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comments14.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15.xml" ContentType="application/vnd.openxmlformats-officedocument.spreadsheetml.comments+xml"/>
  <Override PartName="/xl/drawings/drawing2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7.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28.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drawings/drawing29.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drawings/drawing30.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drawings/drawing31.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32.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drawings/drawing33.xml" ContentType="application/vnd.openxmlformats-officedocument.drawing+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34.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drawings/drawing35.xml" ContentType="application/vnd.openxmlformats-officedocument.drawing+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drawings/drawing36.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37.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drawings/drawing38.xml" ContentType="application/vnd.openxmlformats-officedocument.drawing+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drawings/drawing39.xml" ContentType="application/vnd.openxmlformats-officedocument.drawing+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drawings/drawing40.xml" ContentType="application/vnd.openxmlformats-officedocument.drawing+xml"/>
  <Override PartName="/xl/drawings/drawing41.xml" ContentType="application/vnd.openxmlformats-officedocument.drawing+xml"/>
  <Override PartName="/xl/comments16.xml" ContentType="application/vnd.openxmlformats-officedocument.spreadsheetml.comments+xml"/>
  <Override PartName="/xl/drawings/drawing42.xml" ContentType="application/vnd.openxmlformats-officedocument.drawing+xml"/>
  <Override PartName="/xl/comments17.xml" ContentType="application/vnd.openxmlformats-officedocument.spreadsheetml.comments+xml"/>
  <Override PartName="/xl/drawings/drawing43.xml" ContentType="application/vnd.openxmlformats-officedocument.drawing+xml"/>
  <Override PartName="/xl/comments18.xml" ContentType="application/vnd.openxmlformats-officedocument.spreadsheetml.comments+xml"/>
  <Override PartName="/xl/drawings/drawing44.xml" ContentType="application/vnd.openxmlformats-officedocument.drawing+xml"/>
  <Override PartName="/xl/comments19.xml" ContentType="application/vnd.openxmlformats-officedocument.spreadsheetml.comments+xml"/>
  <Override PartName="/xl/drawings/drawing45.xml" ContentType="application/vnd.openxmlformats-officedocument.drawing+xml"/>
  <Override PartName="/xl/comments20.xml" ContentType="application/vnd.openxmlformats-officedocument.spreadsheetml.comments+xml"/>
  <Override PartName="/xl/drawings/drawing46.xml" ContentType="application/vnd.openxmlformats-officedocument.drawing+xml"/>
  <Override PartName="/xl/comments21.xml" ContentType="application/vnd.openxmlformats-officedocument.spreadsheetml.comment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omments22.xml" ContentType="application/vnd.openxmlformats-officedocument.spreadsheetml.comments+xml"/>
  <Override PartName="/xl/drawings/drawing55.xml" ContentType="application/vnd.openxmlformats-officedocument.drawing+xml"/>
  <Override PartName="/xl/comments23.xml" ContentType="application/vnd.openxmlformats-officedocument.spreadsheetml.comments+xml"/>
  <Override PartName="/xl/drawings/drawing56.xml" ContentType="application/vnd.openxmlformats-officedocument.drawing+xml"/>
  <Override PartName="/xl/comments24.xml" ContentType="application/vnd.openxmlformats-officedocument.spreadsheetml.comments+xml"/>
  <Override PartName="/xl/drawings/drawing57.xml" ContentType="application/vnd.openxmlformats-officedocument.drawing+xml"/>
  <Override PartName="/xl/comments25.xml" ContentType="application/vnd.openxmlformats-officedocument.spreadsheetml.comments+xml"/>
  <Override PartName="/xl/drawings/drawing58.xml" ContentType="application/vnd.openxmlformats-officedocument.drawing+xml"/>
  <Override PartName="/xl/comments26.xml" ContentType="application/vnd.openxmlformats-officedocument.spreadsheetml.comments+xml"/>
  <Override PartName="/xl/drawings/drawing59.xml" ContentType="application/vnd.openxmlformats-officedocument.drawing+xml"/>
  <Override PartName="/xl/comments27.xml" ContentType="application/vnd.openxmlformats-officedocument.spreadsheetml.comments+xml"/>
  <Override PartName="/xl/drawings/drawing60.xml" ContentType="application/vnd.openxmlformats-officedocument.drawing+xml"/>
  <Override PartName="/xl/comments28.xml" ContentType="application/vnd.openxmlformats-officedocument.spreadsheetml.comments+xml"/>
  <Override PartName="/xl/drawings/drawing61.xml" ContentType="application/vnd.openxmlformats-officedocument.drawing+xml"/>
  <Override PartName="/xl/comments29.xml" ContentType="application/vnd.openxmlformats-officedocument.spreadsheetml.comments+xml"/>
  <Override PartName="/xl/drawings/drawing62.xml" ContentType="application/vnd.openxmlformats-officedocument.drawing+xml"/>
  <Override PartName="/xl/comments30.xml" ContentType="application/vnd.openxmlformats-officedocument.spreadsheetml.comments+xml"/>
  <Override PartName="/xl/drawings/drawing63.xml" ContentType="application/vnd.openxmlformats-officedocument.drawing+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drawings/drawing64.xml" ContentType="application/vnd.openxmlformats-officedocument.drawing+xml"/>
  <Override PartName="/xl/drawings/drawing65.xml" ContentType="application/vnd.openxmlformats-officedocument.drawing+xml"/>
  <Override PartName="/xl/comments31.xml" ContentType="application/vnd.openxmlformats-officedocument.spreadsheetml.comments+xml"/>
  <Override PartName="/xl/drawings/drawing66.xml" ContentType="application/vnd.openxmlformats-officedocument.drawing+xml"/>
  <Override PartName="/xl/comments32.xml" ContentType="application/vnd.openxmlformats-officedocument.spreadsheetml.comments+xml"/>
  <Override PartName="/xl/drawings/drawing67.xml" ContentType="application/vnd.openxmlformats-officedocument.drawing+xml"/>
  <Override PartName="/xl/comments33.xml" ContentType="application/vnd.openxmlformats-officedocument.spreadsheetml.comments+xml"/>
  <Override PartName="/xl/drawings/drawing68.xml" ContentType="application/vnd.openxmlformats-officedocument.drawing+xml"/>
  <Override PartName="/xl/ctrlProps/ctrlProp190.xml" ContentType="application/vnd.ms-excel.controlproperties+xml"/>
  <Override PartName="/xl/ctrlProps/ctrlProp191.xml" ContentType="application/vnd.ms-excel.controlproperties+xml"/>
  <Override PartName="/xl/comments34.xml" ContentType="application/vnd.openxmlformats-officedocument.spreadsheetml.comments+xml"/>
  <Override PartName="/xl/drawings/drawing69.xml" ContentType="application/vnd.openxmlformats-officedocument.drawing+xml"/>
  <Override PartName="/xl/ctrlProps/ctrlProp192.xml" ContentType="application/vnd.ms-excel.controlproperties+xml"/>
  <Override PartName="/xl/ctrlProps/ctrlProp193.xml" ContentType="application/vnd.ms-excel.controlproperties+xml"/>
  <Override PartName="/xl/comments35.xml" ContentType="application/vnd.openxmlformats-officedocument.spreadsheetml.comments+xml"/>
  <Override PartName="/xl/drawings/drawing70.xml" ContentType="application/vnd.openxmlformats-officedocument.drawing+xml"/>
  <Override PartName="/xl/comments36.xml" ContentType="application/vnd.openxmlformats-officedocument.spreadsheetml.comments+xml"/>
  <Override PartName="/xl/drawings/drawing71.xml" ContentType="application/vnd.openxmlformats-officedocument.drawing+xml"/>
  <Override PartName="/xl/drawings/drawing72.xml" ContentType="application/vnd.openxmlformats-officedocument.drawing+xml"/>
  <Override PartName="/xl/comments37.xml" ContentType="application/vnd.openxmlformats-officedocument.spreadsheetml.comments+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omments3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172県土整備企画課\令和7年度\K_働き方改革\K9_業務効率化\K910_工事関係書類\R071001　様式改定\01.起案\県土整備部発注工事各種届出等様式一括ダウンロードファイル（R7.10.1）\01.主要な工事帳票等の様式\"/>
    </mc:Choice>
  </mc:AlternateContent>
  <bookViews>
    <workbookView xWindow="0" yWindow="0" windowWidth="28800" windowHeight="12336" tabRatio="859" activeTab="2"/>
  </bookViews>
  <sheets>
    <sheet name="改定履歴" sheetId="165" r:id="rId1"/>
    <sheet name="提出書類一覧" sheetId="53" r:id="rId2"/>
    <sheet name="入力シート" sheetId="2" r:id="rId3"/>
    <sheet name="010" sheetId="132" r:id="rId4"/>
    <sheet name="020" sheetId="133" r:id="rId5"/>
    <sheet name="021" sheetId="209" r:id="rId6"/>
    <sheet name="022" sheetId="210" r:id="rId7"/>
    <sheet name="030" sheetId="88" r:id="rId8"/>
    <sheet name="040" sheetId="89" r:id="rId9"/>
    <sheet name="050" sheetId="90" r:id="rId10"/>
    <sheet name="060" sheetId="93" r:id="rId11"/>
    <sheet name="080" sheetId="105" r:id="rId12"/>
    <sheet name="090" sheetId="58" r:id="rId13"/>
    <sheet name="100-1" sheetId="190" r:id="rId14"/>
    <sheet name="100-2" sheetId="211" r:id="rId15"/>
    <sheet name="110" sheetId="168" r:id="rId16"/>
    <sheet name="120" sheetId="169" r:id="rId17"/>
    <sheet name="130" sheetId="170" r:id="rId18"/>
    <sheet name="140" sheetId="171" r:id="rId19"/>
    <sheet name="150" sheetId="129" r:id="rId20"/>
    <sheet name="160" sheetId="64" r:id="rId21"/>
    <sheet name="170" sheetId="138" r:id="rId22"/>
    <sheet name="180" sheetId="104" r:id="rId23"/>
    <sheet name="190" sheetId="67" r:id="rId24"/>
    <sheet name="200" sheetId="65" r:id="rId25"/>
    <sheet name="210" sheetId="166" r:id="rId26"/>
    <sheet name="220" sheetId="146" r:id="rId27"/>
    <sheet name="ICT土工1000m3以上" sheetId="212" r:id="rId28"/>
    <sheet name="ICT土工1000m3未満" sheetId="213" r:id="rId29"/>
    <sheet name="ICT作業土工（床掘）" sheetId="214" r:id="rId30"/>
    <sheet name="ICT舗装工" sheetId="215" r:id="rId31"/>
    <sheet name="ICT河川浚渫工" sheetId="216" r:id="rId32"/>
    <sheet name="ICT付帯構造物設置工" sheetId="217" r:id="rId33"/>
    <sheet name="ICT法面工" sheetId="218" r:id="rId34"/>
    <sheet name="ICT地盤改良工" sheetId="219" r:id="rId35"/>
    <sheet name="ICT舗装工（修繕工）" sheetId="220" r:id="rId36"/>
    <sheet name="ICT基礎工" sheetId="221" r:id="rId37"/>
    <sheet name="ICT擁壁工" sheetId="222" r:id="rId38"/>
    <sheet name="ICT構造物工（橋梁上部）" sheetId="223" r:id="rId39"/>
    <sheet name="ICT構造物工（橋脚・橋台）" sheetId="224" r:id="rId40"/>
    <sheet name="ICTコンクリート堰堤工" sheetId="225" r:id="rId41"/>
    <sheet name="ICT範囲図" sheetId="172" r:id="rId42"/>
    <sheet name="ICTチェックシート" sheetId="173" r:id="rId43"/>
    <sheet name="230" sheetId="163" r:id="rId44"/>
    <sheet name="230-1" sheetId="194" r:id="rId45"/>
    <sheet name="230-１-例" sheetId="195" r:id="rId46"/>
    <sheet name="230-2" sheetId="207" r:id="rId47"/>
    <sheet name="230-2-例" sheetId="208" r:id="rId48"/>
    <sheet name="230-3(交替制・完全)" sheetId="226" r:id="rId49"/>
    <sheet name="230-3-例" sheetId="227" r:id="rId50"/>
    <sheet name="230-4(現場閉所・完全)" sheetId="228" r:id="rId51"/>
    <sheet name="230-4-例" sheetId="229" r:id="rId52"/>
    <sheet name="230-5(9か月以内の工期) " sheetId="230" r:id="rId53"/>
    <sheet name="230-6(9か月を超える工期)" sheetId="231" r:id="rId54"/>
    <sheet name="230-5,6-例" sheetId="232" r:id="rId55"/>
    <sheet name="240" sheetId="202" r:id="rId56"/>
    <sheet name="250" sheetId="74" r:id="rId57"/>
    <sheet name="270" sheetId="107" r:id="rId58"/>
    <sheet name="280" sheetId="116" r:id="rId59"/>
    <sheet name="290" sheetId="106" r:id="rId60"/>
    <sheet name="300" sheetId="87" r:id="rId61"/>
    <sheet name="310" sheetId="119" r:id="rId62"/>
    <sheet name="320" sheetId="120" r:id="rId63"/>
    <sheet name="330" sheetId="72" r:id="rId64"/>
    <sheet name="340" sheetId="124" r:id="rId65"/>
    <sheet name="340-2" sheetId="125" r:id="rId66"/>
    <sheet name="350" sheetId="136" r:id="rId67"/>
    <sheet name="360" sheetId="117" r:id="rId68"/>
    <sheet name="370" sheetId="118" r:id="rId69"/>
    <sheet name="380" sheetId="73" r:id="rId70"/>
    <sheet name="390" sheetId="186" r:id="rId71"/>
    <sheet name="390-1" sheetId="187" r:id="rId72"/>
    <sheet name="400" sheetId="188" r:id="rId73"/>
    <sheet name="410" sheetId="189" r:id="rId74"/>
    <sheet name="1220-1" sheetId="203" r:id="rId75"/>
    <sheet name="1220-2" sheetId="204" r:id="rId76"/>
    <sheet name="1220-3" sheetId="205" r:id="rId77"/>
    <sheet name="1270" sheetId="185" r:id="rId78"/>
  </sheets>
  <externalReferences>
    <externalReference r:id="rId79"/>
    <externalReference r:id="rId80"/>
  </externalReferences>
  <definedNames>
    <definedName name="_xlnm._FilterDatabase" localSheetId="14" hidden="1">'100-2'!$A$15:$N$43</definedName>
    <definedName name="_xlnm._FilterDatabase" localSheetId="56" hidden="1">'250'!$V$7:$V$8</definedName>
    <definedName name="jimusho">[1]成績採点表!$A$3:$B$23</definedName>
    <definedName name="page1" localSheetId="5">#REF!</definedName>
    <definedName name="page1" localSheetId="6">#REF!</definedName>
    <definedName name="page1" localSheetId="25">'210'!$B$1:$M$51</definedName>
    <definedName name="page1" localSheetId="49">#REF!</definedName>
    <definedName name="page1" localSheetId="51">#REF!</definedName>
    <definedName name="page1" localSheetId="40">#REF!</definedName>
    <definedName name="page1" localSheetId="39">#REF!</definedName>
    <definedName name="page1" localSheetId="38">#REF!</definedName>
    <definedName name="page1" localSheetId="28">#REF!</definedName>
    <definedName name="page1">#REF!</definedName>
    <definedName name="page2" localSheetId="5">#REF!</definedName>
    <definedName name="page2" localSheetId="6">#REF!</definedName>
    <definedName name="page2" localSheetId="25">'210'!$B$53:$M$86</definedName>
    <definedName name="page2" localSheetId="49">#REF!</definedName>
    <definedName name="page2" localSheetId="51">#REF!</definedName>
    <definedName name="page2" localSheetId="40">#REF!</definedName>
    <definedName name="page2" localSheetId="39">#REF!</definedName>
    <definedName name="page2" localSheetId="38">#REF!</definedName>
    <definedName name="page2" localSheetId="28">#REF!</definedName>
    <definedName name="page2">#REF!</definedName>
    <definedName name="_xlnm.Print_Area" localSheetId="3">'010'!$A$1:$I$45</definedName>
    <definedName name="_xlnm.Print_Area" localSheetId="4">'020'!$A$1:$E$170</definedName>
    <definedName name="_xlnm.Print_Area" localSheetId="5">'021'!$A$1:$AQ$142</definedName>
    <definedName name="_xlnm.Print_Area" localSheetId="6">'022'!$A$1:$F$105</definedName>
    <definedName name="_xlnm.Print_Area" localSheetId="7">'030'!$A$1:$AS$37</definedName>
    <definedName name="_xlnm.Print_Area" localSheetId="8">'040'!$A$1:$Y$49</definedName>
    <definedName name="_xlnm.Print_Area" localSheetId="9">'050'!$A$1:$AX$32</definedName>
    <definedName name="_xlnm.Print_Area" localSheetId="10">'060'!$A$1:$Z$35</definedName>
    <definedName name="_xlnm.Print_Area" localSheetId="11">'080'!$A$1:$Y$54</definedName>
    <definedName name="_xlnm.Print_Area" localSheetId="13">'100-1'!$A$1:$AI$47</definedName>
    <definedName name="_xlnm.Print_Area" localSheetId="14">'100-2'!$A$1:$P$27</definedName>
    <definedName name="_xlnm.Print_Area" localSheetId="15">'110'!$A$1:$CG$78</definedName>
    <definedName name="_xlnm.Print_Area" localSheetId="77">'1270'!$A$1:$AI$41</definedName>
    <definedName name="_xlnm.Print_Area" localSheetId="17">'130'!$A$1:$T$73</definedName>
    <definedName name="_xlnm.Print_Area" localSheetId="18">'140'!$A$1:$AK$59</definedName>
    <definedName name="_xlnm.Print_Area" localSheetId="19">'150'!$A$1:$H$47</definedName>
    <definedName name="_xlnm.Print_Area" localSheetId="20">'160'!$A$1:$D$46</definedName>
    <definedName name="_xlnm.Print_Area" localSheetId="22">'180'!$A$1:$X$38</definedName>
    <definedName name="_xlnm.Print_Area" localSheetId="24">'200'!$A$1:$L$40</definedName>
    <definedName name="_xlnm.Print_Area" localSheetId="25">'210'!$B$1:$M$83</definedName>
    <definedName name="_xlnm.Print_Area" localSheetId="26">'220'!$A$1:$X$47</definedName>
    <definedName name="_xlnm.Print_Area" localSheetId="43">'230'!$A$1:$X$48</definedName>
    <definedName name="_xlnm.Print_Area" localSheetId="44">'230-1'!$A$1:$AO$531</definedName>
    <definedName name="_xlnm.Print_Area" localSheetId="45">'230-１-例'!$A$1:$AO$531</definedName>
    <definedName name="_xlnm.Print_Area" localSheetId="46">'230-2'!$A$1:$AI$339</definedName>
    <definedName name="_xlnm.Print_Area" localSheetId="47">'230-2-例'!$A$1:$AI$339</definedName>
    <definedName name="_xlnm.Print_Area" localSheetId="48">'230-3(交替制・完全)'!$A$1:$DB$132</definedName>
    <definedName name="_xlnm.Print_Area" localSheetId="49">'230-3-例'!$A$1:$AJ$132</definedName>
    <definedName name="_xlnm.Print_Area" localSheetId="50">'230-4(現場閉所・完全)'!$A$1:$BQ$142</definedName>
    <definedName name="_xlnm.Print_Area" localSheetId="51">'230-4-例'!$A$1:$W$142</definedName>
    <definedName name="_xlnm.Print_Area" localSheetId="52">'230-5(9か月以内の工期) '!$A$1:$AG$88</definedName>
    <definedName name="_xlnm.Print_Area" localSheetId="54">'230-5,6-例'!$A$1:$AG$87</definedName>
    <definedName name="_xlnm.Print_Area" localSheetId="53">'230-6(9か月を超える工期)'!$A$1:$AG$176</definedName>
    <definedName name="_xlnm.Print_Area" localSheetId="56">'250'!$A$1:$S$67</definedName>
    <definedName name="_xlnm.Print_Area" localSheetId="57">'270'!$A$1:$Y$34</definedName>
    <definedName name="_xlnm.Print_Area" localSheetId="59">'290'!$A$1:$T$49</definedName>
    <definedName name="_xlnm.Print_Area" localSheetId="60">'300'!$A$1:$AU$38</definedName>
    <definedName name="_xlnm.Print_Area" localSheetId="61">'310'!$A$1:$AI$59</definedName>
    <definedName name="_xlnm.Print_Area" localSheetId="62">'320'!$A$1:$AJ$41</definedName>
    <definedName name="_xlnm.Print_Area" localSheetId="63">'330'!$A$1:$U$30</definedName>
    <definedName name="_xlnm.Print_Area" localSheetId="65">'340-2'!$A$1:$E$47</definedName>
    <definedName name="_xlnm.Print_Area" localSheetId="67">'360'!$A$1:$K$52</definedName>
    <definedName name="_xlnm.Print_Area" localSheetId="68">'370'!$A$1:$G$40</definedName>
    <definedName name="_xlnm.Print_Area" localSheetId="69">'380'!$A$1:$J$36</definedName>
    <definedName name="_xlnm.Print_Area" localSheetId="70">'390'!$A$1:$AN$55</definedName>
    <definedName name="_xlnm.Print_Area" localSheetId="71">'390-1'!$A$1:$T$44</definedName>
    <definedName name="_xlnm.Print_Area" localSheetId="72">'400'!$A$1:$F$73</definedName>
    <definedName name="_xlnm.Print_Area" localSheetId="73">'410'!$A$1:$S$153</definedName>
    <definedName name="_xlnm.Print_Area" localSheetId="0">改定履歴!$A$1:$D$76</definedName>
    <definedName name="_xlnm.Print_Area" localSheetId="1">提出書類一覧!$A$2:$K$217</definedName>
    <definedName name="_xlnm.Print_Area" localSheetId="2">入力シート!$A$1:$D$32</definedName>
    <definedName name="_xlnm.Print_Titles" localSheetId="44">'230-1'!$1:$22</definedName>
    <definedName name="_xlnm.Print_Titles" localSheetId="45">'230-１-例'!$1:$22</definedName>
    <definedName name="_xlnm.Print_Titles" localSheetId="46">'230-2'!$1:$6</definedName>
    <definedName name="_xlnm.Print_Titles" localSheetId="47">'230-2-例'!$1:$6</definedName>
    <definedName name="_xlnm.Print_Titles" localSheetId="56">'250'!$10:$10</definedName>
    <definedName name="_xlnm.Print_Titles" localSheetId="1">提出書類一覧!$2:$4</definedName>
    <definedName name="夏休" localSheetId="44">#REF!</definedName>
    <definedName name="夏休" localSheetId="45">#REF!</definedName>
    <definedName name="夏休" localSheetId="46">#REF!</definedName>
    <definedName name="夏休" localSheetId="47">#REF!</definedName>
    <definedName name="夏休" localSheetId="49">#REF!</definedName>
    <definedName name="夏休" localSheetId="51">#REF!</definedName>
    <definedName name="夏休" localSheetId="40">#REF!</definedName>
    <definedName name="夏休">#REF!</definedName>
    <definedName name="技能講習名" localSheetId="5">#REF!</definedName>
    <definedName name="技能講習名" localSheetId="6">#REF!</definedName>
    <definedName name="技能講習名" localSheetId="13">#REF!</definedName>
    <definedName name="技能講習名" localSheetId="49">#REF!</definedName>
    <definedName name="技能講習名" localSheetId="51">#REF!</definedName>
    <definedName name="技能講習名" localSheetId="40">#REF!</definedName>
    <definedName name="技能講習名" localSheetId="39">#REF!</definedName>
    <definedName name="技能講習名" localSheetId="38">#REF!</definedName>
    <definedName name="技能講習名" localSheetId="28">#REF!</definedName>
    <definedName name="技能講習名">#REF!</definedName>
    <definedName name="許可業種" localSheetId="5">#REF!</definedName>
    <definedName name="許可業種" localSheetId="6">#REF!</definedName>
    <definedName name="許可業種" localSheetId="13">#REF!</definedName>
    <definedName name="許可業種" localSheetId="49">#REF!</definedName>
    <definedName name="許可業種" localSheetId="51">#REF!</definedName>
    <definedName name="許可業種" localSheetId="40">#REF!</definedName>
    <definedName name="許可業種" localSheetId="39">#REF!</definedName>
    <definedName name="許可業種" localSheetId="38">#REF!</definedName>
    <definedName name="許可業種" localSheetId="28">#REF!</definedName>
    <definedName name="許可業種">#REF!</definedName>
    <definedName name="血液型" localSheetId="5">#REF!</definedName>
    <definedName name="血液型" localSheetId="6">#REF!</definedName>
    <definedName name="血液型" localSheetId="13">#REF!</definedName>
    <definedName name="血液型" localSheetId="49">#REF!</definedName>
    <definedName name="血液型" localSheetId="51">#REF!</definedName>
    <definedName name="血液型" localSheetId="40">#REF!</definedName>
    <definedName name="血液型" localSheetId="39">#REF!</definedName>
    <definedName name="血液型" localSheetId="38">#REF!</definedName>
    <definedName name="血液型" localSheetId="28">#REF!</definedName>
    <definedName name="血液型">#REF!</definedName>
    <definedName name="工種" localSheetId="5">#REF!</definedName>
    <definedName name="工種" localSheetId="6">#REF!</definedName>
    <definedName name="工種" localSheetId="13">#REF!</definedName>
    <definedName name="工種" localSheetId="49">#REF!</definedName>
    <definedName name="工種" localSheetId="51">#REF!</definedName>
    <definedName name="工種" localSheetId="40">#REF!</definedName>
    <definedName name="工種" localSheetId="39">#REF!</definedName>
    <definedName name="工種" localSheetId="38">#REF!</definedName>
    <definedName name="工種" localSheetId="28">#REF!</definedName>
    <definedName name="工種">#REF!</definedName>
    <definedName name="工種１" localSheetId="5">#REF!</definedName>
    <definedName name="工種１" localSheetId="6">#REF!</definedName>
    <definedName name="工種１" localSheetId="49">#REF!</definedName>
    <definedName name="工種１" localSheetId="51">#REF!</definedName>
    <definedName name="工種１" localSheetId="40">#REF!</definedName>
    <definedName name="工種１" localSheetId="39">#REF!</definedName>
    <definedName name="工種１" localSheetId="38">#REF!</definedName>
    <definedName name="工種１" localSheetId="28">#REF!</definedName>
    <definedName name="工種１">#REF!</definedName>
    <definedName name="工種工種" localSheetId="5">#REF!</definedName>
    <definedName name="工種工種" localSheetId="6">#REF!</definedName>
    <definedName name="工種工種" localSheetId="49">#REF!</definedName>
    <definedName name="工種工種" localSheetId="51">#REF!</definedName>
    <definedName name="工種工種" localSheetId="40">#REF!</definedName>
    <definedName name="工種工種" localSheetId="39">#REF!</definedName>
    <definedName name="工種工種" localSheetId="38">#REF!</definedName>
    <definedName name="工種工種" localSheetId="28">#REF!</definedName>
    <definedName name="工種工種">#REF!</definedName>
    <definedName name="週休">[2]入力画面!$R$43:$S$46</definedName>
    <definedName name="祝日" localSheetId="44">#REF!</definedName>
    <definedName name="祝日" localSheetId="45">#REF!</definedName>
    <definedName name="祝日" localSheetId="46">#REF!</definedName>
    <definedName name="祝日" localSheetId="47">#REF!</definedName>
    <definedName name="祝日" localSheetId="49">#REF!</definedName>
    <definedName name="祝日" localSheetId="51">#REF!</definedName>
    <definedName name="祝日" localSheetId="40">#REF!</definedName>
    <definedName name="祝日">#REF!</definedName>
    <definedName name="職種名" localSheetId="5">#REF!</definedName>
    <definedName name="職種名" localSheetId="6">#REF!</definedName>
    <definedName name="職種名" localSheetId="13">#REF!</definedName>
    <definedName name="職種名" localSheetId="49">#REF!</definedName>
    <definedName name="職種名" localSheetId="51">#REF!</definedName>
    <definedName name="職種名" localSheetId="40">#REF!</definedName>
    <definedName name="職種名" localSheetId="39">#REF!</definedName>
    <definedName name="職種名" localSheetId="38">#REF!</definedName>
    <definedName name="職種名" localSheetId="28">#REF!</definedName>
    <definedName name="職種名">#REF!</definedName>
    <definedName name="中止" localSheetId="44">#REF!</definedName>
    <definedName name="中止" localSheetId="45">#REF!</definedName>
    <definedName name="中止" localSheetId="46">#REF!</definedName>
    <definedName name="中止" localSheetId="47">#REF!</definedName>
    <definedName name="中止" localSheetId="49">#REF!</definedName>
    <definedName name="中止" localSheetId="51">#REF!</definedName>
    <definedName name="中止" localSheetId="40">#REF!</definedName>
    <definedName name="中止">#REF!</definedName>
    <definedName name="通常" localSheetId="44">#REF!</definedName>
    <definedName name="通常" localSheetId="45">#REF!</definedName>
    <definedName name="通常" localSheetId="46">#REF!</definedName>
    <definedName name="通常" localSheetId="47">#REF!</definedName>
    <definedName name="通常" localSheetId="49">#REF!</definedName>
    <definedName name="通常" localSheetId="51">#REF!</definedName>
    <definedName name="通常" localSheetId="40">#REF!</definedName>
    <definedName name="通常">#REF!</definedName>
    <definedName name="通常実績" localSheetId="44">#REF!</definedName>
    <definedName name="通常実績" localSheetId="45">#REF!</definedName>
    <definedName name="通常実績" localSheetId="46">#REF!</definedName>
    <definedName name="通常実績" localSheetId="47">#REF!</definedName>
    <definedName name="通常実績" localSheetId="49">#REF!</definedName>
    <definedName name="通常実績" localSheetId="51">#REF!</definedName>
    <definedName name="通常実績" localSheetId="40">#REF!</definedName>
    <definedName name="通常実績">#REF!</definedName>
    <definedName name="冬休" localSheetId="44">#REF!</definedName>
    <definedName name="冬休" localSheetId="45">#REF!</definedName>
    <definedName name="冬休" localSheetId="46">#REF!</definedName>
    <definedName name="冬休" localSheetId="47">#REF!</definedName>
    <definedName name="冬休" localSheetId="49">#REF!</definedName>
    <definedName name="冬休" localSheetId="51">#REF!</definedName>
    <definedName name="冬休" localSheetId="40">#REF!</definedName>
    <definedName name="冬休">#REF!</definedName>
    <definedName name="特殊健康診断名" localSheetId="5">#REF!</definedName>
    <definedName name="特殊健康診断名" localSheetId="6">#REF!</definedName>
    <definedName name="特殊健康診断名" localSheetId="13">#REF!</definedName>
    <definedName name="特殊健康診断名" localSheetId="49">#REF!</definedName>
    <definedName name="特殊健康診断名" localSheetId="51">#REF!</definedName>
    <definedName name="特殊健康診断名" localSheetId="40">#REF!</definedName>
    <definedName name="特殊健康診断名" localSheetId="39">#REF!</definedName>
    <definedName name="特殊健康診断名" localSheetId="38">#REF!</definedName>
    <definedName name="特殊健康診断名" localSheetId="28">#REF!</definedName>
    <definedName name="特殊健康診断名">#REF!</definedName>
    <definedName name="特別教育名" localSheetId="5">#REF!</definedName>
    <definedName name="特別教育名" localSheetId="6">#REF!</definedName>
    <definedName name="特別教育名" localSheetId="13">#REF!</definedName>
    <definedName name="特別教育名" localSheetId="49">#REF!</definedName>
    <definedName name="特別教育名" localSheetId="51">#REF!</definedName>
    <definedName name="特別教育名" localSheetId="40">#REF!</definedName>
    <definedName name="特別教育名" localSheetId="39">#REF!</definedName>
    <definedName name="特別教育名" localSheetId="38">#REF!</definedName>
    <definedName name="特別教育名" localSheetId="28">#REF!</definedName>
    <definedName name="特別教育名">#REF!</definedName>
    <definedName name="免許資格名" localSheetId="5">#REF!</definedName>
    <definedName name="免許資格名" localSheetId="6">#REF!</definedName>
    <definedName name="免許資格名" localSheetId="13">#REF!</definedName>
    <definedName name="免許資格名" localSheetId="49">#REF!</definedName>
    <definedName name="免許資格名" localSheetId="51">#REF!</definedName>
    <definedName name="免許資格名" localSheetId="40">#REF!</definedName>
    <definedName name="免許資格名" localSheetId="39">#REF!</definedName>
    <definedName name="免許資格名" localSheetId="38">#REF!</definedName>
    <definedName name="免許資格名" localSheetId="28">#REF!</definedName>
    <definedName name="免許資格名">#REF!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337" i="207" l="1"/>
  <c r="AI321" i="207"/>
  <c r="AI305" i="207"/>
  <c r="AI289" i="207"/>
  <c r="AI273" i="207"/>
  <c r="AI257" i="207"/>
  <c r="AI241" i="207"/>
  <c r="AI225" i="207"/>
  <c r="AI209" i="207"/>
  <c r="AI193" i="207"/>
  <c r="AI177" i="207"/>
  <c r="AI161" i="207"/>
  <c r="AI145" i="207"/>
  <c r="AI129" i="207"/>
  <c r="AI113" i="207"/>
  <c r="AI97" i="207"/>
  <c r="AI81" i="207"/>
  <c r="AI65" i="207"/>
  <c r="AI49" i="207"/>
  <c r="AI33" i="207"/>
  <c r="G4" i="225" l="1"/>
  <c r="B3" i="225"/>
  <c r="G4" i="224"/>
  <c r="B3" i="224"/>
  <c r="G4" i="223"/>
  <c r="B3" i="223"/>
  <c r="G4" i="222"/>
  <c r="B3" i="222"/>
  <c r="G4" i="221"/>
  <c r="B3" i="221"/>
  <c r="G4" i="220"/>
  <c r="B3" i="220"/>
  <c r="G4" i="219"/>
  <c r="B3" i="219"/>
  <c r="G4" i="218"/>
  <c r="B3" i="218"/>
  <c r="G4" i="217"/>
  <c r="B3" i="217"/>
  <c r="G4" i="216"/>
  <c r="B3" i="216"/>
  <c r="G4" i="215"/>
  <c r="B3" i="215"/>
  <c r="G4" i="214"/>
  <c r="B3" i="214"/>
  <c r="G4" i="213"/>
  <c r="B3" i="213"/>
  <c r="G4" i="212"/>
  <c r="B3" i="212"/>
  <c r="AG86" i="232" l="1"/>
  <c r="AG85" i="232"/>
  <c r="AG83" i="232"/>
  <c r="AG84" i="232" s="1"/>
  <c r="AG81" i="232"/>
  <c r="AG82" i="232" s="1"/>
  <c r="AG76" i="232"/>
  <c r="AG74" i="232"/>
  <c r="AG72" i="232"/>
  <c r="AG67" i="232"/>
  <c r="AG65" i="232"/>
  <c r="AG63" i="232"/>
  <c r="AG58" i="232"/>
  <c r="AG56" i="232"/>
  <c r="AG54" i="232"/>
  <c r="AG49" i="232"/>
  <c r="AG47" i="232"/>
  <c r="AG45" i="232"/>
  <c r="AG40" i="232"/>
  <c r="AG38" i="232"/>
  <c r="AG36" i="232"/>
  <c r="AF35" i="232"/>
  <c r="AF44" i="232" s="1"/>
  <c r="AF53" i="232" s="1"/>
  <c r="AF62" i="232" s="1"/>
  <c r="AF71" i="232" s="1"/>
  <c r="AF80" i="232" s="1"/>
  <c r="AG31" i="232"/>
  <c r="AG29" i="232"/>
  <c r="AG27" i="232"/>
  <c r="AG22" i="232"/>
  <c r="AG20" i="232"/>
  <c r="AG18" i="232"/>
  <c r="AF17" i="232"/>
  <c r="AF26" i="232" s="1"/>
  <c r="AG13" i="232"/>
  <c r="AG11" i="232"/>
  <c r="AG9" i="232"/>
  <c r="D8" i="232"/>
  <c r="C8" i="232"/>
  <c r="C9" i="232" s="1"/>
  <c r="P5" i="232"/>
  <c r="AG174" i="231"/>
  <c r="AG172" i="231"/>
  <c r="AG170" i="231"/>
  <c r="AG165" i="231"/>
  <c r="AG163" i="231"/>
  <c r="AG161" i="231"/>
  <c r="AG156" i="231"/>
  <c r="AG154" i="231"/>
  <c r="AG152" i="231"/>
  <c r="AG147" i="231"/>
  <c r="AG145" i="231"/>
  <c r="AG143" i="231"/>
  <c r="AG138" i="231"/>
  <c r="AG136" i="231"/>
  <c r="AG134" i="231"/>
  <c r="AG129" i="231"/>
  <c r="AG127" i="231"/>
  <c r="AG125" i="231"/>
  <c r="AG120" i="231"/>
  <c r="AG118" i="231"/>
  <c r="AG116" i="231"/>
  <c r="AG111" i="231"/>
  <c r="AG109" i="231"/>
  <c r="AG107" i="231"/>
  <c r="AG102" i="231"/>
  <c r="AG100" i="231"/>
  <c r="AG98" i="231"/>
  <c r="G94" i="231"/>
  <c r="G93" i="231"/>
  <c r="G92" i="231"/>
  <c r="AG85" i="231"/>
  <c r="AG83" i="231"/>
  <c r="AG81" i="231"/>
  <c r="AG76" i="231"/>
  <c r="AG74" i="231"/>
  <c r="AG72" i="231"/>
  <c r="AG67" i="231"/>
  <c r="AG65" i="231"/>
  <c r="AG63" i="231"/>
  <c r="AF62" i="231"/>
  <c r="AF71" i="231" s="1"/>
  <c r="AF80" i="231" s="1"/>
  <c r="AF97" i="231" s="1"/>
  <c r="AF106" i="231" s="1"/>
  <c r="AF115" i="231" s="1"/>
  <c r="AF124" i="231" s="1"/>
  <c r="AF133" i="231" s="1"/>
  <c r="AF142" i="231" s="1"/>
  <c r="AF151" i="231" s="1"/>
  <c r="AF160" i="231" s="1"/>
  <c r="AF169" i="231" s="1"/>
  <c r="AG58" i="231"/>
  <c r="AG56" i="231"/>
  <c r="AG54" i="231"/>
  <c r="AF53" i="231"/>
  <c r="AG49" i="231"/>
  <c r="AG47" i="231"/>
  <c r="AG45" i="231"/>
  <c r="AG40" i="231"/>
  <c r="AG38" i="231"/>
  <c r="AG36" i="231"/>
  <c r="AF35" i="231"/>
  <c r="AF44" i="231" s="1"/>
  <c r="AG31" i="231"/>
  <c r="AG29" i="231"/>
  <c r="AG27" i="231"/>
  <c r="AG22" i="231"/>
  <c r="AG20" i="231"/>
  <c r="AG18" i="231"/>
  <c r="AF17" i="231"/>
  <c r="AF26" i="231" s="1"/>
  <c r="AG13" i="231"/>
  <c r="AG11" i="231"/>
  <c r="AG9" i="231"/>
  <c r="C8" i="231"/>
  <c r="P5" i="231"/>
  <c r="P94" i="231" s="1"/>
  <c r="AG85" i="230"/>
  <c r="AG83" i="230"/>
  <c r="AG81" i="230"/>
  <c r="AG76" i="230"/>
  <c r="AG74" i="230"/>
  <c r="AG72" i="230"/>
  <c r="AG67" i="230"/>
  <c r="AG65" i="230"/>
  <c r="AG63" i="230"/>
  <c r="AG58" i="230"/>
  <c r="AG56" i="230"/>
  <c r="AG54" i="230"/>
  <c r="AF53" i="230"/>
  <c r="AF62" i="230" s="1"/>
  <c r="AF71" i="230" s="1"/>
  <c r="AF80" i="230" s="1"/>
  <c r="AG49" i="230"/>
  <c r="AG47" i="230"/>
  <c r="AG45" i="230"/>
  <c r="AG40" i="230"/>
  <c r="AG38" i="230"/>
  <c r="AG36" i="230"/>
  <c r="AG31" i="230"/>
  <c r="AG29" i="230"/>
  <c r="AG27" i="230"/>
  <c r="AF26" i="230"/>
  <c r="AF35" i="230" s="1"/>
  <c r="AF44" i="230" s="1"/>
  <c r="AG22" i="230"/>
  <c r="AG20" i="230"/>
  <c r="AG18" i="230"/>
  <c r="AF17" i="230"/>
  <c r="AG13" i="230"/>
  <c r="AG11" i="230"/>
  <c r="AG9" i="230"/>
  <c r="E8" i="230"/>
  <c r="D8" i="230"/>
  <c r="D9" i="230" s="1"/>
  <c r="C8" i="230"/>
  <c r="P5" i="230"/>
  <c r="W3" i="230" l="1"/>
  <c r="W3" i="231"/>
  <c r="W4" i="231"/>
  <c r="W4" i="230"/>
  <c r="F8" i="230"/>
  <c r="E9" i="230"/>
  <c r="C9" i="230"/>
  <c r="D8" i="231"/>
  <c r="C9" i="231"/>
  <c r="W3" i="232"/>
  <c r="W4" i="232"/>
  <c r="D9" i="232"/>
  <c r="E8" i="232"/>
  <c r="F8" i="232" l="1"/>
  <c r="E9" i="232"/>
  <c r="E8" i="231"/>
  <c r="D9" i="231"/>
  <c r="G8" i="230"/>
  <c r="F9" i="230"/>
  <c r="F8" i="231" l="1"/>
  <c r="E9" i="231"/>
  <c r="G9" i="230"/>
  <c r="H8" i="230"/>
  <c r="F9" i="232"/>
  <c r="G8" i="232"/>
  <c r="H9" i="230" l="1"/>
  <c r="I8" i="230"/>
  <c r="H8" i="232"/>
  <c r="G9" i="232"/>
  <c r="F9" i="231"/>
  <c r="G8" i="231"/>
  <c r="G9" i="231" l="1"/>
  <c r="H8" i="231"/>
  <c r="J8" i="230"/>
  <c r="I9" i="230"/>
  <c r="H9" i="232"/>
  <c r="I8" i="232"/>
  <c r="I9" i="232" l="1"/>
  <c r="J8" i="232"/>
  <c r="H9" i="231"/>
  <c r="I8" i="231"/>
  <c r="K8" i="230"/>
  <c r="J9" i="230"/>
  <c r="J8" i="231" l="1"/>
  <c r="I9" i="231"/>
  <c r="L8" i="230"/>
  <c r="K9" i="230"/>
  <c r="J9" i="232"/>
  <c r="K8" i="232"/>
  <c r="L8" i="232" l="1"/>
  <c r="K9" i="232"/>
  <c r="L9" i="230"/>
  <c r="M8" i="230"/>
  <c r="J9" i="231"/>
  <c r="K8" i="231"/>
  <c r="M9" i="230" l="1"/>
  <c r="N8" i="230"/>
  <c r="K9" i="231"/>
  <c r="L8" i="231"/>
  <c r="L9" i="232"/>
  <c r="M8" i="232"/>
  <c r="M9" i="232" l="1"/>
  <c r="N8" i="232"/>
  <c r="L9" i="231"/>
  <c r="M8" i="231"/>
  <c r="N9" i="230"/>
  <c r="O8" i="230"/>
  <c r="P8" i="230" l="1"/>
  <c r="O9" i="230"/>
  <c r="N9" i="232"/>
  <c r="O8" i="232"/>
  <c r="M9" i="231"/>
  <c r="N8" i="231"/>
  <c r="O8" i="231" l="1"/>
  <c r="N9" i="231"/>
  <c r="O9" i="232"/>
  <c r="P8" i="232"/>
  <c r="Q8" i="230"/>
  <c r="P9" i="230"/>
  <c r="R8" i="230" l="1"/>
  <c r="Q9" i="230"/>
  <c r="P9" i="232"/>
  <c r="Q8" i="232"/>
  <c r="P8" i="231"/>
  <c r="O9" i="231"/>
  <c r="Q9" i="232" l="1"/>
  <c r="R8" i="232"/>
  <c r="Q8" i="231"/>
  <c r="P9" i="231"/>
  <c r="S8" i="230"/>
  <c r="R9" i="230"/>
  <c r="S9" i="230" l="1"/>
  <c r="T8" i="230"/>
  <c r="R8" i="231"/>
  <c r="Q9" i="231"/>
  <c r="S8" i="232"/>
  <c r="R9" i="232"/>
  <c r="U8" i="230" l="1"/>
  <c r="T9" i="230"/>
  <c r="T8" i="232"/>
  <c r="S9" i="232"/>
  <c r="R9" i="231"/>
  <c r="S8" i="231"/>
  <c r="S9" i="231" l="1"/>
  <c r="T8" i="231"/>
  <c r="T9" i="232"/>
  <c r="U8" i="232"/>
  <c r="U9" i="230"/>
  <c r="V8" i="230"/>
  <c r="W8" i="230" l="1"/>
  <c r="V9" i="230"/>
  <c r="V8" i="232"/>
  <c r="U9" i="232"/>
  <c r="U8" i="231"/>
  <c r="T9" i="231"/>
  <c r="V8" i="231" l="1"/>
  <c r="U9" i="231"/>
  <c r="W8" i="232"/>
  <c r="V9" i="232"/>
  <c r="X8" i="230"/>
  <c r="W9" i="230"/>
  <c r="Y8" i="230" l="1"/>
  <c r="X9" i="230"/>
  <c r="X8" i="232"/>
  <c r="W9" i="232"/>
  <c r="V9" i="231"/>
  <c r="W8" i="231"/>
  <c r="W9" i="231" l="1"/>
  <c r="X8" i="231"/>
  <c r="X9" i="232"/>
  <c r="Y8" i="232"/>
  <c r="Z8" i="230"/>
  <c r="Y9" i="230"/>
  <c r="Z9" i="230" l="1"/>
  <c r="AA8" i="230"/>
  <c r="Z8" i="232"/>
  <c r="Y9" i="232"/>
  <c r="X9" i="231"/>
  <c r="Y8" i="231"/>
  <c r="Y9" i="231" l="1"/>
  <c r="Z8" i="231"/>
  <c r="Z9" i="232"/>
  <c r="AA8" i="232"/>
  <c r="AA9" i="230"/>
  <c r="AB8" i="230"/>
  <c r="AC8" i="230" l="1"/>
  <c r="AB9" i="230"/>
  <c r="AB8" i="232"/>
  <c r="AA9" i="232"/>
  <c r="Z9" i="231"/>
  <c r="AA8" i="231"/>
  <c r="AB8" i="231" l="1"/>
  <c r="AA9" i="231"/>
  <c r="AC8" i="232"/>
  <c r="AB9" i="232"/>
  <c r="AD8" i="230"/>
  <c r="AC9" i="230"/>
  <c r="AD9" i="230" l="1"/>
  <c r="C17" i="230"/>
  <c r="AG10" i="230"/>
  <c r="AC9" i="232"/>
  <c r="AD8" i="232"/>
  <c r="AC8" i="231"/>
  <c r="AB9" i="231"/>
  <c r="AD9" i="232" l="1"/>
  <c r="C17" i="232"/>
  <c r="AG10" i="232"/>
  <c r="D17" i="230"/>
  <c r="C18" i="230"/>
  <c r="AC9" i="231"/>
  <c r="AD8" i="231"/>
  <c r="AG14" i="230"/>
  <c r="AG12" i="230"/>
  <c r="E17" i="230" l="1"/>
  <c r="D18" i="230"/>
  <c r="AD9" i="231"/>
  <c r="C17" i="231"/>
  <c r="AG10" i="231"/>
  <c r="AG12" i="232"/>
  <c r="AG14" i="232"/>
  <c r="D17" i="232"/>
  <c r="C18" i="232"/>
  <c r="E17" i="232" l="1"/>
  <c r="D18" i="232"/>
  <c r="AG14" i="231"/>
  <c r="AG12" i="231"/>
  <c r="D17" i="231"/>
  <c r="C18" i="231"/>
  <c r="E18" i="230"/>
  <c r="F17" i="230"/>
  <c r="F18" i="230" l="1"/>
  <c r="G17" i="230"/>
  <c r="D18" i="231"/>
  <c r="E17" i="231"/>
  <c r="E18" i="232"/>
  <c r="F17" i="232"/>
  <c r="F18" i="232" l="1"/>
  <c r="G17" i="232"/>
  <c r="G18" i="230"/>
  <c r="H17" i="230"/>
  <c r="E18" i="231"/>
  <c r="F17" i="231"/>
  <c r="F18" i="231" l="1"/>
  <c r="G17" i="231"/>
  <c r="I17" i="230"/>
  <c r="H18" i="230"/>
  <c r="G18" i="232"/>
  <c r="H17" i="232"/>
  <c r="I17" i="232" l="1"/>
  <c r="H18" i="232"/>
  <c r="I18" i="230"/>
  <c r="J17" i="230"/>
  <c r="H17" i="231"/>
  <c r="G18" i="231"/>
  <c r="H18" i="231" l="1"/>
  <c r="I17" i="231"/>
  <c r="J18" i="230"/>
  <c r="K17" i="230"/>
  <c r="J17" i="232"/>
  <c r="I18" i="232"/>
  <c r="K17" i="232" l="1"/>
  <c r="J18" i="232"/>
  <c r="K18" i="230"/>
  <c r="L17" i="230"/>
  <c r="I18" i="231"/>
  <c r="J17" i="231"/>
  <c r="K17" i="231" l="1"/>
  <c r="J18" i="231"/>
  <c r="M17" i="230"/>
  <c r="L18" i="230"/>
  <c r="K18" i="232"/>
  <c r="L17" i="232"/>
  <c r="L18" i="232" l="1"/>
  <c r="M17" i="232"/>
  <c r="N17" i="230"/>
  <c r="M18" i="230"/>
  <c r="K18" i="231"/>
  <c r="L17" i="231"/>
  <c r="N17" i="232" l="1"/>
  <c r="M18" i="232"/>
  <c r="L18" i="231"/>
  <c r="M17" i="231"/>
  <c r="N18" i="230"/>
  <c r="O17" i="230"/>
  <c r="P17" i="230" l="1"/>
  <c r="O18" i="230"/>
  <c r="M18" i="231"/>
  <c r="N17" i="231"/>
  <c r="O17" i="232"/>
  <c r="N18" i="232"/>
  <c r="O18" i="232" l="1"/>
  <c r="P17" i="232"/>
  <c r="N18" i="231"/>
  <c r="O17" i="231"/>
  <c r="P18" i="230"/>
  <c r="Q17" i="230"/>
  <c r="Q18" i="230" l="1"/>
  <c r="R17" i="230"/>
  <c r="P17" i="231"/>
  <c r="O18" i="231"/>
  <c r="P18" i="232"/>
  <c r="Q17" i="232"/>
  <c r="Q18" i="232" l="1"/>
  <c r="R17" i="232"/>
  <c r="Q17" i="231"/>
  <c r="P18" i="231"/>
  <c r="S17" i="230"/>
  <c r="R18" i="230"/>
  <c r="S18" i="230" l="1"/>
  <c r="T17" i="230"/>
  <c r="Q18" i="231"/>
  <c r="R17" i="231"/>
  <c r="S17" i="232"/>
  <c r="R18" i="232"/>
  <c r="T18" i="230" l="1"/>
  <c r="U17" i="230"/>
  <c r="S18" i="232"/>
  <c r="T17" i="232"/>
  <c r="R18" i="231"/>
  <c r="S17" i="231"/>
  <c r="T18" i="232" l="1"/>
  <c r="U17" i="232"/>
  <c r="S18" i="231"/>
  <c r="T17" i="231"/>
  <c r="U18" i="230"/>
  <c r="V17" i="230"/>
  <c r="W17" i="230" l="1"/>
  <c r="V18" i="230"/>
  <c r="U17" i="231"/>
  <c r="T18" i="231"/>
  <c r="V17" i="232"/>
  <c r="U18" i="232"/>
  <c r="W17" i="232" l="1"/>
  <c r="V18" i="232"/>
  <c r="V17" i="231"/>
  <c r="U18" i="231"/>
  <c r="W18" i="230"/>
  <c r="X17" i="230"/>
  <c r="X18" i="230" l="1"/>
  <c r="Y17" i="230"/>
  <c r="W17" i="231"/>
  <c r="V18" i="231"/>
  <c r="W18" i="232"/>
  <c r="X17" i="232"/>
  <c r="Z17" i="230" l="1"/>
  <c r="Y18" i="230"/>
  <c r="Y17" i="232"/>
  <c r="X18" i="232"/>
  <c r="X17" i="231"/>
  <c r="W18" i="231"/>
  <c r="X18" i="231" l="1"/>
  <c r="Y17" i="231"/>
  <c r="Y18" i="232"/>
  <c r="Z17" i="232"/>
  <c r="AA17" i="230"/>
  <c r="Z18" i="230"/>
  <c r="AB17" i="230" l="1"/>
  <c r="AA18" i="230"/>
  <c r="Z18" i="232"/>
  <c r="AA17" i="232"/>
  <c r="Y18" i="231"/>
  <c r="Z17" i="231"/>
  <c r="AB17" i="232" l="1"/>
  <c r="AA18" i="232"/>
  <c r="Z18" i="231"/>
  <c r="AA17" i="231"/>
  <c r="AB18" i="230"/>
  <c r="AC17" i="230"/>
  <c r="AD17" i="230" l="1"/>
  <c r="AC18" i="230"/>
  <c r="AB17" i="231"/>
  <c r="AA18" i="231"/>
  <c r="AB18" i="232"/>
  <c r="AC17" i="232"/>
  <c r="AC18" i="232" l="1"/>
  <c r="AD17" i="232"/>
  <c r="AC17" i="231"/>
  <c r="AB18" i="231"/>
  <c r="AD18" i="230"/>
  <c r="C26" i="230"/>
  <c r="AG19" i="230"/>
  <c r="C27" i="230" l="1"/>
  <c r="D26" i="230"/>
  <c r="AC18" i="231"/>
  <c r="AD17" i="231"/>
  <c r="AG23" i="230"/>
  <c r="AG21" i="230"/>
  <c r="C26" i="232"/>
  <c r="AD18" i="232"/>
  <c r="AG19" i="232"/>
  <c r="AG21" i="232" l="1"/>
  <c r="AG23" i="232"/>
  <c r="D26" i="232"/>
  <c r="C27" i="232"/>
  <c r="D27" i="230"/>
  <c r="E26" i="230"/>
  <c r="AD18" i="231"/>
  <c r="C26" i="231"/>
  <c r="AG19" i="231"/>
  <c r="C27" i="231" l="1"/>
  <c r="D26" i="231"/>
  <c r="AG23" i="231"/>
  <c r="AG21" i="231"/>
  <c r="E27" i="230"/>
  <c r="F26" i="230"/>
  <c r="D27" i="232"/>
  <c r="E26" i="232"/>
  <c r="F26" i="232" l="1"/>
  <c r="E27" i="232"/>
  <c r="F27" i="230"/>
  <c r="G26" i="230"/>
  <c r="E26" i="231"/>
  <c r="D27" i="231"/>
  <c r="F26" i="231" l="1"/>
  <c r="E27" i="231"/>
  <c r="H26" i="230"/>
  <c r="G27" i="230"/>
  <c r="G26" i="232"/>
  <c r="F27" i="232"/>
  <c r="G27" i="232" l="1"/>
  <c r="H26" i="232"/>
  <c r="H27" i="230"/>
  <c r="I26" i="230"/>
  <c r="F27" i="231"/>
  <c r="G26" i="231"/>
  <c r="H26" i="231" l="1"/>
  <c r="G27" i="231"/>
  <c r="J26" i="230"/>
  <c r="I27" i="230"/>
  <c r="H27" i="232"/>
  <c r="I26" i="232"/>
  <c r="I27" i="232" l="1"/>
  <c r="J26" i="232"/>
  <c r="J27" i="230"/>
  <c r="K26" i="230"/>
  <c r="H27" i="231"/>
  <c r="I26" i="231"/>
  <c r="J26" i="231" l="1"/>
  <c r="I27" i="231"/>
  <c r="L26" i="230"/>
  <c r="K27" i="230"/>
  <c r="K26" i="232"/>
  <c r="J27" i="232"/>
  <c r="L26" i="232" l="1"/>
  <c r="K27" i="232"/>
  <c r="K26" i="231"/>
  <c r="J27" i="231"/>
  <c r="M26" i="230"/>
  <c r="L27" i="230"/>
  <c r="N26" i="230" l="1"/>
  <c r="M27" i="230"/>
  <c r="K27" i="231"/>
  <c r="L26" i="231"/>
  <c r="L27" i="232"/>
  <c r="M26" i="232"/>
  <c r="M27" i="232" l="1"/>
  <c r="N26" i="232"/>
  <c r="M26" i="231"/>
  <c r="L27" i="231"/>
  <c r="O26" i="230"/>
  <c r="N27" i="230"/>
  <c r="O27" i="230" l="1"/>
  <c r="P26" i="230"/>
  <c r="M27" i="231"/>
  <c r="N26" i="231"/>
  <c r="N27" i="232"/>
  <c r="O26" i="232"/>
  <c r="P26" i="232" l="1"/>
  <c r="O27" i="232"/>
  <c r="N27" i="231"/>
  <c r="O26" i="231"/>
  <c r="P27" i="230"/>
  <c r="Q26" i="230"/>
  <c r="Q27" i="230" l="1"/>
  <c r="R26" i="230"/>
  <c r="O27" i="231"/>
  <c r="P26" i="231"/>
  <c r="P27" i="232"/>
  <c r="Q26" i="232"/>
  <c r="R26" i="232" l="1"/>
  <c r="Q27" i="232"/>
  <c r="R27" i="230"/>
  <c r="S26" i="230"/>
  <c r="P27" i="231"/>
  <c r="Q26" i="231"/>
  <c r="R26" i="231" l="1"/>
  <c r="Q27" i="231"/>
  <c r="S27" i="230"/>
  <c r="T26" i="230"/>
  <c r="S26" i="232"/>
  <c r="R27" i="232"/>
  <c r="T26" i="232" l="1"/>
  <c r="S27" i="232"/>
  <c r="T27" i="230"/>
  <c r="U26" i="230"/>
  <c r="S26" i="231"/>
  <c r="R27" i="231"/>
  <c r="T26" i="231" l="1"/>
  <c r="S27" i="231"/>
  <c r="U27" i="230"/>
  <c r="V26" i="230"/>
  <c r="T27" i="232"/>
  <c r="U26" i="232"/>
  <c r="U27" i="232" l="1"/>
  <c r="V26" i="232"/>
  <c r="W26" i="230"/>
  <c r="V27" i="230"/>
  <c r="T27" i="231"/>
  <c r="U26" i="231"/>
  <c r="U27" i="231" l="1"/>
  <c r="V26" i="231"/>
  <c r="X26" i="230"/>
  <c r="W27" i="230"/>
  <c r="V27" i="232"/>
  <c r="W26" i="232"/>
  <c r="X26" i="232" l="1"/>
  <c r="W27" i="232"/>
  <c r="Y26" i="230"/>
  <c r="X27" i="230"/>
  <c r="W26" i="231"/>
  <c r="V27" i="231"/>
  <c r="X26" i="231" l="1"/>
  <c r="W27" i="231"/>
  <c r="Y27" i="230"/>
  <c r="Z26" i="230"/>
  <c r="Y26" i="232"/>
  <c r="X27" i="232"/>
  <c r="AA26" i="230" l="1"/>
  <c r="Z27" i="230"/>
  <c r="Z26" i="232"/>
  <c r="Y27" i="232"/>
  <c r="X27" i="231"/>
  <c r="Y26" i="231"/>
  <c r="Z26" i="231" l="1"/>
  <c r="Y27" i="231"/>
  <c r="Z27" i="232"/>
  <c r="AA26" i="232"/>
  <c r="AB26" i="230"/>
  <c r="AA27" i="230"/>
  <c r="AB27" i="230" l="1"/>
  <c r="AC26" i="230"/>
  <c r="AA27" i="232"/>
  <c r="AB26" i="232"/>
  <c r="Z27" i="231"/>
  <c r="AA26" i="231"/>
  <c r="AA27" i="231" l="1"/>
  <c r="AB26" i="231"/>
  <c r="AB27" i="232"/>
  <c r="AC26" i="232"/>
  <c r="AC27" i="230"/>
  <c r="AD26" i="230"/>
  <c r="C35" i="230" l="1"/>
  <c r="AD27" i="230"/>
  <c r="AG28" i="230"/>
  <c r="AC27" i="232"/>
  <c r="AD26" i="232"/>
  <c r="AB27" i="231"/>
  <c r="AC26" i="231"/>
  <c r="AC27" i="231" l="1"/>
  <c r="AD26" i="231"/>
  <c r="AD27" i="232"/>
  <c r="C35" i="232"/>
  <c r="AG28" i="232"/>
  <c r="AG30" i="230"/>
  <c r="AG32" i="230"/>
  <c r="D35" i="230"/>
  <c r="C36" i="230"/>
  <c r="E35" i="230" l="1"/>
  <c r="D36" i="230"/>
  <c r="AG32" i="232"/>
  <c r="AG30" i="232"/>
  <c r="D35" i="232"/>
  <c r="C36" i="232"/>
  <c r="AD27" i="231"/>
  <c r="C35" i="231"/>
  <c r="AG28" i="231"/>
  <c r="C36" i="231" l="1"/>
  <c r="D35" i="231"/>
  <c r="E35" i="232"/>
  <c r="D36" i="232"/>
  <c r="AG30" i="231"/>
  <c r="AG32" i="231"/>
  <c r="E36" i="230"/>
  <c r="F35" i="230"/>
  <c r="G35" i="230" l="1"/>
  <c r="F36" i="230"/>
  <c r="F35" i="232"/>
  <c r="E36" i="232"/>
  <c r="E35" i="231"/>
  <c r="D36" i="231"/>
  <c r="G36" i="230" l="1"/>
  <c r="H35" i="230"/>
  <c r="E36" i="231"/>
  <c r="F35" i="231"/>
  <c r="G35" i="232"/>
  <c r="F36" i="232"/>
  <c r="H35" i="232" l="1"/>
  <c r="G36" i="232"/>
  <c r="G35" i="231"/>
  <c r="F36" i="231"/>
  <c r="I35" i="230"/>
  <c r="H36" i="230"/>
  <c r="J35" i="230" l="1"/>
  <c r="I36" i="230"/>
  <c r="H35" i="231"/>
  <c r="G36" i="231"/>
  <c r="I35" i="232"/>
  <c r="H36" i="232"/>
  <c r="I36" i="232" l="1"/>
  <c r="J35" i="232"/>
  <c r="H36" i="231"/>
  <c r="I35" i="231"/>
  <c r="J36" i="230"/>
  <c r="K35" i="230"/>
  <c r="I36" i="231" l="1"/>
  <c r="J35" i="231"/>
  <c r="K36" i="230"/>
  <c r="L35" i="230"/>
  <c r="J36" i="232"/>
  <c r="K35" i="232"/>
  <c r="J36" i="231" l="1"/>
  <c r="K35" i="231"/>
  <c r="K36" i="232"/>
  <c r="L35" i="232"/>
  <c r="M35" i="230"/>
  <c r="L36" i="230"/>
  <c r="N35" i="230" l="1"/>
  <c r="M36" i="230"/>
  <c r="L36" i="232"/>
  <c r="M35" i="232"/>
  <c r="L35" i="231"/>
  <c r="K36" i="231"/>
  <c r="L36" i="231" l="1"/>
  <c r="M35" i="231"/>
  <c r="N35" i="232"/>
  <c r="M36" i="232"/>
  <c r="N36" i="230"/>
  <c r="O35" i="230"/>
  <c r="P35" i="230" l="1"/>
  <c r="O36" i="230"/>
  <c r="N36" i="232"/>
  <c r="O35" i="232"/>
  <c r="M36" i="231"/>
  <c r="N35" i="231"/>
  <c r="O35" i="231" l="1"/>
  <c r="N36" i="231"/>
  <c r="P35" i="232"/>
  <c r="O36" i="232"/>
  <c r="Q35" i="230"/>
  <c r="P36" i="230"/>
  <c r="Q36" i="230" l="1"/>
  <c r="R35" i="230"/>
  <c r="Q35" i="232"/>
  <c r="P36" i="232"/>
  <c r="O36" i="231"/>
  <c r="P35" i="231"/>
  <c r="Q35" i="231" l="1"/>
  <c r="P36" i="231"/>
  <c r="S35" i="230"/>
  <c r="R36" i="230"/>
  <c r="Q36" i="232"/>
  <c r="R35" i="232"/>
  <c r="R36" i="232" l="1"/>
  <c r="S35" i="232"/>
  <c r="T35" i="230"/>
  <c r="S36" i="230"/>
  <c r="Q36" i="231"/>
  <c r="R35" i="231"/>
  <c r="R36" i="231" l="1"/>
  <c r="S35" i="231"/>
  <c r="T36" i="230"/>
  <c r="U35" i="230"/>
  <c r="S36" i="232"/>
  <c r="T35" i="232"/>
  <c r="T35" i="231" l="1"/>
  <c r="S36" i="231"/>
  <c r="T36" i="232"/>
  <c r="U35" i="232"/>
  <c r="V35" i="230"/>
  <c r="U36" i="230"/>
  <c r="W35" i="230" l="1"/>
  <c r="V36" i="230"/>
  <c r="V35" i="232"/>
  <c r="U36" i="232"/>
  <c r="U35" i="231"/>
  <c r="T36" i="231"/>
  <c r="U36" i="231" l="1"/>
  <c r="V35" i="231"/>
  <c r="V36" i="232"/>
  <c r="W35" i="232"/>
  <c r="X35" i="230"/>
  <c r="W36" i="230"/>
  <c r="Y35" i="230" l="1"/>
  <c r="X36" i="230"/>
  <c r="W36" i="232"/>
  <c r="X35" i="232"/>
  <c r="V36" i="231"/>
  <c r="W35" i="231"/>
  <c r="W36" i="231" l="1"/>
  <c r="X35" i="231"/>
  <c r="X36" i="232"/>
  <c r="Y35" i="232"/>
  <c r="Y36" i="230"/>
  <c r="Z35" i="230"/>
  <c r="Z36" i="230" l="1"/>
  <c r="AA35" i="230"/>
  <c r="Y36" i="232"/>
  <c r="Z35" i="232"/>
  <c r="X36" i="231"/>
  <c r="Y35" i="231"/>
  <c r="Z35" i="231" l="1"/>
  <c r="Y36" i="231"/>
  <c r="AA35" i="232"/>
  <c r="Z36" i="232"/>
  <c r="AA36" i="230"/>
  <c r="AB35" i="230"/>
  <c r="AC35" i="230" l="1"/>
  <c r="AB36" i="230"/>
  <c r="AB35" i="232"/>
  <c r="AA36" i="232"/>
  <c r="Z36" i="231"/>
  <c r="AA35" i="231"/>
  <c r="AA36" i="231" l="1"/>
  <c r="AB35" i="231"/>
  <c r="AC35" i="232"/>
  <c r="AB36" i="232"/>
  <c r="AC36" i="230"/>
  <c r="AD35" i="230"/>
  <c r="C44" i="230" l="1"/>
  <c r="AD36" i="230"/>
  <c r="AG37" i="230"/>
  <c r="AC35" i="231"/>
  <c r="AB36" i="231"/>
  <c r="AD35" i="232"/>
  <c r="AC36" i="232"/>
  <c r="AD35" i="231" l="1"/>
  <c r="AC36" i="231"/>
  <c r="C44" i="232"/>
  <c r="AD36" i="232"/>
  <c r="AG37" i="232"/>
  <c r="AG39" i="230"/>
  <c r="AG41" i="230"/>
  <c r="C45" i="230"/>
  <c r="D44" i="230"/>
  <c r="D45" i="230" l="1"/>
  <c r="E44" i="230"/>
  <c r="AG41" i="232"/>
  <c r="AG39" i="232"/>
  <c r="C45" i="232"/>
  <c r="D44" i="232"/>
  <c r="C44" i="231"/>
  <c r="AD36" i="231"/>
  <c r="AG37" i="231"/>
  <c r="D44" i="231" l="1"/>
  <c r="C45" i="231"/>
  <c r="F44" i="230"/>
  <c r="E45" i="230"/>
  <c r="AG41" i="231"/>
  <c r="AG39" i="231"/>
  <c r="D45" i="232"/>
  <c r="E44" i="232"/>
  <c r="E45" i="232" l="1"/>
  <c r="F44" i="232"/>
  <c r="D45" i="231"/>
  <c r="E44" i="231"/>
  <c r="G44" i="230"/>
  <c r="F45" i="230"/>
  <c r="H44" i="230" l="1"/>
  <c r="G45" i="230"/>
  <c r="E45" i="231"/>
  <c r="F44" i="231"/>
  <c r="F45" i="232"/>
  <c r="G44" i="232"/>
  <c r="F45" i="231" l="1"/>
  <c r="G44" i="231"/>
  <c r="G45" i="232"/>
  <c r="H44" i="232"/>
  <c r="H45" i="230"/>
  <c r="I44" i="230"/>
  <c r="I45" i="230" l="1"/>
  <c r="J44" i="230"/>
  <c r="H45" i="232"/>
  <c r="I44" i="232"/>
  <c r="G45" i="231"/>
  <c r="H44" i="231"/>
  <c r="J45" i="230" l="1"/>
  <c r="K44" i="230"/>
  <c r="I44" i="231"/>
  <c r="H45" i="231"/>
  <c r="J44" i="232"/>
  <c r="I45" i="232"/>
  <c r="L44" i="230" l="1"/>
  <c r="K45" i="230"/>
  <c r="K44" i="232"/>
  <c r="J45" i="232"/>
  <c r="I45" i="231"/>
  <c r="J44" i="231"/>
  <c r="J45" i="231" l="1"/>
  <c r="K44" i="231"/>
  <c r="K45" i="232"/>
  <c r="L44" i="232"/>
  <c r="M44" i="230"/>
  <c r="L45" i="230"/>
  <c r="N44" i="230" l="1"/>
  <c r="M45" i="230"/>
  <c r="M44" i="232"/>
  <c r="L45" i="232"/>
  <c r="K45" i="231"/>
  <c r="L44" i="231"/>
  <c r="M44" i="231" l="1"/>
  <c r="L45" i="231"/>
  <c r="M45" i="232"/>
  <c r="N44" i="232"/>
  <c r="N45" i="230"/>
  <c r="O44" i="230"/>
  <c r="O44" i="232" l="1"/>
  <c r="N45" i="232"/>
  <c r="O45" i="230"/>
  <c r="P44" i="230"/>
  <c r="N44" i="231"/>
  <c r="M45" i="231"/>
  <c r="N45" i="231" l="1"/>
  <c r="O44" i="231"/>
  <c r="Q44" i="230"/>
  <c r="P45" i="230"/>
  <c r="P44" i="232"/>
  <c r="O45" i="232"/>
  <c r="P44" i="231" l="1"/>
  <c r="O45" i="231"/>
  <c r="Q44" i="232"/>
  <c r="P45" i="232"/>
  <c r="Q45" i="230"/>
  <c r="R44" i="230"/>
  <c r="S44" i="230" l="1"/>
  <c r="R45" i="230"/>
  <c r="Q45" i="232"/>
  <c r="R44" i="232"/>
  <c r="P45" i="231"/>
  <c r="Q44" i="231"/>
  <c r="R44" i="231" l="1"/>
  <c r="Q45" i="231"/>
  <c r="R45" i="232"/>
  <c r="S44" i="232"/>
  <c r="T44" i="230"/>
  <c r="S45" i="230"/>
  <c r="T44" i="232" l="1"/>
  <c r="S45" i="232"/>
  <c r="T45" i="230"/>
  <c r="U44" i="230"/>
  <c r="R45" i="231"/>
  <c r="S44" i="231"/>
  <c r="S45" i="231" l="1"/>
  <c r="T44" i="231"/>
  <c r="V44" i="230"/>
  <c r="U45" i="230"/>
  <c r="T45" i="232"/>
  <c r="U44" i="232"/>
  <c r="T45" i="231" l="1"/>
  <c r="U44" i="231"/>
  <c r="U45" i="232"/>
  <c r="V44" i="232"/>
  <c r="V45" i="230"/>
  <c r="W44" i="230"/>
  <c r="X44" i="230" l="1"/>
  <c r="W45" i="230"/>
  <c r="W44" i="232"/>
  <c r="V45" i="232"/>
  <c r="U45" i="231"/>
  <c r="V44" i="231"/>
  <c r="W44" i="231" l="1"/>
  <c r="V45" i="231"/>
  <c r="W45" i="232"/>
  <c r="X44" i="232"/>
  <c r="Y44" i="230"/>
  <c r="X45" i="230"/>
  <c r="Y45" i="230" l="1"/>
  <c r="Z44" i="230"/>
  <c r="Y44" i="232"/>
  <c r="X45" i="232"/>
  <c r="W45" i="231"/>
  <c r="X44" i="231"/>
  <c r="Y44" i="231" l="1"/>
  <c r="X45" i="231"/>
  <c r="Z45" i="230"/>
  <c r="AA44" i="230"/>
  <c r="Y45" i="232"/>
  <c r="Z44" i="232"/>
  <c r="AB44" i="230" l="1"/>
  <c r="AA45" i="230"/>
  <c r="Z45" i="232"/>
  <c r="AA44" i="232"/>
  <c r="Z44" i="231"/>
  <c r="Y45" i="231"/>
  <c r="Z45" i="231" l="1"/>
  <c r="AA44" i="231"/>
  <c r="AB44" i="232"/>
  <c r="AA45" i="232"/>
  <c r="AC44" i="230"/>
  <c r="AB45" i="230"/>
  <c r="AC44" i="232" l="1"/>
  <c r="AB45" i="232"/>
  <c r="AD44" i="230"/>
  <c r="AC45" i="230"/>
  <c r="AA45" i="231"/>
  <c r="AB44" i="231"/>
  <c r="AC44" i="231" l="1"/>
  <c r="AB45" i="231"/>
  <c r="AD45" i="230"/>
  <c r="C53" i="230"/>
  <c r="AG46" i="230"/>
  <c r="AD44" i="232"/>
  <c r="AC45" i="232"/>
  <c r="D53" i="230" l="1"/>
  <c r="C54" i="230"/>
  <c r="C53" i="232"/>
  <c r="AD45" i="232"/>
  <c r="AG46" i="232"/>
  <c r="AG50" i="230"/>
  <c r="AG48" i="230"/>
  <c r="AC45" i="231"/>
  <c r="AD44" i="231"/>
  <c r="AD45" i="231" l="1"/>
  <c r="C53" i="231"/>
  <c r="AG46" i="231"/>
  <c r="C54" i="232"/>
  <c r="D53" i="232"/>
  <c r="AG50" i="232"/>
  <c r="AG48" i="232"/>
  <c r="E53" i="230"/>
  <c r="D54" i="230"/>
  <c r="F53" i="230" l="1"/>
  <c r="E54" i="230"/>
  <c r="D54" i="232"/>
  <c r="E53" i="232"/>
  <c r="C54" i="231"/>
  <c r="D53" i="231"/>
  <c r="AG50" i="231"/>
  <c r="AG48" i="231"/>
  <c r="D54" i="231" l="1"/>
  <c r="E53" i="231"/>
  <c r="E54" i="232"/>
  <c r="F53" i="232"/>
  <c r="F54" i="230"/>
  <c r="G53" i="230"/>
  <c r="G54" i="230" l="1"/>
  <c r="H53" i="230"/>
  <c r="F54" i="232"/>
  <c r="G53" i="232"/>
  <c r="F53" i="231"/>
  <c r="E54" i="231"/>
  <c r="I53" i="230" l="1"/>
  <c r="H54" i="230"/>
  <c r="F54" i="231"/>
  <c r="G53" i="231"/>
  <c r="G54" i="232"/>
  <c r="H53" i="232"/>
  <c r="I53" i="232" l="1"/>
  <c r="H54" i="232"/>
  <c r="H53" i="231"/>
  <c r="G54" i="231"/>
  <c r="J53" i="230"/>
  <c r="I54" i="230"/>
  <c r="K53" i="230" l="1"/>
  <c r="J54" i="230"/>
  <c r="H54" i="231"/>
  <c r="I53" i="231"/>
  <c r="J53" i="232"/>
  <c r="I54" i="232"/>
  <c r="J54" i="232" l="1"/>
  <c r="K53" i="232"/>
  <c r="J53" i="231"/>
  <c r="I54" i="231"/>
  <c r="K54" i="230"/>
  <c r="L53" i="230"/>
  <c r="J54" i="231" l="1"/>
  <c r="K53" i="231"/>
  <c r="K54" i="232"/>
  <c r="L53" i="232"/>
  <c r="L54" i="230"/>
  <c r="M53" i="230"/>
  <c r="M53" i="232" l="1"/>
  <c r="L54" i="232"/>
  <c r="N53" i="230"/>
  <c r="M54" i="230"/>
  <c r="L53" i="231"/>
  <c r="K54" i="231"/>
  <c r="M53" i="231" l="1"/>
  <c r="L54" i="231"/>
  <c r="N54" i="230"/>
  <c r="O53" i="230"/>
  <c r="M54" i="232"/>
  <c r="N53" i="232"/>
  <c r="O53" i="232" l="1"/>
  <c r="N54" i="232"/>
  <c r="P53" i="230"/>
  <c r="O54" i="230"/>
  <c r="M54" i="231"/>
  <c r="N53" i="231"/>
  <c r="O53" i="231" l="1"/>
  <c r="N54" i="231"/>
  <c r="Q53" i="230"/>
  <c r="P54" i="230"/>
  <c r="P53" i="232"/>
  <c r="O54" i="232"/>
  <c r="P54" i="232" l="1"/>
  <c r="Q53" i="232"/>
  <c r="R53" i="230"/>
  <c r="Q54" i="230"/>
  <c r="O54" i="231"/>
  <c r="P53" i="231"/>
  <c r="P54" i="231" l="1"/>
  <c r="Q53" i="231"/>
  <c r="R54" i="230"/>
  <c r="S53" i="230"/>
  <c r="Q54" i="232"/>
  <c r="R53" i="232"/>
  <c r="S53" i="232" l="1"/>
  <c r="R54" i="232"/>
  <c r="S54" i="230"/>
  <c r="T53" i="230"/>
  <c r="R53" i="231"/>
  <c r="Q54" i="231"/>
  <c r="S53" i="231" l="1"/>
  <c r="R54" i="231"/>
  <c r="U53" i="230"/>
  <c r="T54" i="230"/>
  <c r="S54" i="232"/>
  <c r="T53" i="232"/>
  <c r="U53" i="232" l="1"/>
  <c r="T54" i="232"/>
  <c r="V53" i="230"/>
  <c r="U54" i="230"/>
  <c r="S54" i="231"/>
  <c r="T53" i="231"/>
  <c r="T54" i="231" l="1"/>
  <c r="U53" i="231"/>
  <c r="V54" i="230"/>
  <c r="W53" i="230"/>
  <c r="V53" i="232"/>
  <c r="U54" i="232"/>
  <c r="W54" i="230" l="1"/>
  <c r="X53" i="230"/>
  <c r="U54" i="231"/>
  <c r="V53" i="231"/>
  <c r="W53" i="232"/>
  <c r="V54" i="232"/>
  <c r="X53" i="232" l="1"/>
  <c r="W54" i="232"/>
  <c r="X54" i="230"/>
  <c r="Y53" i="230"/>
  <c r="W53" i="231"/>
  <c r="V54" i="231"/>
  <c r="W54" i="231" l="1"/>
  <c r="X53" i="231"/>
  <c r="Y54" i="230"/>
  <c r="Z53" i="230"/>
  <c r="Y53" i="232"/>
  <c r="X54" i="232"/>
  <c r="Y54" i="232" l="1"/>
  <c r="Z53" i="232"/>
  <c r="AA53" i="230"/>
  <c r="Z54" i="230"/>
  <c r="X54" i="231"/>
  <c r="Y53" i="231"/>
  <c r="Z53" i="231" l="1"/>
  <c r="Y54" i="231"/>
  <c r="AB53" i="230"/>
  <c r="AA54" i="230"/>
  <c r="Z54" i="232"/>
  <c r="AA53" i="232"/>
  <c r="AA54" i="232" l="1"/>
  <c r="AB53" i="232"/>
  <c r="AC53" i="230"/>
  <c r="AB54" i="230"/>
  <c r="AA53" i="231"/>
  <c r="Z54" i="231"/>
  <c r="AA54" i="231" l="1"/>
  <c r="AB53" i="231"/>
  <c r="AD53" i="230"/>
  <c r="AC54" i="230"/>
  <c r="AB54" i="232"/>
  <c r="AC53" i="232"/>
  <c r="AC54" i="232" l="1"/>
  <c r="AD53" i="232"/>
  <c r="AB54" i="231"/>
  <c r="AC53" i="231"/>
  <c r="C62" i="230"/>
  <c r="AD54" i="230"/>
  <c r="AG55" i="230"/>
  <c r="AG59" i="230" l="1"/>
  <c r="AG57" i="230"/>
  <c r="D62" i="230"/>
  <c r="C63" i="230"/>
  <c r="AC54" i="231"/>
  <c r="AD53" i="231"/>
  <c r="AD54" i="232"/>
  <c r="C62" i="232"/>
  <c r="AG55" i="232"/>
  <c r="AD54" i="231" l="1"/>
  <c r="C62" i="231"/>
  <c r="AG55" i="231"/>
  <c r="E62" i="230"/>
  <c r="D63" i="230"/>
  <c r="C63" i="232"/>
  <c r="D62" i="232"/>
  <c r="AG59" i="232"/>
  <c r="AG57" i="232"/>
  <c r="D63" i="232" l="1"/>
  <c r="E62" i="232"/>
  <c r="E63" i="230"/>
  <c r="F62" i="230"/>
  <c r="D62" i="231"/>
  <c r="C63" i="231"/>
  <c r="AG59" i="231"/>
  <c r="AG57" i="231"/>
  <c r="F63" i="230" l="1"/>
  <c r="G62" i="230"/>
  <c r="D63" i="231"/>
  <c r="E62" i="231"/>
  <c r="F62" i="232"/>
  <c r="E63" i="232"/>
  <c r="E63" i="231" l="1"/>
  <c r="F62" i="231"/>
  <c r="G62" i="232"/>
  <c r="F63" i="232"/>
  <c r="G63" i="230"/>
  <c r="H62" i="230"/>
  <c r="H63" i="230" l="1"/>
  <c r="I62" i="230"/>
  <c r="G63" i="232"/>
  <c r="H62" i="232"/>
  <c r="F63" i="231"/>
  <c r="G62" i="231"/>
  <c r="H62" i="231" l="1"/>
  <c r="G63" i="231"/>
  <c r="I62" i="232"/>
  <c r="H63" i="232"/>
  <c r="J62" i="230"/>
  <c r="I63" i="230"/>
  <c r="J62" i="232" l="1"/>
  <c r="I63" i="232"/>
  <c r="K62" i="230"/>
  <c r="J63" i="230"/>
  <c r="I62" i="231"/>
  <c r="H63" i="231"/>
  <c r="J62" i="231" l="1"/>
  <c r="I63" i="231"/>
  <c r="L62" i="230"/>
  <c r="K63" i="230"/>
  <c r="K62" i="232"/>
  <c r="J63" i="232"/>
  <c r="K63" i="232" l="1"/>
  <c r="L62" i="232"/>
  <c r="M62" i="230"/>
  <c r="L63" i="230"/>
  <c r="K62" i="231"/>
  <c r="J63" i="231"/>
  <c r="K63" i="231" l="1"/>
  <c r="L62" i="231"/>
  <c r="M63" i="230"/>
  <c r="N62" i="230"/>
  <c r="L63" i="232"/>
  <c r="M62" i="232"/>
  <c r="M63" i="232" l="1"/>
  <c r="N62" i="232"/>
  <c r="M62" i="231"/>
  <c r="L63" i="231"/>
  <c r="O62" i="230"/>
  <c r="N63" i="230"/>
  <c r="P62" i="230" l="1"/>
  <c r="O63" i="230"/>
  <c r="M63" i="231"/>
  <c r="N62" i="231"/>
  <c r="N63" i="232"/>
  <c r="O62" i="232"/>
  <c r="O63" i="232" l="1"/>
  <c r="P62" i="232"/>
  <c r="O62" i="231"/>
  <c r="N63" i="231"/>
  <c r="Q62" i="230"/>
  <c r="P63" i="230"/>
  <c r="P62" i="231" l="1"/>
  <c r="O63" i="231"/>
  <c r="Q63" i="230"/>
  <c r="R62" i="230"/>
  <c r="Q62" i="232"/>
  <c r="P63" i="232"/>
  <c r="R62" i="232" l="1"/>
  <c r="Q63" i="232"/>
  <c r="S62" i="230"/>
  <c r="R63" i="230"/>
  <c r="Q62" i="231"/>
  <c r="P63" i="231"/>
  <c r="Q63" i="231" l="1"/>
  <c r="R62" i="231"/>
  <c r="T62" i="230"/>
  <c r="S63" i="230"/>
  <c r="S62" i="232"/>
  <c r="R63" i="232"/>
  <c r="T62" i="232" l="1"/>
  <c r="S63" i="232"/>
  <c r="S62" i="231"/>
  <c r="R63" i="231"/>
  <c r="T63" i="230"/>
  <c r="U62" i="230"/>
  <c r="U63" i="230" l="1"/>
  <c r="V62" i="230"/>
  <c r="S63" i="231"/>
  <c r="T62" i="231"/>
  <c r="T63" i="232"/>
  <c r="U62" i="232"/>
  <c r="U63" i="232" l="1"/>
  <c r="V62" i="232"/>
  <c r="W62" i="230"/>
  <c r="V63" i="230"/>
  <c r="T63" i="231"/>
  <c r="U62" i="231"/>
  <c r="V62" i="231" l="1"/>
  <c r="U63" i="231"/>
  <c r="W63" i="230"/>
  <c r="X62" i="230"/>
  <c r="V63" i="232"/>
  <c r="W62" i="232"/>
  <c r="W63" i="232" l="1"/>
  <c r="X62" i="232"/>
  <c r="Y62" i="230"/>
  <c r="X63" i="230"/>
  <c r="W62" i="231"/>
  <c r="V63" i="231"/>
  <c r="W63" i="231" l="1"/>
  <c r="X62" i="231"/>
  <c r="Z62" i="230"/>
  <c r="Y63" i="230"/>
  <c r="X63" i="232"/>
  <c r="Y62" i="232"/>
  <c r="Y63" i="232" l="1"/>
  <c r="Z62" i="232"/>
  <c r="Z63" i="230"/>
  <c r="AA62" i="230"/>
  <c r="Y62" i="231"/>
  <c r="X63" i="231"/>
  <c r="Y63" i="231" l="1"/>
  <c r="Z62" i="231"/>
  <c r="AB62" i="230"/>
  <c r="AA63" i="230"/>
  <c r="Z63" i="232"/>
  <c r="AA62" i="232"/>
  <c r="AB62" i="232" l="1"/>
  <c r="AA63" i="232"/>
  <c r="AC62" i="230"/>
  <c r="AB63" i="230"/>
  <c r="Z63" i="231"/>
  <c r="AA62" i="231"/>
  <c r="AB62" i="231" l="1"/>
  <c r="AA63" i="231"/>
  <c r="AC63" i="230"/>
  <c r="AD62" i="230"/>
  <c r="AB63" i="232"/>
  <c r="AC62" i="232"/>
  <c r="AD62" i="232" l="1"/>
  <c r="AC63" i="232"/>
  <c r="C71" i="230"/>
  <c r="AD63" i="230"/>
  <c r="AG64" i="230"/>
  <c r="AB63" i="231"/>
  <c r="AC62" i="231"/>
  <c r="AC63" i="231" l="1"/>
  <c r="AD62" i="231"/>
  <c r="AG68" i="230"/>
  <c r="AG66" i="230"/>
  <c r="D71" i="230"/>
  <c r="C72" i="230"/>
  <c r="C71" i="232"/>
  <c r="AD63" i="232"/>
  <c r="AG64" i="232"/>
  <c r="AG68" i="232" l="1"/>
  <c r="AG66" i="232"/>
  <c r="C71" i="231"/>
  <c r="AD63" i="231"/>
  <c r="AG64" i="231"/>
  <c r="D71" i="232"/>
  <c r="C72" i="232"/>
  <c r="E71" i="230"/>
  <c r="D72" i="230"/>
  <c r="C72" i="231" l="1"/>
  <c r="D71" i="231"/>
  <c r="E72" i="230"/>
  <c r="F71" i="230"/>
  <c r="E71" i="232"/>
  <c r="D72" i="232"/>
  <c r="AG66" i="231"/>
  <c r="AG68" i="231"/>
  <c r="F71" i="232" l="1"/>
  <c r="E72" i="232"/>
  <c r="E71" i="231"/>
  <c r="D72" i="231"/>
  <c r="F72" i="230"/>
  <c r="G71" i="230"/>
  <c r="G72" i="230" l="1"/>
  <c r="H71" i="230"/>
  <c r="E72" i="231"/>
  <c r="F71" i="231"/>
  <c r="F72" i="232"/>
  <c r="G71" i="232"/>
  <c r="G72" i="232" l="1"/>
  <c r="H71" i="232"/>
  <c r="G71" i="231"/>
  <c r="F72" i="231"/>
  <c r="I71" i="230"/>
  <c r="H72" i="230"/>
  <c r="J71" i="230" l="1"/>
  <c r="I72" i="230"/>
  <c r="H71" i="231"/>
  <c r="G72" i="231"/>
  <c r="H72" i="232"/>
  <c r="I71" i="232"/>
  <c r="J71" i="232" l="1"/>
  <c r="I72" i="232"/>
  <c r="I71" i="231"/>
  <c r="H72" i="231"/>
  <c r="J72" i="230"/>
  <c r="K71" i="230"/>
  <c r="L71" i="230" l="1"/>
  <c r="K72" i="230"/>
  <c r="I72" i="231"/>
  <c r="J71" i="231"/>
  <c r="J72" i="232"/>
  <c r="K71" i="232"/>
  <c r="K72" i="232" l="1"/>
  <c r="L71" i="232"/>
  <c r="J72" i="231"/>
  <c r="K71" i="231"/>
  <c r="M71" i="230"/>
  <c r="L72" i="230"/>
  <c r="K72" i="231" l="1"/>
  <c r="L71" i="231"/>
  <c r="N71" i="230"/>
  <c r="M72" i="230"/>
  <c r="L72" i="232"/>
  <c r="M71" i="232"/>
  <c r="M72" i="232" l="1"/>
  <c r="N71" i="232"/>
  <c r="M71" i="231"/>
  <c r="L72" i="231"/>
  <c r="O71" i="230"/>
  <c r="N72" i="230"/>
  <c r="O72" i="230" l="1"/>
  <c r="P71" i="230"/>
  <c r="M72" i="231"/>
  <c r="N71" i="231"/>
  <c r="O71" i="232"/>
  <c r="N72" i="232"/>
  <c r="P71" i="232" l="1"/>
  <c r="O72" i="232"/>
  <c r="P72" i="230"/>
  <c r="Q71" i="230"/>
  <c r="N72" i="231"/>
  <c r="O71" i="231"/>
  <c r="P71" i="231" l="1"/>
  <c r="O72" i="231"/>
  <c r="Q72" i="230"/>
  <c r="R71" i="230"/>
  <c r="P72" i="232"/>
  <c r="Q71" i="232"/>
  <c r="Q72" i="232" l="1"/>
  <c r="R71" i="232"/>
  <c r="S71" i="230"/>
  <c r="R72" i="230"/>
  <c r="P72" i="231"/>
  <c r="Q71" i="231"/>
  <c r="R71" i="231" l="1"/>
  <c r="Q72" i="231"/>
  <c r="T71" i="230"/>
  <c r="S72" i="230"/>
  <c r="S71" i="232"/>
  <c r="R72" i="232"/>
  <c r="S72" i="232" l="1"/>
  <c r="T71" i="232"/>
  <c r="T72" i="230"/>
  <c r="U71" i="230"/>
  <c r="S71" i="231"/>
  <c r="R72" i="231"/>
  <c r="V71" i="230" l="1"/>
  <c r="U72" i="230"/>
  <c r="T71" i="231"/>
  <c r="S72" i="231"/>
  <c r="T72" i="232"/>
  <c r="U71" i="232"/>
  <c r="U72" i="232" l="1"/>
  <c r="V71" i="232"/>
  <c r="U71" i="231"/>
  <c r="T72" i="231"/>
  <c r="V72" i="230"/>
  <c r="W71" i="230"/>
  <c r="W72" i="230" l="1"/>
  <c r="X71" i="230"/>
  <c r="U72" i="231"/>
  <c r="V71" i="231"/>
  <c r="V72" i="232"/>
  <c r="W71" i="232"/>
  <c r="V72" i="231" l="1"/>
  <c r="W71" i="231"/>
  <c r="W72" i="232"/>
  <c r="X71" i="232"/>
  <c r="Y71" i="230"/>
  <c r="X72" i="230"/>
  <c r="X72" i="232" l="1"/>
  <c r="Y71" i="232"/>
  <c r="Z71" i="230"/>
  <c r="Y72" i="230"/>
  <c r="X71" i="231"/>
  <c r="W72" i="231"/>
  <c r="Y71" i="231" l="1"/>
  <c r="X72" i="231"/>
  <c r="AA71" i="230"/>
  <c r="Z72" i="230"/>
  <c r="Z71" i="232"/>
  <c r="Y72" i="232"/>
  <c r="AA71" i="232" l="1"/>
  <c r="Z72" i="232"/>
  <c r="AB71" i="230"/>
  <c r="AA72" i="230"/>
  <c r="Z71" i="231"/>
  <c r="Y72" i="231"/>
  <c r="Z72" i="231" l="1"/>
  <c r="AA71" i="231"/>
  <c r="AB72" i="230"/>
  <c r="AC71" i="230"/>
  <c r="AB71" i="232"/>
  <c r="AA72" i="232"/>
  <c r="AC71" i="232" l="1"/>
  <c r="AB72" i="232"/>
  <c r="AC72" i="230"/>
  <c r="AD71" i="230"/>
  <c r="AB71" i="231"/>
  <c r="AA72" i="231"/>
  <c r="AB72" i="231" l="1"/>
  <c r="AC71" i="231"/>
  <c r="C80" i="230"/>
  <c r="AD72" i="230"/>
  <c r="AG73" i="230"/>
  <c r="AC72" i="232"/>
  <c r="AD71" i="232"/>
  <c r="AG75" i="230" l="1"/>
  <c r="AG77" i="230"/>
  <c r="AC72" i="231"/>
  <c r="AD71" i="231"/>
  <c r="AD72" i="232"/>
  <c r="AG73" i="232"/>
  <c r="D80" i="230"/>
  <c r="C81" i="230"/>
  <c r="D81" i="230" l="1"/>
  <c r="E80" i="230"/>
  <c r="AG77" i="232"/>
  <c r="AG75" i="232"/>
  <c r="U3" i="232"/>
  <c r="AD72" i="231"/>
  <c r="C80" i="231"/>
  <c r="AG73" i="231"/>
  <c r="AG75" i="231" l="1"/>
  <c r="AG77" i="231"/>
  <c r="D80" i="231"/>
  <c r="C81" i="231"/>
  <c r="E81" i="230"/>
  <c r="F80" i="230"/>
  <c r="U4" i="232"/>
  <c r="Y3" i="232"/>
  <c r="G80" i="230" l="1"/>
  <c r="F81" i="230"/>
  <c r="D81" i="231"/>
  <c r="E80" i="231"/>
  <c r="AI4" i="232"/>
  <c r="AI5" i="232"/>
  <c r="AI3" i="232"/>
  <c r="AG3" i="232" s="1"/>
  <c r="Y4" i="232"/>
  <c r="F80" i="231" l="1"/>
  <c r="E81" i="231"/>
  <c r="H80" i="230"/>
  <c r="G81" i="230"/>
  <c r="H81" i="230" l="1"/>
  <c r="I80" i="230"/>
  <c r="F81" i="231"/>
  <c r="G80" i="231"/>
  <c r="J80" i="230" l="1"/>
  <c r="I81" i="230"/>
  <c r="H80" i="231"/>
  <c r="G81" i="231"/>
  <c r="I80" i="231" l="1"/>
  <c r="H81" i="231"/>
  <c r="K80" i="230"/>
  <c r="J81" i="230"/>
  <c r="L80" i="230" l="1"/>
  <c r="K81" i="230"/>
  <c r="J80" i="231"/>
  <c r="I81" i="231"/>
  <c r="J81" i="231" l="1"/>
  <c r="K80" i="231"/>
  <c r="M80" i="230"/>
  <c r="L81" i="230"/>
  <c r="K81" i="231" l="1"/>
  <c r="L80" i="231"/>
  <c r="M81" i="230"/>
  <c r="N80" i="230"/>
  <c r="M80" i="231" l="1"/>
  <c r="L81" i="231"/>
  <c r="N81" i="230"/>
  <c r="O80" i="230"/>
  <c r="O81" i="230" l="1"/>
  <c r="P80" i="230"/>
  <c r="M81" i="231"/>
  <c r="N80" i="231"/>
  <c r="Q80" i="230" l="1"/>
  <c r="P81" i="230"/>
  <c r="N81" i="231"/>
  <c r="O80" i="231"/>
  <c r="O81" i="231" l="1"/>
  <c r="P80" i="231"/>
  <c r="R80" i="230"/>
  <c r="Q81" i="230"/>
  <c r="Q80" i="231" l="1"/>
  <c r="P81" i="231"/>
  <c r="S80" i="230"/>
  <c r="R81" i="230"/>
  <c r="T80" i="230" l="1"/>
  <c r="S81" i="230"/>
  <c r="R80" i="231"/>
  <c r="Q81" i="231"/>
  <c r="R81" i="231" l="1"/>
  <c r="S80" i="231"/>
  <c r="T81" i="230"/>
  <c r="U80" i="230"/>
  <c r="U81" i="230" l="1"/>
  <c r="V80" i="230"/>
  <c r="S81" i="231"/>
  <c r="T80" i="231"/>
  <c r="U80" i="231" l="1"/>
  <c r="T81" i="231"/>
  <c r="V81" i="230"/>
  <c r="W80" i="230"/>
  <c r="W81" i="230" l="1"/>
  <c r="X80" i="230"/>
  <c r="U81" i="231"/>
  <c r="V80" i="231"/>
  <c r="W80" i="231" l="1"/>
  <c r="V81" i="231"/>
  <c r="X81" i="230"/>
  <c r="Y80" i="230"/>
  <c r="Y81" i="230" l="1"/>
  <c r="Z80" i="230"/>
  <c r="W81" i="231"/>
  <c r="X80" i="231"/>
  <c r="Y80" i="231" l="1"/>
  <c r="X81" i="231"/>
  <c r="Z81" i="230"/>
  <c r="AA80" i="230"/>
  <c r="AB80" i="230" l="1"/>
  <c r="AA81" i="230"/>
  <c r="Y81" i="231"/>
  <c r="Z80" i="231"/>
  <c r="AA80" i="231" l="1"/>
  <c r="Z81" i="231"/>
  <c r="AC80" i="230"/>
  <c r="AB81" i="230"/>
  <c r="AD80" i="230" l="1"/>
  <c r="AC81" i="230"/>
  <c r="AA81" i="231"/>
  <c r="AB80" i="231"/>
  <c r="AB81" i="231" l="1"/>
  <c r="AC80" i="231"/>
  <c r="AD81" i="230"/>
  <c r="AG82" i="230"/>
  <c r="AG86" i="230" l="1"/>
  <c r="AG84" i="230"/>
  <c r="U3" i="230"/>
  <c r="AD80" i="231"/>
  <c r="AC81" i="231"/>
  <c r="AD81" i="231" l="1"/>
  <c r="C97" i="231"/>
  <c r="AG82" i="231"/>
  <c r="U4" i="230"/>
  <c r="Y3" i="230"/>
  <c r="AI3" i="230" l="1"/>
  <c r="AG3" i="230" s="1"/>
  <c r="AI5" i="230"/>
  <c r="AI4" i="230"/>
  <c r="Y4" i="230"/>
  <c r="D97" i="231"/>
  <c r="C98" i="231"/>
  <c r="AG84" i="231"/>
  <c r="AG86" i="231"/>
  <c r="D98" i="231" l="1"/>
  <c r="E97" i="231"/>
  <c r="E98" i="231" l="1"/>
  <c r="F97" i="231"/>
  <c r="F98" i="231" l="1"/>
  <c r="G97" i="231"/>
  <c r="G98" i="231" l="1"/>
  <c r="H97" i="231"/>
  <c r="H98" i="231" l="1"/>
  <c r="I97" i="231"/>
  <c r="I98" i="231" l="1"/>
  <c r="J97" i="231"/>
  <c r="K97" i="231" l="1"/>
  <c r="J98" i="231"/>
  <c r="K98" i="231" l="1"/>
  <c r="L97" i="231"/>
  <c r="M97" i="231" l="1"/>
  <c r="L98" i="231"/>
  <c r="N97" i="231" l="1"/>
  <c r="M98" i="231"/>
  <c r="N98" i="231" l="1"/>
  <c r="O97" i="231"/>
  <c r="O98" i="231" l="1"/>
  <c r="P97" i="231"/>
  <c r="Q97" i="231" l="1"/>
  <c r="P98" i="231"/>
  <c r="R97" i="231" l="1"/>
  <c r="Q98" i="231"/>
  <c r="R98" i="231" l="1"/>
  <c r="S97" i="231"/>
  <c r="T97" i="231" l="1"/>
  <c r="S98" i="231"/>
  <c r="T98" i="231" l="1"/>
  <c r="U97" i="231"/>
  <c r="U98" i="231" l="1"/>
  <c r="V97" i="231"/>
  <c r="V98" i="231" l="1"/>
  <c r="W97" i="231"/>
  <c r="X97" i="231" l="1"/>
  <c r="W98" i="231"/>
  <c r="Y97" i="231" l="1"/>
  <c r="X98" i="231"/>
  <c r="Z97" i="231" l="1"/>
  <c r="Y98" i="231"/>
  <c r="Z98" i="231" l="1"/>
  <c r="AA97" i="231"/>
  <c r="AA98" i="231" l="1"/>
  <c r="AB97" i="231"/>
  <c r="AC97" i="231" l="1"/>
  <c r="AB98" i="231"/>
  <c r="AC98" i="231" l="1"/>
  <c r="AD97" i="231"/>
  <c r="C106" i="231" l="1"/>
  <c r="AD98" i="231"/>
  <c r="AG99" i="231"/>
  <c r="C107" i="231" l="1"/>
  <c r="D106" i="231"/>
  <c r="AG101" i="231"/>
  <c r="AG103" i="231"/>
  <c r="E106" i="231" l="1"/>
  <c r="D107" i="231"/>
  <c r="F106" i="231" l="1"/>
  <c r="E107" i="231"/>
  <c r="F107" i="231" l="1"/>
  <c r="G106" i="231"/>
  <c r="H106" i="231" l="1"/>
  <c r="G107" i="231"/>
  <c r="H107" i="231" l="1"/>
  <c r="I106" i="231"/>
  <c r="J106" i="231" l="1"/>
  <c r="I107" i="231"/>
  <c r="K106" i="231" l="1"/>
  <c r="J107" i="231"/>
  <c r="K107" i="231" l="1"/>
  <c r="L106" i="231"/>
  <c r="M106" i="231" l="1"/>
  <c r="L107" i="231"/>
  <c r="M107" i="231" l="1"/>
  <c r="N106" i="231"/>
  <c r="N107" i="231" l="1"/>
  <c r="O106" i="231"/>
  <c r="P106" i="231" l="1"/>
  <c r="O107" i="231"/>
  <c r="P107" i="231" l="1"/>
  <c r="Q106" i="231"/>
  <c r="Q107" i="231" l="1"/>
  <c r="R106" i="231"/>
  <c r="R107" i="231" l="1"/>
  <c r="S106" i="231"/>
  <c r="S107" i="231" l="1"/>
  <c r="T106" i="231"/>
  <c r="T107" i="231" l="1"/>
  <c r="U106" i="231"/>
  <c r="V106" i="231" l="1"/>
  <c r="U107" i="231"/>
  <c r="W106" i="231" l="1"/>
  <c r="V107" i="231"/>
  <c r="W107" i="231" l="1"/>
  <c r="X106" i="231"/>
  <c r="Y106" i="231" l="1"/>
  <c r="X107" i="231"/>
  <c r="Z106" i="231" l="1"/>
  <c r="Y107" i="231"/>
  <c r="AA106" i="231" l="1"/>
  <c r="Z107" i="231"/>
  <c r="AA107" i="231" l="1"/>
  <c r="AB106" i="231"/>
  <c r="AC106" i="231" l="1"/>
  <c r="AB107" i="231"/>
  <c r="AC107" i="231" l="1"/>
  <c r="AD106" i="231"/>
  <c r="AD107" i="231" l="1"/>
  <c r="C115" i="231"/>
  <c r="AG108" i="231"/>
  <c r="AG110" i="231" l="1"/>
  <c r="AG112" i="231"/>
  <c r="C116" i="231"/>
  <c r="D115" i="231"/>
  <c r="D116" i="231" l="1"/>
  <c r="E115" i="231"/>
  <c r="E116" i="231" l="1"/>
  <c r="F115" i="231"/>
  <c r="G115" i="231" l="1"/>
  <c r="F116" i="231"/>
  <c r="H115" i="231" l="1"/>
  <c r="G116" i="231"/>
  <c r="H116" i="231" l="1"/>
  <c r="I115" i="231"/>
  <c r="J115" i="231" l="1"/>
  <c r="I116" i="231"/>
  <c r="J116" i="231" l="1"/>
  <c r="K115" i="231"/>
  <c r="K116" i="231" l="1"/>
  <c r="L115" i="231"/>
  <c r="L116" i="231" l="1"/>
  <c r="M115" i="231"/>
  <c r="N115" i="231" l="1"/>
  <c r="M116" i="231"/>
  <c r="O115" i="231" l="1"/>
  <c r="N116" i="231"/>
  <c r="O116" i="231" l="1"/>
  <c r="P115" i="231"/>
  <c r="Q115" i="231" l="1"/>
  <c r="P116" i="231"/>
  <c r="Q116" i="231" l="1"/>
  <c r="R115" i="231"/>
  <c r="S115" i="231" l="1"/>
  <c r="R116" i="231"/>
  <c r="T115" i="231" l="1"/>
  <c r="S116" i="231"/>
  <c r="U115" i="231" l="1"/>
  <c r="T116" i="231"/>
  <c r="V115" i="231" l="1"/>
  <c r="U116" i="231"/>
  <c r="V116" i="231" l="1"/>
  <c r="W115" i="231"/>
  <c r="W116" i="231" l="1"/>
  <c r="X115" i="231"/>
  <c r="X116" i="231" l="1"/>
  <c r="Y115" i="231"/>
  <c r="Y116" i="231" l="1"/>
  <c r="Z115" i="231"/>
  <c r="Z116" i="231" l="1"/>
  <c r="AA115" i="231"/>
  <c r="AA116" i="231" l="1"/>
  <c r="AB115" i="231"/>
  <c r="AC115" i="231" l="1"/>
  <c r="AB116" i="231"/>
  <c r="AD115" i="231" l="1"/>
  <c r="AC116" i="231"/>
  <c r="AD116" i="231" l="1"/>
  <c r="C124" i="231"/>
  <c r="AG117" i="231"/>
  <c r="AG121" i="231" l="1"/>
  <c r="AG119" i="231"/>
  <c r="D124" i="231"/>
  <c r="C125" i="231"/>
  <c r="E124" i="231" l="1"/>
  <c r="D125" i="231"/>
  <c r="E125" i="231" l="1"/>
  <c r="F124" i="231"/>
  <c r="F125" i="231" l="1"/>
  <c r="G124" i="231"/>
  <c r="G125" i="231" l="1"/>
  <c r="H124" i="231"/>
  <c r="I124" i="231" l="1"/>
  <c r="H125" i="231"/>
  <c r="I125" i="231" l="1"/>
  <c r="J124" i="231"/>
  <c r="J125" i="231" l="1"/>
  <c r="K124" i="231"/>
  <c r="L124" i="231" l="1"/>
  <c r="K125" i="231"/>
  <c r="L125" i="231" l="1"/>
  <c r="M124" i="231"/>
  <c r="M125" i="231" l="1"/>
  <c r="N124" i="231"/>
  <c r="N125" i="231" l="1"/>
  <c r="O124" i="231"/>
  <c r="O125" i="231" l="1"/>
  <c r="P124" i="231"/>
  <c r="Q124" i="231" l="1"/>
  <c r="P125" i="231"/>
  <c r="R124" i="231" l="1"/>
  <c r="Q125" i="231"/>
  <c r="S124" i="231" l="1"/>
  <c r="R125" i="231"/>
  <c r="T124" i="231" l="1"/>
  <c r="S125" i="231"/>
  <c r="T125" i="231" l="1"/>
  <c r="U124" i="231"/>
  <c r="U125" i="231" l="1"/>
  <c r="V124" i="231"/>
  <c r="V125" i="231" l="1"/>
  <c r="W124" i="231"/>
  <c r="X124" i="231" l="1"/>
  <c r="W125" i="231"/>
  <c r="X125" i="231" l="1"/>
  <c r="Y124" i="231"/>
  <c r="Y125" i="231" l="1"/>
  <c r="Z124" i="231"/>
  <c r="AA124" i="231" l="1"/>
  <c r="Z125" i="231"/>
  <c r="AA125" i="231" l="1"/>
  <c r="AB124" i="231"/>
  <c r="AC124" i="231" l="1"/>
  <c r="AB125" i="231"/>
  <c r="AD124" i="231" l="1"/>
  <c r="AC125" i="231"/>
  <c r="C133" i="231" l="1"/>
  <c r="AD125" i="231"/>
  <c r="AG126" i="231"/>
  <c r="AG128" i="231" l="1"/>
  <c r="AG130" i="231"/>
  <c r="C134" i="231"/>
  <c r="D133" i="231"/>
  <c r="D134" i="231" l="1"/>
  <c r="E133" i="231"/>
  <c r="E134" i="231" l="1"/>
  <c r="F133" i="231"/>
  <c r="G133" i="231" l="1"/>
  <c r="F134" i="231"/>
  <c r="H133" i="231" l="1"/>
  <c r="G134" i="231"/>
  <c r="I133" i="231" l="1"/>
  <c r="H134" i="231"/>
  <c r="I134" i="231" l="1"/>
  <c r="J133" i="231"/>
  <c r="J134" i="231" l="1"/>
  <c r="K133" i="231"/>
  <c r="K134" i="231" l="1"/>
  <c r="L133" i="231"/>
  <c r="M133" i="231" l="1"/>
  <c r="L134" i="231"/>
  <c r="N133" i="231" l="1"/>
  <c r="M134" i="231"/>
  <c r="N134" i="231" l="1"/>
  <c r="O133" i="231"/>
  <c r="O134" i="231" l="1"/>
  <c r="P133" i="231"/>
  <c r="Q133" i="231" l="1"/>
  <c r="P134" i="231"/>
  <c r="Q134" i="231" l="1"/>
  <c r="R133" i="231"/>
  <c r="S133" i="231" l="1"/>
  <c r="R134" i="231"/>
  <c r="T133" i="231" l="1"/>
  <c r="S134" i="231"/>
  <c r="U133" i="231" l="1"/>
  <c r="T134" i="231"/>
  <c r="U134" i="231" l="1"/>
  <c r="V133" i="231"/>
  <c r="W133" i="231" l="1"/>
  <c r="V134" i="231"/>
  <c r="X133" i="231" l="1"/>
  <c r="W134" i="231"/>
  <c r="Y133" i="231" l="1"/>
  <c r="X134" i="231"/>
  <c r="Z133" i="231" l="1"/>
  <c r="Y134" i="231"/>
  <c r="Z134" i="231" l="1"/>
  <c r="AA133" i="231"/>
  <c r="AA134" i="231" l="1"/>
  <c r="AB133" i="231"/>
  <c r="AB134" i="231" l="1"/>
  <c r="AC133" i="231"/>
  <c r="AC134" i="231" l="1"/>
  <c r="AD133" i="231"/>
  <c r="AD134" i="231" l="1"/>
  <c r="C142" i="231"/>
  <c r="AG135" i="231"/>
  <c r="AG139" i="231" l="1"/>
  <c r="AG137" i="231"/>
  <c r="C143" i="231"/>
  <c r="D142" i="231"/>
  <c r="E142" i="231" l="1"/>
  <c r="D143" i="231"/>
  <c r="E143" i="231" l="1"/>
  <c r="F142" i="231"/>
  <c r="F143" i="231" l="1"/>
  <c r="G142" i="231"/>
  <c r="H142" i="231" l="1"/>
  <c r="G143" i="231"/>
  <c r="H143" i="231" l="1"/>
  <c r="I142" i="231"/>
  <c r="J142" i="231" l="1"/>
  <c r="I143" i="231"/>
  <c r="K142" i="231" l="1"/>
  <c r="J143" i="231"/>
  <c r="L142" i="231" l="1"/>
  <c r="K143" i="231"/>
  <c r="L143" i="231" l="1"/>
  <c r="M142" i="231"/>
  <c r="N142" i="231" l="1"/>
  <c r="M143" i="231"/>
  <c r="N143" i="231" l="1"/>
  <c r="O142" i="231"/>
  <c r="P142" i="231" l="1"/>
  <c r="O143" i="231"/>
  <c r="Q142" i="231" l="1"/>
  <c r="P143" i="231"/>
  <c r="Q143" i="231" l="1"/>
  <c r="R142" i="231"/>
  <c r="R143" i="231" l="1"/>
  <c r="S142" i="231"/>
  <c r="S143" i="231" l="1"/>
  <c r="T142" i="231"/>
  <c r="U142" i="231" l="1"/>
  <c r="T143" i="231"/>
  <c r="V142" i="231" l="1"/>
  <c r="U143" i="231"/>
  <c r="W142" i="231" l="1"/>
  <c r="V143" i="231"/>
  <c r="X142" i="231" l="1"/>
  <c r="W143" i="231"/>
  <c r="X143" i="231" l="1"/>
  <c r="Y142" i="231"/>
  <c r="Y143" i="231" l="1"/>
  <c r="Z142" i="231"/>
  <c r="Z143" i="231" l="1"/>
  <c r="AA142" i="231"/>
  <c r="AB142" i="231" l="1"/>
  <c r="AA143" i="231"/>
  <c r="AC142" i="231" l="1"/>
  <c r="AB143" i="231"/>
  <c r="AC143" i="231" l="1"/>
  <c r="AD142" i="231"/>
  <c r="AD143" i="231" l="1"/>
  <c r="C151" i="231"/>
  <c r="AG144" i="231"/>
  <c r="AG146" i="231" l="1"/>
  <c r="AG148" i="231"/>
  <c r="C152" i="231"/>
  <c r="D151" i="231"/>
  <c r="D152" i="231" l="1"/>
  <c r="E151" i="231"/>
  <c r="F151" i="231" l="1"/>
  <c r="E152" i="231"/>
  <c r="F152" i="231" l="1"/>
  <c r="G151" i="231"/>
  <c r="H151" i="231" l="1"/>
  <c r="G152" i="231"/>
  <c r="H152" i="231" l="1"/>
  <c r="I151" i="231"/>
  <c r="J151" i="231" l="1"/>
  <c r="I152" i="231"/>
  <c r="K151" i="231" l="1"/>
  <c r="J152" i="231"/>
  <c r="K152" i="231" l="1"/>
  <c r="L151" i="231"/>
  <c r="L152" i="231" l="1"/>
  <c r="M151" i="231"/>
  <c r="N151" i="231" l="1"/>
  <c r="M152" i="231"/>
  <c r="O151" i="231" l="1"/>
  <c r="N152" i="231"/>
  <c r="O152" i="231" l="1"/>
  <c r="P151" i="231"/>
  <c r="Q151" i="231" l="1"/>
  <c r="P152" i="231"/>
  <c r="Q152" i="231" l="1"/>
  <c r="R151" i="231"/>
  <c r="S151" i="231" l="1"/>
  <c r="R152" i="231"/>
  <c r="T151" i="231" l="1"/>
  <c r="S152" i="231"/>
  <c r="T152" i="231" l="1"/>
  <c r="U151" i="231"/>
  <c r="U152" i="231" l="1"/>
  <c r="V151" i="231"/>
  <c r="W151" i="231" l="1"/>
  <c r="V152" i="231"/>
  <c r="X151" i="231" l="1"/>
  <c r="W152" i="231"/>
  <c r="X152" i="231" l="1"/>
  <c r="Y151" i="231"/>
  <c r="Y152" i="231" l="1"/>
  <c r="Z151" i="231"/>
  <c r="Z152" i="231" l="1"/>
  <c r="AA151" i="231"/>
  <c r="AA152" i="231" l="1"/>
  <c r="AB151" i="231"/>
  <c r="AC151" i="231" l="1"/>
  <c r="AB152" i="231"/>
  <c r="AC152" i="231" l="1"/>
  <c r="AD151" i="231"/>
  <c r="C160" i="231" l="1"/>
  <c r="AD152" i="231"/>
  <c r="AG153" i="231"/>
  <c r="AG157" i="231" l="1"/>
  <c r="AG155" i="231"/>
  <c r="C161" i="231"/>
  <c r="D160" i="231"/>
  <c r="E160" i="231" l="1"/>
  <c r="D161" i="231"/>
  <c r="F160" i="231" l="1"/>
  <c r="E161" i="231"/>
  <c r="F161" i="231" l="1"/>
  <c r="G160" i="231"/>
  <c r="G161" i="231" l="1"/>
  <c r="H160" i="231"/>
  <c r="H161" i="231" l="1"/>
  <c r="I160" i="231"/>
  <c r="I161" i="231" l="1"/>
  <c r="J160" i="231"/>
  <c r="J161" i="231" l="1"/>
  <c r="K160" i="231"/>
  <c r="L160" i="231" l="1"/>
  <c r="K161" i="231"/>
  <c r="L161" i="231" l="1"/>
  <c r="M160" i="231"/>
  <c r="N160" i="231" l="1"/>
  <c r="M161" i="231"/>
  <c r="N161" i="231" l="1"/>
  <c r="O160" i="231"/>
  <c r="P160" i="231" l="1"/>
  <c r="O161" i="231"/>
  <c r="Q160" i="231" l="1"/>
  <c r="P161" i="231"/>
  <c r="Q161" i="231" l="1"/>
  <c r="R160" i="231"/>
  <c r="S160" i="231" l="1"/>
  <c r="R161" i="231"/>
  <c r="T160" i="231" l="1"/>
  <c r="S161" i="231"/>
  <c r="U160" i="231" l="1"/>
  <c r="T161" i="231"/>
  <c r="V160" i="231" l="1"/>
  <c r="U161" i="231"/>
  <c r="V161" i="231" l="1"/>
  <c r="W160" i="231"/>
  <c r="W161" i="231" l="1"/>
  <c r="X160" i="231"/>
  <c r="X161" i="231" l="1"/>
  <c r="Y160" i="231"/>
  <c r="Z160" i="231" l="1"/>
  <c r="Y161" i="231"/>
  <c r="AA160" i="231" l="1"/>
  <c r="Z161" i="231"/>
  <c r="AB160" i="231" l="1"/>
  <c r="AA161" i="231"/>
  <c r="AC160" i="231" l="1"/>
  <c r="AB161" i="231"/>
  <c r="AC161" i="231" l="1"/>
  <c r="AD160" i="231"/>
  <c r="C169" i="231" l="1"/>
  <c r="AD161" i="231"/>
  <c r="AG162" i="231"/>
  <c r="AG164" i="231" l="1"/>
  <c r="AG166" i="231"/>
  <c r="C170" i="231"/>
  <c r="D169" i="231"/>
  <c r="E169" i="231" l="1"/>
  <c r="D170" i="231"/>
  <c r="E170" i="231" l="1"/>
  <c r="F169" i="231"/>
  <c r="F170" i="231" l="1"/>
  <c r="G169" i="231"/>
  <c r="G170" i="231" l="1"/>
  <c r="H169" i="231"/>
  <c r="H170" i="231" l="1"/>
  <c r="I169" i="231"/>
  <c r="I170" i="231" l="1"/>
  <c r="J169" i="231"/>
  <c r="K169" i="231" l="1"/>
  <c r="J170" i="231"/>
  <c r="K170" i="231" l="1"/>
  <c r="L169" i="231"/>
  <c r="L170" i="231" l="1"/>
  <c r="M169" i="231"/>
  <c r="N169" i="231" l="1"/>
  <c r="M170" i="231"/>
  <c r="O169" i="231" l="1"/>
  <c r="N170" i="231"/>
  <c r="P169" i="231" l="1"/>
  <c r="O170" i="231"/>
  <c r="Q169" i="231" l="1"/>
  <c r="P170" i="231"/>
  <c r="R169" i="231" l="1"/>
  <c r="Q170" i="231"/>
  <c r="R170" i="231" l="1"/>
  <c r="S169" i="231"/>
  <c r="T169" i="231" l="1"/>
  <c r="S170" i="231"/>
  <c r="U169" i="231" l="1"/>
  <c r="T170" i="231"/>
  <c r="U170" i="231" l="1"/>
  <c r="V169" i="231"/>
  <c r="V170" i="231" l="1"/>
  <c r="W169" i="231"/>
  <c r="W170" i="231" l="1"/>
  <c r="X169" i="231"/>
  <c r="X170" i="231" l="1"/>
  <c r="Y169" i="231"/>
  <c r="Z169" i="231" l="1"/>
  <c r="Y170" i="231"/>
  <c r="Z170" i="231" l="1"/>
  <c r="AA169" i="231"/>
  <c r="AB169" i="231" l="1"/>
  <c r="AA170" i="231"/>
  <c r="AC169" i="231" l="1"/>
  <c r="AB170" i="231"/>
  <c r="AC170" i="231" l="1"/>
  <c r="AD169" i="231"/>
  <c r="AD170" i="231" l="1"/>
  <c r="AG171" i="231"/>
  <c r="AG173" i="231" l="1"/>
  <c r="AG175" i="231"/>
  <c r="U3" i="231"/>
  <c r="U4" i="231" l="1"/>
  <c r="Y3" i="231"/>
  <c r="AI3" i="231" l="1"/>
  <c r="AG3" i="231" s="1"/>
  <c r="AI5" i="231"/>
  <c r="AI4" i="231"/>
  <c r="Y4" i="231"/>
  <c r="L4" i="211" l="1"/>
  <c r="L3" i="211"/>
  <c r="D8" i="211"/>
  <c r="D6" i="211"/>
  <c r="D4" i="211"/>
  <c r="D3" i="211"/>
  <c r="G3" i="229"/>
  <c r="G3" i="228"/>
  <c r="H3" i="227"/>
  <c r="H3" i="226"/>
  <c r="H4" i="226"/>
  <c r="AQ4" i="226" s="1"/>
  <c r="V135" i="229"/>
  <c r="K135" i="229"/>
  <c r="V133" i="229"/>
  <c r="K133" i="229"/>
  <c r="V131" i="229"/>
  <c r="K131" i="229"/>
  <c r="V118" i="229"/>
  <c r="K118" i="229"/>
  <c r="V116" i="229"/>
  <c r="K116" i="229"/>
  <c r="V114" i="229"/>
  <c r="K114" i="229"/>
  <c r="V101" i="229"/>
  <c r="K101" i="229"/>
  <c r="V99" i="229"/>
  <c r="K99" i="229"/>
  <c r="V97" i="229"/>
  <c r="K97" i="229"/>
  <c r="V84" i="229"/>
  <c r="K84" i="229"/>
  <c r="V82" i="229"/>
  <c r="K82" i="229"/>
  <c r="V80" i="229"/>
  <c r="K80" i="229"/>
  <c r="V67" i="229"/>
  <c r="K67" i="229"/>
  <c r="V65" i="229"/>
  <c r="K65" i="229"/>
  <c r="V63" i="229"/>
  <c r="K63" i="229"/>
  <c r="V50" i="229"/>
  <c r="K50" i="229"/>
  <c r="V48" i="229"/>
  <c r="K48" i="229"/>
  <c r="V46" i="229"/>
  <c r="K46" i="229"/>
  <c r="V33" i="229"/>
  <c r="K33" i="229"/>
  <c r="V31" i="229"/>
  <c r="K31" i="229"/>
  <c r="V29" i="229"/>
  <c r="K29" i="229"/>
  <c r="V16" i="229"/>
  <c r="K16" i="229"/>
  <c r="V14" i="229"/>
  <c r="K14" i="229"/>
  <c r="V12" i="229"/>
  <c r="K12" i="229"/>
  <c r="C12" i="229"/>
  <c r="C11" i="229"/>
  <c r="D11" i="229" s="1"/>
  <c r="E8" i="229"/>
  <c r="D8" i="229"/>
  <c r="C8" i="229"/>
  <c r="C10" i="229" s="1"/>
  <c r="M5" i="229"/>
  <c r="K5" i="229"/>
  <c r="K4" i="229"/>
  <c r="BP135" i="228"/>
  <c r="BE135" i="228"/>
  <c r="AS135" i="228"/>
  <c r="AH135" i="228"/>
  <c r="V135" i="228"/>
  <c r="K135" i="228"/>
  <c r="BP133" i="228"/>
  <c r="BE133" i="228"/>
  <c r="AS133" i="228"/>
  <c r="AH133" i="228"/>
  <c r="V133" i="228"/>
  <c r="K133" i="228"/>
  <c r="BP131" i="228"/>
  <c r="BE131" i="228"/>
  <c r="AS131" i="228"/>
  <c r="AH131" i="228"/>
  <c r="V131" i="228"/>
  <c r="K131" i="228"/>
  <c r="BP118" i="228"/>
  <c r="BE118" i="228"/>
  <c r="AS118" i="228"/>
  <c r="AH118" i="228"/>
  <c r="V118" i="228"/>
  <c r="K118" i="228"/>
  <c r="BP116" i="228"/>
  <c r="BE116" i="228"/>
  <c r="AS116" i="228"/>
  <c r="AH116" i="228"/>
  <c r="V116" i="228"/>
  <c r="K116" i="228"/>
  <c r="BP114" i="228"/>
  <c r="BE114" i="228"/>
  <c r="AS114" i="228"/>
  <c r="AH114" i="228"/>
  <c r="V114" i="228"/>
  <c r="K114" i="228"/>
  <c r="BP101" i="228"/>
  <c r="BE101" i="228"/>
  <c r="AS101" i="228"/>
  <c r="AH101" i="228"/>
  <c r="V101" i="228"/>
  <c r="K101" i="228"/>
  <c r="BP99" i="228"/>
  <c r="BE99" i="228"/>
  <c r="AS99" i="228"/>
  <c r="AH99" i="228"/>
  <c r="V99" i="228"/>
  <c r="K99" i="228"/>
  <c r="BP97" i="228"/>
  <c r="BE97" i="228"/>
  <c r="AS97" i="228"/>
  <c r="AH97" i="228"/>
  <c r="V97" i="228"/>
  <c r="K97" i="228"/>
  <c r="BP84" i="228"/>
  <c r="BE84" i="228"/>
  <c r="AS84" i="228"/>
  <c r="AH84" i="228"/>
  <c r="V84" i="228"/>
  <c r="K84" i="228"/>
  <c r="BP82" i="228"/>
  <c r="BE82" i="228"/>
  <c r="AS82" i="228"/>
  <c r="AH82" i="228"/>
  <c r="V82" i="228"/>
  <c r="K82" i="228"/>
  <c r="BP80" i="228"/>
  <c r="BE80" i="228"/>
  <c r="AS80" i="228"/>
  <c r="AH80" i="228"/>
  <c r="V80" i="228"/>
  <c r="K80" i="228"/>
  <c r="BP67" i="228"/>
  <c r="BE67" i="228"/>
  <c r="AS67" i="228"/>
  <c r="AH67" i="228"/>
  <c r="V67" i="228"/>
  <c r="K67" i="228"/>
  <c r="BP65" i="228"/>
  <c r="BE65" i="228"/>
  <c r="AS65" i="228"/>
  <c r="AH65" i="228"/>
  <c r="V65" i="228"/>
  <c r="K65" i="228"/>
  <c r="BP63" i="228"/>
  <c r="BE63" i="228"/>
  <c r="AS63" i="228"/>
  <c r="AH63" i="228"/>
  <c r="V63" i="228"/>
  <c r="K63" i="228"/>
  <c r="BP50" i="228"/>
  <c r="BE50" i="228"/>
  <c r="AS50" i="228"/>
  <c r="AH50" i="228"/>
  <c r="V50" i="228"/>
  <c r="K50" i="228"/>
  <c r="BP48" i="228"/>
  <c r="BE48" i="228"/>
  <c r="AS48" i="228"/>
  <c r="AH48" i="228"/>
  <c r="V48" i="228"/>
  <c r="K48" i="228"/>
  <c r="BP46" i="228"/>
  <c r="BE46" i="228"/>
  <c r="AS46" i="228"/>
  <c r="AH46" i="228"/>
  <c r="V46" i="228"/>
  <c r="K46" i="228"/>
  <c r="BP33" i="228"/>
  <c r="BE33" i="228"/>
  <c r="AS33" i="228"/>
  <c r="AH33" i="228"/>
  <c r="V33" i="228"/>
  <c r="K33" i="228"/>
  <c r="BP31" i="228"/>
  <c r="BE31" i="228"/>
  <c r="AS31" i="228"/>
  <c r="AH31" i="228"/>
  <c r="V31" i="228"/>
  <c r="K31" i="228"/>
  <c r="BP29" i="228"/>
  <c r="BE29" i="228"/>
  <c r="AS29" i="228"/>
  <c r="AH29" i="228"/>
  <c r="V29" i="228"/>
  <c r="K29" i="228"/>
  <c r="BP16" i="228"/>
  <c r="BE16" i="228"/>
  <c r="AS16" i="228"/>
  <c r="AH16" i="228"/>
  <c r="V16" i="228"/>
  <c r="K16" i="228"/>
  <c r="BP14" i="228"/>
  <c r="BE14" i="228"/>
  <c r="AS14" i="228"/>
  <c r="AH14" i="228"/>
  <c r="V14" i="228"/>
  <c r="K14" i="228"/>
  <c r="BP12" i="228"/>
  <c r="BE12" i="228"/>
  <c r="AS12" i="228"/>
  <c r="AH12" i="228"/>
  <c r="V12" i="228"/>
  <c r="K12" i="228"/>
  <c r="C12" i="228"/>
  <c r="E8" i="228"/>
  <c r="D8" i="228"/>
  <c r="C8" i="228"/>
  <c r="BA5" i="228"/>
  <c r="BE5" i="228" s="1"/>
  <c r="AH5" i="228"/>
  <c r="AD5" i="228"/>
  <c r="M5" i="228"/>
  <c r="K5" i="228"/>
  <c r="BA4" i="228"/>
  <c r="BE4" i="228" s="1"/>
  <c r="AD4" i="228"/>
  <c r="AH4" i="228" s="1"/>
  <c r="K4" i="228"/>
  <c r="C11" i="228" s="1"/>
  <c r="D11" i="228" s="1"/>
  <c r="E11" i="228" s="1"/>
  <c r="AD3" i="228"/>
  <c r="BA3" i="228" s="1"/>
  <c r="AI133" i="227"/>
  <c r="AH133" i="227"/>
  <c r="R133" i="227"/>
  <c r="Q133" i="227"/>
  <c r="AI132" i="227"/>
  <c r="AH132" i="227"/>
  <c r="R132" i="227"/>
  <c r="Q132" i="227"/>
  <c r="AI131" i="227"/>
  <c r="AH131" i="227"/>
  <c r="AD131" i="227"/>
  <c r="AC131" i="227"/>
  <c r="R131" i="227"/>
  <c r="Q131" i="227"/>
  <c r="L131" i="227" s="1"/>
  <c r="M131" i="227"/>
  <c r="AI130" i="227"/>
  <c r="AH130" i="227"/>
  <c r="R130" i="227"/>
  <c r="Q130" i="227"/>
  <c r="AI129" i="227"/>
  <c r="AH129" i="227"/>
  <c r="R129" i="227"/>
  <c r="Q129" i="227"/>
  <c r="AI128" i="227"/>
  <c r="AH128" i="227"/>
  <c r="AD128" i="227"/>
  <c r="AC128" i="227"/>
  <c r="R128" i="227"/>
  <c r="Q128" i="227"/>
  <c r="M128" i="227"/>
  <c r="L128" i="227"/>
  <c r="AI127" i="227"/>
  <c r="AC127" i="227" s="1"/>
  <c r="AH127" i="227"/>
  <c r="AD127" i="227"/>
  <c r="R127" i="227"/>
  <c r="L127" i="227" s="1"/>
  <c r="Q127" i="227"/>
  <c r="M127" i="227"/>
  <c r="AI126" i="227"/>
  <c r="AH126" i="227"/>
  <c r="AD126" i="227"/>
  <c r="R126" i="227"/>
  <c r="Q126" i="227"/>
  <c r="L126" i="227" s="1"/>
  <c r="M126" i="227"/>
  <c r="AI125" i="227"/>
  <c r="AH125" i="227"/>
  <c r="R125" i="227"/>
  <c r="Q125" i="227"/>
  <c r="AI124" i="227"/>
  <c r="AH124" i="227"/>
  <c r="R124" i="227"/>
  <c r="Q124" i="227"/>
  <c r="AI123" i="227"/>
  <c r="AH123" i="227"/>
  <c r="AD123" i="227"/>
  <c r="AC123" i="227"/>
  <c r="R123" i="227"/>
  <c r="Q123" i="227"/>
  <c r="M123" i="227"/>
  <c r="AI122" i="227"/>
  <c r="AC122" i="227" s="1"/>
  <c r="AH122" i="227"/>
  <c r="AD122" i="227"/>
  <c r="R122" i="227"/>
  <c r="Q122" i="227"/>
  <c r="L122" i="227" s="1"/>
  <c r="M122" i="227"/>
  <c r="AI121" i="227"/>
  <c r="AC121" i="227" s="1"/>
  <c r="AH121" i="227"/>
  <c r="AD121" i="227"/>
  <c r="R121" i="227"/>
  <c r="Q121" i="227"/>
  <c r="M121" i="227"/>
  <c r="AI120" i="227"/>
  <c r="AC120" i="227" s="1"/>
  <c r="AH120" i="227"/>
  <c r="AD120" i="227"/>
  <c r="R120" i="227"/>
  <c r="Q120" i="227"/>
  <c r="L120" i="227" s="1"/>
  <c r="M120" i="227"/>
  <c r="AI119" i="227"/>
  <c r="AH119" i="227"/>
  <c r="R119" i="227"/>
  <c r="Q119" i="227"/>
  <c r="AI118" i="227"/>
  <c r="AH118" i="227"/>
  <c r="R118" i="227"/>
  <c r="Q118" i="227"/>
  <c r="AI114" i="227"/>
  <c r="AH114" i="227"/>
  <c r="R114" i="227"/>
  <c r="Q114" i="227"/>
  <c r="AI113" i="227"/>
  <c r="AH113" i="227"/>
  <c r="R113" i="227"/>
  <c r="Q113" i="227"/>
  <c r="AI112" i="227"/>
  <c r="AH112" i="227"/>
  <c r="R112" i="227"/>
  <c r="Q112" i="227"/>
  <c r="AI111" i="227"/>
  <c r="AH111" i="227"/>
  <c r="R111" i="227"/>
  <c r="Q111" i="227"/>
  <c r="AI110" i="227"/>
  <c r="AH110" i="227"/>
  <c r="AD110" i="227"/>
  <c r="R110" i="227"/>
  <c r="Q110" i="227"/>
  <c r="M110" i="227"/>
  <c r="L110" i="227"/>
  <c r="AI109" i="227"/>
  <c r="AH109" i="227"/>
  <c r="R109" i="227"/>
  <c r="Q109" i="227"/>
  <c r="AI108" i="227"/>
  <c r="AH108" i="227"/>
  <c r="R108" i="227"/>
  <c r="Q108" i="227"/>
  <c r="AI107" i="227"/>
  <c r="AH107" i="227"/>
  <c r="AC107" i="227" s="1"/>
  <c r="AD107" i="227"/>
  <c r="R107" i="227"/>
  <c r="Q107" i="227"/>
  <c r="M107" i="227"/>
  <c r="L107" i="227"/>
  <c r="AI106" i="227"/>
  <c r="AH106" i="227"/>
  <c r="AD106" i="227"/>
  <c r="AC106" i="227"/>
  <c r="R106" i="227"/>
  <c r="Q106" i="227"/>
  <c r="M106" i="227"/>
  <c r="L106" i="227"/>
  <c r="AI105" i="227"/>
  <c r="AH105" i="227"/>
  <c r="AD105" i="227"/>
  <c r="AC105" i="227"/>
  <c r="R105" i="227"/>
  <c r="L105" i="227" s="1"/>
  <c r="Q105" i="227"/>
  <c r="M105" i="227"/>
  <c r="AI104" i="227"/>
  <c r="AH104" i="227"/>
  <c r="R104" i="227"/>
  <c r="Q104" i="227"/>
  <c r="AI103" i="227"/>
  <c r="AH103" i="227"/>
  <c r="R103" i="227"/>
  <c r="Q103" i="227"/>
  <c r="AI102" i="227"/>
  <c r="AH102" i="227"/>
  <c r="AD102" i="227"/>
  <c r="AC102" i="227"/>
  <c r="R102" i="227"/>
  <c r="L102" i="227" s="1"/>
  <c r="Q102" i="227"/>
  <c r="M102" i="227"/>
  <c r="AI101" i="227"/>
  <c r="AH101" i="227"/>
  <c r="AD101" i="227"/>
  <c r="AC101" i="227"/>
  <c r="R101" i="227"/>
  <c r="Q101" i="227"/>
  <c r="M101" i="227"/>
  <c r="L101" i="227"/>
  <c r="AI100" i="227"/>
  <c r="AH100" i="227"/>
  <c r="AD100" i="227"/>
  <c r="AC100" i="227"/>
  <c r="R100" i="227"/>
  <c r="Q100" i="227"/>
  <c r="M100" i="227"/>
  <c r="L100" i="227"/>
  <c r="AI99" i="227"/>
  <c r="AH99" i="227"/>
  <c r="AC99" i="227" s="1"/>
  <c r="AD99" i="227"/>
  <c r="R99" i="227"/>
  <c r="L99" i="227" s="1"/>
  <c r="Q99" i="227"/>
  <c r="M99" i="227"/>
  <c r="AI98" i="227"/>
  <c r="AH98" i="227"/>
  <c r="R98" i="227"/>
  <c r="Q98" i="227"/>
  <c r="AI97" i="227"/>
  <c r="AH97" i="227"/>
  <c r="R97" i="227"/>
  <c r="Q97" i="227"/>
  <c r="AI93" i="227"/>
  <c r="AH93" i="227"/>
  <c r="R93" i="227"/>
  <c r="Q93" i="227"/>
  <c r="AI92" i="227"/>
  <c r="AH92" i="227"/>
  <c r="R92" i="227"/>
  <c r="Q92" i="227"/>
  <c r="AI91" i="227"/>
  <c r="AH91" i="227"/>
  <c r="R91" i="227"/>
  <c r="Q91" i="227"/>
  <c r="AI90" i="227"/>
  <c r="AH90" i="227"/>
  <c r="R90" i="227"/>
  <c r="Q90" i="227"/>
  <c r="AI89" i="227"/>
  <c r="AH89" i="227"/>
  <c r="AD89" i="227"/>
  <c r="AC89" i="227"/>
  <c r="R89" i="227"/>
  <c r="Q89" i="227"/>
  <c r="M89" i="227"/>
  <c r="L89" i="227"/>
  <c r="AI88" i="227"/>
  <c r="AH88" i="227"/>
  <c r="R88" i="227"/>
  <c r="Q88" i="227"/>
  <c r="AI87" i="227"/>
  <c r="AH87" i="227"/>
  <c r="R87" i="227"/>
  <c r="Q87" i="227"/>
  <c r="AI86" i="227"/>
  <c r="AH86" i="227"/>
  <c r="AC86" i="227" s="1"/>
  <c r="AD86" i="227"/>
  <c r="R86" i="227"/>
  <c r="L86" i="227" s="1"/>
  <c r="Q86" i="227"/>
  <c r="M86" i="227"/>
  <c r="AI85" i="227"/>
  <c r="AH85" i="227"/>
  <c r="AD85" i="227"/>
  <c r="AC85" i="227"/>
  <c r="R85" i="227"/>
  <c r="Q85" i="227"/>
  <c r="L85" i="227" s="1"/>
  <c r="M85" i="227"/>
  <c r="AI84" i="227"/>
  <c r="AH84" i="227"/>
  <c r="AD84" i="227"/>
  <c r="AC84" i="227"/>
  <c r="R84" i="227"/>
  <c r="L84" i="227" s="1"/>
  <c r="Q84" i="227"/>
  <c r="M84" i="227"/>
  <c r="AI83" i="227"/>
  <c r="AH83" i="227"/>
  <c r="R83" i="227"/>
  <c r="Q83" i="227"/>
  <c r="AI82" i="227"/>
  <c r="AH82" i="227"/>
  <c r="R82" i="227"/>
  <c r="Q82" i="227"/>
  <c r="AI81" i="227"/>
  <c r="AH81" i="227"/>
  <c r="AC81" i="227" s="1"/>
  <c r="AD81" i="227"/>
  <c r="R81" i="227"/>
  <c r="Q81" i="227"/>
  <c r="M81" i="227"/>
  <c r="L81" i="227"/>
  <c r="AI80" i="227"/>
  <c r="AH80" i="227"/>
  <c r="AC80" i="227" s="1"/>
  <c r="AD80" i="227"/>
  <c r="R80" i="227"/>
  <c r="Q80" i="227"/>
  <c r="M80" i="227"/>
  <c r="L80" i="227"/>
  <c r="AI79" i="227"/>
  <c r="AH79" i="227"/>
  <c r="AC79" i="227" s="1"/>
  <c r="AD79" i="227"/>
  <c r="R79" i="227"/>
  <c r="Q79" i="227"/>
  <c r="M79" i="227"/>
  <c r="L79" i="227"/>
  <c r="AI78" i="227"/>
  <c r="AH78" i="227"/>
  <c r="AD78" i="227"/>
  <c r="AC78" i="227"/>
  <c r="R78" i="227"/>
  <c r="Q78" i="227"/>
  <c r="L78" i="227" s="1"/>
  <c r="M78" i="227"/>
  <c r="AI77" i="227"/>
  <c r="AH77" i="227"/>
  <c r="R77" i="227"/>
  <c r="Q77" i="227"/>
  <c r="AI76" i="227"/>
  <c r="AH76" i="227"/>
  <c r="R76" i="227"/>
  <c r="Q76" i="227"/>
  <c r="AI72" i="227"/>
  <c r="AH72" i="227"/>
  <c r="R72" i="227"/>
  <c r="Q72" i="227"/>
  <c r="AI71" i="227"/>
  <c r="AH71" i="227"/>
  <c r="R71" i="227"/>
  <c r="Q71" i="227"/>
  <c r="AI70" i="227"/>
  <c r="AH70" i="227"/>
  <c r="R70" i="227"/>
  <c r="Q70" i="227"/>
  <c r="AI69" i="227"/>
  <c r="AH69" i="227"/>
  <c r="R69" i="227"/>
  <c r="Q69" i="227"/>
  <c r="AI68" i="227"/>
  <c r="AH68" i="227"/>
  <c r="AC68" i="227" s="1"/>
  <c r="AD68" i="227"/>
  <c r="R68" i="227"/>
  <c r="L68" i="227" s="1"/>
  <c r="Q68" i="227"/>
  <c r="M68" i="227"/>
  <c r="AI67" i="227"/>
  <c r="AH67" i="227"/>
  <c r="R67" i="227"/>
  <c r="Q67" i="227"/>
  <c r="AI66" i="227"/>
  <c r="AH66" i="227"/>
  <c r="R66" i="227"/>
  <c r="Q66" i="227"/>
  <c r="AI65" i="227"/>
  <c r="AH65" i="227"/>
  <c r="AC65" i="227" s="1"/>
  <c r="AD65" i="227"/>
  <c r="R65" i="227"/>
  <c r="Q65" i="227"/>
  <c r="L65" i="227" s="1"/>
  <c r="M65" i="227"/>
  <c r="AI64" i="227"/>
  <c r="AH64" i="227"/>
  <c r="AD64" i="227"/>
  <c r="AC64" i="227"/>
  <c r="R64" i="227"/>
  <c r="Q64" i="227"/>
  <c r="L64" i="227" s="1"/>
  <c r="M64" i="227"/>
  <c r="AI63" i="227"/>
  <c r="AH63" i="227"/>
  <c r="AD63" i="227"/>
  <c r="AC63" i="227"/>
  <c r="R63" i="227"/>
  <c r="Q63" i="227"/>
  <c r="M63" i="227"/>
  <c r="AI62" i="227"/>
  <c r="AH62" i="227"/>
  <c r="R62" i="227"/>
  <c r="Q62" i="227"/>
  <c r="AI61" i="227"/>
  <c r="AH61" i="227"/>
  <c r="R61" i="227"/>
  <c r="Q61" i="227"/>
  <c r="AI60" i="227"/>
  <c r="AH60" i="227"/>
  <c r="AC60" i="227" s="1"/>
  <c r="AD60" i="227"/>
  <c r="R60" i="227"/>
  <c r="Q60" i="227"/>
  <c r="M60" i="227"/>
  <c r="L60" i="227"/>
  <c r="AI59" i="227"/>
  <c r="AH59" i="227"/>
  <c r="AD59" i="227"/>
  <c r="R59" i="227"/>
  <c r="Q59" i="227"/>
  <c r="M59" i="227"/>
  <c r="L59" i="227"/>
  <c r="AI58" i="227"/>
  <c r="AH58" i="227"/>
  <c r="AC58" i="227" s="1"/>
  <c r="AD58" i="227"/>
  <c r="R58" i="227"/>
  <c r="Q58" i="227"/>
  <c r="L58" i="227" s="1"/>
  <c r="M58" i="227"/>
  <c r="AI57" i="227"/>
  <c r="AH57" i="227"/>
  <c r="AC57" i="227" s="1"/>
  <c r="AD57" i="227"/>
  <c r="R57" i="227"/>
  <c r="Q57" i="227"/>
  <c r="L57" i="227" s="1"/>
  <c r="M57" i="227"/>
  <c r="AI56" i="227"/>
  <c r="AH56" i="227"/>
  <c r="R56" i="227"/>
  <c r="Q56" i="227"/>
  <c r="AI55" i="227"/>
  <c r="AH55" i="227"/>
  <c r="R55" i="227"/>
  <c r="Q55" i="227"/>
  <c r="AI51" i="227"/>
  <c r="AH51" i="227"/>
  <c r="R51" i="227"/>
  <c r="Q51" i="227"/>
  <c r="AI50" i="227"/>
  <c r="AH50" i="227"/>
  <c r="R50" i="227"/>
  <c r="Q50" i="227"/>
  <c r="AI49" i="227"/>
  <c r="AH49" i="227"/>
  <c r="R49" i="227"/>
  <c r="Q49" i="227"/>
  <c r="AI48" i="227"/>
  <c r="AH48" i="227"/>
  <c r="R48" i="227"/>
  <c r="Q48" i="227"/>
  <c r="AI47" i="227"/>
  <c r="AH47" i="227"/>
  <c r="AC47" i="227" s="1"/>
  <c r="AD47" i="227"/>
  <c r="R47" i="227"/>
  <c r="Q47" i="227"/>
  <c r="M47" i="227"/>
  <c r="L47" i="227"/>
  <c r="AI46" i="227"/>
  <c r="AH46" i="227"/>
  <c r="R46" i="227"/>
  <c r="Q46" i="227"/>
  <c r="AI45" i="227"/>
  <c r="AH45" i="227"/>
  <c r="R45" i="227"/>
  <c r="Q45" i="227"/>
  <c r="AI44" i="227"/>
  <c r="AH44" i="227"/>
  <c r="AD44" i="227"/>
  <c r="AC44" i="227"/>
  <c r="R44" i="227"/>
  <c r="Q44" i="227"/>
  <c r="M44" i="227"/>
  <c r="L44" i="227"/>
  <c r="AI43" i="227"/>
  <c r="AH43" i="227"/>
  <c r="AD43" i="227"/>
  <c r="AC43" i="227"/>
  <c r="R43" i="227"/>
  <c r="Q43" i="227"/>
  <c r="L43" i="227" s="1"/>
  <c r="M43" i="227"/>
  <c r="AI42" i="227"/>
  <c r="AH42" i="227"/>
  <c r="AD42" i="227"/>
  <c r="AC42" i="227"/>
  <c r="R42" i="227"/>
  <c r="Q42" i="227"/>
  <c r="L42" i="227" s="1"/>
  <c r="M42" i="227"/>
  <c r="AI41" i="227"/>
  <c r="AH41" i="227"/>
  <c r="R41" i="227"/>
  <c r="Q41" i="227"/>
  <c r="AI40" i="227"/>
  <c r="AH40" i="227"/>
  <c r="R40" i="227"/>
  <c r="Q40" i="227"/>
  <c r="AI39" i="227"/>
  <c r="AH39" i="227"/>
  <c r="AC39" i="227" s="1"/>
  <c r="AD39" i="227"/>
  <c r="R39" i="227"/>
  <c r="L39" i="227" s="1"/>
  <c r="Q39" i="227"/>
  <c r="M39" i="227"/>
  <c r="AI38" i="227"/>
  <c r="AH38" i="227"/>
  <c r="AC38" i="227" s="1"/>
  <c r="AD38" i="227"/>
  <c r="R38" i="227"/>
  <c r="Q38" i="227"/>
  <c r="L38" i="227" s="1"/>
  <c r="M38" i="227"/>
  <c r="AI37" i="227"/>
  <c r="AH37" i="227"/>
  <c r="AD37" i="227"/>
  <c r="R37" i="227"/>
  <c r="Q37" i="227"/>
  <c r="L37" i="227" s="1"/>
  <c r="M37" i="227"/>
  <c r="AI36" i="227"/>
  <c r="AH36" i="227"/>
  <c r="AD36" i="227"/>
  <c r="R36" i="227"/>
  <c r="Q36" i="227"/>
  <c r="M36" i="227"/>
  <c r="L36" i="227"/>
  <c r="AI35" i="227"/>
  <c r="AH35" i="227"/>
  <c r="R35" i="227"/>
  <c r="Q35" i="227"/>
  <c r="AI34" i="227"/>
  <c r="AH34" i="227"/>
  <c r="R34" i="227"/>
  <c r="Q34" i="227"/>
  <c r="AI30" i="227"/>
  <c r="AH30" i="227"/>
  <c r="R30" i="227"/>
  <c r="Q30" i="227"/>
  <c r="AI29" i="227"/>
  <c r="AH29" i="227"/>
  <c r="R29" i="227"/>
  <c r="Q29" i="227"/>
  <c r="AI28" i="227"/>
  <c r="AH28" i="227"/>
  <c r="R28" i="227"/>
  <c r="Q28" i="227"/>
  <c r="AI27" i="227"/>
  <c r="AH27" i="227"/>
  <c r="R27" i="227"/>
  <c r="Q27" i="227"/>
  <c r="AI26" i="227"/>
  <c r="AH26" i="227"/>
  <c r="AC26" i="227" s="1"/>
  <c r="AD26" i="227"/>
  <c r="R26" i="227"/>
  <c r="Q26" i="227"/>
  <c r="M26" i="227"/>
  <c r="AI25" i="227"/>
  <c r="AH25" i="227"/>
  <c r="R25" i="227"/>
  <c r="Q25" i="227"/>
  <c r="AI24" i="227"/>
  <c r="AH24" i="227"/>
  <c r="R24" i="227"/>
  <c r="Q24" i="227"/>
  <c r="AI23" i="227"/>
  <c r="AH23" i="227"/>
  <c r="AD23" i="227"/>
  <c r="AC23" i="227"/>
  <c r="R23" i="227"/>
  <c r="Q23" i="227"/>
  <c r="M23" i="227"/>
  <c r="L23" i="227"/>
  <c r="AI22" i="227"/>
  <c r="AH22" i="227"/>
  <c r="AD22" i="227"/>
  <c r="AC22" i="227"/>
  <c r="R22" i="227"/>
  <c r="Q22" i="227"/>
  <c r="M22" i="227"/>
  <c r="L22" i="227"/>
  <c r="AI21" i="227"/>
  <c r="AH21" i="227"/>
  <c r="AD21" i="227"/>
  <c r="AC21" i="227"/>
  <c r="R21" i="227"/>
  <c r="Q21" i="227"/>
  <c r="M21" i="227"/>
  <c r="L21" i="227"/>
  <c r="AI20" i="227"/>
  <c r="AH20" i="227"/>
  <c r="R20" i="227"/>
  <c r="Q20" i="227"/>
  <c r="AI19" i="227"/>
  <c r="AH19" i="227"/>
  <c r="R19" i="227"/>
  <c r="Q19" i="227"/>
  <c r="AI18" i="227"/>
  <c r="AH18" i="227"/>
  <c r="AD18" i="227"/>
  <c r="R18" i="227"/>
  <c r="Q18" i="227"/>
  <c r="M18" i="227"/>
  <c r="L18" i="227"/>
  <c r="AI17" i="227"/>
  <c r="AH17" i="227"/>
  <c r="AD17" i="227"/>
  <c r="R17" i="227"/>
  <c r="Q17" i="227"/>
  <c r="L17" i="227" s="1"/>
  <c r="M17" i="227"/>
  <c r="AI16" i="227"/>
  <c r="AH16" i="227"/>
  <c r="AD16" i="227"/>
  <c r="R16" i="227"/>
  <c r="Q16" i="227"/>
  <c r="M16" i="227"/>
  <c r="L16" i="227"/>
  <c r="AI15" i="227"/>
  <c r="AH15" i="227"/>
  <c r="AD15" i="227"/>
  <c r="R15" i="227"/>
  <c r="Q15" i="227"/>
  <c r="L15" i="227" s="1"/>
  <c r="M15" i="227"/>
  <c r="D10" i="227"/>
  <c r="F8" i="227"/>
  <c r="E8" i="227"/>
  <c r="D8" i="227"/>
  <c r="V5" i="227"/>
  <c r="L5" i="227"/>
  <c r="L4" i="227"/>
  <c r="D11" i="227" s="1"/>
  <c r="E11" i="227" s="1"/>
  <c r="AI133" i="226"/>
  <c r="AH133" i="226"/>
  <c r="R133" i="226"/>
  <c r="Q133" i="226"/>
  <c r="AI132" i="226"/>
  <c r="AH132" i="226"/>
  <c r="R132" i="226"/>
  <c r="Q132" i="226"/>
  <c r="DA131" i="226"/>
  <c r="CU131" i="226" s="1"/>
  <c r="CZ131" i="226"/>
  <c r="CV131" i="226"/>
  <c r="CJ131" i="226"/>
  <c r="CI131" i="226"/>
  <c r="CE131" i="226"/>
  <c r="CD131" i="226"/>
  <c r="BR131" i="226"/>
  <c r="BQ131" i="226"/>
  <c r="BL131" i="226" s="1"/>
  <c r="BM131" i="226"/>
  <c r="BA131" i="226"/>
  <c r="AZ131" i="226"/>
  <c r="AU131" i="226" s="1"/>
  <c r="AV131" i="226"/>
  <c r="AI131" i="226"/>
  <c r="AH131" i="226"/>
  <c r="AD131" i="226"/>
  <c r="AC131" i="226"/>
  <c r="R131" i="226"/>
  <c r="Q131" i="226"/>
  <c r="L131" i="226" s="1"/>
  <c r="M131" i="226"/>
  <c r="DA130" i="226"/>
  <c r="CZ130" i="226"/>
  <c r="CJ130" i="226"/>
  <c r="CI130" i="226"/>
  <c r="BR130" i="226"/>
  <c r="BQ130" i="226"/>
  <c r="BA130" i="226"/>
  <c r="AZ130" i="226"/>
  <c r="AI130" i="226"/>
  <c r="AH130" i="226"/>
  <c r="R130" i="226"/>
  <c r="Q130" i="226"/>
  <c r="DA129" i="226"/>
  <c r="CZ129" i="226"/>
  <c r="CJ129" i="226"/>
  <c r="CI129" i="226"/>
  <c r="BR129" i="226"/>
  <c r="BQ129" i="226"/>
  <c r="BA129" i="226"/>
  <c r="AZ129" i="226"/>
  <c r="AI129" i="226"/>
  <c r="AH129" i="226"/>
  <c r="R129" i="226"/>
  <c r="Q129" i="226"/>
  <c r="DA128" i="226"/>
  <c r="CU128" i="226" s="1"/>
  <c r="CZ128" i="226"/>
  <c r="CV128" i="226"/>
  <c r="CJ128" i="226"/>
  <c r="CI128" i="226"/>
  <c r="CD128" i="226" s="1"/>
  <c r="CE128" i="226"/>
  <c r="BR128" i="226"/>
  <c r="BQ128" i="226"/>
  <c r="BM128" i="226"/>
  <c r="BL128" i="226"/>
  <c r="BA128" i="226"/>
  <c r="AZ128" i="226"/>
  <c r="AU128" i="226" s="1"/>
  <c r="AV128" i="226"/>
  <c r="AI128" i="226"/>
  <c r="AC128" i="226" s="1"/>
  <c r="AH128" i="226"/>
  <c r="AD128" i="226"/>
  <c r="R128" i="226"/>
  <c r="Q128" i="226"/>
  <c r="M128" i="226"/>
  <c r="L128" i="226"/>
  <c r="DA127" i="226"/>
  <c r="CU127" i="226" s="1"/>
  <c r="CZ127" i="226"/>
  <c r="CV127" i="226"/>
  <c r="CJ127" i="226"/>
  <c r="CI127" i="226"/>
  <c r="CD127" i="226" s="1"/>
  <c r="CE127" i="226"/>
  <c r="BR127" i="226"/>
  <c r="BL127" i="226" s="1"/>
  <c r="BQ127" i="226"/>
  <c r="BM127" i="226"/>
  <c r="BA127" i="226"/>
  <c r="AZ127" i="226"/>
  <c r="AV127" i="226"/>
  <c r="AU127" i="226"/>
  <c r="AI127" i="226"/>
  <c r="AH127" i="226"/>
  <c r="AD127" i="226"/>
  <c r="AC127" i="226"/>
  <c r="R127" i="226"/>
  <c r="Q127" i="226"/>
  <c r="M127" i="226"/>
  <c r="L127" i="226"/>
  <c r="DA126" i="226"/>
  <c r="CZ126" i="226"/>
  <c r="CV126" i="226"/>
  <c r="CU126" i="226"/>
  <c r="CJ126" i="226"/>
  <c r="CI126" i="226"/>
  <c r="CE126" i="226"/>
  <c r="CD126" i="226"/>
  <c r="BR126" i="226"/>
  <c r="BL126" i="226" s="1"/>
  <c r="BQ126" i="226"/>
  <c r="BM126" i="226"/>
  <c r="BA126" i="226"/>
  <c r="AU126" i="226" s="1"/>
  <c r="AZ126" i="226"/>
  <c r="AV126" i="226"/>
  <c r="AI126" i="226"/>
  <c r="AH126" i="226"/>
  <c r="AD126" i="226"/>
  <c r="AC126" i="226"/>
  <c r="R126" i="226"/>
  <c r="Q126" i="226"/>
  <c r="L126" i="226" s="1"/>
  <c r="M126" i="226"/>
  <c r="DA125" i="226"/>
  <c r="CZ125" i="226"/>
  <c r="CJ125" i="226"/>
  <c r="CI125" i="226"/>
  <c r="BR125" i="226"/>
  <c r="BQ125" i="226"/>
  <c r="BA125" i="226"/>
  <c r="AZ125" i="226"/>
  <c r="AI125" i="226"/>
  <c r="AH125" i="226"/>
  <c r="R125" i="226"/>
  <c r="Q125" i="226"/>
  <c r="DA124" i="226"/>
  <c r="CZ124" i="226"/>
  <c r="CJ124" i="226"/>
  <c r="CI124" i="226"/>
  <c r="BR124" i="226"/>
  <c r="BQ124" i="226"/>
  <c r="BA124" i="226"/>
  <c r="AZ124" i="226"/>
  <c r="AI124" i="226"/>
  <c r="AH124" i="226"/>
  <c r="R124" i="226"/>
  <c r="Q124" i="226"/>
  <c r="DA123" i="226"/>
  <c r="CU123" i="226" s="1"/>
  <c r="CZ123" i="226"/>
  <c r="CV123" i="226"/>
  <c r="CJ123" i="226"/>
  <c r="CD123" i="226" s="1"/>
  <c r="CI123" i="226"/>
  <c r="CE123" i="226"/>
  <c r="BR123" i="226"/>
  <c r="BL123" i="226" s="1"/>
  <c r="BQ123" i="226"/>
  <c r="BM123" i="226"/>
  <c r="BA123" i="226"/>
  <c r="AZ123" i="226"/>
  <c r="AU123" i="226" s="1"/>
  <c r="AV123" i="226"/>
  <c r="AI123" i="226"/>
  <c r="AH123" i="226"/>
  <c r="AD123" i="226"/>
  <c r="AC123" i="226"/>
  <c r="R123" i="226"/>
  <c r="L123" i="226" s="1"/>
  <c r="Q123" i="226"/>
  <c r="M123" i="226"/>
  <c r="DA122" i="226"/>
  <c r="CZ122" i="226"/>
  <c r="CV122" i="226"/>
  <c r="CU122" i="226"/>
  <c r="CJ122" i="226"/>
  <c r="CI122" i="226"/>
  <c r="CE122" i="226"/>
  <c r="CD122" i="226"/>
  <c r="BR122" i="226"/>
  <c r="BQ122" i="226"/>
  <c r="BM122" i="226"/>
  <c r="BL122" i="226"/>
  <c r="BA122" i="226"/>
  <c r="AU122" i="226" s="1"/>
  <c r="AZ122" i="226"/>
  <c r="AV122" i="226"/>
  <c r="AI122" i="226"/>
  <c r="AC122" i="226" s="1"/>
  <c r="AH122" i="226"/>
  <c r="AD122" i="226"/>
  <c r="R122" i="226"/>
  <c r="Q122" i="226"/>
  <c r="L122" i="226" s="1"/>
  <c r="M122" i="226"/>
  <c r="DA121" i="226"/>
  <c r="CU121" i="226" s="1"/>
  <c r="CZ121" i="226"/>
  <c r="CV121" i="226"/>
  <c r="CJ121" i="226"/>
  <c r="CI121" i="226"/>
  <c r="CD121" i="226" s="1"/>
  <c r="CE121" i="226"/>
  <c r="BR121" i="226"/>
  <c r="BQ121" i="226"/>
  <c r="BM121" i="226"/>
  <c r="BL121" i="226"/>
  <c r="BA121" i="226"/>
  <c r="AZ121" i="226"/>
  <c r="AV121" i="226"/>
  <c r="AU121" i="226"/>
  <c r="AI121" i="226"/>
  <c r="AH121" i="226"/>
  <c r="AD121" i="226"/>
  <c r="AC121" i="226"/>
  <c r="R121" i="226"/>
  <c r="Q121" i="226"/>
  <c r="M121" i="226"/>
  <c r="L121" i="226"/>
  <c r="DA120" i="226"/>
  <c r="CU120" i="226" s="1"/>
  <c r="CZ120" i="226"/>
  <c r="CV120" i="226"/>
  <c r="CJ120" i="226"/>
  <c r="CD120" i="226" s="1"/>
  <c r="CI120" i="226"/>
  <c r="CE120" i="226"/>
  <c r="BR120" i="226"/>
  <c r="BL120" i="226" s="1"/>
  <c r="BQ120" i="226"/>
  <c r="BM120" i="226"/>
  <c r="BA120" i="226"/>
  <c r="AZ120" i="226"/>
  <c r="AU120" i="226" s="1"/>
  <c r="AV120" i="226"/>
  <c r="AI120" i="226"/>
  <c r="AC120" i="226" s="1"/>
  <c r="AH120" i="226"/>
  <c r="AD120" i="226"/>
  <c r="R120" i="226"/>
  <c r="Q120" i="226"/>
  <c r="M120" i="226"/>
  <c r="DA119" i="226"/>
  <c r="CZ119" i="226"/>
  <c r="CJ119" i="226"/>
  <c r="CI119" i="226"/>
  <c r="BR119" i="226"/>
  <c r="BQ119" i="226"/>
  <c r="BA119" i="226"/>
  <c r="AZ119" i="226"/>
  <c r="AI119" i="226"/>
  <c r="AH119" i="226"/>
  <c r="R119" i="226"/>
  <c r="Q119" i="226"/>
  <c r="DA118" i="226"/>
  <c r="CZ118" i="226"/>
  <c r="CJ118" i="226"/>
  <c r="CI118" i="226"/>
  <c r="BR118" i="226"/>
  <c r="BQ118" i="226"/>
  <c r="BA118" i="226"/>
  <c r="AZ118" i="226"/>
  <c r="AI118" i="226"/>
  <c r="AH118" i="226"/>
  <c r="R118" i="226"/>
  <c r="Q118" i="226"/>
  <c r="DA114" i="226"/>
  <c r="CZ114" i="226"/>
  <c r="CJ114" i="226"/>
  <c r="CI114" i="226"/>
  <c r="BR114" i="226"/>
  <c r="BQ114" i="226"/>
  <c r="BA114" i="226"/>
  <c r="AZ114" i="226"/>
  <c r="AI114" i="226"/>
  <c r="AH114" i="226"/>
  <c r="R114" i="226"/>
  <c r="Q114" i="226"/>
  <c r="DA113" i="226"/>
  <c r="CZ113" i="226"/>
  <c r="CJ113" i="226"/>
  <c r="CI113" i="226"/>
  <c r="BR113" i="226"/>
  <c r="BQ113" i="226"/>
  <c r="BA113" i="226"/>
  <c r="AZ113" i="226"/>
  <c r="AI113" i="226"/>
  <c r="AH113" i="226"/>
  <c r="R113" i="226"/>
  <c r="Q113" i="226"/>
  <c r="DA112" i="226"/>
  <c r="CZ112" i="226"/>
  <c r="CJ112" i="226"/>
  <c r="CI112" i="226"/>
  <c r="BR112" i="226"/>
  <c r="BQ112" i="226"/>
  <c r="BA112" i="226"/>
  <c r="AZ112" i="226"/>
  <c r="AI112" i="226"/>
  <c r="AH112" i="226"/>
  <c r="R112" i="226"/>
  <c r="Q112" i="226"/>
  <c r="DA111" i="226"/>
  <c r="CZ111" i="226"/>
  <c r="CJ111" i="226"/>
  <c r="CI111" i="226"/>
  <c r="BR111" i="226"/>
  <c r="BQ111" i="226"/>
  <c r="BA111" i="226"/>
  <c r="AZ111" i="226"/>
  <c r="AI111" i="226"/>
  <c r="AH111" i="226"/>
  <c r="R111" i="226"/>
  <c r="Q111" i="226"/>
  <c r="DA110" i="226"/>
  <c r="CZ110" i="226"/>
  <c r="CU110" i="226" s="1"/>
  <c r="CV110" i="226"/>
  <c r="CJ110" i="226"/>
  <c r="CI110" i="226"/>
  <c r="CE110" i="226"/>
  <c r="CD110" i="226"/>
  <c r="BR110" i="226"/>
  <c r="BQ110" i="226"/>
  <c r="BL110" i="226" s="1"/>
  <c r="BM110" i="226"/>
  <c r="BA110" i="226"/>
  <c r="AZ110" i="226"/>
  <c r="AV110" i="226"/>
  <c r="AU110" i="226"/>
  <c r="AI110" i="226"/>
  <c r="AH110" i="226"/>
  <c r="AC110" i="226" s="1"/>
  <c r="AD110" i="226"/>
  <c r="R110" i="226"/>
  <c r="L110" i="226" s="1"/>
  <c r="Q110" i="226"/>
  <c r="M110" i="226"/>
  <c r="DA109" i="226"/>
  <c r="CZ109" i="226"/>
  <c r="CJ109" i="226"/>
  <c r="CI109" i="226"/>
  <c r="BR109" i="226"/>
  <c r="BQ109" i="226"/>
  <c r="BA109" i="226"/>
  <c r="AZ109" i="226"/>
  <c r="AI109" i="226"/>
  <c r="AH109" i="226"/>
  <c r="R109" i="226"/>
  <c r="Q109" i="226"/>
  <c r="DA108" i="226"/>
  <c r="CZ108" i="226"/>
  <c r="CJ108" i="226"/>
  <c r="CI108" i="226"/>
  <c r="BR108" i="226"/>
  <c r="BQ108" i="226"/>
  <c r="BA108" i="226"/>
  <c r="AZ108" i="226"/>
  <c r="AI108" i="226"/>
  <c r="AH108" i="226"/>
  <c r="R108" i="226"/>
  <c r="Q108" i="226"/>
  <c r="DA107" i="226"/>
  <c r="CZ107" i="226"/>
  <c r="CU107" i="226" s="1"/>
  <c r="CV107" i="226"/>
  <c r="CJ107" i="226"/>
  <c r="CD107" i="226" s="1"/>
  <c r="CI107" i="226"/>
  <c r="CE107" i="226"/>
  <c r="BR107" i="226"/>
  <c r="BQ107" i="226"/>
  <c r="BM107" i="226"/>
  <c r="BA107" i="226"/>
  <c r="AZ107" i="226"/>
  <c r="AV107" i="226"/>
  <c r="AU107" i="226"/>
  <c r="AI107" i="226"/>
  <c r="AC107" i="226" s="1"/>
  <c r="AH107" i="226"/>
  <c r="AD107" i="226"/>
  <c r="R107" i="226"/>
  <c r="Q107" i="226"/>
  <c r="M107" i="226"/>
  <c r="L107" i="226"/>
  <c r="DA106" i="226"/>
  <c r="CZ106" i="226"/>
  <c r="CU106" i="226" s="1"/>
  <c r="CV106" i="226"/>
  <c r="CJ106" i="226"/>
  <c r="CI106" i="226"/>
  <c r="CE106" i="226"/>
  <c r="CD106" i="226"/>
  <c r="BR106" i="226"/>
  <c r="BQ106" i="226"/>
  <c r="BM106" i="226"/>
  <c r="BL106" i="226"/>
  <c r="BA106" i="226"/>
  <c r="AU106" i="226" s="1"/>
  <c r="AZ106" i="226"/>
  <c r="AV106" i="226"/>
  <c r="AI106" i="226"/>
  <c r="AC106" i="226" s="1"/>
  <c r="AH106" i="226"/>
  <c r="AD106" i="226"/>
  <c r="R106" i="226"/>
  <c r="Q106" i="226"/>
  <c r="L106" i="226" s="1"/>
  <c r="M106" i="226"/>
  <c r="DA105" i="226"/>
  <c r="CZ105" i="226"/>
  <c r="CV105" i="226"/>
  <c r="CU105" i="226"/>
  <c r="CJ105" i="226"/>
  <c r="CI105" i="226"/>
  <c r="CD105" i="226" s="1"/>
  <c r="CE105" i="226"/>
  <c r="BR105" i="226"/>
  <c r="BL105" i="226" s="1"/>
  <c r="BQ105" i="226"/>
  <c r="BM105" i="226"/>
  <c r="BA105" i="226"/>
  <c r="AZ105" i="226"/>
  <c r="AV105" i="226"/>
  <c r="AI105" i="226"/>
  <c r="AH105" i="226"/>
  <c r="AC105" i="226" s="1"/>
  <c r="AD105" i="226"/>
  <c r="R105" i="226"/>
  <c r="L105" i="226" s="1"/>
  <c r="Q105" i="226"/>
  <c r="M105" i="226"/>
  <c r="DA104" i="226"/>
  <c r="CZ104" i="226"/>
  <c r="CJ104" i="226"/>
  <c r="CI104" i="226"/>
  <c r="BR104" i="226"/>
  <c r="BQ104" i="226"/>
  <c r="BA104" i="226"/>
  <c r="AZ104" i="226"/>
  <c r="AI104" i="226"/>
  <c r="AH104" i="226"/>
  <c r="R104" i="226"/>
  <c r="Q104" i="226"/>
  <c r="DA103" i="226"/>
  <c r="CZ103" i="226"/>
  <c r="CJ103" i="226"/>
  <c r="CI103" i="226"/>
  <c r="BR103" i="226"/>
  <c r="BQ103" i="226"/>
  <c r="BA103" i="226"/>
  <c r="AZ103" i="226"/>
  <c r="AI103" i="226"/>
  <c r="AH103" i="226"/>
  <c r="R103" i="226"/>
  <c r="Q103" i="226"/>
  <c r="DA102" i="226"/>
  <c r="CZ102" i="226"/>
  <c r="CU102" i="226" s="1"/>
  <c r="CV102" i="226"/>
  <c r="CJ102" i="226"/>
  <c r="CI102" i="226"/>
  <c r="CD102" i="226" s="1"/>
  <c r="CE102" i="226"/>
  <c r="BR102" i="226"/>
  <c r="BQ102" i="226"/>
  <c r="BM102" i="226"/>
  <c r="BA102" i="226"/>
  <c r="AZ102" i="226"/>
  <c r="AV102" i="226"/>
  <c r="AU102" i="226"/>
  <c r="AI102" i="226"/>
  <c r="AH102" i="226"/>
  <c r="AC102" i="226" s="1"/>
  <c r="AD102" i="226"/>
  <c r="R102" i="226"/>
  <c r="L102" i="226" s="1"/>
  <c r="Q102" i="226"/>
  <c r="M102" i="226"/>
  <c r="DA101" i="226"/>
  <c r="CZ101" i="226"/>
  <c r="CV101" i="226"/>
  <c r="CU101" i="226"/>
  <c r="CJ101" i="226"/>
  <c r="CI101" i="226"/>
  <c r="CE101" i="226"/>
  <c r="CD101" i="226"/>
  <c r="BR101" i="226"/>
  <c r="BQ101" i="226"/>
  <c r="BL101" i="226" s="1"/>
  <c r="BM101" i="226"/>
  <c r="BA101" i="226"/>
  <c r="AU101" i="226" s="1"/>
  <c r="AZ101" i="226"/>
  <c r="AV101" i="226"/>
  <c r="AI101" i="226"/>
  <c r="AH101" i="226"/>
  <c r="AD101" i="226"/>
  <c r="AC101" i="226"/>
  <c r="R101" i="226"/>
  <c r="Q101" i="226"/>
  <c r="L101" i="226" s="1"/>
  <c r="M101" i="226"/>
  <c r="DA100" i="226"/>
  <c r="CZ100" i="226"/>
  <c r="CU100" i="226" s="1"/>
  <c r="CV100" i="226"/>
  <c r="CJ100" i="226"/>
  <c r="CI100" i="226"/>
  <c r="CE100" i="226"/>
  <c r="CD100" i="226"/>
  <c r="BR100" i="226"/>
  <c r="BQ100" i="226"/>
  <c r="BM100" i="226"/>
  <c r="BL100" i="226"/>
  <c r="BA100" i="226"/>
  <c r="AZ100" i="226"/>
  <c r="AV100" i="226"/>
  <c r="AI100" i="226"/>
  <c r="AC100" i="226" s="1"/>
  <c r="AH100" i="226"/>
  <c r="AD100" i="226"/>
  <c r="R100" i="226"/>
  <c r="Q100" i="226"/>
  <c r="M100" i="226"/>
  <c r="DA99" i="226"/>
  <c r="CZ99" i="226"/>
  <c r="CU99" i="226" s="1"/>
  <c r="CV99" i="226"/>
  <c r="CJ99" i="226"/>
  <c r="CI99" i="226"/>
  <c r="CD99" i="226" s="1"/>
  <c r="CE99" i="226"/>
  <c r="BR99" i="226"/>
  <c r="BL99" i="226" s="1"/>
  <c r="BQ99" i="226"/>
  <c r="BM99" i="226"/>
  <c r="BA99" i="226"/>
  <c r="AZ99" i="226"/>
  <c r="AV99" i="226"/>
  <c r="AU99" i="226"/>
  <c r="AI99" i="226"/>
  <c r="AH99" i="226"/>
  <c r="AC99" i="226" s="1"/>
  <c r="AD99" i="226"/>
  <c r="R99" i="226"/>
  <c r="L99" i="226" s="1"/>
  <c r="Q99" i="226"/>
  <c r="M99" i="226"/>
  <c r="DA98" i="226"/>
  <c r="CZ98" i="226"/>
  <c r="CJ98" i="226"/>
  <c r="CI98" i="226"/>
  <c r="BR98" i="226"/>
  <c r="BQ98" i="226"/>
  <c r="BA98" i="226"/>
  <c r="AZ98" i="226"/>
  <c r="AI98" i="226"/>
  <c r="AH98" i="226"/>
  <c r="R98" i="226"/>
  <c r="Q98" i="226"/>
  <c r="DA97" i="226"/>
  <c r="CZ97" i="226"/>
  <c r="CJ97" i="226"/>
  <c r="CI97" i="226"/>
  <c r="BR97" i="226"/>
  <c r="BQ97" i="226"/>
  <c r="BA97" i="226"/>
  <c r="AZ97" i="226"/>
  <c r="AI97" i="226"/>
  <c r="AH97" i="226"/>
  <c r="R97" i="226"/>
  <c r="Q97" i="226"/>
  <c r="DA93" i="226"/>
  <c r="CZ93" i="226"/>
  <c r="CJ93" i="226"/>
  <c r="CI93" i="226"/>
  <c r="BR93" i="226"/>
  <c r="BQ93" i="226"/>
  <c r="BA93" i="226"/>
  <c r="AZ93" i="226"/>
  <c r="AI93" i="226"/>
  <c r="AH93" i="226"/>
  <c r="R93" i="226"/>
  <c r="Q93" i="226"/>
  <c r="DA92" i="226"/>
  <c r="CZ92" i="226"/>
  <c r="CJ92" i="226"/>
  <c r="CI92" i="226"/>
  <c r="BR92" i="226"/>
  <c r="BQ92" i="226"/>
  <c r="BA92" i="226"/>
  <c r="AZ92" i="226"/>
  <c r="AI92" i="226"/>
  <c r="AH92" i="226"/>
  <c r="R92" i="226"/>
  <c r="Q92" i="226"/>
  <c r="DA91" i="226"/>
  <c r="CZ91" i="226"/>
  <c r="CJ91" i="226"/>
  <c r="CI91" i="226"/>
  <c r="BR91" i="226"/>
  <c r="BQ91" i="226"/>
  <c r="BA91" i="226"/>
  <c r="AZ91" i="226"/>
  <c r="AI91" i="226"/>
  <c r="AH91" i="226"/>
  <c r="R91" i="226"/>
  <c r="Q91" i="226"/>
  <c r="DA90" i="226"/>
  <c r="CZ90" i="226"/>
  <c r="CJ90" i="226"/>
  <c r="CI90" i="226"/>
  <c r="BR90" i="226"/>
  <c r="BQ90" i="226"/>
  <c r="BA90" i="226"/>
  <c r="AZ90" i="226"/>
  <c r="AI90" i="226"/>
  <c r="AH90" i="226"/>
  <c r="R90" i="226"/>
  <c r="Q90" i="226"/>
  <c r="DA89" i="226"/>
  <c r="CZ89" i="226"/>
  <c r="CU89" i="226" s="1"/>
  <c r="CV89" i="226"/>
  <c r="CJ89" i="226"/>
  <c r="CI89" i="226"/>
  <c r="CE89" i="226"/>
  <c r="CD89" i="226"/>
  <c r="BR89" i="226"/>
  <c r="BQ89" i="226"/>
  <c r="BM89" i="226"/>
  <c r="BA89" i="226"/>
  <c r="AZ89" i="226"/>
  <c r="AV89" i="226"/>
  <c r="AU89" i="226"/>
  <c r="AI89" i="226"/>
  <c r="AC89" i="226" s="1"/>
  <c r="AH89" i="226"/>
  <c r="AD89" i="226"/>
  <c r="R89" i="226"/>
  <c r="Q89" i="226"/>
  <c r="L89" i="226" s="1"/>
  <c r="M89" i="226"/>
  <c r="DA88" i="226"/>
  <c r="CZ88" i="226"/>
  <c r="CJ88" i="226"/>
  <c r="CI88" i="226"/>
  <c r="BR88" i="226"/>
  <c r="BQ88" i="226"/>
  <c r="BA88" i="226"/>
  <c r="AZ88" i="226"/>
  <c r="AI88" i="226"/>
  <c r="AH88" i="226"/>
  <c r="R88" i="226"/>
  <c r="Q88" i="226"/>
  <c r="DA87" i="226"/>
  <c r="CZ87" i="226"/>
  <c r="CJ87" i="226"/>
  <c r="CI87" i="226"/>
  <c r="BR87" i="226"/>
  <c r="BQ87" i="226"/>
  <c r="BA87" i="226"/>
  <c r="AZ87" i="226"/>
  <c r="AI87" i="226"/>
  <c r="AH87" i="226"/>
  <c r="R87" i="226"/>
  <c r="Q87" i="226"/>
  <c r="DA86" i="226"/>
  <c r="CZ86" i="226"/>
  <c r="CV86" i="226"/>
  <c r="CU86" i="226"/>
  <c r="CJ86" i="226"/>
  <c r="CI86" i="226"/>
  <c r="CD86" i="226" s="1"/>
  <c r="CE86" i="226"/>
  <c r="BR86" i="226"/>
  <c r="BL86" i="226" s="1"/>
  <c r="BQ86" i="226"/>
  <c r="BM86" i="226"/>
  <c r="BA86" i="226"/>
  <c r="AU86" i="226" s="1"/>
  <c r="AZ86" i="226"/>
  <c r="AV86" i="226"/>
  <c r="AI86" i="226"/>
  <c r="AH86" i="226"/>
  <c r="AD86" i="226"/>
  <c r="R86" i="226"/>
  <c r="Q86" i="226"/>
  <c r="M86" i="226"/>
  <c r="L86" i="226"/>
  <c r="DA85" i="226"/>
  <c r="CZ85" i="226"/>
  <c r="CV85" i="226"/>
  <c r="CU85" i="226"/>
  <c r="CJ85" i="226"/>
  <c r="CI85" i="226"/>
  <c r="CE85" i="226"/>
  <c r="CD85" i="226"/>
  <c r="BR85" i="226"/>
  <c r="BQ85" i="226"/>
  <c r="BL85" i="226" s="1"/>
  <c r="BM85" i="226"/>
  <c r="BA85" i="226"/>
  <c r="AZ85" i="226"/>
  <c r="AV85" i="226"/>
  <c r="AU85" i="226"/>
  <c r="AI85" i="226"/>
  <c r="AH85" i="226"/>
  <c r="AC85" i="226" s="1"/>
  <c r="AD85" i="226"/>
  <c r="R85" i="226"/>
  <c r="Q85" i="226"/>
  <c r="M85" i="226"/>
  <c r="L85" i="226"/>
  <c r="DA84" i="226"/>
  <c r="CZ84" i="226"/>
  <c r="CV84" i="226"/>
  <c r="CU84" i="226"/>
  <c r="CJ84" i="226"/>
  <c r="CI84" i="226"/>
  <c r="CE84" i="226"/>
  <c r="CD84" i="226"/>
  <c r="BR84" i="226"/>
  <c r="BL84" i="226" s="1"/>
  <c r="BQ84" i="226"/>
  <c r="BM84" i="226"/>
  <c r="BA84" i="226"/>
  <c r="AU84" i="226" s="1"/>
  <c r="AZ84" i="226"/>
  <c r="AV84" i="226"/>
  <c r="AI84" i="226"/>
  <c r="AH84" i="226"/>
  <c r="AD84" i="226"/>
  <c r="AC84" i="226"/>
  <c r="R84" i="226"/>
  <c r="Q84" i="226"/>
  <c r="M84" i="226"/>
  <c r="DA83" i="226"/>
  <c r="CZ83" i="226"/>
  <c r="CJ83" i="226"/>
  <c r="CI83" i="226"/>
  <c r="BR83" i="226"/>
  <c r="BQ83" i="226"/>
  <c r="BA83" i="226"/>
  <c r="AZ83" i="226"/>
  <c r="AI83" i="226"/>
  <c r="AH83" i="226"/>
  <c r="R83" i="226"/>
  <c r="Q83" i="226"/>
  <c r="DA82" i="226"/>
  <c r="CZ82" i="226"/>
  <c r="CJ82" i="226"/>
  <c r="CI82" i="226"/>
  <c r="BR82" i="226"/>
  <c r="BQ82" i="226"/>
  <c r="BA82" i="226"/>
  <c r="AZ82" i="226"/>
  <c r="AI82" i="226"/>
  <c r="AH82" i="226"/>
  <c r="R82" i="226"/>
  <c r="Q82" i="226"/>
  <c r="DA81" i="226"/>
  <c r="CZ81" i="226"/>
  <c r="CU81" i="226" s="1"/>
  <c r="CV81" i="226"/>
  <c r="CJ81" i="226"/>
  <c r="CD81" i="226" s="1"/>
  <c r="CI81" i="226"/>
  <c r="CE81" i="226"/>
  <c r="BR81" i="226"/>
  <c r="BQ81" i="226"/>
  <c r="BM81" i="226"/>
  <c r="BL81" i="226"/>
  <c r="BA81" i="226"/>
  <c r="AZ81" i="226"/>
  <c r="AV81" i="226"/>
  <c r="AI81" i="226"/>
  <c r="AC81" i="226" s="1"/>
  <c r="AH81" i="226"/>
  <c r="AD81" i="226"/>
  <c r="R81" i="226"/>
  <c r="Q81" i="226"/>
  <c r="M81" i="226"/>
  <c r="L81" i="226"/>
  <c r="DA80" i="226"/>
  <c r="CZ80" i="226"/>
  <c r="CU80" i="226" s="1"/>
  <c r="CV80" i="226"/>
  <c r="CJ80" i="226"/>
  <c r="CI80" i="226"/>
  <c r="CD80" i="226" s="1"/>
  <c r="CE80" i="226"/>
  <c r="BR80" i="226"/>
  <c r="BL80" i="226" s="1"/>
  <c r="BQ80" i="226"/>
  <c r="BM80" i="226"/>
  <c r="BA80" i="226"/>
  <c r="AZ80" i="226"/>
  <c r="AU80" i="226" s="1"/>
  <c r="AV80" i="226"/>
  <c r="AI80" i="226"/>
  <c r="AH80" i="226"/>
  <c r="AC80" i="226" s="1"/>
  <c r="AD80" i="226"/>
  <c r="R80" i="226"/>
  <c r="L80" i="226" s="1"/>
  <c r="Q80" i="226"/>
  <c r="M80" i="226"/>
  <c r="DA79" i="226"/>
  <c r="CZ79" i="226"/>
  <c r="CU79" i="226" s="1"/>
  <c r="CV79" i="226"/>
  <c r="CJ79" i="226"/>
  <c r="CI79" i="226"/>
  <c r="CE79" i="226"/>
  <c r="CD79" i="226"/>
  <c r="BR79" i="226"/>
  <c r="BQ79" i="226"/>
  <c r="BM79" i="226"/>
  <c r="BA79" i="226"/>
  <c r="AZ79" i="226"/>
  <c r="AV79" i="226"/>
  <c r="AU79" i="226"/>
  <c r="AI79" i="226"/>
  <c r="AH79" i="226"/>
  <c r="AD79" i="226"/>
  <c r="AC79" i="226"/>
  <c r="R79" i="226"/>
  <c r="L79" i="226" s="1"/>
  <c r="Q79" i="226"/>
  <c r="M79" i="226"/>
  <c r="DA78" i="226"/>
  <c r="CZ78" i="226"/>
  <c r="CV78" i="226"/>
  <c r="CU78" i="226"/>
  <c r="CJ78" i="226"/>
  <c r="CI78" i="226"/>
  <c r="CE78" i="226"/>
  <c r="CD78" i="226"/>
  <c r="BR78" i="226"/>
  <c r="BQ78" i="226"/>
  <c r="BM78" i="226"/>
  <c r="BL78" i="226"/>
  <c r="BA78" i="226"/>
  <c r="AU78" i="226" s="1"/>
  <c r="AZ78" i="226"/>
  <c r="AV78" i="226"/>
  <c r="AI78" i="226"/>
  <c r="AH78" i="226"/>
  <c r="AC78" i="226" s="1"/>
  <c r="AD78" i="226"/>
  <c r="R78" i="226"/>
  <c r="Q78" i="226"/>
  <c r="L78" i="226" s="1"/>
  <c r="M78" i="226"/>
  <c r="DA77" i="226"/>
  <c r="CZ77" i="226"/>
  <c r="CJ77" i="226"/>
  <c r="CI77" i="226"/>
  <c r="BR77" i="226"/>
  <c r="BQ77" i="226"/>
  <c r="BA77" i="226"/>
  <c r="AZ77" i="226"/>
  <c r="AI77" i="226"/>
  <c r="AH77" i="226"/>
  <c r="R77" i="226"/>
  <c r="Q77" i="226"/>
  <c r="DA76" i="226"/>
  <c r="CZ76" i="226"/>
  <c r="CJ76" i="226"/>
  <c r="CI76" i="226"/>
  <c r="BR76" i="226"/>
  <c r="BQ76" i="226"/>
  <c r="BA76" i="226"/>
  <c r="AZ76" i="226"/>
  <c r="AI76" i="226"/>
  <c r="AH76" i="226"/>
  <c r="R76" i="226"/>
  <c r="Q76" i="226"/>
  <c r="DA72" i="226"/>
  <c r="CZ72" i="226"/>
  <c r="CJ72" i="226"/>
  <c r="CI72" i="226"/>
  <c r="BR72" i="226"/>
  <c r="BQ72" i="226"/>
  <c r="BA72" i="226"/>
  <c r="AZ72" i="226"/>
  <c r="AI72" i="226"/>
  <c r="AH72" i="226"/>
  <c r="R72" i="226"/>
  <c r="Q72" i="226"/>
  <c r="DA71" i="226"/>
  <c r="CZ71" i="226"/>
  <c r="CJ71" i="226"/>
  <c r="CI71" i="226"/>
  <c r="BR71" i="226"/>
  <c r="BQ71" i="226"/>
  <c r="BA71" i="226"/>
  <c r="AZ71" i="226"/>
  <c r="AI71" i="226"/>
  <c r="AH71" i="226"/>
  <c r="R71" i="226"/>
  <c r="Q71" i="226"/>
  <c r="DA70" i="226"/>
  <c r="CZ70" i="226"/>
  <c r="CJ70" i="226"/>
  <c r="CI70" i="226"/>
  <c r="BR70" i="226"/>
  <c r="BQ70" i="226"/>
  <c r="BA70" i="226"/>
  <c r="AZ70" i="226"/>
  <c r="AI70" i="226"/>
  <c r="AH70" i="226"/>
  <c r="R70" i="226"/>
  <c r="Q70" i="226"/>
  <c r="DA69" i="226"/>
  <c r="CZ69" i="226"/>
  <c r="CJ69" i="226"/>
  <c r="CI69" i="226"/>
  <c r="BR69" i="226"/>
  <c r="BQ69" i="226"/>
  <c r="BA69" i="226"/>
  <c r="AZ69" i="226"/>
  <c r="AI69" i="226"/>
  <c r="AH69" i="226"/>
  <c r="R69" i="226"/>
  <c r="Q69" i="226"/>
  <c r="DA68" i="226"/>
  <c r="CZ68" i="226"/>
  <c r="CU68" i="226" s="1"/>
  <c r="CV68" i="226"/>
  <c r="CJ68" i="226"/>
  <c r="CI68" i="226"/>
  <c r="CD68" i="226" s="1"/>
  <c r="CE68" i="226"/>
  <c r="BR68" i="226"/>
  <c r="BQ68" i="226"/>
  <c r="BL68" i="226" s="1"/>
  <c r="BM68" i="226"/>
  <c r="BA68" i="226"/>
  <c r="AZ68" i="226"/>
  <c r="AU68" i="226" s="1"/>
  <c r="AV68" i="226"/>
  <c r="AI68" i="226"/>
  <c r="AC68" i="226" s="1"/>
  <c r="AH68" i="226"/>
  <c r="AD68" i="226"/>
  <c r="R68" i="226"/>
  <c r="Q68" i="226"/>
  <c r="M68" i="226"/>
  <c r="L68" i="226"/>
  <c r="DA67" i="226"/>
  <c r="CZ67" i="226"/>
  <c r="CJ67" i="226"/>
  <c r="CI67" i="226"/>
  <c r="BR67" i="226"/>
  <c r="BQ67" i="226"/>
  <c r="BA67" i="226"/>
  <c r="AZ67" i="226"/>
  <c r="AI67" i="226"/>
  <c r="AH67" i="226"/>
  <c r="R67" i="226"/>
  <c r="Q67" i="226"/>
  <c r="DA66" i="226"/>
  <c r="CZ66" i="226"/>
  <c r="CJ66" i="226"/>
  <c r="CI66" i="226"/>
  <c r="BR66" i="226"/>
  <c r="BQ66" i="226"/>
  <c r="BA66" i="226"/>
  <c r="AZ66" i="226"/>
  <c r="AI66" i="226"/>
  <c r="AH66" i="226"/>
  <c r="R66" i="226"/>
  <c r="Q66" i="226"/>
  <c r="DA65" i="226"/>
  <c r="CZ65" i="226"/>
  <c r="CU65" i="226" s="1"/>
  <c r="CV65" i="226"/>
  <c r="CJ65" i="226"/>
  <c r="CI65" i="226"/>
  <c r="CE65" i="226"/>
  <c r="CD65" i="226"/>
  <c r="BR65" i="226"/>
  <c r="BQ65" i="226"/>
  <c r="BL65" i="226" s="1"/>
  <c r="BM65" i="226"/>
  <c r="BA65" i="226"/>
  <c r="AU65" i="226" s="1"/>
  <c r="AZ65" i="226"/>
  <c r="AV65" i="226"/>
  <c r="AI65" i="226"/>
  <c r="AH65" i="226"/>
  <c r="AD65" i="226"/>
  <c r="AC65" i="226"/>
  <c r="R65" i="226"/>
  <c r="Q65" i="226"/>
  <c r="L65" i="226" s="1"/>
  <c r="M65" i="226"/>
  <c r="DA64" i="226"/>
  <c r="CZ64" i="226"/>
  <c r="CV64" i="226"/>
  <c r="CU64" i="226"/>
  <c r="CJ64" i="226"/>
  <c r="CI64" i="226"/>
  <c r="CD64" i="226" s="1"/>
  <c r="CE64" i="226"/>
  <c r="BR64" i="226"/>
  <c r="BQ64" i="226"/>
  <c r="BM64" i="226"/>
  <c r="BL64" i="226"/>
  <c r="BA64" i="226"/>
  <c r="AZ64" i="226"/>
  <c r="AU64" i="226" s="1"/>
  <c r="AV64" i="226"/>
  <c r="AI64" i="226"/>
  <c r="AH64" i="226"/>
  <c r="AD64" i="226"/>
  <c r="AC64" i="226"/>
  <c r="R64" i="226"/>
  <c r="Q64" i="226"/>
  <c r="M64" i="226"/>
  <c r="L64" i="226"/>
  <c r="DA63" i="226"/>
  <c r="CZ63" i="226"/>
  <c r="CV63" i="226"/>
  <c r="CU63" i="226"/>
  <c r="CJ63" i="226"/>
  <c r="CD63" i="226" s="1"/>
  <c r="CI63" i="226"/>
  <c r="CE63" i="226"/>
  <c r="BR63" i="226"/>
  <c r="BL63" i="226" s="1"/>
  <c r="BQ63" i="226"/>
  <c r="BM63" i="226"/>
  <c r="BA63" i="226"/>
  <c r="AZ63" i="226"/>
  <c r="AU63" i="226" s="1"/>
  <c r="AV63" i="226"/>
  <c r="AI63" i="226"/>
  <c r="AH63" i="226"/>
  <c r="AC63" i="226" s="1"/>
  <c r="AD63" i="226"/>
  <c r="R63" i="226"/>
  <c r="Q63" i="226"/>
  <c r="L63" i="226" s="1"/>
  <c r="M63" i="226"/>
  <c r="DA62" i="226"/>
  <c r="CZ62" i="226"/>
  <c r="CJ62" i="226"/>
  <c r="CI62" i="226"/>
  <c r="BR62" i="226"/>
  <c r="BQ62" i="226"/>
  <c r="BA62" i="226"/>
  <c r="AZ62" i="226"/>
  <c r="AI62" i="226"/>
  <c r="AH62" i="226"/>
  <c r="R62" i="226"/>
  <c r="Q62" i="226"/>
  <c r="DA61" i="226"/>
  <c r="CZ61" i="226"/>
  <c r="CJ61" i="226"/>
  <c r="CI61" i="226"/>
  <c r="BR61" i="226"/>
  <c r="BQ61" i="226"/>
  <c r="BA61" i="226"/>
  <c r="AZ61" i="226"/>
  <c r="AI61" i="226"/>
  <c r="AH61" i="226"/>
  <c r="R61" i="226"/>
  <c r="Q61" i="226"/>
  <c r="DA60" i="226"/>
  <c r="CZ60" i="226"/>
  <c r="CU60" i="226" s="1"/>
  <c r="CV60" i="226"/>
  <c r="CJ60" i="226"/>
  <c r="CI60" i="226"/>
  <c r="CE60" i="226"/>
  <c r="CD60" i="226"/>
  <c r="BR60" i="226"/>
  <c r="BQ60" i="226"/>
  <c r="BM60" i="226"/>
  <c r="BA60" i="226"/>
  <c r="AZ60" i="226"/>
  <c r="AV60" i="226"/>
  <c r="AU60" i="226"/>
  <c r="AI60" i="226"/>
  <c r="AH60" i="226"/>
  <c r="AC60" i="226" s="1"/>
  <c r="AD60" i="226"/>
  <c r="R60" i="226"/>
  <c r="L60" i="226" s="1"/>
  <c r="Q60" i="226"/>
  <c r="M60" i="226"/>
  <c r="DA59" i="226"/>
  <c r="CZ59" i="226"/>
  <c r="CV59" i="226"/>
  <c r="CU59" i="226"/>
  <c r="CJ59" i="226"/>
  <c r="CI59" i="226"/>
  <c r="CD59" i="226" s="1"/>
  <c r="CE59" i="226"/>
  <c r="BR59" i="226"/>
  <c r="BQ59" i="226"/>
  <c r="BM59" i="226"/>
  <c r="BL59" i="226"/>
  <c r="BA59" i="226"/>
  <c r="AU59" i="226" s="1"/>
  <c r="AZ59" i="226"/>
  <c r="AV59" i="226"/>
  <c r="AI59" i="226"/>
  <c r="AC59" i="226" s="1"/>
  <c r="AH59" i="226"/>
  <c r="AD59" i="226"/>
  <c r="R59" i="226"/>
  <c r="Q59" i="226"/>
  <c r="L59" i="226" s="1"/>
  <c r="M59" i="226"/>
  <c r="DA58" i="226"/>
  <c r="CZ58" i="226"/>
  <c r="CU58" i="226" s="1"/>
  <c r="CV58" i="226"/>
  <c r="CJ58" i="226"/>
  <c r="CI58" i="226"/>
  <c r="CE58" i="226"/>
  <c r="CD58" i="226"/>
  <c r="BR58" i="226"/>
  <c r="BQ58" i="226"/>
  <c r="BM58" i="226"/>
  <c r="BL58" i="226"/>
  <c r="BA58" i="226"/>
  <c r="AZ58" i="226"/>
  <c r="AU58" i="226" s="1"/>
  <c r="AV58" i="226"/>
  <c r="AI58" i="226"/>
  <c r="AH58" i="226"/>
  <c r="AD58" i="226"/>
  <c r="AC58" i="226"/>
  <c r="R58" i="226"/>
  <c r="Q58" i="226"/>
  <c r="L58" i="226" s="1"/>
  <c r="M58" i="226"/>
  <c r="DA57" i="226"/>
  <c r="CZ57" i="226"/>
  <c r="CV57" i="226"/>
  <c r="CU57" i="226"/>
  <c r="CJ57" i="226"/>
  <c r="CI57" i="226"/>
  <c r="CD57" i="226" s="1"/>
  <c r="CE57" i="226"/>
  <c r="BR57" i="226"/>
  <c r="BL57" i="226" s="1"/>
  <c r="BQ57" i="226"/>
  <c r="BM57" i="226"/>
  <c r="BA57" i="226"/>
  <c r="AZ57" i="226"/>
  <c r="AV57" i="226"/>
  <c r="AU57" i="226"/>
  <c r="AI57" i="226"/>
  <c r="AH57" i="226"/>
  <c r="AD57" i="226"/>
  <c r="R57" i="226"/>
  <c r="Q57" i="226"/>
  <c r="M57" i="226"/>
  <c r="L57" i="226"/>
  <c r="DA56" i="226"/>
  <c r="CZ56" i="226"/>
  <c r="CJ56" i="226"/>
  <c r="CI56" i="226"/>
  <c r="BR56" i="226"/>
  <c r="BQ56" i="226"/>
  <c r="BA56" i="226"/>
  <c r="AZ56" i="226"/>
  <c r="AI56" i="226"/>
  <c r="AH56" i="226"/>
  <c r="R56" i="226"/>
  <c r="Q56" i="226"/>
  <c r="DA55" i="226"/>
  <c r="CZ55" i="226"/>
  <c r="CJ55" i="226"/>
  <c r="CI55" i="226"/>
  <c r="BR55" i="226"/>
  <c r="BQ55" i="226"/>
  <c r="BA55" i="226"/>
  <c r="AZ55" i="226"/>
  <c r="AI55" i="226"/>
  <c r="AH55" i="226"/>
  <c r="R55" i="226"/>
  <c r="Q55" i="226"/>
  <c r="DA51" i="226"/>
  <c r="CZ51" i="226"/>
  <c r="CJ51" i="226"/>
  <c r="CI51" i="226"/>
  <c r="BR51" i="226"/>
  <c r="BQ51" i="226"/>
  <c r="BA51" i="226"/>
  <c r="AZ51" i="226"/>
  <c r="AI51" i="226"/>
  <c r="AH51" i="226"/>
  <c r="R51" i="226"/>
  <c r="Q51" i="226"/>
  <c r="DA50" i="226"/>
  <c r="CZ50" i="226"/>
  <c r="CJ50" i="226"/>
  <c r="CI50" i="226"/>
  <c r="BR50" i="226"/>
  <c r="BQ50" i="226"/>
  <c r="BA50" i="226"/>
  <c r="AZ50" i="226"/>
  <c r="AI50" i="226"/>
  <c r="AH50" i="226"/>
  <c r="R50" i="226"/>
  <c r="Q50" i="226"/>
  <c r="DA49" i="226"/>
  <c r="CZ49" i="226"/>
  <c r="CJ49" i="226"/>
  <c r="CI49" i="226"/>
  <c r="BR49" i="226"/>
  <c r="BQ49" i="226"/>
  <c r="BA49" i="226"/>
  <c r="AZ49" i="226"/>
  <c r="AI49" i="226"/>
  <c r="AH49" i="226"/>
  <c r="R49" i="226"/>
  <c r="Q49" i="226"/>
  <c r="DA48" i="226"/>
  <c r="CZ48" i="226"/>
  <c r="CJ48" i="226"/>
  <c r="CI48" i="226"/>
  <c r="BR48" i="226"/>
  <c r="BQ48" i="226"/>
  <c r="BA48" i="226"/>
  <c r="AZ48" i="226"/>
  <c r="AI48" i="226"/>
  <c r="AH48" i="226"/>
  <c r="R48" i="226"/>
  <c r="Q48" i="226"/>
  <c r="DA47" i="226"/>
  <c r="CZ47" i="226"/>
  <c r="CV47" i="226"/>
  <c r="CU47" i="226"/>
  <c r="CJ47" i="226"/>
  <c r="CI47" i="226"/>
  <c r="CE47" i="226"/>
  <c r="BR47" i="226"/>
  <c r="BQ47" i="226"/>
  <c r="BM47" i="226"/>
  <c r="BL47" i="226"/>
  <c r="BA47" i="226"/>
  <c r="AZ47" i="226"/>
  <c r="AU47" i="226" s="1"/>
  <c r="AV47" i="226"/>
  <c r="AI47" i="226"/>
  <c r="AH47" i="226"/>
  <c r="AD47" i="226"/>
  <c r="R47" i="226"/>
  <c r="Q47" i="226"/>
  <c r="M47" i="226"/>
  <c r="L47" i="226"/>
  <c r="DA46" i="226"/>
  <c r="CZ46" i="226"/>
  <c r="CJ46" i="226"/>
  <c r="CI46" i="226"/>
  <c r="BR46" i="226"/>
  <c r="BQ46" i="226"/>
  <c r="BA46" i="226"/>
  <c r="AZ46" i="226"/>
  <c r="AI46" i="226"/>
  <c r="AH46" i="226"/>
  <c r="R46" i="226"/>
  <c r="Q46" i="226"/>
  <c r="DA45" i="226"/>
  <c r="CZ45" i="226"/>
  <c r="CJ45" i="226"/>
  <c r="CI45" i="226"/>
  <c r="BR45" i="226"/>
  <c r="BQ45" i="226"/>
  <c r="BA45" i="226"/>
  <c r="AZ45" i="226"/>
  <c r="AI45" i="226"/>
  <c r="AH45" i="226"/>
  <c r="R45" i="226"/>
  <c r="Q45" i="226"/>
  <c r="DA44" i="226"/>
  <c r="CZ44" i="226"/>
  <c r="CV44" i="226"/>
  <c r="CU44" i="226"/>
  <c r="CJ44" i="226"/>
  <c r="CI44" i="226"/>
  <c r="CE44" i="226"/>
  <c r="CD44" i="226"/>
  <c r="BR44" i="226"/>
  <c r="BQ44" i="226"/>
  <c r="BM44" i="226"/>
  <c r="BL44" i="226"/>
  <c r="BA44" i="226"/>
  <c r="AZ44" i="226"/>
  <c r="AV44" i="226"/>
  <c r="AU44" i="226"/>
  <c r="AI44" i="226"/>
  <c r="AC44" i="226" s="1"/>
  <c r="AH44" i="226"/>
  <c r="AD44" i="226"/>
  <c r="R44" i="226"/>
  <c r="Q44" i="226"/>
  <c r="M44" i="226"/>
  <c r="L44" i="226"/>
  <c r="DA43" i="226"/>
  <c r="CZ43" i="226"/>
  <c r="CV43" i="226"/>
  <c r="CJ43" i="226"/>
  <c r="CI43" i="226"/>
  <c r="CE43" i="226"/>
  <c r="CD43" i="226"/>
  <c r="BR43" i="226"/>
  <c r="BQ43" i="226"/>
  <c r="BL43" i="226" s="1"/>
  <c r="BM43" i="226"/>
  <c r="BA43" i="226"/>
  <c r="AZ43" i="226"/>
  <c r="AV43" i="226"/>
  <c r="AU43" i="226"/>
  <c r="AI43" i="226"/>
  <c r="AH43" i="226"/>
  <c r="AD43" i="226"/>
  <c r="R43" i="226"/>
  <c r="Q43" i="226"/>
  <c r="M43" i="226"/>
  <c r="L43" i="226"/>
  <c r="DA42" i="226"/>
  <c r="CZ42" i="226"/>
  <c r="CU42" i="226" s="1"/>
  <c r="CV42" i="226"/>
  <c r="CJ42" i="226"/>
  <c r="CI42" i="226"/>
  <c r="CE42" i="226"/>
  <c r="CD42" i="226"/>
  <c r="BR42" i="226"/>
  <c r="BQ42" i="226"/>
  <c r="BL42" i="226" s="1"/>
  <c r="BM42" i="226"/>
  <c r="BA42" i="226"/>
  <c r="AZ42" i="226"/>
  <c r="AV42" i="226"/>
  <c r="AU42" i="226"/>
  <c r="AI42" i="226"/>
  <c r="AH42" i="226"/>
  <c r="AD42" i="226"/>
  <c r="AC42" i="226"/>
  <c r="R42" i="226"/>
  <c r="Q42" i="226"/>
  <c r="L42" i="226" s="1"/>
  <c r="M42" i="226"/>
  <c r="DA41" i="226"/>
  <c r="CZ41" i="226"/>
  <c r="CJ41" i="226"/>
  <c r="CI41" i="226"/>
  <c r="BR41" i="226"/>
  <c r="BQ41" i="226"/>
  <c r="BA41" i="226"/>
  <c r="AZ41" i="226"/>
  <c r="AI41" i="226"/>
  <c r="AH41" i="226"/>
  <c r="R41" i="226"/>
  <c r="Q41" i="226"/>
  <c r="DA40" i="226"/>
  <c r="CZ40" i="226"/>
  <c r="CJ40" i="226"/>
  <c r="CI40" i="226"/>
  <c r="BR40" i="226"/>
  <c r="BQ40" i="226"/>
  <c r="BA40" i="226"/>
  <c r="AZ40" i="226"/>
  <c r="AI40" i="226"/>
  <c r="AH40" i="226"/>
  <c r="R40" i="226"/>
  <c r="Q40" i="226"/>
  <c r="DA39" i="226"/>
  <c r="CZ39" i="226"/>
  <c r="CV39" i="226"/>
  <c r="CU39" i="226"/>
  <c r="CJ39" i="226"/>
  <c r="CI39" i="226"/>
  <c r="CD39" i="226" s="1"/>
  <c r="CE39" i="226"/>
  <c r="BR39" i="226"/>
  <c r="BQ39" i="226"/>
  <c r="BM39" i="226"/>
  <c r="BL39" i="226"/>
  <c r="BA39" i="226"/>
  <c r="AZ39" i="226"/>
  <c r="AU39" i="226" s="1"/>
  <c r="AV39" i="226"/>
  <c r="AI39" i="226"/>
  <c r="AH39" i="226"/>
  <c r="AD39" i="226"/>
  <c r="AC39" i="226"/>
  <c r="R39" i="226"/>
  <c r="Q39" i="226"/>
  <c r="L39" i="226" s="1"/>
  <c r="M39" i="226"/>
  <c r="DA38" i="226"/>
  <c r="CZ38" i="226"/>
  <c r="CV38" i="226"/>
  <c r="CU38" i="226"/>
  <c r="CJ38" i="226"/>
  <c r="CI38" i="226"/>
  <c r="CE38" i="226"/>
  <c r="CD38" i="226"/>
  <c r="BR38" i="226"/>
  <c r="BQ38" i="226"/>
  <c r="BM38" i="226"/>
  <c r="BL38" i="226"/>
  <c r="BA38" i="226"/>
  <c r="AZ38" i="226"/>
  <c r="AV38" i="226"/>
  <c r="AU38" i="226"/>
  <c r="AI38" i="226"/>
  <c r="AC38" i="226" s="1"/>
  <c r="AH38" i="226"/>
  <c r="AD38" i="226"/>
  <c r="R38" i="226"/>
  <c r="Q38" i="226"/>
  <c r="M38" i="226"/>
  <c r="L38" i="226"/>
  <c r="DA37" i="226"/>
  <c r="CZ37" i="226"/>
  <c r="CV37" i="226"/>
  <c r="CJ37" i="226"/>
  <c r="CI37" i="226"/>
  <c r="CE37" i="226"/>
  <c r="CD37" i="226"/>
  <c r="BR37" i="226"/>
  <c r="BQ37" i="226"/>
  <c r="BL37" i="226" s="1"/>
  <c r="BM37" i="226"/>
  <c r="BA37" i="226"/>
  <c r="AZ37" i="226"/>
  <c r="AV37" i="226"/>
  <c r="AU37" i="226"/>
  <c r="AI37" i="226"/>
  <c r="AH37" i="226"/>
  <c r="AD37" i="226"/>
  <c r="R37" i="226"/>
  <c r="Q37" i="226"/>
  <c r="M37" i="226"/>
  <c r="L37" i="226"/>
  <c r="DA36" i="226"/>
  <c r="CZ36" i="226"/>
  <c r="CV36" i="226"/>
  <c r="CJ36" i="226"/>
  <c r="CI36" i="226"/>
  <c r="CE36" i="226"/>
  <c r="CD36" i="226"/>
  <c r="BR36" i="226"/>
  <c r="BQ36" i="226"/>
  <c r="BM36" i="226"/>
  <c r="BA36" i="226"/>
  <c r="AZ36" i="226"/>
  <c r="AV36" i="226"/>
  <c r="AU36" i="226"/>
  <c r="AI36" i="226"/>
  <c r="AH36" i="226"/>
  <c r="AD36" i="226"/>
  <c r="R36" i="226"/>
  <c r="Q36" i="226"/>
  <c r="L36" i="226" s="1"/>
  <c r="M36" i="226"/>
  <c r="DA35" i="226"/>
  <c r="CZ35" i="226"/>
  <c r="CJ35" i="226"/>
  <c r="CI35" i="226"/>
  <c r="BR35" i="226"/>
  <c r="BQ35" i="226"/>
  <c r="BA35" i="226"/>
  <c r="AZ35" i="226"/>
  <c r="AI35" i="226"/>
  <c r="AH35" i="226"/>
  <c r="R35" i="226"/>
  <c r="Q35" i="226"/>
  <c r="DA34" i="226"/>
  <c r="CZ34" i="226"/>
  <c r="CJ34" i="226"/>
  <c r="CI34" i="226"/>
  <c r="BR34" i="226"/>
  <c r="BQ34" i="226"/>
  <c r="BA34" i="226"/>
  <c r="AZ34" i="226"/>
  <c r="AI34" i="226"/>
  <c r="AH34" i="226"/>
  <c r="R34" i="226"/>
  <c r="Q34" i="226"/>
  <c r="DA30" i="226"/>
  <c r="CZ30" i="226"/>
  <c r="CJ30" i="226"/>
  <c r="CI30" i="226"/>
  <c r="BR30" i="226"/>
  <c r="BQ30" i="226"/>
  <c r="BA30" i="226"/>
  <c r="AZ30" i="226"/>
  <c r="AI30" i="226"/>
  <c r="AH30" i="226"/>
  <c r="R30" i="226"/>
  <c r="Q30" i="226"/>
  <c r="DA29" i="226"/>
  <c r="CZ29" i="226"/>
  <c r="CJ29" i="226"/>
  <c r="CI29" i="226"/>
  <c r="BR29" i="226"/>
  <c r="BQ29" i="226"/>
  <c r="BA29" i="226"/>
  <c r="AZ29" i="226"/>
  <c r="AI29" i="226"/>
  <c r="AH29" i="226"/>
  <c r="R29" i="226"/>
  <c r="Q29" i="226"/>
  <c r="DA28" i="226"/>
  <c r="CZ28" i="226"/>
  <c r="CJ28" i="226"/>
  <c r="CI28" i="226"/>
  <c r="BR28" i="226"/>
  <c r="BQ28" i="226"/>
  <c r="BA28" i="226"/>
  <c r="AZ28" i="226"/>
  <c r="AI28" i="226"/>
  <c r="AH28" i="226"/>
  <c r="R28" i="226"/>
  <c r="Q28" i="226"/>
  <c r="DA27" i="226"/>
  <c r="CZ27" i="226"/>
  <c r="CJ27" i="226"/>
  <c r="CI27" i="226"/>
  <c r="BR27" i="226"/>
  <c r="BQ27" i="226"/>
  <c r="BA27" i="226"/>
  <c r="AZ27" i="226"/>
  <c r="AI27" i="226"/>
  <c r="AH27" i="226"/>
  <c r="R27" i="226"/>
  <c r="Q27" i="226"/>
  <c r="DA26" i="226"/>
  <c r="CZ26" i="226"/>
  <c r="CU26" i="226" s="1"/>
  <c r="CV26" i="226"/>
  <c r="CJ26" i="226"/>
  <c r="CI26" i="226"/>
  <c r="CD26" i="226" s="1"/>
  <c r="CE26" i="226"/>
  <c r="BR26" i="226"/>
  <c r="BQ26" i="226"/>
  <c r="BM26" i="226"/>
  <c r="BA26" i="226"/>
  <c r="AZ26" i="226"/>
  <c r="AV26" i="226"/>
  <c r="AU26" i="226"/>
  <c r="AI26" i="226"/>
  <c r="AH26" i="226"/>
  <c r="AD26" i="226"/>
  <c r="R26" i="226"/>
  <c r="Q26" i="226"/>
  <c r="M26" i="226"/>
  <c r="L26" i="226"/>
  <c r="DA25" i="226"/>
  <c r="CZ25" i="226"/>
  <c r="CJ25" i="226"/>
  <c r="CI25" i="226"/>
  <c r="BR25" i="226"/>
  <c r="BQ25" i="226"/>
  <c r="BA25" i="226"/>
  <c r="AZ25" i="226"/>
  <c r="AI25" i="226"/>
  <c r="AH25" i="226"/>
  <c r="R25" i="226"/>
  <c r="Q25" i="226"/>
  <c r="DA24" i="226"/>
  <c r="CZ24" i="226"/>
  <c r="CJ24" i="226"/>
  <c r="CI24" i="226"/>
  <c r="BR24" i="226"/>
  <c r="BQ24" i="226"/>
  <c r="BA24" i="226"/>
  <c r="AZ24" i="226"/>
  <c r="AI24" i="226"/>
  <c r="AH24" i="226"/>
  <c r="R24" i="226"/>
  <c r="Q24" i="226"/>
  <c r="DA23" i="226"/>
  <c r="CU23" i="226" s="1"/>
  <c r="CZ23" i="226"/>
  <c r="CV23" i="226"/>
  <c r="CJ23" i="226"/>
  <c r="CI23" i="226"/>
  <c r="CE23" i="226"/>
  <c r="CD23" i="226"/>
  <c r="BR23" i="226"/>
  <c r="BQ23" i="226"/>
  <c r="BM23" i="226"/>
  <c r="BA23" i="226"/>
  <c r="AZ23" i="226"/>
  <c r="AV23" i="226"/>
  <c r="AU23" i="226"/>
  <c r="AI23" i="226"/>
  <c r="AH23" i="226"/>
  <c r="AD23" i="226"/>
  <c r="R23" i="226"/>
  <c r="Q23" i="226"/>
  <c r="M23" i="226"/>
  <c r="L23" i="226"/>
  <c r="DA22" i="226"/>
  <c r="CZ22" i="226"/>
  <c r="CU22" i="226" s="1"/>
  <c r="CV22" i="226"/>
  <c r="CJ22" i="226"/>
  <c r="CI22" i="226"/>
  <c r="CE22" i="226"/>
  <c r="CD22" i="226"/>
  <c r="BR22" i="226"/>
  <c r="BL22" i="226" s="1"/>
  <c r="BQ22" i="226"/>
  <c r="BM22" i="226"/>
  <c r="BA22" i="226"/>
  <c r="AZ22" i="226"/>
  <c r="AV22" i="226"/>
  <c r="AU22" i="226"/>
  <c r="AI22" i="226"/>
  <c r="AH22" i="226"/>
  <c r="AD22" i="226"/>
  <c r="AC22" i="226"/>
  <c r="R22" i="226"/>
  <c r="Q22" i="226"/>
  <c r="M22" i="226"/>
  <c r="L22" i="226"/>
  <c r="DA21" i="226"/>
  <c r="CU21" i="226" s="1"/>
  <c r="CZ21" i="226"/>
  <c r="CV21" i="226"/>
  <c r="CJ21" i="226"/>
  <c r="CI21" i="226"/>
  <c r="CD21" i="226" s="1"/>
  <c r="CE21" i="226"/>
  <c r="BR21" i="226"/>
  <c r="BQ21" i="226"/>
  <c r="BM21" i="226"/>
  <c r="BL21" i="226"/>
  <c r="BA21" i="226"/>
  <c r="AZ21" i="226"/>
  <c r="AU21" i="226" s="1"/>
  <c r="AV21" i="226"/>
  <c r="AI21" i="226"/>
  <c r="AH21" i="226"/>
  <c r="AD21" i="226"/>
  <c r="AC21" i="226"/>
  <c r="R21" i="226"/>
  <c r="Q21" i="226"/>
  <c r="L21" i="226" s="1"/>
  <c r="M21" i="226"/>
  <c r="DA20" i="226"/>
  <c r="CZ20" i="226"/>
  <c r="CJ20" i="226"/>
  <c r="CI20" i="226"/>
  <c r="BR20" i="226"/>
  <c r="BQ20" i="226"/>
  <c r="BA20" i="226"/>
  <c r="AZ20" i="226"/>
  <c r="AI20" i="226"/>
  <c r="AH20" i="226"/>
  <c r="R20" i="226"/>
  <c r="Q20" i="226"/>
  <c r="DA19" i="226"/>
  <c r="CZ19" i="226"/>
  <c r="CJ19" i="226"/>
  <c r="CI19" i="226"/>
  <c r="BR19" i="226"/>
  <c r="BQ19" i="226"/>
  <c r="BA19" i="226"/>
  <c r="AZ19" i="226"/>
  <c r="AI19" i="226"/>
  <c r="AH19" i="226"/>
  <c r="R19" i="226"/>
  <c r="Q19" i="226"/>
  <c r="DA18" i="226"/>
  <c r="CZ18" i="226"/>
  <c r="CV18" i="226"/>
  <c r="CU18" i="226"/>
  <c r="CJ18" i="226"/>
  <c r="CI18" i="226"/>
  <c r="CE18" i="226"/>
  <c r="CD18" i="226"/>
  <c r="BR18" i="226"/>
  <c r="BQ18" i="226"/>
  <c r="BM18" i="226"/>
  <c r="BL18" i="226"/>
  <c r="BA18" i="226"/>
  <c r="AZ18" i="226"/>
  <c r="AV18" i="226"/>
  <c r="AU18" i="226"/>
  <c r="AI18" i="226"/>
  <c r="AH18" i="226"/>
  <c r="AD18" i="226"/>
  <c r="AC18" i="226"/>
  <c r="R18" i="226"/>
  <c r="Q18" i="226"/>
  <c r="L18" i="226" s="1"/>
  <c r="M18" i="226"/>
  <c r="DA17" i="226"/>
  <c r="CU17" i="226" s="1"/>
  <c r="CZ17" i="226"/>
  <c r="CV17" i="226"/>
  <c r="CJ17" i="226"/>
  <c r="CI17" i="226"/>
  <c r="CE17" i="226"/>
  <c r="CD17" i="226"/>
  <c r="BR17" i="226"/>
  <c r="BQ17" i="226"/>
  <c r="BL17" i="226" s="1"/>
  <c r="BM17" i="226"/>
  <c r="BA17" i="226"/>
  <c r="AZ17" i="226"/>
  <c r="AV17" i="226"/>
  <c r="AU17" i="226"/>
  <c r="AI17" i="226"/>
  <c r="AH17" i="226"/>
  <c r="AC17" i="226" s="1"/>
  <c r="AD17" i="226"/>
  <c r="R17" i="226"/>
  <c r="Q17" i="226"/>
  <c r="M17" i="226"/>
  <c r="L17" i="226"/>
  <c r="DA16" i="226"/>
  <c r="CZ16" i="226"/>
  <c r="CU16" i="226" s="1"/>
  <c r="CV16" i="226"/>
  <c r="CJ16" i="226"/>
  <c r="CI16" i="226"/>
  <c r="CE16" i="226"/>
  <c r="CD16" i="226"/>
  <c r="BR16" i="226"/>
  <c r="BQ16" i="226"/>
  <c r="BL16" i="226" s="1"/>
  <c r="BM16" i="226"/>
  <c r="BA16" i="226"/>
  <c r="AZ16" i="226"/>
  <c r="AV16" i="226"/>
  <c r="AU16" i="226"/>
  <c r="AI16" i="226"/>
  <c r="AH16" i="226"/>
  <c r="AC16" i="226" s="1"/>
  <c r="AD16" i="226"/>
  <c r="R16" i="226"/>
  <c r="Q16" i="226"/>
  <c r="M16" i="226"/>
  <c r="L16" i="226"/>
  <c r="DA15" i="226"/>
  <c r="CZ15" i="226"/>
  <c r="CV15" i="226"/>
  <c r="CU15" i="226"/>
  <c r="CJ15" i="226"/>
  <c r="CI15" i="226"/>
  <c r="CD15" i="226" s="1"/>
  <c r="CE15" i="226"/>
  <c r="BR15" i="226"/>
  <c r="BQ15" i="226"/>
  <c r="BL15" i="226" s="1"/>
  <c r="BM15" i="226"/>
  <c r="BA15" i="226"/>
  <c r="AZ15" i="226"/>
  <c r="AU15" i="226" s="1"/>
  <c r="AV15" i="226"/>
  <c r="AI15" i="226"/>
  <c r="AH15" i="226"/>
  <c r="AD15" i="226"/>
  <c r="AC15" i="226"/>
  <c r="R15" i="226"/>
  <c r="Q15" i="226"/>
  <c r="L15" i="226" s="1"/>
  <c r="M15" i="226"/>
  <c r="F8" i="226"/>
  <c r="E8" i="226"/>
  <c r="D8" i="226"/>
  <c r="AQ5" i="226"/>
  <c r="BZ5" i="226" s="1"/>
  <c r="CD5" i="226" s="1"/>
  <c r="L5" i="226"/>
  <c r="BZ4" i="226" l="1"/>
  <c r="CD4" i="226" s="1"/>
  <c r="AU4" i="226"/>
  <c r="L4" i="226"/>
  <c r="D11" i="226" s="1"/>
  <c r="D12" i="226" s="1"/>
  <c r="V5" i="226"/>
  <c r="BE5" i="226" s="1"/>
  <c r="CN5" i="226" s="1"/>
  <c r="AC36" i="226"/>
  <c r="AU5" i="226"/>
  <c r="AC23" i="226"/>
  <c r="AC26" i="226"/>
  <c r="CU37" i="226"/>
  <c r="CU36" i="226"/>
  <c r="BL36" i="226"/>
  <c r="CU43" i="226"/>
  <c r="BL23" i="226"/>
  <c r="AC37" i="226"/>
  <c r="D10" i="226"/>
  <c r="AC43" i="226"/>
  <c r="CD47" i="226"/>
  <c r="BL60" i="226"/>
  <c r="BL26" i="226"/>
  <c r="F11" i="227"/>
  <c r="E12" i="227"/>
  <c r="AC47" i="226"/>
  <c r="AC57" i="226"/>
  <c r="BL89" i="226"/>
  <c r="AU100" i="226"/>
  <c r="BL79" i="226"/>
  <c r="L84" i="226"/>
  <c r="L100" i="226"/>
  <c r="AC86" i="226"/>
  <c r="AU81" i="226"/>
  <c r="BL102" i="226"/>
  <c r="L120" i="226"/>
  <c r="AC18" i="227"/>
  <c r="AC36" i="227"/>
  <c r="AC17" i="227"/>
  <c r="L63" i="227"/>
  <c r="BL107" i="226"/>
  <c r="AC16" i="227"/>
  <c r="D12" i="227"/>
  <c r="L26" i="227"/>
  <c r="AC59" i="227"/>
  <c r="AU105" i="226"/>
  <c r="AC37" i="227"/>
  <c r="AC15" i="227"/>
  <c r="L121" i="227"/>
  <c r="L123" i="227"/>
  <c r="D12" i="228"/>
  <c r="AC110" i="227"/>
  <c r="F11" i="228"/>
  <c r="E12" i="228"/>
  <c r="AC126" i="227"/>
  <c r="C10" i="228"/>
  <c r="D12" i="229"/>
  <c r="E11" i="229"/>
  <c r="E11" i="226" l="1"/>
  <c r="E12" i="226" s="1"/>
  <c r="G11" i="228"/>
  <c r="F12" i="228"/>
  <c r="G11" i="227"/>
  <c r="F12" i="227"/>
  <c r="E12" i="229"/>
  <c r="F11" i="229"/>
  <c r="F11" i="226" l="1"/>
  <c r="F12" i="226" s="1"/>
  <c r="H11" i="228"/>
  <c r="G12" i="228"/>
  <c r="F12" i="229"/>
  <c r="G11" i="229"/>
  <c r="H11" i="227"/>
  <c r="G12" i="227"/>
  <c r="G11" i="226" l="1"/>
  <c r="I11" i="227"/>
  <c r="H12" i="227"/>
  <c r="G12" i="226"/>
  <c r="H11" i="226"/>
  <c r="H11" i="229"/>
  <c r="G12" i="229"/>
  <c r="I11" i="228"/>
  <c r="H12" i="228"/>
  <c r="H22" i="228" s="1"/>
  <c r="H20" i="228"/>
  <c r="H21" i="228" l="1"/>
  <c r="J11" i="227"/>
  <c r="K26" i="227" s="1"/>
  <c r="N26" i="227" s="1"/>
  <c r="I12" i="227"/>
  <c r="H19" i="228"/>
  <c r="I12" i="228"/>
  <c r="K11" i="228" s="1"/>
  <c r="K18" i="228" s="1"/>
  <c r="I9" i="228"/>
  <c r="K13" i="228"/>
  <c r="H21" i="229"/>
  <c r="I11" i="229"/>
  <c r="H22" i="229"/>
  <c r="H20" i="229"/>
  <c r="H12" i="229"/>
  <c r="H19" i="229" s="1"/>
  <c r="K13" i="229"/>
  <c r="I11" i="226"/>
  <c r="H12" i="226"/>
  <c r="K17" i="228" l="1"/>
  <c r="K15" i="228"/>
  <c r="K17" i="227"/>
  <c r="N17" i="227" s="1"/>
  <c r="C28" i="228"/>
  <c r="C26" i="228"/>
  <c r="D25" i="228"/>
  <c r="C25" i="228"/>
  <c r="C27" i="228" s="1"/>
  <c r="E25" i="228"/>
  <c r="H9" i="228"/>
  <c r="G9" i="228" s="1"/>
  <c r="F9" i="228" s="1"/>
  <c r="E9" i="228" s="1"/>
  <c r="D9" i="228" s="1"/>
  <c r="C9" i="228" s="1"/>
  <c r="K17" i="229"/>
  <c r="K15" i="229"/>
  <c r="K22" i="227"/>
  <c r="N22" i="227" s="1"/>
  <c r="P11" i="227"/>
  <c r="I12" i="229"/>
  <c r="K11" i="229" s="1"/>
  <c r="K18" i="229" s="1"/>
  <c r="I9" i="229"/>
  <c r="K23" i="227"/>
  <c r="N23" i="227" s="1"/>
  <c r="J11" i="226"/>
  <c r="K18" i="226" s="1"/>
  <c r="N18" i="226" s="1"/>
  <c r="I12" i="226"/>
  <c r="J12" i="227"/>
  <c r="J9" i="227"/>
  <c r="K18" i="227"/>
  <c r="N18" i="227" s="1"/>
  <c r="K21" i="227"/>
  <c r="N21" i="227" s="1"/>
  <c r="K16" i="227"/>
  <c r="N16" i="227" s="1"/>
  <c r="K15" i="227"/>
  <c r="N15" i="227" s="1"/>
  <c r="O13" i="227" s="1"/>
  <c r="I9" i="227" l="1"/>
  <c r="H9" i="227" s="1"/>
  <c r="G9" i="227" s="1"/>
  <c r="F9" i="227" s="1"/>
  <c r="E9" i="227" s="1"/>
  <c r="D9" i="227" s="1"/>
  <c r="F29" i="227"/>
  <c r="E29" i="227"/>
  <c r="D29" i="227"/>
  <c r="D31" i="227" s="1"/>
  <c r="D30" i="227"/>
  <c r="D25" i="229"/>
  <c r="H9" i="229"/>
  <c r="G9" i="229" s="1"/>
  <c r="F9" i="229" s="1"/>
  <c r="E9" i="229" s="1"/>
  <c r="D9" i="229" s="1"/>
  <c r="C9" i="229" s="1"/>
  <c r="C26" i="229"/>
  <c r="E25" i="229"/>
  <c r="C25" i="229"/>
  <c r="D28" i="228"/>
  <c r="D29" i="228" s="1"/>
  <c r="D26" i="228"/>
  <c r="C29" i="228"/>
  <c r="P26" i="227"/>
  <c r="J12" i="226"/>
  <c r="J9" i="226"/>
  <c r="K15" i="226"/>
  <c r="N15" i="226" s="1"/>
  <c r="K16" i="226"/>
  <c r="N16" i="226" s="1"/>
  <c r="K17" i="226"/>
  <c r="N17" i="226" s="1"/>
  <c r="K23" i="226"/>
  <c r="N23" i="226" s="1"/>
  <c r="K22" i="226"/>
  <c r="N22" i="226" s="1"/>
  <c r="P11" i="226"/>
  <c r="K26" i="226"/>
  <c r="N26" i="226" s="1"/>
  <c r="K21" i="226"/>
  <c r="N21" i="226" s="1"/>
  <c r="D29" i="226" l="1"/>
  <c r="I9" i="226"/>
  <c r="H9" i="226" s="1"/>
  <c r="G9" i="226" s="1"/>
  <c r="F9" i="226" s="1"/>
  <c r="E9" i="226" s="1"/>
  <c r="D9" i="226" s="1"/>
  <c r="D32" i="226"/>
  <c r="D30" i="226"/>
  <c r="E29" i="226"/>
  <c r="F29" i="226"/>
  <c r="D26" i="229"/>
  <c r="C28" i="229"/>
  <c r="D28" i="229" s="1"/>
  <c r="D29" i="229" s="1"/>
  <c r="E32" i="227"/>
  <c r="E33" i="227" s="1"/>
  <c r="E30" i="227"/>
  <c r="Q31" i="227"/>
  <c r="R31" i="227"/>
  <c r="E26" i="228"/>
  <c r="E28" i="228"/>
  <c r="D32" i="227"/>
  <c r="O13" i="226"/>
  <c r="P26" i="226" s="1"/>
  <c r="C27" i="229"/>
  <c r="F32" i="227" l="1"/>
  <c r="F33" i="227" s="1"/>
  <c r="F30" i="227"/>
  <c r="D33" i="227"/>
  <c r="E26" i="229"/>
  <c r="E28" i="229"/>
  <c r="E29" i="229" s="1"/>
  <c r="C29" i="229"/>
  <c r="E29" i="228"/>
  <c r="F28" i="228"/>
  <c r="F29" i="228" s="1"/>
  <c r="F26" i="228"/>
  <c r="E30" i="226"/>
  <c r="E32" i="226"/>
  <c r="E33" i="226" s="1"/>
  <c r="D33" i="226"/>
  <c r="D31" i="226"/>
  <c r="G28" i="228" l="1"/>
  <c r="G29" i="228" s="1"/>
  <c r="G26" i="228"/>
  <c r="F28" i="229"/>
  <c r="F29" i="229" s="1"/>
  <c r="F26" i="229"/>
  <c r="G32" i="227"/>
  <c r="G30" i="227"/>
  <c r="R31" i="226"/>
  <c r="Q31" i="226"/>
  <c r="F32" i="226"/>
  <c r="F30" i="226"/>
  <c r="G33" i="227" l="1"/>
  <c r="G30" i="226"/>
  <c r="G32" i="226"/>
  <c r="H26" i="228"/>
  <c r="H28" i="228"/>
  <c r="G26" i="229"/>
  <c r="G28" i="229"/>
  <c r="G29" i="229" s="1"/>
  <c r="F33" i="226"/>
  <c r="H32" i="227"/>
  <c r="H33" i="227" s="1"/>
  <c r="H30" i="227"/>
  <c r="I32" i="227" l="1"/>
  <c r="I30" i="227"/>
  <c r="H26" i="229"/>
  <c r="H28" i="229"/>
  <c r="H29" i="228"/>
  <c r="H37" i="228"/>
  <c r="I26" i="228"/>
  <c r="I28" i="228"/>
  <c r="G33" i="226"/>
  <c r="H30" i="226"/>
  <c r="H32" i="226"/>
  <c r="K28" i="228" l="1"/>
  <c r="K35" i="228" s="1"/>
  <c r="C45" i="228"/>
  <c r="C43" i="228"/>
  <c r="E42" i="228"/>
  <c r="D42" i="228"/>
  <c r="C42" i="228"/>
  <c r="C44" i="228" s="1"/>
  <c r="J32" i="227"/>
  <c r="J30" i="227"/>
  <c r="H39" i="228"/>
  <c r="I32" i="226"/>
  <c r="I33" i="226" s="1"/>
  <c r="I30" i="226"/>
  <c r="I33" i="227"/>
  <c r="R32" i="227"/>
  <c r="Q32" i="227"/>
  <c r="P32" i="227"/>
  <c r="K47" i="227"/>
  <c r="N47" i="227" s="1"/>
  <c r="H36" i="228"/>
  <c r="H38" i="228"/>
  <c r="H39" i="229"/>
  <c r="H36" i="229"/>
  <c r="H29" i="229"/>
  <c r="H38" i="229"/>
  <c r="H37" i="229"/>
  <c r="K39" i="227"/>
  <c r="N39" i="227" s="1"/>
  <c r="I29" i="228"/>
  <c r="K30" i="228"/>
  <c r="H33" i="226"/>
  <c r="I28" i="229"/>
  <c r="I26" i="229"/>
  <c r="K44" i="227"/>
  <c r="N44" i="227" s="1"/>
  <c r="K42" i="227"/>
  <c r="N42" i="227" s="1"/>
  <c r="D50" i="227" l="1"/>
  <c r="D53" i="227"/>
  <c r="F50" i="227"/>
  <c r="E50" i="227"/>
  <c r="D51" i="227"/>
  <c r="Q33" i="227"/>
  <c r="R33" i="227"/>
  <c r="J33" i="227"/>
  <c r="K37" i="227"/>
  <c r="N37" i="227" s="1"/>
  <c r="K38" i="227"/>
  <c r="N38" i="227" s="1"/>
  <c r="K43" i="227"/>
  <c r="N43" i="227" s="1"/>
  <c r="C42" i="229"/>
  <c r="C45" i="229"/>
  <c r="C43" i="229"/>
  <c r="E42" i="229"/>
  <c r="D42" i="229"/>
  <c r="I29" i="229"/>
  <c r="K30" i="229"/>
  <c r="K34" i="228"/>
  <c r="K32" i="228"/>
  <c r="K36" i="227"/>
  <c r="N36" i="227" s="1"/>
  <c r="O34" i="227" s="1"/>
  <c r="P47" i="227" s="1"/>
  <c r="D43" i="228"/>
  <c r="D45" i="228"/>
  <c r="D46" i="228" s="1"/>
  <c r="C46" i="228"/>
  <c r="K28" i="229"/>
  <c r="K35" i="229" s="1"/>
  <c r="J32" i="226"/>
  <c r="K37" i="226" s="1"/>
  <c r="N37" i="226" s="1"/>
  <c r="J30" i="226"/>
  <c r="F50" i="226" l="1"/>
  <c r="D50" i="226"/>
  <c r="D53" i="226"/>
  <c r="E50" i="226"/>
  <c r="D51" i="226"/>
  <c r="K47" i="226"/>
  <c r="N47" i="226" s="1"/>
  <c r="K34" i="229"/>
  <c r="K32" i="229"/>
  <c r="K44" i="226"/>
  <c r="N44" i="226" s="1"/>
  <c r="K43" i="226"/>
  <c r="N43" i="226" s="1"/>
  <c r="D45" i="229"/>
  <c r="D46" i="229" s="1"/>
  <c r="D43" i="229"/>
  <c r="E53" i="227"/>
  <c r="E54" i="227" s="1"/>
  <c r="E51" i="227"/>
  <c r="K36" i="226"/>
  <c r="N36" i="226" s="1"/>
  <c r="C46" i="229"/>
  <c r="C44" i="229"/>
  <c r="D54" i="227"/>
  <c r="D52" i="227"/>
  <c r="J33" i="226"/>
  <c r="P32" i="226"/>
  <c r="K38" i="226"/>
  <c r="N38" i="226" s="1"/>
  <c r="K42" i="226"/>
  <c r="N42" i="226" s="1"/>
  <c r="R32" i="226"/>
  <c r="K39" i="226"/>
  <c r="N39" i="226" s="1"/>
  <c r="Q32" i="226"/>
  <c r="E45" i="228"/>
  <c r="E43" i="228"/>
  <c r="R33" i="226" l="1"/>
  <c r="Q33" i="226"/>
  <c r="Q52" i="227"/>
  <c r="R52" i="227"/>
  <c r="F45" i="228"/>
  <c r="F46" i="228" s="1"/>
  <c r="F43" i="228"/>
  <c r="E53" i="226"/>
  <c r="E54" i="226" s="1"/>
  <c r="E51" i="226"/>
  <c r="O34" i="226"/>
  <c r="P47" i="226" s="1"/>
  <c r="D54" i="226"/>
  <c r="F53" i="227"/>
  <c r="F51" i="227"/>
  <c r="D52" i="226"/>
  <c r="E46" i="228"/>
  <c r="E43" i="229"/>
  <c r="E45" i="229"/>
  <c r="E46" i="229" s="1"/>
  <c r="G51" i="227" l="1"/>
  <c r="G53" i="227"/>
  <c r="G54" i="227" s="1"/>
  <c r="F54" i="227"/>
  <c r="F43" i="229"/>
  <c r="F45" i="229"/>
  <c r="F46" i="229" s="1"/>
  <c r="G43" i="228"/>
  <c r="G45" i="228"/>
  <c r="R52" i="226"/>
  <c r="Q52" i="226"/>
  <c r="F53" i="226"/>
  <c r="F51" i="226"/>
  <c r="G53" i="226" l="1"/>
  <c r="G51" i="226"/>
  <c r="G45" i="229"/>
  <c r="G46" i="229" s="1"/>
  <c r="G43" i="229"/>
  <c r="G46" i="228"/>
  <c r="H53" i="227"/>
  <c r="H51" i="227"/>
  <c r="F54" i="226"/>
  <c r="H43" i="228"/>
  <c r="H45" i="228"/>
  <c r="H54" i="227" l="1"/>
  <c r="I45" i="228"/>
  <c r="I43" i="228"/>
  <c r="H43" i="229"/>
  <c r="H45" i="229"/>
  <c r="H46" i="228"/>
  <c r="H54" i="228" s="1"/>
  <c r="H53" i="226"/>
  <c r="H51" i="226"/>
  <c r="G54" i="226"/>
  <c r="I53" i="227"/>
  <c r="I54" i="227" s="1"/>
  <c r="I51" i="227"/>
  <c r="H54" i="226" l="1"/>
  <c r="H55" i="228"/>
  <c r="H56" i="228"/>
  <c r="J53" i="227"/>
  <c r="K65" i="227" s="1"/>
  <c r="N65" i="227" s="1"/>
  <c r="J51" i="227"/>
  <c r="H46" i="229"/>
  <c r="I53" i="226"/>
  <c r="I54" i="226" s="1"/>
  <c r="I51" i="226"/>
  <c r="H53" i="228"/>
  <c r="I43" i="229"/>
  <c r="I45" i="229"/>
  <c r="C60" i="228"/>
  <c r="C62" i="228"/>
  <c r="E59" i="228"/>
  <c r="D59" i="228"/>
  <c r="C59" i="228"/>
  <c r="I46" i="228"/>
  <c r="K45" i="228" s="1"/>
  <c r="K52" i="228" s="1"/>
  <c r="K47" i="228"/>
  <c r="C60" i="229" l="1"/>
  <c r="C59" i="229"/>
  <c r="C62" i="229"/>
  <c r="E59" i="229"/>
  <c r="D59" i="229"/>
  <c r="P53" i="227"/>
  <c r="C61" i="228"/>
  <c r="K59" i="227"/>
  <c r="N59" i="227" s="1"/>
  <c r="K63" i="227"/>
  <c r="N63" i="227" s="1"/>
  <c r="K45" i="229"/>
  <c r="K52" i="229" s="1"/>
  <c r="K64" i="226"/>
  <c r="N64" i="226" s="1"/>
  <c r="K68" i="227"/>
  <c r="N68" i="227" s="1"/>
  <c r="H55" i="229"/>
  <c r="K49" i="228"/>
  <c r="K51" i="228"/>
  <c r="H56" i="229"/>
  <c r="C63" i="228"/>
  <c r="D62" i="228"/>
  <c r="D63" i="228" s="1"/>
  <c r="D60" i="228"/>
  <c r="H53" i="229"/>
  <c r="P53" i="226"/>
  <c r="J54" i="227"/>
  <c r="K58" i="227"/>
  <c r="N58" i="227" s="1"/>
  <c r="Q53" i="227"/>
  <c r="K64" i="227"/>
  <c r="N64" i="227" s="1"/>
  <c r="R53" i="227"/>
  <c r="K57" i="227"/>
  <c r="N57" i="227" s="1"/>
  <c r="H54" i="229"/>
  <c r="K60" i="227"/>
  <c r="N60" i="227" s="1"/>
  <c r="D71" i="227"/>
  <c r="D73" i="227" s="1"/>
  <c r="D72" i="227"/>
  <c r="D74" i="227"/>
  <c r="F71" i="227"/>
  <c r="E71" i="227"/>
  <c r="I46" i="229"/>
  <c r="K47" i="229"/>
  <c r="J53" i="226"/>
  <c r="K65" i="226" s="1"/>
  <c r="N65" i="226" s="1"/>
  <c r="J51" i="226"/>
  <c r="K57" i="226" l="1"/>
  <c r="N57" i="226" s="1"/>
  <c r="K60" i="226"/>
  <c r="N60" i="226" s="1"/>
  <c r="K63" i="226"/>
  <c r="N63" i="226" s="1"/>
  <c r="K68" i="226"/>
  <c r="N68" i="226" s="1"/>
  <c r="K58" i="226"/>
  <c r="N58" i="226" s="1"/>
  <c r="R73" i="227"/>
  <c r="Q73" i="227"/>
  <c r="E62" i="228"/>
  <c r="E63" i="228" s="1"/>
  <c r="E60" i="228"/>
  <c r="E74" i="227"/>
  <c r="E75" i="227" s="1"/>
  <c r="E72" i="227"/>
  <c r="O55" i="227"/>
  <c r="P68" i="227"/>
  <c r="C63" i="229"/>
  <c r="C61" i="229"/>
  <c r="K49" i="229"/>
  <c r="K51" i="229"/>
  <c r="D74" i="226"/>
  <c r="D72" i="226"/>
  <c r="F71" i="226"/>
  <c r="D71" i="226"/>
  <c r="E71" i="226"/>
  <c r="J54" i="226"/>
  <c r="K59" i="226"/>
  <c r="N59" i="226" s="1"/>
  <c r="O55" i="226" s="1"/>
  <c r="P68" i="226" s="1"/>
  <c r="Q53" i="226"/>
  <c r="R53" i="226"/>
  <c r="D75" i="227"/>
  <c r="Q54" i="227"/>
  <c r="R54" i="227"/>
  <c r="D62" i="229"/>
  <c r="D63" i="229" s="1"/>
  <c r="D60" i="229"/>
  <c r="D73" i="226" l="1"/>
  <c r="E62" i="229"/>
  <c r="E63" i="229" s="1"/>
  <c r="E60" i="229"/>
  <c r="E74" i="226"/>
  <c r="E75" i="226" s="1"/>
  <c r="E72" i="226"/>
  <c r="D75" i="226"/>
  <c r="F74" i="227"/>
  <c r="F72" i="227"/>
  <c r="F62" i="228"/>
  <c r="F60" i="228"/>
  <c r="R54" i="226"/>
  <c r="Q54" i="226"/>
  <c r="G62" i="228" l="1"/>
  <c r="G63" i="228" s="1"/>
  <c r="G60" i="228"/>
  <c r="F63" i="228"/>
  <c r="G74" i="227"/>
  <c r="G75" i="227" s="1"/>
  <c r="G72" i="227"/>
  <c r="F75" i="227"/>
  <c r="F74" i="226"/>
  <c r="F72" i="226"/>
  <c r="F60" i="229"/>
  <c r="F62" i="229"/>
  <c r="R73" i="226"/>
  <c r="Q73" i="226"/>
  <c r="G74" i="226" l="1"/>
  <c r="G75" i="226" s="1"/>
  <c r="G72" i="226"/>
  <c r="H74" i="227"/>
  <c r="H72" i="227"/>
  <c r="F63" i="229"/>
  <c r="G60" i="229"/>
  <c r="G62" i="229"/>
  <c r="G63" i="229" s="1"/>
  <c r="F75" i="226"/>
  <c r="H62" i="228"/>
  <c r="H60" i="228"/>
  <c r="H60" i="229" l="1"/>
  <c r="H62" i="229"/>
  <c r="I74" i="227"/>
  <c r="I72" i="227"/>
  <c r="H75" i="227"/>
  <c r="I62" i="228"/>
  <c r="I63" i="228" s="1"/>
  <c r="I60" i="228"/>
  <c r="H74" i="226"/>
  <c r="H72" i="226"/>
  <c r="H63" i="228"/>
  <c r="K62" i="228" s="1"/>
  <c r="K69" i="228" s="1"/>
  <c r="K64" i="228"/>
  <c r="H73" i="228" l="1"/>
  <c r="H70" i="228"/>
  <c r="H75" i="226"/>
  <c r="J74" i="227"/>
  <c r="J72" i="227"/>
  <c r="I74" i="226"/>
  <c r="I75" i="226" s="1"/>
  <c r="I72" i="226"/>
  <c r="C77" i="228"/>
  <c r="C79" i="228"/>
  <c r="E76" i="228"/>
  <c r="D76" i="228"/>
  <c r="C76" i="228"/>
  <c r="C78" i="228" s="1"/>
  <c r="I75" i="227"/>
  <c r="P74" i="227"/>
  <c r="K89" i="227"/>
  <c r="N89" i="227" s="1"/>
  <c r="K78" i="227"/>
  <c r="N78" i="227" s="1"/>
  <c r="K68" i="228"/>
  <c r="K66" i="228"/>
  <c r="H72" i="228"/>
  <c r="H63" i="229"/>
  <c r="H73" i="229"/>
  <c r="K84" i="227"/>
  <c r="N84" i="227" s="1"/>
  <c r="I60" i="229"/>
  <c r="I62" i="229"/>
  <c r="H71" i="228"/>
  <c r="C80" i="228" l="1"/>
  <c r="H71" i="229"/>
  <c r="D79" i="228"/>
  <c r="D80" i="228" s="1"/>
  <c r="D77" i="228"/>
  <c r="J72" i="226"/>
  <c r="J74" i="226"/>
  <c r="P74" i="226" s="1"/>
  <c r="K81" i="226"/>
  <c r="N81" i="226" s="1"/>
  <c r="D92" i="227"/>
  <c r="D95" i="227"/>
  <c r="F92" i="227"/>
  <c r="E92" i="227"/>
  <c r="D93" i="227"/>
  <c r="J75" i="227"/>
  <c r="K80" i="227"/>
  <c r="N80" i="227" s="1"/>
  <c r="Q74" i="227"/>
  <c r="K79" i="227"/>
  <c r="N79" i="227" s="1"/>
  <c r="O76" i="227" s="1"/>
  <c r="P89" i="227" s="1"/>
  <c r="K85" i="227"/>
  <c r="N85" i="227" s="1"/>
  <c r="R74" i="227"/>
  <c r="K86" i="227"/>
  <c r="N86" i="227" s="1"/>
  <c r="K81" i="227"/>
  <c r="N81" i="227" s="1"/>
  <c r="D76" i="229"/>
  <c r="C76" i="229"/>
  <c r="C79" i="229"/>
  <c r="C77" i="229"/>
  <c r="E76" i="229"/>
  <c r="I63" i="229"/>
  <c r="K62" i="229" s="1"/>
  <c r="K69" i="229" s="1"/>
  <c r="K64" i="229"/>
  <c r="H70" i="229"/>
  <c r="H72" i="229"/>
  <c r="K85" i="226"/>
  <c r="N85" i="226" s="1"/>
  <c r="K78" i="226" l="1"/>
  <c r="N78" i="226" s="1"/>
  <c r="C80" i="229"/>
  <c r="C78" i="229"/>
  <c r="J75" i="226"/>
  <c r="R74" i="226"/>
  <c r="K79" i="226"/>
  <c r="N79" i="226" s="1"/>
  <c r="K80" i="226"/>
  <c r="N80" i="226" s="1"/>
  <c r="Q74" i="226"/>
  <c r="R75" i="227"/>
  <c r="Q75" i="227"/>
  <c r="D95" i="226"/>
  <c r="D93" i="226"/>
  <c r="F92" i="226"/>
  <c r="D92" i="226"/>
  <c r="E92" i="226"/>
  <c r="E95" i="227"/>
  <c r="E96" i="227" s="1"/>
  <c r="E93" i="227"/>
  <c r="K89" i="226"/>
  <c r="N89" i="226" s="1"/>
  <c r="E77" i="228"/>
  <c r="E79" i="228"/>
  <c r="E80" i="228" s="1"/>
  <c r="D96" i="227"/>
  <c r="K68" i="229"/>
  <c r="K66" i="229"/>
  <c r="D94" i="227"/>
  <c r="K86" i="226"/>
  <c r="N86" i="226" s="1"/>
  <c r="K84" i="226"/>
  <c r="N84" i="226" s="1"/>
  <c r="D77" i="229"/>
  <c r="D79" i="229"/>
  <c r="D80" i="229" s="1"/>
  <c r="O76" i="226" l="1"/>
  <c r="P89" i="226" s="1"/>
  <c r="D94" i="226"/>
  <c r="F95" i="227"/>
  <c r="F93" i="227"/>
  <c r="E79" i="229"/>
  <c r="E80" i="229" s="1"/>
  <c r="E77" i="229"/>
  <c r="Q94" i="227"/>
  <c r="R94" i="227"/>
  <c r="R75" i="226"/>
  <c r="Q75" i="226"/>
  <c r="R94" i="226"/>
  <c r="Q94" i="226"/>
  <c r="D96" i="226"/>
  <c r="F77" i="228"/>
  <c r="F79" i="228"/>
  <c r="F80" i="228" s="1"/>
  <c r="E93" i="226"/>
  <c r="E95" i="226"/>
  <c r="E96" i="226" s="1"/>
  <c r="F93" i="226" l="1"/>
  <c r="F95" i="226"/>
  <c r="G79" i="228"/>
  <c r="G80" i="228" s="1"/>
  <c r="G77" i="228"/>
  <c r="F79" i="229"/>
  <c r="F77" i="229"/>
  <c r="G93" i="227"/>
  <c r="G95" i="227"/>
  <c r="F96" i="227"/>
  <c r="F80" i="229" l="1"/>
  <c r="G77" i="229"/>
  <c r="G79" i="229"/>
  <c r="G80" i="229" s="1"/>
  <c r="H93" i="227"/>
  <c r="H95" i="227"/>
  <c r="F96" i="226"/>
  <c r="H79" i="228"/>
  <c r="H77" i="228"/>
  <c r="G96" i="227"/>
  <c r="G95" i="226"/>
  <c r="G93" i="226"/>
  <c r="H93" i="226" l="1"/>
  <c r="H95" i="226"/>
  <c r="G96" i="226"/>
  <c r="H96" i="227"/>
  <c r="I93" i="227"/>
  <c r="I95" i="227"/>
  <c r="I79" i="228"/>
  <c r="I80" i="228" s="1"/>
  <c r="I77" i="228"/>
  <c r="H79" i="229"/>
  <c r="H77" i="229"/>
  <c r="H89" i="228"/>
  <c r="H80" i="228"/>
  <c r="K79" i="228" s="1"/>
  <c r="K86" i="228" s="1"/>
  <c r="H88" i="228"/>
  <c r="I77" i="229" l="1"/>
  <c r="I79" i="229"/>
  <c r="I80" i="229" s="1"/>
  <c r="H80" i="229"/>
  <c r="K79" i="229" s="1"/>
  <c r="K86" i="229" s="1"/>
  <c r="K81" i="229"/>
  <c r="C93" i="228"/>
  <c r="C95" i="228" s="1"/>
  <c r="C96" i="228"/>
  <c r="C94" i="228"/>
  <c r="E93" i="228"/>
  <c r="D93" i="228"/>
  <c r="K81" i="228"/>
  <c r="J93" i="227"/>
  <c r="J95" i="227"/>
  <c r="I96" i="227"/>
  <c r="K102" i="227"/>
  <c r="N102" i="227" s="1"/>
  <c r="K105" i="227"/>
  <c r="N105" i="227" s="1"/>
  <c r="K107" i="227"/>
  <c r="N107" i="227" s="1"/>
  <c r="Q95" i="227"/>
  <c r="K101" i="227"/>
  <c r="N101" i="227" s="1"/>
  <c r="H90" i="228"/>
  <c r="K110" i="227"/>
  <c r="N110" i="227" s="1"/>
  <c r="H87" i="228"/>
  <c r="K99" i="227"/>
  <c r="N99" i="227" s="1"/>
  <c r="H96" i="226"/>
  <c r="R95" i="227"/>
  <c r="I95" i="226"/>
  <c r="I93" i="226"/>
  <c r="K85" i="229" l="1"/>
  <c r="K83" i="229"/>
  <c r="D96" i="228"/>
  <c r="D97" i="228" s="1"/>
  <c r="D94" i="228"/>
  <c r="H88" i="229"/>
  <c r="H89" i="229"/>
  <c r="J96" i="227"/>
  <c r="K100" i="227"/>
  <c r="N100" i="227" s="1"/>
  <c r="K106" i="227"/>
  <c r="N106" i="227" s="1"/>
  <c r="O97" i="227" s="1"/>
  <c r="H87" i="229"/>
  <c r="D113" i="227"/>
  <c r="F113" i="227"/>
  <c r="D116" i="227"/>
  <c r="E113" i="227"/>
  <c r="D114" i="227"/>
  <c r="H90" i="229"/>
  <c r="J95" i="226"/>
  <c r="K101" i="226" s="1"/>
  <c r="N101" i="226" s="1"/>
  <c r="J93" i="226"/>
  <c r="K85" i="228"/>
  <c r="K83" i="228"/>
  <c r="I96" i="226"/>
  <c r="K105" i="226"/>
  <c r="N105" i="226" s="1"/>
  <c r="P95" i="226"/>
  <c r="K100" i="226"/>
  <c r="N100" i="226" s="1"/>
  <c r="C94" i="229"/>
  <c r="E93" i="229"/>
  <c r="D93" i="229"/>
  <c r="C93" i="229"/>
  <c r="C95" i="229" s="1"/>
  <c r="C96" i="229"/>
  <c r="C97" i="228"/>
  <c r="P95" i="227"/>
  <c r="D114" i="226" l="1"/>
  <c r="E113" i="226"/>
  <c r="D113" i="226"/>
  <c r="D115" i="226" s="1"/>
  <c r="F113" i="226"/>
  <c r="D116" i="226"/>
  <c r="Q96" i="227"/>
  <c r="R96" i="227"/>
  <c r="D96" i="229"/>
  <c r="D97" i="229" s="1"/>
  <c r="D94" i="229"/>
  <c r="J96" i="226"/>
  <c r="R95" i="226"/>
  <c r="K110" i="226"/>
  <c r="N110" i="226" s="1"/>
  <c r="Q95" i="226"/>
  <c r="K106" i="226"/>
  <c r="N106" i="226" s="1"/>
  <c r="D117" i="227"/>
  <c r="P110" i="227"/>
  <c r="K102" i="226"/>
  <c r="N102" i="226" s="1"/>
  <c r="D115" i="227"/>
  <c r="E96" i="228"/>
  <c r="E94" i="228"/>
  <c r="K99" i="226"/>
  <c r="N99" i="226" s="1"/>
  <c r="C97" i="229"/>
  <c r="E116" i="227"/>
  <c r="E117" i="227" s="1"/>
  <c r="E114" i="227"/>
  <c r="K107" i="226"/>
  <c r="N107" i="226" s="1"/>
  <c r="O97" i="226" l="1"/>
  <c r="P110" i="226" s="1"/>
  <c r="F96" i="228"/>
  <c r="F97" i="228" s="1"/>
  <c r="F94" i="228"/>
  <c r="Q96" i="226"/>
  <c r="R96" i="226"/>
  <c r="E97" i="228"/>
  <c r="E94" i="229"/>
  <c r="E96" i="229"/>
  <c r="R115" i="227"/>
  <c r="Q115" i="227"/>
  <c r="D117" i="226"/>
  <c r="R115" i="226"/>
  <c r="Q115" i="226"/>
  <c r="F116" i="227"/>
  <c r="F114" i="227"/>
  <c r="E116" i="226"/>
  <c r="E117" i="226" s="1"/>
  <c r="E114" i="226"/>
  <c r="E97" i="229" l="1"/>
  <c r="F96" i="229"/>
  <c r="F97" i="229" s="1"/>
  <c r="F94" i="229"/>
  <c r="G114" i="227"/>
  <c r="G116" i="227"/>
  <c r="F117" i="227"/>
  <c r="G94" i="228"/>
  <c r="G96" i="228"/>
  <c r="F116" i="226"/>
  <c r="F114" i="226"/>
  <c r="H96" i="228" l="1"/>
  <c r="H94" i="228"/>
  <c r="H116" i="227"/>
  <c r="H114" i="227"/>
  <c r="G96" i="229"/>
  <c r="G97" i="229" s="1"/>
  <c r="G94" i="229"/>
  <c r="G116" i="226"/>
  <c r="G114" i="226"/>
  <c r="F117" i="226"/>
  <c r="G97" i="228"/>
  <c r="G117" i="227"/>
  <c r="H116" i="226" l="1"/>
  <c r="H114" i="226"/>
  <c r="G117" i="226"/>
  <c r="H96" i="229"/>
  <c r="H94" i="229"/>
  <c r="I114" i="227"/>
  <c r="I116" i="227"/>
  <c r="H117" i="227"/>
  <c r="I94" i="228"/>
  <c r="I96" i="228"/>
  <c r="H97" i="228"/>
  <c r="H107" i="228" s="1"/>
  <c r="H104" i="228" l="1"/>
  <c r="H97" i="229"/>
  <c r="H105" i="228"/>
  <c r="H106" i="228"/>
  <c r="I97" i="228"/>
  <c r="K96" i="228" s="1"/>
  <c r="K103" i="228" s="1"/>
  <c r="K98" i="228"/>
  <c r="C111" i="228"/>
  <c r="C110" i="228"/>
  <c r="E110" i="228"/>
  <c r="C113" i="228"/>
  <c r="D110" i="228"/>
  <c r="I117" i="227"/>
  <c r="K121" i="227"/>
  <c r="N121" i="227" s="1"/>
  <c r="K128" i="227"/>
  <c r="N128" i="227" s="1"/>
  <c r="K127" i="227"/>
  <c r="N127" i="227" s="1"/>
  <c r="I116" i="226"/>
  <c r="I114" i="226"/>
  <c r="J114" i="227"/>
  <c r="J116" i="227"/>
  <c r="H117" i="226"/>
  <c r="I96" i="229"/>
  <c r="I94" i="229"/>
  <c r="K96" i="229" l="1"/>
  <c r="K103" i="229" s="1"/>
  <c r="H104" i="229"/>
  <c r="K102" i="228"/>
  <c r="K100" i="228"/>
  <c r="I117" i="226"/>
  <c r="K120" i="226"/>
  <c r="N120" i="226" s="1"/>
  <c r="C111" i="229"/>
  <c r="E110" i="229"/>
  <c r="C110" i="229"/>
  <c r="C112" i="229" s="1"/>
  <c r="C113" i="229"/>
  <c r="D110" i="229"/>
  <c r="I97" i="229"/>
  <c r="K98" i="229"/>
  <c r="H107" i="229"/>
  <c r="H105" i="229"/>
  <c r="C114" i="228"/>
  <c r="H106" i="229"/>
  <c r="U9" i="227"/>
  <c r="U11" i="227"/>
  <c r="W8" i="227"/>
  <c r="V8" i="227"/>
  <c r="U8" i="227"/>
  <c r="U10" i="227" s="1"/>
  <c r="J116" i="226"/>
  <c r="K123" i="226" s="1"/>
  <c r="N123" i="226" s="1"/>
  <c r="J114" i="226"/>
  <c r="C112" i="228"/>
  <c r="J117" i="227"/>
  <c r="K123" i="227"/>
  <c r="N123" i="227" s="1"/>
  <c r="K126" i="227"/>
  <c r="N126" i="227" s="1"/>
  <c r="K120" i="227"/>
  <c r="N120" i="227" s="1"/>
  <c r="K122" i="227"/>
  <c r="N122" i="227" s="1"/>
  <c r="Q116" i="227"/>
  <c r="P116" i="227"/>
  <c r="K131" i="227"/>
  <c r="N131" i="227" s="1"/>
  <c r="R116" i="227"/>
  <c r="D111" i="228"/>
  <c r="D113" i="228"/>
  <c r="D114" i="228" s="1"/>
  <c r="K126" i="226" l="1"/>
  <c r="N126" i="226" s="1"/>
  <c r="P116" i="226"/>
  <c r="K121" i="226"/>
  <c r="N121" i="226" s="1"/>
  <c r="E113" i="228"/>
  <c r="E111" i="228"/>
  <c r="W8" i="226"/>
  <c r="U11" i="226"/>
  <c r="V8" i="226"/>
  <c r="U8" i="226"/>
  <c r="U10" i="226" s="1"/>
  <c r="U9" i="226"/>
  <c r="J117" i="226"/>
  <c r="K122" i="226"/>
  <c r="N122" i="226" s="1"/>
  <c r="R116" i="226"/>
  <c r="Q116" i="226"/>
  <c r="K100" i="229"/>
  <c r="K102" i="229"/>
  <c r="K127" i="226"/>
  <c r="N127" i="226" s="1"/>
  <c r="O118" i="227"/>
  <c r="P131" i="227" s="1"/>
  <c r="P135" i="227" s="1"/>
  <c r="C114" i="229"/>
  <c r="U12" i="227"/>
  <c r="V11" i="227"/>
  <c r="V12" i="227" s="1"/>
  <c r="V9" i="227"/>
  <c r="Q117" i="227"/>
  <c r="Q135" i="227" s="1"/>
  <c r="R117" i="227"/>
  <c r="R135" i="227" s="1"/>
  <c r="D111" i="229"/>
  <c r="D113" i="229"/>
  <c r="D114" i="229" s="1"/>
  <c r="K128" i="226"/>
  <c r="N128" i="226" s="1"/>
  <c r="K131" i="226"/>
  <c r="N131" i="226" s="1"/>
  <c r="O118" i="226" l="1"/>
  <c r="P131" i="226" s="1"/>
  <c r="P135" i="226" s="1"/>
  <c r="W9" i="227"/>
  <c r="W11" i="227"/>
  <c r="R117" i="226"/>
  <c r="R135" i="226" s="1"/>
  <c r="Q117" i="226"/>
  <c r="Q135" i="226" s="1"/>
  <c r="V11" i="226"/>
  <c r="V12" i="226" s="1"/>
  <c r="V9" i="226"/>
  <c r="U12" i="226"/>
  <c r="E113" i="229"/>
  <c r="E111" i="229"/>
  <c r="F111" i="228"/>
  <c r="F113" i="228"/>
  <c r="F114" i="228" s="1"/>
  <c r="E114" i="228"/>
  <c r="W11" i="226" l="1"/>
  <c r="W9" i="226"/>
  <c r="G113" i="228"/>
  <c r="G111" i="228"/>
  <c r="W12" i="227"/>
  <c r="X9" i="227"/>
  <c r="X11" i="227"/>
  <c r="F111" i="229"/>
  <c r="F113" i="229"/>
  <c r="F114" i="229" s="1"/>
  <c r="E114" i="229"/>
  <c r="H113" i="228" l="1"/>
  <c r="H111" i="228"/>
  <c r="G114" i="228"/>
  <c r="X12" i="227"/>
  <c r="X11" i="226"/>
  <c r="X9" i="226"/>
  <c r="G113" i="229"/>
  <c r="G111" i="229"/>
  <c r="Y11" i="227"/>
  <c r="Y9" i="227"/>
  <c r="W12" i="226"/>
  <c r="G114" i="229" l="1"/>
  <c r="I113" i="228"/>
  <c r="I111" i="228"/>
  <c r="Y11" i="226"/>
  <c r="Y9" i="226"/>
  <c r="H114" i="228"/>
  <c r="H124" i="228" s="1"/>
  <c r="H123" i="228"/>
  <c r="Z11" i="227"/>
  <c r="Z9" i="227"/>
  <c r="Y12" i="227"/>
  <c r="H113" i="229"/>
  <c r="H111" i="229"/>
  <c r="X12" i="226"/>
  <c r="H121" i="228" l="1"/>
  <c r="H122" i="228"/>
  <c r="I113" i="229"/>
  <c r="I114" i="229" s="1"/>
  <c r="I111" i="229"/>
  <c r="H114" i="229"/>
  <c r="H124" i="229" s="1"/>
  <c r="Z9" i="226"/>
  <c r="Z11" i="226"/>
  <c r="Y12" i="226"/>
  <c r="AB15" i="227"/>
  <c r="AE15" i="227" s="1"/>
  <c r="E127" i="228"/>
  <c r="C128" i="228"/>
  <c r="C130" i="228"/>
  <c r="D127" i="228"/>
  <c r="C127" i="228"/>
  <c r="C129" i="228" s="1"/>
  <c r="I114" i="228"/>
  <c r="K113" i="228" s="1"/>
  <c r="K120" i="228" s="1"/>
  <c r="K115" i="228"/>
  <c r="AA11" i="227"/>
  <c r="AA12" i="227" s="1"/>
  <c r="AA9" i="227"/>
  <c r="K115" i="229"/>
  <c r="K113" i="229"/>
  <c r="K120" i="229" s="1"/>
  <c r="Z12" i="227"/>
  <c r="AG11" i="227"/>
  <c r="AB21" i="227"/>
  <c r="AE21" i="227" s="1"/>
  <c r="AB16" i="227"/>
  <c r="AE16" i="227" s="1"/>
  <c r="AB23" i="227"/>
  <c r="AE23" i="227" s="1"/>
  <c r="H122" i="229" l="1"/>
  <c r="C131" i="228"/>
  <c r="H123" i="229"/>
  <c r="H121" i="229"/>
  <c r="K119" i="229"/>
  <c r="K117" i="229"/>
  <c r="C130" i="229"/>
  <c r="C128" i="229"/>
  <c r="D127" i="229"/>
  <c r="E127" i="229"/>
  <c r="C127" i="229"/>
  <c r="C129" i="229" s="1"/>
  <c r="U29" i="227"/>
  <c r="U31" i="227" s="1"/>
  <c r="U30" i="227"/>
  <c r="V29" i="227"/>
  <c r="W29" i="227"/>
  <c r="U32" i="227"/>
  <c r="D128" i="228"/>
  <c r="D130" i="228"/>
  <c r="D131" i="228" s="1"/>
  <c r="AA9" i="226"/>
  <c r="AA11" i="226"/>
  <c r="AB23" i="226" s="1"/>
  <c r="AE23" i="226" s="1"/>
  <c r="K119" i="228"/>
  <c r="K117" i="228"/>
  <c r="AB18" i="227"/>
  <c r="AE18" i="227" s="1"/>
  <c r="AB26" i="227"/>
  <c r="AE26" i="227" s="1"/>
  <c r="AB22" i="227"/>
  <c r="AE22" i="227" s="1"/>
  <c r="Z12" i="226"/>
  <c r="AB17" i="227"/>
  <c r="AE17" i="227" s="1"/>
  <c r="AF13" i="227" s="1"/>
  <c r="AG26" i="227" s="1"/>
  <c r="AB21" i="226" l="1"/>
  <c r="AE21" i="226" s="1"/>
  <c r="AG11" i="226"/>
  <c r="AB22" i="226"/>
  <c r="AE22" i="226" s="1"/>
  <c r="AB18" i="226"/>
  <c r="AE18" i="226" s="1"/>
  <c r="D128" i="229"/>
  <c r="D130" i="229"/>
  <c r="D131" i="229" s="1"/>
  <c r="C131" i="229"/>
  <c r="E128" i="228"/>
  <c r="E130" i="228"/>
  <c r="E131" i="228" s="1"/>
  <c r="U33" i="227"/>
  <c r="V32" i="227"/>
  <c r="V33" i="227" s="1"/>
  <c r="V30" i="227"/>
  <c r="AI31" i="227"/>
  <c r="AH31" i="227"/>
  <c r="AA12" i="226"/>
  <c r="AB17" i="226"/>
  <c r="AE17" i="226" s="1"/>
  <c r="AB26" i="226"/>
  <c r="AE26" i="226" s="1"/>
  <c r="AB15" i="226"/>
  <c r="AE15" i="226" s="1"/>
  <c r="AB16" i="226"/>
  <c r="AE16" i="226" s="1"/>
  <c r="U29" i="226"/>
  <c r="W29" i="226"/>
  <c r="V29" i="226"/>
  <c r="U30" i="226"/>
  <c r="U32" i="226"/>
  <c r="U31" i="226" l="1"/>
  <c r="AF13" i="226"/>
  <c r="AG26" i="226" s="1"/>
  <c r="W30" i="227"/>
  <c r="W32" i="227"/>
  <c r="F130" i="228"/>
  <c r="F128" i="228"/>
  <c r="AI31" i="226"/>
  <c r="AH31" i="226"/>
  <c r="U33" i="226"/>
  <c r="V32" i="226"/>
  <c r="V33" i="226" s="1"/>
  <c r="V30" i="226"/>
  <c r="E128" i="229"/>
  <c r="E130" i="229"/>
  <c r="G130" i="228" l="1"/>
  <c r="G131" i="228" s="1"/>
  <c r="G128" i="228"/>
  <c r="F131" i="228"/>
  <c r="F130" i="229"/>
  <c r="F131" i="229" s="1"/>
  <c r="F128" i="229"/>
  <c r="E131" i="229"/>
  <c r="W32" i="226"/>
  <c r="W30" i="226"/>
  <c r="W33" i="227"/>
  <c r="X32" i="227"/>
  <c r="X30" i="227"/>
  <c r="G128" i="229" l="1"/>
  <c r="G130" i="229"/>
  <c r="Y30" i="227"/>
  <c r="Y32" i="227"/>
  <c r="X33" i="227"/>
  <c r="H128" i="228"/>
  <c r="H130" i="228"/>
  <c r="X32" i="226"/>
  <c r="X33" i="226" s="1"/>
  <c r="X30" i="226"/>
  <c r="W33" i="226"/>
  <c r="H131" i="228" l="1"/>
  <c r="H139" i="228" s="1"/>
  <c r="I130" i="228"/>
  <c r="I128" i="228"/>
  <c r="Y33" i="227"/>
  <c r="Z32" i="227"/>
  <c r="Z30" i="227"/>
  <c r="G131" i="229"/>
  <c r="H130" i="229"/>
  <c r="H128" i="229"/>
  <c r="Y32" i="226"/>
  <c r="Y30" i="226"/>
  <c r="N11" i="228" l="1"/>
  <c r="N8" i="228"/>
  <c r="P8" i="228"/>
  <c r="O8" i="228"/>
  <c r="N9" i="228"/>
  <c r="I131" i="228"/>
  <c r="K132" i="228"/>
  <c r="H138" i="228"/>
  <c r="H131" i="229"/>
  <c r="H141" i="229" s="1"/>
  <c r="H140" i="229"/>
  <c r="H139" i="229"/>
  <c r="Y33" i="226"/>
  <c r="K130" i="228"/>
  <c r="K137" i="228" s="1"/>
  <c r="Z32" i="226"/>
  <c r="Z30" i="226"/>
  <c r="Z33" i="227"/>
  <c r="H141" i="228"/>
  <c r="I130" i="229"/>
  <c r="I128" i="229"/>
  <c r="AA32" i="227"/>
  <c r="AG32" i="227" s="1"/>
  <c r="AA30" i="227"/>
  <c r="H140" i="228"/>
  <c r="K134" i="228" l="1"/>
  <c r="K136" i="228"/>
  <c r="AA32" i="226"/>
  <c r="AB37" i="226" s="1"/>
  <c r="AE37" i="226" s="1"/>
  <c r="AA30" i="226"/>
  <c r="O9" i="228"/>
  <c r="O11" i="228"/>
  <c r="O12" i="228" s="1"/>
  <c r="N8" i="229"/>
  <c r="N11" i="229"/>
  <c r="O8" i="229"/>
  <c r="P8" i="229"/>
  <c r="N9" i="229"/>
  <c r="I131" i="229"/>
  <c r="K130" i="229" s="1"/>
  <c r="K137" i="229" s="1"/>
  <c r="K132" i="229"/>
  <c r="N10" i="228"/>
  <c r="Z10" i="228"/>
  <c r="AA33" i="227"/>
  <c r="AI32" i="227"/>
  <c r="AB36" i="227"/>
  <c r="AE36" i="227" s="1"/>
  <c r="AB44" i="227"/>
  <c r="AE44" i="227" s="1"/>
  <c r="AH32" i="227"/>
  <c r="Z33" i="226"/>
  <c r="AB36" i="226"/>
  <c r="AE36" i="226" s="1"/>
  <c r="AB44" i="226"/>
  <c r="AE44" i="226" s="1"/>
  <c r="AB47" i="226"/>
  <c r="AE47" i="226" s="1"/>
  <c r="N12" i="228"/>
  <c r="AB42" i="227"/>
  <c r="AE42" i="227" s="1"/>
  <c r="AB37" i="227"/>
  <c r="AE37" i="227" s="1"/>
  <c r="AB43" i="227"/>
  <c r="AE43" i="227" s="1"/>
  <c r="AG32" i="226"/>
  <c r="AB47" i="227"/>
  <c r="AE47" i="227" s="1"/>
  <c r="AB39" i="227"/>
  <c r="AE39" i="227" s="1"/>
  <c r="AB38" i="227"/>
  <c r="AE38" i="227" s="1"/>
  <c r="H138" i="229"/>
  <c r="U50" i="227"/>
  <c r="U52" i="227" s="1"/>
  <c r="U53" i="227"/>
  <c r="W50" i="227"/>
  <c r="V50" i="227"/>
  <c r="U51" i="227"/>
  <c r="AB39" i="226" l="1"/>
  <c r="AE39" i="226" s="1"/>
  <c r="V53" i="227"/>
  <c r="V54" i="227" s="1"/>
  <c r="V51" i="227"/>
  <c r="K136" i="229"/>
  <c r="K134" i="229"/>
  <c r="AF34" i="227"/>
  <c r="AG47" i="227" s="1"/>
  <c r="U54" i="227"/>
  <c r="AI52" i="227"/>
  <c r="AH52" i="227"/>
  <c r="P9" i="228"/>
  <c r="P11" i="228"/>
  <c r="U51" i="226"/>
  <c r="W50" i="226"/>
  <c r="V50" i="226"/>
  <c r="U50" i="226"/>
  <c r="U53" i="226"/>
  <c r="AA33" i="226"/>
  <c r="AB43" i="226"/>
  <c r="AE43" i="226" s="1"/>
  <c r="AB42" i="226"/>
  <c r="AE42" i="226" s="1"/>
  <c r="AI32" i="226"/>
  <c r="AH32" i="226"/>
  <c r="O9" i="229"/>
  <c r="O11" i="229"/>
  <c r="O12" i="229" s="1"/>
  <c r="AB38" i="226"/>
  <c r="AE38" i="226" s="1"/>
  <c r="N12" i="229"/>
  <c r="AI33" i="227"/>
  <c r="AH33" i="227"/>
  <c r="N10" i="229"/>
  <c r="AF34" i="226" l="1"/>
  <c r="AG47" i="226" s="1"/>
  <c r="U52" i="226"/>
  <c r="Q9" i="228"/>
  <c r="Q11" i="228"/>
  <c r="Q12" i="228" s="1"/>
  <c r="U54" i="226"/>
  <c r="P9" i="229"/>
  <c r="P11" i="229"/>
  <c r="W51" i="227"/>
  <c r="W53" i="227"/>
  <c r="V51" i="226"/>
  <c r="V53" i="226"/>
  <c r="V54" i="226" s="1"/>
  <c r="AH33" i="226"/>
  <c r="AI33" i="226"/>
  <c r="AI52" i="226"/>
  <c r="AH52" i="226"/>
  <c r="P12" i="228"/>
  <c r="P12" i="229" l="1"/>
  <c r="W54" i="227"/>
  <c r="X51" i="227"/>
  <c r="X53" i="227"/>
  <c r="X54" i="227" s="1"/>
  <c r="Q11" i="229"/>
  <c r="Q12" i="229" s="1"/>
  <c r="Q9" i="229"/>
  <c r="R9" i="228"/>
  <c r="R11" i="228"/>
  <c r="W51" i="226"/>
  <c r="W53" i="226"/>
  <c r="R12" i="228" l="1"/>
  <c r="S9" i="228"/>
  <c r="S11" i="228"/>
  <c r="R9" i="229"/>
  <c r="R11" i="229"/>
  <c r="R12" i="229" s="1"/>
  <c r="Y51" i="227"/>
  <c r="Y53" i="227"/>
  <c r="W54" i="226"/>
  <c r="X51" i="226"/>
  <c r="X53" i="226"/>
  <c r="S9" i="229" l="1"/>
  <c r="S11" i="229"/>
  <c r="X54" i="226"/>
  <c r="Y53" i="226"/>
  <c r="Y51" i="226"/>
  <c r="S12" i="228"/>
  <c r="S21" i="228" s="1"/>
  <c r="T11" i="228"/>
  <c r="T9" i="228"/>
  <c r="Y54" i="227"/>
  <c r="Z53" i="227"/>
  <c r="Z51" i="227"/>
  <c r="Z53" i="226" l="1"/>
  <c r="Z51" i="226"/>
  <c r="Y54" i="226"/>
  <c r="S20" i="228"/>
  <c r="S12" i="229"/>
  <c r="S21" i="229" s="1"/>
  <c r="S22" i="229"/>
  <c r="AA22" i="229" s="1"/>
  <c r="S20" i="229"/>
  <c r="AA51" i="227"/>
  <c r="AA53" i="227"/>
  <c r="AB64" i="227" s="1"/>
  <c r="AE64" i="227" s="1"/>
  <c r="Z54" i="227"/>
  <c r="S19" i="228"/>
  <c r="T9" i="229"/>
  <c r="T11" i="229"/>
  <c r="O25" i="228"/>
  <c r="N25" i="228"/>
  <c r="P25" i="228"/>
  <c r="N26" i="228"/>
  <c r="N28" i="228"/>
  <c r="T12" i="228"/>
  <c r="V11" i="228" s="1"/>
  <c r="V18" i="228" s="1"/>
  <c r="V13" i="228"/>
  <c r="S22" i="228"/>
  <c r="AB60" i="227"/>
  <c r="AE60" i="227" s="1"/>
  <c r="AB22" i="229" l="1"/>
  <c r="AA21" i="229"/>
  <c r="AB21" i="229"/>
  <c r="AA20" i="229"/>
  <c r="O28" i="228"/>
  <c r="O29" i="228" s="1"/>
  <c r="O26" i="228"/>
  <c r="AG53" i="227"/>
  <c r="AA54" i="227"/>
  <c r="AB68" i="227"/>
  <c r="AE68" i="227" s="1"/>
  <c r="AI53" i="227"/>
  <c r="AH53" i="227"/>
  <c r="T12" i="229"/>
  <c r="V13" i="229"/>
  <c r="W71" i="227"/>
  <c r="U74" i="227"/>
  <c r="V71" i="227"/>
  <c r="U72" i="227"/>
  <c r="U71" i="227"/>
  <c r="O25" i="229"/>
  <c r="N25" i="229"/>
  <c r="N27" i="229" s="1"/>
  <c r="N26" i="229"/>
  <c r="N28" i="229"/>
  <c r="P25" i="229"/>
  <c r="AB59" i="227"/>
  <c r="AE59" i="227" s="1"/>
  <c r="S19" i="229"/>
  <c r="AA53" i="226"/>
  <c r="AA51" i="226"/>
  <c r="V17" i="228"/>
  <c r="V15" i="228"/>
  <c r="AB58" i="227"/>
  <c r="AE58" i="227" s="1"/>
  <c r="Z54" i="226"/>
  <c r="AB57" i="226"/>
  <c r="AE57" i="226" s="1"/>
  <c r="AG53" i="226"/>
  <c r="V11" i="229"/>
  <c r="V18" i="229" s="1"/>
  <c r="AB19" i="229" s="1"/>
  <c r="Z27" i="228"/>
  <c r="N27" i="228"/>
  <c r="AB57" i="227"/>
  <c r="AE57" i="227" s="1"/>
  <c r="AB65" i="227"/>
  <c r="AE65" i="227" s="1"/>
  <c r="N29" i="228"/>
  <c r="AB63" i="227"/>
  <c r="AE63" i="227" s="1"/>
  <c r="N29" i="229" l="1"/>
  <c r="O28" i="229"/>
  <c r="O29" i="229" s="1"/>
  <c r="O26" i="229"/>
  <c r="AF55" i="227"/>
  <c r="AI54" i="227"/>
  <c r="AH54" i="227"/>
  <c r="AG68" i="227"/>
  <c r="V71" i="226"/>
  <c r="W71" i="226"/>
  <c r="U74" i="226"/>
  <c r="U72" i="226"/>
  <c r="U71" i="226"/>
  <c r="U73" i="226" s="1"/>
  <c r="U73" i="227"/>
  <c r="P28" i="228"/>
  <c r="P26" i="228"/>
  <c r="AA54" i="226"/>
  <c r="AB60" i="226"/>
  <c r="AE60" i="226" s="1"/>
  <c r="AB58" i="226"/>
  <c r="AE58" i="226" s="1"/>
  <c r="AB64" i="226"/>
  <c r="AE64" i="226" s="1"/>
  <c r="AB65" i="226"/>
  <c r="AE65" i="226" s="1"/>
  <c r="AH53" i="226"/>
  <c r="AI53" i="226"/>
  <c r="AB59" i="226"/>
  <c r="AE59" i="226" s="1"/>
  <c r="AB68" i="226"/>
  <c r="AE68" i="226" s="1"/>
  <c r="AB63" i="226"/>
  <c r="AE63" i="226" s="1"/>
  <c r="V72" i="227"/>
  <c r="V74" i="227"/>
  <c r="V75" i="227" s="1"/>
  <c r="AB20" i="229"/>
  <c r="AA19" i="229"/>
  <c r="U75" i="227"/>
  <c r="V15" i="229"/>
  <c r="V17" i="229"/>
  <c r="AB18" i="229" s="1"/>
  <c r="AF55" i="226" l="1"/>
  <c r="AG68" i="226" s="1"/>
  <c r="U75" i="226"/>
  <c r="AH54" i="226"/>
  <c r="AI54" i="226"/>
  <c r="W72" i="227"/>
  <c r="W74" i="227"/>
  <c r="Q26" i="228"/>
  <c r="Q28" i="228"/>
  <c r="Q29" i="228" s="1"/>
  <c r="P26" i="229"/>
  <c r="P28" i="229"/>
  <c r="P29" i="229" s="1"/>
  <c r="P29" i="228"/>
  <c r="AI73" i="227"/>
  <c r="AH73" i="227"/>
  <c r="V72" i="226"/>
  <c r="V74" i="226"/>
  <c r="V75" i="226" s="1"/>
  <c r="AI73" i="226"/>
  <c r="AH73" i="226"/>
  <c r="W74" i="226" l="1"/>
  <c r="W72" i="226"/>
  <c r="Q26" i="229"/>
  <c r="Q28" i="229"/>
  <c r="Q29" i="229" s="1"/>
  <c r="R28" i="228"/>
  <c r="R26" i="228"/>
  <c r="X72" i="227"/>
  <c r="X74" i="227"/>
  <c r="W75" i="227"/>
  <c r="X75" i="227" l="1"/>
  <c r="Y74" i="227"/>
  <c r="Y72" i="227"/>
  <c r="S28" i="228"/>
  <c r="S26" i="228"/>
  <c r="R29" i="228"/>
  <c r="R28" i="229"/>
  <c r="R29" i="229" s="1"/>
  <c r="R26" i="229"/>
  <c r="X72" i="226"/>
  <c r="X74" i="226"/>
  <c r="W75" i="226"/>
  <c r="T26" i="228" l="1"/>
  <c r="T28" i="228"/>
  <c r="T29" i="228" s="1"/>
  <c r="S29" i="228"/>
  <c r="S36" i="228" s="1"/>
  <c r="Y74" i="226"/>
  <c r="Y72" i="226"/>
  <c r="Z72" i="227"/>
  <c r="Z74" i="227"/>
  <c r="Y75" i="227"/>
  <c r="X75" i="226"/>
  <c r="S28" i="229"/>
  <c r="S26" i="229"/>
  <c r="V30" i="228"/>
  <c r="V28" i="228"/>
  <c r="V35" i="228" s="1"/>
  <c r="Y75" i="226" l="1"/>
  <c r="T26" i="229"/>
  <c r="T28" i="229"/>
  <c r="AA72" i="227"/>
  <c r="AA74" i="227"/>
  <c r="Z74" i="226"/>
  <c r="Z72" i="226"/>
  <c r="S37" i="228"/>
  <c r="S39" i="228"/>
  <c r="S38" i="228"/>
  <c r="V32" i="228"/>
  <c r="V34" i="228"/>
  <c r="S38" i="229"/>
  <c r="S37" i="229"/>
  <c r="S36" i="229"/>
  <c r="S29" i="229"/>
  <c r="S39" i="229"/>
  <c r="AA39" i="229" s="1"/>
  <c r="Z75" i="227"/>
  <c r="AI74" i="227"/>
  <c r="N43" i="228"/>
  <c r="P42" i="228"/>
  <c r="O42" i="228"/>
  <c r="N45" i="228"/>
  <c r="N42" i="228"/>
  <c r="AB38" i="229" l="1"/>
  <c r="AA37" i="229"/>
  <c r="U93" i="227"/>
  <c r="U92" i="227"/>
  <c r="U95" i="227"/>
  <c r="W92" i="227"/>
  <c r="V92" i="227"/>
  <c r="T29" i="229"/>
  <c r="V30" i="229"/>
  <c r="P42" i="229"/>
  <c r="N43" i="229"/>
  <c r="O42" i="229"/>
  <c r="N42" i="229"/>
  <c r="N45" i="229"/>
  <c r="N46" i="228"/>
  <c r="AA75" i="227"/>
  <c r="AI75" i="227" s="1"/>
  <c r="AB84" i="227"/>
  <c r="AE84" i="227" s="1"/>
  <c r="AB85" i="227"/>
  <c r="AE85" i="227" s="1"/>
  <c r="AB78" i="227"/>
  <c r="AE78" i="227" s="1"/>
  <c r="AH74" i="227"/>
  <c r="AB80" i="227"/>
  <c r="AE80" i="227" s="1"/>
  <c r="AB39" i="229"/>
  <c r="AA38" i="229"/>
  <c r="O45" i="228"/>
  <c r="O46" i="228" s="1"/>
  <c r="O43" i="228"/>
  <c r="AB79" i="227"/>
  <c r="AE79" i="227" s="1"/>
  <c r="AB86" i="227"/>
  <c r="AE86" i="227" s="1"/>
  <c r="AH75" i="227"/>
  <c r="AB37" i="229"/>
  <c r="AA36" i="229"/>
  <c r="AB81" i="227"/>
  <c r="AE81" i="227" s="1"/>
  <c r="AG74" i="227"/>
  <c r="AA74" i="226"/>
  <c r="AB78" i="226" s="1"/>
  <c r="AE78" i="226" s="1"/>
  <c r="AA72" i="226"/>
  <c r="Z44" i="228"/>
  <c r="N44" i="228"/>
  <c r="V28" i="229"/>
  <c r="V35" i="229" s="1"/>
  <c r="AB36" i="229" s="1"/>
  <c r="Z75" i="226"/>
  <c r="AB89" i="227"/>
  <c r="AE89" i="227" s="1"/>
  <c r="AG74" i="226" l="1"/>
  <c r="O45" i="229"/>
  <c r="O46" i="229" s="1"/>
  <c r="O43" i="229"/>
  <c r="AF76" i="227"/>
  <c r="V34" i="229"/>
  <c r="AB35" i="229" s="1"/>
  <c r="V32" i="229"/>
  <c r="V92" i="226"/>
  <c r="U95" i="226"/>
  <c r="W92" i="226"/>
  <c r="U92" i="226"/>
  <c r="U94" i="226" s="1"/>
  <c r="U93" i="226"/>
  <c r="AA75" i="226"/>
  <c r="AI74" i="226"/>
  <c r="AH74" i="226"/>
  <c r="AB80" i="226"/>
  <c r="AE80" i="226" s="1"/>
  <c r="AB85" i="226"/>
  <c r="AE85" i="226" s="1"/>
  <c r="U96" i="227"/>
  <c r="U94" i="227"/>
  <c r="V95" i="227"/>
  <c r="V96" i="227" s="1"/>
  <c r="V93" i="227"/>
  <c r="N46" i="229"/>
  <c r="AB86" i="226"/>
  <c r="AE86" i="226" s="1"/>
  <c r="AG89" i="227"/>
  <c r="AB89" i="226"/>
  <c r="AE89" i="226" s="1"/>
  <c r="AB79" i="226"/>
  <c r="AE79" i="226" s="1"/>
  <c r="P45" i="228"/>
  <c r="P43" i="228"/>
  <c r="AB81" i="226"/>
  <c r="AE81" i="226" s="1"/>
  <c r="AB84" i="226"/>
  <c r="AE84" i="226" s="1"/>
  <c r="N44" i="229"/>
  <c r="AF76" i="226" l="1"/>
  <c r="AG89" i="226" s="1"/>
  <c r="AI75" i="226"/>
  <c r="AH75" i="226"/>
  <c r="V93" i="226"/>
  <c r="V95" i="226"/>
  <c r="V96" i="226" s="1"/>
  <c r="AI94" i="226"/>
  <c r="AH94" i="226"/>
  <c r="W93" i="227"/>
  <c r="W95" i="227"/>
  <c r="Q45" i="228"/>
  <c r="Q46" i="228" s="1"/>
  <c r="Q43" i="228"/>
  <c r="U96" i="226"/>
  <c r="P46" i="228"/>
  <c r="AH94" i="227"/>
  <c r="AI94" i="227"/>
  <c r="P45" i="229"/>
  <c r="P43" i="229"/>
  <c r="Q43" i="229" l="1"/>
  <c r="Q45" i="229"/>
  <c r="Q46" i="229" s="1"/>
  <c r="W96" i="227"/>
  <c r="P46" i="229"/>
  <c r="X95" i="227"/>
  <c r="X93" i="227"/>
  <c r="W95" i="226"/>
  <c r="W93" i="226"/>
  <c r="R45" i="228"/>
  <c r="R43" i="228"/>
  <c r="R46" i="228" l="1"/>
  <c r="X93" i="226"/>
  <c r="X95" i="226"/>
  <c r="W96" i="226"/>
  <c r="S43" i="228"/>
  <c r="S45" i="228"/>
  <c r="Y95" i="227"/>
  <c r="Y93" i="227"/>
  <c r="X96" i="227"/>
  <c r="R43" i="229"/>
  <c r="R45" i="229"/>
  <c r="Z93" i="227" l="1"/>
  <c r="Z95" i="227"/>
  <c r="Z96" i="227" s="1"/>
  <c r="X96" i="226"/>
  <c r="Y96" i="227"/>
  <c r="T45" i="228"/>
  <c r="T43" i="228"/>
  <c r="R46" i="229"/>
  <c r="Y95" i="226"/>
  <c r="Y93" i="226"/>
  <c r="S53" i="228"/>
  <c r="S54" i="228"/>
  <c r="S56" i="228"/>
  <c r="S46" i="228"/>
  <c r="S55" i="228"/>
  <c r="S45" i="229"/>
  <c r="S43" i="229"/>
  <c r="Z93" i="226" l="1"/>
  <c r="Z95" i="226"/>
  <c r="Y96" i="226"/>
  <c r="T43" i="229"/>
  <c r="T45" i="229"/>
  <c r="N59" i="228"/>
  <c r="N60" i="228"/>
  <c r="O59" i="228"/>
  <c r="P59" i="228"/>
  <c r="N62" i="228"/>
  <c r="S46" i="229"/>
  <c r="S56" i="229" s="1"/>
  <c r="AA56" i="229" s="1"/>
  <c r="T46" i="228"/>
  <c r="V45" i="228" s="1"/>
  <c r="V52" i="228" s="1"/>
  <c r="V47" i="228"/>
  <c r="AB100" i="227"/>
  <c r="AE100" i="227" s="1"/>
  <c r="AA93" i="227"/>
  <c r="AA95" i="227"/>
  <c r="N61" i="228" l="1"/>
  <c r="Z61" i="228"/>
  <c r="V49" i="228"/>
  <c r="V51" i="228"/>
  <c r="T46" i="229"/>
  <c r="V45" i="229" s="1"/>
  <c r="V52" i="229" s="1"/>
  <c r="AB53" i="229" s="1"/>
  <c r="V47" i="229"/>
  <c r="O62" i="228"/>
  <c r="O63" i="228" s="1"/>
  <c r="O60" i="228"/>
  <c r="N62" i="229"/>
  <c r="O59" i="229"/>
  <c r="N59" i="229"/>
  <c r="N60" i="229"/>
  <c r="P59" i="229"/>
  <c r="Z96" i="226"/>
  <c r="S55" i="229"/>
  <c r="AA93" i="226"/>
  <c r="AA95" i="226"/>
  <c r="AB106" i="226" s="1"/>
  <c r="AE106" i="226" s="1"/>
  <c r="S54" i="229"/>
  <c r="S53" i="229"/>
  <c r="AA96" i="227"/>
  <c r="AB110" i="227"/>
  <c r="AE110" i="227" s="1"/>
  <c r="AI95" i="227"/>
  <c r="AG95" i="227"/>
  <c r="AB107" i="227"/>
  <c r="AE107" i="227" s="1"/>
  <c r="AB101" i="227"/>
  <c r="AE101" i="227" s="1"/>
  <c r="AH95" i="227"/>
  <c r="AB105" i="227"/>
  <c r="AE105" i="227" s="1"/>
  <c r="AB106" i="227"/>
  <c r="AE106" i="227" s="1"/>
  <c r="AB102" i="227"/>
  <c r="AE102" i="227" s="1"/>
  <c r="W113" i="227"/>
  <c r="V113" i="227"/>
  <c r="U114" i="227"/>
  <c r="U116" i="227"/>
  <c r="U113" i="227"/>
  <c r="U115" i="227" s="1"/>
  <c r="N63" i="228"/>
  <c r="AB99" i="227"/>
  <c r="AE99" i="227" s="1"/>
  <c r="AB99" i="226" l="1"/>
  <c r="AE99" i="226" s="1"/>
  <c r="AB107" i="226"/>
  <c r="AE107" i="226" s="1"/>
  <c r="AB55" i="229"/>
  <c r="AA54" i="229"/>
  <c r="AA96" i="226"/>
  <c r="AI95" i="226"/>
  <c r="AH95" i="226"/>
  <c r="AB100" i="226"/>
  <c r="AE100" i="226" s="1"/>
  <c r="AB101" i="226"/>
  <c r="AE101" i="226" s="1"/>
  <c r="N63" i="229"/>
  <c r="U114" i="226"/>
  <c r="U116" i="226"/>
  <c r="W113" i="226"/>
  <c r="V113" i="226"/>
  <c r="U113" i="226"/>
  <c r="P60" i="228"/>
  <c r="P62" i="228"/>
  <c r="AB102" i="226"/>
  <c r="AE102" i="226" s="1"/>
  <c r="V51" i="229"/>
  <c r="AB52" i="229" s="1"/>
  <c r="V49" i="229"/>
  <c r="AI115" i="227"/>
  <c r="AH115" i="227"/>
  <c r="AI96" i="227"/>
  <c r="AH96" i="227"/>
  <c r="AB54" i="229"/>
  <c r="AA53" i="229"/>
  <c r="AF97" i="227"/>
  <c r="AB56" i="229"/>
  <c r="AA55" i="229"/>
  <c r="AG110" i="227"/>
  <c r="U117" i="227"/>
  <c r="V114" i="227"/>
  <c r="V116" i="227"/>
  <c r="V117" i="227" s="1"/>
  <c r="AB110" i="226"/>
  <c r="AE110" i="226" s="1"/>
  <c r="AG95" i="226"/>
  <c r="O62" i="229"/>
  <c r="O63" i="229" s="1"/>
  <c r="O60" i="229"/>
  <c r="AB105" i="226"/>
  <c r="AE105" i="226" s="1"/>
  <c r="N61" i="229"/>
  <c r="AF97" i="226" l="1"/>
  <c r="W116" i="227"/>
  <c r="W114" i="227"/>
  <c r="P63" i="228"/>
  <c r="P60" i="229"/>
  <c r="P62" i="229"/>
  <c r="P63" i="229" s="1"/>
  <c r="AG110" i="226"/>
  <c r="U117" i="226"/>
  <c r="V114" i="226"/>
  <c r="V116" i="226"/>
  <c r="V117" i="226" s="1"/>
  <c r="Q60" i="228"/>
  <c r="Q62" i="228"/>
  <c r="Q63" i="228" s="1"/>
  <c r="AH96" i="226"/>
  <c r="AI96" i="226"/>
  <c r="U115" i="226"/>
  <c r="W114" i="226" l="1"/>
  <c r="W116" i="226"/>
  <c r="R62" i="228"/>
  <c r="R60" i="228"/>
  <c r="X114" i="227"/>
  <c r="X116" i="227"/>
  <c r="AI115" i="226"/>
  <c r="AH115" i="226"/>
  <c r="Q62" i="229"/>
  <c r="Q60" i="229"/>
  <c r="W117" i="227"/>
  <c r="S62" i="228" l="1"/>
  <c r="S60" i="228"/>
  <c r="W117" i="226"/>
  <c r="R60" i="229"/>
  <c r="R62" i="229"/>
  <c r="R63" i="229" s="1"/>
  <c r="R63" i="228"/>
  <c r="X117" i="227"/>
  <c r="X114" i="226"/>
  <c r="X116" i="226"/>
  <c r="Q63" i="229"/>
  <c r="Y116" i="227"/>
  <c r="Y114" i="227"/>
  <c r="S60" i="229" l="1"/>
  <c r="S62" i="229"/>
  <c r="Y114" i="226"/>
  <c r="Y116" i="226"/>
  <c r="Y117" i="227"/>
  <c r="Z114" i="227"/>
  <c r="Z116" i="227"/>
  <c r="T60" i="228"/>
  <c r="T62" i="228"/>
  <c r="X117" i="226"/>
  <c r="S63" i="228"/>
  <c r="S73" i="228"/>
  <c r="S71" i="228"/>
  <c r="S70" i="228"/>
  <c r="S72" i="228"/>
  <c r="Z117" i="227" l="1"/>
  <c r="AI116" i="227"/>
  <c r="O76" i="228"/>
  <c r="N77" i="228"/>
  <c r="P76" i="228"/>
  <c r="N76" i="228"/>
  <c r="N79" i="228"/>
  <c r="AA116" i="227"/>
  <c r="AB131" i="227" s="1"/>
  <c r="AE131" i="227" s="1"/>
  <c r="AA114" i="227"/>
  <c r="T63" i="228"/>
  <c r="V62" i="228" s="1"/>
  <c r="V69" i="228" s="1"/>
  <c r="V64" i="228"/>
  <c r="Y117" i="226"/>
  <c r="Z116" i="226"/>
  <c r="Z114" i="226"/>
  <c r="S63" i="229"/>
  <c r="S71" i="229" s="1"/>
  <c r="T62" i="229"/>
  <c r="T60" i="229"/>
  <c r="AA71" i="229" l="1"/>
  <c r="N80" i="228"/>
  <c r="Z78" i="228"/>
  <c r="N78" i="228"/>
  <c r="N77" i="229"/>
  <c r="P76" i="229"/>
  <c r="O76" i="229"/>
  <c r="N79" i="229"/>
  <c r="N76" i="229"/>
  <c r="N78" i="229" s="1"/>
  <c r="AA116" i="226"/>
  <c r="AB123" i="226" s="1"/>
  <c r="AE123" i="226" s="1"/>
  <c r="AA114" i="226"/>
  <c r="O77" i="228"/>
  <c r="O79" i="228"/>
  <c r="O80" i="228" s="1"/>
  <c r="V62" i="229"/>
  <c r="V69" i="229" s="1"/>
  <c r="AB70" i="229" s="1"/>
  <c r="AA117" i="227"/>
  <c r="AB128" i="227"/>
  <c r="AE128" i="227" s="1"/>
  <c r="AH116" i="227"/>
  <c r="T63" i="229"/>
  <c r="V64" i="229"/>
  <c r="Z117" i="226"/>
  <c r="AB126" i="227"/>
  <c r="AE126" i="227" s="1"/>
  <c r="AB120" i="227"/>
  <c r="AE120" i="227" s="1"/>
  <c r="AB122" i="227"/>
  <c r="AE122" i="227" s="1"/>
  <c r="AB121" i="227"/>
  <c r="AE121" i="227" s="1"/>
  <c r="V66" i="228"/>
  <c r="V68" i="228"/>
  <c r="AB127" i="227"/>
  <c r="AE127" i="227" s="1"/>
  <c r="AB123" i="227"/>
  <c r="AE123" i="227" s="1"/>
  <c r="S70" i="229"/>
  <c r="S72" i="229"/>
  <c r="S73" i="229"/>
  <c r="AA73" i="229" s="1"/>
  <c r="AG116" i="227"/>
  <c r="AB121" i="226" l="1"/>
  <c r="AE121" i="226" s="1"/>
  <c r="AB128" i="226"/>
  <c r="AE128" i="226" s="1"/>
  <c r="AB122" i="226"/>
  <c r="AE122" i="226" s="1"/>
  <c r="AB131" i="226"/>
  <c r="AE131" i="226" s="1"/>
  <c r="AB127" i="226"/>
  <c r="AE127" i="226" s="1"/>
  <c r="N80" i="229"/>
  <c r="AI117" i="227"/>
  <c r="AI135" i="227" s="1"/>
  <c r="AH117" i="227"/>
  <c r="AH135" i="227" s="1"/>
  <c r="O79" i="229"/>
  <c r="O80" i="229" s="1"/>
  <c r="O77" i="229"/>
  <c r="P79" i="228"/>
  <c r="P80" i="228" s="1"/>
  <c r="P77" i="228"/>
  <c r="AG116" i="226"/>
  <c r="AB71" i="229"/>
  <c r="AA70" i="229"/>
  <c r="AM9" i="226"/>
  <c r="AO8" i="226"/>
  <c r="AN8" i="226"/>
  <c r="AM8" i="226"/>
  <c r="AM11" i="226"/>
  <c r="V66" i="229"/>
  <c r="V68" i="229"/>
  <c r="AB69" i="229" s="1"/>
  <c r="AF118" i="227"/>
  <c r="AG131" i="227" s="1"/>
  <c r="AG135" i="227" s="1"/>
  <c r="AE3" i="227" s="1"/>
  <c r="AB73" i="229"/>
  <c r="AA72" i="229"/>
  <c r="AA117" i="226"/>
  <c r="AI116" i="226"/>
  <c r="AH116" i="226"/>
  <c r="AB126" i="226"/>
  <c r="AE126" i="226" s="1"/>
  <c r="AB120" i="226"/>
  <c r="AE120" i="226" s="1"/>
  <c r="AB72" i="229"/>
  <c r="AM12" i="226" l="1"/>
  <c r="P79" i="229"/>
  <c r="P80" i="229" s="1"/>
  <c r="P77" i="229"/>
  <c r="Q77" i="228"/>
  <c r="Q79" i="228"/>
  <c r="AF118" i="226"/>
  <c r="AM10" i="226"/>
  <c r="AN11" i="226"/>
  <c r="AN12" i="226" s="1"/>
  <c r="AN9" i="226"/>
  <c r="AI117" i="226"/>
  <c r="AI135" i="226" s="1"/>
  <c r="AH117" i="226"/>
  <c r="AH135" i="226" s="1"/>
  <c r="AG131" i="226"/>
  <c r="AG135" i="226" s="1"/>
  <c r="AO11" i="226" l="1"/>
  <c r="AO9" i="226"/>
  <c r="Q79" i="229"/>
  <c r="Q80" i="229" s="1"/>
  <c r="Q77" i="229"/>
  <c r="Q80" i="228"/>
  <c r="R77" i="228"/>
  <c r="R79" i="228"/>
  <c r="R80" i="228" s="1"/>
  <c r="R79" i="229" l="1"/>
  <c r="R80" i="229" s="1"/>
  <c r="R77" i="229"/>
  <c r="S77" i="228"/>
  <c r="S79" i="228"/>
  <c r="AP9" i="226"/>
  <c r="AP11" i="226"/>
  <c r="AO12" i="226"/>
  <c r="AQ9" i="226" l="1"/>
  <c r="AQ11" i="226"/>
  <c r="T79" i="228"/>
  <c r="T77" i="228"/>
  <c r="AP12" i="226"/>
  <c r="S80" i="228"/>
  <c r="S89" i="228"/>
  <c r="S88" i="228"/>
  <c r="S79" i="229"/>
  <c r="S77" i="229"/>
  <c r="S80" i="229" l="1"/>
  <c r="T77" i="229"/>
  <c r="T79" i="229"/>
  <c r="N96" i="228"/>
  <c r="P93" i="228"/>
  <c r="O93" i="228"/>
  <c r="N93" i="228"/>
  <c r="N94" i="228"/>
  <c r="V79" i="228"/>
  <c r="V86" i="228" s="1"/>
  <c r="T80" i="228"/>
  <c r="V81" i="228"/>
  <c r="S87" i="228"/>
  <c r="AQ12" i="226"/>
  <c r="S90" i="228"/>
  <c r="AR11" i="226"/>
  <c r="AR9" i="226"/>
  <c r="T80" i="229" l="1"/>
  <c r="V81" i="229"/>
  <c r="N96" i="229"/>
  <c r="N93" i="229"/>
  <c r="N94" i="229"/>
  <c r="O93" i="229"/>
  <c r="P93" i="229"/>
  <c r="V85" i="228"/>
  <c r="V83" i="228"/>
  <c r="V79" i="229"/>
  <c r="V86" i="229" s="1"/>
  <c r="AB87" i="229" s="1"/>
  <c r="N97" i="228"/>
  <c r="S89" i="229"/>
  <c r="S90" i="229"/>
  <c r="AA90" i="229" s="1"/>
  <c r="S87" i="229"/>
  <c r="O94" i="228"/>
  <c r="O96" i="228"/>
  <c r="O97" i="228" s="1"/>
  <c r="N95" i="228"/>
  <c r="Z95" i="228"/>
  <c r="AS11" i="226"/>
  <c r="AT23" i="226" s="1"/>
  <c r="AW23" i="226" s="1"/>
  <c r="AS9" i="226"/>
  <c r="AR12" i="226"/>
  <c r="S88" i="229"/>
  <c r="AB89" i="229" l="1"/>
  <c r="AA88" i="229"/>
  <c r="AT21" i="226"/>
  <c r="AW21" i="226" s="1"/>
  <c r="P96" i="228"/>
  <c r="P97" i="228" s="1"/>
  <c r="P94" i="228"/>
  <c r="AT17" i="226"/>
  <c r="AW17" i="226" s="1"/>
  <c r="AT15" i="226"/>
  <c r="AW15" i="226" s="1"/>
  <c r="O94" i="229"/>
  <c r="O96" i="229"/>
  <c r="O97" i="229" s="1"/>
  <c r="N95" i="229"/>
  <c r="N97" i="229"/>
  <c r="AS12" i="226"/>
  <c r="AT26" i="226"/>
  <c r="AW26" i="226" s="1"/>
  <c r="AT18" i="226"/>
  <c r="AW18" i="226" s="1"/>
  <c r="AB90" i="229"/>
  <c r="AA89" i="229"/>
  <c r="AB88" i="229"/>
  <c r="AA87" i="229"/>
  <c r="AY11" i="226"/>
  <c r="AT22" i="226"/>
  <c r="AW22" i="226" s="1"/>
  <c r="AT16" i="226"/>
  <c r="AW16" i="226" s="1"/>
  <c r="V85" i="229"/>
  <c r="AB86" i="229" s="1"/>
  <c r="V83" i="229"/>
  <c r="AM30" i="226"/>
  <c r="AO29" i="226"/>
  <c r="AN29" i="226"/>
  <c r="AM32" i="226"/>
  <c r="AM29" i="226"/>
  <c r="AM31" i="226" s="1"/>
  <c r="AX13" i="226" l="1"/>
  <c r="AY26" i="226"/>
  <c r="P96" i="229"/>
  <c r="P94" i="229"/>
  <c r="BA31" i="226"/>
  <c r="AZ31" i="226"/>
  <c r="AM33" i="226"/>
  <c r="Q94" i="228"/>
  <c r="Q96" i="228"/>
  <c r="AN30" i="226"/>
  <c r="AN32" i="226"/>
  <c r="AN33" i="226" s="1"/>
  <c r="R96" i="228" l="1"/>
  <c r="R97" i="228" s="1"/>
  <c r="R94" i="228"/>
  <c r="Q96" i="229"/>
  <c r="Q97" i="229" s="1"/>
  <c r="Q94" i="229"/>
  <c r="AO30" i="226"/>
  <c r="AO32" i="226"/>
  <c r="Q97" i="228"/>
  <c r="P97" i="229"/>
  <c r="S96" i="228" l="1"/>
  <c r="S94" i="228"/>
  <c r="AO33" i="226"/>
  <c r="AP32" i="226"/>
  <c r="AP30" i="226"/>
  <c r="R96" i="229"/>
  <c r="R94" i="229"/>
  <c r="AP33" i="226" l="1"/>
  <c r="T94" i="228"/>
  <c r="T96" i="228"/>
  <c r="R97" i="229"/>
  <c r="AQ30" i="226"/>
  <c r="AQ32" i="226"/>
  <c r="S94" i="229"/>
  <c r="S96" i="229"/>
  <c r="S97" i="228"/>
  <c r="S105" i="228" s="1"/>
  <c r="S104" i="228"/>
  <c r="S107" i="228"/>
  <c r="S106" i="228"/>
  <c r="AR30" i="226" l="1"/>
  <c r="AR32" i="226"/>
  <c r="P110" i="228"/>
  <c r="O110" i="228"/>
  <c r="N110" i="228"/>
  <c r="N111" i="228"/>
  <c r="N113" i="228"/>
  <c r="T97" i="228"/>
  <c r="V98" i="228"/>
  <c r="S97" i="229"/>
  <c r="S107" i="229" s="1"/>
  <c r="AA107" i="229" s="1"/>
  <c r="V96" i="228"/>
  <c r="V103" i="228" s="1"/>
  <c r="T94" i="229"/>
  <c r="T96" i="229"/>
  <c r="AQ33" i="226"/>
  <c r="N112" i="228" l="1"/>
  <c r="S105" i="229"/>
  <c r="N113" i="229"/>
  <c r="O110" i="229"/>
  <c r="N110" i="229"/>
  <c r="N112" i="229" s="1"/>
  <c r="P110" i="229"/>
  <c r="N111" i="229"/>
  <c r="O113" i="228"/>
  <c r="O114" i="228" s="1"/>
  <c r="O111" i="228"/>
  <c r="S106" i="229"/>
  <c r="S104" i="229"/>
  <c r="V100" i="228"/>
  <c r="V102" i="228"/>
  <c r="AR33" i="226"/>
  <c r="AS32" i="226"/>
  <c r="AT47" i="226" s="1"/>
  <c r="AW47" i="226" s="1"/>
  <c r="AS30" i="226"/>
  <c r="T97" i="229"/>
  <c r="V96" i="229" s="1"/>
  <c r="V103" i="229" s="1"/>
  <c r="AB104" i="229" s="1"/>
  <c r="V98" i="229"/>
  <c r="N114" i="228"/>
  <c r="AB107" i="229" l="1"/>
  <c r="AA106" i="229"/>
  <c r="AT43" i="226"/>
  <c r="AW43" i="226" s="1"/>
  <c r="AS33" i="226"/>
  <c r="BA32" i="226"/>
  <c r="AZ32" i="226"/>
  <c r="AT42" i="226"/>
  <c r="AW42" i="226" s="1"/>
  <c r="AT36" i="226"/>
  <c r="AW36" i="226" s="1"/>
  <c r="P111" i="228"/>
  <c r="P113" i="228"/>
  <c r="AT44" i="226"/>
  <c r="AW44" i="226" s="1"/>
  <c r="O113" i="229"/>
  <c r="O114" i="229" s="1"/>
  <c r="O111" i="229"/>
  <c r="AB105" i="229"/>
  <c r="AA104" i="229"/>
  <c r="AY32" i="226"/>
  <c r="AT38" i="226"/>
  <c r="AW38" i="226" s="1"/>
  <c r="V102" i="229"/>
  <c r="AB103" i="229" s="1"/>
  <c r="V100" i="229"/>
  <c r="AT39" i="226"/>
  <c r="AW39" i="226" s="1"/>
  <c r="AT37" i="226"/>
  <c r="AW37" i="226" s="1"/>
  <c r="N114" i="229"/>
  <c r="AB106" i="229"/>
  <c r="AA105" i="229"/>
  <c r="AM53" i="226"/>
  <c r="AM51" i="226"/>
  <c r="AO50" i="226"/>
  <c r="AN50" i="226"/>
  <c r="AM50" i="226"/>
  <c r="P114" i="228" l="1"/>
  <c r="Q113" i="228"/>
  <c r="Q114" i="228" s="1"/>
  <c r="Q111" i="228"/>
  <c r="AM52" i="226"/>
  <c r="AX34" i="226"/>
  <c r="AN51" i="226"/>
  <c r="AN53" i="226"/>
  <c r="AN54" i="226" s="1"/>
  <c r="AM54" i="226"/>
  <c r="AY47" i="226"/>
  <c r="BA33" i="226"/>
  <c r="AZ33" i="226"/>
  <c r="P111" i="229"/>
  <c r="P113" i="229"/>
  <c r="AO51" i="226" l="1"/>
  <c r="AO53" i="226"/>
  <c r="P114" i="229"/>
  <c r="BA52" i="226"/>
  <c r="AZ52" i="226"/>
  <c r="Q113" i="229"/>
  <c r="Q114" i="229" s="1"/>
  <c r="Q111" i="229"/>
  <c r="R111" i="228"/>
  <c r="R113" i="228"/>
  <c r="R114" i="228" s="1"/>
  <c r="R113" i="229" l="1"/>
  <c r="R114" i="229" s="1"/>
  <c r="R111" i="229"/>
  <c r="S113" i="228"/>
  <c r="S111" i="228"/>
  <c r="AO54" i="226"/>
  <c r="AP53" i="226"/>
  <c r="AP51" i="226"/>
  <c r="AP54" i="226" l="1"/>
  <c r="S114" i="228"/>
  <c r="V113" i="228" s="1"/>
  <c r="V120" i="228" s="1"/>
  <c r="T111" i="228"/>
  <c r="T113" i="228"/>
  <c r="T114" i="228" s="1"/>
  <c r="S111" i="229"/>
  <c r="S113" i="229"/>
  <c r="AQ51" i="226"/>
  <c r="AQ53" i="226"/>
  <c r="S114" i="229" l="1"/>
  <c r="S122" i="229" s="1"/>
  <c r="S124" i="229"/>
  <c r="AA124" i="229" s="1"/>
  <c r="S123" i="228"/>
  <c r="S122" i="228"/>
  <c r="T111" i="229"/>
  <c r="T113" i="229"/>
  <c r="AQ54" i="226"/>
  <c r="N130" i="228"/>
  <c r="P127" i="228"/>
  <c r="O127" i="228"/>
  <c r="N128" i="228"/>
  <c r="N127" i="228"/>
  <c r="N129" i="228" s="1"/>
  <c r="V115" i="228"/>
  <c r="S121" i="228"/>
  <c r="AR51" i="226"/>
  <c r="AR53" i="226"/>
  <c r="S124" i="228"/>
  <c r="AB123" i="229" l="1"/>
  <c r="AA122" i="229"/>
  <c r="T114" i="229"/>
  <c r="V115" i="229"/>
  <c r="O128" i="228"/>
  <c r="O130" i="228"/>
  <c r="O131" i="228" s="1"/>
  <c r="N130" i="229"/>
  <c r="P127" i="229"/>
  <c r="O127" i="229"/>
  <c r="N127" i="229"/>
  <c r="N129" i="229" s="1"/>
  <c r="N128" i="229"/>
  <c r="V119" i="228"/>
  <c r="V117" i="228"/>
  <c r="N131" i="228"/>
  <c r="AR54" i="226"/>
  <c r="AS51" i="226"/>
  <c r="AS53" i="226"/>
  <c r="AT65" i="226"/>
  <c r="AW65" i="226" s="1"/>
  <c r="S121" i="229"/>
  <c r="V113" i="229"/>
  <c r="V120" i="229" s="1"/>
  <c r="AB121" i="229" s="1"/>
  <c r="S123" i="229"/>
  <c r="O130" i="229" l="1"/>
  <c r="O131" i="229" s="1"/>
  <c r="O128" i="229"/>
  <c r="AS54" i="226"/>
  <c r="AT63" i="226"/>
  <c r="AW63" i="226" s="1"/>
  <c r="AZ53" i="226"/>
  <c r="BA53" i="226"/>
  <c r="AY53" i="226"/>
  <c r="AT60" i="226"/>
  <c r="AW60" i="226" s="1"/>
  <c r="AT68" i="226"/>
  <c r="AW68" i="226" s="1"/>
  <c r="AT57" i="226"/>
  <c r="AW57" i="226" s="1"/>
  <c r="AT59" i="226"/>
  <c r="AW59" i="226" s="1"/>
  <c r="AO71" i="226"/>
  <c r="AM74" i="226"/>
  <c r="AM72" i="226"/>
  <c r="AN71" i="226"/>
  <c r="AM71" i="226"/>
  <c r="AM73" i="226" s="1"/>
  <c r="AT64" i="226"/>
  <c r="AW64" i="226" s="1"/>
  <c r="AT58" i="226"/>
  <c r="AW58" i="226" s="1"/>
  <c r="AB124" i="229"/>
  <c r="AA123" i="229"/>
  <c r="N131" i="229"/>
  <c r="AB122" i="229"/>
  <c r="AA121" i="229"/>
  <c r="P130" i="228"/>
  <c r="P128" i="228"/>
  <c r="V117" i="229"/>
  <c r="V119" i="229"/>
  <c r="AB120" i="229" s="1"/>
  <c r="AX55" i="226" l="1"/>
  <c r="AY68" i="226"/>
  <c r="AZ73" i="226"/>
  <c r="BA73" i="226"/>
  <c r="AZ54" i="226"/>
  <c r="BA54" i="226"/>
  <c r="Q130" i="228"/>
  <c r="Q131" i="228" s="1"/>
  <c r="Q128" i="228"/>
  <c r="AN74" i="226"/>
  <c r="AN75" i="226" s="1"/>
  <c r="AN72" i="226"/>
  <c r="P131" i="228"/>
  <c r="AM75" i="226"/>
  <c r="P130" i="229"/>
  <c r="P128" i="229"/>
  <c r="AO72" i="226" l="1"/>
  <c r="AO74" i="226"/>
  <c r="R128" i="228"/>
  <c r="R130" i="228"/>
  <c r="Q128" i="229"/>
  <c r="Q130" i="229"/>
  <c r="Q131" i="229" s="1"/>
  <c r="P131" i="229"/>
  <c r="R130" i="229" l="1"/>
  <c r="R131" i="229" s="1"/>
  <c r="R128" i="229"/>
  <c r="R131" i="228"/>
  <c r="S128" i="228"/>
  <c r="S130" i="228"/>
  <c r="AO75" i="226"/>
  <c r="AP72" i="226"/>
  <c r="AP74" i="226"/>
  <c r="S131" i="228" l="1"/>
  <c r="S138" i="228" s="1"/>
  <c r="S140" i="228"/>
  <c r="S139" i="228"/>
  <c r="AP75" i="226"/>
  <c r="T128" i="228"/>
  <c r="T130" i="228"/>
  <c r="AQ74" i="226"/>
  <c r="AQ72" i="226"/>
  <c r="S128" i="229"/>
  <c r="S130" i="229"/>
  <c r="S131" i="229" l="1"/>
  <c r="S139" i="229" s="1"/>
  <c r="AB8" i="228"/>
  <c r="AA8" i="228"/>
  <c r="Z9" i="228"/>
  <c r="Z11" i="228"/>
  <c r="Z8" i="228"/>
  <c r="T131" i="228"/>
  <c r="V130" i="228" s="1"/>
  <c r="V137" i="228" s="1"/>
  <c r="V132" i="228"/>
  <c r="T128" i="229"/>
  <c r="T130" i="229"/>
  <c r="AR72" i="226"/>
  <c r="AR74" i="226"/>
  <c r="AQ75" i="226"/>
  <c r="S141" i="228"/>
  <c r="AA139" i="229" l="1"/>
  <c r="V134" i="228"/>
  <c r="V136" i="228"/>
  <c r="AR75" i="226"/>
  <c r="AT81" i="226"/>
  <c r="AW81" i="226" s="1"/>
  <c r="AT89" i="226"/>
  <c r="AW89" i="226" s="1"/>
  <c r="T131" i="229"/>
  <c r="V132" i="229"/>
  <c r="Z12" i="228"/>
  <c r="AA9" i="228"/>
  <c r="AA11" i="228"/>
  <c r="AA12" i="228" s="1"/>
  <c r="AS72" i="226"/>
  <c r="AS74" i="226"/>
  <c r="V130" i="229"/>
  <c r="V137" i="229" s="1"/>
  <c r="AB138" i="229" s="1"/>
  <c r="S140" i="229"/>
  <c r="S138" i="229"/>
  <c r="S141" i="229"/>
  <c r="AA141" i="229" s="1"/>
  <c r="AT78" i="226"/>
  <c r="AW78" i="226" s="1"/>
  <c r="AS75" i="226" l="1"/>
  <c r="BA74" i="226"/>
  <c r="AY74" i="226"/>
  <c r="AZ74" i="226"/>
  <c r="AT85" i="226"/>
  <c r="AW85" i="226" s="1"/>
  <c r="AM95" i="226"/>
  <c r="AN92" i="226"/>
  <c r="AM92" i="226"/>
  <c r="AM94" i="226" s="1"/>
  <c r="AM93" i="226"/>
  <c r="AO92" i="226"/>
  <c r="AT86" i="226"/>
  <c r="AW86" i="226" s="1"/>
  <c r="AT80" i="226"/>
  <c r="AW80" i="226" s="1"/>
  <c r="AB11" i="228"/>
  <c r="AB9" i="228"/>
  <c r="AB139" i="229"/>
  <c r="AA138" i="229"/>
  <c r="V4" i="229" s="1"/>
  <c r="AT79" i="226"/>
  <c r="AW79" i="226" s="1"/>
  <c r="V5" i="229"/>
  <c r="V136" i="229"/>
  <c r="AB137" i="229" s="1"/>
  <c r="U3" i="229" s="1"/>
  <c r="V134" i="229"/>
  <c r="AB141" i="229"/>
  <c r="AA140" i="229"/>
  <c r="AT84" i="226"/>
  <c r="AW84" i="226" s="1"/>
  <c r="AB140" i="229"/>
  <c r="AX76" i="226" l="1"/>
  <c r="AN95" i="226"/>
  <c r="AN96" i="226" s="1"/>
  <c r="AN93" i="226"/>
  <c r="BA94" i="226"/>
  <c r="AZ94" i="226"/>
  <c r="U4" i="229"/>
  <c r="AM96" i="226"/>
  <c r="AY89" i="226"/>
  <c r="AB12" i="228"/>
  <c r="BA75" i="226"/>
  <c r="AZ75" i="226"/>
  <c r="AC9" i="228"/>
  <c r="AC11" i="228"/>
  <c r="AC12" i="228" s="1"/>
  <c r="AD9" i="228" l="1"/>
  <c r="AD11" i="228"/>
  <c r="AD12" i="228" s="1"/>
  <c r="AO95" i="226"/>
  <c r="AO93" i="226"/>
  <c r="AP95" i="226" l="1"/>
  <c r="AP96" i="226" s="1"/>
  <c r="AP93" i="226"/>
  <c r="AO96" i="226"/>
  <c r="AE11" i="228"/>
  <c r="AE9" i="228"/>
  <c r="AE12" i="228" l="1"/>
  <c r="AQ95" i="226"/>
  <c r="AQ93" i="226"/>
  <c r="AF9" i="228"/>
  <c r="AF11" i="228"/>
  <c r="AA25" i="228" l="1"/>
  <c r="Z28" i="228"/>
  <c r="AB25" i="228"/>
  <c r="Z26" i="228"/>
  <c r="Z25" i="228"/>
  <c r="AH11" i="228"/>
  <c r="AH18" i="228" s="1"/>
  <c r="AQ96" i="226"/>
  <c r="AE21" i="228"/>
  <c r="AE22" i="228"/>
  <c r="AF12" i="228"/>
  <c r="AH13" i="228"/>
  <c r="AR93" i="226"/>
  <c r="AR95" i="226"/>
  <c r="AR96" i="226" s="1"/>
  <c r="AE20" i="228"/>
  <c r="AE19" i="228"/>
  <c r="AS93" i="226" l="1"/>
  <c r="AS95" i="226"/>
  <c r="AT107" i="226" s="1"/>
  <c r="AW107" i="226" s="1"/>
  <c r="AH15" i="228"/>
  <c r="AH17" i="228"/>
  <c r="AA26" i="228"/>
  <c r="AA28" i="228"/>
  <c r="AA29" i="228" s="1"/>
  <c r="AT101" i="226"/>
  <c r="AW101" i="226" s="1"/>
  <c r="AT102" i="226"/>
  <c r="AW102" i="226" s="1"/>
  <c r="Z29" i="228"/>
  <c r="AY95" i="226" l="1"/>
  <c r="AT106" i="226"/>
  <c r="AW106" i="226" s="1"/>
  <c r="AS96" i="226"/>
  <c r="AZ95" i="226"/>
  <c r="BA95" i="226"/>
  <c r="AB26" i="228"/>
  <c r="AB28" i="228"/>
  <c r="AB29" i="228" s="1"/>
  <c r="AO113" i="226"/>
  <c r="AN113" i="226"/>
  <c r="AM116" i="226"/>
  <c r="AM113" i="226"/>
  <c r="AM115" i="226" s="1"/>
  <c r="AM114" i="226"/>
  <c r="AT99" i="226"/>
  <c r="AW99" i="226" s="1"/>
  <c r="AT100" i="226"/>
  <c r="AW100" i="226" s="1"/>
  <c r="AT110" i="226"/>
  <c r="AW110" i="226" s="1"/>
  <c r="AT105" i="226"/>
  <c r="AW105" i="226" s="1"/>
  <c r="BA115" i="226" l="1"/>
  <c r="AZ115" i="226"/>
  <c r="AZ96" i="226"/>
  <c r="BA96" i="226"/>
  <c r="AM117" i="226"/>
  <c r="AC26" i="228"/>
  <c r="AC28" i="228"/>
  <c r="AC29" i="228" s="1"/>
  <c r="AX97" i="226"/>
  <c r="AY110" i="226" s="1"/>
  <c r="AN116" i="226"/>
  <c r="AN117" i="226" s="1"/>
  <c r="AN114" i="226"/>
  <c r="AO116" i="226" l="1"/>
  <c r="AO114" i="226"/>
  <c r="AD26" i="228"/>
  <c r="AD28" i="228"/>
  <c r="AD29" i="228" s="1"/>
  <c r="AE26" i="228" l="1"/>
  <c r="AE28" i="228"/>
  <c r="AP114" i="226"/>
  <c r="AP116" i="226"/>
  <c r="AO117" i="226"/>
  <c r="AP117" i="226" l="1"/>
  <c r="AQ116" i="226"/>
  <c r="AQ114" i="226"/>
  <c r="AE38" i="228"/>
  <c r="AE37" i="228"/>
  <c r="AE29" i="228"/>
  <c r="AE36" i="228" s="1"/>
  <c r="AF28" i="228"/>
  <c r="AF26" i="228"/>
  <c r="AE39" i="228" l="1"/>
  <c r="AR116" i="226"/>
  <c r="AR114" i="226"/>
  <c r="AQ117" i="226"/>
  <c r="Z42" i="228"/>
  <c r="Z43" i="228"/>
  <c r="AB42" i="228"/>
  <c r="Z45" i="228"/>
  <c r="AA42" i="228"/>
  <c r="AF29" i="228"/>
  <c r="AH30" i="228"/>
  <c r="AH28" i="228"/>
  <c r="AH35" i="228" s="1"/>
  <c r="AH32" i="228" l="1"/>
  <c r="AH34" i="228"/>
  <c r="AS114" i="226"/>
  <c r="AS116" i="226"/>
  <c r="AR117" i="226"/>
  <c r="AT122" i="226"/>
  <c r="AW122" i="226" s="1"/>
  <c r="AT131" i="226"/>
  <c r="AW131" i="226" s="1"/>
  <c r="AT128" i="226"/>
  <c r="AW128" i="226" s="1"/>
  <c r="AT127" i="226"/>
  <c r="AW127" i="226" s="1"/>
  <c r="AY116" i="226"/>
  <c r="Z46" i="228"/>
  <c r="AA45" i="228"/>
  <c r="AA46" i="228" s="1"/>
  <c r="AA43" i="228"/>
  <c r="AB45" i="228" l="1"/>
  <c r="AB46" i="228" s="1"/>
  <c r="AB43" i="228"/>
  <c r="AS117" i="226"/>
  <c r="AT123" i="226"/>
  <c r="AW123" i="226" s="1"/>
  <c r="AT121" i="226"/>
  <c r="AW121" i="226" s="1"/>
  <c r="AT120" i="226"/>
  <c r="AW120" i="226" s="1"/>
  <c r="AT126" i="226"/>
  <c r="AW126" i="226" s="1"/>
  <c r="AZ116" i="226"/>
  <c r="BA116" i="226"/>
  <c r="BF8" i="226"/>
  <c r="BD11" i="226"/>
  <c r="BD9" i="226"/>
  <c r="BE8" i="226"/>
  <c r="BD8" i="226"/>
  <c r="BD10" i="226" s="1"/>
  <c r="AX118" i="226" l="1"/>
  <c r="AY131" i="226" s="1"/>
  <c r="AY135" i="226" s="1"/>
  <c r="BA117" i="226"/>
  <c r="BA135" i="226" s="1"/>
  <c r="AZ117" i="226"/>
  <c r="AZ135" i="226" s="1"/>
  <c r="BE11" i="226"/>
  <c r="BE12" i="226" s="1"/>
  <c r="BE9" i="226"/>
  <c r="AC43" i="228"/>
  <c r="AC45" i="228"/>
  <c r="BD12" i="226"/>
  <c r="AC46" i="228" l="1"/>
  <c r="AD43" i="228"/>
  <c r="AD45" i="228"/>
  <c r="AD46" i="228" s="1"/>
  <c r="BF9" i="226"/>
  <c r="BF11" i="226"/>
  <c r="BF12" i="226" l="1"/>
  <c r="AE43" i="228"/>
  <c r="AE45" i="228"/>
  <c r="BG11" i="226"/>
  <c r="BG12" i="226" s="1"/>
  <c r="BG9" i="226"/>
  <c r="AF43" i="228" l="1"/>
  <c r="AF45" i="228"/>
  <c r="AF46" i="228" s="1"/>
  <c r="BH9" i="226"/>
  <c r="BH11" i="226"/>
  <c r="AE46" i="228"/>
  <c r="AH45" i="228" s="1"/>
  <c r="AH52" i="228" s="1"/>
  <c r="BI11" i="226" l="1"/>
  <c r="BI12" i="226" s="1"/>
  <c r="BI9" i="226"/>
  <c r="AE53" i="228"/>
  <c r="AE54" i="228"/>
  <c r="AE55" i="228"/>
  <c r="BH12" i="226"/>
  <c r="AA59" i="228"/>
  <c r="Z59" i="228"/>
  <c r="Z60" i="228"/>
  <c r="AB59" i="228"/>
  <c r="Z62" i="228"/>
  <c r="AE56" i="228"/>
  <c r="AH47" i="228"/>
  <c r="Z63" i="228" l="1"/>
  <c r="BJ11" i="226"/>
  <c r="BJ9" i="226"/>
  <c r="AH51" i="228"/>
  <c r="AH49" i="228"/>
  <c r="AA62" i="228"/>
  <c r="AA63" i="228" s="1"/>
  <c r="AA60" i="228"/>
  <c r="BJ12" i="226" l="1"/>
  <c r="BK22" i="226"/>
  <c r="BN22" i="226" s="1"/>
  <c r="BK17" i="226"/>
  <c r="BN17" i="226" s="1"/>
  <c r="BK26" i="226"/>
  <c r="BN26" i="226" s="1"/>
  <c r="BK18" i="226"/>
  <c r="BN18" i="226" s="1"/>
  <c r="BK21" i="226"/>
  <c r="BN21" i="226" s="1"/>
  <c r="BK23" i="226"/>
  <c r="BN23" i="226" s="1"/>
  <c r="BK16" i="226"/>
  <c r="BN16" i="226" s="1"/>
  <c r="BD32" i="226"/>
  <c r="BD30" i="226"/>
  <c r="BF29" i="226"/>
  <c r="BE29" i="226"/>
  <c r="BD29" i="226"/>
  <c r="BK15" i="226"/>
  <c r="BN15" i="226" s="1"/>
  <c r="BP11" i="226"/>
  <c r="AB60" i="228"/>
  <c r="AB62" i="228"/>
  <c r="AB63" i="228" s="1"/>
  <c r="BD31" i="226" l="1"/>
  <c r="BD33" i="226"/>
  <c r="AC60" i="228"/>
  <c r="AC62" i="228"/>
  <c r="AC63" i="228" s="1"/>
  <c r="BR31" i="226"/>
  <c r="BQ31" i="226"/>
  <c r="BE30" i="226"/>
  <c r="BE32" i="226"/>
  <c r="BE33" i="226" s="1"/>
  <c r="BO13" i="226"/>
  <c r="BP26" i="226" s="1"/>
  <c r="BF30" i="226" l="1"/>
  <c r="BF32" i="226"/>
  <c r="AD60" i="228"/>
  <c r="AD62" i="228"/>
  <c r="AD63" i="228" s="1"/>
  <c r="AE62" i="228" l="1"/>
  <c r="AE60" i="228"/>
  <c r="BF33" i="226"/>
  <c r="BG30" i="226"/>
  <c r="BG32" i="226"/>
  <c r="BG33" i="226" l="1"/>
  <c r="BH30" i="226"/>
  <c r="BH32" i="226"/>
  <c r="AF62" i="228"/>
  <c r="AF60" i="228"/>
  <c r="AE63" i="228"/>
  <c r="AE72" i="228" s="1"/>
  <c r="AE73" i="228"/>
  <c r="AE71" i="228"/>
  <c r="AF63" i="228" l="1"/>
  <c r="AH64" i="228"/>
  <c r="BI30" i="226"/>
  <c r="BI32" i="226"/>
  <c r="BI33" i="226" s="1"/>
  <c r="BH33" i="226"/>
  <c r="AH62" i="228"/>
  <c r="AH69" i="228" s="1"/>
  <c r="AE70" i="228"/>
  <c r="Z79" i="228"/>
  <c r="Z77" i="228"/>
  <c r="AB76" i="228"/>
  <c r="Z76" i="228"/>
  <c r="AA76" i="228"/>
  <c r="AA77" i="228" l="1"/>
  <c r="AA79" i="228"/>
  <c r="AA80" i="228" s="1"/>
  <c r="BJ30" i="226"/>
  <c r="BJ32" i="226"/>
  <c r="Z80" i="228"/>
  <c r="AH68" i="228"/>
  <c r="AH66" i="228"/>
  <c r="BK43" i="226"/>
  <c r="BN43" i="226" s="1"/>
  <c r="BJ33" i="226" l="1"/>
  <c r="BQ32" i="226"/>
  <c r="BR32" i="226"/>
  <c r="BK47" i="226"/>
  <c r="BN47" i="226" s="1"/>
  <c r="BK42" i="226"/>
  <c r="BN42" i="226" s="1"/>
  <c r="BK36" i="226"/>
  <c r="BN36" i="226" s="1"/>
  <c r="BP32" i="226"/>
  <c r="BK37" i="226"/>
  <c r="BN37" i="226" s="1"/>
  <c r="BK38" i="226"/>
  <c r="BN38" i="226" s="1"/>
  <c r="BK39" i="226"/>
  <c r="BN39" i="226" s="1"/>
  <c r="BK44" i="226"/>
  <c r="BN44" i="226" s="1"/>
  <c r="BD53" i="226"/>
  <c r="BD50" i="226"/>
  <c r="BD51" i="226"/>
  <c r="BF50" i="226"/>
  <c r="BE50" i="226"/>
  <c r="AB77" i="228"/>
  <c r="AB79" i="228"/>
  <c r="BD54" i="226" l="1"/>
  <c r="AB80" i="228"/>
  <c r="BO34" i="226"/>
  <c r="BP47" i="226" s="1"/>
  <c r="AC79" i="228"/>
  <c r="AC80" i="228" s="1"/>
  <c r="AC77" i="228"/>
  <c r="BE53" i="226"/>
  <c r="BE54" i="226" s="1"/>
  <c r="BE51" i="226"/>
  <c r="BD52" i="226"/>
  <c r="BR33" i="226"/>
  <c r="BQ33" i="226"/>
  <c r="AD79" i="228" l="1"/>
  <c r="AD80" i="228" s="1"/>
  <c r="AD77" i="228"/>
  <c r="BR52" i="226"/>
  <c r="BQ52" i="226"/>
  <c r="BF53" i="226"/>
  <c r="BF51" i="226"/>
  <c r="BF54" i="226" l="1"/>
  <c r="BG51" i="226"/>
  <c r="BG53" i="226"/>
  <c r="BG54" i="226" s="1"/>
  <c r="AE77" i="228"/>
  <c r="AE79" i="228"/>
  <c r="AF79" i="228" l="1"/>
  <c r="AF77" i="228"/>
  <c r="BH53" i="226"/>
  <c r="BH51" i="226"/>
  <c r="AE80" i="228"/>
  <c r="AE90" i="228" s="1"/>
  <c r="AE89" i="228" l="1"/>
  <c r="AH79" i="228"/>
  <c r="AH86" i="228" s="1"/>
  <c r="AE87" i="228"/>
  <c r="BH54" i="226"/>
  <c r="AA93" i="228"/>
  <c r="AB93" i="228"/>
  <c r="Z93" i="228"/>
  <c r="Z96" i="228"/>
  <c r="Z94" i="228"/>
  <c r="AF80" i="228"/>
  <c r="AH81" i="228"/>
  <c r="AE88" i="228"/>
  <c r="BI51" i="226"/>
  <c r="BI53" i="226"/>
  <c r="Z97" i="228" l="1"/>
  <c r="BI54" i="226"/>
  <c r="BJ53" i="226"/>
  <c r="BJ51" i="226"/>
  <c r="AH85" i="228"/>
  <c r="AH83" i="228"/>
  <c r="AA96" i="228"/>
  <c r="AA97" i="228" s="1"/>
  <c r="AA94" i="228"/>
  <c r="BD74" i="226" l="1"/>
  <c r="BD71" i="226"/>
  <c r="BE71" i="226"/>
  <c r="BD72" i="226"/>
  <c r="BF71" i="226"/>
  <c r="AB94" i="228"/>
  <c r="AB96" i="228"/>
  <c r="AB97" i="228" s="1"/>
  <c r="BJ54" i="226"/>
  <c r="BK64" i="226"/>
  <c r="BN64" i="226" s="1"/>
  <c r="BP53" i="226"/>
  <c r="BK57" i="226"/>
  <c r="BN57" i="226" s="1"/>
  <c r="BO55" i="226" s="1"/>
  <c r="BR53" i="226"/>
  <c r="BQ53" i="226"/>
  <c r="BK68" i="226"/>
  <c r="BN68" i="226" s="1"/>
  <c r="BK60" i="226"/>
  <c r="BN60" i="226" s="1"/>
  <c r="BK59" i="226"/>
  <c r="BN59" i="226" s="1"/>
  <c r="BK58" i="226"/>
  <c r="BN58" i="226" s="1"/>
  <c r="BK63" i="226"/>
  <c r="BN63" i="226" s="1"/>
  <c r="BK65" i="226"/>
  <c r="BN65" i="226" s="1"/>
  <c r="BP68" i="226" l="1"/>
  <c r="BR54" i="226"/>
  <c r="BQ54" i="226"/>
  <c r="AC94" i="228"/>
  <c r="AC96" i="228"/>
  <c r="BE72" i="226"/>
  <c r="BE74" i="226"/>
  <c r="BE75" i="226" s="1"/>
  <c r="BD73" i="226"/>
  <c r="BD75" i="226"/>
  <c r="BF74" i="226" l="1"/>
  <c r="BF72" i="226"/>
  <c r="BQ73" i="226"/>
  <c r="BR73" i="226"/>
  <c r="AD94" i="228"/>
  <c r="AD96" i="228"/>
  <c r="AD97" i="228" s="1"/>
  <c r="AC97" i="228"/>
  <c r="BG74" i="226" l="1"/>
  <c r="BG72" i="226"/>
  <c r="AE96" i="228"/>
  <c r="AE94" i="228"/>
  <c r="BF75" i="226"/>
  <c r="AF94" i="228" l="1"/>
  <c r="AF96" i="228"/>
  <c r="AE97" i="228"/>
  <c r="BH74" i="226"/>
  <c r="BH72" i="226"/>
  <c r="BG75" i="226"/>
  <c r="BH75" i="226" l="1"/>
  <c r="AH96" i="228"/>
  <c r="AH103" i="228" s="1"/>
  <c r="BI74" i="226"/>
  <c r="BI75" i="226" s="1"/>
  <c r="BI72" i="226"/>
  <c r="AE107" i="228"/>
  <c r="Z113" i="228"/>
  <c r="Z111" i="228"/>
  <c r="AB110" i="228"/>
  <c r="AA110" i="228"/>
  <c r="Z110" i="228"/>
  <c r="Z112" i="228" s="1"/>
  <c r="AE104" i="228"/>
  <c r="AE105" i="228"/>
  <c r="AE106" i="228"/>
  <c r="AF97" i="228"/>
  <c r="AH98" i="228"/>
  <c r="AH100" i="228" l="1"/>
  <c r="AH102" i="228"/>
  <c r="AA113" i="228"/>
  <c r="AA114" i="228" s="1"/>
  <c r="AA111" i="228"/>
  <c r="Z114" i="228"/>
  <c r="BJ74" i="226"/>
  <c r="BK78" i="226" s="1"/>
  <c r="BN78" i="226" s="1"/>
  <c r="BJ72" i="226"/>
  <c r="BJ75" i="226" l="1"/>
  <c r="BK81" i="226"/>
  <c r="BN81" i="226" s="1"/>
  <c r="BR74" i="226"/>
  <c r="BQ74" i="226"/>
  <c r="BK85" i="226"/>
  <c r="BN85" i="226" s="1"/>
  <c r="BK84" i="226"/>
  <c r="BN84" i="226" s="1"/>
  <c r="BK89" i="226"/>
  <c r="BN89" i="226" s="1"/>
  <c r="BK80" i="226"/>
  <c r="BN80" i="226" s="1"/>
  <c r="BP74" i="226"/>
  <c r="BE92" i="226"/>
  <c r="BD93" i="226"/>
  <c r="BD95" i="226"/>
  <c r="BD92" i="226"/>
  <c r="BF92" i="226"/>
  <c r="BK79" i="226"/>
  <c r="BN79" i="226" s="1"/>
  <c r="BK86" i="226"/>
  <c r="BN86" i="226" s="1"/>
  <c r="AB113" i="228"/>
  <c r="AB111" i="228"/>
  <c r="BO76" i="226" l="1"/>
  <c r="BP89" i="226"/>
  <c r="AB114" i="228"/>
  <c r="AC113" i="228"/>
  <c r="AC114" i="228" s="1"/>
  <c r="AC111" i="228"/>
  <c r="BD96" i="226"/>
  <c r="BD94" i="226"/>
  <c r="BE95" i="226"/>
  <c r="BE96" i="226" s="1"/>
  <c r="BE93" i="226"/>
  <c r="BR75" i="226"/>
  <c r="BQ75" i="226"/>
  <c r="BF95" i="226" l="1"/>
  <c r="BF93" i="226"/>
  <c r="BQ94" i="226"/>
  <c r="BR94" i="226"/>
  <c r="AD113" i="228"/>
  <c r="AD114" i="228" s="1"/>
  <c r="AD111" i="228"/>
  <c r="AE111" i="228" l="1"/>
  <c r="AE113" i="228"/>
  <c r="BG93" i="226"/>
  <c r="BG95" i="226"/>
  <c r="BF96" i="226"/>
  <c r="BH95" i="226" l="1"/>
  <c r="BH93" i="226"/>
  <c r="BG96" i="226"/>
  <c r="AE122" i="228"/>
  <c r="AE114" i="228"/>
  <c r="AE124" i="228"/>
  <c r="AE121" i="228"/>
  <c r="AE123" i="228"/>
  <c r="AF113" i="228"/>
  <c r="AF111" i="228"/>
  <c r="Z127" i="228" l="1"/>
  <c r="Z128" i="228"/>
  <c r="AB127" i="228"/>
  <c r="Z130" i="228"/>
  <c r="AA127" i="228"/>
  <c r="AF114" i="228"/>
  <c r="AH115" i="228"/>
  <c r="BI93" i="226"/>
  <c r="BI95" i="226"/>
  <c r="AH113" i="228"/>
  <c r="AH120" i="228" s="1"/>
  <c r="BH96" i="226"/>
  <c r="Z131" i="228" l="1"/>
  <c r="AA130" i="228"/>
  <c r="AA131" i="228" s="1"/>
  <c r="AA128" i="228"/>
  <c r="BI96" i="226"/>
  <c r="Z129" i="228"/>
  <c r="BJ95" i="226"/>
  <c r="BK107" i="226" s="1"/>
  <c r="BN107" i="226" s="1"/>
  <c r="BJ93" i="226"/>
  <c r="AH117" i="228"/>
  <c r="AH119" i="228"/>
  <c r="BK105" i="226" l="1"/>
  <c r="BN105" i="226" s="1"/>
  <c r="BK101" i="226"/>
  <c r="BN101" i="226" s="1"/>
  <c r="BK99" i="226"/>
  <c r="BN99" i="226" s="1"/>
  <c r="BK102" i="226"/>
  <c r="BN102" i="226" s="1"/>
  <c r="BK100" i="226"/>
  <c r="BN100" i="226" s="1"/>
  <c r="BK106" i="226"/>
  <c r="BN106" i="226" s="1"/>
  <c r="AB128" i="228"/>
  <c r="AB130" i="228"/>
  <c r="AB131" i="228" s="1"/>
  <c r="BD113" i="226"/>
  <c r="BF113" i="226"/>
  <c r="BD116" i="226"/>
  <c r="BE113" i="226"/>
  <c r="BD114" i="226"/>
  <c r="BJ96" i="226"/>
  <c r="BQ95" i="226"/>
  <c r="BP95" i="226"/>
  <c r="BR95" i="226"/>
  <c r="BK110" i="226"/>
  <c r="BN110" i="226" s="1"/>
  <c r="BO97" i="226" l="1"/>
  <c r="BP110" i="226"/>
  <c r="BE116" i="226"/>
  <c r="BE117" i="226" s="1"/>
  <c r="BE114" i="226"/>
  <c r="BD117" i="226"/>
  <c r="BR96" i="226"/>
  <c r="BQ96" i="226"/>
  <c r="BD115" i="226"/>
  <c r="AC128" i="228"/>
  <c r="AC130" i="228"/>
  <c r="AD130" i="228" l="1"/>
  <c r="AD131" i="228" s="1"/>
  <c r="AD128" i="228"/>
  <c r="BR115" i="226"/>
  <c r="BQ115" i="226"/>
  <c r="AC131" i="228"/>
  <c r="BF116" i="226"/>
  <c r="BF114" i="226"/>
  <c r="BG116" i="226" l="1"/>
  <c r="BG117" i="226" s="1"/>
  <c r="BG114" i="226"/>
  <c r="BF117" i="226"/>
  <c r="AE128" i="228"/>
  <c r="AE130" i="228"/>
  <c r="AE131" i="228" l="1"/>
  <c r="AH130" i="228" s="1"/>
  <c r="AH137" i="228" s="1"/>
  <c r="AE140" i="228"/>
  <c r="AE141" i="228"/>
  <c r="AF128" i="228"/>
  <c r="AF130" i="228"/>
  <c r="AF131" i="228" s="1"/>
  <c r="BH116" i="226"/>
  <c r="BH114" i="226"/>
  <c r="BI116" i="226" l="1"/>
  <c r="BI117" i="226" s="1"/>
  <c r="BI114" i="226"/>
  <c r="BH117" i="226"/>
  <c r="AK11" i="228"/>
  <c r="AM8" i="228"/>
  <c r="AL8" i="228"/>
  <c r="AK8" i="228"/>
  <c r="AK9" i="228"/>
  <c r="AH132" i="228"/>
  <c r="AE138" i="228"/>
  <c r="AE139" i="228"/>
  <c r="AH134" i="228" l="1"/>
  <c r="AH136" i="228"/>
  <c r="AK12" i="228"/>
  <c r="AL11" i="228"/>
  <c r="AL12" i="228" s="1"/>
  <c r="AL9" i="228"/>
  <c r="BJ114" i="226"/>
  <c r="BJ116" i="226"/>
  <c r="AK10" i="228"/>
  <c r="BJ117" i="226" l="1"/>
  <c r="BK126" i="226"/>
  <c r="BN126" i="226" s="1"/>
  <c r="BK127" i="226"/>
  <c r="BN127" i="226" s="1"/>
  <c r="BK122" i="226"/>
  <c r="BN122" i="226" s="1"/>
  <c r="BK121" i="226"/>
  <c r="BN121" i="226" s="1"/>
  <c r="BK120" i="226"/>
  <c r="BN120" i="226" s="1"/>
  <c r="BK128" i="226"/>
  <c r="BN128" i="226" s="1"/>
  <c r="BQ116" i="226"/>
  <c r="BP116" i="226"/>
  <c r="BR116" i="226"/>
  <c r="BK131" i="226"/>
  <c r="BN131" i="226" s="1"/>
  <c r="BK123" i="226"/>
  <c r="BN123" i="226" s="1"/>
  <c r="BV8" i="226"/>
  <c r="BV9" i="226"/>
  <c r="BX8" i="226"/>
  <c r="BV11" i="226"/>
  <c r="BW8" i="226"/>
  <c r="AM9" i="228"/>
  <c r="AM11" i="228"/>
  <c r="AM12" i="228" s="1"/>
  <c r="BO118" i="226" l="1"/>
  <c r="BP131" i="226" s="1"/>
  <c r="BP135" i="226" s="1"/>
  <c r="AN11" i="228"/>
  <c r="AN12" i="228" s="1"/>
  <c r="AN9" i="228"/>
  <c r="BV12" i="226"/>
  <c r="BW9" i="226"/>
  <c r="BW11" i="226"/>
  <c r="BW12" i="226" s="1"/>
  <c r="BV10" i="226"/>
  <c r="BR117" i="226"/>
  <c r="BR135" i="226" s="1"/>
  <c r="BQ117" i="226"/>
  <c r="BQ135" i="226" s="1"/>
  <c r="AO9" i="228" l="1"/>
  <c r="AO11" i="228"/>
  <c r="AO12" i="228" s="1"/>
  <c r="BX9" i="226"/>
  <c r="BX11" i="226"/>
  <c r="BX12" i="226" l="1"/>
  <c r="BY9" i="226"/>
  <c r="BY11" i="226"/>
  <c r="AP9" i="228"/>
  <c r="AP11" i="228"/>
  <c r="AP12" i="228" l="1"/>
  <c r="AP21" i="228"/>
  <c r="AP20" i="228"/>
  <c r="AP22" i="228"/>
  <c r="AP19" i="228"/>
  <c r="AQ11" i="228"/>
  <c r="AQ9" i="228"/>
  <c r="BY12" i="226"/>
  <c r="BZ11" i="226"/>
  <c r="BZ12" i="226" s="1"/>
  <c r="BZ9" i="226"/>
  <c r="AK25" i="228" l="1"/>
  <c r="AL25" i="228"/>
  <c r="AK28" i="228"/>
  <c r="AK26" i="228"/>
  <c r="AM25" i="228"/>
  <c r="AQ12" i="228"/>
  <c r="AS13" i="228"/>
  <c r="CA11" i="226"/>
  <c r="CA9" i="226"/>
  <c r="AS11" i="228"/>
  <c r="AS18" i="228" s="1"/>
  <c r="AS15" i="228" l="1"/>
  <c r="AS17" i="228"/>
  <c r="AL28" i="228"/>
  <c r="AL29" i="228" s="1"/>
  <c r="AL26" i="228"/>
  <c r="AK29" i="228"/>
  <c r="CB11" i="226"/>
  <c r="CB9" i="226"/>
  <c r="CA12" i="226"/>
  <c r="CC21" i="226"/>
  <c r="CF21" i="226" s="1"/>
  <c r="CC23" i="226"/>
  <c r="CF23" i="226" s="1"/>
  <c r="CC22" i="226"/>
  <c r="CF22" i="226" s="1"/>
  <c r="AK27" i="228"/>
  <c r="BX29" i="226" l="1"/>
  <c r="BW29" i="226"/>
  <c r="BV29" i="226"/>
  <c r="BV31" i="226" s="1"/>
  <c r="BV32" i="226"/>
  <c r="BV30" i="226"/>
  <c r="CB12" i="226"/>
  <c r="CH11" i="226"/>
  <c r="CC18" i="226"/>
  <c r="CF18" i="226" s="1"/>
  <c r="CC15" i="226"/>
  <c r="CF15" i="226" s="1"/>
  <c r="CC26" i="226"/>
  <c r="CF26" i="226" s="1"/>
  <c r="CC16" i="226"/>
  <c r="CF16" i="226" s="1"/>
  <c r="AM28" i="228"/>
  <c r="AM29" i="228" s="1"/>
  <c r="AM26" i="228"/>
  <c r="CC17" i="226"/>
  <c r="CF17" i="226" s="1"/>
  <c r="BW32" i="226" l="1"/>
  <c r="BW33" i="226" s="1"/>
  <c r="BW30" i="226"/>
  <c r="BV33" i="226"/>
  <c r="CJ31" i="226"/>
  <c r="CI31" i="226"/>
  <c r="AN28" i="228"/>
  <c r="AN29" i="228" s="1"/>
  <c r="AN26" i="228"/>
  <c r="CG13" i="226"/>
  <c r="CH26" i="226" s="1"/>
  <c r="AO28" i="228" l="1"/>
  <c r="AO29" i="228" s="1"/>
  <c r="AO26" i="228"/>
  <c r="BX32" i="226"/>
  <c r="BX30" i="226"/>
  <c r="BX33" i="226" l="1"/>
  <c r="BY32" i="226"/>
  <c r="BY33" i="226" s="1"/>
  <c r="BY30" i="226"/>
  <c r="AP28" i="228"/>
  <c r="AP26" i="228"/>
  <c r="AQ26" i="228" l="1"/>
  <c r="AQ28" i="228"/>
  <c r="AP29" i="228"/>
  <c r="AP36" i="228" s="1"/>
  <c r="AP38" i="228"/>
  <c r="AP37" i="228"/>
  <c r="AP39" i="228"/>
  <c r="BZ32" i="226"/>
  <c r="BZ30" i="226"/>
  <c r="CA30" i="226" l="1"/>
  <c r="CA32" i="226"/>
  <c r="BZ33" i="226"/>
  <c r="AQ29" i="228"/>
  <c r="AS28" i="228" s="1"/>
  <c r="AS35" i="228" s="1"/>
  <c r="AS30" i="228"/>
  <c r="AK45" i="228"/>
  <c r="AL42" i="228"/>
  <c r="AK42" i="228"/>
  <c r="AK44" i="228" s="1"/>
  <c r="AM42" i="228"/>
  <c r="AK43" i="228"/>
  <c r="AK46" i="228" l="1"/>
  <c r="AS34" i="228"/>
  <c r="AS32" i="228"/>
  <c r="CA33" i="226"/>
  <c r="CB30" i="226"/>
  <c r="CB32" i="226"/>
  <c r="CC37" i="226" s="1"/>
  <c r="CF37" i="226" s="1"/>
  <c r="AL45" i="228"/>
  <c r="AL46" i="228" s="1"/>
  <c r="AL43" i="228"/>
  <c r="CB33" i="226" l="1"/>
  <c r="CJ32" i="226"/>
  <c r="CI32" i="226"/>
  <c r="CH32" i="226"/>
  <c r="CC44" i="226"/>
  <c r="CF44" i="226" s="1"/>
  <c r="CC43" i="226"/>
  <c r="CF43" i="226" s="1"/>
  <c r="CC47" i="226"/>
  <c r="CF47" i="226" s="1"/>
  <c r="CC36" i="226"/>
  <c r="CF36" i="226" s="1"/>
  <c r="CC39" i="226"/>
  <c r="CF39" i="226" s="1"/>
  <c r="BX50" i="226"/>
  <c r="BW50" i="226"/>
  <c r="BV50" i="226"/>
  <c r="BV52" i="226" s="1"/>
  <c r="BV53" i="226"/>
  <c r="BV51" i="226"/>
  <c r="CC38" i="226"/>
  <c r="CF38" i="226" s="1"/>
  <c r="CC42" i="226"/>
  <c r="CF42" i="226" s="1"/>
  <c r="AM43" i="228"/>
  <c r="AM45" i="228"/>
  <c r="AM46" i="228" s="1"/>
  <c r="CJ52" i="226" l="1"/>
  <c r="CI52" i="226"/>
  <c r="CG34" i="226"/>
  <c r="AN43" i="228"/>
  <c r="AN45" i="228"/>
  <c r="AN46" i="228" s="1"/>
  <c r="CH47" i="226"/>
  <c r="BW53" i="226"/>
  <c r="BW54" i="226" s="1"/>
  <c r="BW51" i="226"/>
  <c r="BV54" i="226"/>
  <c r="CI33" i="226"/>
  <c r="CJ33" i="226"/>
  <c r="BX53" i="226" l="1"/>
  <c r="BX51" i="226"/>
  <c r="AO45" i="228"/>
  <c r="AO46" i="228" s="1"/>
  <c r="AO43" i="228"/>
  <c r="AP45" i="228" l="1"/>
  <c r="AP43" i="228"/>
  <c r="BY51" i="226"/>
  <c r="BY53" i="226"/>
  <c r="BX54" i="226"/>
  <c r="BZ53" i="226" l="1"/>
  <c r="BZ51" i="226"/>
  <c r="AQ45" i="228"/>
  <c r="AQ43" i="228"/>
  <c r="AP46" i="228"/>
  <c r="AP54" i="228" s="1"/>
  <c r="AP53" i="228"/>
  <c r="AP55" i="228"/>
  <c r="BY54" i="226"/>
  <c r="AP56" i="228" l="1"/>
  <c r="AK60" i="228"/>
  <c r="AM59" i="228"/>
  <c r="AK62" i="228"/>
  <c r="AL59" i="228"/>
  <c r="AK59" i="228"/>
  <c r="AK61" i="228" s="1"/>
  <c r="AQ46" i="228"/>
  <c r="AS45" i="228" s="1"/>
  <c r="AS52" i="228" s="1"/>
  <c r="AS47" i="228"/>
  <c r="CA51" i="226"/>
  <c r="CA53" i="226"/>
  <c r="BZ54" i="226"/>
  <c r="AK63" i="228" l="1"/>
  <c r="AL62" i="228"/>
  <c r="AL63" i="228" s="1"/>
  <c r="AL60" i="228"/>
  <c r="CA54" i="226"/>
  <c r="CB51" i="226"/>
  <c r="CB53" i="226"/>
  <c r="CC59" i="226" s="1"/>
  <c r="CF59" i="226" s="1"/>
  <c r="AS51" i="228"/>
  <c r="AS49" i="228"/>
  <c r="CC60" i="226" l="1"/>
  <c r="CF60" i="226" s="1"/>
  <c r="CC57" i="226"/>
  <c r="CF57" i="226" s="1"/>
  <c r="CC58" i="226"/>
  <c r="CF58" i="226" s="1"/>
  <c r="CC65" i="226"/>
  <c r="CF65" i="226" s="1"/>
  <c r="CC63" i="226"/>
  <c r="CF63" i="226" s="1"/>
  <c r="AM62" i="228"/>
  <c r="AM63" i="228" s="1"/>
  <c r="AM60" i="228"/>
  <c r="CB54" i="226"/>
  <c r="CC68" i="226"/>
  <c r="CF68" i="226" s="1"/>
  <c r="CH53" i="226"/>
  <c r="CJ53" i="226"/>
  <c r="CI53" i="226"/>
  <c r="CC64" i="226"/>
  <c r="CF64" i="226" s="1"/>
  <c r="BV72" i="226"/>
  <c r="BV74" i="226"/>
  <c r="BX71" i="226"/>
  <c r="BW71" i="226"/>
  <c r="BV71" i="226"/>
  <c r="BV73" i="226" s="1"/>
  <c r="CG55" i="226" l="1"/>
  <c r="BV75" i="226"/>
  <c r="BW72" i="226"/>
  <c r="BW74" i="226"/>
  <c r="BW75" i="226" s="1"/>
  <c r="CJ54" i="226"/>
  <c r="CI54" i="226"/>
  <c r="CJ73" i="226"/>
  <c r="CI73" i="226"/>
  <c r="CH68" i="226"/>
  <c r="AN62" i="228"/>
  <c r="AN60" i="228"/>
  <c r="AO60" i="228" l="1"/>
  <c r="AO62" i="228"/>
  <c r="AO63" i="228" s="1"/>
  <c r="AN63" i="228"/>
  <c r="BX74" i="226"/>
  <c r="BX72" i="226"/>
  <c r="BX75" i="226" l="1"/>
  <c r="BY74" i="226"/>
  <c r="BY75" i="226" s="1"/>
  <c r="BY72" i="226"/>
  <c r="AP62" i="228"/>
  <c r="AP60" i="228"/>
  <c r="AQ62" i="228" l="1"/>
  <c r="AQ60" i="228"/>
  <c r="AP63" i="228"/>
  <c r="AP73" i="228" s="1"/>
  <c r="BZ72" i="226"/>
  <c r="BZ74" i="226"/>
  <c r="AP71" i="228" l="1"/>
  <c r="AP70" i="228"/>
  <c r="AP72" i="228"/>
  <c r="AS62" i="228"/>
  <c r="AS69" i="228" s="1"/>
  <c r="BZ75" i="226"/>
  <c r="CA72" i="226"/>
  <c r="CA74" i="226"/>
  <c r="AL76" i="228"/>
  <c r="AK79" i="228"/>
  <c r="AK76" i="228"/>
  <c r="AK78" i="228" s="1"/>
  <c r="AK77" i="228"/>
  <c r="AM76" i="228"/>
  <c r="AQ63" i="228"/>
  <c r="AS64" i="228"/>
  <c r="CA75" i="226" l="1"/>
  <c r="AS68" i="228"/>
  <c r="AS66" i="228"/>
  <c r="CB74" i="226"/>
  <c r="CB72" i="226"/>
  <c r="AL77" i="228"/>
  <c r="AL79" i="228"/>
  <c r="AL80" i="228" s="1"/>
  <c r="AK80" i="228"/>
  <c r="CC89" i="226"/>
  <c r="CF89" i="226" s="1"/>
  <c r="AM79" i="228" l="1"/>
  <c r="AM80" i="228" s="1"/>
  <c r="AM77" i="228"/>
  <c r="BV93" i="226"/>
  <c r="BW92" i="226"/>
  <c r="BX92" i="226"/>
  <c r="BV92" i="226"/>
  <c r="BV94" i="226" s="1"/>
  <c r="BV95" i="226"/>
  <c r="CB75" i="226"/>
  <c r="CC85" i="226"/>
  <c r="CF85" i="226" s="1"/>
  <c r="CC84" i="226"/>
  <c r="CF84" i="226" s="1"/>
  <c r="CH74" i="226"/>
  <c r="CI74" i="226"/>
  <c r="CJ74" i="226"/>
  <c r="CC81" i="226"/>
  <c r="CF81" i="226" s="1"/>
  <c r="CC78" i="226"/>
  <c r="CF78" i="226" s="1"/>
  <c r="CC79" i="226"/>
  <c r="CF79" i="226" s="1"/>
  <c r="CC80" i="226"/>
  <c r="CF80" i="226" s="1"/>
  <c r="CC86" i="226"/>
  <c r="CF86" i="226" s="1"/>
  <c r="CI75" i="226" l="1"/>
  <c r="CJ75" i="226"/>
  <c r="BV96" i="226"/>
  <c r="CI94" i="226"/>
  <c r="CJ94" i="226"/>
  <c r="CG76" i="226"/>
  <c r="CH89" i="226" s="1"/>
  <c r="BW95" i="226"/>
  <c r="BW96" i="226" s="1"/>
  <c r="BW93" i="226"/>
  <c r="AN77" i="228"/>
  <c r="AN79" i="228"/>
  <c r="AN80" i="228" l="1"/>
  <c r="AO79" i="228"/>
  <c r="AO80" i="228" s="1"/>
  <c r="AO77" i="228"/>
  <c r="BX93" i="226"/>
  <c r="BX95" i="226"/>
  <c r="BX96" i="226" l="1"/>
  <c r="AP77" i="228"/>
  <c r="AP79" i="228"/>
  <c r="BY95" i="226"/>
  <c r="BY96" i="226" s="1"/>
  <c r="BY93" i="226"/>
  <c r="BZ95" i="226" l="1"/>
  <c r="BZ93" i="226"/>
  <c r="AP90" i="228"/>
  <c r="AP87" i="228"/>
  <c r="AP88" i="228"/>
  <c r="AP89" i="228"/>
  <c r="AP80" i="228"/>
  <c r="AQ77" i="228"/>
  <c r="AQ79" i="228"/>
  <c r="AQ80" i="228" l="1"/>
  <c r="AS81" i="228"/>
  <c r="CA93" i="226"/>
  <c r="CA95" i="226"/>
  <c r="AK93" i="228"/>
  <c r="AK95" i="228" s="1"/>
  <c r="AL93" i="228"/>
  <c r="AK96" i="228"/>
  <c r="AK94" i="228"/>
  <c r="AM93" i="228"/>
  <c r="BZ96" i="226"/>
  <c r="AS79" i="228"/>
  <c r="AS86" i="228" s="1"/>
  <c r="CA96" i="226" l="1"/>
  <c r="CB95" i="226"/>
  <c r="CB93" i="226"/>
  <c r="AS83" i="228"/>
  <c r="AS85" i="228"/>
  <c r="AL96" i="228"/>
  <c r="AL97" i="228" s="1"/>
  <c r="AL94" i="228"/>
  <c r="AK97" i="228"/>
  <c r="CB96" i="226" l="1"/>
  <c r="CJ95" i="226"/>
  <c r="CC99" i="226"/>
  <c r="CF99" i="226" s="1"/>
  <c r="CI95" i="226"/>
  <c r="CC107" i="226"/>
  <c r="CF107" i="226" s="1"/>
  <c r="CH95" i="226"/>
  <c r="BV116" i="226"/>
  <c r="BV114" i="226"/>
  <c r="BX113" i="226"/>
  <c r="BW113" i="226"/>
  <c r="BV113" i="226"/>
  <c r="BV115" i="226" s="1"/>
  <c r="CC106" i="226"/>
  <c r="CF106" i="226" s="1"/>
  <c r="CC110" i="226"/>
  <c r="CF110" i="226" s="1"/>
  <c r="AM96" i="228"/>
  <c r="AM97" i="228" s="1"/>
  <c r="AM94" i="228"/>
  <c r="CC102" i="226"/>
  <c r="CF102" i="226" s="1"/>
  <c r="CC100" i="226"/>
  <c r="CF100" i="226" s="1"/>
  <c r="CC101" i="226"/>
  <c r="CF101" i="226" s="1"/>
  <c r="CC105" i="226"/>
  <c r="CF105" i="226" s="1"/>
  <c r="CI115" i="226" l="1"/>
  <c r="CJ115" i="226"/>
  <c r="BV117" i="226"/>
  <c r="BW114" i="226"/>
  <c r="BW116" i="226"/>
  <c r="BW117" i="226" s="1"/>
  <c r="CG97" i="226"/>
  <c r="CH110" i="226" s="1"/>
  <c r="AN94" i="228"/>
  <c r="AN96" i="228"/>
  <c r="AN97" i="228" s="1"/>
  <c r="CI96" i="226"/>
  <c r="CJ96" i="226"/>
  <c r="AO94" i="228" l="1"/>
  <c r="AO96" i="228"/>
  <c r="AO97" i="228" s="1"/>
  <c r="BX114" i="226"/>
  <c r="BX116" i="226"/>
  <c r="BX117" i="226" l="1"/>
  <c r="AP96" i="228"/>
  <c r="AP94" i="228"/>
  <c r="BY114" i="226"/>
  <c r="BY116" i="226"/>
  <c r="BY117" i="226" s="1"/>
  <c r="AQ94" i="228" l="1"/>
  <c r="AQ96" i="228"/>
  <c r="BZ114" i="226"/>
  <c r="BZ116" i="226"/>
  <c r="AP97" i="228"/>
  <c r="AP104" i="228" l="1"/>
  <c r="AP107" i="228"/>
  <c r="AP106" i="228"/>
  <c r="BZ117" i="226"/>
  <c r="CA116" i="226"/>
  <c r="CA114" i="226"/>
  <c r="AQ97" i="228"/>
  <c r="AS96" i="228" s="1"/>
  <c r="AS103" i="228" s="1"/>
  <c r="AS98" i="228"/>
  <c r="AP105" i="228"/>
  <c r="AK113" i="228"/>
  <c r="AM110" i="228"/>
  <c r="AL110" i="228"/>
  <c r="AK110" i="228"/>
  <c r="AK112" i="228" s="1"/>
  <c r="AK111" i="228"/>
  <c r="CB116" i="226" l="1"/>
  <c r="CB114" i="226"/>
  <c r="CA117" i="226"/>
  <c r="CC120" i="226"/>
  <c r="CF120" i="226" s="1"/>
  <c r="CC126" i="226"/>
  <c r="CF126" i="226" s="1"/>
  <c r="CC127" i="226"/>
  <c r="CF127" i="226" s="1"/>
  <c r="CC121" i="226"/>
  <c r="CF121" i="226" s="1"/>
  <c r="CJ116" i="226"/>
  <c r="CH116" i="226"/>
  <c r="CC128" i="226"/>
  <c r="CF128" i="226" s="1"/>
  <c r="CC122" i="226"/>
  <c r="CF122" i="226" s="1"/>
  <c r="AS102" i="228"/>
  <c r="AS100" i="228"/>
  <c r="AL111" i="228"/>
  <c r="AL113" i="228"/>
  <c r="AL114" i="228" s="1"/>
  <c r="AK114" i="228"/>
  <c r="AM111" i="228" l="1"/>
  <c r="AM113" i="228"/>
  <c r="AM114" i="228" s="1"/>
  <c r="CN8" i="226"/>
  <c r="CO8" i="226"/>
  <c r="CM8" i="226"/>
  <c r="CM10" i="226" s="1"/>
  <c r="CM11" i="226"/>
  <c r="CM9" i="226"/>
  <c r="CB117" i="226"/>
  <c r="CC123" i="226"/>
  <c r="CF123" i="226" s="1"/>
  <c r="CI116" i="226"/>
  <c r="CC131" i="226"/>
  <c r="CF131" i="226" s="1"/>
  <c r="CG118" i="226" l="1"/>
  <c r="CH131" i="226" s="1"/>
  <c r="CH135" i="226" s="1"/>
  <c r="CN11" i="226"/>
  <c r="CN12" i="226" s="1"/>
  <c r="CN9" i="226"/>
  <c r="CM12" i="226"/>
  <c r="AN111" i="228"/>
  <c r="AN113" i="228"/>
  <c r="AN114" i="228" s="1"/>
  <c r="CJ117" i="226"/>
  <c r="CI117" i="226"/>
  <c r="CO11" i="226" l="1"/>
  <c r="CO9" i="226"/>
  <c r="AO111" i="228"/>
  <c r="AO113" i="228"/>
  <c r="AO114" i="228" l="1"/>
  <c r="AP111" i="228"/>
  <c r="AP113" i="228"/>
  <c r="CP11" i="226"/>
  <c r="CP12" i="226" s="1"/>
  <c r="CP9" i="226"/>
  <c r="CO12" i="226"/>
  <c r="AP114" i="228" l="1"/>
  <c r="AP122" i="228" s="1"/>
  <c r="CQ9" i="226"/>
  <c r="CQ11" i="226"/>
  <c r="AQ113" i="228"/>
  <c r="AQ114" i="228" s="1"/>
  <c r="AQ111" i="228"/>
  <c r="AS113" i="228"/>
  <c r="AS120" i="228" s="1"/>
  <c r="AK127" i="228" l="1"/>
  <c r="AK130" i="228"/>
  <c r="AK128" i="228"/>
  <c r="AL127" i="228"/>
  <c r="AM127" i="228"/>
  <c r="CR9" i="226"/>
  <c r="CR11" i="226"/>
  <c r="CQ12" i="226"/>
  <c r="AP123" i="228"/>
  <c r="AP121" i="228"/>
  <c r="AP124" i="228"/>
  <c r="AS115" i="228"/>
  <c r="AL130" i="228" l="1"/>
  <c r="AL131" i="228" s="1"/>
  <c r="AL128" i="228"/>
  <c r="AK131" i="228"/>
  <c r="CR12" i="226"/>
  <c r="AK129" i="228"/>
  <c r="AS119" i="228"/>
  <c r="AS117" i="228"/>
  <c r="CS9" i="226"/>
  <c r="CS11" i="226"/>
  <c r="CT26" i="226" s="1"/>
  <c r="CW26" i="226" s="1"/>
  <c r="CT17" i="226" l="1"/>
  <c r="CW17" i="226" s="1"/>
  <c r="CT23" i="226"/>
  <c r="CW23" i="226" s="1"/>
  <c r="CY11" i="226"/>
  <c r="CT21" i="226"/>
  <c r="CW21" i="226" s="1"/>
  <c r="CT16" i="226"/>
  <c r="CW16" i="226" s="1"/>
  <c r="CM30" i="226"/>
  <c r="CO29" i="226"/>
  <c r="CN29" i="226"/>
  <c r="CM29" i="226"/>
  <c r="CM32" i="226"/>
  <c r="AM130" i="228"/>
  <c r="AM128" i="228"/>
  <c r="CS12" i="226"/>
  <c r="CT15" i="226"/>
  <c r="CW15" i="226" s="1"/>
  <c r="CT18" i="226"/>
  <c r="CW18" i="226" s="1"/>
  <c r="CT22" i="226"/>
  <c r="CW22" i="226" s="1"/>
  <c r="CM31" i="226" l="1"/>
  <c r="CN30" i="226"/>
  <c r="CN32" i="226"/>
  <c r="CN33" i="226" s="1"/>
  <c r="CM33" i="226"/>
  <c r="CX13" i="226"/>
  <c r="CY26" i="226" s="1"/>
  <c r="AM131" i="228"/>
  <c r="AN130" i="228"/>
  <c r="AN131" i="228" s="1"/>
  <c r="AN128" i="228"/>
  <c r="AO130" i="228" l="1"/>
  <c r="AO131" i="228" s="1"/>
  <c r="AO128" i="228"/>
  <c r="CO30" i="226"/>
  <c r="CO32" i="226"/>
  <c r="CZ31" i="226"/>
  <c r="DA31" i="226"/>
  <c r="CO33" i="226" l="1"/>
  <c r="CP32" i="226"/>
  <c r="CP33" i="226" s="1"/>
  <c r="CP30" i="226"/>
  <c r="AP128" i="228"/>
  <c r="AP130" i="228"/>
  <c r="AQ130" i="228" l="1"/>
  <c r="AQ131" i="228" s="1"/>
  <c r="AQ128" i="228"/>
  <c r="AP131" i="228"/>
  <c r="AS130" i="228" s="1"/>
  <c r="AS137" i="228" s="1"/>
  <c r="AS132" i="228"/>
  <c r="CQ32" i="226"/>
  <c r="CQ30" i="226"/>
  <c r="AP138" i="228" l="1"/>
  <c r="CR30" i="226"/>
  <c r="CR32" i="226"/>
  <c r="AP140" i="228"/>
  <c r="AP139" i="228"/>
  <c r="AW8" i="228"/>
  <c r="AW10" i="228" s="1"/>
  <c r="AW9" i="228"/>
  <c r="AY8" i="228"/>
  <c r="AX8" i="228"/>
  <c r="AW11" i="228"/>
  <c r="CQ33" i="226"/>
  <c r="AS134" i="228"/>
  <c r="AS136" i="228"/>
  <c r="AP141" i="228"/>
  <c r="AX9" i="228" l="1"/>
  <c r="AX11" i="228"/>
  <c r="AX12" i="228" s="1"/>
  <c r="CR33" i="226"/>
  <c r="CS32" i="226"/>
  <c r="CT42" i="226" s="1"/>
  <c r="CW42" i="226" s="1"/>
  <c r="CS30" i="226"/>
  <c r="AW12" i="228"/>
  <c r="CN50" i="226" l="1"/>
  <c r="CO50" i="226"/>
  <c r="CM50" i="226"/>
  <c r="CM53" i="226"/>
  <c r="CM51" i="226"/>
  <c r="CS33" i="226"/>
  <c r="CZ33" i="226" s="1"/>
  <c r="CT43" i="226"/>
  <c r="CW43" i="226" s="1"/>
  <c r="CT44" i="226"/>
  <c r="CW44" i="226" s="1"/>
  <c r="CZ32" i="226"/>
  <c r="DA32" i="226"/>
  <c r="CT37" i="226"/>
  <c r="CW37" i="226" s="1"/>
  <c r="CT47" i="226"/>
  <c r="CW47" i="226" s="1"/>
  <c r="CT38" i="226"/>
  <c r="CW38" i="226" s="1"/>
  <c r="CY32" i="226"/>
  <c r="CT36" i="226"/>
  <c r="CW36" i="226" s="1"/>
  <c r="CT39" i="226"/>
  <c r="CW39" i="226" s="1"/>
  <c r="AY9" i="228"/>
  <c r="AY11" i="228"/>
  <c r="DA33" i="226" l="1"/>
  <c r="AY12" i="228"/>
  <c r="CN53" i="226"/>
  <c r="CN54" i="226" s="1"/>
  <c r="CN51" i="226"/>
  <c r="CM54" i="226"/>
  <c r="CX34" i="226"/>
  <c r="CY47" i="226" s="1"/>
  <c r="CM52" i="226"/>
  <c r="AZ9" i="228"/>
  <c r="AZ11" i="228"/>
  <c r="AZ12" i="228" s="1"/>
  <c r="BA9" i="228" l="1"/>
  <c r="BA11" i="228"/>
  <c r="BA12" i="228" s="1"/>
  <c r="DA52" i="226"/>
  <c r="CZ52" i="226"/>
  <c r="CO53" i="226"/>
  <c r="CO51" i="226"/>
  <c r="CP53" i="226" l="1"/>
  <c r="CP54" i="226" s="1"/>
  <c r="CP51" i="226"/>
  <c r="CO54" i="226"/>
  <c r="BB9" i="228"/>
  <c r="BB11" i="228"/>
  <c r="CQ53" i="226" l="1"/>
  <c r="CQ51" i="226"/>
  <c r="BB12" i="228"/>
  <c r="BB22" i="228" s="1"/>
  <c r="BB21" i="228"/>
  <c r="BB19" i="228"/>
  <c r="BB20" i="228"/>
  <c r="BC9" i="228"/>
  <c r="BC11" i="228"/>
  <c r="BC12" i="228" l="1"/>
  <c r="BE13" i="228"/>
  <c r="AW28" i="228"/>
  <c r="AW26" i="228"/>
  <c r="AX25" i="228"/>
  <c r="AW25" i="228"/>
  <c r="AW27" i="228" s="1"/>
  <c r="AY25" i="228"/>
  <c r="BE11" i="228"/>
  <c r="BE18" i="228" s="1"/>
  <c r="CR51" i="226"/>
  <c r="CR53" i="226"/>
  <c r="CQ54" i="226"/>
  <c r="CS53" i="226" l="1"/>
  <c r="CS51" i="226"/>
  <c r="AX28" i="228"/>
  <c r="AX29" i="228" s="1"/>
  <c r="AX26" i="228"/>
  <c r="BE17" i="228"/>
  <c r="BE15" i="228"/>
  <c r="AW29" i="228"/>
  <c r="CR54" i="226"/>
  <c r="CT68" i="226"/>
  <c r="CW68" i="226" s="1"/>
  <c r="AY26" i="228" l="1"/>
  <c r="AY28" i="228"/>
  <c r="CO71" i="226"/>
  <c r="CM71" i="226"/>
  <c r="CM74" i="226"/>
  <c r="CN71" i="226"/>
  <c r="CM72" i="226"/>
  <c r="CS54" i="226"/>
  <c r="CT65" i="226"/>
  <c r="CW65" i="226" s="1"/>
  <c r="CT60" i="226"/>
  <c r="CW60" i="226" s="1"/>
  <c r="CT64" i="226"/>
  <c r="CW64" i="226" s="1"/>
  <c r="CT57" i="226"/>
  <c r="CW57" i="226" s="1"/>
  <c r="CY53" i="226"/>
  <c r="CZ53" i="226"/>
  <c r="CT59" i="226"/>
  <c r="CW59" i="226" s="1"/>
  <c r="DA53" i="226"/>
  <c r="CT63" i="226"/>
  <c r="CW63" i="226" s="1"/>
  <c r="CT58" i="226"/>
  <c r="CW58" i="226" s="1"/>
  <c r="DA54" i="226" l="1"/>
  <c r="CZ54" i="226"/>
  <c r="CN72" i="226"/>
  <c r="CN74" i="226"/>
  <c r="CN75" i="226" s="1"/>
  <c r="CM75" i="226"/>
  <c r="CM73" i="226"/>
  <c r="AY29" i="228"/>
  <c r="AZ28" i="228"/>
  <c r="AZ29" i="228" s="1"/>
  <c r="AZ26" i="228"/>
  <c r="CX55" i="226"/>
  <c r="CY68" i="226" s="1"/>
  <c r="DA73" i="226" l="1"/>
  <c r="CZ73" i="226"/>
  <c r="BA26" i="228"/>
  <c r="BA28" i="228"/>
  <c r="BA29" i="228" s="1"/>
  <c r="CO72" i="226"/>
  <c r="CO74" i="226"/>
  <c r="BB26" i="228" l="1"/>
  <c r="BB28" i="228"/>
  <c r="CP72" i="226"/>
  <c r="CP74" i="226"/>
  <c r="CP75" i="226" s="1"/>
  <c r="CO75" i="226"/>
  <c r="CQ74" i="226" l="1"/>
  <c r="CQ72" i="226"/>
  <c r="BB29" i="228"/>
  <c r="BE28" i="228" s="1"/>
  <c r="BE35" i="228" s="1"/>
  <c r="BB38" i="228"/>
  <c r="BB37" i="228"/>
  <c r="BB36" i="228"/>
  <c r="BB39" i="228"/>
  <c r="BC26" i="228"/>
  <c r="BC28" i="228"/>
  <c r="BC29" i="228" s="1"/>
  <c r="BE30" i="228"/>
  <c r="BE34" i="228" l="1"/>
  <c r="BE32" i="228"/>
  <c r="CQ75" i="226"/>
  <c r="CR72" i="226"/>
  <c r="CR74" i="226"/>
  <c r="AW42" i="228"/>
  <c r="AW45" i="228"/>
  <c r="AW43" i="228"/>
  <c r="AY42" i="228"/>
  <c r="AX42" i="228"/>
  <c r="CS74" i="226" l="1"/>
  <c r="CS72" i="226"/>
  <c r="AX45" i="228"/>
  <c r="AX46" i="228" s="1"/>
  <c r="AX43" i="228"/>
  <c r="AW46" i="228"/>
  <c r="AW44" i="228"/>
  <c r="CR75" i="226"/>
  <c r="CT78" i="226"/>
  <c r="CW78" i="226" s="1"/>
  <c r="CT81" i="226"/>
  <c r="CW81" i="226" s="1"/>
  <c r="CY74" i="226"/>
  <c r="CM95" i="226" l="1"/>
  <c r="CM92" i="226"/>
  <c r="CM93" i="226"/>
  <c r="CN92" i="226"/>
  <c r="CO92" i="226"/>
  <c r="AY43" i="228"/>
  <c r="AY45" i="228"/>
  <c r="CS75" i="226"/>
  <c r="CT89" i="226"/>
  <c r="CW89" i="226" s="1"/>
  <c r="CT86" i="226"/>
  <c r="CW86" i="226" s="1"/>
  <c r="CT85" i="226"/>
  <c r="CW85" i="226" s="1"/>
  <c r="DA74" i="226"/>
  <c r="CT80" i="226"/>
  <c r="CW80" i="226" s="1"/>
  <c r="CT84" i="226"/>
  <c r="CW84" i="226" s="1"/>
  <c r="CT79" i="226"/>
  <c r="CW79" i="226" s="1"/>
  <c r="CZ74" i="226"/>
  <c r="CX76" i="226" l="1"/>
  <c r="CY89" i="226" s="1"/>
  <c r="CZ75" i="226"/>
  <c r="DA75" i="226"/>
  <c r="AY46" i="228"/>
  <c r="AZ45" i="228"/>
  <c r="AZ46" i="228" s="1"/>
  <c r="AZ43" i="228"/>
  <c r="CN93" i="226"/>
  <c r="CN95" i="226"/>
  <c r="CN96" i="226" s="1"/>
  <c r="CM94" i="226"/>
  <c r="CM96" i="226"/>
  <c r="DA94" i="226" l="1"/>
  <c r="CZ94" i="226"/>
  <c r="CO93" i="226"/>
  <c r="CO95" i="226"/>
  <c r="BA45" i="228"/>
  <c r="BA46" i="228" s="1"/>
  <c r="BA43" i="228"/>
  <c r="CP93" i="226" l="1"/>
  <c r="CP95" i="226"/>
  <c r="CP96" i="226" s="1"/>
  <c r="BB43" i="228"/>
  <c r="BB45" i="228"/>
  <c r="CO96" i="226"/>
  <c r="BB46" i="228" l="1"/>
  <c r="BC45" i="228"/>
  <c r="BC43" i="228"/>
  <c r="CQ93" i="226"/>
  <c r="CQ95" i="226"/>
  <c r="CR95" i="226" l="1"/>
  <c r="CR96" i="226" s="1"/>
  <c r="CR93" i="226"/>
  <c r="AY59" i="228"/>
  <c r="AX59" i="228"/>
  <c r="AW59" i="228"/>
  <c r="AW61" i="228" s="1"/>
  <c r="AW60" i="228"/>
  <c r="AW62" i="228"/>
  <c r="CQ96" i="226"/>
  <c r="BE45" i="228"/>
  <c r="BE52" i="228" s="1"/>
  <c r="BB53" i="228"/>
  <c r="BC46" i="228"/>
  <c r="BE47" i="228"/>
  <c r="BB54" i="228"/>
  <c r="BB55" i="228"/>
  <c r="BB56" i="228"/>
  <c r="BE49" i="228" l="1"/>
  <c r="BE51" i="228"/>
  <c r="AW63" i="228"/>
  <c r="AX62" i="228"/>
  <c r="AX63" i="228" s="1"/>
  <c r="AX60" i="228"/>
  <c r="CS93" i="226"/>
  <c r="CS95" i="226"/>
  <c r="CM114" i="226" l="1"/>
  <c r="CO113" i="226"/>
  <c r="CN113" i="226"/>
  <c r="CM113" i="226"/>
  <c r="CM115" i="226" s="1"/>
  <c r="CM116" i="226"/>
  <c r="AY60" i="228"/>
  <c r="AY62" i="228"/>
  <c r="AY63" i="228" s="1"/>
  <c r="CS96" i="226"/>
  <c r="CY95" i="226"/>
  <c r="CT100" i="226"/>
  <c r="CW100" i="226" s="1"/>
  <c r="DA95" i="226"/>
  <c r="CT101" i="226"/>
  <c r="CW101" i="226" s="1"/>
  <c r="CT102" i="226"/>
  <c r="CW102" i="226" s="1"/>
  <c r="CT99" i="226"/>
  <c r="CW99" i="226" s="1"/>
  <c r="CT106" i="226"/>
  <c r="CW106" i="226" s="1"/>
  <c r="CT105" i="226"/>
  <c r="CW105" i="226" s="1"/>
  <c r="CZ95" i="226"/>
  <c r="CT107" i="226"/>
  <c r="CW107" i="226" s="1"/>
  <c r="CT110" i="226"/>
  <c r="CW110" i="226" s="1"/>
  <c r="CZ96" i="226" l="1"/>
  <c r="DA96" i="226"/>
  <c r="AZ60" i="228"/>
  <c r="AZ62" i="228"/>
  <c r="CM117" i="226"/>
  <c r="CX97" i="226"/>
  <c r="CY110" i="226" s="1"/>
  <c r="DA115" i="226"/>
  <c r="CZ115" i="226"/>
  <c r="CN116" i="226"/>
  <c r="CN117" i="226" s="1"/>
  <c r="CN114" i="226"/>
  <c r="CO116" i="226" l="1"/>
  <c r="CO114" i="226"/>
  <c r="AZ63" i="228"/>
  <c r="BA60" i="228"/>
  <c r="BA62" i="228"/>
  <c r="BA63" i="228" s="1"/>
  <c r="CP116" i="226" l="1"/>
  <c r="CP114" i="226"/>
  <c r="CO117" i="226"/>
  <c r="BB62" i="228"/>
  <c r="BB60" i="228"/>
  <c r="BC60" i="228" l="1"/>
  <c r="BC62" i="228"/>
  <c r="BC63" i="228" s="1"/>
  <c r="CQ116" i="226"/>
  <c r="CQ114" i="226"/>
  <c r="BB63" i="228"/>
  <c r="BE62" i="228" s="1"/>
  <c r="BE69" i="228" s="1"/>
  <c r="BE64" i="228"/>
  <c r="CP117" i="226"/>
  <c r="BE68" i="228" l="1"/>
  <c r="BE66" i="228"/>
  <c r="CR116" i="226"/>
  <c r="CR114" i="226"/>
  <c r="CQ117" i="226"/>
  <c r="AW77" i="228"/>
  <c r="AY76" i="228"/>
  <c r="AW76" i="228"/>
  <c r="AW79" i="228"/>
  <c r="AX76" i="228"/>
  <c r="CS114" i="226" l="1"/>
  <c r="CS116" i="226"/>
  <c r="AX79" i="228"/>
  <c r="AX80" i="228" s="1"/>
  <c r="AX77" i="228"/>
  <c r="AW80" i="228"/>
  <c r="AW78" i="228"/>
  <c r="CR117" i="226"/>
  <c r="CY116" i="226"/>
  <c r="CT122" i="226"/>
  <c r="CW122" i="226" s="1"/>
  <c r="CT127" i="226"/>
  <c r="CW127" i="226" s="1"/>
  <c r="AY79" i="228" l="1"/>
  <c r="AY77" i="228"/>
  <c r="CS117" i="226"/>
  <c r="DA117" i="226" s="1"/>
  <c r="CT126" i="226"/>
  <c r="CW126" i="226" s="1"/>
  <c r="DA116" i="226"/>
  <c r="CZ116" i="226"/>
  <c r="CT120" i="226"/>
  <c r="CW120" i="226" s="1"/>
  <c r="CT131" i="226"/>
  <c r="CW131" i="226" s="1"/>
  <c r="CT128" i="226"/>
  <c r="CW128" i="226" s="1"/>
  <c r="CT121" i="226"/>
  <c r="CW121" i="226" s="1"/>
  <c r="CT123" i="226"/>
  <c r="CW123" i="226" s="1"/>
  <c r="CX118" i="226" l="1"/>
  <c r="CY131" i="226" s="1"/>
  <c r="CY135" i="226" s="1"/>
  <c r="AE3" i="226" s="1"/>
  <c r="AZ77" i="228"/>
  <c r="AZ79" i="228"/>
  <c r="AZ80" i="228" s="1"/>
  <c r="AY80" i="228"/>
  <c r="CZ117" i="226"/>
  <c r="BA79" i="228" l="1"/>
  <c r="BA77" i="228"/>
  <c r="BB77" i="228" l="1"/>
  <c r="BB79" i="228"/>
  <c r="BA80" i="228"/>
  <c r="BB80" i="228" l="1"/>
  <c r="BB90" i="228" s="1"/>
  <c r="BC79" i="228"/>
  <c r="BC77" i="228"/>
  <c r="AY93" i="228" l="1"/>
  <c r="AW93" i="228"/>
  <c r="AX93" i="228"/>
  <c r="AW96" i="228"/>
  <c r="AW94" i="228"/>
  <c r="BB89" i="228"/>
  <c r="BC80" i="228"/>
  <c r="BE79" i="228" s="1"/>
  <c r="BE86" i="228" s="1"/>
  <c r="BE81" i="228"/>
  <c r="BB87" i="228"/>
  <c r="BB88" i="228"/>
  <c r="BE83" i="228" l="1"/>
  <c r="BE85" i="228"/>
  <c r="AX96" i="228"/>
  <c r="AX97" i="228" s="1"/>
  <c r="AX94" i="228"/>
  <c r="AW97" i="228"/>
  <c r="AW95" i="228"/>
  <c r="AY96" i="228" l="1"/>
  <c r="AY97" i="228" s="1"/>
  <c r="AY94" i="228"/>
  <c r="AZ96" i="228" l="1"/>
  <c r="AZ97" i="228" s="1"/>
  <c r="AZ94" i="228"/>
  <c r="BA94" i="228" l="1"/>
  <c r="BA96" i="228"/>
  <c r="BA97" i="228" s="1"/>
  <c r="BB96" i="228" l="1"/>
  <c r="BB94" i="228"/>
  <c r="BC94" i="228" l="1"/>
  <c r="BC96" i="228"/>
  <c r="BB97" i="228"/>
  <c r="BB106" i="228"/>
  <c r="BB104" i="228"/>
  <c r="BB107" i="228"/>
  <c r="BE96" i="228" l="1"/>
  <c r="BE103" i="228" s="1"/>
  <c r="BB105" i="228"/>
  <c r="BC97" i="228"/>
  <c r="BE98" i="228"/>
  <c r="AY110" i="228"/>
  <c r="AX110" i="228"/>
  <c r="AW111" i="228"/>
  <c r="AW110" i="228"/>
  <c r="AW112" i="228" s="1"/>
  <c r="AW113" i="228"/>
  <c r="BE102" i="228" l="1"/>
  <c r="BE100" i="228"/>
  <c r="AX111" i="228"/>
  <c r="AX113" i="228"/>
  <c r="AX114" i="228" s="1"/>
  <c r="AW114" i="228"/>
  <c r="AY113" i="228" l="1"/>
  <c r="AY111" i="228"/>
  <c r="AZ113" i="228" l="1"/>
  <c r="AZ114" i="228" s="1"/>
  <c r="AZ111" i="228"/>
  <c r="AY114" i="228"/>
  <c r="BA113" i="228" l="1"/>
  <c r="BA111" i="228"/>
  <c r="BB113" i="228" l="1"/>
  <c r="BB111" i="228"/>
  <c r="BA114" i="228"/>
  <c r="BC113" i="228" l="1"/>
  <c r="BC111" i="228"/>
  <c r="BB114" i="228"/>
  <c r="BB123" i="228" s="1"/>
  <c r="BB121" i="228" l="1"/>
  <c r="BB124" i="228"/>
  <c r="BB122" i="228"/>
  <c r="AW130" i="228"/>
  <c r="AY127" i="228"/>
  <c r="AX127" i="228"/>
  <c r="AW127" i="228"/>
  <c r="AW129" i="228" s="1"/>
  <c r="AW128" i="228"/>
  <c r="BC114" i="228"/>
  <c r="BE113" i="228" s="1"/>
  <c r="BE120" i="228" s="1"/>
  <c r="BE115" i="228"/>
  <c r="BE119" i="228" l="1"/>
  <c r="BE117" i="228"/>
  <c r="AX128" i="228"/>
  <c r="AX130" i="228"/>
  <c r="AX131" i="228" s="1"/>
  <c r="AW131" i="228"/>
  <c r="AY128" i="228" l="1"/>
  <c r="AY130" i="228"/>
  <c r="AY131" i="228" l="1"/>
  <c r="AZ130" i="228"/>
  <c r="AZ131" i="228" s="1"/>
  <c r="AZ128" i="228"/>
  <c r="BA128" i="228" l="1"/>
  <c r="BA130" i="228"/>
  <c r="BA131" i="228" s="1"/>
  <c r="BB128" i="228" l="1"/>
  <c r="BB130" i="228"/>
  <c r="BB131" i="228" l="1"/>
  <c r="BB139" i="228"/>
  <c r="BB141" i="228"/>
  <c r="BB138" i="228"/>
  <c r="BC128" i="228"/>
  <c r="BC130" i="228"/>
  <c r="BC131" i="228" l="1"/>
  <c r="BE132" i="228"/>
  <c r="BH11" i="228"/>
  <c r="BH8" i="228"/>
  <c r="BH9" i="228"/>
  <c r="BJ8" i="228"/>
  <c r="BI8" i="228"/>
  <c r="BE130" i="228"/>
  <c r="BE137" i="228" s="1"/>
  <c r="BB140" i="228"/>
  <c r="BI9" i="228" l="1"/>
  <c r="BI11" i="228"/>
  <c r="BI12" i="228" s="1"/>
  <c r="BH10" i="228"/>
  <c r="BH12" i="228"/>
  <c r="BE136" i="228"/>
  <c r="BE134" i="228"/>
  <c r="BJ11" i="228" l="1"/>
  <c r="BJ9" i="228"/>
  <c r="BK11" i="228" l="1"/>
  <c r="BK12" i="228" s="1"/>
  <c r="BK9" i="228"/>
  <c r="BJ12" i="228"/>
  <c r="BL11" i="228" l="1"/>
  <c r="BL9" i="228"/>
  <c r="BM9" i="228" l="1"/>
  <c r="BM11" i="228"/>
  <c r="BL12" i="228"/>
  <c r="BM12" i="228" l="1"/>
  <c r="BM22" i="228" s="1"/>
  <c r="BN11" i="228"/>
  <c r="BN9" i="228"/>
  <c r="BU22" i="228" l="1"/>
  <c r="BI25" i="228"/>
  <c r="BH25" i="228"/>
  <c r="BH27" i="228" s="1"/>
  <c r="BH28" i="228"/>
  <c r="BH26" i="228"/>
  <c r="BJ25" i="228"/>
  <c r="BM20" i="228"/>
  <c r="BM19" i="228"/>
  <c r="BN12" i="228"/>
  <c r="BP11" i="228" s="1"/>
  <c r="BP18" i="228" s="1"/>
  <c r="BP13" i="228"/>
  <c r="BM21" i="228"/>
  <c r="BV19" i="228" l="1"/>
  <c r="BU19" i="228"/>
  <c r="BU20" i="228"/>
  <c r="BV20" i="228"/>
  <c r="BU21" i="228"/>
  <c r="BV21" i="228"/>
  <c r="BH29" i="228"/>
  <c r="BP17" i="228"/>
  <c r="BP15" i="228"/>
  <c r="BV18" i="228"/>
  <c r="BI28" i="228"/>
  <c r="BI29" i="228" s="1"/>
  <c r="BI26" i="228"/>
  <c r="BV22" i="228"/>
  <c r="BJ28" i="228" l="1"/>
  <c r="BJ29" i="228" s="1"/>
  <c r="BJ26" i="228"/>
  <c r="BK28" i="228" l="1"/>
  <c r="BK29" i="228" s="1"/>
  <c r="BK26" i="228"/>
  <c r="BL26" i="228" l="1"/>
  <c r="BL28" i="228"/>
  <c r="BL29" i="228" s="1"/>
  <c r="BM26" i="228" l="1"/>
  <c r="BM28" i="228"/>
  <c r="BM29" i="228" l="1"/>
  <c r="BN28" i="228"/>
  <c r="BN26" i="228"/>
  <c r="BH43" i="228" l="1"/>
  <c r="BJ42" i="228"/>
  <c r="BI42" i="228"/>
  <c r="BH42" i="228"/>
  <c r="BH44" i="228" s="1"/>
  <c r="BH45" i="228"/>
  <c r="BN29" i="228"/>
  <c r="BP30" i="228"/>
  <c r="BP28" i="228"/>
  <c r="BP35" i="228" s="1"/>
  <c r="BM37" i="228"/>
  <c r="BM38" i="228"/>
  <c r="BM39" i="228"/>
  <c r="BM36" i="228"/>
  <c r="BU38" i="228" l="1"/>
  <c r="BV38" i="228"/>
  <c r="BU39" i="228"/>
  <c r="BV39" i="228"/>
  <c r="BV35" i="228"/>
  <c r="BH46" i="228"/>
  <c r="BU37" i="228"/>
  <c r="BV37" i="228"/>
  <c r="BP32" i="228"/>
  <c r="BP34" i="228"/>
  <c r="BV36" i="228"/>
  <c r="BU36" i="228"/>
  <c r="BI43" i="228"/>
  <c r="BI45" i="228"/>
  <c r="BI46" i="228" s="1"/>
  <c r="BJ45" i="228" l="1"/>
  <c r="BJ43" i="228"/>
  <c r="BJ46" i="228" l="1"/>
  <c r="BK45" i="228"/>
  <c r="BK46" i="228" s="1"/>
  <c r="BK43" i="228"/>
  <c r="BL45" i="228" l="1"/>
  <c r="BL46" i="228" s="1"/>
  <c r="BL43" i="228"/>
  <c r="BM45" i="228" l="1"/>
  <c r="BM43" i="228"/>
  <c r="BN43" i="228" l="1"/>
  <c r="BN45" i="228"/>
  <c r="BM46" i="228"/>
  <c r="BM53" i="228" s="1"/>
  <c r="BM54" i="228"/>
  <c r="BU53" i="228" l="1"/>
  <c r="BU54" i="228"/>
  <c r="BV54" i="228"/>
  <c r="BP45" i="228"/>
  <c r="BP52" i="228" s="1"/>
  <c r="BM55" i="228"/>
  <c r="BM56" i="228"/>
  <c r="BN46" i="228"/>
  <c r="BP47" i="228"/>
  <c r="BH59" i="228"/>
  <c r="BI59" i="228"/>
  <c r="BH60" i="228"/>
  <c r="BH62" i="228"/>
  <c r="BJ59" i="228"/>
  <c r="BH61" i="228" l="1"/>
  <c r="BI60" i="228"/>
  <c r="BI62" i="228"/>
  <c r="BI63" i="228" s="1"/>
  <c r="BP49" i="228"/>
  <c r="BP51" i="228"/>
  <c r="BU55" i="228"/>
  <c r="BV55" i="228"/>
  <c r="BU56" i="228"/>
  <c r="BV56" i="228"/>
  <c r="BV52" i="228"/>
  <c r="BH63" i="228"/>
  <c r="BV53" i="228"/>
  <c r="BJ60" i="228" l="1"/>
  <c r="BJ62" i="228"/>
  <c r="BJ63" i="228" s="1"/>
  <c r="BK62" i="228" l="1"/>
  <c r="BK63" i="228" s="1"/>
  <c r="BK60" i="228"/>
  <c r="BL62" i="228" l="1"/>
  <c r="BL60" i="228"/>
  <c r="BM62" i="228" l="1"/>
  <c r="BM60" i="228"/>
  <c r="BL63" i="228"/>
  <c r="BN62" i="228" l="1"/>
  <c r="BN60" i="228"/>
  <c r="BM63" i="228"/>
  <c r="BM73" i="228" s="1"/>
  <c r="BU73" i="228" s="1"/>
  <c r="BM71" i="228" l="1"/>
  <c r="BM72" i="228"/>
  <c r="BM70" i="228"/>
  <c r="BH79" i="228"/>
  <c r="BH77" i="228"/>
  <c r="BI76" i="228"/>
  <c r="BJ76" i="228"/>
  <c r="BH76" i="228"/>
  <c r="BH78" i="228" s="1"/>
  <c r="BN63" i="228"/>
  <c r="BP62" i="228" s="1"/>
  <c r="BP69" i="228" s="1"/>
  <c r="BP64" i="228"/>
  <c r="BV69" i="228" l="1"/>
  <c r="BP66" i="228"/>
  <c r="BP68" i="228"/>
  <c r="BH80" i="228"/>
  <c r="BV70" i="228"/>
  <c r="BU70" i="228"/>
  <c r="BV71" i="228"/>
  <c r="BU72" i="228"/>
  <c r="BV73" i="228"/>
  <c r="BI79" i="228"/>
  <c r="BI80" i="228" s="1"/>
  <c r="BI77" i="228"/>
  <c r="BV72" i="228"/>
  <c r="BU71" i="228"/>
  <c r="BJ79" i="228" l="1"/>
  <c r="BJ80" i="228" s="1"/>
  <c r="BJ77" i="228"/>
  <c r="BK79" i="228" l="1"/>
  <c r="BK77" i="228"/>
  <c r="BK80" i="228" l="1"/>
  <c r="BL79" i="228"/>
  <c r="BL80" i="228" s="1"/>
  <c r="BL77" i="228"/>
  <c r="BM77" i="228" l="1"/>
  <c r="BM79" i="228"/>
  <c r="BM80" i="228" l="1"/>
  <c r="BN79" i="228"/>
  <c r="BN77" i="228"/>
  <c r="BJ93" i="228" l="1"/>
  <c r="BI93" i="228"/>
  <c r="BH93" i="228"/>
  <c r="BH95" i="228" s="1"/>
  <c r="BH96" i="228"/>
  <c r="BH94" i="228"/>
  <c r="BN80" i="228"/>
  <c r="BP81" i="228"/>
  <c r="BP79" i="228"/>
  <c r="BP86" i="228" s="1"/>
  <c r="BM89" i="228"/>
  <c r="BM90" i="228"/>
  <c r="BM88" i="228"/>
  <c r="BM87" i="228"/>
  <c r="BV87" i="228" l="1"/>
  <c r="BU87" i="228"/>
  <c r="BU90" i="228"/>
  <c r="BV90" i="228"/>
  <c r="BU89" i="228"/>
  <c r="BV89" i="228"/>
  <c r="BP83" i="228"/>
  <c r="BP85" i="228"/>
  <c r="BU88" i="228"/>
  <c r="BV88" i="228"/>
  <c r="BH97" i="228"/>
  <c r="BV86" i="228"/>
  <c r="BI94" i="228"/>
  <c r="BI96" i="228"/>
  <c r="BI97" i="228" s="1"/>
  <c r="BJ94" i="228" l="1"/>
  <c r="BJ96" i="228"/>
  <c r="BK96" i="228" l="1"/>
  <c r="BK97" i="228" s="1"/>
  <c r="BK94" i="228"/>
  <c r="BJ97" i="228"/>
  <c r="BL94" i="228" l="1"/>
  <c r="BL96" i="228"/>
  <c r="BL97" i="228" l="1"/>
  <c r="BM96" i="228"/>
  <c r="BM94" i="228"/>
  <c r="BN96" i="228" l="1"/>
  <c r="BN97" i="228" s="1"/>
  <c r="BN94" i="228"/>
  <c r="BM97" i="228"/>
  <c r="BM107" i="228" s="1"/>
  <c r="BP98" i="228"/>
  <c r="BP96" i="228"/>
  <c r="BP103" i="228" s="1"/>
  <c r="BU107" i="228" l="1"/>
  <c r="BV107" i="228"/>
  <c r="BV103" i="228"/>
  <c r="BM106" i="228"/>
  <c r="BP102" i="228"/>
  <c r="BP100" i="228"/>
  <c r="BM104" i="228"/>
  <c r="BM105" i="228"/>
  <c r="BH111" i="228"/>
  <c r="BJ110" i="228"/>
  <c r="BH113" i="228"/>
  <c r="BI110" i="228"/>
  <c r="BH110" i="228"/>
  <c r="BH114" i="228" l="1"/>
  <c r="BI111" i="228"/>
  <c r="BI113" i="228"/>
  <c r="BI114" i="228" s="1"/>
  <c r="BU105" i="228"/>
  <c r="BV105" i="228"/>
  <c r="BV104" i="228"/>
  <c r="BU104" i="228"/>
  <c r="BU106" i="228"/>
  <c r="BV106" i="228"/>
  <c r="BH112" i="228"/>
  <c r="BJ113" i="228" l="1"/>
  <c r="BJ114" i="228" s="1"/>
  <c r="BJ111" i="228"/>
  <c r="BK113" i="228" l="1"/>
  <c r="BK111" i="228"/>
  <c r="BL111" i="228" l="1"/>
  <c r="BL113" i="228"/>
  <c r="BL114" i="228" s="1"/>
  <c r="BK114" i="228"/>
  <c r="BM111" i="228" l="1"/>
  <c r="BM113" i="228"/>
  <c r="BM114" i="228" l="1"/>
  <c r="BP113" i="228" s="1"/>
  <c r="BP120" i="228" s="1"/>
  <c r="BM123" i="228"/>
  <c r="BM124" i="228"/>
  <c r="BM121" i="228"/>
  <c r="BN113" i="228"/>
  <c r="BN114" i="228" s="1"/>
  <c r="BN111" i="228"/>
  <c r="BJ127" i="228" l="1"/>
  <c r="BI127" i="228"/>
  <c r="BH127" i="228"/>
  <c r="BH129" i="228" s="1"/>
  <c r="BH128" i="228"/>
  <c r="BH130" i="228"/>
  <c r="BP115" i="228"/>
  <c r="BV121" i="228"/>
  <c r="BU121" i="228"/>
  <c r="BU123" i="228"/>
  <c r="BV123" i="228"/>
  <c r="BU124" i="228"/>
  <c r="BV124" i="228"/>
  <c r="BM122" i="228"/>
  <c r="BH131" i="228" l="1"/>
  <c r="BP119" i="228"/>
  <c r="BV120" i="228" s="1"/>
  <c r="BP117" i="228"/>
  <c r="BI128" i="228"/>
  <c r="BI130" i="228"/>
  <c r="BI131" i="228" s="1"/>
  <c r="BU122" i="228"/>
  <c r="BV122" i="228"/>
  <c r="BJ130" i="228" l="1"/>
  <c r="BJ131" i="228" s="1"/>
  <c r="BJ128" i="228"/>
  <c r="BK130" i="228" l="1"/>
  <c r="BK128" i="228"/>
  <c r="BL130" i="228" l="1"/>
  <c r="BL131" i="228" s="1"/>
  <c r="BL128" i="228"/>
  <c r="BK131" i="228"/>
  <c r="BM130" i="228" l="1"/>
  <c r="BM128" i="228"/>
  <c r="BN130" i="228" l="1"/>
  <c r="BN131" i="228" s="1"/>
  <c r="BN128" i="228"/>
  <c r="BM141" i="228"/>
  <c r="BM131" i="228"/>
  <c r="BP130" i="228" s="1"/>
  <c r="BP137" i="228" s="1"/>
  <c r="BM139" i="228"/>
  <c r="BM140" i="228"/>
  <c r="BM138" i="228"/>
  <c r="BP132" i="228"/>
  <c r="BP134" i="228" l="1"/>
  <c r="BP136" i="228"/>
  <c r="BV138" i="228"/>
  <c r="BU138" i="228"/>
  <c r="BU140" i="228"/>
  <c r="BV140" i="228"/>
  <c r="BV137" i="228"/>
  <c r="U3" i="228" s="1"/>
  <c r="BU141" i="228"/>
  <c r="BV141" i="228"/>
  <c r="BU139" i="228"/>
  <c r="V5" i="228" s="1"/>
  <c r="BV139" i="228"/>
  <c r="V4" i="228" l="1"/>
  <c r="U4" i="228" s="1"/>
  <c r="B16" i="210" l="1"/>
  <c r="B14" i="210"/>
  <c r="B13" i="210"/>
  <c r="B12" i="210"/>
  <c r="B11" i="210"/>
  <c r="C5" i="210"/>
  <c r="C6" i="210"/>
  <c r="C7" i="210"/>
  <c r="B10" i="210"/>
  <c r="B9" i="133"/>
  <c r="P22" i="209" l="1"/>
  <c r="P18" i="209"/>
  <c r="P17" i="209"/>
  <c r="P13" i="209"/>
  <c r="P12" i="209"/>
  <c r="P11" i="209"/>
  <c r="P5" i="207" l="1"/>
  <c r="G3" i="207"/>
  <c r="G4" i="208"/>
  <c r="D7" i="208" s="1"/>
  <c r="G3" i="208"/>
  <c r="AL336" i="208"/>
  <c r="AI335" i="208"/>
  <c r="AI333" i="208"/>
  <c r="AI331" i="208"/>
  <c r="AL320" i="208"/>
  <c r="AI319" i="208"/>
  <c r="AI317" i="208"/>
  <c r="AI315" i="208"/>
  <c r="AL304" i="208"/>
  <c r="AI303" i="208"/>
  <c r="AI301" i="208"/>
  <c r="AI299" i="208"/>
  <c r="AL288" i="208"/>
  <c r="AI287" i="208"/>
  <c r="AI285" i="208"/>
  <c r="AI283" i="208"/>
  <c r="AL272" i="208"/>
  <c r="AI271" i="208"/>
  <c r="AI269" i="208"/>
  <c r="AI267" i="208"/>
  <c r="AL256" i="208"/>
  <c r="AI255" i="208"/>
  <c r="AI253" i="208"/>
  <c r="AI251" i="208"/>
  <c r="AL240" i="208"/>
  <c r="AI239" i="208"/>
  <c r="AI237" i="208"/>
  <c r="AI235" i="208"/>
  <c r="AL224" i="208"/>
  <c r="AI223" i="208"/>
  <c r="AI221" i="208"/>
  <c r="AI219" i="208"/>
  <c r="AL208" i="208"/>
  <c r="AI207" i="208"/>
  <c r="AI205" i="208"/>
  <c r="AI203" i="208"/>
  <c r="AL192" i="208"/>
  <c r="AI191" i="208"/>
  <c r="AI189" i="208"/>
  <c r="AI187" i="208"/>
  <c r="AL176" i="208"/>
  <c r="AI175" i="208"/>
  <c r="AI173" i="208"/>
  <c r="AI171" i="208"/>
  <c r="AL160" i="208"/>
  <c r="AI159" i="208"/>
  <c r="AI157" i="208"/>
  <c r="AI155" i="208"/>
  <c r="AL144" i="208"/>
  <c r="AI143" i="208"/>
  <c r="AI141" i="208"/>
  <c r="AI139" i="208"/>
  <c r="AL128" i="208"/>
  <c r="AI127" i="208"/>
  <c r="AI125" i="208"/>
  <c r="AI123" i="208"/>
  <c r="AL112" i="208"/>
  <c r="AI111" i="208"/>
  <c r="AI109" i="208"/>
  <c r="AI107" i="208"/>
  <c r="AL96" i="208"/>
  <c r="AI95" i="208"/>
  <c r="AI93" i="208"/>
  <c r="AI91" i="208"/>
  <c r="AL80" i="208"/>
  <c r="AI79" i="208"/>
  <c r="AI77" i="208"/>
  <c r="AI75" i="208"/>
  <c r="AL64" i="208"/>
  <c r="AI63" i="208"/>
  <c r="AI61" i="208"/>
  <c r="AI59" i="208"/>
  <c r="AL48" i="208"/>
  <c r="AI47" i="208"/>
  <c r="AI45" i="208"/>
  <c r="AI43" i="208"/>
  <c r="AL32" i="208"/>
  <c r="AI31" i="208"/>
  <c r="AI29" i="208"/>
  <c r="AI27" i="208"/>
  <c r="AL16" i="208"/>
  <c r="AI15" i="208"/>
  <c r="AI13" i="208"/>
  <c r="AI11" i="208"/>
  <c r="AL336" i="207"/>
  <c r="AI335" i="207"/>
  <c r="AI333" i="207"/>
  <c r="AI331" i="207"/>
  <c r="AL320" i="207"/>
  <c r="AI319" i="207"/>
  <c r="AI317" i="207"/>
  <c r="AI315" i="207"/>
  <c r="AL304" i="207"/>
  <c r="AI303" i="207"/>
  <c r="AI301" i="207"/>
  <c r="AI299" i="207"/>
  <c r="AL288" i="207"/>
  <c r="AI287" i="207"/>
  <c r="AI285" i="207"/>
  <c r="AI283" i="207"/>
  <c r="AL272" i="207"/>
  <c r="AI271" i="207"/>
  <c r="AI269" i="207"/>
  <c r="AI267" i="207"/>
  <c r="AL256" i="207"/>
  <c r="AI255" i="207"/>
  <c r="AI253" i="207"/>
  <c r="AI251" i="207"/>
  <c r="AL240" i="207"/>
  <c r="AI239" i="207"/>
  <c r="AI237" i="207"/>
  <c r="AI235" i="207"/>
  <c r="AL224" i="207"/>
  <c r="AI223" i="207"/>
  <c r="AI221" i="207"/>
  <c r="AI219" i="207"/>
  <c r="AL208" i="207"/>
  <c r="AI207" i="207"/>
  <c r="AI205" i="207"/>
  <c r="AI203" i="207"/>
  <c r="AL192" i="207"/>
  <c r="AI191" i="207"/>
  <c r="AI189" i="207"/>
  <c r="AI187" i="207"/>
  <c r="AL176" i="207"/>
  <c r="AI175" i="207"/>
  <c r="AI173" i="207"/>
  <c r="AI171" i="207"/>
  <c r="AL160" i="207"/>
  <c r="AI159" i="207"/>
  <c r="AI157" i="207"/>
  <c r="AI155" i="207"/>
  <c r="AL144" i="207"/>
  <c r="AI143" i="207"/>
  <c r="AI141" i="207"/>
  <c r="AI139" i="207"/>
  <c r="AL128" i="207"/>
  <c r="AI127" i="207"/>
  <c r="AI125" i="207"/>
  <c r="AI123" i="207"/>
  <c r="AL112" i="207"/>
  <c r="AI111" i="207"/>
  <c r="AI109" i="207"/>
  <c r="AI107" i="207"/>
  <c r="AL96" i="207"/>
  <c r="AI95" i="207"/>
  <c r="AI93" i="207"/>
  <c r="AI91" i="207"/>
  <c r="AL80" i="207"/>
  <c r="AI79" i="207"/>
  <c r="AI77" i="207"/>
  <c r="AI75" i="207"/>
  <c r="AL64" i="207"/>
  <c r="AI63" i="207"/>
  <c r="AI61" i="207"/>
  <c r="AI59" i="207"/>
  <c r="AL48" i="207"/>
  <c r="AI47" i="207"/>
  <c r="AI45" i="207"/>
  <c r="AI43" i="207"/>
  <c r="AL32" i="207"/>
  <c r="AI31" i="207"/>
  <c r="AI29" i="207"/>
  <c r="AI27" i="207"/>
  <c r="AL16" i="207"/>
  <c r="AI15" i="207"/>
  <c r="AI13" i="207"/>
  <c r="AI11" i="207"/>
  <c r="D7" i="207"/>
  <c r="C7" i="207"/>
  <c r="W3" i="208" l="1"/>
  <c r="W4" i="207"/>
  <c r="P5" i="208"/>
  <c r="C7" i="208"/>
  <c r="C9" i="208" s="1"/>
  <c r="C26" i="208" s="1"/>
  <c r="C23" i="208" s="1"/>
  <c r="W4" i="208"/>
  <c r="F7" i="207"/>
  <c r="C9" i="207"/>
  <c r="W3" i="207"/>
  <c r="F7" i="208" l="1"/>
  <c r="C10" i="208"/>
  <c r="C11" i="208" s="1"/>
  <c r="C19" i="208" s="1"/>
  <c r="C27" i="208"/>
  <c r="C35" i="208" s="1"/>
  <c r="D23" i="208"/>
  <c r="C24" i="208"/>
  <c r="D9" i="208"/>
  <c r="E9" i="208" s="1"/>
  <c r="C8" i="208"/>
  <c r="C25" i="208"/>
  <c r="D10" i="208"/>
  <c r="D9" i="207"/>
  <c r="C10" i="207"/>
  <c r="C8" i="207"/>
  <c r="C26" i="207"/>
  <c r="C37" i="208" l="1"/>
  <c r="C36" i="208"/>
  <c r="C34" i="208"/>
  <c r="E10" i="208"/>
  <c r="F9" i="208"/>
  <c r="C18" i="208"/>
  <c r="D11" i="208"/>
  <c r="D21" i="208" s="1"/>
  <c r="C20" i="208"/>
  <c r="C21" i="208"/>
  <c r="D25" i="208"/>
  <c r="C42" i="208"/>
  <c r="C27" i="207"/>
  <c r="C24" i="207"/>
  <c r="D23" i="207"/>
  <c r="C23" i="207"/>
  <c r="C11" i="207"/>
  <c r="D10" i="207"/>
  <c r="E9" i="207"/>
  <c r="C25" i="207" l="1"/>
  <c r="E11" i="208"/>
  <c r="E21" i="208" s="1"/>
  <c r="C43" i="208"/>
  <c r="C53" i="208" s="1"/>
  <c r="C39" i="208"/>
  <c r="C40" i="208"/>
  <c r="D39" i="208"/>
  <c r="D20" i="208"/>
  <c r="D18" i="208"/>
  <c r="G9" i="208"/>
  <c r="F10" i="208"/>
  <c r="D19" i="208"/>
  <c r="E25" i="208"/>
  <c r="D26" i="208"/>
  <c r="C42" i="207"/>
  <c r="D25" i="207"/>
  <c r="C34" i="207"/>
  <c r="C19" i="207"/>
  <c r="C35" i="207"/>
  <c r="D11" i="207"/>
  <c r="D19" i="207" s="1"/>
  <c r="C20" i="207"/>
  <c r="C21" i="207"/>
  <c r="C18" i="207"/>
  <c r="C36" i="207"/>
  <c r="E10" i="207"/>
  <c r="F9" i="207"/>
  <c r="C37" i="207"/>
  <c r="D20" i="207" l="1"/>
  <c r="F25" i="208"/>
  <c r="E26" i="208"/>
  <c r="E18" i="208"/>
  <c r="F11" i="208"/>
  <c r="F20" i="208" s="1"/>
  <c r="E19" i="208"/>
  <c r="H9" i="208"/>
  <c r="G10" i="208"/>
  <c r="C41" i="208"/>
  <c r="E20" i="208"/>
  <c r="C51" i="208"/>
  <c r="C50" i="208"/>
  <c r="D27" i="208"/>
  <c r="D37" i="208" s="1"/>
  <c r="C52" i="208"/>
  <c r="D21" i="207"/>
  <c r="F10" i="207"/>
  <c r="G9" i="207"/>
  <c r="D18" i="207"/>
  <c r="E25" i="207"/>
  <c r="D26" i="207"/>
  <c r="E11" i="207"/>
  <c r="C43" i="207"/>
  <c r="C51" i="207" s="1"/>
  <c r="C40" i="207"/>
  <c r="C39" i="207"/>
  <c r="D39" i="207"/>
  <c r="C50" i="207" l="1"/>
  <c r="C52" i="207"/>
  <c r="F21" i="208"/>
  <c r="D35" i="208"/>
  <c r="D36" i="208"/>
  <c r="E27" i="208"/>
  <c r="E34" i="208" s="1"/>
  <c r="C58" i="208"/>
  <c r="D41" i="208"/>
  <c r="G11" i="208"/>
  <c r="G19" i="208" s="1"/>
  <c r="I9" i="208"/>
  <c r="H10" i="208"/>
  <c r="F26" i="208"/>
  <c r="G25" i="208"/>
  <c r="F18" i="208"/>
  <c r="F19" i="208"/>
  <c r="D34" i="208"/>
  <c r="C53" i="207"/>
  <c r="E19" i="207"/>
  <c r="E20" i="207"/>
  <c r="E21" i="207"/>
  <c r="H9" i="207"/>
  <c r="G10" i="207"/>
  <c r="F11" i="207"/>
  <c r="F20" i="207" s="1"/>
  <c r="C41" i="207"/>
  <c r="E18" i="207"/>
  <c r="D27" i="207"/>
  <c r="D34" i="207" s="1"/>
  <c r="F25" i="207"/>
  <c r="E26" i="207"/>
  <c r="E35" i="208" l="1"/>
  <c r="G21" i="208"/>
  <c r="G20" i="208"/>
  <c r="E36" i="208"/>
  <c r="J9" i="208"/>
  <c r="I10" i="208"/>
  <c r="D42" i="208"/>
  <c r="E41" i="208"/>
  <c r="C55" i="208"/>
  <c r="C59" i="208"/>
  <c r="C56" i="208"/>
  <c r="D55" i="208"/>
  <c r="H11" i="208"/>
  <c r="H21" i="208" s="1"/>
  <c r="E37" i="208"/>
  <c r="G26" i="208"/>
  <c r="H25" i="208"/>
  <c r="G18" i="208"/>
  <c r="F27" i="208"/>
  <c r="F37" i="208" s="1"/>
  <c r="F19" i="207"/>
  <c r="D35" i="207"/>
  <c r="F18" i="207"/>
  <c r="E27" i="207"/>
  <c r="E37" i="207" s="1"/>
  <c r="D37" i="207"/>
  <c r="F21" i="207"/>
  <c r="C58" i="207"/>
  <c r="D41" i="207"/>
  <c r="D36" i="207"/>
  <c r="F26" i="207"/>
  <c r="G25" i="207"/>
  <c r="G11" i="207"/>
  <c r="G21" i="207" s="1"/>
  <c r="I9" i="207"/>
  <c r="H10" i="207"/>
  <c r="C57" i="208" l="1"/>
  <c r="E42" i="208"/>
  <c r="F41" i="208"/>
  <c r="F34" i="208"/>
  <c r="D43" i="208"/>
  <c r="D53" i="208" s="1"/>
  <c r="I11" i="208"/>
  <c r="I21" i="208" s="1"/>
  <c r="F36" i="208"/>
  <c r="H18" i="208"/>
  <c r="H19" i="208"/>
  <c r="C66" i="208"/>
  <c r="J10" i="208"/>
  <c r="K9" i="208"/>
  <c r="H20" i="208"/>
  <c r="C67" i="208"/>
  <c r="G27" i="208"/>
  <c r="G35" i="208" s="1"/>
  <c r="F35" i="208"/>
  <c r="C68" i="208"/>
  <c r="C74" i="208"/>
  <c r="D57" i="208"/>
  <c r="I25" i="208"/>
  <c r="H26" i="208"/>
  <c r="C69" i="208"/>
  <c r="G20" i="207"/>
  <c r="C59" i="207"/>
  <c r="C69" i="207" s="1"/>
  <c r="C56" i="207"/>
  <c r="D55" i="207"/>
  <c r="C55" i="207"/>
  <c r="H11" i="207"/>
  <c r="H20" i="207" s="1"/>
  <c r="G26" i="207"/>
  <c r="H25" i="207"/>
  <c r="F27" i="207"/>
  <c r="F37" i="207" s="1"/>
  <c r="J9" i="207"/>
  <c r="I10" i="207"/>
  <c r="E34" i="207"/>
  <c r="E35" i="207"/>
  <c r="G18" i="207"/>
  <c r="E36" i="207"/>
  <c r="G19" i="207"/>
  <c r="E41" i="207"/>
  <c r="D42" i="207"/>
  <c r="H19" i="207" l="1"/>
  <c r="H18" i="207"/>
  <c r="H21" i="207"/>
  <c r="F34" i="207"/>
  <c r="C67" i="207"/>
  <c r="F36" i="207"/>
  <c r="C66" i="207"/>
  <c r="C57" i="207"/>
  <c r="C74" i="207" s="1"/>
  <c r="I18" i="208"/>
  <c r="I19" i="208"/>
  <c r="I20" i="208"/>
  <c r="G34" i="208"/>
  <c r="K10" i="208"/>
  <c r="L9" i="208"/>
  <c r="F42" i="208"/>
  <c r="G41" i="208"/>
  <c r="E43" i="208"/>
  <c r="E53" i="208" s="1"/>
  <c r="D52" i="208"/>
  <c r="J11" i="208"/>
  <c r="J21" i="208" s="1"/>
  <c r="H27" i="208"/>
  <c r="H36" i="208" s="1"/>
  <c r="G36" i="208"/>
  <c r="I26" i="208"/>
  <c r="J25" i="208"/>
  <c r="G37" i="208"/>
  <c r="E57" i="208"/>
  <c r="D58" i="208"/>
  <c r="C75" i="208"/>
  <c r="C82" i="208" s="1"/>
  <c r="C72" i="208"/>
  <c r="C71" i="208"/>
  <c r="D71" i="208"/>
  <c r="D50" i="208"/>
  <c r="D51" i="208"/>
  <c r="F35" i="207"/>
  <c r="J10" i="207"/>
  <c r="K9" i="207"/>
  <c r="I11" i="207"/>
  <c r="I19" i="207" s="1"/>
  <c r="I25" i="207"/>
  <c r="H26" i="207"/>
  <c r="G27" i="207"/>
  <c r="G37" i="207" s="1"/>
  <c r="D43" i="207"/>
  <c r="D51" i="207" s="1"/>
  <c r="F41" i="207"/>
  <c r="E42" i="207"/>
  <c r="C68" i="207"/>
  <c r="D57" i="207" l="1"/>
  <c r="D50" i="207"/>
  <c r="D52" i="207"/>
  <c r="H37" i="208"/>
  <c r="H35" i="208"/>
  <c r="C85" i="208"/>
  <c r="H34" i="208"/>
  <c r="E51" i="208"/>
  <c r="E52" i="208"/>
  <c r="D59" i="208"/>
  <c r="D66" i="208" s="1"/>
  <c r="C73" i="208"/>
  <c r="F57" i="208"/>
  <c r="E58" i="208"/>
  <c r="E50" i="208"/>
  <c r="M9" i="208"/>
  <c r="L10" i="208"/>
  <c r="I27" i="208"/>
  <c r="I34" i="208" s="1"/>
  <c r="J19" i="208"/>
  <c r="K11" i="208"/>
  <c r="K21" i="208" s="1"/>
  <c r="K25" i="208"/>
  <c r="J26" i="208"/>
  <c r="J18" i="208"/>
  <c r="J20" i="208"/>
  <c r="F43" i="208"/>
  <c r="F50" i="208" s="1"/>
  <c r="C83" i="208"/>
  <c r="C84" i="208"/>
  <c r="H41" i="208"/>
  <c r="G42" i="208"/>
  <c r="H27" i="207"/>
  <c r="H37" i="207" s="1"/>
  <c r="J11" i="207"/>
  <c r="J21" i="207" s="1"/>
  <c r="C75" i="207"/>
  <c r="C84" i="207" s="1"/>
  <c r="C72" i="207"/>
  <c r="D71" i="207"/>
  <c r="C71" i="207"/>
  <c r="E43" i="207"/>
  <c r="E53" i="207" s="1"/>
  <c r="G34" i="207"/>
  <c r="G35" i="207"/>
  <c r="I18" i="207"/>
  <c r="D53" i="207"/>
  <c r="G36" i="207"/>
  <c r="I20" i="207"/>
  <c r="I21" i="207"/>
  <c r="D58" i="207"/>
  <c r="E57" i="207"/>
  <c r="I26" i="207"/>
  <c r="J25" i="207"/>
  <c r="F42" i="207"/>
  <c r="G41" i="207"/>
  <c r="L9" i="207"/>
  <c r="K10" i="207"/>
  <c r="E50" i="207" l="1"/>
  <c r="C85" i="207"/>
  <c r="E52" i="207"/>
  <c r="C83" i="207"/>
  <c r="D68" i="208"/>
  <c r="L25" i="208"/>
  <c r="K26" i="208"/>
  <c r="E59" i="208"/>
  <c r="E66" i="208" s="1"/>
  <c r="F51" i="208"/>
  <c r="K18" i="208"/>
  <c r="I35" i="208"/>
  <c r="G57" i="208"/>
  <c r="F58" i="208"/>
  <c r="D67" i="208"/>
  <c r="G43" i="208"/>
  <c r="G53" i="208" s="1"/>
  <c r="F52" i="208"/>
  <c r="K19" i="208"/>
  <c r="I36" i="208"/>
  <c r="D73" i="208"/>
  <c r="C90" i="208"/>
  <c r="D69" i="208"/>
  <c r="I41" i="208"/>
  <c r="H42" i="208"/>
  <c r="F53" i="208"/>
  <c r="K20" i="208"/>
  <c r="I37" i="208"/>
  <c r="J27" i="208"/>
  <c r="J35" i="208" s="1"/>
  <c r="M10" i="208"/>
  <c r="N9" i="208"/>
  <c r="L11" i="208"/>
  <c r="L21" i="208" s="1"/>
  <c r="H41" i="207"/>
  <c r="G42" i="207"/>
  <c r="I27" i="207"/>
  <c r="I35" i="207" s="1"/>
  <c r="J18" i="207"/>
  <c r="K11" i="207"/>
  <c r="K19" i="207" s="1"/>
  <c r="H35" i="207"/>
  <c r="H34" i="207"/>
  <c r="D59" i="207"/>
  <c r="D68" i="207" s="1"/>
  <c r="L10" i="207"/>
  <c r="M9" i="207"/>
  <c r="C73" i="207"/>
  <c r="J19" i="207"/>
  <c r="H36" i="207"/>
  <c r="E58" i="207"/>
  <c r="F57" i="207"/>
  <c r="F43" i="207"/>
  <c r="F50" i="207" s="1"/>
  <c r="E51" i="207"/>
  <c r="J20" i="207"/>
  <c r="J26" i="207"/>
  <c r="K25" i="207"/>
  <c r="C82" i="207"/>
  <c r="K18" i="207" l="1"/>
  <c r="K21" i="207"/>
  <c r="F51" i="207"/>
  <c r="F53" i="207"/>
  <c r="D67" i="207"/>
  <c r="D69" i="207"/>
  <c r="M11" i="208"/>
  <c r="M21" i="208" s="1"/>
  <c r="L18" i="208"/>
  <c r="F59" i="208"/>
  <c r="F69" i="208" s="1"/>
  <c r="E68" i="208"/>
  <c r="J37" i="208"/>
  <c r="E67" i="208"/>
  <c r="G51" i="208"/>
  <c r="K27" i="208"/>
  <c r="K34" i="208" s="1"/>
  <c r="H43" i="208"/>
  <c r="H53" i="208" s="1"/>
  <c r="L19" i="208"/>
  <c r="I42" i="208"/>
  <c r="J41" i="208"/>
  <c r="H57" i="208"/>
  <c r="G58" i="208"/>
  <c r="L20" i="208"/>
  <c r="J36" i="208"/>
  <c r="C87" i="208"/>
  <c r="C91" i="208"/>
  <c r="C101" i="208" s="1"/>
  <c r="C88" i="208"/>
  <c r="D87" i="208"/>
  <c r="G52" i="208"/>
  <c r="M25" i="208"/>
  <c r="L26" i="208"/>
  <c r="J34" i="208"/>
  <c r="G50" i="208"/>
  <c r="E69" i="208"/>
  <c r="D74" i="208"/>
  <c r="E73" i="208"/>
  <c r="O9" i="208"/>
  <c r="N10" i="208"/>
  <c r="F58" i="207"/>
  <c r="G57" i="207"/>
  <c r="K20" i="207"/>
  <c r="I36" i="207"/>
  <c r="J27" i="207"/>
  <c r="J34" i="207" s="1"/>
  <c r="I37" i="207"/>
  <c r="C90" i="207"/>
  <c r="D73" i="207"/>
  <c r="M10" i="207"/>
  <c r="N9" i="207"/>
  <c r="G43" i="207"/>
  <c r="G51" i="207" s="1"/>
  <c r="L25" i="207"/>
  <c r="K26" i="207"/>
  <c r="F52" i="207"/>
  <c r="L11" i="207"/>
  <c r="L19" i="207" s="1"/>
  <c r="I41" i="207"/>
  <c r="H42" i="207"/>
  <c r="I34" i="207"/>
  <c r="E59" i="207"/>
  <c r="E66" i="207" s="1"/>
  <c r="D66" i="207"/>
  <c r="M18" i="208" l="1"/>
  <c r="G52" i="207"/>
  <c r="G53" i="207"/>
  <c r="G50" i="207"/>
  <c r="J37" i="207"/>
  <c r="E67" i="207"/>
  <c r="L20" i="207"/>
  <c r="L21" i="207"/>
  <c r="E69" i="207"/>
  <c r="L18" i="207"/>
  <c r="C100" i="208"/>
  <c r="C99" i="208"/>
  <c r="M20" i="208"/>
  <c r="N25" i="208"/>
  <c r="M26" i="208"/>
  <c r="K35" i="208"/>
  <c r="M19" i="208"/>
  <c r="I43" i="208"/>
  <c r="I51" i="208" s="1"/>
  <c r="D75" i="208"/>
  <c r="D84" i="208" s="1"/>
  <c r="H50" i="208"/>
  <c r="K36" i="208"/>
  <c r="F66" i="208"/>
  <c r="H51" i="208"/>
  <c r="K37" i="208"/>
  <c r="F67" i="208"/>
  <c r="P9" i="208"/>
  <c r="O10" i="208"/>
  <c r="K41" i="208"/>
  <c r="J42" i="208"/>
  <c r="G59" i="208"/>
  <c r="G66" i="208" s="1"/>
  <c r="H52" i="208"/>
  <c r="F68" i="208"/>
  <c r="L27" i="208"/>
  <c r="L37" i="208" s="1"/>
  <c r="E74" i="208"/>
  <c r="F73" i="208"/>
  <c r="C89" i="208"/>
  <c r="N11" i="208"/>
  <c r="N19" i="208" s="1"/>
  <c r="C98" i="208"/>
  <c r="H58" i="208"/>
  <c r="I57" i="208"/>
  <c r="J41" i="207"/>
  <c r="I42" i="207"/>
  <c r="L26" i="207"/>
  <c r="M25" i="207"/>
  <c r="F59" i="207"/>
  <c r="F66" i="207" s="1"/>
  <c r="E68" i="207"/>
  <c r="D74" i="207"/>
  <c r="E73" i="207"/>
  <c r="C91" i="207"/>
  <c r="C101" i="207" s="1"/>
  <c r="C88" i="207"/>
  <c r="D87" i="207"/>
  <c r="C87" i="207"/>
  <c r="H43" i="207"/>
  <c r="H51" i="207" s="1"/>
  <c r="K27" i="207"/>
  <c r="K35" i="207" s="1"/>
  <c r="O9" i="207"/>
  <c r="N10" i="207"/>
  <c r="J36" i="207"/>
  <c r="G58" i="207"/>
  <c r="H57" i="207"/>
  <c r="M11" i="207"/>
  <c r="M19" i="207" s="1"/>
  <c r="J35" i="207"/>
  <c r="C89" i="207" l="1"/>
  <c r="C99" i="207"/>
  <c r="F68" i="207"/>
  <c r="M21" i="207"/>
  <c r="M18" i="207"/>
  <c r="H52" i="207"/>
  <c r="H53" i="207"/>
  <c r="M20" i="207"/>
  <c r="F67" i="207"/>
  <c r="I52" i="208"/>
  <c r="G68" i="208"/>
  <c r="D82" i="208"/>
  <c r="D83" i="208"/>
  <c r="D85" i="208"/>
  <c r="N20" i="208"/>
  <c r="N21" i="208"/>
  <c r="G67" i="208"/>
  <c r="I53" i="208"/>
  <c r="I58" i="208"/>
  <c r="J57" i="208"/>
  <c r="C106" i="208"/>
  <c r="D89" i="208"/>
  <c r="L35" i="208"/>
  <c r="G69" i="208"/>
  <c r="L34" i="208"/>
  <c r="G73" i="208"/>
  <c r="F74" i="208"/>
  <c r="H59" i="208"/>
  <c r="H67" i="208" s="1"/>
  <c r="J43" i="208"/>
  <c r="J53" i="208" s="1"/>
  <c r="K42" i="208"/>
  <c r="L41" i="208"/>
  <c r="M27" i="208"/>
  <c r="M34" i="208" s="1"/>
  <c r="L36" i="208"/>
  <c r="E75" i="208"/>
  <c r="E82" i="208" s="1"/>
  <c r="I50" i="208"/>
  <c r="N26" i="208"/>
  <c r="O25" i="208"/>
  <c r="N18" i="208"/>
  <c r="O11" i="208"/>
  <c r="O21" i="208" s="1"/>
  <c r="Q9" i="208"/>
  <c r="P10" i="208"/>
  <c r="G59" i="207"/>
  <c r="G66" i="207" s="1"/>
  <c r="K37" i="207"/>
  <c r="F73" i="207"/>
  <c r="E74" i="207"/>
  <c r="D75" i="207"/>
  <c r="D84" i="207" s="1"/>
  <c r="N25" i="207"/>
  <c r="M26" i="207"/>
  <c r="N11" i="207"/>
  <c r="N19" i="207" s="1"/>
  <c r="H50" i="207"/>
  <c r="C98" i="207"/>
  <c r="L27" i="207"/>
  <c r="L35" i="207" s="1"/>
  <c r="K41" i="207"/>
  <c r="J42" i="207"/>
  <c r="K34" i="207"/>
  <c r="I57" i="207"/>
  <c r="H58" i="207"/>
  <c r="K36" i="207"/>
  <c r="C106" i="207"/>
  <c r="D89" i="207"/>
  <c r="P9" i="207"/>
  <c r="O10" i="207"/>
  <c r="C100" i="207"/>
  <c r="I43" i="207"/>
  <c r="I52" i="207" s="1"/>
  <c r="F69" i="207"/>
  <c r="G67" i="207" l="1"/>
  <c r="G68" i="207"/>
  <c r="D85" i="207"/>
  <c r="N18" i="207"/>
  <c r="D82" i="207"/>
  <c r="N20" i="207"/>
  <c r="N21" i="207"/>
  <c r="E84" i="208"/>
  <c r="J50" i="208"/>
  <c r="E83" i="208"/>
  <c r="E85" i="208"/>
  <c r="J51" i="208"/>
  <c r="J52" i="208"/>
  <c r="H69" i="208"/>
  <c r="M37" i="208"/>
  <c r="O18" i="208"/>
  <c r="M36" i="208"/>
  <c r="E89" i="208"/>
  <c r="D90" i="208"/>
  <c r="K57" i="208"/>
  <c r="J58" i="208"/>
  <c r="O19" i="208"/>
  <c r="M35" i="208"/>
  <c r="F75" i="208"/>
  <c r="F84" i="208" s="1"/>
  <c r="I59" i="208"/>
  <c r="I69" i="208" s="1"/>
  <c r="L42" i="208"/>
  <c r="M41" i="208"/>
  <c r="H66" i="208"/>
  <c r="H73" i="208"/>
  <c r="G74" i="208"/>
  <c r="P11" i="208"/>
  <c r="P21" i="208" s="1"/>
  <c r="O26" i="208"/>
  <c r="P25" i="208"/>
  <c r="K43" i="208"/>
  <c r="K53" i="208" s="1"/>
  <c r="H68" i="208"/>
  <c r="C107" i="208"/>
  <c r="C104" i="208"/>
  <c r="D103" i="208"/>
  <c r="C103" i="208"/>
  <c r="O20" i="208"/>
  <c r="R9" i="208"/>
  <c r="Q10" i="208"/>
  <c r="N27" i="208"/>
  <c r="N34" i="208" s="1"/>
  <c r="O11" i="207"/>
  <c r="O21" i="207" s="1"/>
  <c r="E89" i="207"/>
  <c r="D90" i="207"/>
  <c r="L36" i="207"/>
  <c r="I50" i="207"/>
  <c r="C107" i="207"/>
  <c r="C114" i="207" s="1"/>
  <c r="C104" i="207"/>
  <c r="C103" i="207"/>
  <c r="D103" i="207"/>
  <c r="L37" i="207"/>
  <c r="D83" i="207"/>
  <c r="G69" i="207"/>
  <c r="K42" i="207"/>
  <c r="L41" i="207"/>
  <c r="J43" i="207"/>
  <c r="J52" i="207" s="1"/>
  <c r="N26" i="207"/>
  <c r="O25" i="207"/>
  <c r="I53" i="207"/>
  <c r="J57" i="207"/>
  <c r="I58" i="207"/>
  <c r="L34" i="207"/>
  <c r="G73" i="207"/>
  <c r="F74" i="207"/>
  <c r="Q9" i="207"/>
  <c r="P10" i="207"/>
  <c r="I51" i="207"/>
  <c r="H59" i="207"/>
  <c r="H68" i="207" s="1"/>
  <c r="M27" i="207"/>
  <c r="M37" i="207" s="1"/>
  <c r="E75" i="207"/>
  <c r="E83" i="207" s="1"/>
  <c r="P18" i="208" l="1"/>
  <c r="P19" i="208"/>
  <c r="C105" i="207"/>
  <c r="C122" i="207" s="1"/>
  <c r="H67" i="207"/>
  <c r="H66" i="207"/>
  <c r="E85" i="207"/>
  <c r="E84" i="207"/>
  <c r="F85" i="208"/>
  <c r="P20" i="208"/>
  <c r="F83" i="208"/>
  <c r="L43" i="208"/>
  <c r="L53" i="208" s="1"/>
  <c r="F89" i="208"/>
  <c r="E90" i="208"/>
  <c r="K50" i="208"/>
  <c r="I66" i="208"/>
  <c r="K51" i="208"/>
  <c r="I68" i="208"/>
  <c r="Q11" i="208"/>
  <c r="Q19" i="208" s="1"/>
  <c r="K52" i="208"/>
  <c r="I67" i="208"/>
  <c r="N36" i="208"/>
  <c r="R10" i="208"/>
  <c r="S9" i="208"/>
  <c r="C115" i="208"/>
  <c r="G75" i="208"/>
  <c r="G84" i="208" s="1"/>
  <c r="J59" i="208"/>
  <c r="J67" i="208" s="1"/>
  <c r="N37" i="208"/>
  <c r="C117" i="208"/>
  <c r="L57" i="208"/>
  <c r="K58" i="208"/>
  <c r="C116" i="208"/>
  <c r="Q25" i="208"/>
  <c r="P26" i="208"/>
  <c r="H74" i="208"/>
  <c r="I73" i="208"/>
  <c r="N35" i="208"/>
  <c r="C114" i="208"/>
  <c r="O27" i="208"/>
  <c r="O34" i="208" s="1"/>
  <c r="C105" i="208"/>
  <c r="M42" i="208"/>
  <c r="N41" i="208"/>
  <c r="F82" i="208"/>
  <c r="D91" i="208"/>
  <c r="D101" i="208" s="1"/>
  <c r="F75" i="207"/>
  <c r="F85" i="207" s="1"/>
  <c r="O26" i="207"/>
  <c r="P25" i="207"/>
  <c r="M41" i="207"/>
  <c r="L42" i="207"/>
  <c r="D91" i="207"/>
  <c r="D98" i="207" s="1"/>
  <c r="H69" i="207"/>
  <c r="G74" i="207"/>
  <c r="H73" i="207"/>
  <c r="N27" i="207"/>
  <c r="N37" i="207" s="1"/>
  <c r="K43" i="207"/>
  <c r="K50" i="207" s="1"/>
  <c r="F89" i="207"/>
  <c r="E90" i="207"/>
  <c r="O18" i="207"/>
  <c r="M35" i="207"/>
  <c r="I59" i="207"/>
  <c r="I68" i="207" s="1"/>
  <c r="J53" i="207"/>
  <c r="C115" i="207"/>
  <c r="O19" i="207"/>
  <c r="M34" i="207"/>
  <c r="J51" i="207"/>
  <c r="K57" i="207"/>
  <c r="J58" i="207"/>
  <c r="J50" i="207"/>
  <c r="C117" i="207"/>
  <c r="O20" i="207"/>
  <c r="M36" i="207"/>
  <c r="E82" i="207"/>
  <c r="P11" i="207"/>
  <c r="P18" i="207" s="1"/>
  <c r="R9" i="207"/>
  <c r="Q10" i="207"/>
  <c r="C116" i="207"/>
  <c r="D105" i="207" l="1"/>
  <c r="J69" i="208"/>
  <c r="I66" i="207"/>
  <c r="N34" i="207"/>
  <c r="K51" i="207"/>
  <c r="N35" i="207"/>
  <c r="D101" i="207"/>
  <c r="F82" i="207"/>
  <c r="N36" i="207"/>
  <c r="D98" i="208"/>
  <c r="J66" i="208"/>
  <c r="J68" i="208"/>
  <c r="G83" i="208"/>
  <c r="D99" i="208"/>
  <c r="G85" i="208"/>
  <c r="Q18" i="208"/>
  <c r="Q20" i="208"/>
  <c r="Q21" i="208"/>
  <c r="E91" i="208"/>
  <c r="E101" i="208" s="1"/>
  <c r="S10" i="208"/>
  <c r="T9" i="208"/>
  <c r="G89" i="208"/>
  <c r="F90" i="208"/>
  <c r="N42" i="208"/>
  <c r="O41" i="208"/>
  <c r="L58" i="208"/>
  <c r="M57" i="208"/>
  <c r="R11" i="208"/>
  <c r="R21" i="208" s="1"/>
  <c r="L50" i="208"/>
  <c r="D105" i="208"/>
  <c r="C122" i="208"/>
  <c r="J73" i="208"/>
  <c r="I74" i="208"/>
  <c r="G82" i="208"/>
  <c r="L51" i="208"/>
  <c r="M43" i="208"/>
  <c r="M52" i="208" s="1"/>
  <c r="O36" i="208"/>
  <c r="L52" i="208"/>
  <c r="O35" i="208"/>
  <c r="Q26" i="208"/>
  <c r="R25" i="208"/>
  <c r="O37" i="208"/>
  <c r="K59" i="208"/>
  <c r="K68" i="208" s="1"/>
  <c r="H75" i="208"/>
  <c r="H85" i="208" s="1"/>
  <c r="D100" i="208"/>
  <c r="P27" i="208"/>
  <c r="P34" i="208" s="1"/>
  <c r="P20" i="207"/>
  <c r="J59" i="207"/>
  <c r="J67" i="207" s="1"/>
  <c r="G89" i="207"/>
  <c r="F90" i="207"/>
  <c r="Q11" i="207"/>
  <c r="Q21" i="207" s="1"/>
  <c r="I69" i="207"/>
  <c r="K52" i="207"/>
  <c r="I73" i="207"/>
  <c r="H74" i="207"/>
  <c r="P19" i="207"/>
  <c r="K53" i="207"/>
  <c r="G75" i="207"/>
  <c r="G83" i="207" s="1"/>
  <c r="E105" i="207"/>
  <c r="D106" i="207"/>
  <c r="F84" i="207"/>
  <c r="C123" i="207"/>
  <c r="C133" i="207" s="1"/>
  <c r="C120" i="207"/>
  <c r="D119" i="207"/>
  <c r="C119" i="207"/>
  <c r="F83" i="207"/>
  <c r="P21" i="207"/>
  <c r="E91" i="207"/>
  <c r="L43" i="207"/>
  <c r="L51" i="207" s="1"/>
  <c r="N41" i="207"/>
  <c r="M42" i="207"/>
  <c r="K58" i="207"/>
  <c r="L57" i="207"/>
  <c r="I67" i="207"/>
  <c r="D99" i="207"/>
  <c r="Q25" i="207"/>
  <c r="P26" i="207"/>
  <c r="R10" i="207"/>
  <c r="S9" i="207"/>
  <c r="D100" i="207"/>
  <c r="O27" i="207"/>
  <c r="O37" i="207" s="1"/>
  <c r="L50" i="207" l="1"/>
  <c r="L53" i="207"/>
  <c r="L52" i="207"/>
  <c r="J66" i="207"/>
  <c r="O36" i="207"/>
  <c r="G84" i="207"/>
  <c r="O34" i="207"/>
  <c r="J68" i="207"/>
  <c r="E98" i="208"/>
  <c r="P35" i="208"/>
  <c r="P37" i="208"/>
  <c r="L59" i="208"/>
  <c r="L68" i="208" s="1"/>
  <c r="M53" i="208"/>
  <c r="E105" i="208"/>
  <c r="D106" i="208"/>
  <c r="N57" i="208"/>
  <c r="M58" i="208"/>
  <c r="H82" i="208"/>
  <c r="K69" i="208"/>
  <c r="R18" i="208"/>
  <c r="P41" i="208"/>
  <c r="O42" i="208"/>
  <c r="E100" i="208"/>
  <c r="K66" i="208"/>
  <c r="S11" i="208"/>
  <c r="S21" i="208" s="1"/>
  <c r="S20" i="208"/>
  <c r="S19" i="208"/>
  <c r="H83" i="208"/>
  <c r="R20" i="208"/>
  <c r="N43" i="208"/>
  <c r="N50" i="208" s="1"/>
  <c r="E99" i="208"/>
  <c r="K67" i="208"/>
  <c r="H84" i="208"/>
  <c r="M50" i="208"/>
  <c r="R19" i="208"/>
  <c r="F91" i="208"/>
  <c r="F98" i="208" s="1"/>
  <c r="P36" i="208"/>
  <c r="I75" i="208"/>
  <c r="I85" i="208" s="1"/>
  <c r="S25" i="208"/>
  <c r="R26" i="208"/>
  <c r="M51" i="208"/>
  <c r="K73" i="208"/>
  <c r="J74" i="208"/>
  <c r="H89" i="208"/>
  <c r="G90" i="208"/>
  <c r="Q27" i="208"/>
  <c r="Q37" i="208" s="1"/>
  <c r="C119" i="208"/>
  <c r="C121" i="208" s="1"/>
  <c r="C123" i="208"/>
  <c r="C133" i="208" s="1"/>
  <c r="C120" i="208"/>
  <c r="D119" i="208"/>
  <c r="U9" i="208"/>
  <c r="T10" i="208"/>
  <c r="O35" i="207"/>
  <c r="T9" i="207"/>
  <c r="S10" i="207"/>
  <c r="M43" i="207"/>
  <c r="M53" i="207" s="1"/>
  <c r="G85" i="207"/>
  <c r="G90" i="207"/>
  <c r="H89" i="207"/>
  <c r="E98" i="207"/>
  <c r="C121" i="207"/>
  <c r="Q19" i="207"/>
  <c r="R11" i="207"/>
  <c r="R18" i="207" s="1"/>
  <c r="O41" i="207"/>
  <c r="N42" i="207"/>
  <c r="E99" i="207"/>
  <c r="D107" i="207"/>
  <c r="D117" i="207" s="1"/>
  <c r="J69" i="207"/>
  <c r="P27" i="207"/>
  <c r="P37" i="207" s="1"/>
  <c r="E100" i="207"/>
  <c r="C131" i="207"/>
  <c r="F105" i="207"/>
  <c r="E106" i="207"/>
  <c r="Q18" i="207"/>
  <c r="E101" i="207"/>
  <c r="C130" i="207"/>
  <c r="G82" i="207"/>
  <c r="H75" i="207"/>
  <c r="H84" i="207" s="1"/>
  <c r="Q20" i="207"/>
  <c r="K59" i="207"/>
  <c r="K68" i="207" s="1"/>
  <c r="R25" i="207"/>
  <c r="Q26" i="207"/>
  <c r="L58" i="207"/>
  <c r="M57" i="207"/>
  <c r="C132" i="207"/>
  <c r="J73" i="207"/>
  <c r="I74" i="207"/>
  <c r="F91" i="207"/>
  <c r="F101" i="207" s="1"/>
  <c r="F100" i="207" l="1"/>
  <c r="R19" i="207"/>
  <c r="M51" i="207"/>
  <c r="K69" i="207"/>
  <c r="R20" i="207"/>
  <c r="F98" i="207"/>
  <c r="R21" i="207"/>
  <c r="H85" i="207"/>
  <c r="M50" i="207"/>
  <c r="M52" i="207"/>
  <c r="Q36" i="208"/>
  <c r="Q34" i="208"/>
  <c r="C132" i="208"/>
  <c r="I83" i="208"/>
  <c r="S18" i="208"/>
  <c r="L69" i="208"/>
  <c r="L67" i="208"/>
  <c r="I82" i="208"/>
  <c r="I84" i="208"/>
  <c r="G91" i="208"/>
  <c r="G100" i="208" s="1"/>
  <c r="H90" i="208"/>
  <c r="I89" i="208"/>
  <c r="P42" i="208"/>
  <c r="Q41" i="208"/>
  <c r="U10" i="208"/>
  <c r="V9" i="208"/>
  <c r="L73" i="208"/>
  <c r="K74" i="208"/>
  <c r="N51" i="208"/>
  <c r="L66" i="208"/>
  <c r="T11" i="208"/>
  <c r="T21" i="208" s="1"/>
  <c r="C138" i="208"/>
  <c r="D121" i="208"/>
  <c r="F100" i="208"/>
  <c r="N52" i="208"/>
  <c r="M59" i="208"/>
  <c r="M69" i="208" s="1"/>
  <c r="R27" i="208"/>
  <c r="R35" i="208" s="1"/>
  <c r="N53" i="208"/>
  <c r="O57" i="208"/>
  <c r="N58" i="208"/>
  <c r="C130" i="208"/>
  <c r="Q35" i="208"/>
  <c r="T25" i="208"/>
  <c r="S26" i="208"/>
  <c r="F101" i="208"/>
  <c r="D107" i="208"/>
  <c r="D117" i="208" s="1"/>
  <c r="J75" i="208"/>
  <c r="J84" i="208" s="1"/>
  <c r="C131" i="208"/>
  <c r="F99" i="208"/>
  <c r="O43" i="208"/>
  <c r="O51" i="208" s="1"/>
  <c r="F105" i="208"/>
  <c r="E106" i="208"/>
  <c r="K67" i="207"/>
  <c r="P41" i="207"/>
  <c r="O42" i="207"/>
  <c r="I89" i="207"/>
  <c r="H90" i="207"/>
  <c r="J74" i="207"/>
  <c r="K73" i="207"/>
  <c r="P34" i="207"/>
  <c r="D116" i="207"/>
  <c r="G91" i="207"/>
  <c r="G99" i="207" s="1"/>
  <c r="S11" i="207"/>
  <c r="S18" i="207" s="1"/>
  <c r="N43" i="207"/>
  <c r="N51" i="207" s="1"/>
  <c r="Q27" i="207"/>
  <c r="Q37" i="207" s="1"/>
  <c r="F99" i="207"/>
  <c r="S25" i="207"/>
  <c r="R26" i="207"/>
  <c r="H82" i="207"/>
  <c r="P35" i="207"/>
  <c r="D115" i="207"/>
  <c r="T10" i="207"/>
  <c r="U9" i="207"/>
  <c r="C138" i="207"/>
  <c r="D121" i="207"/>
  <c r="M58" i="207"/>
  <c r="N57" i="207"/>
  <c r="K66" i="207"/>
  <c r="H83" i="207"/>
  <c r="E107" i="207"/>
  <c r="E115" i="207" s="1"/>
  <c r="P36" i="207"/>
  <c r="D114" i="207"/>
  <c r="L59" i="207"/>
  <c r="L69" i="207" s="1"/>
  <c r="I75" i="207"/>
  <c r="I84" i="207" s="1"/>
  <c r="F106" i="207"/>
  <c r="G105" i="207"/>
  <c r="G100" i="207" l="1"/>
  <c r="L66" i="207"/>
  <c r="L68" i="207"/>
  <c r="L67" i="207"/>
  <c r="I85" i="207"/>
  <c r="N50" i="207"/>
  <c r="S19" i="207"/>
  <c r="R37" i="208"/>
  <c r="J82" i="208"/>
  <c r="J83" i="208"/>
  <c r="J85" i="208"/>
  <c r="R36" i="208"/>
  <c r="S27" i="208"/>
  <c r="S37" i="208" s="1"/>
  <c r="L74" i="208"/>
  <c r="M73" i="208"/>
  <c r="G99" i="208"/>
  <c r="H91" i="208"/>
  <c r="H100" i="208" s="1"/>
  <c r="O53" i="208"/>
  <c r="M66" i="208"/>
  <c r="U25" i="208"/>
  <c r="T26" i="208"/>
  <c r="M67" i="208"/>
  <c r="T18" i="208"/>
  <c r="W9" i="208"/>
  <c r="V10" i="208"/>
  <c r="G101" i="208"/>
  <c r="O52" i="208"/>
  <c r="C139" i="208"/>
  <c r="C136" i="208"/>
  <c r="C135" i="208"/>
  <c r="D135" i="208"/>
  <c r="E107" i="208"/>
  <c r="E115" i="208" s="1"/>
  <c r="D114" i="208"/>
  <c r="M68" i="208"/>
  <c r="T19" i="208"/>
  <c r="U11" i="208"/>
  <c r="U20" i="208" s="1"/>
  <c r="K75" i="208"/>
  <c r="K84" i="208" s="1"/>
  <c r="G105" i="208"/>
  <c r="F106" i="208"/>
  <c r="D115" i="208"/>
  <c r="R34" i="208"/>
  <c r="T20" i="208"/>
  <c r="Q42" i="208"/>
  <c r="R41" i="208"/>
  <c r="G98" i="208"/>
  <c r="P43" i="208"/>
  <c r="P50" i="208" s="1"/>
  <c r="O50" i="208"/>
  <c r="N59" i="208"/>
  <c r="N66" i="208" s="1"/>
  <c r="D116" i="208"/>
  <c r="P57" i="208"/>
  <c r="O58" i="208"/>
  <c r="D122" i="208"/>
  <c r="E121" i="208"/>
  <c r="I90" i="208"/>
  <c r="J89" i="208"/>
  <c r="N58" i="207"/>
  <c r="O57" i="207"/>
  <c r="G98" i="207"/>
  <c r="J89" i="207"/>
  <c r="I90" i="207"/>
  <c r="D122" i="207"/>
  <c r="E121" i="207"/>
  <c r="T25" i="207"/>
  <c r="S26" i="207"/>
  <c r="M59" i="207"/>
  <c r="M69" i="207" s="1"/>
  <c r="C135" i="207"/>
  <c r="C136" i="207"/>
  <c r="D135" i="207"/>
  <c r="C139" i="207"/>
  <c r="C149" i="207" s="1"/>
  <c r="S20" i="207"/>
  <c r="O43" i="207"/>
  <c r="O52" i="207" s="1"/>
  <c r="E114" i="207"/>
  <c r="E116" i="207"/>
  <c r="U10" i="207"/>
  <c r="V9" i="207"/>
  <c r="Q34" i="207"/>
  <c r="N52" i="207"/>
  <c r="S21" i="207"/>
  <c r="Q41" i="207"/>
  <c r="P42" i="207"/>
  <c r="F107" i="207"/>
  <c r="F114" i="207" s="1"/>
  <c r="I82" i="207"/>
  <c r="E117" i="207"/>
  <c r="T11" i="207"/>
  <c r="T19" i="207" s="1"/>
  <c r="Q35" i="207"/>
  <c r="K74" i="207"/>
  <c r="L73" i="207"/>
  <c r="G106" i="207"/>
  <c r="H105" i="207"/>
  <c r="I83" i="207"/>
  <c r="Q36" i="207"/>
  <c r="N53" i="207"/>
  <c r="G101" i="207"/>
  <c r="J75" i="207"/>
  <c r="J84" i="207" s="1"/>
  <c r="R27" i="207"/>
  <c r="R37" i="207" s="1"/>
  <c r="H91" i="207"/>
  <c r="H101" i="207" s="1"/>
  <c r="U19" i="208" l="1"/>
  <c r="C137" i="207"/>
  <c r="R34" i="207"/>
  <c r="R35" i="207"/>
  <c r="R36" i="207"/>
  <c r="J85" i="207"/>
  <c r="T21" i="207"/>
  <c r="N69" i="208"/>
  <c r="P52" i="208"/>
  <c r="C137" i="208"/>
  <c r="K85" i="208"/>
  <c r="E116" i="208"/>
  <c r="N67" i="208"/>
  <c r="U18" i="208"/>
  <c r="E114" i="208"/>
  <c r="N68" i="208"/>
  <c r="U21" i="208"/>
  <c r="E117" i="208"/>
  <c r="H99" i="208"/>
  <c r="O59" i="208"/>
  <c r="O69" i="208" s="1"/>
  <c r="S41" i="208"/>
  <c r="R42" i="208"/>
  <c r="C146" i="208"/>
  <c r="H101" i="208"/>
  <c r="S34" i="208"/>
  <c r="I91" i="208"/>
  <c r="I99" i="208" s="1"/>
  <c r="D123" i="208"/>
  <c r="D130" i="208" s="1"/>
  <c r="G106" i="208"/>
  <c r="H105" i="208"/>
  <c r="C147" i="208"/>
  <c r="S35" i="208"/>
  <c r="D137" i="208"/>
  <c r="C154" i="208"/>
  <c r="E122" i="208"/>
  <c r="F121" i="208"/>
  <c r="P58" i="208"/>
  <c r="Q57" i="208"/>
  <c r="C148" i="208"/>
  <c r="T27" i="208"/>
  <c r="T35" i="208" s="1"/>
  <c r="H98" i="208"/>
  <c r="S36" i="208"/>
  <c r="V11" i="208"/>
  <c r="V21" i="208" s="1"/>
  <c r="X9" i="208"/>
  <c r="W10" i="208"/>
  <c r="P51" i="208"/>
  <c r="K83" i="208"/>
  <c r="C149" i="208"/>
  <c r="V25" i="208"/>
  <c r="U26" i="208"/>
  <c r="M74" i="208"/>
  <c r="N73" i="208"/>
  <c r="F107" i="208"/>
  <c r="F117" i="208" s="1"/>
  <c r="L75" i="208"/>
  <c r="L84" i="208" s="1"/>
  <c r="Q43" i="208"/>
  <c r="Q53" i="208" s="1"/>
  <c r="P53" i="208"/>
  <c r="K82" i="208"/>
  <c r="K89" i="208"/>
  <c r="J90" i="208"/>
  <c r="M73" i="207"/>
  <c r="L74" i="207"/>
  <c r="P43" i="207"/>
  <c r="P50" i="207" s="1"/>
  <c r="T26" i="207"/>
  <c r="U25" i="207"/>
  <c r="R41" i="207"/>
  <c r="Q42" i="207"/>
  <c r="C154" i="207"/>
  <c r="D137" i="207"/>
  <c r="E122" i="207"/>
  <c r="F121" i="207"/>
  <c r="D123" i="207"/>
  <c r="D132" i="207" s="1"/>
  <c r="K75" i="207"/>
  <c r="K84" i="207" s="1"/>
  <c r="H98" i="207"/>
  <c r="O53" i="207"/>
  <c r="H99" i="207"/>
  <c r="T18" i="207"/>
  <c r="F116" i="207"/>
  <c r="O50" i="207"/>
  <c r="M66" i="207"/>
  <c r="I91" i="207"/>
  <c r="I98" i="207" s="1"/>
  <c r="T20" i="207"/>
  <c r="O51" i="207"/>
  <c r="M68" i="207"/>
  <c r="J90" i="207"/>
  <c r="K89" i="207"/>
  <c r="V10" i="207"/>
  <c r="W9" i="207"/>
  <c r="C146" i="207"/>
  <c r="M67" i="207"/>
  <c r="H100" i="207"/>
  <c r="J82" i="207"/>
  <c r="J83" i="207"/>
  <c r="I105" i="207"/>
  <c r="H106" i="207"/>
  <c r="F115" i="207"/>
  <c r="U11" i="207"/>
  <c r="U21" i="207" s="1"/>
  <c r="C148" i="207"/>
  <c r="O58" i="207"/>
  <c r="P57" i="207"/>
  <c r="G107" i="207"/>
  <c r="G117" i="207" s="1"/>
  <c r="F117" i="207"/>
  <c r="C147" i="207"/>
  <c r="S27" i="207"/>
  <c r="S36" i="207" s="1"/>
  <c r="N59" i="207"/>
  <c r="N67" i="207" s="1"/>
  <c r="K82" i="207" l="1"/>
  <c r="I101" i="207"/>
  <c r="K83" i="207"/>
  <c r="K85" i="207"/>
  <c r="D133" i="207"/>
  <c r="I100" i="207"/>
  <c r="D131" i="207"/>
  <c r="D130" i="207"/>
  <c r="P51" i="207"/>
  <c r="P52" i="207"/>
  <c r="N66" i="207"/>
  <c r="I99" i="207"/>
  <c r="F116" i="208"/>
  <c r="I101" i="208"/>
  <c r="F114" i="208"/>
  <c r="L85" i="208"/>
  <c r="T37" i="208"/>
  <c r="G121" i="208"/>
  <c r="F122" i="208"/>
  <c r="P59" i="208"/>
  <c r="P69" i="208" s="1"/>
  <c r="I98" i="208"/>
  <c r="O66" i="208"/>
  <c r="J91" i="208"/>
  <c r="J98" i="208" s="1"/>
  <c r="Q52" i="208"/>
  <c r="F115" i="208"/>
  <c r="V26" i="208"/>
  <c r="W25" i="208"/>
  <c r="V19" i="208"/>
  <c r="T36" i="208"/>
  <c r="C151" i="208"/>
  <c r="C155" i="208"/>
  <c r="C164" i="208" s="1"/>
  <c r="C152" i="208"/>
  <c r="D151" i="208"/>
  <c r="D133" i="208"/>
  <c r="I100" i="208"/>
  <c r="O67" i="208"/>
  <c r="T41" i="208"/>
  <c r="S42" i="208"/>
  <c r="Q50" i="208"/>
  <c r="Q51" i="208"/>
  <c r="U27" i="208"/>
  <c r="U35" i="208" s="1"/>
  <c r="V18" i="208"/>
  <c r="E123" i="208"/>
  <c r="E131" i="208" s="1"/>
  <c r="L89" i="208"/>
  <c r="K90" i="208"/>
  <c r="V20" i="208"/>
  <c r="T34" i="208"/>
  <c r="E137" i="208"/>
  <c r="D138" i="208"/>
  <c r="D132" i="208"/>
  <c r="O68" i="208"/>
  <c r="D131" i="208"/>
  <c r="M75" i="208"/>
  <c r="M82" i="208" s="1"/>
  <c r="Y9" i="208"/>
  <c r="X10" i="208"/>
  <c r="L83" i="208"/>
  <c r="G107" i="208"/>
  <c r="G117" i="208" s="1"/>
  <c r="L82" i="208"/>
  <c r="O73" i="208"/>
  <c r="N74" i="208"/>
  <c r="W11" i="208"/>
  <c r="W21" i="208" s="1"/>
  <c r="Q58" i="208"/>
  <c r="R57" i="208"/>
  <c r="H106" i="208"/>
  <c r="I105" i="208"/>
  <c r="R43" i="208"/>
  <c r="R51" i="208" s="1"/>
  <c r="N68" i="207"/>
  <c r="G114" i="207"/>
  <c r="U18" i="207"/>
  <c r="K90" i="207"/>
  <c r="L89" i="207"/>
  <c r="C155" i="207"/>
  <c r="C164" i="207" s="1"/>
  <c r="C152" i="207"/>
  <c r="C151" i="207"/>
  <c r="D151" i="207"/>
  <c r="G116" i="207"/>
  <c r="J91" i="207"/>
  <c r="J100" i="207" s="1"/>
  <c r="Q43" i="207"/>
  <c r="Q51" i="207" s="1"/>
  <c r="U20" i="207"/>
  <c r="R42" i="207"/>
  <c r="S41" i="207"/>
  <c r="U19" i="207"/>
  <c r="S34" i="207"/>
  <c r="S35" i="207"/>
  <c r="G115" i="207"/>
  <c r="V25" i="207"/>
  <c r="U26" i="207"/>
  <c r="L75" i="207"/>
  <c r="L84" i="207" s="1"/>
  <c r="T27" i="207"/>
  <c r="T34" i="207" s="1"/>
  <c r="N73" i="207"/>
  <c r="M74" i="207"/>
  <c r="J105" i="207"/>
  <c r="I106" i="207"/>
  <c r="N69" i="207"/>
  <c r="S37" i="207"/>
  <c r="P58" i="207"/>
  <c r="Q57" i="207"/>
  <c r="X9" i="207"/>
  <c r="W10" i="207"/>
  <c r="G121" i="207"/>
  <c r="F122" i="207"/>
  <c r="O59" i="207"/>
  <c r="O69" i="207" s="1"/>
  <c r="H107" i="207"/>
  <c r="H117" i="207" s="1"/>
  <c r="V11" i="207"/>
  <c r="V21" i="207" s="1"/>
  <c r="E123" i="207"/>
  <c r="E130" i="207" s="1"/>
  <c r="P53" i="207"/>
  <c r="E137" i="207"/>
  <c r="D138" i="207"/>
  <c r="C163" i="207" l="1"/>
  <c r="C165" i="207"/>
  <c r="Q53" i="207"/>
  <c r="Q52" i="207"/>
  <c r="T35" i="207"/>
  <c r="J99" i="207"/>
  <c r="J101" i="207"/>
  <c r="E131" i="207"/>
  <c r="T37" i="207"/>
  <c r="J98" i="207"/>
  <c r="T36" i="207"/>
  <c r="R52" i="208"/>
  <c r="R53" i="208"/>
  <c r="E132" i="208"/>
  <c r="M84" i="208"/>
  <c r="C153" i="208"/>
  <c r="J101" i="208"/>
  <c r="W19" i="208"/>
  <c r="M83" i="208"/>
  <c r="M85" i="208"/>
  <c r="E130" i="208"/>
  <c r="J99" i="208"/>
  <c r="P66" i="208"/>
  <c r="W20" i="208"/>
  <c r="G114" i="208"/>
  <c r="S57" i="208"/>
  <c r="R58" i="208"/>
  <c r="G116" i="208"/>
  <c r="R50" i="208"/>
  <c r="W18" i="208"/>
  <c r="J100" i="208"/>
  <c r="P68" i="208"/>
  <c r="S43" i="208"/>
  <c r="S52" i="208" s="1"/>
  <c r="K91" i="208"/>
  <c r="K98" i="208" s="1"/>
  <c r="U37" i="208"/>
  <c r="T42" i="208"/>
  <c r="U41" i="208"/>
  <c r="C162" i="208"/>
  <c r="V27" i="208"/>
  <c r="V37" i="208" s="1"/>
  <c r="F123" i="208"/>
  <c r="F131" i="208" s="1"/>
  <c r="X11" i="208"/>
  <c r="X21" i="208" s="1"/>
  <c r="I106" i="208"/>
  <c r="J105" i="208"/>
  <c r="Z9" i="208"/>
  <c r="Y10" i="208"/>
  <c r="C163" i="208"/>
  <c r="H121" i="208"/>
  <c r="G122" i="208"/>
  <c r="M89" i="208"/>
  <c r="L90" i="208"/>
  <c r="H107" i="208"/>
  <c r="H115" i="208" s="1"/>
  <c r="N75" i="208"/>
  <c r="N82" i="208" s="1"/>
  <c r="G115" i="208"/>
  <c r="E133" i="208"/>
  <c r="U36" i="208"/>
  <c r="W26" i="208"/>
  <c r="X25" i="208"/>
  <c r="P73" i="208"/>
  <c r="O74" i="208"/>
  <c r="D139" i="208"/>
  <c r="D148" i="208" s="1"/>
  <c r="U34" i="208"/>
  <c r="C165" i="208"/>
  <c r="P67" i="208"/>
  <c r="Q59" i="208"/>
  <c r="Q69" i="208" s="1"/>
  <c r="E138" i="208"/>
  <c r="F137" i="208"/>
  <c r="C170" i="208"/>
  <c r="D153" i="208"/>
  <c r="L85" i="207"/>
  <c r="S42" i="207"/>
  <c r="T41" i="207"/>
  <c r="H115" i="207"/>
  <c r="F123" i="207"/>
  <c r="F130" i="207" s="1"/>
  <c r="U27" i="207"/>
  <c r="U34" i="207" s="1"/>
  <c r="R43" i="207"/>
  <c r="R53" i="207" s="1"/>
  <c r="C153" i="207"/>
  <c r="V18" i="207"/>
  <c r="H116" i="207"/>
  <c r="H121" i="207"/>
  <c r="G122" i="207"/>
  <c r="I107" i="207"/>
  <c r="I114" i="207" s="1"/>
  <c r="W25" i="207"/>
  <c r="V26" i="207"/>
  <c r="L90" i="207"/>
  <c r="M89" i="207"/>
  <c r="F137" i="207"/>
  <c r="E138" i="207"/>
  <c r="V19" i="207"/>
  <c r="O67" i="207"/>
  <c r="W11" i="207"/>
  <c r="W21" i="207" s="1"/>
  <c r="J106" i="207"/>
  <c r="K105" i="207"/>
  <c r="K91" i="207"/>
  <c r="K99" i="207" s="1"/>
  <c r="E132" i="207"/>
  <c r="Y9" i="207"/>
  <c r="X10" i="207"/>
  <c r="M75" i="207"/>
  <c r="M85" i="207" s="1"/>
  <c r="V20" i="207"/>
  <c r="L82" i="207"/>
  <c r="H114" i="207"/>
  <c r="R57" i="207"/>
  <c r="Q58" i="207"/>
  <c r="L83" i="207"/>
  <c r="Q50" i="207"/>
  <c r="D139" i="207"/>
  <c r="D146" i="207" s="1"/>
  <c r="O66" i="207"/>
  <c r="N74" i="207"/>
  <c r="O73" i="207"/>
  <c r="E133" i="207"/>
  <c r="O68" i="207"/>
  <c r="P59" i="207"/>
  <c r="P68" i="207" s="1"/>
  <c r="C162" i="207"/>
  <c r="K100" i="207" l="1"/>
  <c r="K101" i="207"/>
  <c r="V35" i="208"/>
  <c r="P66" i="207"/>
  <c r="P69" i="207"/>
  <c r="R51" i="207"/>
  <c r="I117" i="207"/>
  <c r="F131" i="207"/>
  <c r="K98" i="207"/>
  <c r="I116" i="207"/>
  <c r="D147" i="207"/>
  <c r="I115" i="207"/>
  <c r="R50" i="207"/>
  <c r="F132" i="207"/>
  <c r="V34" i="208"/>
  <c r="S53" i="208"/>
  <c r="V36" i="208"/>
  <c r="N83" i="208"/>
  <c r="H116" i="208"/>
  <c r="K100" i="208"/>
  <c r="H117" i="208"/>
  <c r="K99" i="208"/>
  <c r="K101" i="208"/>
  <c r="N85" i="208"/>
  <c r="S51" i="208"/>
  <c r="Q66" i="208"/>
  <c r="D147" i="208"/>
  <c r="W27" i="208"/>
  <c r="W34" i="208" s="1"/>
  <c r="L91" i="208"/>
  <c r="L99" i="208" s="1"/>
  <c r="J106" i="208"/>
  <c r="K105" i="208"/>
  <c r="Q68" i="208"/>
  <c r="D149" i="208"/>
  <c r="N84" i="208"/>
  <c r="N89" i="208"/>
  <c r="M90" i="208"/>
  <c r="I107" i="208"/>
  <c r="I116" i="208" s="1"/>
  <c r="F130" i="208"/>
  <c r="D154" i="208"/>
  <c r="E153" i="208"/>
  <c r="G123" i="208"/>
  <c r="G130" i="208" s="1"/>
  <c r="F133" i="208"/>
  <c r="D146" i="208"/>
  <c r="H114" i="208"/>
  <c r="X19" i="208"/>
  <c r="F132" i="208"/>
  <c r="U42" i="208"/>
  <c r="V41" i="208"/>
  <c r="F138" i="208"/>
  <c r="G137" i="208"/>
  <c r="E139" i="208"/>
  <c r="E146" i="208" s="1"/>
  <c r="O75" i="208"/>
  <c r="O85" i="208" s="1"/>
  <c r="X20" i="208"/>
  <c r="T43" i="208"/>
  <c r="T53" i="208" s="1"/>
  <c r="S50" i="208"/>
  <c r="Y21" i="208"/>
  <c r="Y11" i="208"/>
  <c r="Y20" i="208" s="1"/>
  <c r="R59" i="208"/>
  <c r="R66" i="208" s="1"/>
  <c r="C171" i="208"/>
  <c r="C168" i="208"/>
  <c r="C167" i="208"/>
  <c r="D167" i="208"/>
  <c r="I121" i="208"/>
  <c r="H122" i="208"/>
  <c r="X18" i="208"/>
  <c r="Q67" i="208"/>
  <c r="P74" i="208"/>
  <c r="Q73" i="208"/>
  <c r="Y25" i="208"/>
  <c r="X26" i="208"/>
  <c r="Z10" i="208"/>
  <c r="AA9" i="208"/>
  <c r="T57" i="208"/>
  <c r="S58" i="208"/>
  <c r="J107" i="207"/>
  <c r="J116" i="207" s="1"/>
  <c r="E139" i="207"/>
  <c r="E147" i="207" s="1"/>
  <c r="C170" i="207"/>
  <c r="D153" i="207"/>
  <c r="U35" i="207"/>
  <c r="G137" i="207"/>
  <c r="F138" i="207"/>
  <c r="U36" i="207"/>
  <c r="O74" i="207"/>
  <c r="P73" i="207"/>
  <c r="W18" i="207"/>
  <c r="N89" i="207"/>
  <c r="M90" i="207"/>
  <c r="U37" i="207"/>
  <c r="N75" i="207"/>
  <c r="N82" i="207" s="1"/>
  <c r="Q59" i="207"/>
  <c r="Q67" i="207" s="1"/>
  <c r="M83" i="207"/>
  <c r="W19" i="207"/>
  <c r="L91" i="207"/>
  <c r="L99" i="207" s="1"/>
  <c r="R52" i="207"/>
  <c r="U41" i="207"/>
  <c r="T42" i="207"/>
  <c r="M82" i="207"/>
  <c r="P67" i="207"/>
  <c r="S57" i="207"/>
  <c r="R58" i="207"/>
  <c r="W20" i="207"/>
  <c r="G123" i="207"/>
  <c r="G131" i="207" s="1"/>
  <c r="S43" i="207"/>
  <c r="S52" i="207" s="1"/>
  <c r="M84" i="207"/>
  <c r="D148" i="207"/>
  <c r="V27" i="207"/>
  <c r="V35" i="207" s="1"/>
  <c r="I121" i="207"/>
  <c r="H122" i="207"/>
  <c r="X11" i="207"/>
  <c r="X18" i="207" s="1"/>
  <c r="W26" i="207"/>
  <c r="X25" i="207"/>
  <c r="D149" i="207"/>
  <c r="Z9" i="207"/>
  <c r="Y10" i="207"/>
  <c r="K106" i="207"/>
  <c r="L105" i="207"/>
  <c r="F133" i="207"/>
  <c r="N85" i="207" l="1"/>
  <c r="L98" i="207"/>
  <c r="L101" i="207"/>
  <c r="L100" i="207"/>
  <c r="S51" i="207"/>
  <c r="V36" i="207"/>
  <c r="S50" i="207"/>
  <c r="V34" i="207"/>
  <c r="V37" i="207"/>
  <c r="N84" i="207"/>
  <c r="J115" i="207"/>
  <c r="S53" i="207"/>
  <c r="N83" i="207"/>
  <c r="E148" i="207"/>
  <c r="E149" i="207"/>
  <c r="Q68" i="207"/>
  <c r="Q69" i="207"/>
  <c r="X21" i="207"/>
  <c r="X19" i="207"/>
  <c r="R67" i="208"/>
  <c r="R68" i="208"/>
  <c r="E149" i="208"/>
  <c r="R69" i="208"/>
  <c r="E148" i="208"/>
  <c r="W37" i="208"/>
  <c r="L101" i="208"/>
  <c r="W35" i="208"/>
  <c r="V42" i="208"/>
  <c r="W41" i="208"/>
  <c r="J107" i="208"/>
  <c r="J116" i="208" s="1"/>
  <c r="H123" i="208"/>
  <c r="H131" i="208" s="1"/>
  <c r="G133" i="208"/>
  <c r="I117" i="208"/>
  <c r="O83" i="208"/>
  <c r="X27" i="208"/>
  <c r="X35" i="208" s="1"/>
  <c r="I122" i="208"/>
  <c r="J121" i="208"/>
  <c r="C178" i="208"/>
  <c r="Y18" i="208"/>
  <c r="T51" i="208"/>
  <c r="O84" i="208"/>
  <c r="F139" i="208"/>
  <c r="F149" i="208" s="1"/>
  <c r="F153" i="208"/>
  <c r="E154" i="208"/>
  <c r="M91" i="208"/>
  <c r="M99" i="208" s="1"/>
  <c r="L98" i="208"/>
  <c r="W36" i="208"/>
  <c r="I114" i="208"/>
  <c r="O82" i="208"/>
  <c r="Z11" i="208"/>
  <c r="Z20" i="208" s="1"/>
  <c r="C180" i="208"/>
  <c r="T50" i="208"/>
  <c r="H137" i="208"/>
  <c r="G138" i="208"/>
  <c r="Y26" i="208"/>
  <c r="Z25" i="208"/>
  <c r="C179" i="208"/>
  <c r="Y19" i="208"/>
  <c r="T52" i="208"/>
  <c r="D155" i="208"/>
  <c r="D163" i="208" s="1"/>
  <c r="O89" i="208"/>
  <c r="N90" i="208"/>
  <c r="L100" i="208"/>
  <c r="U57" i="208"/>
  <c r="T58" i="208"/>
  <c r="G131" i="208"/>
  <c r="K106" i="208"/>
  <c r="L105" i="208"/>
  <c r="AA10" i="208"/>
  <c r="AB9" i="208"/>
  <c r="G132" i="208"/>
  <c r="I115" i="208"/>
  <c r="C181" i="208"/>
  <c r="E147" i="208"/>
  <c r="R73" i="208"/>
  <c r="Q74" i="208"/>
  <c r="S59" i="208"/>
  <c r="S69" i="208" s="1"/>
  <c r="P75" i="208"/>
  <c r="P84" i="208" s="1"/>
  <c r="C169" i="208"/>
  <c r="U43" i="208"/>
  <c r="U52" i="208" s="1"/>
  <c r="G130" i="207"/>
  <c r="G138" i="207"/>
  <c r="H137" i="207"/>
  <c r="Y25" i="207"/>
  <c r="X26" i="207"/>
  <c r="M91" i="207"/>
  <c r="M100" i="207" s="1"/>
  <c r="G132" i="207"/>
  <c r="O89" i="207"/>
  <c r="N90" i="207"/>
  <c r="G133" i="207"/>
  <c r="T43" i="207"/>
  <c r="T52" i="207" s="1"/>
  <c r="E153" i="207"/>
  <c r="D154" i="207"/>
  <c r="J117" i="207"/>
  <c r="V41" i="207"/>
  <c r="U42" i="207"/>
  <c r="Q73" i="207"/>
  <c r="P74" i="207"/>
  <c r="C171" i="207"/>
  <c r="C168" i="207"/>
  <c r="C167" i="207"/>
  <c r="D167" i="207"/>
  <c r="M105" i="207"/>
  <c r="L106" i="207"/>
  <c r="K107" i="207"/>
  <c r="K117" i="207" s="1"/>
  <c r="O75" i="207"/>
  <c r="O82" i="207" s="1"/>
  <c r="J114" i="207"/>
  <c r="W27" i="207"/>
  <c r="W35" i="207" s="1"/>
  <c r="Y11" i="207"/>
  <c r="Y20" i="207" s="1"/>
  <c r="X20" i="207"/>
  <c r="R59" i="207"/>
  <c r="R69" i="207" s="1"/>
  <c r="Q66" i="207"/>
  <c r="E146" i="207"/>
  <c r="H123" i="207"/>
  <c r="H130" i="207" s="1"/>
  <c r="J121" i="207"/>
  <c r="I122" i="207"/>
  <c r="AA9" i="207"/>
  <c r="Z10" i="207"/>
  <c r="S58" i="207"/>
  <c r="T57" i="207"/>
  <c r="F139" i="207"/>
  <c r="F148" i="207" s="1"/>
  <c r="W34" i="207" l="1"/>
  <c r="K114" i="207"/>
  <c r="Z18" i="208"/>
  <c r="Z19" i="208"/>
  <c r="W37" i="207"/>
  <c r="Z21" i="208"/>
  <c r="O84" i="207"/>
  <c r="O85" i="207"/>
  <c r="H131" i="207"/>
  <c r="W36" i="207"/>
  <c r="C169" i="207"/>
  <c r="M101" i="207"/>
  <c r="Y19" i="207"/>
  <c r="R67" i="207"/>
  <c r="Y21" i="207"/>
  <c r="R66" i="207"/>
  <c r="H132" i="207"/>
  <c r="R68" i="207"/>
  <c r="K116" i="207"/>
  <c r="D164" i="208"/>
  <c r="H132" i="208"/>
  <c r="U53" i="208"/>
  <c r="H133" i="208"/>
  <c r="J117" i="208"/>
  <c r="X37" i="208"/>
  <c r="M101" i="208"/>
  <c r="P85" i="208"/>
  <c r="F147" i="208"/>
  <c r="X34" i="208"/>
  <c r="P83" i="208"/>
  <c r="F146" i="208"/>
  <c r="F148" i="208"/>
  <c r="H130" i="208"/>
  <c r="S66" i="208"/>
  <c r="S73" i="208"/>
  <c r="R74" i="208"/>
  <c r="F154" i="208"/>
  <c r="G153" i="208"/>
  <c r="J122" i="208"/>
  <c r="K121" i="208"/>
  <c r="C186" i="208"/>
  <c r="D169" i="208"/>
  <c r="S67" i="208"/>
  <c r="T59" i="208"/>
  <c r="T68" i="208" s="1"/>
  <c r="AA25" i="208"/>
  <c r="Z26" i="208"/>
  <c r="M98" i="208"/>
  <c r="I123" i="208"/>
  <c r="I133" i="208" s="1"/>
  <c r="J114" i="208"/>
  <c r="S68" i="208"/>
  <c r="V57" i="208"/>
  <c r="U58" i="208"/>
  <c r="D165" i="208"/>
  <c r="Y27" i="208"/>
  <c r="Y35" i="208" s="1"/>
  <c r="M100" i="208"/>
  <c r="J115" i="208"/>
  <c r="U50" i="208"/>
  <c r="P82" i="208"/>
  <c r="AC9" i="208"/>
  <c r="AB10" i="208"/>
  <c r="D162" i="208"/>
  <c r="G139" i="208"/>
  <c r="G146" i="208" s="1"/>
  <c r="X36" i="208"/>
  <c r="U51" i="208"/>
  <c r="H138" i="208"/>
  <c r="I137" i="208"/>
  <c r="P89" i="208"/>
  <c r="O90" i="208"/>
  <c r="AA11" i="208"/>
  <c r="AA20" i="208" s="1"/>
  <c r="Q75" i="208"/>
  <c r="Q84" i="208" s="1"/>
  <c r="L106" i="208"/>
  <c r="M105" i="208"/>
  <c r="N91" i="208"/>
  <c r="N100" i="208" s="1"/>
  <c r="E155" i="208"/>
  <c r="E163" i="208" s="1"/>
  <c r="X41" i="208"/>
  <c r="W42" i="208"/>
  <c r="K107" i="208"/>
  <c r="K114" i="208" s="1"/>
  <c r="V43" i="208"/>
  <c r="V52" i="208" s="1"/>
  <c r="T58" i="207"/>
  <c r="U57" i="207"/>
  <c r="C186" i="207"/>
  <c r="D169" i="207"/>
  <c r="S59" i="207"/>
  <c r="S69" i="207" s="1"/>
  <c r="O83" i="207"/>
  <c r="L107" i="207"/>
  <c r="L114" i="207" s="1"/>
  <c r="D155" i="207"/>
  <c r="D164" i="207" s="1"/>
  <c r="N91" i="207"/>
  <c r="N101" i="207" s="1"/>
  <c r="X27" i="207"/>
  <c r="X34" i="207" s="1"/>
  <c r="E154" i="207"/>
  <c r="F153" i="207"/>
  <c r="O90" i="207"/>
  <c r="P89" i="207"/>
  <c r="Z25" i="207"/>
  <c r="Y26" i="207"/>
  <c r="C181" i="207"/>
  <c r="H138" i="207"/>
  <c r="I137" i="207"/>
  <c r="C179" i="207"/>
  <c r="P75" i="207"/>
  <c r="P84" i="207" s="1"/>
  <c r="T53" i="207"/>
  <c r="G139" i="207"/>
  <c r="G149" i="207" s="1"/>
  <c r="Z11" i="207"/>
  <c r="Z19" i="207" s="1"/>
  <c r="H133" i="207"/>
  <c r="F146" i="207"/>
  <c r="AB9" i="207"/>
  <c r="AA10" i="207"/>
  <c r="C178" i="207"/>
  <c r="R73" i="207"/>
  <c r="Q74" i="207"/>
  <c r="T51" i="207"/>
  <c r="M98" i="207"/>
  <c r="N105" i="207"/>
  <c r="M106" i="207"/>
  <c r="I123" i="207"/>
  <c r="I131" i="207" s="1"/>
  <c r="J122" i="207"/>
  <c r="K121" i="207"/>
  <c r="Y18" i="207"/>
  <c r="K115" i="207"/>
  <c r="C180" i="207"/>
  <c r="U43" i="207"/>
  <c r="U53" i="207" s="1"/>
  <c r="T50" i="207"/>
  <c r="M99" i="207"/>
  <c r="F147" i="207"/>
  <c r="F149" i="207"/>
  <c r="W41" i="207"/>
  <c r="V42" i="207"/>
  <c r="D163" i="207" l="1"/>
  <c r="AA18" i="208"/>
  <c r="G146" i="207"/>
  <c r="D165" i="207"/>
  <c r="G148" i="207"/>
  <c r="G147" i="207"/>
  <c r="N98" i="207"/>
  <c r="P83" i="207"/>
  <c r="U51" i="207"/>
  <c r="I132" i="207"/>
  <c r="D162" i="207"/>
  <c r="U50" i="207"/>
  <c r="N100" i="207"/>
  <c r="I133" i="207"/>
  <c r="Z21" i="207"/>
  <c r="N99" i="207"/>
  <c r="G148" i="208"/>
  <c r="V53" i="208"/>
  <c r="G149" i="208"/>
  <c r="Q82" i="208"/>
  <c r="Y36" i="208"/>
  <c r="N99" i="208"/>
  <c r="AA19" i="208"/>
  <c r="N101" i="208"/>
  <c r="AA21" i="208"/>
  <c r="Q85" i="208"/>
  <c r="G147" i="208"/>
  <c r="K116" i="208"/>
  <c r="E165" i="208"/>
  <c r="AB11" i="208"/>
  <c r="AB21" i="208" s="1"/>
  <c r="Y34" i="208"/>
  <c r="AB25" i="208"/>
  <c r="AA26" i="208"/>
  <c r="C187" i="208"/>
  <c r="C194" i="208" s="1"/>
  <c r="C184" i="208"/>
  <c r="C183" i="208"/>
  <c r="D183" i="208"/>
  <c r="F155" i="208"/>
  <c r="F164" i="208" s="1"/>
  <c r="E162" i="208"/>
  <c r="R75" i="208"/>
  <c r="R85" i="208" s="1"/>
  <c r="J137" i="208"/>
  <c r="I138" i="208"/>
  <c r="K115" i="208"/>
  <c r="E164" i="208"/>
  <c r="AC10" i="208"/>
  <c r="AD9" i="208"/>
  <c r="W43" i="208"/>
  <c r="W50" i="208" s="1"/>
  <c r="Q83" i="208"/>
  <c r="Y37" i="208"/>
  <c r="I131" i="208"/>
  <c r="T67" i="208"/>
  <c r="J123" i="208"/>
  <c r="J132" i="208" s="1"/>
  <c r="T73" i="208"/>
  <c r="S74" i="208"/>
  <c r="L107" i="208"/>
  <c r="L117" i="208" s="1"/>
  <c r="V50" i="208"/>
  <c r="K117" i="208"/>
  <c r="I130" i="208"/>
  <c r="L121" i="208"/>
  <c r="K122" i="208"/>
  <c r="V51" i="208"/>
  <c r="N98" i="208"/>
  <c r="X42" i="208"/>
  <c r="Y41" i="208"/>
  <c r="O91" i="208"/>
  <c r="O101" i="208" s="1"/>
  <c r="I132" i="208"/>
  <c r="T69" i="208"/>
  <c r="P90" i="208"/>
  <c r="Q89" i="208"/>
  <c r="U59" i="208"/>
  <c r="U67" i="208" s="1"/>
  <c r="T66" i="208"/>
  <c r="W57" i="208"/>
  <c r="V58" i="208"/>
  <c r="N105" i="208"/>
  <c r="M106" i="208"/>
  <c r="H139" i="208"/>
  <c r="H149" i="208" s="1"/>
  <c r="Z27" i="208"/>
  <c r="Z36" i="208" s="1"/>
  <c r="D170" i="208"/>
  <c r="E169" i="208"/>
  <c r="H153" i="208"/>
  <c r="G154" i="208"/>
  <c r="S68" i="207"/>
  <c r="S73" i="207"/>
  <c r="R74" i="207"/>
  <c r="AA11" i="207"/>
  <c r="AA21" i="207" s="1"/>
  <c r="Z18" i="207"/>
  <c r="Y27" i="207"/>
  <c r="Y34" i="207" s="1"/>
  <c r="X35" i="207"/>
  <c r="L116" i="207"/>
  <c r="S67" i="207"/>
  <c r="K122" i="207"/>
  <c r="L121" i="207"/>
  <c r="M107" i="207"/>
  <c r="M116" i="207" s="1"/>
  <c r="AB10" i="207"/>
  <c r="AC9" i="207"/>
  <c r="P85" i="207"/>
  <c r="AA25" i="207"/>
  <c r="Z26" i="207"/>
  <c r="X36" i="207"/>
  <c r="L115" i="207"/>
  <c r="V43" i="207"/>
  <c r="V53" i="207" s="1"/>
  <c r="J123" i="207"/>
  <c r="J133" i="207" s="1"/>
  <c r="N106" i="207"/>
  <c r="O105" i="207"/>
  <c r="P82" i="207"/>
  <c r="Q89" i="207"/>
  <c r="P90" i="207"/>
  <c r="X37" i="207"/>
  <c r="L117" i="207"/>
  <c r="E169" i="207"/>
  <c r="D170" i="207"/>
  <c r="H139" i="207"/>
  <c r="H148" i="207" s="1"/>
  <c r="X41" i="207"/>
  <c r="W42" i="207"/>
  <c r="O91" i="207"/>
  <c r="O101" i="207" s="1"/>
  <c r="C187" i="207"/>
  <c r="C197" i="207" s="1"/>
  <c r="C184" i="207"/>
  <c r="C183" i="207"/>
  <c r="D183" i="207"/>
  <c r="U52" i="207"/>
  <c r="I130" i="207"/>
  <c r="F154" i="207"/>
  <c r="G153" i="207"/>
  <c r="U58" i="207"/>
  <c r="V57" i="207"/>
  <c r="Z20" i="207"/>
  <c r="Q75" i="207"/>
  <c r="Q85" i="207" s="1"/>
  <c r="J137" i="207"/>
  <c r="I138" i="207"/>
  <c r="E155" i="207"/>
  <c r="E162" i="207" s="1"/>
  <c r="S66" i="207"/>
  <c r="T59" i="207"/>
  <c r="T66" i="207" s="1"/>
  <c r="V52" i="207" l="1"/>
  <c r="V51" i="207"/>
  <c r="L116" i="208"/>
  <c r="L115" i="208"/>
  <c r="V50" i="207"/>
  <c r="Y35" i="207"/>
  <c r="Y36" i="207"/>
  <c r="E164" i="207"/>
  <c r="T69" i="207"/>
  <c r="H149" i="207"/>
  <c r="M117" i="207"/>
  <c r="F163" i="208"/>
  <c r="Z34" i="208"/>
  <c r="Z35" i="208"/>
  <c r="W51" i="208"/>
  <c r="W52" i="208"/>
  <c r="U66" i="208"/>
  <c r="U68" i="208"/>
  <c r="L114" i="208"/>
  <c r="U69" i="208"/>
  <c r="C185" i="208"/>
  <c r="C202" i="208" s="1"/>
  <c r="O105" i="208"/>
  <c r="N106" i="208"/>
  <c r="G155" i="208"/>
  <c r="G165" i="208" s="1"/>
  <c r="Z37" i="208"/>
  <c r="V59" i="208"/>
  <c r="V69" i="208" s="1"/>
  <c r="Q90" i="208"/>
  <c r="R89" i="208"/>
  <c r="O98" i="208"/>
  <c r="W53" i="208"/>
  <c r="R82" i="208"/>
  <c r="F165" i="208"/>
  <c r="AB18" i="208"/>
  <c r="H154" i="208"/>
  <c r="I153" i="208"/>
  <c r="H147" i="208"/>
  <c r="X57" i="208"/>
  <c r="W58" i="208"/>
  <c r="P91" i="208"/>
  <c r="P99" i="208" s="1"/>
  <c r="O100" i="208"/>
  <c r="S75" i="208"/>
  <c r="S85" i="208" s="1"/>
  <c r="AE9" i="208"/>
  <c r="AD10" i="208"/>
  <c r="R83" i="208"/>
  <c r="F162" i="208"/>
  <c r="C196" i="208"/>
  <c r="AB19" i="208"/>
  <c r="M107" i="208"/>
  <c r="M115" i="208" s="1"/>
  <c r="Y42" i="208"/>
  <c r="Z41" i="208"/>
  <c r="T74" i="208"/>
  <c r="U73" i="208"/>
  <c r="AC11" i="208"/>
  <c r="AC20" i="208" s="1"/>
  <c r="R84" i="208"/>
  <c r="C195" i="208"/>
  <c r="AB20" i="208"/>
  <c r="E170" i="208"/>
  <c r="F169" i="208"/>
  <c r="D171" i="208"/>
  <c r="D180" i="208" s="1"/>
  <c r="D178" i="208"/>
  <c r="H146" i="208"/>
  <c r="X43" i="208"/>
  <c r="X52" i="208" s="1"/>
  <c r="J131" i="208"/>
  <c r="C197" i="208"/>
  <c r="L122" i="208"/>
  <c r="M121" i="208"/>
  <c r="H148" i="208"/>
  <c r="J130" i="208"/>
  <c r="AA27" i="208"/>
  <c r="AA37" i="208" s="1"/>
  <c r="O99" i="208"/>
  <c r="J133" i="208"/>
  <c r="I139" i="208"/>
  <c r="I149" i="208" s="1"/>
  <c r="AC25" i="208"/>
  <c r="AB26" i="208"/>
  <c r="K123" i="208"/>
  <c r="K133" i="208" s="1"/>
  <c r="K137" i="208"/>
  <c r="J138" i="208"/>
  <c r="X42" i="207"/>
  <c r="Y41" i="207"/>
  <c r="E170" i="207"/>
  <c r="F169" i="207"/>
  <c r="N107" i="207"/>
  <c r="N116" i="207" s="1"/>
  <c r="AC10" i="207"/>
  <c r="AD9" i="207"/>
  <c r="K123" i="207"/>
  <c r="K132" i="207" s="1"/>
  <c r="Y37" i="207"/>
  <c r="I139" i="207"/>
  <c r="I148" i="207" s="1"/>
  <c r="D171" i="207"/>
  <c r="D179" i="207" s="1"/>
  <c r="V58" i="207"/>
  <c r="W57" i="207"/>
  <c r="AB11" i="207"/>
  <c r="AB18" i="207" s="1"/>
  <c r="R75" i="207"/>
  <c r="R83" i="207" s="1"/>
  <c r="M121" i="207"/>
  <c r="L122" i="207"/>
  <c r="J138" i="207"/>
  <c r="K137" i="207"/>
  <c r="U59" i="207"/>
  <c r="U68" i="207" s="1"/>
  <c r="J131" i="207"/>
  <c r="S74" i="207"/>
  <c r="T73" i="207"/>
  <c r="G154" i="207"/>
  <c r="H153" i="207"/>
  <c r="C194" i="207"/>
  <c r="O100" i="207"/>
  <c r="H146" i="207"/>
  <c r="J130" i="207"/>
  <c r="M114" i="207"/>
  <c r="AA19" i="207"/>
  <c r="W43" i="207"/>
  <c r="W52" i="207" s="1"/>
  <c r="O106" i="207"/>
  <c r="P105" i="207"/>
  <c r="AA18" i="207"/>
  <c r="Q82" i="207"/>
  <c r="Q83" i="207"/>
  <c r="T68" i="207"/>
  <c r="E163" i="207"/>
  <c r="Q84" i="207"/>
  <c r="F155" i="207"/>
  <c r="F165" i="207" s="1"/>
  <c r="C195" i="207"/>
  <c r="O99" i="207"/>
  <c r="H147" i="207"/>
  <c r="P91" i="207"/>
  <c r="P100" i="207" s="1"/>
  <c r="J132" i="207"/>
  <c r="M115" i="207"/>
  <c r="AA20" i="207"/>
  <c r="AB25" i="207"/>
  <c r="AA26" i="207"/>
  <c r="T67" i="207"/>
  <c r="C185" i="207"/>
  <c r="O98" i="207"/>
  <c r="E165" i="207"/>
  <c r="C196" i="207"/>
  <c r="R89" i="207"/>
  <c r="Q90" i="207"/>
  <c r="Z27" i="207"/>
  <c r="Z37" i="207" s="1"/>
  <c r="K131" i="207" l="1"/>
  <c r="AB19" i="207"/>
  <c r="F162" i="207"/>
  <c r="U66" i="207"/>
  <c r="U69" i="207"/>
  <c r="W50" i="207"/>
  <c r="P98" i="207"/>
  <c r="N115" i="207"/>
  <c r="U67" i="207"/>
  <c r="M114" i="208"/>
  <c r="D179" i="208"/>
  <c r="K130" i="208"/>
  <c r="K131" i="208"/>
  <c r="D181" i="208"/>
  <c r="D185" i="208"/>
  <c r="D186" i="208" s="1"/>
  <c r="AC21" i="208"/>
  <c r="P101" i="208"/>
  <c r="G162" i="208"/>
  <c r="G163" i="208"/>
  <c r="X53" i="208"/>
  <c r="F170" i="208"/>
  <c r="G169" i="208"/>
  <c r="AF9" i="208"/>
  <c r="AE10" i="208"/>
  <c r="H155" i="208"/>
  <c r="H162" i="208" s="1"/>
  <c r="AA34" i="208"/>
  <c r="E171" i="208"/>
  <c r="E181" i="208" s="1"/>
  <c r="K132" i="208"/>
  <c r="I146" i="208"/>
  <c r="AA35" i="208"/>
  <c r="U74" i="208"/>
  <c r="V73" i="208"/>
  <c r="M116" i="208"/>
  <c r="S82" i="208"/>
  <c r="P98" i="208"/>
  <c r="V66" i="208"/>
  <c r="G164" i="208"/>
  <c r="I147" i="208"/>
  <c r="AA36" i="208"/>
  <c r="T75" i="208"/>
  <c r="T85" i="208" s="1"/>
  <c r="S83" i="208"/>
  <c r="P100" i="208"/>
  <c r="V67" i="208"/>
  <c r="AB27" i="208"/>
  <c r="AB37" i="208" s="1"/>
  <c r="I148" i="208"/>
  <c r="Z42" i="208"/>
  <c r="AA41" i="208"/>
  <c r="S84" i="208"/>
  <c r="W59" i="208"/>
  <c r="W69" i="208" s="1"/>
  <c r="V68" i="208"/>
  <c r="N107" i="208"/>
  <c r="N114" i="208" s="1"/>
  <c r="Q91" i="208"/>
  <c r="Q100" i="208" s="1"/>
  <c r="J139" i="208"/>
  <c r="J148" i="208" s="1"/>
  <c r="AD25" i="208"/>
  <c r="AC26" i="208"/>
  <c r="X50" i="208"/>
  <c r="AC18" i="208"/>
  <c r="Y43" i="208"/>
  <c r="Y50" i="208" s="1"/>
  <c r="X58" i="208"/>
  <c r="Y57" i="208"/>
  <c r="P105" i="208"/>
  <c r="O106" i="208"/>
  <c r="L137" i="208"/>
  <c r="K138" i="208"/>
  <c r="X51" i="208"/>
  <c r="AC19" i="208"/>
  <c r="M117" i="208"/>
  <c r="L123" i="208"/>
  <c r="L131" i="208" s="1"/>
  <c r="L130" i="208"/>
  <c r="C203" i="208"/>
  <c r="C212" i="208" s="1"/>
  <c r="C200" i="208"/>
  <c r="C199" i="208"/>
  <c r="D199" i="208"/>
  <c r="M122" i="208"/>
  <c r="N121" i="208"/>
  <c r="AD11" i="208"/>
  <c r="AD19" i="208" s="1"/>
  <c r="I154" i="208"/>
  <c r="J153" i="208"/>
  <c r="S89" i="208"/>
  <c r="R90" i="208"/>
  <c r="J139" i="207"/>
  <c r="J148" i="207" s="1"/>
  <c r="Z35" i="207"/>
  <c r="Q91" i="207"/>
  <c r="Q99" i="207" s="1"/>
  <c r="AC25" i="207"/>
  <c r="AB26" i="207"/>
  <c r="P101" i="207"/>
  <c r="G155" i="207"/>
  <c r="G162" i="207" s="1"/>
  <c r="R84" i="207"/>
  <c r="V59" i="207"/>
  <c r="V67" i="207" s="1"/>
  <c r="I146" i="207"/>
  <c r="K133" i="207"/>
  <c r="Q105" i="207"/>
  <c r="P106" i="207"/>
  <c r="T74" i="207"/>
  <c r="U73" i="207"/>
  <c r="K138" i="207"/>
  <c r="L137" i="207"/>
  <c r="R85" i="207"/>
  <c r="F170" i="207"/>
  <c r="G169" i="207"/>
  <c r="I147" i="207"/>
  <c r="AE9" i="207"/>
  <c r="AD10" i="207"/>
  <c r="E171" i="207"/>
  <c r="E181" i="207" s="1"/>
  <c r="R90" i="207"/>
  <c r="S89" i="207"/>
  <c r="L123" i="207"/>
  <c r="L131" i="207" s="1"/>
  <c r="AB20" i="207"/>
  <c r="D181" i="207"/>
  <c r="I149" i="207"/>
  <c r="AC11" i="207"/>
  <c r="AC18" i="207" s="1"/>
  <c r="Z41" i="207"/>
  <c r="Y42" i="207"/>
  <c r="Z34" i="207"/>
  <c r="W53" i="207"/>
  <c r="M122" i="207"/>
  <c r="N121" i="207"/>
  <c r="AB21" i="207"/>
  <c r="D178" i="207"/>
  <c r="N114" i="207"/>
  <c r="X43" i="207"/>
  <c r="X52" i="207" s="1"/>
  <c r="O107" i="207"/>
  <c r="O117" i="207" s="1"/>
  <c r="C202" i="207"/>
  <c r="D185" i="207"/>
  <c r="P99" i="207"/>
  <c r="F164" i="207"/>
  <c r="W51" i="207"/>
  <c r="R82" i="207"/>
  <c r="D180" i="207"/>
  <c r="K130" i="207"/>
  <c r="N117" i="207"/>
  <c r="S75" i="207"/>
  <c r="S85" i="207" s="1"/>
  <c r="Z36" i="207"/>
  <c r="AA27" i="207"/>
  <c r="AA34" i="207" s="1"/>
  <c r="F163" i="207"/>
  <c r="I153" i="207"/>
  <c r="H154" i="207"/>
  <c r="W58" i="207"/>
  <c r="X57" i="207"/>
  <c r="E185" i="208" l="1"/>
  <c r="J149" i="208"/>
  <c r="G165" i="207"/>
  <c r="V66" i="207"/>
  <c r="AA37" i="207"/>
  <c r="V68" i="207"/>
  <c r="X53" i="207"/>
  <c r="V69" i="207"/>
  <c r="G164" i="207"/>
  <c r="X51" i="207"/>
  <c r="O116" i="207"/>
  <c r="O114" i="207"/>
  <c r="AC19" i="207"/>
  <c r="L132" i="207"/>
  <c r="Q100" i="207"/>
  <c r="AA35" i="207"/>
  <c r="AC20" i="207"/>
  <c r="Q101" i="207"/>
  <c r="O115" i="207"/>
  <c r="AA36" i="207"/>
  <c r="AC21" i="207"/>
  <c r="G163" i="207"/>
  <c r="L133" i="208"/>
  <c r="C210" i="208"/>
  <c r="C211" i="208"/>
  <c r="L132" i="208"/>
  <c r="Q98" i="208"/>
  <c r="C213" i="208"/>
  <c r="N117" i="208"/>
  <c r="N115" i="208"/>
  <c r="H164" i="208"/>
  <c r="Y51" i="208"/>
  <c r="J146" i="208"/>
  <c r="N116" i="208"/>
  <c r="AB36" i="208"/>
  <c r="H163" i="208"/>
  <c r="Y53" i="208"/>
  <c r="Q99" i="208"/>
  <c r="H165" i="208"/>
  <c r="AD20" i="208"/>
  <c r="Q101" i="208"/>
  <c r="AB34" i="208"/>
  <c r="AB35" i="208"/>
  <c r="Z43" i="208"/>
  <c r="Z53" i="208" s="1"/>
  <c r="R91" i="208"/>
  <c r="R98" i="208" s="1"/>
  <c r="AD21" i="208"/>
  <c r="L138" i="208"/>
  <c r="M137" i="208"/>
  <c r="Y52" i="208"/>
  <c r="J147" i="208"/>
  <c r="W66" i="208"/>
  <c r="E178" i="208"/>
  <c r="O107" i="208"/>
  <c r="O117" i="208" s="1"/>
  <c r="W67" i="208"/>
  <c r="E179" i="208"/>
  <c r="W68" i="208"/>
  <c r="W73" i="208"/>
  <c r="V74" i="208"/>
  <c r="I155" i="208"/>
  <c r="I163" i="208" s="1"/>
  <c r="I164" i="208"/>
  <c r="M123" i="208"/>
  <c r="M130" i="208" s="1"/>
  <c r="Y58" i="208"/>
  <c r="Z57" i="208"/>
  <c r="T82" i="208"/>
  <c r="U75" i="208"/>
  <c r="U83" i="208" s="1"/>
  <c r="E180" i="208"/>
  <c r="AE11" i="208"/>
  <c r="AE21" i="208" s="1"/>
  <c r="K139" i="208"/>
  <c r="K149" i="208" s="1"/>
  <c r="T83" i="208"/>
  <c r="AG9" i="208"/>
  <c r="AF10" i="208"/>
  <c r="T89" i="208"/>
  <c r="S90" i="208"/>
  <c r="K153" i="208"/>
  <c r="J154" i="208"/>
  <c r="N122" i="208"/>
  <c r="O121" i="208"/>
  <c r="P106" i="208"/>
  <c r="Q105" i="208"/>
  <c r="X59" i="208"/>
  <c r="X67" i="208" s="1"/>
  <c r="T84" i="208"/>
  <c r="H169" i="208"/>
  <c r="G170" i="208"/>
  <c r="AD18" i="208"/>
  <c r="E186" i="208"/>
  <c r="F185" i="208"/>
  <c r="AC27" i="208"/>
  <c r="AC37" i="208" s="1"/>
  <c r="C201" i="208"/>
  <c r="D187" i="208"/>
  <c r="D196" i="208" s="1"/>
  <c r="D194" i="208"/>
  <c r="AD26" i="208"/>
  <c r="AE25" i="208"/>
  <c r="AA42" i="208"/>
  <c r="AB41" i="208"/>
  <c r="F171" i="208"/>
  <c r="F180" i="208" s="1"/>
  <c r="R91" i="207"/>
  <c r="R101" i="207" s="1"/>
  <c r="V73" i="207"/>
  <c r="U74" i="207"/>
  <c r="X58" i="207"/>
  <c r="Y57" i="207"/>
  <c r="T75" i="207"/>
  <c r="T85" i="207" s="1"/>
  <c r="C203" i="207"/>
  <c r="C212" i="207" s="1"/>
  <c r="C200" i="207"/>
  <c r="C199" i="207"/>
  <c r="D199" i="207"/>
  <c r="M123" i="207"/>
  <c r="M133" i="207" s="1"/>
  <c r="L133" i="207"/>
  <c r="E178" i="207"/>
  <c r="P107" i="207"/>
  <c r="P115" i="207" s="1"/>
  <c r="D186" i="207"/>
  <c r="E185" i="207"/>
  <c r="N122" i="207"/>
  <c r="O121" i="207"/>
  <c r="W59" i="207"/>
  <c r="W69" i="207" s="1"/>
  <c r="H155" i="207"/>
  <c r="H162" i="207" s="1"/>
  <c r="X50" i="207"/>
  <c r="L130" i="207"/>
  <c r="E179" i="207"/>
  <c r="H169" i="207"/>
  <c r="G170" i="207"/>
  <c r="R105" i="207"/>
  <c r="Q106" i="207"/>
  <c r="AB27" i="207"/>
  <c r="AB34" i="207" s="1"/>
  <c r="AD25" i="207"/>
  <c r="AC26" i="207"/>
  <c r="J147" i="207"/>
  <c r="E180" i="207"/>
  <c r="Y43" i="207"/>
  <c r="Y52" i="207" s="1"/>
  <c r="J149" i="207"/>
  <c r="S83" i="207"/>
  <c r="AA41" i="207"/>
  <c r="Z42" i="207"/>
  <c r="AD11" i="207"/>
  <c r="AD19" i="207" s="1"/>
  <c r="L138" i="207"/>
  <c r="M137" i="207"/>
  <c r="Q98" i="207"/>
  <c r="J146" i="207"/>
  <c r="J153" i="207"/>
  <c r="I154" i="207"/>
  <c r="S82" i="207"/>
  <c r="F171" i="207"/>
  <c r="F181" i="207" s="1"/>
  <c r="S84" i="207"/>
  <c r="S90" i="207"/>
  <c r="T89" i="207"/>
  <c r="AF9" i="207"/>
  <c r="AE10" i="207"/>
  <c r="K139" i="207"/>
  <c r="K147" i="207" s="1"/>
  <c r="C213" i="207" l="1"/>
  <c r="U85" i="208"/>
  <c r="I165" i="208"/>
  <c r="P116" i="207"/>
  <c r="R100" i="207"/>
  <c r="P117" i="207"/>
  <c r="R99" i="207"/>
  <c r="R98" i="207"/>
  <c r="AD18" i="207"/>
  <c r="Y53" i="207"/>
  <c r="AD20" i="207"/>
  <c r="Y50" i="207"/>
  <c r="H163" i="207"/>
  <c r="AD21" i="207"/>
  <c r="Y51" i="207"/>
  <c r="F178" i="207"/>
  <c r="W68" i="207"/>
  <c r="K149" i="207"/>
  <c r="F179" i="207"/>
  <c r="K148" i="207"/>
  <c r="F180" i="207"/>
  <c r="M132" i="207"/>
  <c r="M132" i="208"/>
  <c r="Z51" i="208"/>
  <c r="Z52" i="208"/>
  <c r="AC36" i="208"/>
  <c r="X69" i="208"/>
  <c r="U82" i="208"/>
  <c r="U84" i="208"/>
  <c r="I162" i="208"/>
  <c r="AG10" i="208"/>
  <c r="AG11" i="208" s="1"/>
  <c r="M133" i="208"/>
  <c r="F179" i="208"/>
  <c r="F181" i="208"/>
  <c r="D197" i="208"/>
  <c r="K147" i="208"/>
  <c r="O114" i="208"/>
  <c r="F178" i="208"/>
  <c r="K148" i="208"/>
  <c r="R99" i="208"/>
  <c r="M131" i="208"/>
  <c r="AI12" i="208"/>
  <c r="P121" i="208"/>
  <c r="O122" i="208"/>
  <c r="E187" i="208"/>
  <c r="E197" i="208" s="1"/>
  <c r="P107" i="208"/>
  <c r="P114" i="208" s="1"/>
  <c r="AE18" i="208"/>
  <c r="R100" i="208"/>
  <c r="AC34" i="208"/>
  <c r="X68" i="208"/>
  <c r="N123" i="208"/>
  <c r="N131" i="208" s="1"/>
  <c r="AE19" i="208"/>
  <c r="V75" i="208"/>
  <c r="V82" i="208" s="1"/>
  <c r="O115" i="208"/>
  <c r="M138" i="208"/>
  <c r="N137" i="208"/>
  <c r="R101" i="208"/>
  <c r="AA43" i="208"/>
  <c r="AA51" i="208" s="1"/>
  <c r="H170" i="208"/>
  <c r="I169" i="208"/>
  <c r="AC35" i="208"/>
  <c r="J155" i="208"/>
  <c r="J163" i="208" s="1"/>
  <c r="AE20" i="208"/>
  <c r="X73" i="208"/>
  <c r="W74" i="208"/>
  <c r="O116" i="208"/>
  <c r="L139" i="208"/>
  <c r="L147" i="208" s="1"/>
  <c r="X66" i="208"/>
  <c r="AC41" i="208"/>
  <c r="AB42" i="208"/>
  <c r="D195" i="208"/>
  <c r="F186" i="208"/>
  <c r="G185" i="208"/>
  <c r="L153" i="208"/>
  <c r="K154" i="208"/>
  <c r="K146" i="208"/>
  <c r="AA57" i="208"/>
  <c r="Z58" i="208"/>
  <c r="Z50" i="208"/>
  <c r="S91" i="208"/>
  <c r="S100" i="208" s="1"/>
  <c r="AE26" i="208"/>
  <c r="AF25" i="208"/>
  <c r="C218" i="208"/>
  <c r="D201" i="208"/>
  <c r="U89" i="208"/>
  <c r="T90" i="208"/>
  <c r="Y59" i="208"/>
  <c r="Y67" i="208" s="1"/>
  <c r="AD27" i="208"/>
  <c r="AD35" i="208" s="1"/>
  <c r="G171" i="208"/>
  <c r="G180" i="208" s="1"/>
  <c r="Q106" i="208"/>
  <c r="R105" i="208"/>
  <c r="AF11" i="208"/>
  <c r="AF20" i="208" s="1"/>
  <c r="P121" i="207"/>
  <c r="O122" i="207"/>
  <c r="X59" i="207"/>
  <c r="X67" i="207" s="1"/>
  <c r="H164" i="207"/>
  <c r="N123" i="207"/>
  <c r="N133" i="207" s="1"/>
  <c r="U75" i="207"/>
  <c r="U85" i="207" s="1"/>
  <c r="K153" i="207"/>
  <c r="J154" i="207"/>
  <c r="H170" i="207"/>
  <c r="I169" i="207"/>
  <c r="Z43" i="207"/>
  <c r="Z53" i="207" s="1"/>
  <c r="AB35" i="207"/>
  <c r="H165" i="207"/>
  <c r="F185" i="207"/>
  <c r="E186" i="207"/>
  <c r="C211" i="207"/>
  <c r="T82" i="207"/>
  <c r="W73" i="207"/>
  <c r="V74" i="207"/>
  <c r="AE11" i="207"/>
  <c r="AE21" i="207" s="1"/>
  <c r="AG9" i="207"/>
  <c r="AF10" i="207"/>
  <c r="N137" i="207"/>
  <c r="M138" i="207"/>
  <c r="AA42" i="207"/>
  <c r="AB41" i="207"/>
  <c r="AB36" i="207"/>
  <c r="D187" i="207"/>
  <c r="D194" i="207" s="1"/>
  <c r="M131" i="207"/>
  <c r="C210" i="207"/>
  <c r="T83" i="207"/>
  <c r="L139" i="207"/>
  <c r="L147" i="207" s="1"/>
  <c r="AB37" i="207"/>
  <c r="W67" i="207"/>
  <c r="T84" i="207"/>
  <c r="U89" i="207"/>
  <c r="T90" i="207"/>
  <c r="K146" i="207"/>
  <c r="S91" i="207"/>
  <c r="S101" i="207" s="1"/>
  <c r="Q116" i="207"/>
  <c r="Q107" i="207"/>
  <c r="Q117" i="207" s="1"/>
  <c r="W66" i="207"/>
  <c r="P114" i="207"/>
  <c r="M130" i="207"/>
  <c r="C201" i="207"/>
  <c r="AC27" i="207"/>
  <c r="AC35" i="207" s="1"/>
  <c r="S105" i="207"/>
  <c r="R106" i="207"/>
  <c r="I155" i="207"/>
  <c r="I165" i="207" s="1"/>
  <c r="AE25" i="207"/>
  <c r="AD26" i="207"/>
  <c r="G171" i="207"/>
  <c r="G178" i="207" s="1"/>
  <c r="Z57" i="207"/>
  <c r="Y58" i="207"/>
  <c r="Q114" i="207" l="1"/>
  <c r="Q115" i="207"/>
  <c r="S98" i="207"/>
  <c r="S100" i="207"/>
  <c r="S99" i="207"/>
  <c r="AC36" i="207"/>
  <c r="Z50" i="207"/>
  <c r="X68" i="207"/>
  <c r="Z52" i="207"/>
  <c r="U83" i="207"/>
  <c r="Z51" i="207"/>
  <c r="N131" i="207"/>
  <c r="AC37" i="207"/>
  <c r="AG10" i="207"/>
  <c r="AG11" i="207" s="1"/>
  <c r="AI10" i="207" s="1"/>
  <c r="X69" i="207"/>
  <c r="X66" i="207"/>
  <c r="V84" i="208"/>
  <c r="AD34" i="208"/>
  <c r="AD37" i="208"/>
  <c r="AA52" i="208"/>
  <c r="N130" i="208"/>
  <c r="AD36" i="208"/>
  <c r="Y69" i="208"/>
  <c r="N133" i="208"/>
  <c r="AA50" i="208"/>
  <c r="V83" i="208"/>
  <c r="L148" i="208"/>
  <c r="Y66" i="208"/>
  <c r="L149" i="208"/>
  <c r="J164" i="208"/>
  <c r="AA53" i="208"/>
  <c r="Y68" i="208"/>
  <c r="L146" i="208"/>
  <c r="J165" i="208"/>
  <c r="N132" i="208"/>
  <c r="P116" i="208"/>
  <c r="O123" i="208"/>
  <c r="O133" i="208" s="1"/>
  <c r="G178" i="208"/>
  <c r="T91" i="208"/>
  <c r="T101" i="208" s="1"/>
  <c r="S99" i="208"/>
  <c r="K155" i="208"/>
  <c r="K163" i="208" s="1"/>
  <c r="W75" i="208"/>
  <c r="W85" i="208" s="1"/>
  <c r="Q121" i="208"/>
  <c r="P122" i="208"/>
  <c r="AF19" i="208"/>
  <c r="G179" i="208"/>
  <c r="V89" i="208"/>
  <c r="U90" i="208"/>
  <c r="S101" i="208"/>
  <c r="L154" i="208"/>
  <c r="M153" i="208"/>
  <c r="X74" i="208"/>
  <c r="Y73" i="208"/>
  <c r="V85" i="208"/>
  <c r="AI14" i="208"/>
  <c r="AI16" i="208"/>
  <c r="AI10" i="208"/>
  <c r="AI17" i="208" s="1"/>
  <c r="AJ17" i="208" s="1"/>
  <c r="AF18" i="208"/>
  <c r="S98" i="208"/>
  <c r="H185" i="208"/>
  <c r="G186" i="208"/>
  <c r="J169" i="208"/>
  <c r="I170" i="208"/>
  <c r="O137" i="208"/>
  <c r="N138" i="208"/>
  <c r="AF21" i="208"/>
  <c r="H171" i="208"/>
  <c r="H181" i="208" s="1"/>
  <c r="G181" i="208"/>
  <c r="E201" i="208"/>
  <c r="D202" i="208"/>
  <c r="C215" i="208"/>
  <c r="D215" i="208"/>
  <c r="C216" i="208"/>
  <c r="C219" i="208"/>
  <c r="C229" i="208" s="1"/>
  <c r="F187" i="208"/>
  <c r="F197" i="208" s="1"/>
  <c r="M139" i="208"/>
  <c r="M148" i="208" s="1"/>
  <c r="E194" i="208"/>
  <c r="AG18" i="208"/>
  <c r="AI18" i="208" s="1"/>
  <c r="R106" i="208"/>
  <c r="S105" i="208"/>
  <c r="AG25" i="208"/>
  <c r="AF26" i="208"/>
  <c r="J162" i="208"/>
  <c r="P115" i="208"/>
  <c r="E195" i="208"/>
  <c r="AG19" i="208"/>
  <c r="Q107" i="208"/>
  <c r="Q114" i="208" s="1"/>
  <c r="AE27" i="208"/>
  <c r="AE37" i="208" s="1"/>
  <c r="Z59" i="208"/>
  <c r="Z69" i="208" s="1"/>
  <c r="AB43" i="208"/>
  <c r="AB51" i="208" s="1"/>
  <c r="P117" i="208"/>
  <c r="E196" i="208"/>
  <c r="AG20" i="208"/>
  <c r="AI20" i="208" s="1"/>
  <c r="AB57" i="208"/>
  <c r="AA58" i="208"/>
  <c r="AC42" i="208"/>
  <c r="AD41" i="208"/>
  <c r="AG21" i="208"/>
  <c r="G180" i="207"/>
  <c r="L146" i="207"/>
  <c r="D197" i="207"/>
  <c r="O137" i="207"/>
  <c r="N138" i="207"/>
  <c r="V75" i="207"/>
  <c r="V83" i="207" s="1"/>
  <c r="K154" i="207"/>
  <c r="L153" i="207"/>
  <c r="AD27" i="207"/>
  <c r="AD35" i="207" s="1"/>
  <c r="I162" i="207"/>
  <c r="T91" i="207"/>
  <c r="T101" i="207" s="1"/>
  <c r="L148" i="207"/>
  <c r="D196" i="207"/>
  <c r="AF11" i="207"/>
  <c r="AF21" i="207" s="1"/>
  <c r="W74" i="207"/>
  <c r="X73" i="207"/>
  <c r="N130" i="207"/>
  <c r="G181" i="207"/>
  <c r="C218" i="207"/>
  <c r="D201" i="207"/>
  <c r="V89" i="207"/>
  <c r="U90" i="207"/>
  <c r="AI12" i="207"/>
  <c r="U82" i="207"/>
  <c r="N132" i="207"/>
  <c r="R107" i="207"/>
  <c r="R114" i="207" s="1"/>
  <c r="Y59" i="207"/>
  <c r="Y67" i="207" s="1"/>
  <c r="AE18" i="207"/>
  <c r="E187" i="207"/>
  <c r="E194" i="207" s="1"/>
  <c r="U84" i="207"/>
  <c r="O123" i="207"/>
  <c r="O132" i="207" s="1"/>
  <c r="I163" i="207"/>
  <c r="AB42" i="207"/>
  <c r="AC41" i="207"/>
  <c r="AE19" i="207"/>
  <c r="G185" i="207"/>
  <c r="F186" i="207"/>
  <c r="I170" i="207"/>
  <c r="J169" i="207"/>
  <c r="Q121" i="207"/>
  <c r="P122" i="207"/>
  <c r="AE26" i="207"/>
  <c r="AF25" i="207"/>
  <c r="AA57" i="207"/>
  <c r="Z58" i="207"/>
  <c r="G179" i="207"/>
  <c r="AC34" i="207"/>
  <c r="L149" i="207"/>
  <c r="AA43" i="207"/>
  <c r="AA53" i="207" s="1"/>
  <c r="AE20" i="207"/>
  <c r="H171" i="207"/>
  <c r="H180" i="207" s="1"/>
  <c r="S106" i="207"/>
  <c r="T105" i="207"/>
  <c r="I164" i="207"/>
  <c r="D195" i="207"/>
  <c r="M139" i="207"/>
  <c r="M149" i="207" s="1"/>
  <c r="J155" i="207"/>
  <c r="J164" i="207" s="1"/>
  <c r="AL17" i="207" l="1"/>
  <c r="J162" i="207"/>
  <c r="J163" i="207"/>
  <c r="AA52" i="207"/>
  <c r="Y68" i="207"/>
  <c r="R116" i="207"/>
  <c r="V85" i="207"/>
  <c r="R115" i="207"/>
  <c r="O133" i="207"/>
  <c r="J165" i="207"/>
  <c r="Y69" i="207"/>
  <c r="AF18" i="207"/>
  <c r="AD36" i="207"/>
  <c r="AD37" i="207"/>
  <c r="M146" i="207"/>
  <c r="E195" i="207"/>
  <c r="M147" i="207"/>
  <c r="AA51" i="207"/>
  <c r="E196" i="207"/>
  <c r="E197" i="207"/>
  <c r="T99" i="207"/>
  <c r="AB52" i="208"/>
  <c r="AB53" i="208"/>
  <c r="H180" i="208"/>
  <c r="AE35" i="208"/>
  <c r="F194" i="208"/>
  <c r="K164" i="208"/>
  <c r="C226" i="208"/>
  <c r="C227" i="208"/>
  <c r="AE36" i="208"/>
  <c r="AG26" i="208"/>
  <c r="AG27" i="208" s="1"/>
  <c r="F195" i="208"/>
  <c r="AJ13" i="208"/>
  <c r="F196" i="208"/>
  <c r="Z66" i="208"/>
  <c r="J170" i="208"/>
  <c r="K169" i="208"/>
  <c r="AL17" i="208"/>
  <c r="L155" i="208"/>
  <c r="L163" i="208" s="1"/>
  <c r="L164" i="208"/>
  <c r="Q116" i="208"/>
  <c r="M147" i="208"/>
  <c r="H178" i="208"/>
  <c r="G187" i="208"/>
  <c r="G197" i="208" s="1"/>
  <c r="W82" i="208"/>
  <c r="K165" i="208"/>
  <c r="AI21" i="208"/>
  <c r="AB50" i="208"/>
  <c r="Z68" i="208"/>
  <c r="Q115" i="208"/>
  <c r="M149" i="208"/>
  <c r="H179" i="208"/>
  <c r="H186" i="208"/>
  <c r="I185" i="208"/>
  <c r="U91" i="208"/>
  <c r="U99" i="208" s="1"/>
  <c r="W83" i="208"/>
  <c r="O130" i="208"/>
  <c r="AA59" i="208"/>
  <c r="AA67" i="208" s="1"/>
  <c r="Z67" i="208"/>
  <c r="AD42" i="208"/>
  <c r="AE41" i="208"/>
  <c r="Q117" i="208"/>
  <c r="AF27" i="208"/>
  <c r="AF36" i="208" s="1"/>
  <c r="M146" i="208"/>
  <c r="C217" i="208"/>
  <c r="W89" i="208"/>
  <c r="V90" i="208"/>
  <c r="W84" i="208"/>
  <c r="T100" i="208"/>
  <c r="O131" i="208"/>
  <c r="AC43" i="208"/>
  <c r="AC50" i="208" s="1"/>
  <c r="AE34" i="208"/>
  <c r="D203" i="208"/>
  <c r="D210" i="208" s="1"/>
  <c r="T98" i="208"/>
  <c r="O132" i="208"/>
  <c r="S106" i="208"/>
  <c r="T105" i="208"/>
  <c r="F201" i="208"/>
  <c r="E202" i="208"/>
  <c r="N139" i="208"/>
  <c r="N148" i="208" s="1"/>
  <c r="Z73" i="208"/>
  <c r="Y74" i="208"/>
  <c r="AB58" i="208"/>
  <c r="AC57" i="208"/>
  <c r="AI19" i="208"/>
  <c r="R107" i="208"/>
  <c r="R114" i="208" s="1"/>
  <c r="C228" i="208"/>
  <c r="P137" i="208"/>
  <c r="O138" i="208"/>
  <c r="X75" i="208"/>
  <c r="X85" i="208" s="1"/>
  <c r="P123" i="208"/>
  <c r="P131" i="208" s="1"/>
  <c r="K162" i="208"/>
  <c r="T99" i="208"/>
  <c r="I171" i="208"/>
  <c r="I180" i="208" s="1"/>
  <c r="N153" i="208"/>
  <c r="M154" i="208"/>
  <c r="Q122" i="208"/>
  <c r="R121" i="208"/>
  <c r="S107" i="207"/>
  <c r="S116" i="207" s="1"/>
  <c r="AA50" i="207"/>
  <c r="Z59" i="207"/>
  <c r="Z66" i="207" s="1"/>
  <c r="F187" i="207"/>
  <c r="F197" i="207" s="1"/>
  <c r="O131" i="207"/>
  <c r="W89" i="207"/>
  <c r="V90" i="207"/>
  <c r="N139" i="207"/>
  <c r="N146" i="207" s="1"/>
  <c r="E201" i="207"/>
  <c r="D202" i="207"/>
  <c r="AF19" i="207"/>
  <c r="T98" i="207"/>
  <c r="M153" i="207"/>
  <c r="L154" i="207"/>
  <c r="O138" i="207"/>
  <c r="P137" i="207"/>
  <c r="C219" i="207"/>
  <c r="C228" i="207" s="1"/>
  <c r="C216" i="207"/>
  <c r="C215" i="207"/>
  <c r="D215" i="207"/>
  <c r="AF20" i="207"/>
  <c r="T100" i="207"/>
  <c r="K155" i="207"/>
  <c r="K165" i="207" s="1"/>
  <c r="G186" i="207"/>
  <c r="H185" i="207"/>
  <c r="AF26" i="207"/>
  <c r="AG25" i="207"/>
  <c r="O130" i="207"/>
  <c r="AE27" i="207"/>
  <c r="AE37" i="207" s="1"/>
  <c r="AC42" i="207"/>
  <c r="AD41" i="207"/>
  <c r="AG18" i="207"/>
  <c r="M148" i="207"/>
  <c r="H178" i="207"/>
  <c r="P123" i="207"/>
  <c r="P130" i="207" s="1"/>
  <c r="AB43" i="207"/>
  <c r="AB51" i="207" s="1"/>
  <c r="AG19" i="207"/>
  <c r="V82" i="207"/>
  <c r="U105" i="207"/>
  <c r="T106" i="207"/>
  <c r="I171" i="207"/>
  <c r="I181" i="207" s="1"/>
  <c r="U91" i="207"/>
  <c r="U101" i="207" s="1"/>
  <c r="H181" i="207"/>
  <c r="H179" i="207"/>
  <c r="R121" i="207"/>
  <c r="Q122" i="207"/>
  <c r="Y66" i="207"/>
  <c r="R117" i="207"/>
  <c r="AG20" i="207"/>
  <c r="X74" i="207"/>
  <c r="Y73" i="207"/>
  <c r="AD34" i="207"/>
  <c r="V84" i="207"/>
  <c r="AA58" i="207"/>
  <c r="AB57" i="207"/>
  <c r="AI14" i="207"/>
  <c r="AJ13" i="207" s="1"/>
  <c r="AI16" i="207"/>
  <c r="K169" i="207"/>
  <c r="J170" i="207"/>
  <c r="AG21" i="207"/>
  <c r="AI21" i="207" s="1"/>
  <c r="W75" i="207"/>
  <c r="W82" i="207" s="1"/>
  <c r="AE34" i="207" l="1"/>
  <c r="AI20" i="207"/>
  <c r="AI17" i="207"/>
  <c r="AJ17" i="207" s="1"/>
  <c r="AE35" i="207"/>
  <c r="AE36" i="207"/>
  <c r="N148" i="207"/>
  <c r="AG26" i="207"/>
  <c r="S115" i="207"/>
  <c r="AI18" i="207"/>
  <c r="L165" i="208"/>
  <c r="N149" i="207"/>
  <c r="AB52" i="207"/>
  <c r="S117" i="207"/>
  <c r="I178" i="207"/>
  <c r="S114" i="207"/>
  <c r="I180" i="207"/>
  <c r="P131" i="207"/>
  <c r="K163" i="207"/>
  <c r="K162" i="207"/>
  <c r="K164" i="207"/>
  <c r="N147" i="207"/>
  <c r="Z69" i="207"/>
  <c r="U101" i="208"/>
  <c r="AI26" i="208"/>
  <c r="AL33" i="208" s="1"/>
  <c r="AG34" i="208"/>
  <c r="AA68" i="208"/>
  <c r="P132" i="208"/>
  <c r="AC51" i="208"/>
  <c r="AA69" i="208"/>
  <c r="P133" i="208"/>
  <c r="P130" i="208"/>
  <c r="I178" i="208"/>
  <c r="L162" i="208"/>
  <c r="AI28" i="208"/>
  <c r="X89" i="208"/>
  <c r="W90" i="208"/>
  <c r="S121" i="208"/>
  <c r="R122" i="208"/>
  <c r="I179" i="208"/>
  <c r="Q137" i="208"/>
  <c r="P138" i="208"/>
  <c r="AD57" i="208"/>
  <c r="AC58" i="208"/>
  <c r="N147" i="208"/>
  <c r="AG36" i="208"/>
  <c r="AI36" i="208" s="1"/>
  <c r="AC52" i="208"/>
  <c r="C234" i="208"/>
  <c r="D217" i="208"/>
  <c r="AF41" i="208"/>
  <c r="AE42" i="208"/>
  <c r="J185" i="208"/>
  <c r="I186" i="208"/>
  <c r="AC53" i="208"/>
  <c r="AD43" i="208"/>
  <c r="AD51" i="208" s="1"/>
  <c r="H187" i="208"/>
  <c r="H196" i="208" s="1"/>
  <c r="L169" i="208"/>
  <c r="K170" i="208"/>
  <c r="O139" i="208"/>
  <c r="O149" i="208" s="1"/>
  <c r="Q123" i="208"/>
  <c r="Q130" i="208" s="1"/>
  <c r="Y75" i="208"/>
  <c r="Y82" i="208" s="1"/>
  <c r="E203" i="208"/>
  <c r="E212" i="208" s="1"/>
  <c r="E210" i="208"/>
  <c r="D212" i="208"/>
  <c r="J171" i="208"/>
  <c r="J181" i="208" s="1"/>
  <c r="O153" i="208"/>
  <c r="N154" i="208"/>
  <c r="X82" i="208"/>
  <c r="R116" i="208"/>
  <c r="AA73" i="208"/>
  <c r="Z74" i="208"/>
  <c r="F202" i="208"/>
  <c r="G201" i="208"/>
  <c r="AG35" i="208"/>
  <c r="AF34" i="208"/>
  <c r="AI34" i="208" s="1"/>
  <c r="U98" i="208"/>
  <c r="G194" i="208"/>
  <c r="T106" i="208"/>
  <c r="U105" i="208"/>
  <c r="D211" i="208"/>
  <c r="AG37" i="208"/>
  <c r="AF35" i="208"/>
  <c r="U100" i="208"/>
  <c r="G195" i="208"/>
  <c r="AI32" i="208"/>
  <c r="AI30" i="208"/>
  <c r="AJ29" i="208" s="1"/>
  <c r="N149" i="208"/>
  <c r="M155" i="208"/>
  <c r="M164" i="208" s="1"/>
  <c r="I181" i="208"/>
  <c r="X83" i="208"/>
  <c r="R115" i="208"/>
  <c r="X84" i="208"/>
  <c r="R117" i="208"/>
  <c r="N146" i="208"/>
  <c r="S107" i="208"/>
  <c r="S116" i="208" s="1"/>
  <c r="D213" i="208"/>
  <c r="AF37" i="208"/>
  <c r="AA66" i="208"/>
  <c r="G196" i="208"/>
  <c r="AB59" i="208"/>
  <c r="AB68" i="208" s="1"/>
  <c r="V91" i="208"/>
  <c r="V101" i="208" s="1"/>
  <c r="P132" i="207"/>
  <c r="AE41" i="207"/>
  <c r="AD42" i="207"/>
  <c r="AG27" i="207"/>
  <c r="AI26" i="207" s="1"/>
  <c r="AI28" i="207"/>
  <c r="C227" i="207"/>
  <c r="L155" i="207"/>
  <c r="L163" i="207" s="1"/>
  <c r="F195" i="207"/>
  <c r="AI19" i="207"/>
  <c r="P133" i="207"/>
  <c r="AC43" i="207"/>
  <c r="AC51" i="207" s="1"/>
  <c r="AF27" i="207"/>
  <c r="AF36" i="207" s="1"/>
  <c r="N153" i="207"/>
  <c r="M154" i="207"/>
  <c r="F196" i="207"/>
  <c r="W83" i="207"/>
  <c r="W84" i="207"/>
  <c r="Z73" i="207"/>
  <c r="Y74" i="207"/>
  <c r="W85" i="207"/>
  <c r="X75" i="207"/>
  <c r="X84" i="207" s="1"/>
  <c r="I179" i="207"/>
  <c r="AB50" i="207"/>
  <c r="H186" i="207"/>
  <c r="I185" i="207"/>
  <c r="V91" i="207"/>
  <c r="V100" i="207" s="1"/>
  <c r="AC57" i="207"/>
  <c r="AB58" i="207"/>
  <c r="U98" i="207"/>
  <c r="AB53" i="207"/>
  <c r="C229" i="207"/>
  <c r="D203" i="207"/>
  <c r="D210" i="207" s="1"/>
  <c r="W90" i="207"/>
  <c r="X89" i="207"/>
  <c r="AA59" i="207"/>
  <c r="AA66" i="207" s="1"/>
  <c r="U99" i="207"/>
  <c r="T107" i="207"/>
  <c r="T116" i="207" s="1"/>
  <c r="F201" i="207"/>
  <c r="E202" i="207"/>
  <c r="Z68" i="207"/>
  <c r="G187" i="207"/>
  <c r="G197" i="207" s="1"/>
  <c r="L169" i="207"/>
  <c r="K170" i="207"/>
  <c r="Q123" i="207"/>
  <c r="Q133" i="207" s="1"/>
  <c r="U100" i="207"/>
  <c r="V105" i="207"/>
  <c r="U106" i="207"/>
  <c r="C217" i="207"/>
  <c r="P138" i="207"/>
  <c r="Q137" i="207"/>
  <c r="Z67" i="207"/>
  <c r="J171" i="207"/>
  <c r="J181" i="207" s="1"/>
  <c r="R122" i="207"/>
  <c r="S121" i="207"/>
  <c r="C226" i="207"/>
  <c r="O139" i="207"/>
  <c r="O148" i="207" s="1"/>
  <c r="F194" i="207"/>
  <c r="D213" i="207" l="1"/>
  <c r="D212" i="207"/>
  <c r="G194" i="207"/>
  <c r="G196" i="207"/>
  <c r="M162" i="208"/>
  <c r="G195" i="207"/>
  <c r="AA69" i="207"/>
  <c r="AG36" i="207"/>
  <c r="AI36" i="207" s="1"/>
  <c r="AA67" i="207"/>
  <c r="AA68" i="207"/>
  <c r="AF34" i="207"/>
  <c r="AF35" i="207"/>
  <c r="AG37" i="207"/>
  <c r="D211" i="207"/>
  <c r="AF37" i="207"/>
  <c r="J178" i="207"/>
  <c r="J179" i="207"/>
  <c r="L165" i="207"/>
  <c r="J180" i="207"/>
  <c r="AC52" i="207"/>
  <c r="AC50" i="207"/>
  <c r="J179" i="208"/>
  <c r="Y83" i="208"/>
  <c r="Y84" i="208"/>
  <c r="M165" i="208"/>
  <c r="AB66" i="208"/>
  <c r="AB67" i="208"/>
  <c r="AB69" i="208"/>
  <c r="S115" i="208"/>
  <c r="AI33" i="208"/>
  <c r="AJ33" i="208" s="1"/>
  <c r="AD53" i="208"/>
  <c r="S114" i="208"/>
  <c r="AD52" i="208"/>
  <c r="S117" i="208"/>
  <c r="M163" i="208"/>
  <c r="E211" i="208"/>
  <c r="O148" i="208"/>
  <c r="V98" i="208"/>
  <c r="E213" i="208"/>
  <c r="AI35" i="208"/>
  <c r="V99" i="208"/>
  <c r="AI37" i="208"/>
  <c r="J178" i="208"/>
  <c r="P153" i="208"/>
  <c r="O154" i="208"/>
  <c r="H195" i="208"/>
  <c r="C235" i="208"/>
  <c r="C245" i="208" s="1"/>
  <c r="C232" i="208"/>
  <c r="D231" i="208"/>
  <c r="C231" i="208"/>
  <c r="V100" i="208"/>
  <c r="U106" i="208"/>
  <c r="V105" i="208"/>
  <c r="G202" i="208"/>
  <c r="H201" i="208"/>
  <c r="Y85" i="208"/>
  <c r="O146" i="208"/>
  <c r="H197" i="208"/>
  <c r="R123" i="208"/>
  <c r="R132" i="208" s="1"/>
  <c r="R137" i="208"/>
  <c r="Q138" i="208"/>
  <c r="T107" i="208"/>
  <c r="T114" i="208" s="1"/>
  <c r="F203" i="208"/>
  <c r="F211" i="208" s="1"/>
  <c r="O147" i="208"/>
  <c r="H194" i="208"/>
  <c r="T121" i="208"/>
  <c r="S122" i="208"/>
  <c r="N155" i="208"/>
  <c r="N165" i="208" s="1"/>
  <c r="D218" i="208"/>
  <c r="E217" i="208"/>
  <c r="Q133" i="208"/>
  <c r="AB73" i="208"/>
  <c r="AA74" i="208"/>
  <c r="J180" i="208"/>
  <c r="Q132" i="208"/>
  <c r="K185" i="208"/>
  <c r="J186" i="208"/>
  <c r="AC59" i="208"/>
  <c r="AC69" i="208" s="1"/>
  <c r="X90" i="208"/>
  <c r="Y89" i="208"/>
  <c r="Z75" i="208"/>
  <c r="Z85" i="208" s="1"/>
  <c r="Q131" i="208"/>
  <c r="K171" i="208"/>
  <c r="K179" i="208" s="1"/>
  <c r="AD50" i="208"/>
  <c r="AE43" i="208"/>
  <c r="AE51" i="208" s="1"/>
  <c r="AE57" i="208"/>
  <c r="AD58" i="208"/>
  <c r="I187" i="208"/>
  <c r="I194" i="208" s="1"/>
  <c r="W91" i="208"/>
  <c r="W100" i="208" s="1"/>
  <c r="M169" i="208"/>
  <c r="L170" i="208"/>
  <c r="AF42" i="208"/>
  <c r="AG41" i="208"/>
  <c r="P139" i="208"/>
  <c r="P148" i="208" s="1"/>
  <c r="V106" i="207"/>
  <c r="W105" i="207"/>
  <c r="F202" i="207"/>
  <c r="G201" i="207"/>
  <c r="H187" i="207"/>
  <c r="H194" i="207" s="1"/>
  <c r="N154" i="207"/>
  <c r="O153" i="207"/>
  <c r="S122" i="207"/>
  <c r="T121" i="207"/>
  <c r="Q130" i="207"/>
  <c r="AC53" i="207"/>
  <c r="L164" i="207"/>
  <c r="AD43" i="207"/>
  <c r="AD53" i="207" s="1"/>
  <c r="V101" i="207"/>
  <c r="X83" i="207"/>
  <c r="AF41" i="207"/>
  <c r="AE42" i="207"/>
  <c r="AB59" i="207"/>
  <c r="AB66" i="207" s="1"/>
  <c r="J185" i="207"/>
  <c r="I186" i="207"/>
  <c r="M155" i="207"/>
  <c r="M163" i="207" s="1"/>
  <c r="T115" i="207"/>
  <c r="V99" i="207"/>
  <c r="AA73" i="207"/>
  <c r="Z74" i="207"/>
  <c r="O147" i="207"/>
  <c r="R123" i="207"/>
  <c r="R132" i="207" s="1"/>
  <c r="R137" i="207"/>
  <c r="Q138" i="207"/>
  <c r="Q131" i="207"/>
  <c r="T117" i="207"/>
  <c r="O149" i="207"/>
  <c r="P139" i="207"/>
  <c r="P149" i="207" s="1"/>
  <c r="Q132" i="207"/>
  <c r="T114" i="207"/>
  <c r="Y89" i="207"/>
  <c r="X90" i="207"/>
  <c r="V98" i="207"/>
  <c r="X85" i="207"/>
  <c r="AI32" i="207"/>
  <c r="AJ33" i="207" s="1"/>
  <c r="AI30" i="207"/>
  <c r="AL33" i="207"/>
  <c r="M169" i="207"/>
  <c r="L170" i="207"/>
  <c r="L162" i="207"/>
  <c r="O146" i="207"/>
  <c r="C234" i="207"/>
  <c r="D217" i="207"/>
  <c r="W91" i="207"/>
  <c r="W99" i="207" s="1"/>
  <c r="X82" i="207"/>
  <c r="AG34" i="207"/>
  <c r="AC58" i="207"/>
  <c r="AD57" i="207"/>
  <c r="Y75" i="207"/>
  <c r="Y85" i="207" s="1"/>
  <c r="U107" i="207"/>
  <c r="U116" i="207" s="1"/>
  <c r="K171" i="207"/>
  <c r="K181" i="207" s="1"/>
  <c r="E203" i="207"/>
  <c r="AG35" i="207"/>
  <c r="AI34" i="207" l="1"/>
  <c r="AI35" i="207"/>
  <c r="AI37" i="207"/>
  <c r="K181" i="208"/>
  <c r="I196" i="208"/>
  <c r="W98" i="207"/>
  <c r="M164" i="207"/>
  <c r="R130" i="207"/>
  <c r="M162" i="207"/>
  <c r="U117" i="207"/>
  <c r="P147" i="207"/>
  <c r="K179" i="207"/>
  <c r="H195" i="207"/>
  <c r="K178" i="207"/>
  <c r="H196" i="207"/>
  <c r="U115" i="207"/>
  <c r="H197" i="207"/>
  <c r="R133" i="207"/>
  <c r="K180" i="207"/>
  <c r="C233" i="208"/>
  <c r="T117" i="208"/>
  <c r="P149" i="208"/>
  <c r="N162" i="208"/>
  <c r="P147" i="208"/>
  <c r="AE52" i="208"/>
  <c r="K180" i="208"/>
  <c r="AC66" i="208"/>
  <c r="C243" i="208"/>
  <c r="K178" i="208"/>
  <c r="AC68" i="208"/>
  <c r="C242" i="208"/>
  <c r="I197" i="208"/>
  <c r="AE50" i="208"/>
  <c r="F212" i="208"/>
  <c r="I195" i="208"/>
  <c r="C244" i="208"/>
  <c r="AC67" i="208"/>
  <c r="AE53" i="208"/>
  <c r="N164" i="208"/>
  <c r="T116" i="208"/>
  <c r="Z82" i="208"/>
  <c r="AB74" i="208"/>
  <c r="AC73" i="208"/>
  <c r="F213" i="208"/>
  <c r="R138" i="208"/>
  <c r="S137" i="208"/>
  <c r="C250" i="208"/>
  <c r="D233" i="208"/>
  <c r="W99" i="208"/>
  <c r="AF57" i="208"/>
  <c r="AE58" i="208"/>
  <c r="Z83" i="208"/>
  <c r="S123" i="208"/>
  <c r="S131" i="208" s="1"/>
  <c r="AG42" i="208"/>
  <c r="W101" i="208"/>
  <c r="Z84" i="208"/>
  <c r="F217" i="208"/>
  <c r="E218" i="208"/>
  <c r="T122" i="208"/>
  <c r="U121" i="208"/>
  <c r="O155" i="208"/>
  <c r="O164" i="208" s="1"/>
  <c r="AF43" i="208"/>
  <c r="AF50" i="208" s="1"/>
  <c r="J187" i="208"/>
  <c r="J197" i="208" s="1"/>
  <c r="D219" i="208"/>
  <c r="D226" i="208" s="1"/>
  <c r="Q153" i="208"/>
  <c r="P154" i="208"/>
  <c r="I201" i="208"/>
  <c r="H202" i="208"/>
  <c r="L171" i="208"/>
  <c r="L178" i="208" s="1"/>
  <c r="Y90" i="208"/>
  <c r="Z89" i="208"/>
  <c r="K186" i="208"/>
  <c r="L185" i="208"/>
  <c r="N163" i="208"/>
  <c r="T115" i="208"/>
  <c r="R133" i="208"/>
  <c r="G203" i="208"/>
  <c r="G212" i="208" s="1"/>
  <c r="AD59" i="208"/>
  <c r="AD66" i="208" s="1"/>
  <c r="Q139" i="208"/>
  <c r="Q149" i="208" s="1"/>
  <c r="X91" i="208"/>
  <c r="X100" i="208" s="1"/>
  <c r="F210" i="208"/>
  <c r="R130" i="208"/>
  <c r="W105" i="208"/>
  <c r="V106" i="208"/>
  <c r="AA75" i="208"/>
  <c r="AA84" i="208" s="1"/>
  <c r="P146" i="208"/>
  <c r="M170" i="208"/>
  <c r="N169" i="208"/>
  <c r="W98" i="208"/>
  <c r="R131" i="208"/>
  <c r="U107" i="208"/>
  <c r="U114" i="208" s="1"/>
  <c r="D218" i="207"/>
  <c r="E217" i="207"/>
  <c r="Y82" i="207"/>
  <c r="E211" i="207"/>
  <c r="Y84" i="207"/>
  <c r="W100" i="207"/>
  <c r="Q139" i="207"/>
  <c r="Q149" i="207" s="1"/>
  <c r="Z75" i="207"/>
  <c r="Z85" i="207" s="1"/>
  <c r="M165" i="207"/>
  <c r="AB67" i="207"/>
  <c r="AD51" i="207"/>
  <c r="T122" i="207"/>
  <c r="U121" i="207"/>
  <c r="E210" i="207"/>
  <c r="Y83" i="207"/>
  <c r="E212" i="207"/>
  <c r="U114" i="207"/>
  <c r="W101" i="207"/>
  <c r="L171" i="207"/>
  <c r="L181" i="207" s="1"/>
  <c r="P146" i="207"/>
  <c r="S137" i="207"/>
  <c r="R138" i="207"/>
  <c r="AA74" i="207"/>
  <c r="AB73" i="207"/>
  <c r="AE43" i="207"/>
  <c r="AE50" i="207" s="1"/>
  <c r="AD50" i="207"/>
  <c r="S123" i="207"/>
  <c r="S132" i="207" s="1"/>
  <c r="E213" i="207"/>
  <c r="AE57" i="207"/>
  <c r="AD58" i="207"/>
  <c r="M170" i="207"/>
  <c r="N169" i="207"/>
  <c r="I187" i="207"/>
  <c r="I196" i="207" s="1"/>
  <c r="AF42" i="207"/>
  <c r="AG41" i="207"/>
  <c r="AD52" i="207"/>
  <c r="C235" i="207"/>
  <c r="C232" i="207"/>
  <c r="C231" i="207"/>
  <c r="D231" i="207"/>
  <c r="AC59" i="207"/>
  <c r="AC69" i="207" s="1"/>
  <c r="P148" i="207"/>
  <c r="R131" i="207"/>
  <c r="J186" i="207"/>
  <c r="K185" i="207"/>
  <c r="O154" i="207"/>
  <c r="P153" i="207"/>
  <c r="G202" i="207"/>
  <c r="H201" i="207"/>
  <c r="X91" i="207"/>
  <c r="X98" i="207" s="1"/>
  <c r="AB69" i="207"/>
  <c r="N155" i="207"/>
  <c r="N164" i="207" s="1"/>
  <c r="F203" i="207"/>
  <c r="F213" i="207" s="1"/>
  <c r="Z89" i="207"/>
  <c r="Y90" i="207"/>
  <c r="AB68" i="207"/>
  <c r="W106" i="207"/>
  <c r="X105" i="207"/>
  <c r="AJ29" i="207"/>
  <c r="V107" i="207"/>
  <c r="V114" i="207" s="1"/>
  <c r="N163" i="207" l="1"/>
  <c r="C233" i="207"/>
  <c r="F212" i="207"/>
  <c r="Z83" i="207"/>
  <c r="Z84" i="207"/>
  <c r="Q146" i="207"/>
  <c r="AG42" i="207"/>
  <c r="S133" i="207"/>
  <c r="AC67" i="207"/>
  <c r="F211" i="207"/>
  <c r="I195" i="207"/>
  <c r="S130" i="207"/>
  <c r="I197" i="207"/>
  <c r="AE53" i="207"/>
  <c r="Q147" i="207"/>
  <c r="V116" i="207"/>
  <c r="X99" i="207"/>
  <c r="AE51" i="207"/>
  <c r="V115" i="207"/>
  <c r="AE52" i="207"/>
  <c r="D229" i="208"/>
  <c r="J194" i="208"/>
  <c r="D228" i="208"/>
  <c r="G210" i="208"/>
  <c r="L179" i="208"/>
  <c r="D227" i="208"/>
  <c r="J195" i="208"/>
  <c r="AA85" i="208"/>
  <c r="L181" i="208"/>
  <c r="O165" i="208"/>
  <c r="O162" i="208"/>
  <c r="AD67" i="208"/>
  <c r="E219" i="208"/>
  <c r="E229" i="208" s="1"/>
  <c r="S132" i="208"/>
  <c r="T137" i="208"/>
  <c r="S138" i="208"/>
  <c r="AD68" i="208"/>
  <c r="G217" i="208"/>
  <c r="F218" i="208"/>
  <c r="S133" i="208"/>
  <c r="R139" i="208"/>
  <c r="R146" i="208" s="1"/>
  <c r="U115" i="208"/>
  <c r="Q146" i="208"/>
  <c r="O169" i="208"/>
  <c r="N170" i="208"/>
  <c r="AD69" i="208"/>
  <c r="U117" i="208"/>
  <c r="AA82" i="208"/>
  <c r="Q147" i="208"/>
  <c r="G211" i="208"/>
  <c r="L186" i="208"/>
  <c r="M185" i="208"/>
  <c r="L180" i="208"/>
  <c r="J196" i="208"/>
  <c r="O163" i="208"/>
  <c r="AE59" i="208"/>
  <c r="AE69" i="208" s="1"/>
  <c r="AC74" i="208"/>
  <c r="AD73" i="208"/>
  <c r="V107" i="208"/>
  <c r="V117" i="208" s="1"/>
  <c r="X105" i="208"/>
  <c r="W106" i="208"/>
  <c r="U116" i="208"/>
  <c r="AA83" i="208"/>
  <c r="X101" i="208"/>
  <c r="Q148" i="208"/>
  <c r="G213" i="208"/>
  <c r="K187" i="208"/>
  <c r="K194" i="208" s="1"/>
  <c r="H203" i="208"/>
  <c r="H210" i="208" s="1"/>
  <c r="AF52" i="208"/>
  <c r="AG43" i="208"/>
  <c r="AI42" i="208" s="1"/>
  <c r="AI44" i="208"/>
  <c r="AF58" i="208"/>
  <c r="AG57" i="208"/>
  <c r="AB75" i="208"/>
  <c r="AB83" i="208" s="1"/>
  <c r="X99" i="208"/>
  <c r="AA89" i="208"/>
  <c r="Z90" i="208"/>
  <c r="J201" i="208"/>
  <c r="I202" i="208"/>
  <c r="AF53" i="208"/>
  <c r="Y91" i="208"/>
  <c r="Y98" i="208" s="1"/>
  <c r="P155" i="208"/>
  <c r="P163" i="208" s="1"/>
  <c r="AF51" i="208"/>
  <c r="U122" i="208"/>
  <c r="V121" i="208"/>
  <c r="S130" i="208"/>
  <c r="E233" i="208"/>
  <c r="D234" i="208"/>
  <c r="X98" i="208"/>
  <c r="M171" i="208"/>
  <c r="M180" i="208" s="1"/>
  <c r="Q154" i="208"/>
  <c r="R153" i="208"/>
  <c r="T123" i="208"/>
  <c r="T131" i="208" s="1"/>
  <c r="C251" i="208"/>
  <c r="C260" i="208" s="1"/>
  <c r="C248" i="208"/>
  <c r="D247" i="208"/>
  <c r="C247" i="208"/>
  <c r="J187" i="207"/>
  <c r="J196" i="207" s="1"/>
  <c r="V117" i="207"/>
  <c r="AA89" i="207"/>
  <c r="Z90" i="207"/>
  <c r="N165" i="207"/>
  <c r="X100" i="207"/>
  <c r="C245" i="207"/>
  <c r="N170" i="207"/>
  <c r="O169" i="207"/>
  <c r="S131" i="207"/>
  <c r="L178" i="207"/>
  <c r="V121" i="207"/>
  <c r="U122" i="207"/>
  <c r="Z82" i="207"/>
  <c r="Y91" i="207"/>
  <c r="Y100" i="207" s="1"/>
  <c r="X101" i="207"/>
  <c r="AG43" i="207"/>
  <c r="AG50" i="207" s="1"/>
  <c r="AI44" i="207"/>
  <c r="M171" i="207"/>
  <c r="M181" i="207" s="1"/>
  <c r="AC73" i="207"/>
  <c r="AB74" i="207"/>
  <c r="L179" i="207"/>
  <c r="T123" i="207"/>
  <c r="T131" i="207" s="1"/>
  <c r="N162" i="207"/>
  <c r="H202" i="207"/>
  <c r="I201" i="207"/>
  <c r="AC66" i="207"/>
  <c r="C243" i="207"/>
  <c r="AF43" i="207"/>
  <c r="AF52" i="207" s="1"/>
  <c r="AD59" i="207"/>
  <c r="AD67" i="207" s="1"/>
  <c r="AA75" i="207"/>
  <c r="AA84" i="207" s="1"/>
  <c r="L180" i="207"/>
  <c r="F210" i="207"/>
  <c r="G203" i="207"/>
  <c r="G210" i="207" s="1"/>
  <c r="AC68" i="207"/>
  <c r="C242" i="207"/>
  <c r="AE58" i="207"/>
  <c r="AF57" i="207"/>
  <c r="R139" i="207"/>
  <c r="R147" i="207" s="1"/>
  <c r="Q148" i="207"/>
  <c r="F217" i="207"/>
  <c r="E218" i="207"/>
  <c r="X106" i="207"/>
  <c r="Y105" i="207"/>
  <c r="P154" i="207"/>
  <c r="Q153" i="207"/>
  <c r="C244" i="207"/>
  <c r="I194" i="207"/>
  <c r="T137" i="207"/>
  <c r="S138" i="207"/>
  <c r="D219" i="207"/>
  <c r="D227" i="207" s="1"/>
  <c r="W107" i="207"/>
  <c r="W117" i="207" s="1"/>
  <c r="O155" i="207"/>
  <c r="O165" i="207" s="1"/>
  <c r="C250" i="207"/>
  <c r="D233" i="207"/>
  <c r="K186" i="207"/>
  <c r="L185" i="207"/>
  <c r="O164" i="207" l="1"/>
  <c r="G213" i="207"/>
  <c r="AG53" i="207"/>
  <c r="T133" i="208"/>
  <c r="P164" i="208"/>
  <c r="W115" i="207"/>
  <c r="W114" i="207"/>
  <c r="R149" i="207"/>
  <c r="M180" i="207"/>
  <c r="Y98" i="207"/>
  <c r="R146" i="207"/>
  <c r="Y101" i="207"/>
  <c r="D229" i="207"/>
  <c r="R148" i="207"/>
  <c r="O162" i="207"/>
  <c r="AD69" i="207"/>
  <c r="D228" i="207"/>
  <c r="O163" i="207"/>
  <c r="AA85" i="207"/>
  <c r="M178" i="207"/>
  <c r="AD68" i="207"/>
  <c r="Y99" i="207"/>
  <c r="G212" i="207"/>
  <c r="AD66" i="207"/>
  <c r="R149" i="208"/>
  <c r="Y100" i="208"/>
  <c r="AB82" i="208"/>
  <c r="V116" i="208"/>
  <c r="M178" i="208"/>
  <c r="C259" i="208"/>
  <c r="M179" i="208"/>
  <c r="M181" i="208"/>
  <c r="H213" i="208"/>
  <c r="E226" i="208"/>
  <c r="T132" i="208"/>
  <c r="H212" i="208"/>
  <c r="C249" i="208"/>
  <c r="P165" i="208"/>
  <c r="K195" i="208"/>
  <c r="C261" i="208"/>
  <c r="AB84" i="208"/>
  <c r="H211" i="208"/>
  <c r="V115" i="208"/>
  <c r="AB85" i="208"/>
  <c r="V114" i="208"/>
  <c r="R148" i="208"/>
  <c r="Q155" i="208"/>
  <c r="Q164" i="208" s="1"/>
  <c r="Q165" i="208"/>
  <c r="E234" i="208"/>
  <c r="F233" i="208"/>
  <c r="P162" i="208"/>
  <c r="AG50" i="208"/>
  <c r="AI50" i="208" s="1"/>
  <c r="AE67" i="208"/>
  <c r="L187" i="208"/>
  <c r="L196" i="208" s="1"/>
  <c r="P169" i="208"/>
  <c r="O170" i="208"/>
  <c r="R147" i="208"/>
  <c r="AE66" i="208"/>
  <c r="M186" i="208"/>
  <c r="N185" i="208"/>
  <c r="N171" i="208"/>
  <c r="N181" i="208" s="1"/>
  <c r="T138" i="208"/>
  <c r="U137" i="208"/>
  <c r="AG51" i="208"/>
  <c r="AI51" i="208" s="1"/>
  <c r="AE68" i="208"/>
  <c r="AL49" i="208"/>
  <c r="AI46" i="208"/>
  <c r="AJ45" i="208" s="1"/>
  <c r="AI49" i="208"/>
  <c r="AJ49" i="208" s="1"/>
  <c r="AI48" i="208"/>
  <c r="X106" i="208"/>
  <c r="Y105" i="208"/>
  <c r="U123" i="208"/>
  <c r="U133" i="208" s="1"/>
  <c r="Y99" i="208"/>
  <c r="J202" i="208"/>
  <c r="K201" i="208"/>
  <c r="AG53" i="208"/>
  <c r="AI53" i="208" s="1"/>
  <c r="K196" i="208"/>
  <c r="F219" i="208"/>
  <c r="F229" i="208" s="1"/>
  <c r="E227" i="208"/>
  <c r="R154" i="208"/>
  <c r="S153" i="208"/>
  <c r="D235" i="208"/>
  <c r="D242" i="208" s="1"/>
  <c r="V122" i="208"/>
  <c r="W121" i="208"/>
  <c r="I203" i="208"/>
  <c r="I213" i="208" s="1"/>
  <c r="AG52" i="208"/>
  <c r="AI52" i="208" s="1"/>
  <c r="C258" i="208"/>
  <c r="T130" i="208"/>
  <c r="Y101" i="208"/>
  <c r="Z91" i="208"/>
  <c r="Z98" i="208" s="1"/>
  <c r="AG58" i="208"/>
  <c r="K197" i="208"/>
  <c r="AE73" i="208"/>
  <c r="AD74" i="208"/>
  <c r="H217" i="208"/>
  <c r="G218" i="208"/>
  <c r="E228" i="208"/>
  <c r="C266" i="208"/>
  <c r="D249" i="208"/>
  <c r="AB89" i="208"/>
  <c r="AA90" i="208"/>
  <c r="AF59" i="208"/>
  <c r="AF69" i="208" s="1"/>
  <c r="W107" i="208"/>
  <c r="W114" i="208" s="1"/>
  <c r="AC75" i="208"/>
  <c r="AC84" i="208" s="1"/>
  <c r="S139" i="208"/>
  <c r="S147" i="208" s="1"/>
  <c r="D234" i="207"/>
  <c r="E233" i="207"/>
  <c r="W116" i="207"/>
  <c r="P155" i="207"/>
  <c r="P163" i="207" s="1"/>
  <c r="G211" i="207"/>
  <c r="AA83" i="207"/>
  <c r="AF53" i="207"/>
  <c r="AI53" i="207" s="1"/>
  <c r="H203" i="207"/>
  <c r="H213" i="207" s="1"/>
  <c r="AI48" i="207"/>
  <c r="AI46" i="207"/>
  <c r="AB75" i="207"/>
  <c r="AB83" i="207" s="1"/>
  <c r="O170" i="207"/>
  <c r="P169" i="207"/>
  <c r="AI42" i="207"/>
  <c r="N171" i="207"/>
  <c r="N181" i="207" s="1"/>
  <c r="C251" i="207"/>
  <c r="C259" i="207" s="1"/>
  <c r="C248" i="207"/>
  <c r="C247" i="207"/>
  <c r="D247" i="207"/>
  <c r="E219" i="207"/>
  <c r="E226" i="207" s="1"/>
  <c r="AF51" i="207"/>
  <c r="Z105" i="207"/>
  <c r="Y106" i="207"/>
  <c r="S139" i="207"/>
  <c r="S147" i="207" s="1"/>
  <c r="AF50" i="207"/>
  <c r="AI50" i="207" s="1"/>
  <c r="AF58" i="207"/>
  <c r="AG57" i="207"/>
  <c r="G217" i="207"/>
  <c r="F218" i="207"/>
  <c r="AE59" i="207"/>
  <c r="AE67" i="207" s="1"/>
  <c r="T130" i="207"/>
  <c r="AG51" i="207"/>
  <c r="J194" i="207"/>
  <c r="AD73" i="207"/>
  <c r="AC74" i="207"/>
  <c r="M185" i="207"/>
  <c r="L186" i="207"/>
  <c r="T132" i="207"/>
  <c r="AG52" i="207"/>
  <c r="AI52" i="207" s="1"/>
  <c r="U123" i="207"/>
  <c r="U133" i="207" s="1"/>
  <c r="J197" i="207"/>
  <c r="AA82" i="207"/>
  <c r="T133" i="207"/>
  <c r="M179" i="207"/>
  <c r="V122" i="207"/>
  <c r="W121" i="207"/>
  <c r="Z91" i="207"/>
  <c r="Z100" i="207" s="1"/>
  <c r="J195" i="207"/>
  <c r="X107" i="207"/>
  <c r="X115" i="207" s="1"/>
  <c r="T138" i="207"/>
  <c r="U137" i="207"/>
  <c r="K187" i="207"/>
  <c r="K194" i="207" s="1"/>
  <c r="D226" i="207"/>
  <c r="R153" i="207"/>
  <c r="Q154" i="207"/>
  <c r="J201" i="207"/>
  <c r="I202" i="207"/>
  <c r="AA90" i="207"/>
  <c r="AB89" i="207"/>
  <c r="AJ49" i="207" l="1"/>
  <c r="X116" i="207"/>
  <c r="I211" i="208"/>
  <c r="P164" i="207"/>
  <c r="I210" i="208"/>
  <c r="H211" i="207"/>
  <c r="X114" i="207"/>
  <c r="AG58" i="207"/>
  <c r="X117" i="207"/>
  <c r="AJ45" i="207"/>
  <c r="N180" i="207"/>
  <c r="AL49" i="207"/>
  <c r="P165" i="207"/>
  <c r="Z99" i="207"/>
  <c r="E228" i="207"/>
  <c r="Z101" i="207"/>
  <c r="S148" i="207"/>
  <c r="E229" i="207"/>
  <c r="N179" i="207"/>
  <c r="Z98" i="207"/>
  <c r="C260" i="207"/>
  <c r="P162" i="207"/>
  <c r="H212" i="207"/>
  <c r="AC85" i="208"/>
  <c r="Q163" i="208"/>
  <c r="F226" i="208"/>
  <c r="D243" i="208"/>
  <c r="N178" i="208"/>
  <c r="L195" i="208"/>
  <c r="D245" i="208"/>
  <c r="D244" i="208"/>
  <c r="AF68" i="208"/>
  <c r="W115" i="208"/>
  <c r="U138" i="208"/>
  <c r="V137" i="208"/>
  <c r="M187" i="208"/>
  <c r="M195" i="208" s="1"/>
  <c r="AC82" i="208"/>
  <c r="W116" i="208"/>
  <c r="AC89" i="208"/>
  <c r="AB90" i="208"/>
  <c r="AD75" i="208"/>
  <c r="AD84" i="208" s="1"/>
  <c r="Z101" i="208"/>
  <c r="I212" i="208"/>
  <c r="F227" i="208"/>
  <c r="U132" i="208"/>
  <c r="T139" i="208"/>
  <c r="T149" i="208" s="1"/>
  <c r="L197" i="208"/>
  <c r="Q162" i="208"/>
  <c r="V123" i="208"/>
  <c r="V130" i="208" s="1"/>
  <c r="S146" i="208"/>
  <c r="S148" i="208"/>
  <c r="G219" i="208"/>
  <c r="G227" i="208" s="1"/>
  <c r="AA91" i="208"/>
  <c r="AA100" i="208" s="1"/>
  <c r="H218" i="208"/>
  <c r="I217" i="208"/>
  <c r="Z100" i="208"/>
  <c r="AC83" i="208"/>
  <c r="W117" i="208"/>
  <c r="AF73" i="208"/>
  <c r="AE74" i="208"/>
  <c r="F228" i="208"/>
  <c r="U131" i="208"/>
  <c r="N180" i="208"/>
  <c r="Z99" i="208"/>
  <c r="S149" i="208"/>
  <c r="AF66" i="208"/>
  <c r="E249" i="208"/>
  <c r="D250" i="208"/>
  <c r="X121" i="208"/>
  <c r="W122" i="208"/>
  <c r="T153" i="208"/>
  <c r="S154" i="208"/>
  <c r="U130" i="208"/>
  <c r="O181" i="208"/>
  <c r="O171" i="208"/>
  <c r="O180" i="208" s="1"/>
  <c r="R155" i="208"/>
  <c r="R162" i="208" s="1"/>
  <c r="P170" i="208"/>
  <c r="Q169" i="208"/>
  <c r="N179" i="208"/>
  <c r="G233" i="208"/>
  <c r="F234" i="208"/>
  <c r="C263" i="208"/>
  <c r="C267" i="208"/>
  <c r="C274" i="208" s="1"/>
  <c r="C264" i="208"/>
  <c r="D263" i="208"/>
  <c r="AF67" i="208"/>
  <c r="K202" i="208"/>
  <c r="L201" i="208"/>
  <c r="Y106" i="208"/>
  <c r="Z105" i="208"/>
  <c r="L194" i="208"/>
  <c r="E235" i="208"/>
  <c r="E245" i="208" s="1"/>
  <c r="AG59" i="208"/>
  <c r="AI58" i="208" s="1"/>
  <c r="AI60" i="208"/>
  <c r="J203" i="208"/>
  <c r="J211" i="208" s="1"/>
  <c r="X107" i="208"/>
  <c r="X115" i="208" s="1"/>
  <c r="N186" i="208"/>
  <c r="O185" i="208"/>
  <c r="K201" i="207"/>
  <c r="J202" i="207"/>
  <c r="U130" i="207"/>
  <c r="I203" i="207"/>
  <c r="I213" i="207" s="1"/>
  <c r="K196" i="207"/>
  <c r="W122" i="207"/>
  <c r="X121" i="207"/>
  <c r="S149" i="207"/>
  <c r="E227" i="207"/>
  <c r="C249" i="207"/>
  <c r="AB84" i="207"/>
  <c r="AB85" i="207"/>
  <c r="Y107" i="207"/>
  <c r="Y117" i="207" s="1"/>
  <c r="Q169" i="207"/>
  <c r="P170" i="207"/>
  <c r="H210" i="207"/>
  <c r="Q155" i="207"/>
  <c r="Q165" i="207" s="1"/>
  <c r="L187" i="207"/>
  <c r="L194" i="207" s="1"/>
  <c r="AE66" i="207"/>
  <c r="AF59" i="207"/>
  <c r="AF67" i="207" s="1"/>
  <c r="Z106" i="207"/>
  <c r="AA105" i="207"/>
  <c r="S153" i="207"/>
  <c r="R154" i="207"/>
  <c r="V137" i="207"/>
  <c r="U138" i="207"/>
  <c r="U132" i="207"/>
  <c r="N185" i="207"/>
  <c r="M186" i="207"/>
  <c r="AE68" i="207"/>
  <c r="C261" i="207"/>
  <c r="O171" i="207"/>
  <c r="O179" i="207" s="1"/>
  <c r="AG59" i="207"/>
  <c r="AI58" i="207" s="1"/>
  <c r="AI60" i="207"/>
  <c r="U131" i="207"/>
  <c r="T139" i="207"/>
  <c r="T149" i="207" s="1"/>
  <c r="AC75" i="207"/>
  <c r="AC84" i="207" s="1"/>
  <c r="AE69" i="207"/>
  <c r="S146" i="207"/>
  <c r="N178" i="207"/>
  <c r="AE73" i="207"/>
  <c r="AD74" i="207"/>
  <c r="V123" i="207"/>
  <c r="V131" i="207" s="1"/>
  <c r="K195" i="207"/>
  <c r="AB90" i="207"/>
  <c r="AC89" i="207"/>
  <c r="K197" i="207"/>
  <c r="AB82" i="207"/>
  <c r="F233" i="207"/>
  <c r="E234" i="207"/>
  <c r="F219" i="207"/>
  <c r="F227" i="207" s="1"/>
  <c r="AA91" i="207"/>
  <c r="AA99" i="207" s="1"/>
  <c r="AI51" i="207"/>
  <c r="G218" i="207"/>
  <c r="H217" i="207"/>
  <c r="C258" i="207"/>
  <c r="D235" i="207"/>
  <c r="D245" i="207" s="1"/>
  <c r="AA101" i="207" l="1"/>
  <c r="AG67" i="208"/>
  <c r="AI67" i="208" s="1"/>
  <c r="I210" i="207"/>
  <c r="C275" i="208"/>
  <c r="O181" i="207"/>
  <c r="O180" i="207"/>
  <c r="L197" i="207"/>
  <c r="L195" i="207"/>
  <c r="I211" i="207"/>
  <c r="I212" i="207"/>
  <c r="AF66" i="207"/>
  <c r="O178" i="207"/>
  <c r="AF68" i="207"/>
  <c r="F228" i="207"/>
  <c r="D244" i="207"/>
  <c r="AC85" i="207"/>
  <c r="AF69" i="207"/>
  <c r="X114" i="208"/>
  <c r="X116" i="208"/>
  <c r="C276" i="208"/>
  <c r="C277" i="208"/>
  <c r="G228" i="208"/>
  <c r="T146" i="208"/>
  <c r="R163" i="208"/>
  <c r="R165" i="208"/>
  <c r="G229" i="208"/>
  <c r="X117" i="208"/>
  <c r="AG69" i="208"/>
  <c r="AI69" i="208" s="1"/>
  <c r="E242" i="208"/>
  <c r="R164" i="208"/>
  <c r="V133" i="208"/>
  <c r="M196" i="208"/>
  <c r="M197" i="208"/>
  <c r="O178" i="208"/>
  <c r="AD85" i="208"/>
  <c r="J212" i="208"/>
  <c r="J213" i="208"/>
  <c r="O179" i="208"/>
  <c r="L202" i="208"/>
  <c r="M201" i="208"/>
  <c r="H233" i="208"/>
  <c r="G234" i="208"/>
  <c r="F249" i="208"/>
  <c r="E250" i="208"/>
  <c r="AE75" i="208"/>
  <c r="AE85" i="208" s="1"/>
  <c r="AA99" i="208"/>
  <c r="AB91" i="208"/>
  <c r="AB101" i="208" s="1"/>
  <c r="AL65" i="208"/>
  <c r="AI65" i="208"/>
  <c r="AJ65" i="208" s="1"/>
  <c r="AI62" i="208"/>
  <c r="AJ61" i="208" s="1"/>
  <c r="AI64" i="208"/>
  <c r="E243" i="208"/>
  <c r="K203" i="208"/>
  <c r="K213" i="208" s="1"/>
  <c r="AF74" i="208"/>
  <c r="AG73" i="208"/>
  <c r="AA101" i="208"/>
  <c r="AD89" i="208"/>
  <c r="AC90" i="208"/>
  <c r="W137" i="208"/>
  <c r="V138" i="208"/>
  <c r="E244" i="208"/>
  <c r="C265" i="208"/>
  <c r="AA98" i="208"/>
  <c r="U139" i="208"/>
  <c r="U149" i="208" s="1"/>
  <c r="U148" i="208"/>
  <c r="Y107" i="208"/>
  <c r="Y116" i="208" s="1"/>
  <c r="D251" i="208"/>
  <c r="F235" i="208"/>
  <c r="F242" i="208" s="1"/>
  <c r="F244" i="208"/>
  <c r="O186" i="208"/>
  <c r="P185" i="208"/>
  <c r="J210" i="208"/>
  <c r="AG66" i="208"/>
  <c r="AI66" i="208" s="1"/>
  <c r="P171" i="208"/>
  <c r="P180" i="208" s="1"/>
  <c r="T154" i="208"/>
  <c r="U153" i="208"/>
  <c r="V132" i="208"/>
  <c r="T148" i="208"/>
  <c r="AD82" i="208"/>
  <c r="R169" i="208"/>
  <c r="Q170" i="208"/>
  <c r="S155" i="208"/>
  <c r="S165" i="208" s="1"/>
  <c r="N187" i="208"/>
  <c r="N196" i="208" s="1"/>
  <c r="AG68" i="208"/>
  <c r="AI68" i="208" s="1"/>
  <c r="W123" i="208"/>
  <c r="W130" i="208" s="1"/>
  <c r="I218" i="208"/>
  <c r="J217" i="208"/>
  <c r="G226" i="208"/>
  <c r="V131" i="208"/>
  <c r="T147" i="208"/>
  <c r="AD83" i="208"/>
  <c r="M194" i="208"/>
  <c r="Z106" i="208"/>
  <c r="AA105" i="208"/>
  <c r="X122" i="208"/>
  <c r="Y121" i="208"/>
  <c r="H219" i="208"/>
  <c r="H227" i="208" s="1"/>
  <c r="V130" i="207"/>
  <c r="H218" i="207"/>
  <c r="I217" i="207"/>
  <c r="V132" i="207"/>
  <c r="T146" i="207"/>
  <c r="AG66" i="207"/>
  <c r="R155" i="207"/>
  <c r="R165" i="207" s="1"/>
  <c r="Q162" i="207"/>
  <c r="C266" i="207"/>
  <c r="D249" i="207"/>
  <c r="W137" i="207"/>
  <c r="V138" i="207"/>
  <c r="G219" i="207"/>
  <c r="G229" i="207" s="1"/>
  <c r="V133" i="207"/>
  <c r="T148" i="207"/>
  <c r="AG67" i="207"/>
  <c r="AI67" i="207" s="1"/>
  <c r="S154" i="207"/>
  <c r="T153" i="207"/>
  <c r="Q164" i="207"/>
  <c r="Y114" i="207"/>
  <c r="T147" i="207"/>
  <c r="AG68" i="207"/>
  <c r="AA106" i="207"/>
  <c r="AB105" i="207"/>
  <c r="Q163" i="207"/>
  <c r="Y116" i="207"/>
  <c r="D243" i="207"/>
  <c r="AA100" i="207"/>
  <c r="F226" i="207"/>
  <c r="AB91" i="207"/>
  <c r="AB101" i="207" s="1"/>
  <c r="AD75" i="207"/>
  <c r="AD84" i="207" s="1"/>
  <c r="AC82" i="207"/>
  <c r="AG69" i="207"/>
  <c r="AI69" i="207" s="1"/>
  <c r="M187" i="207"/>
  <c r="M195" i="207" s="1"/>
  <c r="Z107" i="207"/>
  <c r="Z116" i="207" s="1"/>
  <c r="Y115" i="207"/>
  <c r="Y121" i="207"/>
  <c r="X122" i="207"/>
  <c r="F234" i="207"/>
  <c r="G233" i="207"/>
  <c r="AA98" i="207"/>
  <c r="F229" i="207"/>
  <c r="AE74" i="207"/>
  <c r="AF73" i="207"/>
  <c r="AC83" i="207"/>
  <c r="N186" i="207"/>
  <c r="O185" i="207"/>
  <c r="L196" i="207"/>
  <c r="W123" i="207"/>
  <c r="W130" i="207" s="1"/>
  <c r="J203" i="207"/>
  <c r="J212" i="207" s="1"/>
  <c r="AD89" i="207"/>
  <c r="AC90" i="207"/>
  <c r="D242" i="207"/>
  <c r="E235" i="207"/>
  <c r="P171" i="207"/>
  <c r="P181" i="207" s="1"/>
  <c r="K202" i="207"/>
  <c r="L201" i="207"/>
  <c r="AI64" i="207"/>
  <c r="AJ65" i="207" s="1"/>
  <c r="AL65" i="207"/>
  <c r="AI62" i="207"/>
  <c r="AJ61" i="207" s="1"/>
  <c r="U139" i="207"/>
  <c r="U147" i="207" s="1"/>
  <c r="Q170" i="207"/>
  <c r="R169" i="207"/>
  <c r="G228" i="207" l="1"/>
  <c r="G227" i="207"/>
  <c r="G226" i="207"/>
  <c r="AI66" i="207"/>
  <c r="U147" i="208"/>
  <c r="AD85" i="207"/>
  <c r="AI68" i="207"/>
  <c r="W132" i="207"/>
  <c r="U148" i="207"/>
  <c r="W133" i="207"/>
  <c r="U149" i="207"/>
  <c r="M194" i="207"/>
  <c r="AB98" i="207"/>
  <c r="M196" i="207"/>
  <c r="AB100" i="207"/>
  <c r="M197" i="207"/>
  <c r="U146" i="207"/>
  <c r="W131" i="207"/>
  <c r="AD83" i="207"/>
  <c r="W132" i="208"/>
  <c r="P181" i="208"/>
  <c r="U146" i="208"/>
  <c r="N195" i="208"/>
  <c r="N197" i="208"/>
  <c r="AB98" i="208"/>
  <c r="AB100" i="208"/>
  <c r="N194" i="208"/>
  <c r="W131" i="208"/>
  <c r="K210" i="208"/>
  <c r="H228" i="208"/>
  <c r="W133" i="208"/>
  <c r="S162" i="208"/>
  <c r="K211" i="208"/>
  <c r="H229" i="208"/>
  <c r="S163" i="208"/>
  <c r="P178" i="208"/>
  <c r="AE82" i="208"/>
  <c r="H226" i="208"/>
  <c r="K212" i="208"/>
  <c r="P179" i="208"/>
  <c r="F250" i="208"/>
  <c r="G249" i="208"/>
  <c r="Y122" i="208"/>
  <c r="Z121" i="208"/>
  <c r="F243" i="208"/>
  <c r="D260" i="208"/>
  <c r="V139" i="208"/>
  <c r="V146" i="208" s="1"/>
  <c r="G235" i="208"/>
  <c r="G245" i="208" s="1"/>
  <c r="R170" i="208"/>
  <c r="S169" i="208"/>
  <c r="X123" i="208"/>
  <c r="X133" i="208" s="1"/>
  <c r="F245" i="208"/>
  <c r="D258" i="208"/>
  <c r="X137" i="208"/>
  <c r="W138" i="208"/>
  <c r="H234" i="208"/>
  <c r="I233" i="208"/>
  <c r="C282" i="208"/>
  <c r="D265" i="208"/>
  <c r="D261" i="208"/>
  <c r="V153" i="208"/>
  <c r="U154" i="208"/>
  <c r="AC91" i="208"/>
  <c r="AC101" i="208" s="1"/>
  <c r="N201" i="208"/>
  <c r="M202" i="208"/>
  <c r="AA106" i="208"/>
  <c r="AB105" i="208"/>
  <c r="I219" i="208"/>
  <c r="I227" i="208" s="1"/>
  <c r="S164" i="208"/>
  <c r="T155" i="208"/>
  <c r="T165" i="208" s="1"/>
  <c r="Y115" i="208"/>
  <c r="AE89" i="208"/>
  <c r="AD90" i="208"/>
  <c r="AE83" i="208"/>
  <c r="L203" i="208"/>
  <c r="L211" i="208" s="1"/>
  <c r="AF75" i="208"/>
  <c r="AF85" i="208" s="1"/>
  <c r="D259" i="208"/>
  <c r="Z107" i="208"/>
  <c r="Z116" i="208" s="1"/>
  <c r="Q185" i="208"/>
  <c r="P186" i="208"/>
  <c r="Y114" i="208"/>
  <c r="AB99" i="208"/>
  <c r="AE84" i="208"/>
  <c r="E251" i="208"/>
  <c r="Y117" i="208"/>
  <c r="K217" i="208"/>
  <c r="J218" i="208"/>
  <c r="Q171" i="208"/>
  <c r="Q181" i="208" s="1"/>
  <c r="O187" i="208"/>
  <c r="O195" i="208" s="1"/>
  <c r="AG74" i="208"/>
  <c r="K203" i="207"/>
  <c r="K213" i="207" s="1"/>
  <c r="E243" i="207"/>
  <c r="J213" i="207"/>
  <c r="Z117" i="207"/>
  <c r="D250" i="207"/>
  <c r="E249" i="207"/>
  <c r="C263" i="207"/>
  <c r="C267" i="207"/>
  <c r="C274" i="207" s="1"/>
  <c r="C264" i="207"/>
  <c r="D263" i="207"/>
  <c r="P178" i="207"/>
  <c r="J211" i="207"/>
  <c r="O186" i="207"/>
  <c r="P185" i="207"/>
  <c r="H233" i="207"/>
  <c r="G234" i="207"/>
  <c r="Z115" i="207"/>
  <c r="J210" i="207"/>
  <c r="N187" i="207"/>
  <c r="N195" i="207" s="1"/>
  <c r="F235" i="207"/>
  <c r="F245" i="207" s="1"/>
  <c r="Z114" i="207"/>
  <c r="U153" i="207"/>
  <c r="T154" i="207"/>
  <c r="J217" i="207"/>
  <c r="I218" i="207"/>
  <c r="L202" i="207"/>
  <c r="M201" i="207"/>
  <c r="E242" i="207"/>
  <c r="P180" i="207"/>
  <c r="AC91" i="207"/>
  <c r="AC101" i="207" s="1"/>
  <c r="AB99" i="207"/>
  <c r="AC105" i="207"/>
  <c r="AB106" i="207"/>
  <c r="S155" i="207"/>
  <c r="S165" i="207" s="1"/>
  <c r="R163" i="207"/>
  <c r="H219" i="207"/>
  <c r="H229" i="207" s="1"/>
  <c r="E244" i="207"/>
  <c r="E245" i="207"/>
  <c r="R170" i="207"/>
  <c r="S169" i="207"/>
  <c r="P179" i="207"/>
  <c r="Q171" i="207"/>
  <c r="Q181" i="207" s="1"/>
  <c r="AE89" i="207"/>
  <c r="AD90" i="207"/>
  <c r="AG73" i="207"/>
  <c r="AF74" i="207"/>
  <c r="X123" i="207"/>
  <c r="X133" i="207" s="1"/>
  <c r="AD82" i="207"/>
  <c r="AA107" i="207"/>
  <c r="AA115" i="207" s="1"/>
  <c r="R162" i="207"/>
  <c r="AE75" i="207"/>
  <c r="AE85" i="207" s="1"/>
  <c r="Z121" i="207"/>
  <c r="Y122" i="207"/>
  <c r="V139" i="207"/>
  <c r="V148" i="207" s="1"/>
  <c r="R164" i="207"/>
  <c r="W138" i="207"/>
  <c r="X137" i="207"/>
  <c r="K211" i="207" l="1"/>
  <c r="X131" i="207"/>
  <c r="AG74" i="207"/>
  <c r="K210" i="207"/>
  <c r="O196" i="208"/>
  <c r="H228" i="207"/>
  <c r="S162" i="207"/>
  <c r="F243" i="207"/>
  <c r="C276" i="207"/>
  <c r="C275" i="207"/>
  <c r="N194" i="207"/>
  <c r="C265" i="207"/>
  <c r="C282" i="207" s="1"/>
  <c r="V149" i="207"/>
  <c r="N196" i="207"/>
  <c r="K212" i="207"/>
  <c r="V147" i="207"/>
  <c r="N197" i="207"/>
  <c r="T162" i="208"/>
  <c r="AC100" i="208"/>
  <c r="O197" i="208"/>
  <c r="I229" i="208"/>
  <c r="I226" i="208"/>
  <c r="O194" i="208"/>
  <c r="Q180" i="208"/>
  <c r="I228" i="208"/>
  <c r="V148" i="208"/>
  <c r="G242" i="208"/>
  <c r="T164" i="208"/>
  <c r="AC98" i="208"/>
  <c r="V149" i="208"/>
  <c r="L210" i="208"/>
  <c r="J233" i="208"/>
  <c r="I234" i="208"/>
  <c r="X130" i="208"/>
  <c r="G243" i="208"/>
  <c r="C283" i="208"/>
  <c r="C279" i="208"/>
  <c r="C280" i="208"/>
  <c r="D279" i="208"/>
  <c r="Q178" i="208"/>
  <c r="E260" i="208"/>
  <c r="R185" i="208"/>
  <c r="Q186" i="208"/>
  <c r="Q179" i="208"/>
  <c r="E258" i="208"/>
  <c r="Z117" i="208"/>
  <c r="AF82" i="208"/>
  <c r="L212" i="208"/>
  <c r="T163" i="208"/>
  <c r="AC99" i="208"/>
  <c r="H235" i="208"/>
  <c r="H245" i="208" s="1"/>
  <c r="X131" i="208"/>
  <c r="G244" i="208"/>
  <c r="E259" i="208"/>
  <c r="Z115" i="208"/>
  <c r="AF83" i="208"/>
  <c r="AB106" i="208"/>
  <c r="AC105" i="208"/>
  <c r="W139" i="208"/>
  <c r="W147" i="208" s="1"/>
  <c r="X132" i="208"/>
  <c r="Z122" i="208"/>
  <c r="AA121" i="208"/>
  <c r="E261" i="208"/>
  <c r="Z114" i="208"/>
  <c r="AF84" i="208"/>
  <c r="AD91" i="208"/>
  <c r="AD101" i="208" s="1"/>
  <c r="AA107" i="208"/>
  <c r="AA115" i="208" s="1"/>
  <c r="U155" i="208"/>
  <c r="U164" i="208" s="1"/>
  <c r="X138" i="208"/>
  <c r="Y137" i="208"/>
  <c r="V147" i="208"/>
  <c r="Y123" i="208"/>
  <c r="Y130" i="208" s="1"/>
  <c r="AG75" i="208"/>
  <c r="AI74" i="208" s="1"/>
  <c r="AI76" i="208"/>
  <c r="P187" i="208"/>
  <c r="P195" i="208" s="1"/>
  <c r="J219" i="208"/>
  <c r="J227" i="208" s="1"/>
  <c r="AF89" i="208"/>
  <c r="AE90" i="208"/>
  <c r="M203" i="208"/>
  <c r="M210" i="208" s="1"/>
  <c r="W153" i="208"/>
  <c r="V154" i="208"/>
  <c r="T169" i="208"/>
  <c r="S170" i="208"/>
  <c r="G250" i="208"/>
  <c r="H249" i="208"/>
  <c r="L217" i="208"/>
  <c r="K218" i="208"/>
  <c r="L213" i="208"/>
  <c r="O201" i="208"/>
  <c r="N202" i="208"/>
  <c r="R171" i="208"/>
  <c r="R180" i="208" s="1"/>
  <c r="F251" i="208"/>
  <c r="F261" i="208" s="1"/>
  <c r="F259" i="208"/>
  <c r="D266" i="208"/>
  <c r="E265" i="208"/>
  <c r="X138" i="207"/>
  <c r="Y137" i="207"/>
  <c r="L203" i="207"/>
  <c r="L211" i="207" s="1"/>
  <c r="AA114" i="207"/>
  <c r="X130" i="207"/>
  <c r="Q178" i="207"/>
  <c r="S164" i="207"/>
  <c r="AC98" i="207"/>
  <c r="I219" i="207"/>
  <c r="I227" i="207" s="1"/>
  <c r="F242" i="207"/>
  <c r="AE90" i="207"/>
  <c r="AF89" i="207"/>
  <c r="W139" i="207"/>
  <c r="W149" i="207" s="1"/>
  <c r="AA121" i="207"/>
  <c r="Z122" i="207"/>
  <c r="AA117" i="207"/>
  <c r="X132" i="207"/>
  <c r="Q179" i="207"/>
  <c r="AC99" i="207"/>
  <c r="K217" i="207"/>
  <c r="J218" i="207"/>
  <c r="F244" i="207"/>
  <c r="Y123" i="207"/>
  <c r="Y133" i="207" s="1"/>
  <c r="AE82" i="207"/>
  <c r="AA116" i="207"/>
  <c r="Q180" i="207"/>
  <c r="H226" i="207"/>
  <c r="S163" i="207"/>
  <c r="AC100" i="207"/>
  <c r="T155" i="207"/>
  <c r="T164" i="207" s="1"/>
  <c r="V146" i="207"/>
  <c r="AE83" i="207"/>
  <c r="AF75" i="207"/>
  <c r="AF84" i="207" s="1"/>
  <c r="H227" i="207"/>
  <c r="U154" i="207"/>
  <c r="V153" i="207"/>
  <c r="G235" i="207"/>
  <c r="G243" i="207" s="1"/>
  <c r="E250" i="207"/>
  <c r="F249" i="207"/>
  <c r="D251" i="207"/>
  <c r="D260" i="207" s="1"/>
  <c r="R171" i="207"/>
  <c r="R180" i="207" s="1"/>
  <c r="AE84" i="207"/>
  <c r="AG75" i="207"/>
  <c r="AI74" i="207" s="1"/>
  <c r="AI76" i="207"/>
  <c r="AB107" i="207"/>
  <c r="AB115" i="207" s="1"/>
  <c r="I233" i="207"/>
  <c r="H234" i="207"/>
  <c r="AD91" i="207"/>
  <c r="AD101" i="207" s="1"/>
  <c r="T169" i="207"/>
  <c r="S170" i="207"/>
  <c r="AD105" i="207"/>
  <c r="AC106" i="207"/>
  <c r="P186" i="207"/>
  <c r="Q185" i="207"/>
  <c r="C277" i="207"/>
  <c r="N201" i="207"/>
  <c r="M202" i="207"/>
  <c r="O187" i="207"/>
  <c r="O197" i="207" s="1"/>
  <c r="D265" i="207" l="1"/>
  <c r="R178" i="208"/>
  <c r="AD100" i="207"/>
  <c r="W146" i="207"/>
  <c r="L210" i="207"/>
  <c r="O194" i="207"/>
  <c r="O195" i="207"/>
  <c r="W148" i="207"/>
  <c r="I228" i="207"/>
  <c r="L212" i="207"/>
  <c r="I229" i="207"/>
  <c r="AB114" i="207"/>
  <c r="AB117" i="207"/>
  <c r="Y130" i="207"/>
  <c r="AB116" i="207"/>
  <c r="G244" i="207"/>
  <c r="W147" i="207"/>
  <c r="AG82" i="208"/>
  <c r="AI82" i="208" s="1"/>
  <c r="M212" i="208"/>
  <c r="J229" i="208"/>
  <c r="M211" i="208"/>
  <c r="M213" i="208"/>
  <c r="AA116" i="208"/>
  <c r="AA117" i="208"/>
  <c r="H242" i="208"/>
  <c r="H244" i="208"/>
  <c r="H243" i="208"/>
  <c r="P196" i="208"/>
  <c r="W148" i="208"/>
  <c r="P197" i="208"/>
  <c r="W149" i="208"/>
  <c r="U162" i="208"/>
  <c r="J226" i="208"/>
  <c r="U165" i="208"/>
  <c r="J228" i="208"/>
  <c r="Y133" i="208"/>
  <c r="L218" i="208"/>
  <c r="M217" i="208"/>
  <c r="F258" i="208"/>
  <c r="R179" i="208"/>
  <c r="I249" i="208"/>
  <c r="H250" i="208"/>
  <c r="AL81" i="208"/>
  <c r="AI81" i="208"/>
  <c r="AJ81" i="208" s="1"/>
  <c r="AI78" i="208"/>
  <c r="AJ77" i="208" s="1"/>
  <c r="AI80" i="208"/>
  <c r="Y132" i="208"/>
  <c r="U163" i="208"/>
  <c r="AD98" i="208"/>
  <c r="AB121" i="208"/>
  <c r="AA122" i="208"/>
  <c r="AC106" i="208"/>
  <c r="AD105" i="208"/>
  <c r="Y131" i="208"/>
  <c r="AD100" i="208"/>
  <c r="Z123" i="208"/>
  <c r="Z132" i="208" s="1"/>
  <c r="AB107" i="208"/>
  <c r="AB115" i="208" s="1"/>
  <c r="C290" i="208"/>
  <c r="N203" i="208"/>
  <c r="N213" i="208" s="1"/>
  <c r="AG83" i="208"/>
  <c r="AI83" i="208" s="1"/>
  <c r="AD99" i="208"/>
  <c r="Q187" i="208"/>
  <c r="Q196" i="208" s="1"/>
  <c r="C292" i="208"/>
  <c r="I235" i="208"/>
  <c r="I245" i="208" s="1"/>
  <c r="S171" i="208"/>
  <c r="S180" i="208" s="1"/>
  <c r="F260" i="208"/>
  <c r="U169" i="208"/>
  <c r="T170" i="208"/>
  <c r="O202" i="208"/>
  <c r="P201" i="208"/>
  <c r="AE91" i="208"/>
  <c r="AE99" i="208" s="1"/>
  <c r="P194" i="208"/>
  <c r="AG84" i="208"/>
  <c r="AI84" i="208" s="1"/>
  <c r="Z137" i="208"/>
  <c r="Y138" i="208"/>
  <c r="AA114" i="208"/>
  <c r="W146" i="208"/>
  <c r="S185" i="208"/>
  <c r="R186" i="208"/>
  <c r="C281" i="208"/>
  <c r="K233" i="208"/>
  <c r="J234" i="208"/>
  <c r="E266" i="208"/>
  <c r="F265" i="208"/>
  <c r="R181" i="208"/>
  <c r="V155" i="208"/>
  <c r="V162" i="208" s="1"/>
  <c r="AF90" i="208"/>
  <c r="AG89" i="208"/>
  <c r="AG85" i="208"/>
  <c r="AI85" i="208" s="1"/>
  <c r="X139" i="208"/>
  <c r="X149" i="208" s="1"/>
  <c r="C291" i="208"/>
  <c r="G251" i="208"/>
  <c r="G259" i="208" s="1"/>
  <c r="D267" i="208"/>
  <c r="D277" i="208" s="1"/>
  <c r="K219" i="208"/>
  <c r="K228" i="208" s="1"/>
  <c r="X153" i="208"/>
  <c r="W154" i="208"/>
  <c r="C293" i="208"/>
  <c r="AD99" i="207"/>
  <c r="AG85" i="207"/>
  <c r="D261" i="207"/>
  <c r="G245" i="207"/>
  <c r="AF82" i="207"/>
  <c r="T165" i="207"/>
  <c r="Z123" i="207"/>
  <c r="Z133" i="207" s="1"/>
  <c r="AF90" i="207"/>
  <c r="AG89" i="207"/>
  <c r="AD106" i="207"/>
  <c r="AE105" i="207"/>
  <c r="R185" i="207"/>
  <c r="Q186" i="207"/>
  <c r="D258" i="207"/>
  <c r="AF83" i="207"/>
  <c r="T163" i="207"/>
  <c r="AA122" i="207"/>
  <c r="AB121" i="207"/>
  <c r="AE91" i="207"/>
  <c r="AE101" i="207" s="1"/>
  <c r="L213" i="207"/>
  <c r="O196" i="207"/>
  <c r="P187" i="207"/>
  <c r="P197" i="207" s="1"/>
  <c r="AD98" i="207"/>
  <c r="R178" i="207"/>
  <c r="D259" i="207"/>
  <c r="G242" i="207"/>
  <c r="AF85" i="207"/>
  <c r="T162" i="207"/>
  <c r="J219" i="207"/>
  <c r="J228" i="207" s="1"/>
  <c r="D266" i="207"/>
  <c r="E265" i="207"/>
  <c r="AC107" i="207"/>
  <c r="AC117" i="207" s="1"/>
  <c r="AL81" i="207"/>
  <c r="AI80" i="207"/>
  <c r="AJ81" i="207" s="1"/>
  <c r="AI78" i="207"/>
  <c r="AJ77" i="207" s="1"/>
  <c r="R179" i="207"/>
  <c r="K218" i="207"/>
  <c r="L217" i="207"/>
  <c r="C283" i="207"/>
  <c r="C293" i="207" s="1"/>
  <c r="C280" i="207"/>
  <c r="D279" i="207"/>
  <c r="C279" i="207"/>
  <c r="H235" i="207"/>
  <c r="H245" i="207" s="1"/>
  <c r="V154" i="207"/>
  <c r="W153" i="207"/>
  <c r="Y131" i="207"/>
  <c r="Y138" i="207"/>
  <c r="Z137" i="207"/>
  <c r="S171" i="207"/>
  <c r="S181" i="207" s="1"/>
  <c r="M203" i="207"/>
  <c r="M212" i="207" s="1"/>
  <c r="U169" i="207"/>
  <c r="T170" i="207"/>
  <c r="AG83" i="207"/>
  <c r="AI83" i="207" s="1"/>
  <c r="R181" i="207"/>
  <c r="F250" i="207"/>
  <c r="G249" i="207"/>
  <c r="U155" i="207"/>
  <c r="U164" i="207" s="1"/>
  <c r="Y132" i="207"/>
  <c r="I226" i="207"/>
  <c r="X139" i="207"/>
  <c r="X149" i="207" s="1"/>
  <c r="J233" i="207"/>
  <c r="I234" i="207"/>
  <c r="AG82" i="207"/>
  <c r="AI82" i="207" s="1"/>
  <c r="O201" i="207"/>
  <c r="N202" i="207"/>
  <c r="AG84" i="207"/>
  <c r="AI84" i="207" s="1"/>
  <c r="E251" i="207"/>
  <c r="E260" i="207" s="1"/>
  <c r="C291" i="207" l="1"/>
  <c r="AG90" i="207"/>
  <c r="C292" i="207"/>
  <c r="C290" i="207"/>
  <c r="AB117" i="208"/>
  <c r="V163" i="208"/>
  <c r="M210" i="207"/>
  <c r="C281" i="207"/>
  <c r="P196" i="207"/>
  <c r="AE99" i="207"/>
  <c r="E259" i="207"/>
  <c r="P195" i="207"/>
  <c r="H242" i="207"/>
  <c r="P194" i="207"/>
  <c r="M211" i="207"/>
  <c r="M213" i="207"/>
  <c r="H244" i="207"/>
  <c r="U165" i="207"/>
  <c r="AE98" i="207"/>
  <c r="H243" i="207"/>
  <c r="AE100" i="207"/>
  <c r="V164" i="208"/>
  <c r="Q195" i="208"/>
  <c r="AB114" i="208"/>
  <c r="Q197" i="208"/>
  <c r="AB116" i="208"/>
  <c r="G261" i="208"/>
  <c r="Z133" i="208"/>
  <c r="S178" i="208"/>
  <c r="X146" i="208"/>
  <c r="AE101" i="208"/>
  <c r="X148" i="208"/>
  <c r="G260" i="208"/>
  <c r="AF91" i="208"/>
  <c r="AF101" i="208" s="1"/>
  <c r="J249" i="208"/>
  <c r="I250" i="208"/>
  <c r="K229" i="208"/>
  <c r="D276" i="208"/>
  <c r="X147" i="208"/>
  <c r="V165" i="208"/>
  <c r="J235" i="208"/>
  <c r="J245" i="208" s="1"/>
  <c r="J243" i="208"/>
  <c r="Z138" i="208"/>
  <c r="AA137" i="208"/>
  <c r="P202" i="208"/>
  <c r="Q201" i="208"/>
  <c r="S179" i="208"/>
  <c r="N210" i="208"/>
  <c r="L233" i="208"/>
  <c r="K234" i="208"/>
  <c r="O203" i="208"/>
  <c r="O213" i="208" s="1"/>
  <c r="S181" i="208"/>
  <c r="N212" i="208"/>
  <c r="D275" i="208"/>
  <c r="E267" i="208"/>
  <c r="E275" i="208" s="1"/>
  <c r="N211" i="208"/>
  <c r="K227" i="208"/>
  <c r="K226" i="208"/>
  <c r="C298" i="208"/>
  <c r="D281" i="208"/>
  <c r="T171" i="208"/>
  <c r="T178" i="208" s="1"/>
  <c r="AE105" i="208"/>
  <c r="AD106" i="208"/>
  <c r="G258" i="208"/>
  <c r="R187" i="208"/>
  <c r="R194" i="208" s="1"/>
  <c r="AE98" i="208"/>
  <c r="U170" i="208"/>
  <c r="V169" i="208"/>
  <c r="I242" i="208"/>
  <c r="Q194" i="208"/>
  <c r="Z131" i="208"/>
  <c r="AC107" i="208"/>
  <c r="AC114" i="208" s="1"/>
  <c r="N217" i="208"/>
  <c r="M218" i="208"/>
  <c r="W155" i="208"/>
  <c r="W164" i="208" s="1"/>
  <c r="Y139" i="208"/>
  <c r="Y147" i="208" s="1"/>
  <c r="S186" i="208"/>
  <c r="T185" i="208"/>
  <c r="AE100" i="208"/>
  <c r="I243" i="208"/>
  <c r="Z130" i="208"/>
  <c r="AA123" i="208"/>
  <c r="AA132" i="208" s="1"/>
  <c r="L219" i="208"/>
  <c r="L228" i="208" s="1"/>
  <c r="I244" i="208"/>
  <c r="AC121" i="208"/>
  <c r="AB122" i="208"/>
  <c r="Y153" i="208"/>
  <c r="X154" i="208"/>
  <c r="D274" i="208"/>
  <c r="AG90" i="208"/>
  <c r="F266" i="208"/>
  <c r="G265" i="208"/>
  <c r="H251" i="208"/>
  <c r="H261" i="208" s="1"/>
  <c r="S180" i="207"/>
  <c r="D267" i="207"/>
  <c r="D277" i="207" s="1"/>
  <c r="AB122" i="207"/>
  <c r="AC121" i="207"/>
  <c r="AD107" i="207"/>
  <c r="AD117" i="207" s="1"/>
  <c r="T171" i="207"/>
  <c r="T179" i="207" s="1"/>
  <c r="X153" i="207"/>
  <c r="W154" i="207"/>
  <c r="AA123" i="207"/>
  <c r="AA133" i="207" s="1"/>
  <c r="AG91" i="207"/>
  <c r="AI90" i="207" s="1"/>
  <c r="AI92" i="207"/>
  <c r="I235" i="207"/>
  <c r="I242" i="207" s="1"/>
  <c r="Y139" i="207"/>
  <c r="Y146" i="207" s="1"/>
  <c r="E261" i="207"/>
  <c r="X146" i="207"/>
  <c r="U163" i="207"/>
  <c r="U170" i="207"/>
  <c r="V169" i="207"/>
  <c r="S178" i="207"/>
  <c r="V155" i="207"/>
  <c r="V164" i="207" s="1"/>
  <c r="V162" i="207"/>
  <c r="D281" i="207"/>
  <c r="C298" i="207"/>
  <c r="M217" i="207"/>
  <c r="L218" i="207"/>
  <c r="J229" i="207"/>
  <c r="AF91" i="207"/>
  <c r="AF101" i="207" s="1"/>
  <c r="E258" i="207"/>
  <c r="X147" i="207"/>
  <c r="U162" i="207"/>
  <c r="S179" i="207"/>
  <c r="K219" i="207"/>
  <c r="K229" i="207" s="1"/>
  <c r="AC114" i="207"/>
  <c r="J226" i="207"/>
  <c r="Z130" i="207"/>
  <c r="K233" i="207"/>
  <c r="J234" i="207"/>
  <c r="N203" i="207"/>
  <c r="N211" i="207" s="1"/>
  <c r="X148" i="207"/>
  <c r="AC115" i="207"/>
  <c r="J227" i="207"/>
  <c r="AI85" i="207"/>
  <c r="AC116" i="207"/>
  <c r="Q187" i="207"/>
  <c r="Q197" i="207" s="1"/>
  <c r="Z131" i="207"/>
  <c r="O202" i="207"/>
  <c r="P201" i="207"/>
  <c r="G250" i="207"/>
  <c r="H249" i="207"/>
  <c r="F251" i="207"/>
  <c r="Z138" i="207"/>
  <c r="AA137" i="207"/>
  <c r="S185" i="207"/>
  <c r="R186" i="207"/>
  <c r="Z132" i="207"/>
  <c r="F265" i="207"/>
  <c r="E266" i="207"/>
  <c r="AE106" i="207"/>
  <c r="AF105" i="207"/>
  <c r="Y148" i="207" l="1"/>
  <c r="I243" i="207"/>
  <c r="L229" i="208"/>
  <c r="T181" i="208"/>
  <c r="AA133" i="208"/>
  <c r="AA131" i="207"/>
  <c r="E274" i="208"/>
  <c r="I244" i="207"/>
  <c r="N210" i="207"/>
  <c r="N213" i="207"/>
  <c r="Y147" i="207"/>
  <c r="AD116" i="207"/>
  <c r="K226" i="207"/>
  <c r="Y149" i="207"/>
  <c r="AA132" i="207"/>
  <c r="N212" i="207"/>
  <c r="K227" i="207"/>
  <c r="I245" i="207"/>
  <c r="AA130" i="207"/>
  <c r="D275" i="207"/>
  <c r="R195" i="208"/>
  <c r="T180" i="208"/>
  <c r="J242" i="208"/>
  <c r="J244" i="208"/>
  <c r="AF99" i="208"/>
  <c r="T179" i="208"/>
  <c r="O210" i="208"/>
  <c r="AA130" i="208"/>
  <c r="AA131" i="208"/>
  <c r="Y146" i="208"/>
  <c r="O212" i="208"/>
  <c r="H259" i="208"/>
  <c r="Y148" i="208"/>
  <c r="R197" i="208"/>
  <c r="E276" i="208"/>
  <c r="O211" i="208"/>
  <c r="R196" i="208"/>
  <c r="H260" i="208"/>
  <c r="W163" i="208"/>
  <c r="AC115" i="208"/>
  <c r="W165" i="208"/>
  <c r="H265" i="208"/>
  <c r="G266" i="208"/>
  <c r="AC122" i="208"/>
  <c r="AD121" i="208"/>
  <c r="U185" i="208"/>
  <c r="T186" i="208"/>
  <c r="Y149" i="208"/>
  <c r="AC116" i="208"/>
  <c r="V170" i="208"/>
  <c r="W169" i="208"/>
  <c r="D282" i="208"/>
  <c r="E281" i="208"/>
  <c r="E277" i="208"/>
  <c r="R201" i="208"/>
  <c r="Q202" i="208"/>
  <c r="AF98" i="208"/>
  <c r="AB123" i="208"/>
  <c r="AB133" i="208" s="1"/>
  <c r="F267" i="208"/>
  <c r="F277" i="208" s="1"/>
  <c r="S187" i="208"/>
  <c r="S197" i="208" s="1"/>
  <c r="U171" i="208"/>
  <c r="U180" i="208" s="1"/>
  <c r="AD107" i="208"/>
  <c r="AD116" i="208" s="1"/>
  <c r="C299" i="208"/>
  <c r="C308" i="208" s="1"/>
  <c r="C295" i="208"/>
  <c r="C296" i="208"/>
  <c r="D295" i="208"/>
  <c r="P203" i="208"/>
  <c r="P213" i="208" s="1"/>
  <c r="AF100" i="208"/>
  <c r="O217" i="208"/>
  <c r="N218" i="208"/>
  <c r="AG91" i="208"/>
  <c r="AI90" i="208" s="1"/>
  <c r="AI92" i="208"/>
  <c r="W162" i="208"/>
  <c r="AC117" i="208"/>
  <c r="AF105" i="208"/>
  <c r="AE106" i="208"/>
  <c r="AB137" i="208"/>
  <c r="AA138" i="208"/>
  <c r="K235" i="208"/>
  <c r="K243" i="208" s="1"/>
  <c r="Z139" i="208"/>
  <c r="Z147" i="208" s="1"/>
  <c r="Z149" i="208"/>
  <c r="H258" i="208"/>
  <c r="X155" i="208"/>
  <c r="X162" i="208" s="1"/>
  <c r="L227" i="208"/>
  <c r="M233" i="208"/>
  <c r="L234" i="208"/>
  <c r="Y154" i="208"/>
  <c r="Z153" i="208"/>
  <c r="L226" i="208"/>
  <c r="I251" i="208"/>
  <c r="I258" i="208" s="1"/>
  <c r="M219" i="208"/>
  <c r="M228" i="208" s="1"/>
  <c r="K249" i="208"/>
  <c r="J250" i="208"/>
  <c r="Q201" i="207"/>
  <c r="P202" i="207"/>
  <c r="X154" i="207"/>
  <c r="Y153" i="207"/>
  <c r="F261" i="207"/>
  <c r="O203" i="207"/>
  <c r="O212" i="207" s="1"/>
  <c r="L219" i="207"/>
  <c r="L226" i="207" s="1"/>
  <c r="T181" i="207"/>
  <c r="AD114" i="207"/>
  <c r="T180" i="207"/>
  <c r="AC122" i="207"/>
  <c r="AD121" i="207"/>
  <c r="G265" i="207"/>
  <c r="F266" i="207"/>
  <c r="F258" i="207"/>
  <c r="S186" i="207"/>
  <c r="T185" i="207"/>
  <c r="F260" i="207"/>
  <c r="Q194" i="207"/>
  <c r="J235" i="207"/>
  <c r="J245" i="207" s="1"/>
  <c r="K228" i="207"/>
  <c r="AF98" i="207"/>
  <c r="E281" i="207"/>
  <c r="D282" i="207"/>
  <c r="U171" i="207"/>
  <c r="U180" i="207" s="1"/>
  <c r="AG98" i="207"/>
  <c r="T178" i="207"/>
  <c r="AB123" i="207"/>
  <c r="AB130" i="207" s="1"/>
  <c r="C299" i="207"/>
  <c r="C308" i="207" s="1"/>
  <c r="D295" i="207"/>
  <c r="C296" i="207"/>
  <c r="C295" i="207"/>
  <c r="C297" i="207" s="1"/>
  <c r="Q195" i="207"/>
  <c r="K234" i="207"/>
  <c r="L233" i="207"/>
  <c r="AF99" i="207"/>
  <c r="V165" i="207"/>
  <c r="AG99" i="207"/>
  <c r="R187" i="207"/>
  <c r="R197" i="207" s="1"/>
  <c r="F259" i="207"/>
  <c r="V170" i="207"/>
  <c r="W169" i="207"/>
  <c r="AG105" i="207"/>
  <c r="AF106" i="207"/>
  <c r="AE107" i="207"/>
  <c r="AE115" i="207" s="1"/>
  <c r="Z139" i="207"/>
  <c r="Z146" i="207" s="1"/>
  <c r="H250" i="207"/>
  <c r="I249" i="207"/>
  <c r="Q196" i="207"/>
  <c r="AF100" i="207"/>
  <c r="V163" i="207"/>
  <c r="AG100" i="207"/>
  <c r="AD115" i="207"/>
  <c r="D274" i="207"/>
  <c r="N217" i="207"/>
  <c r="M218" i="207"/>
  <c r="AL97" i="207"/>
  <c r="AI96" i="207"/>
  <c r="AJ97" i="207" s="1"/>
  <c r="AI94" i="207"/>
  <c r="AJ93" i="207" s="1"/>
  <c r="AB137" i="207"/>
  <c r="AA138" i="207"/>
  <c r="E267" i="207"/>
  <c r="E277" i="207" s="1"/>
  <c r="G251" i="207"/>
  <c r="G261" i="207" s="1"/>
  <c r="AG101" i="207"/>
  <c r="AI101" i="207" s="1"/>
  <c r="W155" i="207"/>
  <c r="W164" i="207" s="1"/>
  <c r="D276" i="207"/>
  <c r="AI99" i="207" l="1"/>
  <c r="AG106" i="207"/>
  <c r="Z146" i="208"/>
  <c r="G260" i="207"/>
  <c r="AB131" i="207"/>
  <c r="O211" i="207"/>
  <c r="W162" i="207"/>
  <c r="W163" i="207"/>
  <c r="W165" i="207"/>
  <c r="AB132" i="207"/>
  <c r="L227" i="207"/>
  <c r="L228" i="207"/>
  <c r="Z147" i="207"/>
  <c r="AI100" i="207"/>
  <c r="Z149" i="207"/>
  <c r="AI98" i="207"/>
  <c r="O210" i="207"/>
  <c r="G258" i="207"/>
  <c r="Z148" i="207"/>
  <c r="O213" i="207"/>
  <c r="G259" i="207"/>
  <c r="AB133" i="207"/>
  <c r="L229" i="207"/>
  <c r="F275" i="208"/>
  <c r="C297" i="208"/>
  <c r="C314" i="208" s="1"/>
  <c r="M229" i="208"/>
  <c r="I260" i="208"/>
  <c r="U179" i="208"/>
  <c r="I261" i="208"/>
  <c r="I259" i="208"/>
  <c r="U181" i="208"/>
  <c r="X164" i="208"/>
  <c r="Z148" i="208"/>
  <c r="K242" i="208"/>
  <c r="P210" i="208"/>
  <c r="M227" i="208"/>
  <c r="K244" i="208"/>
  <c r="S194" i="208"/>
  <c r="M226" i="208"/>
  <c r="X165" i="208"/>
  <c r="K245" i="208"/>
  <c r="AG98" i="208"/>
  <c r="AI98" i="208" s="1"/>
  <c r="S196" i="208"/>
  <c r="AF106" i="208"/>
  <c r="AG105" i="208"/>
  <c r="N219" i="208"/>
  <c r="N229" i="208" s="1"/>
  <c r="AA139" i="208"/>
  <c r="AA149" i="208" s="1"/>
  <c r="AG101" i="208"/>
  <c r="AI101" i="208" s="1"/>
  <c r="P212" i="208"/>
  <c r="C306" i="208"/>
  <c r="AD117" i="208"/>
  <c r="F276" i="208"/>
  <c r="Q203" i="208"/>
  <c r="Q213" i="208" s="1"/>
  <c r="J251" i="208"/>
  <c r="J261" i="208" s="1"/>
  <c r="M234" i="208"/>
  <c r="N233" i="208"/>
  <c r="AL97" i="208"/>
  <c r="AI97" i="208"/>
  <c r="AJ97" i="208" s="1"/>
  <c r="AI94" i="208"/>
  <c r="AJ93" i="208" s="1"/>
  <c r="AI96" i="208"/>
  <c r="Z154" i="208"/>
  <c r="AA153" i="208"/>
  <c r="X163" i="208"/>
  <c r="AB138" i="208"/>
  <c r="AC137" i="208"/>
  <c r="AG99" i="208"/>
  <c r="AI99" i="208" s="1"/>
  <c r="AD115" i="208"/>
  <c r="S195" i="208"/>
  <c r="S201" i="208"/>
  <c r="R202" i="208"/>
  <c r="T187" i="208"/>
  <c r="T195" i="208" s="1"/>
  <c r="Y155" i="208"/>
  <c r="Y163" i="208" s="1"/>
  <c r="Y165" i="208"/>
  <c r="Y164" i="208"/>
  <c r="AD114" i="208"/>
  <c r="AB132" i="208"/>
  <c r="U186" i="208"/>
  <c r="V185" i="208"/>
  <c r="L235" i="208"/>
  <c r="L244" i="208" s="1"/>
  <c r="AE107" i="208"/>
  <c r="AE114" i="208" s="1"/>
  <c r="AG100" i="208"/>
  <c r="AI100" i="208" s="1"/>
  <c r="P211" i="208"/>
  <c r="C307" i="208"/>
  <c r="U178" i="208"/>
  <c r="AB131" i="208"/>
  <c r="E282" i="208"/>
  <c r="F281" i="208"/>
  <c r="AD122" i="208"/>
  <c r="AE121" i="208"/>
  <c r="C309" i="208"/>
  <c r="AB130" i="208"/>
  <c r="D283" i="208"/>
  <c r="D293" i="208" s="1"/>
  <c r="AC123" i="208"/>
  <c r="AC133" i="208" s="1"/>
  <c r="K250" i="208"/>
  <c r="L249" i="208"/>
  <c r="X169" i="208"/>
  <c r="W170" i="208"/>
  <c r="G267" i="208"/>
  <c r="G277" i="208" s="1"/>
  <c r="P217" i="208"/>
  <c r="O218" i="208"/>
  <c r="F274" i="208"/>
  <c r="V171" i="208"/>
  <c r="V179" i="208" s="1"/>
  <c r="I265" i="208"/>
  <c r="H266" i="208"/>
  <c r="AB138" i="207"/>
  <c r="AC137" i="207"/>
  <c r="AE117" i="207"/>
  <c r="R195" i="207"/>
  <c r="K235" i="207"/>
  <c r="K243" i="207" s="1"/>
  <c r="C306" i="207"/>
  <c r="F281" i="207"/>
  <c r="E282" i="207"/>
  <c r="AC123" i="207"/>
  <c r="AC130" i="207" s="1"/>
  <c r="R196" i="207"/>
  <c r="Z153" i="207"/>
  <c r="Y154" i="207"/>
  <c r="X155" i="207"/>
  <c r="X165" i="207" s="1"/>
  <c r="AF107" i="207"/>
  <c r="AF117" i="207" s="1"/>
  <c r="T186" i="207"/>
  <c r="U185" i="207"/>
  <c r="E274" i="207"/>
  <c r="AG107" i="207"/>
  <c r="AI108" i="207"/>
  <c r="R194" i="207"/>
  <c r="C307" i="207"/>
  <c r="U178" i="207"/>
  <c r="J242" i="207"/>
  <c r="S187" i="207"/>
  <c r="S197" i="207" s="1"/>
  <c r="P203" i="207"/>
  <c r="P211" i="207" s="1"/>
  <c r="E275" i="207"/>
  <c r="W170" i="207"/>
  <c r="X169" i="207"/>
  <c r="C314" i="207"/>
  <c r="D297" i="207"/>
  <c r="U179" i="207"/>
  <c r="J244" i="207"/>
  <c r="R201" i="207"/>
  <c r="Q202" i="207"/>
  <c r="E276" i="207"/>
  <c r="AE114" i="207"/>
  <c r="V171" i="207"/>
  <c r="V179" i="207" s="1"/>
  <c r="M219" i="207"/>
  <c r="M226" i="207" s="1"/>
  <c r="AE116" i="207"/>
  <c r="C309" i="207"/>
  <c r="U181" i="207"/>
  <c r="J243" i="207"/>
  <c r="G266" i="207"/>
  <c r="H265" i="207"/>
  <c r="F267" i="207"/>
  <c r="F276" i="207" s="1"/>
  <c r="J249" i="207"/>
  <c r="I250" i="207"/>
  <c r="AA139" i="207"/>
  <c r="AA146" i="207" s="1"/>
  <c r="O217" i="207"/>
  <c r="N218" i="207"/>
  <c r="H251" i="207"/>
  <c r="H258" i="207" s="1"/>
  <c r="L234" i="207"/>
  <c r="M233" i="207"/>
  <c r="D283" i="207"/>
  <c r="D292" i="207" s="1"/>
  <c r="AE121" i="207"/>
  <c r="AD122" i="207"/>
  <c r="AI106" i="207" l="1"/>
  <c r="AL113" i="207" s="1"/>
  <c r="H259" i="207"/>
  <c r="V181" i="207"/>
  <c r="P212" i="207"/>
  <c r="AC133" i="207"/>
  <c r="V178" i="207"/>
  <c r="D297" i="208"/>
  <c r="V180" i="207"/>
  <c r="Y162" i="208"/>
  <c r="F277" i="207"/>
  <c r="H260" i="207"/>
  <c r="P213" i="207"/>
  <c r="AG117" i="207"/>
  <c r="AI117" i="207" s="1"/>
  <c r="D291" i="207"/>
  <c r="M227" i="207"/>
  <c r="M228" i="207"/>
  <c r="M229" i="207"/>
  <c r="D293" i="207"/>
  <c r="AA148" i="207"/>
  <c r="AC132" i="207"/>
  <c r="P210" i="207"/>
  <c r="AF116" i="207"/>
  <c r="G275" i="208"/>
  <c r="T194" i="208"/>
  <c r="V181" i="208"/>
  <c r="G276" i="208"/>
  <c r="Q211" i="208"/>
  <c r="Q210" i="208"/>
  <c r="L242" i="208"/>
  <c r="L245" i="208"/>
  <c r="I266" i="208"/>
  <c r="J265" i="208"/>
  <c r="AF121" i="208"/>
  <c r="AE122" i="208"/>
  <c r="AC130" i="208"/>
  <c r="D292" i="208"/>
  <c r="E283" i="208"/>
  <c r="E290" i="208" s="1"/>
  <c r="E293" i="208"/>
  <c r="AE115" i="208"/>
  <c r="V186" i="208"/>
  <c r="W185" i="208"/>
  <c r="AC138" i="208"/>
  <c r="AD137" i="208"/>
  <c r="J260" i="208"/>
  <c r="AD123" i="208"/>
  <c r="AD133" i="208" s="1"/>
  <c r="V178" i="208"/>
  <c r="G274" i="208"/>
  <c r="AC131" i="208"/>
  <c r="D291" i="208"/>
  <c r="AE116" i="208"/>
  <c r="U187" i="208"/>
  <c r="U195" i="208" s="1"/>
  <c r="T196" i="208"/>
  <c r="AB148" i="208"/>
  <c r="AB149" i="208"/>
  <c r="AB147" i="208"/>
  <c r="AB139" i="208"/>
  <c r="AB146" i="208" s="1"/>
  <c r="N226" i="208"/>
  <c r="P218" i="208"/>
  <c r="Q217" i="208"/>
  <c r="M249" i="208"/>
  <c r="L250" i="208"/>
  <c r="V180" i="208"/>
  <c r="AC132" i="208"/>
  <c r="AE117" i="208"/>
  <c r="T197" i="208"/>
  <c r="O233" i="208"/>
  <c r="N234" i="208"/>
  <c r="N227" i="208"/>
  <c r="R203" i="208"/>
  <c r="R211" i="208" s="1"/>
  <c r="AB153" i="208"/>
  <c r="AA154" i="208"/>
  <c r="M235" i="208"/>
  <c r="M242" i="208" s="1"/>
  <c r="N228" i="208"/>
  <c r="W171" i="208"/>
  <c r="W181" i="208" s="1"/>
  <c r="H267" i="208"/>
  <c r="H277" i="208" s="1"/>
  <c r="O219" i="208"/>
  <c r="O229" i="208" s="1"/>
  <c r="Y169" i="208"/>
  <c r="X170" i="208"/>
  <c r="L243" i="208"/>
  <c r="S202" i="208"/>
  <c r="T201" i="208"/>
  <c r="Z155" i="208"/>
  <c r="Z164" i="208" s="1"/>
  <c r="J258" i="208"/>
  <c r="Q212" i="208"/>
  <c r="AA146" i="208"/>
  <c r="E297" i="208"/>
  <c r="D298" i="208"/>
  <c r="J259" i="208"/>
  <c r="AA147" i="208"/>
  <c r="AG106" i="208"/>
  <c r="C312" i="208"/>
  <c r="D311" i="208"/>
  <c r="C311" i="208"/>
  <c r="C315" i="208"/>
  <c r="C323" i="208" s="1"/>
  <c r="AA148" i="208"/>
  <c r="AF107" i="208"/>
  <c r="AF114" i="208" s="1"/>
  <c r="K251" i="208"/>
  <c r="K260" i="208" s="1"/>
  <c r="D290" i="208"/>
  <c r="F282" i="208"/>
  <c r="G281" i="208"/>
  <c r="I265" i="207"/>
  <c r="H266" i="207"/>
  <c r="Y155" i="207"/>
  <c r="Y162" i="207" s="1"/>
  <c r="AD123" i="207"/>
  <c r="AD130" i="207" s="1"/>
  <c r="N233" i="207"/>
  <c r="M234" i="207"/>
  <c r="AA153" i="207"/>
  <c r="Z154" i="207"/>
  <c r="E283" i="207"/>
  <c r="E293" i="207" s="1"/>
  <c r="K249" i="207"/>
  <c r="J250" i="207"/>
  <c r="C315" i="207"/>
  <c r="C325" i="207" s="1"/>
  <c r="C312" i="207"/>
  <c r="C311" i="207"/>
  <c r="D311" i="207"/>
  <c r="L235" i="207"/>
  <c r="L244" i="207" s="1"/>
  <c r="F275" i="207"/>
  <c r="Q203" i="207"/>
  <c r="Q213" i="207" s="1"/>
  <c r="X170" i="207"/>
  <c r="Y169" i="207"/>
  <c r="S194" i="207"/>
  <c r="V185" i="207"/>
  <c r="U186" i="207"/>
  <c r="X162" i="207"/>
  <c r="F282" i="207"/>
  <c r="G281" i="207"/>
  <c r="O218" i="207"/>
  <c r="P217" i="207"/>
  <c r="R202" i="207"/>
  <c r="S201" i="207"/>
  <c r="W171" i="207"/>
  <c r="W181" i="207" s="1"/>
  <c r="S195" i="207"/>
  <c r="AI112" i="207"/>
  <c r="AJ113" i="207" s="1"/>
  <c r="AI110" i="207"/>
  <c r="T187" i="207"/>
  <c r="T197" i="207" s="1"/>
  <c r="X163" i="207"/>
  <c r="AA149" i="207"/>
  <c r="F274" i="207"/>
  <c r="S196" i="207"/>
  <c r="AG116" i="207"/>
  <c r="AF115" i="207"/>
  <c r="X164" i="207"/>
  <c r="K242" i="207"/>
  <c r="AD137" i="207"/>
  <c r="AC138" i="207"/>
  <c r="N219" i="207"/>
  <c r="N228" i="207" s="1"/>
  <c r="AE122" i="207"/>
  <c r="AF121" i="207"/>
  <c r="AA147" i="207"/>
  <c r="H261" i="207"/>
  <c r="D290" i="207"/>
  <c r="AG114" i="207"/>
  <c r="AF114" i="207"/>
  <c r="K244" i="207"/>
  <c r="AB139" i="207"/>
  <c r="AB147" i="207" s="1"/>
  <c r="AC131" i="207"/>
  <c r="K245" i="207"/>
  <c r="I251" i="207"/>
  <c r="I260" i="207" s="1"/>
  <c r="G267" i="207"/>
  <c r="G275" i="207" s="1"/>
  <c r="E297" i="207"/>
  <c r="D298" i="207"/>
  <c r="AG115" i="207"/>
  <c r="AJ109" i="207" l="1"/>
  <c r="T195" i="207"/>
  <c r="T194" i="207"/>
  <c r="T196" i="207"/>
  <c r="AI116" i="207"/>
  <c r="R212" i="208"/>
  <c r="AB148" i="207"/>
  <c r="AB146" i="207"/>
  <c r="E290" i="207"/>
  <c r="E292" i="207"/>
  <c r="C313" i="207"/>
  <c r="C330" i="207" s="1"/>
  <c r="Q210" i="207"/>
  <c r="Y164" i="207"/>
  <c r="Q211" i="207"/>
  <c r="Q212" i="207"/>
  <c r="Y163" i="207"/>
  <c r="G274" i="207"/>
  <c r="G276" i="207"/>
  <c r="G277" i="207"/>
  <c r="AB149" i="207"/>
  <c r="Y165" i="207"/>
  <c r="N229" i="207"/>
  <c r="I261" i="207"/>
  <c r="AD132" i="207"/>
  <c r="E291" i="207"/>
  <c r="AD133" i="207"/>
  <c r="R213" i="208"/>
  <c r="R210" i="208"/>
  <c r="M243" i="208"/>
  <c r="M244" i="208"/>
  <c r="C324" i="208"/>
  <c r="M245" i="208"/>
  <c r="Z165" i="208"/>
  <c r="U194" i="208"/>
  <c r="Z163" i="208"/>
  <c r="C325" i="208"/>
  <c r="O226" i="208"/>
  <c r="O227" i="208"/>
  <c r="W180" i="208"/>
  <c r="C313" i="208"/>
  <c r="O228" i="208"/>
  <c r="W179" i="208"/>
  <c r="W178" i="208"/>
  <c r="U196" i="208"/>
  <c r="H274" i="208"/>
  <c r="C322" i="208"/>
  <c r="H275" i="208"/>
  <c r="U197" i="208"/>
  <c r="W186" i="208"/>
  <c r="X185" i="208"/>
  <c r="H281" i="208"/>
  <c r="G282" i="208"/>
  <c r="AD130" i="208"/>
  <c r="V187" i="208"/>
  <c r="V195" i="208" s="1"/>
  <c r="F283" i="208"/>
  <c r="F291" i="208" s="1"/>
  <c r="L251" i="208"/>
  <c r="L260" i="208" s="1"/>
  <c r="AD131" i="208"/>
  <c r="AD132" i="208"/>
  <c r="AE123" i="208"/>
  <c r="AE133" i="208" s="1"/>
  <c r="AG107" i="208"/>
  <c r="AI106" i="208" s="1"/>
  <c r="AI108" i="208"/>
  <c r="K258" i="208"/>
  <c r="AF115" i="208"/>
  <c r="C330" i="208"/>
  <c r="D313" i="208"/>
  <c r="Z162" i="208"/>
  <c r="Z169" i="208"/>
  <c r="Y170" i="208"/>
  <c r="H276" i="208"/>
  <c r="AC153" i="208"/>
  <c r="AB154" i="208"/>
  <c r="N235" i="208"/>
  <c r="N244" i="208" s="1"/>
  <c r="Q218" i="208"/>
  <c r="R217" i="208"/>
  <c r="E291" i="208"/>
  <c r="AG121" i="208"/>
  <c r="AF122" i="208"/>
  <c r="AA155" i="208"/>
  <c r="AA163" i="208" s="1"/>
  <c r="N249" i="208"/>
  <c r="M250" i="208"/>
  <c r="K259" i="208"/>
  <c r="AF116" i="208"/>
  <c r="D299" i="208"/>
  <c r="D308" i="208" s="1"/>
  <c r="O234" i="208"/>
  <c r="P233" i="208"/>
  <c r="P219" i="208"/>
  <c r="P228" i="208" s="1"/>
  <c r="E292" i="208"/>
  <c r="J266" i="208"/>
  <c r="K265" i="208"/>
  <c r="S203" i="208"/>
  <c r="S212" i="208" s="1"/>
  <c r="X171" i="208"/>
  <c r="X181" i="208" s="1"/>
  <c r="K261" i="208"/>
  <c r="AF117" i="208"/>
  <c r="F297" i="208"/>
  <c r="E298" i="208"/>
  <c r="AE137" i="208"/>
  <c r="AD138" i="208"/>
  <c r="I267" i="208"/>
  <c r="I277" i="208" s="1"/>
  <c r="T202" i="208"/>
  <c r="U201" i="208"/>
  <c r="AC139" i="208"/>
  <c r="AC148" i="208" s="1"/>
  <c r="L245" i="207"/>
  <c r="AI114" i="207"/>
  <c r="N226" i="207"/>
  <c r="S202" i="207"/>
  <c r="T201" i="207"/>
  <c r="U187" i="207"/>
  <c r="U196" i="207" s="1"/>
  <c r="L243" i="207"/>
  <c r="N227" i="207"/>
  <c r="Z155" i="207"/>
  <c r="Z165" i="207" s="1"/>
  <c r="AD131" i="207"/>
  <c r="H267" i="207"/>
  <c r="H277" i="207" s="1"/>
  <c r="AI115" i="207"/>
  <c r="V186" i="207"/>
  <c r="W185" i="207"/>
  <c r="P218" i="207"/>
  <c r="Q217" i="207"/>
  <c r="J251" i="207"/>
  <c r="J260" i="207" s="1"/>
  <c r="AA154" i="207"/>
  <c r="AB153" i="207"/>
  <c r="I266" i="207"/>
  <c r="J265" i="207"/>
  <c r="F283" i="207"/>
  <c r="F291" i="207" s="1"/>
  <c r="R203" i="207"/>
  <c r="R213" i="207" s="1"/>
  <c r="E298" i="207"/>
  <c r="F297" i="207"/>
  <c r="AC139" i="207"/>
  <c r="AC149" i="207" s="1"/>
  <c r="W179" i="207"/>
  <c r="O219" i="207"/>
  <c r="O228" i="207" s="1"/>
  <c r="Z169" i="207"/>
  <c r="Y170" i="207"/>
  <c r="C322" i="207"/>
  <c r="K250" i="207"/>
  <c r="L249" i="207"/>
  <c r="W180" i="207"/>
  <c r="D299" i="207"/>
  <c r="D309" i="207" s="1"/>
  <c r="I258" i="207"/>
  <c r="I259" i="207"/>
  <c r="AF122" i="207"/>
  <c r="AG121" i="207"/>
  <c r="AE137" i="207"/>
  <c r="AD138" i="207"/>
  <c r="W178" i="207"/>
  <c r="X171" i="207"/>
  <c r="X178" i="207" s="1"/>
  <c r="L242" i="207"/>
  <c r="C323" i="207"/>
  <c r="M235" i="207"/>
  <c r="M243" i="207" s="1"/>
  <c r="AE123" i="207"/>
  <c r="AE133" i="207" s="1"/>
  <c r="G282" i="207"/>
  <c r="H281" i="207"/>
  <c r="C324" i="207"/>
  <c r="N234" i="207"/>
  <c r="O233" i="207"/>
  <c r="D313" i="207" l="1"/>
  <c r="AG122" i="207"/>
  <c r="AI124" i="207" s="1"/>
  <c r="D307" i="207"/>
  <c r="D308" i="207"/>
  <c r="D306" i="207"/>
  <c r="X179" i="207"/>
  <c r="J261" i="207"/>
  <c r="R210" i="207"/>
  <c r="X181" i="207"/>
  <c r="H276" i="207"/>
  <c r="M244" i="207"/>
  <c r="X180" i="207"/>
  <c r="X178" i="208"/>
  <c r="X180" i="208"/>
  <c r="S210" i="208"/>
  <c r="AA165" i="208"/>
  <c r="S211" i="208"/>
  <c r="S213" i="208"/>
  <c r="D309" i="208"/>
  <c r="AG114" i="208"/>
  <c r="AI114" i="208" s="1"/>
  <c r="P226" i="208"/>
  <c r="P227" i="208"/>
  <c r="V196" i="208"/>
  <c r="P229" i="208"/>
  <c r="X179" i="208"/>
  <c r="AA162" i="208"/>
  <c r="N245" i="208"/>
  <c r="V197" i="208"/>
  <c r="AA164" i="208"/>
  <c r="N243" i="208"/>
  <c r="AE130" i="208"/>
  <c r="AE131" i="208"/>
  <c r="L258" i="208"/>
  <c r="F290" i="208"/>
  <c r="G283" i="208"/>
  <c r="G292" i="208" s="1"/>
  <c r="G293" i="208"/>
  <c r="AD139" i="208"/>
  <c r="AD146" i="208" s="1"/>
  <c r="P234" i="208"/>
  <c r="Q233" i="208"/>
  <c r="T203" i="208"/>
  <c r="T212" i="208" s="1"/>
  <c r="E299" i="208"/>
  <c r="E309" i="208" s="1"/>
  <c r="M251" i="208"/>
  <c r="M258" i="208" s="1"/>
  <c r="AF123" i="208"/>
  <c r="AF130" i="208" s="1"/>
  <c r="N242" i="208"/>
  <c r="D314" i="208"/>
  <c r="E313" i="208"/>
  <c r="AG115" i="208"/>
  <c r="AI115" i="208" s="1"/>
  <c r="AE132" i="208"/>
  <c r="L259" i="208"/>
  <c r="F292" i="208"/>
  <c r="H282" i="208"/>
  <c r="I281" i="208"/>
  <c r="Y171" i="208"/>
  <c r="Y180" i="208" s="1"/>
  <c r="AC149" i="208"/>
  <c r="I274" i="208"/>
  <c r="G297" i="208"/>
  <c r="F298" i="208"/>
  <c r="D306" i="208"/>
  <c r="N250" i="208"/>
  <c r="O249" i="208"/>
  <c r="AG122" i="208"/>
  <c r="C331" i="208"/>
  <c r="C339" i="208" s="1"/>
  <c r="C328" i="208"/>
  <c r="D327" i="208"/>
  <c r="C327" i="208"/>
  <c r="C329" i="208" s="1"/>
  <c r="D329" i="208" s="1"/>
  <c r="C341" i="208"/>
  <c r="AG116" i="208"/>
  <c r="AI116" i="208" s="1"/>
  <c r="L261" i="208"/>
  <c r="X186" i="208"/>
  <c r="Y185" i="208"/>
  <c r="U202" i="208"/>
  <c r="V201" i="208"/>
  <c r="L265" i="208"/>
  <c r="K266" i="208"/>
  <c r="O235" i="208"/>
  <c r="O245" i="208" s="1"/>
  <c r="AC147" i="208"/>
  <c r="I275" i="208"/>
  <c r="AB155" i="208"/>
  <c r="AB163" i="208" s="1"/>
  <c r="AG117" i="208"/>
  <c r="AI117" i="208" s="1"/>
  <c r="V194" i="208"/>
  <c r="W187" i="208"/>
  <c r="W196" i="208" s="1"/>
  <c r="W197" i="208"/>
  <c r="S217" i="208"/>
  <c r="R218" i="208"/>
  <c r="AD153" i="208"/>
  <c r="AC154" i="208"/>
  <c r="AL113" i="208"/>
  <c r="AI113" i="208"/>
  <c r="AJ113" i="208" s="1"/>
  <c r="AI112" i="208"/>
  <c r="AI110" i="208"/>
  <c r="AJ109" i="208" s="1"/>
  <c r="AA169" i="208"/>
  <c r="Z170" i="208"/>
  <c r="AF137" i="208"/>
  <c r="AE138" i="208"/>
  <c r="J267" i="208"/>
  <c r="J277" i="208" s="1"/>
  <c r="AC146" i="208"/>
  <c r="I276" i="208"/>
  <c r="D307" i="208"/>
  <c r="Q219" i="208"/>
  <c r="Q228" i="208" s="1"/>
  <c r="F293" i="208"/>
  <c r="AA155" i="207"/>
  <c r="AA165" i="207" s="1"/>
  <c r="W186" i="207"/>
  <c r="X185" i="207"/>
  <c r="D327" i="207"/>
  <c r="C327" i="207"/>
  <c r="C329" i="207" s="1"/>
  <c r="D329" i="207" s="1"/>
  <c r="C328" i="207"/>
  <c r="C331" i="207"/>
  <c r="C341" i="207" s="1"/>
  <c r="U197" i="207"/>
  <c r="K251" i="207"/>
  <c r="K261" i="207" s="1"/>
  <c r="AE130" i="207"/>
  <c r="M245" i="207"/>
  <c r="F290" i="207"/>
  <c r="V187" i="207"/>
  <c r="V196" i="207" s="1"/>
  <c r="Z164" i="207"/>
  <c r="D314" i="207"/>
  <c r="E313" i="207"/>
  <c r="U201" i="207"/>
  <c r="T202" i="207"/>
  <c r="AD139" i="207"/>
  <c r="AD147" i="207" s="1"/>
  <c r="Y171" i="207"/>
  <c r="Y181" i="207" s="1"/>
  <c r="S203" i="207"/>
  <c r="S213" i="207" s="1"/>
  <c r="E299" i="207"/>
  <c r="E307" i="207" s="1"/>
  <c r="P233" i="207"/>
  <c r="O234" i="207"/>
  <c r="AE132" i="207"/>
  <c r="AE138" i="207"/>
  <c r="AF137" i="207"/>
  <c r="Z170" i="207"/>
  <c r="AA169" i="207"/>
  <c r="AC146" i="207"/>
  <c r="R211" i="207"/>
  <c r="F292" i="207"/>
  <c r="J258" i="207"/>
  <c r="Z162" i="207"/>
  <c r="AE131" i="207"/>
  <c r="N235" i="207"/>
  <c r="N245" i="207" s="1"/>
  <c r="AG123" i="207"/>
  <c r="AI122" i="207" s="1"/>
  <c r="O229" i="207"/>
  <c r="AC147" i="207"/>
  <c r="R212" i="207"/>
  <c r="F293" i="207"/>
  <c r="J259" i="207"/>
  <c r="H274" i="207"/>
  <c r="Z163" i="207"/>
  <c r="O226" i="207"/>
  <c r="AC148" i="207"/>
  <c r="J266" i="207"/>
  <c r="K265" i="207"/>
  <c r="H275" i="207"/>
  <c r="U194" i="207"/>
  <c r="M242" i="207"/>
  <c r="U195" i="207"/>
  <c r="AF123" i="207"/>
  <c r="AF131" i="207" s="1"/>
  <c r="H282" i="207"/>
  <c r="I281" i="207"/>
  <c r="O227" i="207"/>
  <c r="I267" i="207"/>
  <c r="I277" i="207" s="1"/>
  <c r="R217" i="207"/>
  <c r="Q218" i="207"/>
  <c r="G283" i="207"/>
  <c r="G292" i="207" s="1"/>
  <c r="L250" i="207"/>
  <c r="M249" i="207"/>
  <c r="G297" i="207"/>
  <c r="F298" i="207"/>
  <c r="AC153" i="207"/>
  <c r="AB154" i="207"/>
  <c r="P219" i="207"/>
  <c r="P228" i="207" s="1"/>
  <c r="S211" i="207" l="1"/>
  <c r="S210" i="207"/>
  <c r="AF132" i="207"/>
  <c r="K260" i="207"/>
  <c r="P226" i="207"/>
  <c r="P229" i="207"/>
  <c r="AA164" i="207"/>
  <c r="C338" i="208"/>
  <c r="Y179" i="207"/>
  <c r="E308" i="207"/>
  <c r="AD148" i="207"/>
  <c r="E309" i="207"/>
  <c r="AA162" i="207"/>
  <c r="AA163" i="207"/>
  <c r="P227" i="207"/>
  <c r="S212" i="207"/>
  <c r="AD149" i="207"/>
  <c r="G293" i="207"/>
  <c r="AF130" i="207"/>
  <c r="K258" i="207"/>
  <c r="K259" i="207"/>
  <c r="AG133" i="207"/>
  <c r="Q229" i="208"/>
  <c r="Q226" i="208"/>
  <c r="Q227" i="208"/>
  <c r="M261" i="208"/>
  <c r="W194" i="208"/>
  <c r="W195" i="208"/>
  <c r="M260" i="208"/>
  <c r="T210" i="208"/>
  <c r="M259" i="208"/>
  <c r="E308" i="208"/>
  <c r="AD148" i="208"/>
  <c r="E306" i="208"/>
  <c r="G291" i="208"/>
  <c r="U203" i="208"/>
  <c r="U212" i="208" s="1"/>
  <c r="N251" i="208"/>
  <c r="N261" i="208" s="1"/>
  <c r="AF133" i="208"/>
  <c r="T211" i="208"/>
  <c r="O242" i="208"/>
  <c r="Z185" i="208"/>
  <c r="Y186" i="208"/>
  <c r="Y181" i="208"/>
  <c r="F313" i="208"/>
  <c r="E314" i="208"/>
  <c r="R233" i="208"/>
  <c r="Q234" i="208"/>
  <c r="J276" i="208"/>
  <c r="AB165" i="208"/>
  <c r="O243" i="208"/>
  <c r="X187" i="208"/>
  <c r="X196" i="208" s="1"/>
  <c r="E329" i="208"/>
  <c r="D330" i="208"/>
  <c r="F299" i="208"/>
  <c r="F308" i="208" s="1"/>
  <c r="Y178" i="208"/>
  <c r="D315" i="208"/>
  <c r="E307" i="208"/>
  <c r="P235" i="208"/>
  <c r="P243" i="208" s="1"/>
  <c r="AB169" i="208"/>
  <c r="AA170" i="208"/>
  <c r="J274" i="208"/>
  <c r="T217" i="208"/>
  <c r="S218" i="208"/>
  <c r="Y179" i="208"/>
  <c r="J275" i="208"/>
  <c r="AB164" i="208"/>
  <c r="AB162" i="208"/>
  <c r="O244" i="208"/>
  <c r="G298" i="208"/>
  <c r="H297" i="208"/>
  <c r="J281" i="208"/>
  <c r="I282" i="208"/>
  <c r="AD149" i="208"/>
  <c r="G290" i="208"/>
  <c r="AE139" i="208"/>
  <c r="AE148" i="208" s="1"/>
  <c r="H290" i="208"/>
  <c r="H283" i="208"/>
  <c r="H293" i="208" s="1"/>
  <c r="AF132" i="208"/>
  <c r="T213" i="208"/>
  <c r="AD147" i="208"/>
  <c r="AC155" i="208"/>
  <c r="AC162" i="208" s="1"/>
  <c r="K267" i="208"/>
  <c r="K277" i="208" s="1"/>
  <c r="R219" i="208"/>
  <c r="R229" i="208" s="1"/>
  <c r="W201" i="208"/>
  <c r="V202" i="208"/>
  <c r="O250" i="208"/>
  <c r="P249" i="208"/>
  <c r="AF138" i="208"/>
  <c r="AG137" i="208"/>
  <c r="AG138" i="208" s="1"/>
  <c r="AF131" i="208"/>
  <c r="Z171" i="208"/>
  <c r="Z180" i="208" s="1"/>
  <c r="AD154" i="208"/>
  <c r="AE153" i="208"/>
  <c r="L266" i="208"/>
  <c r="M265" i="208"/>
  <c r="C340" i="208"/>
  <c r="AG123" i="208"/>
  <c r="AI122" i="208" s="1"/>
  <c r="AI124" i="208"/>
  <c r="X186" i="207"/>
  <c r="Y185" i="207"/>
  <c r="M250" i="207"/>
  <c r="N249" i="207"/>
  <c r="S217" i="207"/>
  <c r="R218" i="207"/>
  <c r="H283" i="207"/>
  <c r="H292" i="207" s="1"/>
  <c r="N243" i="207"/>
  <c r="O235" i="207"/>
  <c r="O244" i="207" s="1"/>
  <c r="Y178" i="207"/>
  <c r="V194" i="207"/>
  <c r="W187" i="207"/>
  <c r="W196" i="207" s="1"/>
  <c r="L251" i="207"/>
  <c r="L258" i="207" s="1"/>
  <c r="AL129" i="207"/>
  <c r="AI126" i="207"/>
  <c r="AJ125" i="207" s="1"/>
  <c r="AI128" i="207"/>
  <c r="AJ129" i="207" s="1"/>
  <c r="N242" i="207"/>
  <c r="P234" i="207"/>
  <c r="Q233" i="207"/>
  <c r="Y180" i="207"/>
  <c r="T203" i="207"/>
  <c r="T213" i="207" s="1"/>
  <c r="V195" i="207"/>
  <c r="E329" i="207"/>
  <c r="D330" i="207"/>
  <c r="N244" i="207"/>
  <c r="AA170" i="207"/>
  <c r="AB169" i="207"/>
  <c r="V201" i="207"/>
  <c r="U202" i="207"/>
  <c r="V197" i="207"/>
  <c r="Q219" i="207"/>
  <c r="Q229" i="207" s="1"/>
  <c r="AG130" i="207"/>
  <c r="AI130" i="207" s="1"/>
  <c r="Z171" i="207"/>
  <c r="Z178" i="207" s="1"/>
  <c r="E314" i="207"/>
  <c r="F313" i="207"/>
  <c r="C338" i="207"/>
  <c r="G298" i="207"/>
  <c r="H297" i="207"/>
  <c r="J281" i="207"/>
  <c r="I282" i="207"/>
  <c r="I275" i="207"/>
  <c r="AB155" i="207"/>
  <c r="AB164" i="207" s="1"/>
  <c r="G291" i="207"/>
  <c r="I276" i="207"/>
  <c r="AF133" i="207"/>
  <c r="AI133" i="207" s="1"/>
  <c r="J267" i="207"/>
  <c r="J276" i="207" s="1"/>
  <c r="AG131" i="207"/>
  <c r="AI131" i="207" s="1"/>
  <c r="E306" i="207"/>
  <c r="AD146" i="207"/>
  <c r="D315" i="207"/>
  <c r="D324" i="207" s="1"/>
  <c r="C339" i="207"/>
  <c r="F299" i="207"/>
  <c r="F309" i="207" s="1"/>
  <c r="I274" i="207"/>
  <c r="G290" i="207"/>
  <c r="L265" i="207"/>
  <c r="K266" i="207"/>
  <c r="AD153" i="207"/>
  <c r="AC154" i="207"/>
  <c r="AG132" i="207"/>
  <c r="AI132" i="207" s="1"/>
  <c r="AF138" i="207"/>
  <c r="AG137" i="207"/>
  <c r="C340" i="207"/>
  <c r="AE139" i="207"/>
  <c r="AE148" i="207" s="1"/>
  <c r="AG138" i="207" l="1"/>
  <c r="P244" i="208"/>
  <c r="D325" i="207"/>
  <c r="Z181" i="208"/>
  <c r="Z181" i="207"/>
  <c r="H291" i="208"/>
  <c r="H291" i="207"/>
  <c r="AE147" i="207"/>
  <c r="H293" i="207"/>
  <c r="F306" i="207"/>
  <c r="Q226" i="207"/>
  <c r="AE149" i="207"/>
  <c r="F308" i="207"/>
  <c r="AB162" i="207"/>
  <c r="O245" i="207"/>
  <c r="J275" i="207"/>
  <c r="D323" i="207"/>
  <c r="J274" i="207"/>
  <c r="H290" i="207"/>
  <c r="J277" i="207"/>
  <c r="Z179" i="207"/>
  <c r="W194" i="207"/>
  <c r="Z178" i="208"/>
  <c r="K274" i="208"/>
  <c r="K276" i="208"/>
  <c r="X197" i="208"/>
  <c r="U210" i="208"/>
  <c r="X194" i="208"/>
  <c r="R226" i="208"/>
  <c r="R228" i="208"/>
  <c r="P242" i="208"/>
  <c r="P245" i="208"/>
  <c r="H292" i="208"/>
  <c r="X195" i="208"/>
  <c r="U211" i="208"/>
  <c r="Z179" i="208"/>
  <c r="AC165" i="208"/>
  <c r="U213" i="208"/>
  <c r="O251" i="208"/>
  <c r="O261" i="208" s="1"/>
  <c r="AC163" i="208"/>
  <c r="AE149" i="208"/>
  <c r="G299" i="208"/>
  <c r="G306" i="208" s="1"/>
  <c r="F306" i="208"/>
  <c r="S233" i="208"/>
  <c r="R234" i="208"/>
  <c r="V203" i="208"/>
  <c r="V212" i="208" s="1"/>
  <c r="AC164" i="208"/>
  <c r="AA171" i="208"/>
  <c r="AA180" i="208" s="1"/>
  <c r="E315" i="208"/>
  <c r="E325" i="208" s="1"/>
  <c r="G313" i="208"/>
  <c r="F314" i="208"/>
  <c r="AL129" i="208"/>
  <c r="AI129" i="208"/>
  <c r="AJ129" i="208" s="1"/>
  <c r="AI126" i="208"/>
  <c r="AJ125" i="208" s="1"/>
  <c r="AI128" i="208"/>
  <c r="L267" i="208"/>
  <c r="L277" i="208" s="1"/>
  <c r="K275" i="208"/>
  <c r="D323" i="208"/>
  <c r="F307" i="208"/>
  <c r="N258" i="208"/>
  <c r="D325" i="208"/>
  <c r="F309" i="208"/>
  <c r="N259" i="208"/>
  <c r="M266" i="208"/>
  <c r="N265" i="208"/>
  <c r="X201" i="208"/>
  <c r="W202" i="208"/>
  <c r="AF153" i="208"/>
  <c r="AE154" i="208"/>
  <c r="AG131" i="208"/>
  <c r="AI131" i="208" s="1"/>
  <c r="AD155" i="208"/>
  <c r="AD164" i="208" s="1"/>
  <c r="AG139" i="208"/>
  <c r="AI138" i="208" s="1"/>
  <c r="AI140" i="208"/>
  <c r="R227" i="208"/>
  <c r="AE146" i="208"/>
  <c r="I283" i="208"/>
  <c r="I293" i="208" s="1"/>
  <c r="D322" i="208"/>
  <c r="D331" i="208"/>
  <c r="D341" i="208" s="1"/>
  <c r="Y187" i="208"/>
  <c r="Y195" i="208" s="1"/>
  <c r="N260" i="208"/>
  <c r="AE147" i="208"/>
  <c r="J282" i="208"/>
  <c r="K281" i="208"/>
  <c r="D324" i="208"/>
  <c r="E330" i="208"/>
  <c r="F329" i="208"/>
  <c r="Z186" i="208"/>
  <c r="AA185" i="208"/>
  <c r="AC169" i="208"/>
  <c r="AB170" i="208"/>
  <c r="AG132" i="208"/>
  <c r="AI132" i="208" s="1"/>
  <c r="AG130" i="208"/>
  <c r="AI130" i="208" s="1"/>
  <c r="AF139" i="208"/>
  <c r="AF147" i="208" s="1"/>
  <c r="S219" i="208"/>
  <c r="S229" i="208" s="1"/>
  <c r="AG133" i="208"/>
  <c r="AI133" i="208" s="1"/>
  <c r="Q249" i="208"/>
  <c r="P250" i="208"/>
  <c r="H298" i="208"/>
  <c r="I297" i="208"/>
  <c r="T218" i="208"/>
  <c r="U217" i="208"/>
  <c r="Q235" i="208"/>
  <c r="Q244" i="208" s="1"/>
  <c r="AC155" i="207"/>
  <c r="AC164" i="207" s="1"/>
  <c r="G299" i="207"/>
  <c r="G306" i="207" s="1"/>
  <c r="P235" i="207"/>
  <c r="P244" i="207" s="1"/>
  <c r="N250" i="207"/>
  <c r="O249" i="207"/>
  <c r="U203" i="207"/>
  <c r="U210" i="207" s="1"/>
  <c r="T212" i="207"/>
  <c r="L260" i="207"/>
  <c r="M251" i="207"/>
  <c r="M259" i="207" s="1"/>
  <c r="AD154" i="207"/>
  <c r="AE153" i="207"/>
  <c r="K267" i="207"/>
  <c r="K277" i="207" s="1"/>
  <c r="F307" i="207"/>
  <c r="AB163" i="207"/>
  <c r="V202" i="207"/>
  <c r="W201" i="207"/>
  <c r="T211" i="207"/>
  <c r="L259" i="207"/>
  <c r="Z185" i="207"/>
  <c r="Y186" i="207"/>
  <c r="AB165" i="207"/>
  <c r="F314" i="207"/>
  <c r="G313" i="207"/>
  <c r="AC169" i="207"/>
  <c r="AB170" i="207"/>
  <c r="T210" i="207"/>
  <c r="L261" i="207"/>
  <c r="X187" i="207"/>
  <c r="X196" i="207" s="1"/>
  <c r="AA171" i="207"/>
  <c r="AA180" i="207" s="1"/>
  <c r="I283" i="207"/>
  <c r="I293" i="207" s="1"/>
  <c r="Q227" i="207"/>
  <c r="W197" i="207"/>
  <c r="O242" i="207"/>
  <c r="M265" i="207"/>
  <c r="L266" i="207"/>
  <c r="E315" i="207"/>
  <c r="E323" i="207" s="1"/>
  <c r="AG139" i="207"/>
  <c r="AI138" i="207" s="1"/>
  <c r="AG148" i="207"/>
  <c r="AI140" i="207"/>
  <c r="AE146" i="207"/>
  <c r="AF139" i="207"/>
  <c r="AF146" i="207" s="1"/>
  <c r="J282" i="207"/>
  <c r="K281" i="207"/>
  <c r="Z180" i="207"/>
  <c r="Q228" i="207"/>
  <c r="D331" i="207"/>
  <c r="D341" i="207" s="1"/>
  <c r="W195" i="207"/>
  <c r="O243" i="207"/>
  <c r="R219" i="207"/>
  <c r="R229" i="207" s="1"/>
  <c r="D322" i="207"/>
  <c r="H298" i="207"/>
  <c r="I297" i="207"/>
  <c r="F329" i="207"/>
  <c r="E330" i="207"/>
  <c r="R233" i="207"/>
  <c r="Q234" i="207"/>
  <c r="S218" i="207"/>
  <c r="T217" i="207"/>
  <c r="AA178" i="207" l="1"/>
  <c r="M258" i="207"/>
  <c r="M260" i="207"/>
  <c r="R226" i="207"/>
  <c r="X197" i="207"/>
  <c r="M261" i="207"/>
  <c r="U211" i="207"/>
  <c r="U212" i="207"/>
  <c r="R228" i="207"/>
  <c r="AG147" i="207"/>
  <c r="I291" i="207"/>
  <c r="U213" i="207"/>
  <c r="R227" i="207"/>
  <c r="D339" i="207"/>
  <c r="G309" i="208"/>
  <c r="Y197" i="208"/>
  <c r="AA178" i="208"/>
  <c r="G308" i="208"/>
  <c r="D340" i="208"/>
  <c r="L275" i="208"/>
  <c r="Q242" i="208"/>
  <c r="Y196" i="208"/>
  <c r="Q245" i="208"/>
  <c r="Y194" i="208"/>
  <c r="G329" i="208"/>
  <c r="F330" i="208"/>
  <c r="V217" i="208"/>
  <c r="U218" i="208"/>
  <c r="S226" i="208"/>
  <c r="AF149" i="208"/>
  <c r="E331" i="208"/>
  <c r="E338" i="208" s="1"/>
  <c r="AD163" i="208"/>
  <c r="X202" i="208"/>
  <c r="Y201" i="208"/>
  <c r="T219" i="208"/>
  <c r="T229" i="208" s="1"/>
  <c r="S228" i="208"/>
  <c r="AI145" i="208"/>
  <c r="AJ145" i="208" s="1"/>
  <c r="AL145" i="208"/>
  <c r="AI144" i="208"/>
  <c r="AI142" i="208"/>
  <c r="AJ141" i="208" s="1"/>
  <c r="AD165" i="208"/>
  <c r="N266" i="208"/>
  <c r="O265" i="208"/>
  <c r="E322" i="208"/>
  <c r="R235" i="208"/>
  <c r="R244" i="208" s="1"/>
  <c r="AD162" i="208"/>
  <c r="M267" i="208"/>
  <c r="M277" i="208" s="1"/>
  <c r="E323" i="208"/>
  <c r="T233" i="208"/>
  <c r="S234" i="208"/>
  <c r="I298" i="208"/>
  <c r="J297" i="208"/>
  <c r="S227" i="208"/>
  <c r="K282" i="208"/>
  <c r="L281" i="208"/>
  <c r="H299" i="208"/>
  <c r="H309" i="208" s="1"/>
  <c r="AB171" i="208"/>
  <c r="AB181" i="208" s="1"/>
  <c r="J283" i="208"/>
  <c r="J292" i="208" s="1"/>
  <c r="I290" i="208"/>
  <c r="AG146" i="208"/>
  <c r="L274" i="208"/>
  <c r="E324" i="208"/>
  <c r="AC170" i="208"/>
  <c r="AD169" i="208"/>
  <c r="V213" i="208"/>
  <c r="O258" i="208"/>
  <c r="I291" i="208"/>
  <c r="AG147" i="208"/>
  <c r="AI147" i="208" s="1"/>
  <c r="Q243" i="208"/>
  <c r="R249" i="208"/>
  <c r="Q250" i="208"/>
  <c r="AF146" i="208"/>
  <c r="AA186" i="208"/>
  <c r="AB185" i="208"/>
  <c r="D338" i="208"/>
  <c r="I292" i="208"/>
  <c r="AG148" i="208"/>
  <c r="AE155" i="208"/>
  <c r="AE165" i="208" s="1"/>
  <c r="L276" i="208"/>
  <c r="F315" i="208"/>
  <c r="F325" i="208" s="1"/>
  <c r="AA179" i="208"/>
  <c r="V211" i="208"/>
  <c r="G307" i="208"/>
  <c r="O259" i="208"/>
  <c r="P251" i="208"/>
  <c r="P261" i="208" s="1"/>
  <c r="AF148" i="208"/>
  <c r="Z187" i="208"/>
  <c r="Z196" i="208" s="1"/>
  <c r="D339" i="208"/>
  <c r="AG149" i="208"/>
  <c r="AF154" i="208"/>
  <c r="AG153" i="208"/>
  <c r="AG154" i="208" s="1"/>
  <c r="G314" i="208"/>
  <c r="H313" i="208"/>
  <c r="AA181" i="208"/>
  <c r="V210" i="208"/>
  <c r="O260" i="208"/>
  <c r="W203" i="208"/>
  <c r="W212" i="208" s="1"/>
  <c r="L267" i="207"/>
  <c r="L277" i="207" s="1"/>
  <c r="I290" i="207"/>
  <c r="AA181" i="207"/>
  <c r="AB171" i="207"/>
  <c r="AB179" i="207" s="1"/>
  <c r="K276" i="207"/>
  <c r="P245" i="207"/>
  <c r="G308" i="207"/>
  <c r="N265" i="207"/>
  <c r="M266" i="207"/>
  <c r="I292" i="207"/>
  <c r="AD169" i="207"/>
  <c r="AC170" i="207"/>
  <c r="G329" i="207"/>
  <c r="F330" i="207"/>
  <c r="I298" i="207"/>
  <c r="J297" i="207"/>
  <c r="D340" i="207"/>
  <c r="H299" i="207"/>
  <c r="H308" i="207" s="1"/>
  <c r="AF148" i="207"/>
  <c r="AI148" i="207" s="1"/>
  <c r="AG149" i="207"/>
  <c r="X194" i="207"/>
  <c r="G314" i="207"/>
  <c r="H313" i="207"/>
  <c r="W202" i="207"/>
  <c r="X201" i="207"/>
  <c r="K275" i="207"/>
  <c r="P243" i="207"/>
  <c r="R234" i="207"/>
  <c r="S233" i="207"/>
  <c r="AF147" i="207"/>
  <c r="U217" i="207"/>
  <c r="T218" i="207"/>
  <c r="S219" i="207"/>
  <c r="S229" i="207" s="1"/>
  <c r="AF149" i="207"/>
  <c r="E324" i="207"/>
  <c r="X195" i="207"/>
  <c r="F315" i="207"/>
  <c r="F323" i="207" s="1"/>
  <c r="V203" i="207"/>
  <c r="V212" i="207" s="1"/>
  <c r="K274" i="207"/>
  <c r="P242" i="207"/>
  <c r="AC163" i="207"/>
  <c r="Q235" i="207"/>
  <c r="Q243" i="207" s="1"/>
  <c r="L281" i="207"/>
  <c r="K282" i="207"/>
  <c r="E322" i="207"/>
  <c r="J283" i="207"/>
  <c r="J293" i="207" s="1"/>
  <c r="AI144" i="207"/>
  <c r="AJ145" i="207" s="1"/>
  <c r="AL145" i="207"/>
  <c r="AI142" i="207"/>
  <c r="AJ141" i="207" s="1"/>
  <c r="E325" i="207"/>
  <c r="G309" i="207"/>
  <c r="AC165" i="207"/>
  <c r="AE154" i="207"/>
  <c r="AF153" i="207"/>
  <c r="E331" i="207"/>
  <c r="E340" i="207" s="1"/>
  <c r="D338" i="207"/>
  <c r="AG146" i="207"/>
  <c r="AI146" i="207" s="1"/>
  <c r="AA179" i="207"/>
  <c r="Y187" i="207"/>
  <c r="Y196" i="207" s="1"/>
  <c r="AD155" i="207"/>
  <c r="AD163" i="207" s="1"/>
  <c r="O250" i="207"/>
  <c r="P249" i="207"/>
  <c r="G307" i="207"/>
  <c r="AC162" i="207"/>
  <c r="AA185" i="207"/>
  <c r="Z186" i="207"/>
  <c r="N251" i="207"/>
  <c r="N259" i="207" s="1"/>
  <c r="AI147" i="207" l="1"/>
  <c r="V213" i="207"/>
  <c r="H307" i="207"/>
  <c r="F324" i="207"/>
  <c r="F322" i="207"/>
  <c r="AD164" i="207"/>
  <c r="S226" i="207"/>
  <c r="Q245" i="207"/>
  <c r="S227" i="207"/>
  <c r="Y194" i="207"/>
  <c r="F325" i="207"/>
  <c r="H309" i="207"/>
  <c r="E341" i="207"/>
  <c r="E338" i="207"/>
  <c r="Y197" i="207"/>
  <c r="N261" i="207"/>
  <c r="Q244" i="207"/>
  <c r="AD165" i="207"/>
  <c r="N260" i="207"/>
  <c r="AD162" i="207"/>
  <c r="V210" i="207"/>
  <c r="AI146" i="208"/>
  <c r="W211" i="208"/>
  <c r="AI149" i="208"/>
  <c r="W213" i="208"/>
  <c r="P260" i="208"/>
  <c r="H306" i="208"/>
  <c r="H308" i="208"/>
  <c r="H307" i="208"/>
  <c r="W210" i="208"/>
  <c r="M274" i="208"/>
  <c r="T226" i="208"/>
  <c r="M275" i="208"/>
  <c r="T228" i="208"/>
  <c r="AB178" i="208"/>
  <c r="M276" i="208"/>
  <c r="T227" i="208"/>
  <c r="AF155" i="208"/>
  <c r="AF163" i="208" s="1"/>
  <c r="J293" i="208"/>
  <c r="S235" i="208"/>
  <c r="S244" i="208" s="1"/>
  <c r="S242" i="208"/>
  <c r="N267" i="208"/>
  <c r="N277" i="208" s="1"/>
  <c r="Z201" i="208"/>
  <c r="Y202" i="208"/>
  <c r="E341" i="208"/>
  <c r="U233" i="208"/>
  <c r="T234" i="208"/>
  <c r="X203" i="208"/>
  <c r="X211" i="208" s="1"/>
  <c r="Z195" i="208"/>
  <c r="P258" i="208"/>
  <c r="F324" i="208"/>
  <c r="AE162" i="208"/>
  <c r="AA187" i="208"/>
  <c r="AA194" i="208" s="1"/>
  <c r="R243" i="208"/>
  <c r="I313" i="208"/>
  <c r="H314" i="208"/>
  <c r="Z197" i="208"/>
  <c r="P259" i="208"/>
  <c r="F322" i="208"/>
  <c r="AE163" i="208"/>
  <c r="AB180" i="208"/>
  <c r="L282" i="208"/>
  <c r="M281" i="208"/>
  <c r="R245" i="208"/>
  <c r="U219" i="208"/>
  <c r="U226" i="208" s="1"/>
  <c r="G315" i="208"/>
  <c r="G325" i="208" s="1"/>
  <c r="Z194" i="208"/>
  <c r="F323" i="208"/>
  <c r="AE164" i="208"/>
  <c r="Q251" i="208"/>
  <c r="Q261" i="208" s="1"/>
  <c r="AD170" i="208"/>
  <c r="AE169" i="208"/>
  <c r="AB179" i="208"/>
  <c r="K283" i="208"/>
  <c r="K292" i="208" s="1"/>
  <c r="R242" i="208"/>
  <c r="W217" i="208"/>
  <c r="V218" i="208"/>
  <c r="AC185" i="208"/>
  <c r="AB186" i="208"/>
  <c r="AG155" i="208"/>
  <c r="AI154" i="208" s="1"/>
  <c r="AI156" i="208"/>
  <c r="R250" i="208"/>
  <c r="S249" i="208"/>
  <c r="AC171" i="208"/>
  <c r="AC178" i="208" s="1"/>
  <c r="J290" i="208"/>
  <c r="E339" i="208"/>
  <c r="F331" i="208"/>
  <c r="F340" i="208" s="1"/>
  <c r="AI148" i="208"/>
  <c r="J291" i="208"/>
  <c r="J298" i="208"/>
  <c r="K297" i="208"/>
  <c r="E340" i="208"/>
  <c r="G330" i="208"/>
  <c r="H329" i="208"/>
  <c r="I299" i="208"/>
  <c r="I307" i="208" s="1"/>
  <c r="O266" i="208"/>
  <c r="P265" i="208"/>
  <c r="AC171" i="207"/>
  <c r="AC181" i="207" s="1"/>
  <c r="Z187" i="207"/>
  <c r="Z196" i="207" s="1"/>
  <c r="AF154" i="207"/>
  <c r="AG153" i="207"/>
  <c r="S234" i="207"/>
  <c r="T233" i="207"/>
  <c r="AD170" i="207"/>
  <c r="AE169" i="207"/>
  <c r="AB180" i="207"/>
  <c r="L274" i="207"/>
  <c r="R235" i="207"/>
  <c r="R243" i="207" s="1"/>
  <c r="AI149" i="207"/>
  <c r="L275" i="207"/>
  <c r="AE155" i="207"/>
  <c r="AE162" i="207" s="1"/>
  <c r="J292" i="207"/>
  <c r="M281" i="207"/>
  <c r="L282" i="207"/>
  <c r="K297" i="207"/>
  <c r="J298" i="207"/>
  <c r="M267" i="207"/>
  <c r="M277" i="207" s="1"/>
  <c r="AB181" i="207"/>
  <c r="L276" i="207"/>
  <c r="G315" i="207"/>
  <c r="G325" i="207" s="1"/>
  <c r="K283" i="207"/>
  <c r="K292" i="207" s="1"/>
  <c r="J290" i="207"/>
  <c r="S228" i="207"/>
  <c r="I299" i="207"/>
  <c r="I308" i="207" s="1"/>
  <c r="N266" i="207"/>
  <c r="O265" i="207"/>
  <c r="AB178" i="207"/>
  <c r="Y201" i="207"/>
  <c r="X202" i="207"/>
  <c r="P250" i="207"/>
  <c r="Q249" i="207"/>
  <c r="N258" i="207"/>
  <c r="O251" i="207"/>
  <c r="O260" i="207" s="1"/>
  <c r="Y195" i="207"/>
  <c r="E339" i="207"/>
  <c r="J291" i="207"/>
  <c r="Q242" i="207"/>
  <c r="V211" i="207"/>
  <c r="T219" i="207"/>
  <c r="T228" i="207" s="1"/>
  <c r="W203" i="207"/>
  <c r="W210" i="207" s="1"/>
  <c r="H306" i="207"/>
  <c r="F331" i="207"/>
  <c r="AA186" i="207"/>
  <c r="AB185" i="207"/>
  <c r="V217" i="207"/>
  <c r="U218" i="207"/>
  <c r="H314" i="207"/>
  <c r="I313" i="207"/>
  <c r="G330" i="207"/>
  <c r="H329" i="207"/>
  <c r="G322" i="207" l="1"/>
  <c r="AG154" i="207"/>
  <c r="AG163" i="208"/>
  <c r="K291" i="208"/>
  <c r="K293" i="208"/>
  <c r="T226" i="207"/>
  <c r="AE164" i="207"/>
  <c r="T229" i="207"/>
  <c r="T227" i="207"/>
  <c r="W213" i="207"/>
  <c r="R244" i="207"/>
  <c r="W212" i="207"/>
  <c r="AE165" i="207"/>
  <c r="W211" i="207"/>
  <c r="K291" i="207"/>
  <c r="K293" i="207"/>
  <c r="R242" i="207"/>
  <c r="AA196" i="208"/>
  <c r="G323" i="208"/>
  <c r="I308" i="208"/>
  <c r="K290" i="208"/>
  <c r="F338" i="208"/>
  <c r="G324" i="208"/>
  <c r="AA197" i="208"/>
  <c r="S245" i="208"/>
  <c r="Q260" i="208"/>
  <c r="AC179" i="208"/>
  <c r="G322" i="208"/>
  <c r="AG165" i="208"/>
  <c r="I309" i="208"/>
  <c r="AC180" i="208"/>
  <c r="AC181" i="208"/>
  <c r="N274" i="208"/>
  <c r="F339" i="208"/>
  <c r="AA195" i="208"/>
  <c r="X213" i="208"/>
  <c r="AG162" i="208"/>
  <c r="AD171" i="208"/>
  <c r="AD179" i="208" s="1"/>
  <c r="U227" i="208"/>
  <c r="X212" i="208"/>
  <c r="Z202" i="208"/>
  <c r="AA201" i="208"/>
  <c r="AF165" i="208"/>
  <c r="AI158" i="208"/>
  <c r="AJ157" i="208" s="1"/>
  <c r="AI161" i="208"/>
  <c r="AJ161" i="208" s="1"/>
  <c r="AL161" i="208"/>
  <c r="AI160" i="208"/>
  <c r="H330" i="208"/>
  <c r="I329" i="208"/>
  <c r="Q265" i="208"/>
  <c r="P266" i="208"/>
  <c r="G331" i="208"/>
  <c r="G340" i="208" s="1"/>
  <c r="AI163" i="208"/>
  <c r="U228" i="208"/>
  <c r="S243" i="208"/>
  <c r="AF162" i="208"/>
  <c r="U229" i="208"/>
  <c r="AF164" i="208"/>
  <c r="Q258" i="208"/>
  <c r="H315" i="208"/>
  <c r="H325" i="208" s="1"/>
  <c r="X210" i="208"/>
  <c r="N275" i="208"/>
  <c r="I306" i="208"/>
  <c r="J299" i="208"/>
  <c r="J309" i="208" s="1"/>
  <c r="F341" i="208"/>
  <c r="S250" i="208"/>
  <c r="T249" i="208"/>
  <c r="AB187" i="208"/>
  <c r="AB195" i="208" s="1"/>
  <c r="Q259" i="208"/>
  <c r="M282" i="208"/>
  <c r="N281" i="208"/>
  <c r="I314" i="208"/>
  <c r="J313" i="208"/>
  <c r="T235" i="208"/>
  <c r="T243" i="208" s="1"/>
  <c r="N276" i="208"/>
  <c r="V219" i="208"/>
  <c r="V226" i="208" s="1"/>
  <c r="O274" i="208"/>
  <c r="O267" i="208"/>
  <c r="O276" i="208" s="1"/>
  <c r="K298" i="208"/>
  <c r="L297" i="208"/>
  <c r="R251" i="208"/>
  <c r="R259" i="208" s="1"/>
  <c r="AD185" i="208"/>
  <c r="AC186" i="208"/>
  <c r="L283" i="208"/>
  <c r="L290" i="208" s="1"/>
  <c r="U234" i="208"/>
  <c r="V233" i="208"/>
  <c r="AG164" i="208"/>
  <c r="X217" i="208"/>
  <c r="W218" i="208"/>
  <c r="AF169" i="208"/>
  <c r="AE170" i="208"/>
  <c r="Y203" i="208"/>
  <c r="Y211" i="208" s="1"/>
  <c r="AC185" i="207"/>
  <c r="AB186" i="207"/>
  <c r="O259" i="207"/>
  <c r="P251" i="207"/>
  <c r="P260" i="207" s="1"/>
  <c r="I309" i="207"/>
  <c r="L297" i="207"/>
  <c r="K298" i="207"/>
  <c r="S235" i="207"/>
  <c r="S245" i="207" s="1"/>
  <c r="AC179" i="207"/>
  <c r="H330" i="207"/>
  <c r="I329" i="207"/>
  <c r="O261" i="207"/>
  <c r="X203" i="207"/>
  <c r="X212" i="207" s="1"/>
  <c r="L283" i="207"/>
  <c r="L293" i="207" s="1"/>
  <c r="AG155" i="207"/>
  <c r="AI154" i="207" s="1"/>
  <c r="AI156" i="207"/>
  <c r="O258" i="207"/>
  <c r="Z201" i="207"/>
  <c r="Y202" i="207"/>
  <c r="I306" i="207"/>
  <c r="M282" i="207"/>
  <c r="N281" i="207"/>
  <c r="AF155" i="207"/>
  <c r="AF165" i="207" s="1"/>
  <c r="AC178" i="207"/>
  <c r="I307" i="207"/>
  <c r="M274" i="207"/>
  <c r="Z195" i="207"/>
  <c r="AC180" i="207"/>
  <c r="G331" i="207"/>
  <c r="G341" i="207" s="1"/>
  <c r="J313" i="207"/>
  <c r="I314" i="207"/>
  <c r="H315" i="207"/>
  <c r="H325" i="207" s="1"/>
  <c r="M275" i="207"/>
  <c r="U219" i="207"/>
  <c r="U228" i="207" s="1"/>
  <c r="F339" i="207"/>
  <c r="O266" i="207"/>
  <c r="P265" i="207"/>
  <c r="G323" i="207"/>
  <c r="M276" i="207"/>
  <c r="AE163" i="207"/>
  <c r="R245" i="207"/>
  <c r="AE170" i="207"/>
  <c r="AF169" i="207"/>
  <c r="Z197" i="207"/>
  <c r="AA187" i="207"/>
  <c r="AA194" i="207" s="1"/>
  <c r="N267" i="207"/>
  <c r="N275" i="207" s="1"/>
  <c r="K290" i="207"/>
  <c r="G324" i="207"/>
  <c r="AD171" i="207"/>
  <c r="AD178" i="207" s="1"/>
  <c r="Z194" i="207"/>
  <c r="F338" i="207"/>
  <c r="V218" i="207"/>
  <c r="W217" i="207"/>
  <c r="F340" i="207"/>
  <c r="F341" i="207"/>
  <c r="R249" i="207"/>
  <c r="Q250" i="207"/>
  <c r="J299" i="207"/>
  <c r="J309" i="207" s="1"/>
  <c r="T234" i="207"/>
  <c r="U233" i="207"/>
  <c r="AD179" i="207" l="1"/>
  <c r="AI165" i="208"/>
  <c r="AI164" i="208"/>
  <c r="G338" i="207"/>
  <c r="G339" i="207"/>
  <c r="X211" i="207"/>
  <c r="J307" i="207"/>
  <c r="N274" i="207"/>
  <c r="X210" i="207"/>
  <c r="X213" i="207"/>
  <c r="AD181" i="207"/>
  <c r="AD180" i="207"/>
  <c r="AA196" i="207"/>
  <c r="AA195" i="207"/>
  <c r="N277" i="207"/>
  <c r="U226" i="207"/>
  <c r="AG163" i="207"/>
  <c r="U229" i="207"/>
  <c r="AG162" i="207"/>
  <c r="AG164" i="207"/>
  <c r="L290" i="207"/>
  <c r="J308" i="207"/>
  <c r="J306" i="207"/>
  <c r="AG165" i="207"/>
  <c r="AI165" i="207" s="1"/>
  <c r="S243" i="207"/>
  <c r="R261" i="208"/>
  <c r="O277" i="208"/>
  <c r="G339" i="208"/>
  <c r="G341" i="208"/>
  <c r="R260" i="208"/>
  <c r="V227" i="208"/>
  <c r="L291" i="208"/>
  <c r="T242" i="208"/>
  <c r="AB197" i="208"/>
  <c r="T245" i="208"/>
  <c r="G338" i="208"/>
  <c r="R258" i="208"/>
  <c r="W233" i="208"/>
  <c r="V234" i="208"/>
  <c r="J307" i="208"/>
  <c r="AD181" i="208"/>
  <c r="Y212" i="208"/>
  <c r="Y213" i="208"/>
  <c r="U235" i="208"/>
  <c r="U243" i="208" s="1"/>
  <c r="V228" i="208"/>
  <c r="J314" i="208"/>
  <c r="K313" i="208"/>
  <c r="AB194" i="208"/>
  <c r="J306" i="208"/>
  <c r="H322" i="208"/>
  <c r="P267" i="208"/>
  <c r="P277" i="208" s="1"/>
  <c r="V229" i="208"/>
  <c r="J308" i="208"/>
  <c r="H323" i="208"/>
  <c r="R265" i="208"/>
  <c r="Q266" i="208"/>
  <c r="AD178" i="208"/>
  <c r="X218" i="208"/>
  <c r="Y217" i="208"/>
  <c r="AD186" i="208"/>
  <c r="AE185" i="208"/>
  <c r="AE171" i="208"/>
  <c r="AE180" i="208" s="1"/>
  <c r="L292" i="208"/>
  <c r="I315" i="208"/>
  <c r="I323" i="208" s="1"/>
  <c r="AG169" i="208"/>
  <c r="AG170" i="208" s="1"/>
  <c r="AF170" i="208"/>
  <c r="L293" i="208"/>
  <c r="O275" i="208"/>
  <c r="O281" i="208"/>
  <c r="N282" i="208"/>
  <c r="U249" i="208"/>
  <c r="T250" i="208"/>
  <c r="H324" i="208"/>
  <c r="J329" i="208"/>
  <c r="I330" i="208"/>
  <c r="AA202" i="208"/>
  <c r="AB201" i="208"/>
  <c r="AD180" i="208"/>
  <c r="W219" i="208"/>
  <c r="W228" i="208" s="1"/>
  <c r="T244" i="208"/>
  <c r="M283" i="208"/>
  <c r="M293" i="208" s="1"/>
  <c r="S251" i="208"/>
  <c r="S259" i="208" s="1"/>
  <c r="S260" i="208"/>
  <c r="H331" i="208"/>
  <c r="H340" i="208" s="1"/>
  <c r="Z203" i="208"/>
  <c r="Z212" i="208" s="1"/>
  <c r="AI162" i="208"/>
  <c r="Y210" i="208"/>
  <c r="M297" i="208"/>
  <c r="L298" i="208"/>
  <c r="AB196" i="208"/>
  <c r="AC187" i="208"/>
  <c r="AC197" i="208" s="1"/>
  <c r="K299" i="208"/>
  <c r="K306" i="208" s="1"/>
  <c r="AF170" i="207"/>
  <c r="AG169" i="207"/>
  <c r="H322" i="207"/>
  <c r="Y203" i="207"/>
  <c r="Y213" i="207" s="1"/>
  <c r="S242" i="207"/>
  <c r="P261" i="207"/>
  <c r="W218" i="207"/>
  <c r="X217" i="207"/>
  <c r="V219" i="207"/>
  <c r="V228" i="207" s="1"/>
  <c r="AE171" i="207"/>
  <c r="AE179" i="207" s="1"/>
  <c r="H323" i="207"/>
  <c r="G340" i="207"/>
  <c r="AF162" i="207"/>
  <c r="AA201" i="207"/>
  <c r="Z202" i="207"/>
  <c r="S244" i="207"/>
  <c r="P258" i="207"/>
  <c r="S249" i="207"/>
  <c r="R250" i="207"/>
  <c r="H324" i="207"/>
  <c r="AF163" i="207"/>
  <c r="AI163" i="207" s="1"/>
  <c r="P259" i="207"/>
  <c r="AA197" i="207"/>
  <c r="U227" i="207"/>
  <c r="AF164" i="207"/>
  <c r="AI164" i="207" s="1"/>
  <c r="AL161" i="207"/>
  <c r="AI160" i="207"/>
  <c r="AJ161" i="207" s="1"/>
  <c r="AI158" i="207"/>
  <c r="AJ157" i="207" s="1"/>
  <c r="L291" i="207"/>
  <c r="Q251" i="207"/>
  <c r="Q258" i="207" s="1"/>
  <c r="N276" i="207"/>
  <c r="I315" i="207"/>
  <c r="I325" i="207" s="1"/>
  <c r="L292" i="207"/>
  <c r="J329" i="207"/>
  <c r="I330" i="207"/>
  <c r="K299" i="207"/>
  <c r="K308" i="207" s="1"/>
  <c r="H331" i="207"/>
  <c r="H341" i="207" s="1"/>
  <c r="L298" i="207"/>
  <c r="M297" i="207"/>
  <c r="AB187" i="207"/>
  <c r="AB195" i="207" s="1"/>
  <c r="V233" i="207"/>
  <c r="U234" i="207"/>
  <c r="J314" i="207"/>
  <c r="K313" i="207"/>
  <c r="O281" i="207"/>
  <c r="N282" i="207"/>
  <c r="T235" i="207"/>
  <c r="T242" i="207" s="1"/>
  <c r="P266" i="207"/>
  <c r="Q265" i="207"/>
  <c r="M283" i="207"/>
  <c r="M292" i="207" s="1"/>
  <c r="AD185" i="207"/>
  <c r="AC186" i="207"/>
  <c r="O267" i="207"/>
  <c r="O277" i="207" s="1"/>
  <c r="AI162" i="207" l="1"/>
  <c r="AG170" i="207"/>
  <c r="AB196" i="207"/>
  <c r="Q259" i="207"/>
  <c r="V227" i="207"/>
  <c r="T244" i="207"/>
  <c r="Q261" i="207"/>
  <c r="V229" i="207"/>
  <c r="T245" i="207"/>
  <c r="AB194" i="207"/>
  <c r="K306" i="207"/>
  <c r="I322" i="207"/>
  <c r="K307" i="207"/>
  <c r="I323" i="207"/>
  <c r="K309" i="207"/>
  <c r="I324" i="207"/>
  <c r="M291" i="207"/>
  <c r="M293" i="207"/>
  <c r="M290" i="207"/>
  <c r="Q260" i="207"/>
  <c r="V226" i="207"/>
  <c r="U244" i="208"/>
  <c r="U245" i="208"/>
  <c r="K308" i="208"/>
  <c r="L299" i="208"/>
  <c r="L307" i="208" s="1"/>
  <c r="L308" i="208"/>
  <c r="Z213" i="208"/>
  <c r="S261" i="208"/>
  <c r="AA203" i="208"/>
  <c r="AA213" i="208" s="1"/>
  <c r="O282" i="208"/>
  <c r="P281" i="208"/>
  <c r="I325" i="208"/>
  <c r="AE186" i="208"/>
  <c r="AF185" i="208"/>
  <c r="I331" i="208"/>
  <c r="I341" i="208" s="1"/>
  <c r="AD187" i="208"/>
  <c r="AD195" i="208" s="1"/>
  <c r="W226" i="208"/>
  <c r="K329" i="208"/>
  <c r="J330" i="208"/>
  <c r="Y218" i="208"/>
  <c r="Z217" i="208"/>
  <c r="K314" i="208"/>
  <c r="L313" i="208"/>
  <c r="H338" i="208"/>
  <c r="AC194" i="208"/>
  <c r="H339" i="208"/>
  <c r="M290" i="208"/>
  <c r="W227" i="208"/>
  <c r="AF171" i="208"/>
  <c r="AF178" i="208" s="1"/>
  <c r="AE179" i="208"/>
  <c r="X219" i="208"/>
  <c r="X228" i="208" s="1"/>
  <c r="P274" i="208"/>
  <c r="J315" i="208"/>
  <c r="J322" i="208" s="1"/>
  <c r="AG171" i="208"/>
  <c r="AI170" i="208" s="1"/>
  <c r="AI172" i="208"/>
  <c r="P275" i="208"/>
  <c r="K307" i="208"/>
  <c r="AC196" i="208"/>
  <c r="Z210" i="208"/>
  <c r="H341" i="208"/>
  <c r="M292" i="208"/>
  <c r="W229" i="208"/>
  <c r="T251" i="208"/>
  <c r="T261" i="208" s="1"/>
  <c r="I324" i="208"/>
  <c r="AE181" i="208"/>
  <c r="Q267" i="208"/>
  <c r="Q277" i="208" s="1"/>
  <c r="P276" i="208"/>
  <c r="AC195" i="208"/>
  <c r="K309" i="208"/>
  <c r="Z211" i="208"/>
  <c r="S258" i="208"/>
  <c r="M291" i="208"/>
  <c r="V249" i="208"/>
  <c r="U250" i="208"/>
  <c r="I322" i="208"/>
  <c r="AE178" i="208"/>
  <c r="R266" i="208"/>
  <c r="S265" i="208"/>
  <c r="U242" i="208"/>
  <c r="V235" i="208"/>
  <c r="V242" i="208" s="1"/>
  <c r="N297" i="208"/>
  <c r="M298" i="208"/>
  <c r="AB202" i="208"/>
  <c r="AC201" i="208"/>
  <c r="N283" i="208"/>
  <c r="N293" i="208" s="1"/>
  <c r="W234" i="208"/>
  <c r="X233" i="208"/>
  <c r="U235" i="207"/>
  <c r="U245" i="207" s="1"/>
  <c r="L299" i="207"/>
  <c r="L309" i="207" s="1"/>
  <c r="R251" i="207"/>
  <c r="R260" i="207" s="1"/>
  <c r="S250" i="207"/>
  <c r="T249" i="207"/>
  <c r="AE180" i="207"/>
  <c r="Y210" i="207"/>
  <c r="Y211" i="207"/>
  <c r="O274" i="207"/>
  <c r="T243" i="207"/>
  <c r="H339" i="207"/>
  <c r="I331" i="207"/>
  <c r="I339" i="207" s="1"/>
  <c r="AE181" i="207"/>
  <c r="Y217" i="207"/>
  <c r="X218" i="207"/>
  <c r="Y212" i="207"/>
  <c r="N283" i="207"/>
  <c r="N293" i="207" s="1"/>
  <c r="H340" i="207"/>
  <c r="K329" i="207"/>
  <c r="J330" i="207"/>
  <c r="Z203" i="207"/>
  <c r="Z210" i="207" s="1"/>
  <c r="AE178" i="207"/>
  <c r="W219" i="207"/>
  <c r="W227" i="207" s="1"/>
  <c r="W233" i="207"/>
  <c r="V234" i="207"/>
  <c r="O275" i="207"/>
  <c r="H338" i="207"/>
  <c r="AC187" i="207"/>
  <c r="AC197" i="207" s="1"/>
  <c r="Q266" i="207"/>
  <c r="R265" i="207"/>
  <c r="O282" i="207"/>
  <c r="P281" i="207"/>
  <c r="AB197" i="207"/>
  <c r="AA202" i="207"/>
  <c r="AB201" i="207"/>
  <c r="O276" i="207"/>
  <c r="AD186" i="207"/>
  <c r="AE185" i="207"/>
  <c r="P267" i="207"/>
  <c r="P274" i="207" s="1"/>
  <c r="K314" i="207"/>
  <c r="L313" i="207"/>
  <c r="AG171" i="207"/>
  <c r="AI170" i="207" s="1"/>
  <c r="AI172" i="207"/>
  <c r="J315" i="207"/>
  <c r="J323" i="207" s="1"/>
  <c r="N297" i="207"/>
  <c r="M298" i="207"/>
  <c r="AF171" i="207"/>
  <c r="AF178" i="207" s="1"/>
  <c r="AD194" i="208" l="1"/>
  <c r="AA212" i="208"/>
  <c r="P277" i="207"/>
  <c r="AG180" i="207"/>
  <c r="J324" i="207"/>
  <c r="AF179" i="207"/>
  <c r="J325" i="207"/>
  <c r="AF181" i="207"/>
  <c r="AG181" i="207"/>
  <c r="AF180" i="207"/>
  <c r="AD196" i="208"/>
  <c r="AG179" i="208"/>
  <c r="L306" i="208"/>
  <c r="V243" i="208"/>
  <c r="V245" i="208"/>
  <c r="AD197" i="208"/>
  <c r="V244" i="208"/>
  <c r="J325" i="208"/>
  <c r="T259" i="208"/>
  <c r="X227" i="208"/>
  <c r="I338" i="208"/>
  <c r="T260" i="208"/>
  <c r="X229" i="208"/>
  <c r="L309" i="208"/>
  <c r="X234" i="208"/>
  <c r="Y233" i="208"/>
  <c r="AB203" i="208"/>
  <c r="AB213" i="208" s="1"/>
  <c r="Q275" i="208"/>
  <c r="AI177" i="208"/>
  <c r="AJ177" i="208" s="1"/>
  <c r="AL177" i="208"/>
  <c r="AI174" i="208"/>
  <c r="AJ173" i="208" s="1"/>
  <c r="AI176" i="208"/>
  <c r="J323" i="208"/>
  <c r="Y219" i="208"/>
  <c r="Y227" i="208" s="1"/>
  <c r="J324" i="208"/>
  <c r="J331" i="208"/>
  <c r="J338" i="208" s="1"/>
  <c r="P282" i="208"/>
  <c r="Q281" i="208"/>
  <c r="M299" i="208"/>
  <c r="M309" i="208" s="1"/>
  <c r="K330" i="208"/>
  <c r="L329" i="208"/>
  <c r="O283" i="208"/>
  <c r="O293" i="208" s="1"/>
  <c r="T265" i="208"/>
  <c r="S266" i="208"/>
  <c r="AG181" i="208"/>
  <c r="AF180" i="208"/>
  <c r="I339" i="208"/>
  <c r="R267" i="208"/>
  <c r="R274" i="208" s="1"/>
  <c r="AG178" i="208"/>
  <c r="AI178" i="208" s="1"/>
  <c r="AF179" i="208"/>
  <c r="I340" i="208"/>
  <c r="AA210" i="208"/>
  <c r="N290" i="208"/>
  <c r="N292" i="208"/>
  <c r="N291" i="208"/>
  <c r="U251" i="208"/>
  <c r="U260" i="208" s="1"/>
  <c r="Q276" i="208"/>
  <c r="T258" i="208"/>
  <c r="AG180" i="208"/>
  <c r="X226" i="208"/>
  <c r="AF181" i="208"/>
  <c r="L314" i="208"/>
  <c r="M313" i="208"/>
  <c r="AA211" i="208"/>
  <c r="W235" i="208"/>
  <c r="W243" i="208" s="1"/>
  <c r="Q274" i="208"/>
  <c r="K315" i="208"/>
  <c r="K324" i="208" s="1"/>
  <c r="AF186" i="208"/>
  <c r="AG185" i="208"/>
  <c r="AG186" i="208" s="1"/>
  <c r="O297" i="208"/>
  <c r="N298" i="208"/>
  <c r="V250" i="208"/>
  <c r="W249" i="208"/>
  <c r="AC202" i="208"/>
  <c r="AD201" i="208"/>
  <c r="AA217" i="208"/>
  <c r="Z218" i="208"/>
  <c r="AE187" i="208"/>
  <c r="AE197" i="208" s="1"/>
  <c r="O283" i="207"/>
  <c r="O292" i="207" s="1"/>
  <c r="L329" i="207"/>
  <c r="K330" i="207"/>
  <c r="X219" i="207"/>
  <c r="X228" i="207" s="1"/>
  <c r="S251" i="207"/>
  <c r="S260" i="207" s="1"/>
  <c r="L306" i="207"/>
  <c r="AE186" i="207"/>
  <c r="AF185" i="207"/>
  <c r="R266" i="207"/>
  <c r="S265" i="207"/>
  <c r="Z217" i="207"/>
  <c r="Y218" i="207"/>
  <c r="R261" i="207"/>
  <c r="L308" i="207"/>
  <c r="M313" i="207"/>
  <c r="L314" i="207"/>
  <c r="X233" i="207"/>
  <c r="W234" i="207"/>
  <c r="Z213" i="207"/>
  <c r="N290" i="207"/>
  <c r="R258" i="207"/>
  <c r="V235" i="207"/>
  <c r="V243" i="207" s="1"/>
  <c r="AL177" i="207"/>
  <c r="AI174" i="207"/>
  <c r="AJ173" i="207" s="1"/>
  <c r="AI176" i="207"/>
  <c r="AJ177" i="207" s="1"/>
  <c r="AB202" i="207"/>
  <c r="AC201" i="207"/>
  <c r="AC194" i="207"/>
  <c r="W229" i="207"/>
  <c r="Z212" i="207"/>
  <c r="N291" i="207"/>
  <c r="I340" i="207"/>
  <c r="R259" i="207"/>
  <c r="U242" i="207"/>
  <c r="Q267" i="207"/>
  <c r="Q274" i="207" s="1"/>
  <c r="M299" i="207"/>
  <c r="M309" i="207" s="1"/>
  <c r="K315" i="207"/>
  <c r="K323" i="207" s="1"/>
  <c r="N298" i="207"/>
  <c r="O297" i="207"/>
  <c r="AG179" i="207"/>
  <c r="AI179" i="207" s="1"/>
  <c r="P275" i="207"/>
  <c r="AA203" i="207"/>
  <c r="AA211" i="207" s="1"/>
  <c r="AC195" i="207"/>
  <c r="W228" i="207"/>
  <c r="Z211" i="207"/>
  <c r="N292" i="207"/>
  <c r="I338" i="207"/>
  <c r="U243" i="207"/>
  <c r="P276" i="207"/>
  <c r="AC196" i="207"/>
  <c r="W226" i="207"/>
  <c r="I341" i="207"/>
  <c r="L307" i="207"/>
  <c r="U244" i="207"/>
  <c r="AD187" i="207"/>
  <c r="AD195" i="207" s="1"/>
  <c r="J322" i="207"/>
  <c r="AG178" i="207"/>
  <c r="AI178" i="207" s="1"/>
  <c r="P282" i="207"/>
  <c r="Q281" i="207"/>
  <c r="J331" i="207"/>
  <c r="J341" i="207" s="1"/>
  <c r="U249" i="207"/>
  <c r="T250" i="207"/>
  <c r="AI180" i="207" l="1"/>
  <c r="AI181" i="207"/>
  <c r="S258" i="207"/>
  <c r="K324" i="207"/>
  <c r="AA212" i="207"/>
  <c r="O292" i="208"/>
  <c r="AB212" i="208"/>
  <c r="AA213" i="207"/>
  <c r="O293" i="207"/>
  <c r="S261" i="207"/>
  <c r="X226" i="207"/>
  <c r="M306" i="207"/>
  <c r="V242" i="207"/>
  <c r="X227" i="207"/>
  <c r="AD196" i="207"/>
  <c r="AD197" i="207"/>
  <c r="Q277" i="207"/>
  <c r="V244" i="207"/>
  <c r="AI180" i="208"/>
  <c r="AI179" i="208"/>
  <c r="J339" i="208"/>
  <c r="J340" i="208"/>
  <c r="AE196" i="208"/>
  <c r="J341" i="208"/>
  <c r="AE195" i="208"/>
  <c r="AB210" i="208"/>
  <c r="AE194" i="208"/>
  <c r="K322" i="208"/>
  <c r="R277" i="208"/>
  <c r="K323" i="208"/>
  <c r="K325" i="208"/>
  <c r="Y228" i="208"/>
  <c r="W242" i="208"/>
  <c r="AF187" i="208"/>
  <c r="AF195" i="208" s="1"/>
  <c r="AC203" i="208"/>
  <c r="AC211" i="208" s="1"/>
  <c r="W244" i="208"/>
  <c r="R275" i="208"/>
  <c r="M308" i="208"/>
  <c r="Y229" i="208"/>
  <c r="W250" i="208"/>
  <c r="X249" i="208"/>
  <c r="W245" i="208"/>
  <c r="R276" i="208"/>
  <c r="O290" i="208"/>
  <c r="M306" i="208"/>
  <c r="N299" i="208"/>
  <c r="N306" i="208" s="1"/>
  <c r="N313" i="208"/>
  <c r="M314" i="208"/>
  <c r="U258" i="208"/>
  <c r="O291" i="208"/>
  <c r="M307" i="208"/>
  <c r="V251" i="208"/>
  <c r="V261" i="208" s="1"/>
  <c r="P297" i="208"/>
  <c r="O298" i="208"/>
  <c r="L315" i="208"/>
  <c r="L325" i="208" s="1"/>
  <c r="U259" i="208"/>
  <c r="AB211" i="208"/>
  <c r="Z219" i="208"/>
  <c r="Z226" i="208" s="1"/>
  <c r="AG187" i="208"/>
  <c r="AI186" i="208" s="1"/>
  <c r="AI188" i="208"/>
  <c r="U261" i="208"/>
  <c r="AI181" i="208"/>
  <c r="M329" i="208"/>
  <c r="L330" i="208"/>
  <c r="Q282" i="208"/>
  <c r="R281" i="208"/>
  <c r="Y226" i="208"/>
  <c r="S267" i="208"/>
  <c r="S277" i="208" s="1"/>
  <c r="K331" i="208"/>
  <c r="K340" i="208" s="1"/>
  <c r="P283" i="208"/>
  <c r="P292" i="208" s="1"/>
  <c r="Z233" i="208"/>
  <c r="Y234" i="208"/>
  <c r="AB217" i="208"/>
  <c r="AA218" i="208"/>
  <c r="AD202" i="208"/>
  <c r="AE201" i="208"/>
  <c r="U265" i="208"/>
  <c r="T266" i="208"/>
  <c r="X235" i="208"/>
  <c r="X243" i="208" s="1"/>
  <c r="T251" i="207"/>
  <c r="T261" i="207" s="1"/>
  <c r="P283" i="207"/>
  <c r="P293" i="207" s="1"/>
  <c r="K325" i="207"/>
  <c r="Q276" i="207"/>
  <c r="Y219" i="207"/>
  <c r="Y227" i="207" s="1"/>
  <c r="Z218" i="207"/>
  <c r="AA217" i="207"/>
  <c r="S259" i="207"/>
  <c r="K331" i="207"/>
  <c r="K339" i="207" s="1"/>
  <c r="U250" i="207"/>
  <c r="V249" i="207"/>
  <c r="J339" i="207"/>
  <c r="Q275" i="207"/>
  <c r="W235" i="207"/>
  <c r="W242" i="207" s="1"/>
  <c r="S266" i="207"/>
  <c r="T265" i="207"/>
  <c r="M329" i="207"/>
  <c r="L330" i="207"/>
  <c r="AD201" i="207"/>
  <c r="AC202" i="207"/>
  <c r="Y233" i="207"/>
  <c r="X234" i="207"/>
  <c r="R267" i="207"/>
  <c r="R277" i="207" s="1"/>
  <c r="J340" i="207"/>
  <c r="O298" i="207"/>
  <c r="P297" i="207"/>
  <c r="J338" i="207"/>
  <c r="AD194" i="207"/>
  <c r="AA210" i="207"/>
  <c r="N299" i="207"/>
  <c r="N309" i="207" s="1"/>
  <c r="M307" i="207"/>
  <c r="AB203" i="207"/>
  <c r="AB210" i="207" s="1"/>
  <c r="V245" i="207"/>
  <c r="L315" i="207"/>
  <c r="L323" i="207" s="1"/>
  <c r="AF186" i="207"/>
  <c r="AG185" i="207"/>
  <c r="X229" i="207"/>
  <c r="O290" i="207"/>
  <c r="K322" i="207"/>
  <c r="M308" i="207"/>
  <c r="N313" i="207"/>
  <c r="M314" i="207"/>
  <c r="AE187" i="207"/>
  <c r="AE195" i="207" s="1"/>
  <c r="O291" i="207"/>
  <c r="Q282" i="207"/>
  <c r="R281" i="207"/>
  <c r="AG186" i="207" l="1"/>
  <c r="P290" i="207"/>
  <c r="Y229" i="207"/>
  <c r="AF197" i="208"/>
  <c r="K340" i="207"/>
  <c r="Y228" i="207"/>
  <c r="K341" i="207"/>
  <c r="V259" i="208"/>
  <c r="AB211" i="207"/>
  <c r="AB212" i="207"/>
  <c r="AE197" i="207"/>
  <c r="AB213" i="207"/>
  <c r="K338" i="207"/>
  <c r="Y226" i="207"/>
  <c r="AE196" i="207"/>
  <c r="AE194" i="207"/>
  <c r="W243" i="207"/>
  <c r="W244" i="207"/>
  <c r="R274" i="207"/>
  <c r="R275" i="207"/>
  <c r="R276" i="207"/>
  <c r="W245" i="207"/>
  <c r="L323" i="208"/>
  <c r="N309" i="208"/>
  <c r="AF194" i="208"/>
  <c r="AG194" i="208"/>
  <c r="AI194" i="208" s="1"/>
  <c r="AG195" i="208"/>
  <c r="AG196" i="208"/>
  <c r="AF196" i="208"/>
  <c r="AG197" i="208"/>
  <c r="AI197" i="208" s="1"/>
  <c r="N308" i="208"/>
  <c r="L324" i="208"/>
  <c r="AC210" i="208"/>
  <c r="P290" i="208"/>
  <c r="L322" i="208"/>
  <c r="S275" i="208"/>
  <c r="P293" i="208"/>
  <c r="X244" i="208"/>
  <c r="S276" i="208"/>
  <c r="N307" i="208"/>
  <c r="X245" i="208"/>
  <c r="AA233" i="208"/>
  <c r="Z234" i="208"/>
  <c r="K338" i="208"/>
  <c r="AI193" i="208"/>
  <c r="AJ193" i="208" s="1"/>
  <c r="AI192" i="208"/>
  <c r="AL193" i="208"/>
  <c r="AI190" i="208"/>
  <c r="AJ189" i="208" s="1"/>
  <c r="Z227" i="208"/>
  <c r="W251" i="208"/>
  <c r="W261" i="208" s="1"/>
  <c r="AC213" i="208"/>
  <c r="AA219" i="208"/>
  <c r="AA228" i="208" s="1"/>
  <c r="AA226" i="208"/>
  <c r="AA227" i="208"/>
  <c r="T267" i="208"/>
  <c r="T274" i="208" s="1"/>
  <c r="K341" i="208"/>
  <c r="R282" i="208"/>
  <c r="S281" i="208"/>
  <c r="Z228" i="208"/>
  <c r="AI195" i="208"/>
  <c r="Z229" i="208"/>
  <c r="O299" i="208"/>
  <c r="O309" i="208" s="1"/>
  <c r="U266" i="208"/>
  <c r="V265" i="208"/>
  <c r="AF201" i="208"/>
  <c r="AE202" i="208"/>
  <c r="P291" i="208"/>
  <c r="L331" i="208"/>
  <c r="L341" i="208" s="1"/>
  <c r="P298" i="208"/>
  <c r="Q297" i="208"/>
  <c r="Q283" i="208"/>
  <c r="Q293" i="208" s="1"/>
  <c r="X242" i="208"/>
  <c r="AD203" i="208"/>
  <c r="AD211" i="208" s="1"/>
  <c r="AD210" i="208"/>
  <c r="S274" i="208"/>
  <c r="N329" i="208"/>
  <c r="M330" i="208"/>
  <c r="V260" i="208"/>
  <c r="M315" i="208"/>
  <c r="M325" i="208" s="1"/>
  <c r="V258" i="208"/>
  <c r="O313" i="208"/>
  <c r="N314" i="208"/>
  <c r="AC212" i="208"/>
  <c r="AB218" i="208"/>
  <c r="AC217" i="208"/>
  <c r="K339" i="208"/>
  <c r="Y235" i="208"/>
  <c r="Y244" i="208" s="1"/>
  <c r="Y249" i="208"/>
  <c r="X250" i="208"/>
  <c r="M315" i="207"/>
  <c r="M325" i="207" s="1"/>
  <c r="Q283" i="207"/>
  <c r="Q291" i="207" s="1"/>
  <c r="O313" i="207"/>
  <c r="N314" i="207"/>
  <c r="L322" i="207"/>
  <c r="L331" i="207"/>
  <c r="L338" i="207" s="1"/>
  <c r="P292" i="207"/>
  <c r="N329" i="207"/>
  <c r="M330" i="207"/>
  <c r="L324" i="207"/>
  <c r="U265" i="207"/>
  <c r="T266" i="207"/>
  <c r="R282" i="207"/>
  <c r="S281" i="207"/>
  <c r="L325" i="207"/>
  <c r="N307" i="207"/>
  <c r="P298" i="207"/>
  <c r="Q297" i="207"/>
  <c r="X235" i="207"/>
  <c r="X245" i="207" s="1"/>
  <c r="S267" i="207"/>
  <c r="S277" i="207" s="1"/>
  <c r="T258" i="207"/>
  <c r="N306" i="207"/>
  <c r="O299" i="207"/>
  <c r="O308" i="207" s="1"/>
  <c r="Z233" i="207"/>
  <c r="Y234" i="207"/>
  <c r="V250" i="207"/>
  <c r="W249" i="207"/>
  <c r="AA218" i="207"/>
  <c r="AB217" i="207"/>
  <c r="T259" i="207"/>
  <c r="AG187" i="207"/>
  <c r="AI186" i="207" s="1"/>
  <c r="AI188" i="207"/>
  <c r="N308" i="207"/>
  <c r="AC203" i="207"/>
  <c r="AC210" i="207" s="1"/>
  <c r="U251" i="207"/>
  <c r="U261" i="207" s="1"/>
  <c r="Z219" i="207"/>
  <c r="Z226" i="207" s="1"/>
  <c r="P291" i="207"/>
  <c r="T260" i="207"/>
  <c r="AF187" i="207"/>
  <c r="AF197" i="207" s="1"/>
  <c r="AE201" i="207"/>
  <c r="AD202" i="207"/>
  <c r="O307" i="207" l="1"/>
  <c r="X242" i="207"/>
  <c r="X244" i="207"/>
  <c r="Z228" i="207"/>
  <c r="AF196" i="207"/>
  <c r="Q293" i="207"/>
  <c r="L339" i="207"/>
  <c r="Q290" i="207"/>
  <c r="AC211" i="207"/>
  <c r="O309" i="207"/>
  <c r="X243" i="207"/>
  <c r="L340" i="207"/>
  <c r="Q292" i="207"/>
  <c r="Z227" i="207"/>
  <c r="AG197" i="207"/>
  <c r="L341" i="207"/>
  <c r="AG196" i="207"/>
  <c r="AI196" i="207" s="1"/>
  <c r="AF194" i="207"/>
  <c r="AC212" i="207"/>
  <c r="Z229" i="207"/>
  <c r="AC213" i="207"/>
  <c r="AI196" i="208"/>
  <c r="Y245" i="208"/>
  <c r="O306" i="208"/>
  <c r="O308" i="208"/>
  <c r="T275" i="208"/>
  <c r="T276" i="208"/>
  <c r="Q290" i="208"/>
  <c r="Y242" i="208"/>
  <c r="Y243" i="208"/>
  <c r="AD213" i="208"/>
  <c r="T277" i="208"/>
  <c r="N315" i="208"/>
  <c r="N322" i="208" s="1"/>
  <c r="N325" i="208"/>
  <c r="P299" i="208"/>
  <c r="P307" i="208" s="1"/>
  <c r="AG201" i="208"/>
  <c r="AG202" i="208" s="1"/>
  <c r="AF202" i="208"/>
  <c r="O314" i="208"/>
  <c r="P313" i="208"/>
  <c r="M331" i="208"/>
  <c r="M339" i="208" s="1"/>
  <c r="V266" i="208"/>
  <c r="W265" i="208"/>
  <c r="O329" i="208"/>
  <c r="N330" i="208"/>
  <c r="L338" i="208"/>
  <c r="U267" i="208"/>
  <c r="U276" i="208" s="1"/>
  <c r="W258" i="208"/>
  <c r="L339" i="208"/>
  <c r="S282" i="208"/>
  <c r="T281" i="208"/>
  <c r="W259" i="208"/>
  <c r="M322" i="208"/>
  <c r="Q291" i="208"/>
  <c r="L340" i="208"/>
  <c r="R283" i="208"/>
  <c r="R290" i="208" s="1"/>
  <c r="W260" i="208"/>
  <c r="X251" i="208"/>
  <c r="X258" i="208" s="1"/>
  <c r="AD217" i="208"/>
  <c r="AC218" i="208"/>
  <c r="M323" i="208"/>
  <c r="AD212" i="208"/>
  <c r="Q292" i="208"/>
  <c r="AA229" i="208"/>
  <c r="Z235" i="208"/>
  <c r="Z242" i="208" s="1"/>
  <c r="AB219" i="208"/>
  <c r="AB228" i="208" s="1"/>
  <c r="M324" i="208"/>
  <c r="O307" i="208"/>
  <c r="AB233" i="208"/>
  <c r="AA234" i="208"/>
  <c r="Z249" i="208"/>
  <c r="Y250" i="208"/>
  <c r="Q298" i="208"/>
  <c r="R297" i="208"/>
  <c r="AE203" i="208"/>
  <c r="AE212" i="208" s="1"/>
  <c r="Z234" i="207"/>
  <c r="AA233" i="207"/>
  <c r="T267" i="207"/>
  <c r="T274" i="207" s="1"/>
  <c r="AI197" i="207"/>
  <c r="S274" i="207"/>
  <c r="V265" i="207"/>
  <c r="U266" i="207"/>
  <c r="S275" i="207"/>
  <c r="Q298" i="207"/>
  <c r="R297" i="207"/>
  <c r="AD203" i="207"/>
  <c r="AD212" i="207" s="1"/>
  <c r="U258" i="207"/>
  <c r="AC217" i="207"/>
  <c r="AB218" i="207"/>
  <c r="O306" i="207"/>
  <c r="S276" i="207"/>
  <c r="P299" i="207"/>
  <c r="P308" i="207" s="1"/>
  <c r="M331" i="207"/>
  <c r="M339" i="207" s="1"/>
  <c r="AE202" i="207"/>
  <c r="AF201" i="207"/>
  <c r="U260" i="207"/>
  <c r="AI192" i="207"/>
  <c r="AJ193" i="207" s="1"/>
  <c r="AL193" i="207"/>
  <c r="AI190" i="207"/>
  <c r="AJ189" i="207" s="1"/>
  <c r="AA219" i="207"/>
  <c r="AA229" i="207" s="1"/>
  <c r="O329" i="207"/>
  <c r="N330" i="207"/>
  <c r="N315" i="207"/>
  <c r="N325" i="207" s="1"/>
  <c r="M322" i="207"/>
  <c r="O314" i="207"/>
  <c r="P313" i="207"/>
  <c r="M323" i="207"/>
  <c r="AG194" i="207"/>
  <c r="V251" i="207"/>
  <c r="V259" i="207" s="1"/>
  <c r="T281" i="207"/>
  <c r="S282" i="207"/>
  <c r="M324" i="207"/>
  <c r="U259" i="207"/>
  <c r="X249" i="207"/>
  <c r="W250" i="207"/>
  <c r="AF195" i="207"/>
  <c r="AG195" i="207"/>
  <c r="Y235" i="207"/>
  <c r="Y242" i="207" s="1"/>
  <c r="R283" i="207"/>
  <c r="R291" i="207" s="1"/>
  <c r="V261" i="207" l="1"/>
  <c r="M341" i="207"/>
  <c r="AI194" i="207"/>
  <c r="AA226" i="207"/>
  <c r="M340" i="207"/>
  <c r="AD210" i="207"/>
  <c r="R290" i="207"/>
  <c r="R292" i="207"/>
  <c r="V258" i="207"/>
  <c r="AD211" i="207"/>
  <c r="V260" i="207"/>
  <c r="Z245" i="208"/>
  <c r="Z244" i="208"/>
  <c r="N324" i="208"/>
  <c r="AE213" i="208"/>
  <c r="U277" i="208"/>
  <c r="AB227" i="208"/>
  <c r="R292" i="208"/>
  <c r="R291" i="208"/>
  <c r="AE211" i="208"/>
  <c r="Z243" i="208"/>
  <c r="U274" i="208"/>
  <c r="AE210" i="208"/>
  <c r="U275" i="208"/>
  <c r="R293" i="208"/>
  <c r="M340" i="208"/>
  <c r="Q299" i="208"/>
  <c r="Q309" i="208" s="1"/>
  <c r="AB229" i="208"/>
  <c r="X260" i="208"/>
  <c r="N331" i="208"/>
  <c r="N339" i="208" s="1"/>
  <c r="M341" i="208"/>
  <c r="P309" i="208"/>
  <c r="Y251" i="208"/>
  <c r="Y260" i="208" s="1"/>
  <c r="AB226" i="208"/>
  <c r="X259" i="208"/>
  <c r="O330" i="208"/>
  <c r="P329" i="208"/>
  <c r="P306" i="208"/>
  <c r="R298" i="208"/>
  <c r="S297" i="208"/>
  <c r="AA249" i="208"/>
  <c r="Z250" i="208"/>
  <c r="X261" i="208"/>
  <c r="Q313" i="208"/>
  <c r="P314" i="208"/>
  <c r="P308" i="208"/>
  <c r="W266" i="208"/>
  <c r="X265" i="208"/>
  <c r="O315" i="208"/>
  <c r="O325" i="208" s="1"/>
  <c r="O323" i="208"/>
  <c r="AA235" i="208"/>
  <c r="AA244" i="208" s="1"/>
  <c r="AC233" i="208"/>
  <c r="AB234" i="208"/>
  <c r="V267" i="208"/>
  <c r="V274" i="208" s="1"/>
  <c r="AF203" i="208"/>
  <c r="AF210" i="208" s="1"/>
  <c r="N323" i="208"/>
  <c r="AC219" i="208"/>
  <c r="AC229" i="208" s="1"/>
  <c r="M338" i="208"/>
  <c r="AG203" i="208"/>
  <c r="AI202" i="208" s="1"/>
  <c r="AI204" i="208"/>
  <c r="AE217" i="208"/>
  <c r="AD218" i="208"/>
  <c r="T282" i="208"/>
  <c r="U281" i="208"/>
  <c r="S283" i="208"/>
  <c r="S292" i="208" s="1"/>
  <c r="S290" i="208"/>
  <c r="S291" i="208"/>
  <c r="T277" i="207"/>
  <c r="W251" i="207"/>
  <c r="W261" i="207" s="1"/>
  <c r="AA227" i="207"/>
  <c r="AB219" i="207"/>
  <c r="AB229" i="207" s="1"/>
  <c r="R298" i="207"/>
  <c r="S297" i="207"/>
  <c r="T276" i="207"/>
  <c r="N322" i="207"/>
  <c r="AD217" i="207"/>
  <c r="AC218" i="207"/>
  <c r="Q299" i="207"/>
  <c r="Q309" i="207" s="1"/>
  <c r="N323" i="207"/>
  <c r="AA228" i="207"/>
  <c r="AG201" i="207"/>
  <c r="AG202" i="207" s="1"/>
  <c r="AF202" i="207"/>
  <c r="P307" i="207"/>
  <c r="T275" i="207"/>
  <c r="N324" i="207"/>
  <c r="AE203" i="207"/>
  <c r="AE212" i="207" s="1"/>
  <c r="P309" i="207"/>
  <c r="U267" i="207"/>
  <c r="U274" i="207" s="1"/>
  <c r="R293" i="207"/>
  <c r="Y243" i="207"/>
  <c r="S283" i="207"/>
  <c r="S292" i="207" s="1"/>
  <c r="P306" i="207"/>
  <c r="AD213" i="207"/>
  <c r="W265" i="207"/>
  <c r="V266" i="207"/>
  <c r="AA234" i="207"/>
  <c r="AB233" i="207"/>
  <c r="X250" i="207"/>
  <c r="Y249" i="207"/>
  <c r="Y244" i="207"/>
  <c r="U281" i="207"/>
  <c r="T282" i="207"/>
  <c r="P314" i="207"/>
  <c r="Q313" i="207"/>
  <c r="N331" i="207"/>
  <c r="N339" i="207" s="1"/>
  <c r="M338" i="207"/>
  <c r="Z235" i="207"/>
  <c r="Z242" i="207" s="1"/>
  <c r="Y245" i="207"/>
  <c r="AI195" i="207"/>
  <c r="O315" i="207"/>
  <c r="O325" i="207" s="1"/>
  <c r="O330" i="207"/>
  <c r="P329" i="207"/>
  <c r="Y261" i="208" l="1"/>
  <c r="Y258" i="208"/>
  <c r="Y259" i="208"/>
  <c r="N340" i="207"/>
  <c r="AB228" i="207"/>
  <c r="N341" i="207"/>
  <c r="U275" i="207"/>
  <c r="U276" i="207"/>
  <c r="U277" i="207"/>
  <c r="AB227" i="207"/>
  <c r="O322" i="208"/>
  <c r="S293" i="208"/>
  <c r="O324" i="208"/>
  <c r="AA243" i="208"/>
  <c r="N340" i="208"/>
  <c r="AA245" i="208"/>
  <c r="N341" i="208"/>
  <c r="AG212" i="208"/>
  <c r="AA242" i="208"/>
  <c r="V275" i="208"/>
  <c r="AG213" i="208"/>
  <c r="V276" i="208"/>
  <c r="AC226" i="208"/>
  <c r="V277" i="208"/>
  <c r="T283" i="208"/>
  <c r="T292" i="208" s="1"/>
  <c r="AD219" i="208"/>
  <c r="AD227" i="208" s="1"/>
  <c r="AF211" i="208"/>
  <c r="P315" i="208"/>
  <c r="P322" i="208" s="1"/>
  <c r="P330" i="208"/>
  <c r="Q329" i="208"/>
  <c r="AF217" i="208"/>
  <c r="AE218" i="208"/>
  <c r="AF213" i="208"/>
  <c r="AB235" i="208"/>
  <c r="AB243" i="208" s="1"/>
  <c r="Q314" i="208"/>
  <c r="R313" i="208"/>
  <c r="O331" i="208"/>
  <c r="O338" i="208" s="1"/>
  <c r="AL209" i="208"/>
  <c r="AI209" i="208"/>
  <c r="AJ209" i="208" s="1"/>
  <c r="AI206" i="208"/>
  <c r="AJ205" i="208" s="1"/>
  <c r="AI208" i="208"/>
  <c r="AF212" i="208"/>
  <c r="Z251" i="208"/>
  <c r="Z261" i="208" s="1"/>
  <c r="Q306" i="208"/>
  <c r="AC234" i="208"/>
  <c r="AD233" i="208"/>
  <c r="AC228" i="208"/>
  <c r="AA250" i="208"/>
  <c r="AB249" i="208"/>
  <c r="N338" i="208"/>
  <c r="Q307" i="208"/>
  <c r="U282" i="208"/>
  <c r="V281" i="208"/>
  <c r="AC227" i="208"/>
  <c r="AG210" i="208"/>
  <c r="AI210" i="208" s="1"/>
  <c r="AG211" i="208"/>
  <c r="AI211" i="208" s="1"/>
  <c r="X266" i="208"/>
  <c r="Y265" i="208"/>
  <c r="S298" i="208"/>
  <c r="T297" i="208"/>
  <c r="Q308" i="208"/>
  <c r="W267" i="208"/>
  <c r="W277" i="208" s="1"/>
  <c r="R299" i="208"/>
  <c r="R307" i="208" s="1"/>
  <c r="X251" i="207"/>
  <c r="X260" i="207" s="1"/>
  <c r="AA235" i="207"/>
  <c r="AA242" i="207" s="1"/>
  <c r="S291" i="207"/>
  <c r="Q306" i="207"/>
  <c r="T297" i="207"/>
  <c r="S298" i="207"/>
  <c r="AB234" i="207"/>
  <c r="AC233" i="207"/>
  <c r="O323" i="207"/>
  <c r="O324" i="207"/>
  <c r="Z245" i="207"/>
  <c r="P315" i="207"/>
  <c r="P325" i="207" s="1"/>
  <c r="V267" i="207"/>
  <c r="V275" i="207" s="1"/>
  <c r="S293" i="207"/>
  <c r="Q308" i="207"/>
  <c r="R299" i="207"/>
  <c r="R308" i="207" s="1"/>
  <c r="W260" i="207"/>
  <c r="Z244" i="207"/>
  <c r="O322" i="207"/>
  <c r="W266" i="207"/>
  <c r="X265" i="207"/>
  <c r="AE211" i="207"/>
  <c r="Q307" i="207"/>
  <c r="W258" i="207"/>
  <c r="S290" i="207"/>
  <c r="U282" i="207"/>
  <c r="V281" i="207"/>
  <c r="AE210" i="207"/>
  <c r="AF203" i="207"/>
  <c r="AF213" i="207" s="1"/>
  <c r="AB226" i="207"/>
  <c r="W259" i="207"/>
  <c r="Z243" i="207"/>
  <c r="AE213" i="207"/>
  <c r="AG203" i="207"/>
  <c r="AI204" i="207"/>
  <c r="AC219" i="207"/>
  <c r="AC229" i="207" s="1"/>
  <c r="R313" i="207"/>
  <c r="Q314" i="207"/>
  <c r="T283" i="207"/>
  <c r="T292" i="207" s="1"/>
  <c r="P330" i="207"/>
  <c r="Q329" i="207"/>
  <c r="N338" i="207"/>
  <c r="O331" i="207"/>
  <c r="O340" i="207" s="1"/>
  <c r="Z249" i="207"/>
  <c r="Y250" i="207"/>
  <c r="AD218" i="207"/>
  <c r="AE217" i="207"/>
  <c r="AI202" i="207" l="1"/>
  <c r="AJ209" i="207" s="1"/>
  <c r="V277" i="207"/>
  <c r="AA245" i="207"/>
  <c r="AI212" i="208"/>
  <c r="R306" i="208"/>
  <c r="AD229" i="208"/>
  <c r="R308" i="208"/>
  <c r="V276" i="207"/>
  <c r="T293" i="207"/>
  <c r="R309" i="207"/>
  <c r="P322" i="207"/>
  <c r="O341" i="207"/>
  <c r="V274" i="207"/>
  <c r="T291" i="208"/>
  <c r="P323" i="208"/>
  <c r="T293" i="208"/>
  <c r="AI213" i="208"/>
  <c r="P324" i="208"/>
  <c r="T290" i="208"/>
  <c r="P325" i="208"/>
  <c r="O339" i="208"/>
  <c r="O340" i="208"/>
  <c r="R309" i="208"/>
  <c r="O341" i="208"/>
  <c r="AD228" i="208"/>
  <c r="AE233" i="208"/>
  <c r="AD234" i="208"/>
  <c r="AB245" i="208"/>
  <c r="W281" i="208"/>
  <c r="V282" i="208"/>
  <c r="AC235" i="208"/>
  <c r="AC242" i="208" s="1"/>
  <c r="T298" i="208"/>
  <c r="U297" i="208"/>
  <c r="U283" i="208"/>
  <c r="U293" i="208" s="1"/>
  <c r="S299" i="208"/>
  <c r="S308" i="208" s="1"/>
  <c r="S306" i="208"/>
  <c r="Z258" i="208"/>
  <c r="R314" i="208"/>
  <c r="S313" i="208"/>
  <c r="AE219" i="208"/>
  <c r="AE229" i="208" s="1"/>
  <c r="Q315" i="208"/>
  <c r="Q325" i="208" s="1"/>
  <c r="AF218" i="208"/>
  <c r="AG217" i="208"/>
  <c r="AG218" i="208" s="1"/>
  <c r="Z265" i="208"/>
  <c r="Y266" i="208"/>
  <c r="W275" i="208"/>
  <c r="X267" i="208"/>
  <c r="X277" i="208" s="1"/>
  <c r="AC249" i="208"/>
  <c r="AB250" i="208"/>
  <c r="Z260" i="208"/>
  <c r="AB242" i="208"/>
  <c r="R329" i="208"/>
  <c r="Q330" i="208"/>
  <c r="W274" i="208"/>
  <c r="W276" i="208"/>
  <c r="AA251" i="208"/>
  <c r="AA259" i="208" s="1"/>
  <c r="AA258" i="208"/>
  <c r="Z259" i="208"/>
  <c r="AB244" i="208"/>
  <c r="P331" i="208"/>
  <c r="P338" i="208" s="1"/>
  <c r="AD226" i="208"/>
  <c r="AI208" i="207"/>
  <c r="AI206" i="207"/>
  <c r="W281" i="207"/>
  <c r="V282" i="207"/>
  <c r="W267" i="207"/>
  <c r="W275" i="207" s="1"/>
  <c r="AD233" i="207"/>
  <c r="AC234" i="207"/>
  <c r="AA244" i="207"/>
  <c r="U283" i="207"/>
  <c r="U292" i="207" s="1"/>
  <c r="AB235" i="207"/>
  <c r="AB245" i="207" s="1"/>
  <c r="AE218" i="207"/>
  <c r="AF217" i="207"/>
  <c r="R329" i="207"/>
  <c r="Q330" i="207"/>
  <c r="P323" i="207"/>
  <c r="S299" i="207"/>
  <c r="S308" i="207" s="1"/>
  <c r="AD219" i="207"/>
  <c r="AD229" i="207" s="1"/>
  <c r="Y251" i="207"/>
  <c r="Y260" i="207" s="1"/>
  <c r="AG211" i="207"/>
  <c r="AI211" i="207" s="1"/>
  <c r="AF210" i="207"/>
  <c r="P324" i="207"/>
  <c r="U297" i="207"/>
  <c r="T298" i="207"/>
  <c r="AG212" i="207"/>
  <c r="AF211" i="207"/>
  <c r="X261" i="207"/>
  <c r="Q315" i="207"/>
  <c r="Q322" i="207" s="1"/>
  <c r="R314" i="207"/>
  <c r="S313" i="207"/>
  <c r="Z250" i="207"/>
  <c r="AA249" i="207"/>
  <c r="T290" i="207"/>
  <c r="AG213" i="207"/>
  <c r="AI213" i="207" s="1"/>
  <c r="AF212" i="207"/>
  <c r="R306" i="207"/>
  <c r="X258" i="207"/>
  <c r="AG210" i="207"/>
  <c r="P331" i="207"/>
  <c r="P341" i="207" s="1"/>
  <c r="AC226" i="207"/>
  <c r="AC227" i="207"/>
  <c r="O339" i="207"/>
  <c r="T291" i="207"/>
  <c r="AC228" i="207"/>
  <c r="R307" i="207"/>
  <c r="AA243" i="207"/>
  <c r="X259" i="207"/>
  <c r="O338" i="207"/>
  <c r="Y265" i="207"/>
  <c r="X266" i="207"/>
  <c r="AJ205" i="207" l="1"/>
  <c r="AL209" i="207"/>
  <c r="AI210" i="207"/>
  <c r="Q323" i="207"/>
  <c r="Q324" i="207"/>
  <c r="Q325" i="207"/>
  <c r="W276" i="207"/>
  <c r="Y261" i="207"/>
  <c r="U293" i="207"/>
  <c r="Q322" i="208"/>
  <c r="Q324" i="208"/>
  <c r="U292" i="208"/>
  <c r="P339" i="208"/>
  <c r="Q323" i="208"/>
  <c r="S307" i="208"/>
  <c r="S309" i="208"/>
  <c r="AC243" i="208"/>
  <c r="P341" i="208"/>
  <c r="U291" i="208"/>
  <c r="AC244" i="208"/>
  <c r="P340" i="208"/>
  <c r="U290" i="208"/>
  <c r="AC245" i="208"/>
  <c r="R315" i="208"/>
  <c r="R325" i="208" s="1"/>
  <c r="AB251" i="208"/>
  <c r="AB259" i="208" s="1"/>
  <c r="Y267" i="208"/>
  <c r="Y277" i="208" s="1"/>
  <c r="AD249" i="208"/>
  <c r="AC250" i="208"/>
  <c r="AA265" i="208"/>
  <c r="Z266" i="208"/>
  <c r="AG219" i="208"/>
  <c r="AI218" i="208" s="1"/>
  <c r="AI220" i="208"/>
  <c r="AE226" i="208"/>
  <c r="V283" i="208"/>
  <c r="V290" i="208" s="1"/>
  <c r="X274" i="208"/>
  <c r="AF219" i="208"/>
  <c r="AF229" i="208" s="1"/>
  <c r="AE227" i="208"/>
  <c r="V297" i="208"/>
  <c r="U298" i="208"/>
  <c r="X281" i="208"/>
  <c r="W282" i="208"/>
  <c r="AA260" i="208"/>
  <c r="Q331" i="208"/>
  <c r="Q341" i="208" s="1"/>
  <c r="X275" i="208"/>
  <c r="AE228" i="208"/>
  <c r="T299" i="208"/>
  <c r="T306" i="208" s="1"/>
  <c r="AA261" i="208"/>
  <c r="R330" i="208"/>
  <c r="S329" i="208"/>
  <c r="X276" i="208"/>
  <c r="AD235" i="208"/>
  <c r="AD245" i="208" s="1"/>
  <c r="AD243" i="208"/>
  <c r="S314" i="208"/>
  <c r="T313" i="208"/>
  <c r="AF233" i="208"/>
  <c r="AE234" i="208"/>
  <c r="P338" i="207"/>
  <c r="AD228" i="207"/>
  <c r="S307" i="207"/>
  <c r="AB243" i="207"/>
  <c r="W277" i="207"/>
  <c r="V297" i="207"/>
  <c r="U298" i="207"/>
  <c r="P339" i="207"/>
  <c r="S309" i="207"/>
  <c r="AB242" i="207"/>
  <c r="V283" i="207"/>
  <c r="V293" i="207" s="1"/>
  <c r="P340" i="207"/>
  <c r="AA250" i="207"/>
  <c r="AB249" i="207"/>
  <c r="AD226" i="207"/>
  <c r="AB244" i="207"/>
  <c r="AC235" i="207"/>
  <c r="AC242" i="207" s="1"/>
  <c r="X281" i="207"/>
  <c r="W282" i="207"/>
  <c r="Z251" i="207"/>
  <c r="Z261" i="207" s="1"/>
  <c r="AD227" i="207"/>
  <c r="Q331" i="207"/>
  <c r="Q341" i="207" s="1"/>
  <c r="AD234" i="207"/>
  <c r="AE233" i="207"/>
  <c r="S314" i="207"/>
  <c r="T313" i="207"/>
  <c r="Y258" i="207"/>
  <c r="S329" i="207"/>
  <c r="R330" i="207"/>
  <c r="U291" i="207"/>
  <c r="X267" i="207"/>
  <c r="X275" i="207" s="1"/>
  <c r="X276" i="207"/>
  <c r="Z265" i="207"/>
  <c r="Y266" i="207"/>
  <c r="R315" i="207"/>
  <c r="R324" i="207" s="1"/>
  <c r="AI212" i="207"/>
  <c r="Y259" i="207"/>
  <c r="S306" i="207"/>
  <c r="AF218" i="207"/>
  <c r="AG217" i="207"/>
  <c r="U290" i="207"/>
  <c r="W274" i="207"/>
  <c r="T299" i="207"/>
  <c r="T308" i="207" s="1"/>
  <c r="AE219" i="207"/>
  <c r="AE227" i="207" s="1"/>
  <c r="X277" i="207" l="1"/>
  <c r="AG218" i="207"/>
  <c r="AE229" i="207"/>
  <c r="AG228" i="208"/>
  <c r="AB261" i="208"/>
  <c r="AC245" i="207"/>
  <c r="AC243" i="207"/>
  <c r="X274" i="207"/>
  <c r="AC244" i="207"/>
  <c r="R325" i="207"/>
  <c r="AE228" i="207"/>
  <c r="AE226" i="207"/>
  <c r="AG227" i="208"/>
  <c r="AG229" i="208"/>
  <c r="AI229" i="208" s="1"/>
  <c r="AG226" i="208"/>
  <c r="AI226" i="208" s="1"/>
  <c r="AB258" i="208"/>
  <c r="AB260" i="208"/>
  <c r="U299" i="208"/>
  <c r="U309" i="208" s="1"/>
  <c r="AD250" i="208"/>
  <c r="AE249" i="208"/>
  <c r="W297" i="208"/>
  <c r="V298" i="208"/>
  <c r="T307" i="208"/>
  <c r="Q339" i="208"/>
  <c r="V293" i="208"/>
  <c r="Y274" i="208"/>
  <c r="AD242" i="208"/>
  <c r="T309" i="208"/>
  <c r="Q340" i="208"/>
  <c r="V291" i="208"/>
  <c r="Y275" i="208"/>
  <c r="Y276" i="208"/>
  <c r="R322" i="208"/>
  <c r="Q338" i="208"/>
  <c r="AD244" i="208"/>
  <c r="AF226" i="208"/>
  <c r="AF234" i="208"/>
  <c r="AG233" i="208"/>
  <c r="AG234" i="208" s="1"/>
  <c r="T308" i="208"/>
  <c r="AF227" i="208"/>
  <c r="V292" i="208"/>
  <c r="Z267" i="208"/>
  <c r="Z277" i="208" s="1"/>
  <c r="R323" i="208"/>
  <c r="AE235" i="208"/>
  <c r="AE243" i="208" s="1"/>
  <c r="T314" i="208"/>
  <c r="U313" i="208"/>
  <c r="S330" i="208"/>
  <c r="T329" i="208"/>
  <c r="W283" i="208"/>
  <c r="W291" i="208" s="1"/>
  <c r="AF228" i="208"/>
  <c r="AI228" i="208" s="1"/>
  <c r="AB265" i="208"/>
  <c r="AA266" i="208"/>
  <c r="R324" i="208"/>
  <c r="S315" i="208"/>
  <c r="S325" i="208" s="1"/>
  <c r="R331" i="208"/>
  <c r="R338" i="208" s="1"/>
  <c r="X282" i="208"/>
  <c r="Y281" i="208"/>
  <c r="AL225" i="208"/>
  <c r="AI225" i="208"/>
  <c r="AJ225" i="208" s="1"/>
  <c r="AI224" i="208"/>
  <c r="AI222" i="208"/>
  <c r="AJ221" i="208" s="1"/>
  <c r="AC251" i="208"/>
  <c r="AC259" i="208" s="1"/>
  <c r="T306" i="207"/>
  <c r="Y267" i="207"/>
  <c r="Y276" i="207" s="1"/>
  <c r="R331" i="207"/>
  <c r="R339" i="207" s="1"/>
  <c r="Q339" i="207"/>
  <c r="Z258" i="207"/>
  <c r="U299" i="207"/>
  <c r="U306" i="207" s="1"/>
  <c r="Z266" i="207"/>
  <c r="AA265" i="207"/>
  <c r="T329" i="207"/>
  <c r="S330" i="207"/>
  <c r="Z259" i="207"/>
  <c r="V290" i="207"/>
  <c r="V298" i="207"/>
  <c r="W297" i="207"/>
  <c r="T307" i="207"/>
  <c r="Q340" i="207"/>
  <c r="Z260" i="207"/>
  <c r="V291" i="207"/>
  <c r="AF219" i="207"/>
  <c r="AF226" i="207" s="1"/>
  <c r="T309" i="207"/>
  <c r="U313" i="207"/>
  <c r="T314" i="207"/>
  <c r="Q338" i="207"/>
  <c r="W283" i="207"/>
  <c r="W292" i="207" s="1"/>
  <c r="V292" i="207"/>
  <c r="AD235" i="207"/>
  <c r="AD245" i="207" s="1"/>
  <c r="R322" i="207"/>
  <c r="S315" i="207"/>
  <c r="S322" i="207" s="1"/>
  <c r="X282" i="207"/>
  <c r="Y281" i="207"/>
  <c r="R323" i="207"/>
  <c r="AB250" i="207"/>
  <c r="AC249" i="207"/>
  <c r="AG219" i="207"/>
  <c r="AI218" i="207" s="1"/>
  <c r="AI220" i="207"/>
  <c r="AF233" i="207"/>
  <c r="AE234" i="207"/>
  <c r="AA251" i="207"/>
  <c r="AA260" i="207" s="1"/>
  <c r="AA259" i="207" l="1"/>
  <c r="AA261" i="207"/>
  <c r="R341" i="208"/>
  <c r="AI227" i="208"/>
  <c r="S325" i="207"/>
  <c r="Y274" i="207"/>
  <c r="U307" i="207"/>
  <c r="AF227" i="207"/>
  <c r="U308" i="207"/>
  <c r="AF229" i="207"/>
  <c r="U309" i="207"/>
  <c r="Y275" i="207"/>
  <c r="W293" i="207"/>
  <c r="AG226" i="207"/>
  <c r="AD243" i="207"/>
  <c r="S323" i="207"/>
  <c r="AD242" i="207"/>
  <c r="AG227" i="207"/>
  <c r="AG228" i="207"/>
  <c r="S324" i="207"/>
  <c r="AD244" i="207"/>
  <c r="R340" i="207"/>
  <c r="AG229" i="207"/>
  <c r="AI229" i="207" s="1"/>
  <c r="R341" i="207"/>
  <c r="W293" i="208"/>
  <c r="W292" i="208"/>
  <c r="W290" i="208"/>
  <c r="U306" i="208"/>
  <c r="S324" i="208"/>
  <c r="R339" i="208"/>
  <c r="R340" i="208"/>
  <c r="U308" i="208"/>
  <c r="S322" i="208"/>
  <c r="AE244" i="208"/>
  <c r="AE245" i="208"/>
  <c r="AE250" i="208"/>
  <c r="AF249" i="208"/>
  <c r="AA267" i="208"/>
  <c r="AA277" i="208" s="1"/>
  <c r="U329" i="208"/>
  <c r="T330" i="208"/>
  <c r="AD251" i="208"/>
  <c r="AD260" i="208" s="1"/>
  <c r="AB266" i="208"/>
  <c r="AC265" i="208"/>
  <c r="S331" i="208"/>
  <c r="S341" i="208" s="1"/>
  <c r="V313" i="208"/>
  <c r="U314" i="208"/>
  <c r="AG235" i="208"/>
  <c r="AI234" i="208" s="1"/>
  <c r="AI236" i="208"/>
  <c r="Z281" i="208"/>
  <c r="Y282" i="208"/>
  <c r="T315" i="208"/>
  <c r="T325" i="208" s="1"/>
  <c r="Z274" i="208"/>
  <c r="AF235" i="208"/>
  <c r="AF245" i="208" s="1"/>
  <c r="AC258" i="208"/>
  <c r="Z275" i="208"/>
  <c r="AC261" i="208"/>
  <c r="AC260" i="208"/>
  <c r="S323" i="208"/>
  <c r="AE242" i="208"/>
  <c r="Z276" i="208"/>
  <c r="V299" i="208"/>
  <c r="V307" i="208" s="1"/>
  <c r="U307" i="208"/>
  <c r="X283" i="208"/>
  <c r="X293" i="208" s="1"/>
  <c r="X297" i="208"/>
  <c r="W298" i="208"/>
  <c r="T315" i="207"/>
  <c r="T324" i="207" s="1"/>
  <c r="S331" i="207"/>
  <c r="S340" i="207" s="1"/>
  <c r="V313" i="207"/>
  <c r="U314" i="207"/>
  <c r="U329" i="207"/>
  <c r="T330" i="207"/>
  <c r="AF234" i="207"/>
  <c r="AG233" i="207"/>
  <c r="AA266" i="207"/>
  <c r="AB265" i="207"/>
  <c r="AD249" i="207"/>
  <c r="AC250" i="207"/>
  <c r="W290" i="207"/>
  <c r="Z267" i="207"/>
  <c r="Z276" i="207" s="1"/>
  <c r="Y277" i="207"/>
  <c r="Y282" i="207"/>
  <c r="Z281" i="207"/>
  <c r="W291" i="207"/>
  <c r="AF228" i="207"/>
  <c r="W298" i="207"/>
  <c r="X297" i="207"/>
  <c r="R338" i="207"/>
  <c r="AE235" i="207"/>
  <c r="AE245" i="207" s="1"/>
  <c r="AB251" i="207"/>
  <c r="AB260" i="207" s="1"/>
  <c r="AL225" i="207"/>
  <c r="AJ225" i="207"/>
  <c r="AI224" i="207"/>
  <c r="AI222" i="207"/>
  <c r="AJ221" i="207" s="1"/>
  <c r="AA258" i="207"/>
  <c r="AI226" i="207"/>
  <c r="X283" i="207"/>
  <c r="X292" i="207" s="1"/>
  <c r="V299" i="207"/>
  <c r="V308" i="207" s="1"/>
  <c r="AI227" i="207" l="1"/>
  <c r="AG234" i="207"/>
  <c r="Z275" i="207"/>
  <c r="Z277" i="207"/>
  <c r="T325" i="207"/>
  <c r="V307" i="207"/>
  <c r="V309" i="207"/>
  <c r="V306" i="207"/>
  <c r="AI228" i="207"/>
  <c r="T322" i="207"/>
  <c r="T323" i="207"/>
  <c r="V306" i="208"/>
  <c r="S340" i="208"/>
  <c r="V308" i="208"/>
  <c r="T324" i="208"/>
  <c r="T322" i="208"/>
  <c r="S338" i="208"/>
  <c r="S339" i="208"/>
  <c r="W299" i="208"/>
  <c r="W309" i="208" s="1"/>
  <c r="Z282" i="208"/>
  <c r="AA281" i="208"/>
  <c r="V314" i="208"/>
  <c r="W313" i="208"/>
  <c r="AD258" i="208"/>
  <c r="AL241" i="208"/>
  <c r="AI241" i="208"/>
  <c r="AJ241" i="208" s="1"/>
  <c r="AI238" i="208"/>
  <c r="AJ237" i="208" s="1"/>
  <c r="AI240" i="208"/>
  <c r="AA274" i="208"/>
  <c r="AD259" i="208"/>
  <c r="AA275" i="208"/>
  <c r="AG242" i="208"/>
  <c r="AD261" i="208"/>
  <c r="AA276" i="208"/>
  <c r="X291" i="208"/>
  <c r="V309" i="208"/>
  <c r="AF244" i="208"/>
  <c r="AG243" i="208"/>
  <c r="AF242" i="208"/>
  <c r="T323" i="208"/>
  <c r="AG244" i="208"/>
  <c r="AG249" i="208"/>
  <c r="AG250" i="208" s="1"/>
  <c r="AF250" i="208"/>
  <c r="X298" i="208"/>
  <c r="Y297" i="208"/>
  <c r="X290" i="208"/>
  <c r="X292" i="208"/>
  <c r="AF243" i="208"/>
  <c r="AG245" i="208"/>
  <c r="AI245" i="208" s="1"/>
  <c r="AC266" i="208"/>
  <c r="AD265" i="208"/>
  <c r="T331" i="208"/>
  <c r="T339" i="208" s="1"/>
  <c r="AE251" i="208"/>
  <c r="AE260" i="208" s="1"/>
  <c r="Y283" i="208"/>
  <c r="Y293" i="208" s="1"/>
  <c r="U315" i="208"/>
  <c r="U322" i="208" s="1"/>
  <c r="AB267" i="208"/>
  <c r="AB277" i="208" s="1"/>
  <c r="U330" i="208"/>
  <c r="V329" i="208"/>
  <c r="T331" i="207"/>
  <c r="T341" i="207" s="1"/>
  <c r="S341" i="207"/>
  <c r="AE242" i="207"/>
  <c r="Z282" i="207"/>
  <c r="AA281" i="207"/>
  <c r="V329" i="207"/>
  <c r="U330" i="207"/>
  <c r="X291" i="207"/>
  <c r="AE243" i="207"/>
  <c r="Y283" i="207"/>
  <c r="Y292" i="207" s="1"/>
  <c r="AC251" i="207"/>
  <c r="AC261" i="207" s="1"/>
  <c r="U315" i="207"/>
  <c r="U325" i="207" s="1"/>
  <c r="AB261" i="207"/>
  <c r="AE244" i="207"/>
  <c r="AD250" i="207"/>
  <c r="AE249" i="207"/>
  <c r="V314" i="207"/>
  <c r="W313" i="207"/>
  <c r="AB266" i="207"/>
  <c r="AC265" i="207"/>
  <c r="AB258" i="207"/>
  <c r="AB259" i="207"/>
  <c r="X298" i="207"/>
  <c r="Y297" i="207"/>
  <c r="Z274" i="207"/>
  <c r="AA267" i="207"/>
  <c r="AA274" i="207" s="1"/>
  <c r="S338" i="207"/>
  <c r="X293" i="207"/>
  <c r="X290" i="207"/>
  <c r="W299" i="207"/>
  <c r="W309" i="207" s="1"/>
  <c r="AG235" i="207"/>
  <c r="AI234" i="207" s="1"/>
  <c r="AI236" i="207"/>
  <c r="S339" i="207"/>
  <c r="AF235" i="207"/>
  <c r="AF243" i="207" s="1"/>
  <c r="W308" i="207" l="1"/>
  <c r="W306" i="207"/>
  <c r="W307" i="207"/>
  <c r="AG245" i="207"/>
  <c r="AI244" i="208"/>
  <c r="AA276" i="207"/>
  <c r="AF242" i="207"/>
  <c r="AG244" i="207"/>
  <c r="AF244" i="207"/>
  <c r="U323" i="208"/>
  <c r="U325" i="208"/>
  <c r="U324" i="208"/>
  <c r="AI242" i="208"/>
  <c r="Y290" i="208"/>
  <c r="W306" i="208"/>
  <c r="AE258" i="208"/>
  <c r="AE261" i="208"/>
  <c r="U331" i="208"/>
  <c r="U341" i="208" s="1"/>
  <c r="T340" i="208"/>
  <c r="Z297" i="208"/>
  <c r="Y298" i="208"/>
  <c r="V315" i="208"/>
  <c r="V325" i="208" s="1"/>
  <c r="V322" i="208"/>
  <c r="T341" i="208"/>
  <c r="X299" i="208"/>
  <c r="X308" i="208" s="1"/>
  <c r="AA282" i="208"/>
  <c r="AB281" i="208"/>
  <c r="AB274" i="208"/>
  <c r="AE259" i="208"/>
  <c r="AE265" i="208"/>
  <c r="AD266" i="208"/>
  <c r="AF251" i="208"/>
  <c r="AF258" i="208" s="1"/>
  <c r="Z283" i="208"/>
  <c r="Z291" i="208" s="1"/>
  <c r="AB275" i="208"/>
  <c r="AC267" i="208"/>
  <c r="AC275" i="208" s="1"/>
  <c r="AG251" i="208"/>
  <c r="AI250" i="208" s="1"/>
  <c r="AI252" i="208"/>
  <c r="W308" i="208"/>
  <c r="AB276" i="208"/>
  <c r="Y291" i="208"/>
  <c r="Y292" i="208"/>
  <c r="T338" i="208"/>
  <c r="W307" i="208"/>
  <c r="W329" i="208"/>
  <c r="V330" i="208"/>
  <c r="AI243" i="208"/>
  <c r="W314" i="208"/>
  <c r="X313" i="208"/>
  <c r="X299" i="207"/>
  <c r="X308" i="207" s="1"/>
  <c r="AD251" i="207"/>
  <c r="AD258" i="207" s="1"/>
  <c r="Z283" i="207"/>
  <c r="Z293" i="207" s="1"/>
  <c r="Y291" i="207"/>
  <c r="AA275" i="207"/>
  <c r="AC258" i="207"/>
  <c r="Y293" i="207"/>
  <c r="AC259" i="207"/>
  <c r="AA277" i="207"/>
  <c r="AB267" i="207"/>
  <c r="AB275" i="207" s="1"/>
  <c r="U322" i="207"/>
  <c r="AC260" i="207"/>
  <c r="T338" i="207"/>
  <c r="W314" i="207"/>
  <c r="X313" i="207"/>
  <c r="U323" i="207"/>
  <c r="U331" i="207"/>
  <c r="U341" i="207" s="1"/>
  <c r="T339" i="207"/>
  <c r="AI238" i="207"/>
  <c r="AJ237" i="207" s="1"/>
  <c r="AL241" i="207"/>
  <c r="AJ241" i="207"/>
  <c r="AI240" i="207"/>
  <c r="AD265" i="207"/>
  <c r="AC266" i="207"/>
  <c r="AG242" i="207"/>
  <c r="V315" i="207"/>
  <c r="V325" i="207" s="1"/>
  <c r="U324" i="207"/>
  <c r="Y290" i="207"/>
  <c r="W329" i="207"/>
  <c r="V330" i="207"/>
  <c r="T340" i="207"/>
  <c r="AF245" i="207"/>
  <c r="AI245" i="207" s="1"/>
  <c r="AG243" i="207"/>
  <c r="AI243" i="207" s="1"/>
  <c r="Y298" i="207"/>
  <c r="Z297" i="207"/>
  <c r="AE250" i="207"/>
  <c r="AF249" i="207"/>
  <c r="AB281" i="207"/>
  <c r="AA282" i="207"/>
  <c r="AI242" i="207" l="1"/>
  <c r="X307" i="208"/>
  <c r="AB277" i="207"/>
  <c r="AI244" i="207"/>
  <c r="AD259" i="207"/>
  <c r="AD260" i="207"/>
  <c r="AD261" i="207"/>
  <c r="AB276" i="207"/>
  <c r="AC277" i="208"/>
  <c r="AC276" i="208"/>
  <c r="AF260" i="208"/>
  <c r="X306" i="208"/>
  <c r="X309" i="208"/>
  <c r="AF261" i="208"/>
  <c r="AC274" i="208"/>
  <c r="AF259" i="208"/>
  <c r="Z292" i="208"/>
  <c r="Z293" i="208"/>
  <c r="V324" i="208"/>
  <c r="V331" i="208"/>
  <c r="V341" i="208" s="1"/>
  <c r="AE266" i="208"/>
  <c r="AF265" i="208"/>
  <c r="Y299" i="208"/>
  <c r="Y308" i="208" s="1"/>
  <c r="Z298" i="208"/>
  <c r="AA297" i="208"/>
  <c r="AI257" i="208"/>
  <c r="AJ257" i="208" s="1"/>
  <c r="AL257" i="208"/>
  <c r="AI256" i="208"/>
  <c r="AI254" i="208"/>
  <c r="AJ253" i="208" s="1"/>
  <c r="AG260" i="208"/>
  <c r="AB282" i="208"/>
  <c r="AC281" i="208"/>
  <c r="X329" i="208"/>
  <c r="W330" i="208"/>
  <c r="AA283" i="208"/>
  <c r="AA291" i="208" s="1"/>
  <c r="AA293" i="208"/>
  <c r="U338" i="208"/>
  <c r="U339" i="208"/>
  <c r="AG259" i="208"/>
  <c r="AI259" i="208" s="1"/>
  <c r="Y313" i="208"/>
  <c r="X314" i="208"/>
  <c r="AG261" i="208"/>
  <c r="AI261" i="208" s="1"/>
  <c r="W315" i="208"/>
  <c r="W325" i="208" s="1"/>
  <c r="AG258" i="208"/>
  <c r="AI258" i="208" s="1"/>
  <c r="Z290" i="208"/>
  <c r="V323" i="208"/>
  <c r="U340" i="208"/>
  <c r="AD267" i="208"/>
  <c r="AD275" i="208" s="1"/>
  <c r="X314" i="207"/>
  <c r="Y313" i="207"/>
  <c r="W315" i="207"/>
  <c r="W325" i="207" s="1"/>
  <c r="Z291" i="207"/>
  <c r="AE265" i="207"/>
  <c r="AD266" i="207"/>
  <c r="U338" i="207"/>
  <c r="Z290" i="207"/>
  <c r="AF250" i="207"/>
  <c r="AG249" i="207"/>
  <c r="AE251" i="207"/>
  <c r="AE259" i="207" s="1"/>
  <c r="U339" i="207"/>
  <c r="Z292" i="207"/>
  <c r="X309" i="207"/>
  <c r="AC281" i="207"/>
  <c r="AB282" i="207"/>
  <c r="V323" i="207"/>
  <c r="U340" i="207"/>
  <c r="X307" i="207"/>
  <c r="W330" i="207"/>
  <c r="X329" i="207"/>
  <c r="AC267" i="207"/>
  <c r="AC276" i="207" s="1"/>
  <c r="V324" i="207"/>
  <c r="AB274" i="207"/>
  <c r="X306" i="207"/>
  <c r="V331" i="207"/>
  <c r="V340" i="207" s="1"/>
  <c r="Z298" i="207"/>
  <c r="AA297" i="207"/>
  <c r="Y299" i="207"/>
  <c r="Y309" i="207" s="1"/>
  <c r="V322" i="207"/>
  <c r="AA283" i="207"/>
  <c r="AA290" i="207" s="1"/>
  <c r="AG250" i="207" l="1"/>
  <c r="AG251" i="207" s="1"/>
  <c r="AI250" i="207" s="1"/>
  <c r="AI260" i="208"/>
  <c r="V341" i="207"/>
  <c r="Y306" i="207"/>
  <c r="AA292" i="207"/>
  <c r="Y308" i="207"/>
  <c r="AC277" i="207"/>
  <c r="AD277" i="208"/>
  <c r="AD276" i="208"/>
  <c r="AA290" i="208"/>
  <c r="AD274" i="208"/>
  <c r="W322" i="208"/>
  <c r="W324" i="208"/>
  <c r="AA292" i="208"/>
  <c r="Y309" i="208"/>
  <c r="W331" i="208"/>
  <c r="W341" i="208" s="1"/>
  <c r="X330" i="208"/>
  <c r="Y329" i="208"/>
  <c r="AF266" i="208"/>
  <c r="AG265" i="208"/>
  <c r="AG266" i="208" s="1"/>
  <c r="W323" i="208"/>
  <c r="AC282" i="208"/>
  <c r="AD281" i="208"/>
  <c r="AA298" i="208"/>
  <c r="AB297" i="208"/>
  <c r="AE267" i="208"/>
  <c r="AE276" i="208" s="1"/>
  <c r="AB283" i="208"/>
  <c r="AB293" i="208" s="1"/>
  <c r="Z299" i="208"/>
  <c r="Z308" i="208" s="1"/>
  <c r="V338" i="208"/>
  <c r="Y306" i="208"/>
  <c r="V339" i="208"/>
  <c r="X315" i="208"/>
  <c r="X325" i="208" s="1"/>
  <c r="Y307" i="208"/>
  <c r="V340" i="208"/>
  <c r="Z313" i="208"/>
  <c r="Y314" i="208"/>
  <c r="AC282" i="207"/>
  <c r="AD281" i="207"/>
  <c r="AI252" i="207"/>
  <c r="AA298" i="207"/>
  <c r="AB297" i="207"/>
  <c r="W331" i="207"/>
  <c r="W341" i="207" s="1"/>
  <c r="AF251" i="207"/>
  <c r="AF259" i="207" s="1"/>
  <c r="W322" i="207"/>
  <c r="W323" i="207"/>
  <c r="X330" i="207"/>
  <c r="Y329" i="207"/>
  <c r="AE258" i="207"/>
  <c r="W324" i="207"/>
  <c r="Z299" i="207"/>
  <c r="Z309" i="207" s="1"/>
  <c r="Y307" i="207"/>
  <c r="V338" i="207"/>
  <c r="AC274" i="207"/>
  <c r="AE260" i="207"/>
  <c r="AD267" i="207"/>
  <c r="AD277" i="207" s="1"/>
  <c r="AA291" i="207"/>
  <c r="AA293" i="207"/>
  <c r="V339" i="207"/>
  <c r="AC275" i="207"/>
  <c r="AE261" i="207"/>
  <c r="AE266" i="207"/>
  <c r="AF265" i="207"/>
  <c r="Z313" i="207"/>
  <c r="Y314" i="207"/>
  <c r="AB283" i="207"/>
  <c r="AB293" i="207" s="1"/>
  <c r="X315" i="207"/>
  <c r="X323" i="207" s="1"/>
  <c r="AF258" i="207" l="1"/>
  <c r="Z309" i="208"/>
  <c r="X325" i="207"/>
  <c r="Z308" i="207"/>
  <c r="AF261" i="207"/>
  <c r="X324" i="207"/>
  <c r="AE277" i="208"/>
  <c r="AB290" i="208"/>
  <c r="Z329" i="208"/>
  <c r="Y330" i="208"/>
  <c r="AB292" i="208"/>
  <c r="AB298" i="208"/>
  <c r="AC297" i="208"/>
  <c r="X331" i="208"/>
  <c r="X339" i="208" s="1"/>
  <c r="AA299" i="208"/>
  <c r="AA308" i="208" s="1"/>
  <c r="X322" i="208"/>
  <c r="AB291" i="208"/>
  <c r="AD282" i="208"/>
  <c r="AE281" i="208"/>
  <c r="W338" i="208"/>
  <c r="Z307" i="208"/>
  <c r="AC283" i="208"/>
  <c r="AC293" i="208" s="1"/>
  <c r="W339" i="208"/>
  <c r="Y315" i="208"/>
  <c r="Y325" i="208" s="1"/>
  <c r="Y324" i="208"/>
  <c r="Y322" i="208"/>
  <c r="X324" i="208"/>
  <c r="Z306" i="208"/>
  <c r="AE274" i="208"/>
  <c r="W340" i="208"/>
  <c r="X323" i="208"/>
  <c r="Z314" i="208"/>
  <c r="AA313" i="208"/>
  <c r="AE275" i="208"/>
  <c r="AG267" i="208"/>
  <c r="AI266" i="208" s="1"/>
  <c r="AI268" i="208"/>
  <c r="AF267" i="208"/>
  <c r="AF276" i="208" s="1"/>
  <c r="AL257" i="207"/>
  <c r="AI254" i="207"/>
  <c r="AJ253" i="207" s="1"/>
  <c r="AJ257" i="207"/>
  <c r="AI256" i="207"/>
  <c r="AD274" i="207"/>
  <c r="AE267" i="207"/>
  <c r="AE275" i="207" s="1"/>
  <c r="AD275" i="207"/>
  <c r="W338" i="207"/>
  <c r="AG258" i="207"/>
  <c r="AI258" i="207" s="1"/>
  <c r="Z314" i="207"/>
  <c r="AA313" i="207"/>
  <c r="AB290" i="207"/>
  <c r="AD276" i="207"/>
  <c r="Z306" i="207"/>
  <c r="W339" i="207"/>
  <c r="AG259" i="207"/>
  <c r="AI259" i="207" s="1"/>
  <c r="Z307" i="207"/>
  <c r="W340" i="207"/>
  <c r="AG260" i="207"/>
  <c r="X331" i="207"/>
  <c r="X341" i="207" s="1"/>
  <c r="AB292" i="207"/>
  <c r="AF260" i="207"/>
  <c r="AG261" i="207"/>
  <c r="AF266" i="207"/>
  <c r="AG265" i="207"/>
  <c r="AG266" i="207" s="1"/>
  <c r="X322" i="207"/>
  <c r="AC297" i="207"/>
  <c r="AB298" i="207"/>
  <c r="AE281" i="207"/>
  <c r="AD282" i="207"/>
  <c r="Z329" i="207"/>
  <c r="Y330" i="207"/>
  <c r="AB291" i="207"/>
  <c r="Y315" i="207"/>
  <c r="Y325" i="207" s="1"/>
  <c r="AA299" i="207"/>
  <c r="AA306" i="207" s="1"/>
  <c r="AC283" i="207"/>
  <c r="AC291" i="207" s="1"/>
  <c r="AA308" i="207" l="1"/>
  <c r="AA307" i="207"/>
  <c r="AA309" i="207"/>
  <c r="AI260" i="207"/>
  <c r="X341" i="208"/>
  <c r="AI261" i="207"/>
  <c r="Y323" i="207"/>
  <c r="Y322" i="207"/>
  <c r="AC290" i="207"/>
  <c r="AE276" i="207"/>
  <c r="AC293" i="207"/>
  <c r="X340" i="208"/>
  <c r="AA309" i="208"/>
  <c r="AF277" i="208"/>
  <c r="AA307" i="208"/>
  <c r="AA306" i="208"/>
  <c r="Y323" i="208"/>
  <c r="AA314" i="208"/>
  <c r="AB313" i="208"/>
  <c r="Z315" i="208"/>
  <c r="Z325" i="208" s="1"/>
  <c r="AC291" i="208"/>
  <c r="AC298" i="208"/>
  <c r="AD297" i="208"/>
  <c r="AG274" i="208"/>
  <c r="AB299" i="208"/>
  <c r="AB308" i="208" s="1"/>
  <c r="AF281" i="208"/>
  <c r="AE282" i="208"/>
  <c r="AC290" i="208"/>
  <c r="AD283" i="208"/>
  <c r="AD293" i="208" s="1"/>
  <c r="Y331" i="208"/>
  <c r="Y341" i="208" s="1"/>
  <c r="AF275" i="208"/>
  <c r="AG277" i="208"/>
  <c r="AC292" i="208"/>
  <c r="X338" i="208"/>
  <c r="AA329" i="208"/>
  <c r="Z330" i="208"/>
  <c r="AL273" i="208"/>
  <c r="AI270" i="208"/>
  <c r="AJ269" i="208" s="1"/>
  <c r="AI273" i="208"/>
  <c r="AJ273" i="208" s="1"/>
  <c r="AI272" i="208"/>
  <c r="AG275" i="208"/>
  <c r="AF274" i="208"/>
  <c r="AG276" i="208"/>
  <c r="AI276" i="208" s="1"/>
  <c r="AD283" i="207"/>
  <c r="AD293" i="207" s="1"/>
  <c r="Z315" i="207"/>
  <c r="Z322" i="207" s="1"/>
  <c r="AE277" i="207"/>
  <c r="AF281" i="207"/>
  <c r="AE282" i="207"/>
  <c r="X338" i="207"/>
  <c r="AA314" i="207"/>
  <c r="AB313" i="207"/>
  <c r="AA329" i="207"/>
  <c r="Z330" i="207"/>
  <c r="AC292" i="207"/>
  <c r="AB299" i="207"/>
  <c r="AB308" i="207" s="1"/>
  <c r="Y324" i="207"/>
  <c r="AD297" i="207"/>
  <c r="AC298" i="207"/>
  <c r="X339" i="207"/>
  <c r="AG267" i="207"/>
  <c r="AI266" i="207" s="1"/>
  <c r="AI268" i="207"/>
  <c r="X340" i="207"/>
  <c r="AE274" i="207"/>
  <c r="Y331" i="207"/>
  <c r="Y339" i="207" s="1"/>
  <c r="AF267" i="207"/>
  <c r="AF277" i="207" s="1"/>
  <c r="AI277" i="208" l="1"/>
  <c r="AG277" i="207"/>
  <c r="AF275" i="207"/>
  <c r="Z323" i="207"/>
  <c r="Z324" i="207"/>
  <c r="Z325" i="207"/>
  <c r="Y341" i="207"/>
  <c r="AF276" i="207"/>
  <c r="Y340" i="207"/>
  <c r="AF274" i="207"/>
  <c r="AD291" i="208"/>
  <c r="AD292" i="208"/>
  <c r="AD290" i="208"/>
  <c r="AB309" i="208"/>
  <c r="AB307" i="208"/>
  <c r="Z322" i="208"/>
  <c r="AB306" i="208"/>
  <c r="Z323" i="208"/>
  <c r="Y338" i="208"/>
  <c r="Z324" i="208"/>
  <c r="Y339" i="208"/>
  <c r="AI274" i="208"/>
  <c r="Z331" i="208"/>
  <c r="Z341" i="208" s="1"/>
  <c r="AA330" i="208"/>
  <c r="AB329" i="208"/>
  <c r="Y340" i="208"/>
  <c r="AE283" i="208"/>
  <c r="AE293" i="208" s="1"/>
  <c r="AE297" i="208"/>
  <c r="AD298" i="208"/>
  <c r="AB314" i="208"/>
  <c r="AC313" i="208"/>
  <c r="AI275" i="208"/>
  <c r="AG281" i="208"/>
  <c r="AG282" i="208" s="1"/>
  <c r="AF282" i="208"/>
  <c r="AC299" i="208"/>
  <c r="AC307" i="208" s="1"/>
  <c r="AA315" i="208"/>
  <c r="AA324" i="208" s="1"/>
  <c r="AE283" i="207"/>
  <c r="AE293" i="207" s="1"/>
  <c r="AI277" i="207"/>
  <c r="AI272" i="207"/>
  <c r="AL273" i="207"/>
  <c r="AJ273" i="207"/>
  <c r="AI270" i="207"/>
  <c r="AJ269" i="207" s="1"/>
  <c r="AE297" i="207"/>
  <c r="AD298" i="207"/>
  <c r="Z331" i="207"/>
  <c r="Z338" i="207" s="1"/>
  <c r="AF282" i="207"/>
  <c r="AG281" i="207"/>
  <c r="AD290" i="207"/>
  <c r="AB329" i="207"/>
  <c r="AA330" i="207"/>
  <c r="AD291" i="207"/>
  <c r="AB307" i="207"/>
  <c r="AB314" i="207"/>
  <c r="AC313" i="207"/>
  <c r="AD292" i="207"/>
  <c r="AB309" i="207"/>
  <c r="AC299" i="207"/>
  <c r="AC306" i="207" s="1"/>
  <c r="AG276" i="207"/>
  <c r="Y338" i="207"/>
  <c r="AG275" i="207"/>
  <c r="AI275" i="207" s="1"/>
  <c r="AB306" i="207"/>
  <c r="AG274" i="207"/>
  <c r="AA315" i="207"/>
  <c r="AA325" i="207" s="1"/>
  <c r="AG282" i="207" l="1"/>
  <c r="AG283" i="207" s="1"/>
  <c r="AI276" i="207"/>
  <c r="Z339" i="207"/>
  <c r="Z340" i="207"/>
  <c r="AC307" i="207"/>
  <c r="AC308" i="207"/>
  <c r="Z341" i="207"/>
  <c r="AI274" i="207"/>
  <c r="AC309" i="207"/>
  <c r="AE291" i="208"/>
  <c r="AA322" i="208"/>
  <c r="AA323" i="208"/>
  <c r="AC309" i="208"/>
  <c r="AC306" i="208"/>
  <c r="AC308" i="208"/>
  <c r="AA325" i="208"/>
  <c r="AD299" i="208"/>
  <c r="AD309" i="208" s="1"/>
  <c r="AC329" i="208"/>
  <c r="AB330" i="208"/>
  <c r="AF297" i="208"/>
  <c r="AE298" i="208"/>
  <c r="AA331" i="208"/>
  <c r="AA339" i="208" s="1"/>
  <c r="AA340" i="208"/>
  <c r="Z338" i="208"/>
  <c r="AG283" i="208"/>
  <c r="AI282" i="208" s="1"/>
  <c r="AI284" i="208"/>
  <c r="AE290" i="208"/>
  <c r="Z339" i="208"/>
  <c r="AE292" i="208"/>
  <c r="Z340" i="208"/>
  <c r="AD313" i="208"/>
  <c r="AC314" i="208"/>
  <c r="AF283" i="208"/>
  <c r="AF291" i="208" s="1"/>
  <c r="AB315" i="208"/>
  <c r="AB322" i="208" s="1"/>
  <c r="AA331" i="207"/>
  <c r="AA341" i="207" s="1"/>
  <c r="AC329" i="207"/>
  <c r="AB330" i="207"/>
  <c r="AD299" i="207"/>
  <c r="AD309" i="207" s="1"/>
  <c r="AE298" i="207"/>
  <c r="AF297" i="207"/>
  <c r="AE290" i="207"/>
  <c r="AA323" i="207"/>
  <c r="AD313" i="207"/>
  <c r="AC314" i="207"/>
  <c r="AF283" i="207"/>
  <c r="AF293" i="207" s="1"/>
  <c r="AE291" i="207"/>
  <c r="AA324" i="207"/>
  <c r="AB315" i="207"/>
  <c r="AB324" i="207" s="1"/>
  <c r="AE292" i="207"/>
  <c r="AA322" i="207"/>
  <c r="AI282" i="207" l="1"/>
  <c r="AL289" i="207" s="1"/>
  <c r="AI284" i="207"/>
  <c r="AD306" i="207"/>
  <c r="AF290" i="207"/>
  <c r="AF292" i="207"/>
  <c r="AF291" i="207"/>
  <c r="AA341" i="208"/>
  <c r="AG293" i="208"/>
  <c r="AA338" i="208"/>
  <c r="AD306" i="208"/>
  <c r="AF290" i="208"/>
  <c r="AF292" i="208"/>
  <c r="AF293" i="208"/>
  <c r="AI293" i="208" s="1"/>
  <c r="AG297" i="208"/>
  <c r="AG298" i="208" s="1"/>
  <c r="AF298" i="208"/>
  <c r="AB331" i="208"/>
  <c r="AB341" i="208" s="1"/>
  <c r="AB323" i="208"/>
  <c r="AC330" i="208"/>
  <c r="AD329" i="208"/>
  <c r="AL289" i="208"/>
  <c r="AI289" i="208"/>
  <c r="AJ289" i="208" s="1"/>
  <c r="AI286" i="208"/>
  <c r="AJ285" i="208" s="1"/>
  <c r="AI288" i="208"/>
  <c r="AD308" i="208"/>
  <c r="AD314" i="208"/>
  <c r="AE313" i="208"/>
  <c r="AG290" i="208"/>
  <c r="AI290" i="208" s="1"/>
  <c r="AC315" i="208"/>
  <c r="AC325" i="208" s="1"/>
  <c r="AB324" i="208"/>
  <c r="AG291" i="208"/>
  <c r="AI291" i="208" s="1"/>
  <c r="AD307" i="208"/>
  <c r="AB325" i="208"/>
  <c r="AG292" i="208"/>
  <c r="AE299" i="208"/>
  <c r="AE306" i="208" s="1"/>
  <c r="AB331" i="207"/>
  <c r="AB341" i="207" s="1"/>
  <c r="AG291" i="207"/>
  <c r="AD329" i="207"/>
  <c r="AC330" i="207"/>
  <c r="AB322" i="207"/>
  <c r="AA338" i="207"/>
  <c r="AE299" i="207"/>
  <c r="AE307" i="207" s="1"/>
  <c r="AD308" i="207"/>
  <c r="AA339" i="207"/>
  <c r="AG293" i="207"/>
  <c r="AI293" i="207" s="1"/>
  <c r="AI286" i="207"/>
  <c r="AI288" i="207"/>
  <c r="AA340" i="207"/>
  <c r="AE313" i="207"/>
  <c r="AD314" i="207"/>
  <c r="AB325" i="207"/>
  <c r="AG292" i="207"/>
  <c r="AI292" i="207" s="1"/>
  <c r="AD307" i="207"/>
  <c r="AG297" i="207"/>
  <c r="AF298" i="207"/>
  <c r="AB323" i="207"/>
  <c r="AC315" i="207"/>
  <c r="AC325" i="207" s="1"/>
  <c r="AG290" i="207"/>
  <c r="AI290" i="207" s="1"/>
  <c r="AJ285" i="207" l="1"/>
  <c r="AJ289" i="207"/>
  <c r="AG298" i="207"/>
  <c r="AE306" i="207"/>
  <c r="AE308" i="207"/>
  <c r="AE309" i="207"/>
  <c r="AI291" i="207"/>
  <c r="AI292" i="208"/>
  <c r="AE307" i="208"/>
  <c r="AC322" i="208"/>
  <c r="AE309" i="208"/>
  <c r="AC323" i="208"/>
  <c r="AB338" i="208"/>
  <c r="AC324" i="208"/>
  <c r="AB339" i="208"/>
  <c r="AB340" i="208"/>
  <c r="AE314" i="208"/>
  <c r="AF313" i="208"/>
  <c r="AE329" i="208"/>
  <c r="AD330" i="208"/>
  <c r="AF299" i="208"/>
  <c r="AF306" i="208" s="1"/>
  <c r="AE308" i="208"/>
  <c r="AD315" i="208"/>
  <c r="AD324" i="208" s="1"/>
  <c r="AC331" i="208"/>
  <c r="AC341" i="208" s="1"/>
  <c r="AG299" i="208"/>
  <c r="AI298" i="208" s="1"/>
  <c r="AI300" i="208"/>
  <c r="AC331" i="207"/>
  <c r="AC341" i="207" s="1"/>
  <c r="AE329" i="207"/>
  <c r="AD330" i="207"/>
  <c r="AF299" i="207"/>
  <c r="AF309" i="207" s="1"/>
  <c r="AB338" i="207"/>
  <c r="AB339" i="207"/>
  <c r="AG299" i="207"/>
  <c r="AI298" i="207" s="1"/>
  <c r="AI300" i="207"/>
  <c r="AC322" i="207"/>
  <c r="AB340" i="207"/>
  <c r="AC323" i="207"/>
  <c r="AC324" i="207"/>
  <c r="AD315" i="207"/>
  <c r="AD324" i="207" s="1"/>
  <c r="AF313" i="207"/>
  <c r="AE314" i="207"/>
  <c r="AD323" i="208" l="1"/>
  <c r="AF307" i="207"/>
  <c r="AF306" i="207"/>
  <c r="AF308" i="207"/>
  <c r="AG308" i="208"/>
  <c r="AG309" i="208"/>
  <c r="AF309" i="208"/>
  <c r="AD325" i="208"/>
  <c r="AD322" i="208"/>
  <c r="AI309" i="208"/>
  <c r="AF307" i="208"/>
  <c r="AG307" i="208"/>
  <c r="AI307" i="208" s="1"/>
  <c r="AD331" i="208"/>
  <c r="AD341" i="208" s="1"/>
  <c r="AC338" i="208"/>
  <c r="AE330" i="208"/>
  <c r="AF329" i="208"/>
  <c r="AC339" i="208"/>
  <c r="AF314" i="208"/>
  <c r="AG313" i="208"/>
  <c r="AG314" i="208" s="1"/>
  <c r="AC340" i="208"/>
  <c r="AF308" i="208"/>
  <c r="AI308" i="208" s="1"/>
  <c r="AE315" i="208"/>
  <c r="AE323" i="208" s="1"/>
  <c r="AL305" i="208"/>
  <c r="AI305" i="208"/>
  <c r="AJ305" i="208" s="1"/>
  <c r="AI304" i="208"/>
  <c r="AI302" i="208"/>
  <c r="AJ301" i="208" s="1"/>
  <c r="AG306" i="208"/>
  <c r="AI306" i="208" s="1"/>
  <c r="AD331" i="207"/>
  <c r="AD341" i="207" s="1"/>
  <c r="AE330" i="207"/>
  <c r="AF329" i="207"/>
  <c r="AI304" i="207"/>
  <c r="AL305" i="207"/>
  <c r="AJ305" i="207"/>
  <c r="AI302" i="207"/>
  <c r="AJ301" i="207" s="1"/>
  <c r="AG307" i="207"/>
  <c r="AI307" i="207" s="1"/>
  <c r="AC338" i="207"/>
  <c r="AD325" i="207"/>
  <c r="AG309" i="207"/>
  <c r="AI309" i="207" s="1"/>
  <c r="AC339" i="207"/>
  <c r="AD322" i="207"/>
  <c r="AD323" i="207"/>
  <c r="AG306" i="207"/>
  <c r="AI306" i="207" s="1"/>
  <c r="AC340" i="207"/>
  <c r="AF314" i="207"/>
  <c r="AG313" i="207"/>
  <c r="AE315" i="207"/>
  <c r="AE324" i="207" s="1"/>
  <c r="AG308" i="207"/>
  <c r="AI308" i="207" s="1"/>
  <c r="AG314" i="207" l="1"/>
  <c r="AE325" i="207"/>
  <c r="AE325" i="208"/>
  <c r="AF330" i="208"/>
  <c r="AG329" i="208"/>
  <c r="AG330" i="208" s="1"/>
  <c r="AE331" i="208"/>
  <c r="AE341" i="208" s="1"/>
  <c r="AG315" i="208"/>
  <c r="AI314" i="208" s="1"/>
  <c r="AI316" i="208"/>
  <c r="AD338" i="208"/>
  <c r="AE322" i="208"/>
  <c r="AF315" i="208"/>
  <c r="AF325" i="208" s="1"/>
  <c r="AD339" i="208"/>
  <c r="AE324" i="208"/>
  <c r="AD340" i="208"/>
  <c r="AF330" i="207"/>
  <c r="AG329" i="207"/>
  <c r="AE331" i="207"/>
  <c r="AE341" i="207" s="1"/>
  <c r="AD338" i="207"/>
  <c r="AD339" i="207"/>
  <c r="AG315" i="207"/>
  <c r="AI314" i="207" s="1"/>
  <c r="AI316" i="207"/>
  <c r="AD340" i="207"/>
  <c r="AF315" i="207"/>
  <c r="AF325" i="207" s="1"/>
  <c r="AE322" i="207"/>
  <c r="AE323" i="207"/>
  <c r="AG330" i="207" l="1"/>
  <c r="AG324" i="208"/>
  <c r="AG322" i="208"/>
  <c r="AE338" i="208"/>
  <c r="AE339" i="208"/>
  <c r="AE340" i="208"/>
  <c r="AG331" i="208"/>
  <c r="AI330" i="208" s="1"/>
  <c r="AI332" i="208"/>
  <c r="U3" i="208" s="1"/>
  <c r="AF324" i="208"/>
  <c r="AI324" i="208" s="1"/>
  <c r="AG323" i="208"/>
  <c r="AF331" i="208"/>
  <c r="AF338" i="208" s="1"/>
  <c r="AL321" i="208"/>
  <c r="AI321" i="208"/>
  <c r="AJ321" i="208" s="1"/>
  <c r="AI320" i="208"/>
  <c r="AI318" i="208"/>
  <c r="AJ317" i="208" s="1"/>
  <c r="AF322" i="208"/>
  <c r="AI322" i="208" s="1"/>
  <c r="AF323" i="208"/>
  <c r="AG325" i="208"/>
  <c r="AI325" i="208" s="1"/>
  <c r="AE338" i="207"/>
  <c r="AG322" i="207"/>
  <c r="AF323" i="207"/>
  <c r="AG324" i="207"/>
  <c r="AI324" i="207" s="1"/>
  <c r="AE339" i="207"/>
  <c r="AE340" i="207"/>
  <c r="AG323" i="207"/>
  <c r="AF322" i="207"/>
  <c r="AF324" i="207"/>
  <c r="AG325" i="207"/>
  <c r="AI325" i="207" s="1"/>
  <c r="AG331" i="207"/>
  <c r="AI332" i="207"/>
  <c r="U3" i="207" s="1"/>
  <c r="AL321" i="207"/>
  <c r="AJ321" i="207"/>
  <c r="AI318" i="207"/>
  <c r="AJ317" i="207" s="1"/>
  <c r="AI320" i="207"/>
  <c r="AF331" i="207"/>
  <c r="AF338" i="207" s="1"/>
  <c r="AI330" i="207" l="1"/>
  <c r="AL337" i="207" s="1"/>
  <c r="AH3" i="207" s="1"/>
  <c r="AI323" i="207"/>
  <c r="AF339" i="207"/>
  <c r="AF340" i="207"/>
  <c r="AF341" i="207"/>
  <c r="AG339" i="208"/>
  <c r="AG340" i="208"/>
  <c r="AF340" i="208"/>
  <c r="AI340" i="208" s="1"/>
  <c r="AG341" i="208"/>
  <c r="AF341" i="208"/>
  <c r="AI341" i="208" s="1"/>
  <c r="AF339" i="208"/>
  <c r="AI323" i="208"/>
  <c r="AI339" i="208"/>
  <c r="AH5" i="208" s="1"/>
  <c r="AH4" i="208" s="1"/>
  <c r="U4" i="208"/>
  <c r="Y4" i="208" s="1"/>
  <c r="Y3" i="208"/>
  <c r="AL337" i="208"/>
  <c r="AH3" i="208" s="1"/>
  <c r="AI337" i="208"/>
  <c r="AJ337" i="208" s="1"/>
  <c r="AI334" i="208"/>
  <c r="AJ333" i="208" s="1"/>
  <c r="AI336" i="208"/>
  <c r="AG338" i="208"/>
  <c r="AI338" i="208" s="1"/>
  <c r="U4" i="207"/>
  <c r="Y4" i="207" s="1"/>
  <c r="Y3" i="207"/>
  <c r="AG338" i="207"/>
  <c r="AI338" i="207" s="1"/>
  <c r="AG339" i="207"/>
  <c r="AI339" i="207" s="1"/>
  <c r="AI336" i="207"/>
  <c r="AI334" i="207"/>
  <c r="AG340" i="207"/>
  <c r="AI340" i="207" s="1"/>
  <c r="AG341" i="207"/>
  <c r="AI341" i="207" s="1"/>
  <c r="AI322" i="207"/>
  <c r="AJ337" i="207" l="1"/>
  <c r="AH5" i="207"/>
  <c r="AH4" i="207" s="1"/>
  <c r="AJ333" i="207"/>
  <c r="AH2" i="207"/>
  <c r="U5" i="207"/>
  <c r="AH2" i="208"/>
  <c r="W5" i="208"/>
  <c r="U5" i="208"/>
  <c r="W5" i="207"/>
  <c r="Y5" i="207" s="1"/>
  <c r="Y5" i="208" l="1"/>
  <c r="K13" i="202" l="1"/>
  <c r="K12" i="202"/>
  <c r="K10" i="202"/>
  <c r="E27" i="202"/>
  <c r="I27" i="202"/>
  <c r="C5" i="107"/>
  <c r="E26" i="202"/>
  <c r="E8" i="74"/>
  <c r="E25" i="202"/>
  <c r="E7" i="74"/>
  <c r="B8" i="202"/>
  <c r="F6" i="194" l="1"/>
  <c r="F5" i="194"/>
  <c r="F7" i="195" l="1"/>
  <c r="F6" i="195"/>
  <c r="F5" i="195"/>
  <c r="AR524" i="195"/>
  <c r="AQ524" i="195"/>
  <c r="AN524" i="195"/>
  <c r="AM524" i="195"/>
  <c r="AL524" i="195"/>
  <c r="AK524" i="195"/>
  <c r="AR523" i="195"/>
  <c r="AQ523" i="195"/>
  <c r="AN523" i="195"/>
  <c r="AM523" i="195"/>
  <c r="AL523" i="195"/>
  <c r="AK523" i="195"/>
  <c r="AR522" i="195"/>
  <c r="AQ522" i="195"/>
  <c r="AN522" i="195"/>
  <c r="AM522" i="195"/>
  <c r="AL522" i="195"/>
  <c r="AK522" i="195"/>
  <c r="AR521" i="195"/>
  <c r="AQ521" i="195"/>
  <c r="AL521" i="195" s="1"/>
  <c r="AM521" i="195"/>
  <c r="AR519" i="195"/>
  <c r="AQ519" i="195"/>
  <c r="AN519" i="195"/>
  <c r="AM519" i="195"/>
  <c r="AL519" i="195"/>
  <c r="AK519" i="195"/>
  <c r="AR518" i="195"/>
  <c r="AQ518" i="195"/>
  <c r="AN518" i="195"/>
  <c r="AM518" i="195"/>
  <c r="AL518" i="195"/>
  <c r="AK518" i="195"/>
  <c r="AR517" i="195"/>
  <c r="AQ517" i="195"/>
  <c r="AL517" i="195" s="1"/>
  <c r="AM517" i="195"/>
  <c r="AR516" i="195"/>
  <c r="AL516" i="195" s="1"/>
  <c r="AQ516" i="195"/>
  <c r="AM516" i="195"/>
  <c r="AR514" i="195"/>
  <c r="AQ514" i="195"/>
  <c r="D514" i="195"/>
  <c r="AR513" i="195"/>
  <c r="AQ513" i="195"/>
  <c r="AM513" i="195"/>
  <c r="AR512" i="195"/>
  <c r="AQ512" i="195"/>
  <c r="AL512" i="195" s="1"/>
  <c r="AM512" i="195"/>
  <c r="AR511" i="195"/>
  <c r="AQ511" i="195"/>
  <c r="AL511" i="195" s="1"/>
  <c r="AM511" i="195"/>
  <c r="AR510" i="195"/>
  <c r="AQ510" i="195"/>
  <c r="AL510" i="195" s="1"/>
  <c r="AM510" i="195"/>
  <c r="AR509" i="195"/>
  <c r="AQ509" i="195"/>
  <c r="AM509" i="195"/>
  <c r="AR500" i="195"/>
  <c r="AQ500" i="195"/>
  <c r="AN500" i="195"/>
  <c r="AM500" i="195"/>
  <c r="AL500" i="195"/>
  <c r="AK500" i="195"/>
  <c r="AR499" i="195"/>
  <c r="AQ499" i="195"/>
  <c r="AN499" i="195"/>
  <c r="AM499" i="195"/>
  <c r="AL499" i="195"/>
  <c r="AK499" i="195"/>
  <c r="AR498" i="195"/>
  <c r="AQ498" i="195"/>
  <c r="AN498" i="195"/>
  <c r="AM498" i="195"/>
  <c r="AL498" i="195"/>
  <c r="AK498" i="195"/>
  <c r="AR497" i="195"/>
  <c r="AQ497" i="195"/>
  <c r="AL497" i="195" s="1"/>
  <c r="AM497" i="195"/>
  <c r="AR495" i="195"/>
  <c r="AQ495" i="195"/>
  <c r="AN495" i="195"/>
  <c r="AM495" i="195"/>
  <c r="AL495" i="195"/>
  <c r="AK495" i="195"/>
  <c r="AR494" i="195"/>
  <c r="AQ494" i="195"/>
  <c r="AN494" i="195"/>
  <c r="AM494" i="195"/>
  <c r="AL494" i="195"/>
  <c r="AK494" i="195"/>
  <c r="AR493" i="195"/>
  <c r="AQ493" i="195"/>
  <c r="AL493" i="195" s="1"/>
  <c r="AM493" i="195"/>
  <c r="AR492" i="195"/>
  <c r="AQ492" i="195"/>
  <c r="AL492" i="195" s="1"/>
  <c r="AM492" i="195"/>
  <c r="AR490" i="195"/>
  <c r="AQ490" i="195"/>
  <c r="D490" i="195"/>
  <c r="AR489" i="195"/>
  <c r="AQ489" i="195"/>
  <c r="AM489" i="195"/>
  <c r="AR488" i="195"/>
  <c r="AQ488" i="195"/>
  <c r="AL488" i="195" s="1"/>
  <c r="AM488" i="195"/>
  <c r="AR487" i="195"/>
  <c r="AQ487" i="195"/>
  <c r="AM487" i="195"/>
  <c r="AL487" i="195"/>
  <c r="AR486" i="195"/>
  <c r="AQ486" i="195"/>
  <c r="AL486" i="195" s="1"/>
  <c r="AM486" i="195"/>
  <c r="AR485" i="195"/>
  <c r="AQ485" i="195"/>
  <c r="AL485" i="195" s="1"/>
  <c r="AM485" i="195"/>
  <c r="AR476" i="195"/>
  <c r="AQ476" i="195"/>
  <c r="AN476" i="195"/>
  <c r="AM476" i="195"/>
  <c r="AL476" i="195"/>
  <c r="AK476" i="195"/>
  <c r="AR475" i="195"/>
  <c r="AQ475" i="195"/>
  <c r="AN475" i="195"/>
  <c r="AM475" i="195"/>
  <c r="AL475" i="195"/>
  <c r="AK475" i="195"/>
  <c r="AR474" i="195"/>
  <c r="AQ474" i="195"/>
  <c r="AN474" i="195"/>
  <c r="AM474" i="195"/>
  <c r="AL474" i="195"/>
  <c r="AK474" i="195"/>
  <c r="AR473" i="195"/>
  <c r="AQ473" i="195"/>
  <c r="AL473" i="195" s="1"/>
  <c r="AM473" i="195"/>
  <c r="AR471" i="195"/>
  <c r="AQ471" i="195"/>
  <c r="AN471" i="195"/>
  <c r="AM471" i="195"/>
  <c r="AL471" i="195"/>
  <c r="AK471" i="195"/>
  <c r="AR470" i="195"/>
  <c r="AQ470" i="195"/>
  <c r="AN470" i="195"/>
  <c r="AM470" i="195"/>
  <c r="AL470" i="195"/>
  <c r="AK470" i="195"/>
  <c r="AR469" i="195"/>
  <c r="AQ469" i="195"/>
  <c r="AL469" i="195" s="1"/>
  <c r="AM469" i="195"/>
  <c r="AR468" i="195"/>
  <c r="AQ468" i="195"/>
  <c r="AM468" i="195"/>
  <c r="AR466" i="195"/>
  <c r="AQ466" i="195"/>
  <c r="D466" i="195"/>
  <c r="AM466" i="195" s="1"/>
  <c r="AR465" i="195"/>
  <c r="AQ465" i="195"/>
  <c r="AM465" i="195"/>
  <c r="AR464" i="195"/>
  <c r="AQ464" i="195"/>
  <c r="AL464" i="195" s="1"/>
  <c r="AM464" i="195"/>
  <c r="AR463" i="195"/>
  <c r="AQ463" i="195"/>
  <c r="AM463" i="195"/>
  <c r="AL463" i="195"/>
  <c r="AR462" i="195"/>
  <c r="AQ462" i="195"/>
  <c r="AL462" i="195" s="1"/>
  <c r="AM462" i="195"/>
  <c r="AR461" i="195"/>
  <c r="AQ461" i="195"/>
  <c r="AL461" i="195" s="1"/>
  <c r="AM461" i="195"/>
  <c r="AR452" i="195"/>
  <c r="AQ452" i="195"/>
  <c r="AN452" i="195"/>
  <c r="AM452" i="195"/>
  <c r="AL452" i="195"/>
  <c r="AK452" i="195"/>
  <c r="AR451" i="195"/>
  <c r="AQ451" i="195"/>
  <c r="AN451" i="195"/>
  <c r="AM451" i="195"/>
  <c r="AL451" i="195"/>
  <c r="AK451" i="195"/>
  <c r="AR450" i="195"/>
  <c r="AQ450" i="195"/>
  <c r="AN450" i="195"/>
  <c r="AM450" i="195"/>
  <c r="AL450" i="195"/>
  <c r="AK450" i="195"/>
  <c r="AR449" i="195"/>
  <c r="AQ449" i="195"/>
  <c r="AL449" i="195" s="1"/>
  <c r="AM449" i="195"/>
  <c r="AR447" i="195"/>
  <c r="AQ447" i="195"/>
  <c r="AN447" i="195"/>
  <c r="AM447" i="195"/>
  <c r="AL447" i="195"/>
  <c r="AK447" i="195"/>
  <c r="AR446" i="195"/>
  <c r="AQ446" i="195"/>
  <c r="AN446" i="195"/>
  <c r="AM446" i="195"/>
  <c r="AL446" i="195"/>
  <c r="AK446" i="195"/>
  <c r="AR445" i="195"/>
  <c r="AQ445" i="195"/>
  <c r="AL445" i="195" s="1"/>
  <c r="AM445" i="195"/>
  <c r="AR444" i="195"/>
  <c r="AQ444" i="195"/>
  <c r="AM444" i="195"/>
  <c r="AR442" i="195"/>
  <c r="AQ442" i="195"/>
  <c r="D442" i="195"/>
  <c r="AM442" i="195" s="1"/>
  <c r="AR441" i="195"/>
  <c r="AL441" i="195" s="1"/>
  <c r="AQ441" i="195"/>
  <c r="AM441" i="195"/>
  <c r="AR440" i="195"/>
  <c r="AQ440" i="195"/>
  <c r="AL440" i="195" s="1"/>
  <c r="AM440" i="195"/>
  <c r="AR439" i="195"/>
  <c r="AQ439" i="195"/>
  <c r="AM439" i="195"/>
  <c r="AR438" i="195"/>
  <c r="AQ438" i="195"/>
  <c r="AM438" i="195"/>
  <c r="AR437" i="195"/>
  <c r="AQ437" i="195"/>
  <c r="AL437" i="195" s="1"/>
  <c r="AM437" i="195"/>
  <c r="AR428" i="195"/>
  <c r="AQ428" i="195"/>
  <c r="AN428" i="195"/>
  <c r="AM428" i="195"/>
  <c r="AL428" i="195"/>
  <c r="AK428" i="195"/>
  <c r="AR427" i="195"/>
  <c r="AQ427" i="195"/>
  <c r="AN427" i="195"/>
  <c r="AM427" i="195"/>
  <c r="AL427" i="195"/>
  <c r="AK427" i="195"/>
  <c r="AR426" i="195"/>
  <c r="AQ426" i="195"/>
  <c r="AN426" i="195"/>
  <c r="AM426" i="195"/>
  <c r="AL426" i="195"/>
  <c r="AK426" i="195"/>
  <c r="AR425" i="195"/>
  <c r="AQ425" i="195"/>
  <c r="AM425" i="195"/>
  <c r="AR423" i="195"/>
  <c r="AQ423" i="195"/>
  <c r="AN423" i="195"/>
  <c r="AM423" i="195"/>
  <c r="AL423" i="195"/>
  <c r="AK423" i="195"/>
  <c r="AR422" i="195"/>
  <c r="AQ422" i="195"/>
  <c r="AN422" i="195"/>
  <c r="AM422" i="195"/>
  <c r="AL422" i="195"/>
  <c r="AK422" i="195"/>
  <c r="AR421" i="195"/>
  <c r="AQ421" i="195"/>
  <c r="AM421" i="195"/>
  <c r="AR420" i="195"/>
  <c r="AQ420" i="195"/>
  <c r="AM420" i="195"/>
  <c r="AR418" i="195"/>
  <c r="AQ418" i="195"/>
  <c r="D418" i="195"/>
  <c r="AM418" i="195" s="1"/>
  <c r="AR417" i="195"/>
  <c r="AQ417" i="195"/>
  <c r="AL417" i="195" s="1"/>
  <c r="AM417" i="195"/>
  <c r="AR416" i="195"/>
  <c r="AQ416" i="195"/>
  <c r="AL416" i="195" s="1"/>
  <c r="AM416" i="195"/>
  <c r="AR415" i="195"/>
  <c r="AQ415" i="195"/>
  <c r="AM415" i="195"/>
  <c r="AR414" i="195"/>
  <c r="AQ414" i="195"/>
  <c r="AM414" i="195"/>
  <c r="AR413" i="195"/>
  <c r="AQ413" i="195"/>
  <c r="AL413" i="195" s="1"/>
  <c r="AM413" i="195"/>
  <c r="AR404" i="195"/>
  <c r="AQ404" i="195"/>
  <c r="AN404" i="195"/>
  <c r="AM404" i="195"/>
  <c r="AL404" i="195"/>
  <c r="AK404" i="195"/>
  <c r="AR403" i="195"/>
  <c r="AQ403" i="195"/>
  <c r="AN403" i="195"/>
  <c r="AM403" i="195"/>
  <c r="AL403" i="195"/>
  <c r="AK403" i="195"/>
  <c r="AR402" i="195"/>
  <c r="AQ402" i="195"/>
  <c r="AN402" i="195"/>
  <c r="AM402" i="195"/>
  <c r="AL402" i="195"/>
  <c r="AK402" i="195"/>
  <c r="AR401" i="195"/>
  <c r="AQ401" i="195"/>
  <c r="AM401" i="195"/>
  <c r="AR399" i="195"/>
  <c r="AQ399" i="195"/>
  <c r="AN399" i="195"/>
  <c r="AM399" i="195"/>
  <c r="AL399" i="195"/>
  <c r="AK399" i="195"/>
  <c r="AR398" i="195"/>
  <c r="AQ398" i="195"/>
  <c r="AN398" i="195"/>
  <c r="AM398" i="195"/>
  <c r="AL398" i="195"/>
  <c r="AK398" i="195"/>
  <c r="AR397" i="195"/>
  <c r="AQ397" i="195"/>
  <c r="AM397" i="195"/>
  <c r="AR396" i="195"/>
  <c r="AQ396" i="195"/>
  <c r="AM396" i="195"/>
  <c r="AR394" i="195"/>
  <c r="AQ394" i="195"/>
  <c r="D394" i="195"/>
  <c r="AM394" i="195" s="1"/>
  <c r="AR393" i="195"/>
  <c r="AQ393" i="195"/>
  <c r="AM393" i="195"/>
  <c r="AR392" i="195"/>
  <c r="AQ392" i="195"/>
  <c r="AM392" i="195"/>
  <c r="AR391" i="195"/>
  <c r="AQ391" i="195"/>
  <c r="AM391" i="195"/>
  <c r="AR390" i="195"/>
  <c r="AQ390" i="195"/>
  <c r="AM390" i="195"/>
  <c r="AL390" i="195"/>
  <c r="AR389" i="195"/>
  <c r="AQ389" i="195"/>
  <c r="AM389" i="195"/>
  <c r="AR380" i="195"/>
  <c r="AQ380" i="195"/>
  <c r="AN380" i="195"/>
  <c r="AM380" i="195"/>
  <c r="AL380" i="195"/>
  <c r="AK380" i="195"/>
  <c r="AR379" i="195"/>
  <c r="AQ379" i="195"/>
  <c r="AN379" i="195"/>
  <c r="AM379" i="195"/>
  <c r="AL379" i="195"/>
  <c r="AK379" i="195"/>
  <c r="AR378" i="195"/>
  <c r="AQ378" i="195"/>
  <c r="AN378" i="195"/>
  <c r="AM378" i="195"/>
  <c r="AL378" i="195"/>
  <c r="AK378" i="195"/>
  <c r="AR377" i="195"/>
  <c r="AQ377" i="195"/>
  <c r="AL377" i="195" s="1"/>
  <c r="AM377" i="195"/>
  <c r="AR375" i="195"/>
  <c r="AQ375" i="195"/>
  <c r="AN375" i="195"/>
  <c r="AM375" i="195"/>
  <c r="AL375" i="195"/>
  <c r="AK375" i="195"/>
  <c r="AR374" i="195"/>
  <c r="AQ374" i="195"/>
  <c r="AN374" i="195"/>
  <c r="AM374" i="195"/>
  <c r="AL374" i="195"/>
  <c r="AK374" i="195"/>
  <c r="AR373" i="195"/>
  <c r="AQ373" i="195"/>
  <c r="AL373" i="195" s="1"/>
  <c r="AM373" i="195"/>
  <c r="AR372" i="195"/>
  <c r="AQ372" i="195"/>
  <c r="AL372" i="195" s="1"/>
  <c r="AM372" i="195"/>
  <c r="AR370" i="195"/>
  <c r="AQ370" i="195"/>
  <c r="D370" i="195"/>
  <c r="AM370" i="195" s="1"/>
  <c r="AR369" i="195"/>
  <c r="AQ369" i="195"/>
  <c r="AM369" i="195"/>
  <c r="AR368" i="195"/>
  <c r="AQ368" i="195"/>
  <c r="AM368" i="195"/>
  <c r="AR367" i="195"/>
  <c r="AQ367" i="195"/>
  <c r="AL367" i="195" s="1"/>
  <c r="AM367" i="195"/>
  <c r="AR366" i="195"/>
  <c r="AQ366" i="195"/>
  <c r="AM366" i="195"/>
  <c r="AR365" i="195"/>
  <c r="AQ365" i="195"/>
  <c r="AM365" i="195"/>
  <c r="AR356" i="195"/>
  <c r="AQ356" i="195"/>
  <c r="AN356" i="195"/>
  <c r="AM356" i="195"/>
  <c r="AL356" i="195"/>
  <c r="AK356" i="195"/>
  <c r="AR355" i="195"/>
  <c r="AQ355" i="195"/>
  <c r="AN355" i="195"/>
  <c r="AM355" i="195"/>
  <c r="AL355" i="195"/>
  <c r="AK355" i="195"/>
  <c r="AR354" i="195"/>
  <c r="AQ354" i="195"/>
  <c r="AN354" i="195"/>
  <c r="AM354" i="195"/>
  <c r="AL354" i="195"/>
  <c r="AK354" i="195"/>
  <c r="AR353" i="195"/>
  <c r="AQ353" i="195"/>
  <c r="AM353" i="195"/>
  <c r="AR351" i="195"/>
  <c r="AQ351" i="195"/>
  <c r="AN351" i="195"/>
  <c r="AM351" i="195"/>
  <c r="AL351" i="195"/>
  <c r="AK351" i="195"/>
  <c r="AR350" i="195"/>
  <c r="AQ350" i="195"/>
  <c r="AN350" i="195"/>
  <c r="AM350" i="195"/>
  <c r="AL350" i="195"/>
  <c r="AK350" i="195"/>
  <c r="AR349" i="195"/>
  <c r="AQ349" i="195"/>
  <c r="AL349" i="195" s="1"/>
  <c r="AM349" i="195"/>
  <c r="AR348" i="195"/>
  <c r="AQ348" i="195"/>
  <c r="AM348" i="195"/>
  <c r="AR346" i="195"/>
  <c r="AQ346" i="195"/>
  <c r="D346" i="195"/>
  <c r="AR345" i="195"/>
  <c r="AL345" i="195" s="1"/>
  <c r="AQ345" i="195"/>
  <c r="AM345" i="195"/>
  <c r="AR344" i="195"/>
  <c r="AQ344" i="195"/>
  <c r="AM344" i="195"/>
  <c r="AR343" i="195"/>
  <c r="AQ343" i="195"/>
  <c r="AM343" i="195"/>
  <c r="AR342" i="195"/>
  <c r="AQ342" i="195"/>
  <c r="AL342" i="195" s="1"/>
  <c r="AM342" i="195"/>
  <c r="AR341" i="195"/>
  <c r="AQ341" i="195"/>
  <c r="AL341" i="195" s="1"/>
  <c r="AM341" i="195"/>
  <c r="AR332" i="195"/>
  <c r="AQ332" i="195"/>
  <c r="AN332" i="195"/>
  <c r="AM332" i="195"/>
  <c r="AL332" i="195"/>
  <c r="AK332" i="195"/>
  <c r="AR331" i="195"/>
  <c r="AQ331" i="195"/>
  <c r="AN331" i="195"/>
  <c r="AM331" i="195"/>
  <c r="AL331" i="195"/>
  <c r="AK331" i="195"/>
  <c r="AR330" i="195"/>
  <c r="AQ330" i="195"/>
  <c r="AN330" i="195"/>
  <c r="AM330" i="195"/>
  <c r="AL330" i="195"/>
  <c r="AK330" i="195"/>
  <c r="AR329" i="195"/>
  <c r="AQ329" i="195"/>
  <c r="AL329" i="195" s="1"/>
  <c r="AM329" i="195"/>
  <c r="AR327" i="195"/>
  <c r="AQ327" i="195"/>
  <c r="AN327" i="195"/>
  <c r="AM327" i="195"/>
  <c r="AL327" i="195"/>
  <c r="AK327" i="195"/>
  <c r="AR326" i="195"/>
  <c r="AQ326" i="195"/>
  <c r="AN326" i="195"/>
  <c r="AM326" i="195"/>
  <c r="AL326" i="195"/>
  <c r="AK326" i="195"/>
  <c r="AR325" i="195"/>
  <c r="AQ325" i="195"/>
  <c r="AM325" i="195"/>
  <c r="AR324" i="195"/>
  <c r="AL324" i="195" s="1"/>
  <c r="AQ324" i="195"/>
  <c r="AM324" i="195"/>
  <c r="AR322" i="195"/>
  <c r="AQ322" i="195"/>
  <c r="D322" i="195"/>
  <c r="AR321" i="195"/>
  <c r="AQ321" i="195"/>
  <c r="AM321" i="195"/>
  <c r="AR320" i="195"/>
  <c r="AQ320" i="195"/>
  <c r="AM320" i="195"/>
  <c r="AR319" i="195"/>
  <c r="AQ319" i="195"/>
  <c r="AL319" i="195" s="1"/>
  <c r="AM319" i="195"/>
  <c r="AR318" i="195"/>
  <c r="AQ318" i="195"/>
  <c r="AL318" i="195" s="1"/>
  <c r="AM318" i="195"/>
  <c r="AR317" i="195"/>
  <c r="AQ317" i="195"/>
  <c r="AM317" i="195"/>
  <c r="AR308" i="195"/>
  <c r="AQ308" i="195"/>
  <c r="AN308" i="195"/>
  <c r="AM308" i="195"/>
  <c r="AL308" i="195"/>
  <c r="AK308" i="195"/>
  <c r="AR307" i="195"/>
  <c r="AQ307" i="195"/>
  <c r="AN307" i="195"/>
  <c r="AM307" i="195"/>
  <c r="AL307" i="195"/>
  <c r="AK307" i="195"/>
  <c r="AR306" i="195"/>
  <c r="AQ306" i="195"/>
  <c r="AN306" i="195"/>
  <c r="AM306" i="195"/>
  <c r="AL306" i="195"/>
  <c r="AK306" i="195"/>
  <c r="AR305" i="195"/>
  <c r="AL305" i="195" s="1"/>
  <c r="AQ305" i="195"/>
  <c r="AM305" i="195"/>
  <c r="AR303" i="195"/>
  <c r="AQ303" i="195"/>
  <c r="AN303" i="195"/>
  <c r="AM303" i="195"/>
  <c r="AL303" i="195"/>
  <c r="AK303" i="195"/>
  <c r="AR302" i="195"/>
  <c r="AQ302" i="195"/>
  <c r="AN302" i="195"/>
  <c r="AM302" i="195"/>
  <c r="AL302" i="195"/>
  <c r="AK302" i="195"/>
  <c r="AR301" i="195"/>
  <c r="AQ301" i="195"/>
  <c r="AM301" i="195"/>
  <c r="AR300" i="195"/>
  <c r="AL300" i="195" s="1"/>
  <c r="AQ300" i="195"/>
  <c r="AM300" i="195"/>
  <c r="AR298" i="195"/>
  <c r="AQ298" i="195"/>
  <c r="D298" i="195"/>
  <c r="AM298" i="195" s="1"/>
  <c r="AR297" i="195"/>
  <c r="AQ297" i="195"/>
  <c r="AL297" i="195" s="1"/>
  <c r="AM297" i="195"/>
  <c r="AR296" i="195"/>
  <c r="AL296" i="195" s="1"/>
  <c r="AQ296" i="195"/>
  <c r="AM296" i="195"/>
  <c r="AR295" i="195"/>
  <c r="AQ295" i="195"/>
  <c r="AL295" i="195" s="1"/>
  <c r="AM295" i="195"/>
  <c r="AR294" i="195"/>
  <c r="AQ294" i="195"/>
  <c r="AM294" i="195"/>
  <c r="AR293" i="195"/>
  <c r="AQ293" i="195"/>
  <c r="AL293" i="195" s="1"/>
  <c r="AM293" i="195"/>
  <c r="AR284" i="195"/>
  <c r="AQ284" i="195"/>
  <c r="AN284" i="195"/>
  <c r="AM284" i="195"/>
  <c r="AL284" i="195"/>
  <c r="AK284" i="195"/>
  <c r="AR283" i="195"/>
  <c r="AQ283" i="195"/>
  <c r="AN283" i="195"/>
  <c r="AM283" i="195"/>
  <c r="AL283" i="195"/>
  <c r="AK283" i="195"/>
  <c r="AR282" i="195"/>
  <c r="AQ282" i="195"/>
  <c r="AN282" i="195"/>
  <c r="AM282" i="195"/>
  <c r="AL282" i="195"/>
  <c r="AK282" i="195"/>
  <c r="AR281" i="195"/>
  <c r="AQ281" i="195"/>
  <c r="AM281" i="195"/>
  <c r="AR279" i="195"/>
  <c r="AQ279" i="195"/>
  <c r="AN279" i="195"/>
  <c r="AM279" i="195"/>
  <c r="AL279" i="195"/>
  <c r="AK279" i="195"/>
  <c r="AR278" i="195"/>
  <c r="AQ278" i="195"/>
  <c r="AN278" i="195"/>
  <c r="AM278" i="195"/>
  <c r="AL278" i="195"/>
  <c r="AK278" i="195"/>
  <c r="AR277" i="195"/>
  <c r="AQ277" i="195"/>
  <c r="AL277" i="195" s="1"/>
  <c r="AM277" i="195"/>
  <c r="AR276" i="195"/>
  <c r="AQ276" i="195"/>
  <c r="AM276" i="195"/>
  <c r="AR274" i="195"/>
  <c r="AQ274" i="195"/>
  <c r="AL274" i="195" s="1"/>
  <c r="AM274" i="195"/>
  <c r="D274" i="195"/>
  <c r="AR273" i="195"/>
  <c r="AQ273" i="195"/>
  <c r="AL273" i="195" s="1"/>
  <c r="AM273" i="195"/>
  <c r="AR272" i="195"/>
  <c r="AQ272" i="195"/>
  <c r="AM272" i="195"/>
  <c r="AR271" i="195"/>
  <c r="AQ271" i="195"/>
  <c r="AM271" i="195"/>
  <c r="AR270" i="195"/>
  <c r="AL270" i="195" s="1"/>
  <c r="AQ270" i="195"/>
  <c r="AM270" i="195"/>
  <c r="AR269" i="195"/>
  <c r="AL269" i="195" s="1"/>
  <c r="AQ269" i="195"/>
  <c r="AM269" i="195"/>
  <c r="AR260" i="195"/>
  <c r="AQ260" i="195"/>
  <c r="AN260" i="195"/>
  <c r="AM260" i="195"/>
  <c r="AL260" i="195"/>
  <c r="AK260" i="195"/>
  <c r="AR259" i="195"/>
  <c r="AQ259" i="195"/>
  <c r="AN259" i="195"/>
  <c r="AM259" i="195"/>
  <c r="AL259" i="195"/>
  <c r="AK259" i="195"/>
  <c r="AR258" i="195"/>
  <c r="AQ258" i="195"/>
  <c r="AN258" i="195"/>
  <c r="AM258" i="195"/>
  <c r="AL258" i="195"/>
  <c r="AK258" i="195"/>
  <c r="AR257" i="195"/>
  <c r="AQ257" i="195"/>
  <c r="AL257" i="195" s="1"/>
  <c r="AM257" i="195"/>
  <c r="AR255" i="195"/>
  <c r="AQ255" i="195"/>
  <c r="AN255" i="195"/>
  <c r="AM255" i="195"/>
  <c r="AL255" i="195"/>
  <c r="AK255" i="195"/>
  <c r="AR254" i="195"/>
  <c r="AQ254" i="195"/>
  <c r="AN254" i="195"/>
  <c r="AM254" i="195"/>
  <c r="AL254" i="195"/>
  <c r="AK254" i="195"/>
  <c r="AR253" i="195"/>
  <c r="AQ253" i="195"/>
  <c r="AM253" i="195"/>
  <c r="AR252" i="195"/>
  <c r="AQ252" i="195"/>
  <c r="AL252" i="195" s="1"/>
  <c r="AM252" i="195"/>
  <c r="AR250" i="195"/>
  <c r="AQ250" i="195"/>
  <c r="D250" i="195"/>
  <c r="AL250" i="195" s="1"/>
  <c r="AR249" i="195"/>
  <c r="AQ249" i="195"/>
  <c r="AM249" i="195"/>
  <c r="AR248" i="195"/>
  <c r="AQ248" i="195"/>
  <c r="AM248" i="195"/>
  <c r="AR247" i="195"/>
  <c r="AQ247" i="195"/>
  <c r="AM247" i="195"/>
  <c r="AR246" i="195"/>
  <c r="AQ246" i="195"/>
  <c r="AL246" i="195" s="1"/>
  <c r="AM246" i="195"/>
  <c r="AR245" i="195"/>
  <c r="AQ245" i="195"/>
  <c r="AL245" i="195" s="1"/>
  <c r="AM245" i="195"/>
  <c r="AR236" i="195"/>
  <c r="AQ236" i="195"/>
  <c r="AN236" i="195"/>
  <c r="AM236" i="195"/>
  <c r="AL236" i="195"/>
  <c r="AK236" i="195"/>
  <c r="AR235" i="195"/>
  <c r="AQ235" i="195"/>
  <c r="AN235" i="195"/>
  <c r="AM235" i="195"/>
  <c r="AL235" i="195"/>
  <c r="AK235" i="195"/>
  <c r="AR234" i="195"/>
  <c r="AQ234" i="195"/>
  <c r="AN234" i="195"/>
  <c r="AM234" i="195"/>
  <c r="AL234" i="195"/>
  <c r="AK234" i="195"/>
  <c r="AR233" i="195"/>
  <c r="AL233" i="195" s="1"/>
  <c r="AQ233" i="195"/>
  <c r="AM233" i="195"/>
  <c r="AR231" i="195"/>
  <c r="AQ231" i="195"/>
  <c r="AN231" i="195"/>
  <c r="AM231" i="195"/>
  <c r="AL231" i="195"/>
  <c r="AK231" i="195"/>
  <c r="AR230" i="195"/>
  <c r="AQ230" i="195"/>
  <c r="AN230" i="195"/>
  <c r="AM230" i="195"/>
  <c r="AL230" i="195"/>
  <c r="AK230" i="195"/>
  <c r="AR229" i="195"/>
  <c r="AQ229" i="195"/>
  <c r="AL229" i="195" s="1"/>
  <c r="AM229" i="195"/>
  <c r="AR228" i="195"/>
  <c r="AQ228" i="195"/>
  <c r="AL228" i="195" s="1"/>
  <c r="AM228" i="195"/>
  <c r="AR226" i="195"/>
  <c r="AQ226" i="195"/>
  <c r="D226" i="195"/>
  <c r="AR225" i="195"/>
  <c r="AQ225" i="195"/>
  <c r="AM225" i="195"/>
  <c r="AR224" i="195"/>
  <c r="AQ224" i="195"/>
  <c r="AM224" i="195"/>
  <c r="AR223" i="195"/>
  <c r="AL223" i="195" s="1"/>
  <c r="AQ223" i="195"/>
  <c r="AM223" i="195"/>
  <c r="AR222" i="195"/>
  <c r="AL222" i="195" s="1"/>
  <c r="AQ222" i="195"/>
  <c r="AM222" i="195"/>
  <c r="AR221" i="195"/>
  <c r="AQ221" i="195"/>
  <c r="AM221" i="195"/>
  <c r="AR212" i="195"/>
  <c r="AQ212" i="195"/>
  <c r="AN212" i="195"/>
  <c r="AM212" i="195"/>
  <c r="AL212" i="195"/>
  <c r="AK212" i="195"/>
  <c r="AR211" i="195"/>
  <c r="AQ211" i="195"/>
  <c r="AN211" i="195"/>
  <c r="AM211" i="195"/>
  <c r="AL211" i="195"/>
  <c r="AK211" i="195"/>
  <c r="AR210" i="195"/>
  <c r="AQ210" i="195"/>
  <c r="AN210" i="195"/>
  <c r="AM210" i="195"/>
  <c r="AL210" i="195"/>
  <c r="AK210" i="195"/>
  <c r="AR209" i="195"/>
  <c r="AQ209" i="195"/>
  <c r="AL209" i="195" s="1"/>
  <c r="AM209" i="195"/>
  <c r="AR207" i="195"/>
  <c r="AQ207" i="195"/>
  <c r="AN207" i="195"/>
  <c r="AM207" i="195"/>
  <c r="AL207" i="195"/>
  <c r="AK207" i="195"/>
  <c r="AR206" i="195"/>
  <c r="AQ206" i="195"/>
  <c r="AN206" i="195"/>
  <c r="AM206" i="195"/>
  <c r="AL206" i="195"/>
  <c r="AK206" i="195"/>
  <c r="AR205" i="195"/>
  <c r="AQ205" i="195"/>
  <c r="AM205" i="195"/>
  <c r="AR204" i="195"/>
  <c r="AQ204" i="195"/>
  <c r="AM204" i="195"/>
  <c r="AR202" i="195"/>
  <c r="AQ202" i="195"/>
  <c r="D202" i="195"/>
  <c r="AM202" i="195" s="1"/>
  <c r="AR201" i="195"/>
  <c r="AL201" i="195" s="1"/>
  <c r="AQ201" i="195"/>
  <c r="AM201" i="195"/>
  <c r="AR200" i="195"/>
  <c r="AQ200" i="195"/>
  <c r="AM200" i="195"/>
  <c r="AR199" i="195"/>
  <c r="AQ199" i="195"/>
  <c r="AL199" i="195" s="1"/>
  <c r="AM199" i="195"/>
  <c r="AR198" i="195"/>
  <c r="AL198" i="195" s="1"/>
  <c r="AQ198" i="195"/>
  <c r="AM198" i="195"/>
  <c r="AR197" i="195"/>
  <c r="AQ197" i="195"/>
  <c r="AM197" i="195"/>
  <c r="AR188" i="195"/>
  <c r="AQ188" i="195"/>
  <c r="AN188" i="195"/>
  <c r="AM188" i="195"/>
  <c r="AL188" i="195"/>
  <c r="AK188" i="195"/>
  <c r="AR187" i="195"/>
  <c r="AQ187" i="195"/>
  <c r="AN187" i="195"/>
  <c r="AM187" i="195"/>
  <c r="AL187" i="195"/>
  <c r="AK187" i="195"/>
  <c r="AR186" i="195"/>
  <c r="AQ186" i="195"/>
  <c r="AN186" i="195"/>
  <c r="AM186" i="195"/>
  <c r="AL186" i="195"/>
  <c r="AK186" i="195"/>
  <c r="AR185" i="195"/>
  <c r="AQ185" i="195"/>
  <c r="AL185" i="195" s="1"/>
  <c r="AM185" i="195"/>
  <c r="AR183" i="195"/>
  <c r="AQ183" i="195"/>
  <c r="AN183" i="195"/>
  <c r="AM183" i="195"/>
  <c r="AL183" i="195"/>
  <c r="AK183" i="195"/>
  <c r="AR182" i="195"/>
  <c r="AQ182" i="195"/>
  <c r="AN182" i="195"/>
  <c r="AM182" i="195"/>
  <c r="AL182" i="195"/>
  <c r="AK182" i="195"/>
  <c r="AR181" i="195"/>
  <c r="AQ181" i="195"/>
  <c r="AM181" i="195"/>
  <c r="AR180" i="195"/>
  <c r="AQ180" i="195"/>
  <c r="AM180" i="195"/>
  <c r="AR178" i="195"/>
  <c r="AQ178" i="195"/>
  <c r="D178" i="195"/>
  <c r="AM178" i="195" s="1"/>
  <c r="AR177" i="195"/>
  <c r="AQ177" i="195"/>
  <c r="AL177" i="195" s="1"/>
  <c r="AM177" i="195"/>
  <c r="AR176" i="195"/>
  <c r="AQ176" i="195"/>
  <c r="AM176" i="195"/>
  <c r="AR175" i="195"/>
  <c r="AQ175" i="195"/>
  <c r="AM175" i="195"/>
  <c r="AR174" i="195"/>
  <c r="AQ174" i="195"/>
  <c r="AM174" i="195"/>
  <c r="AL174" i="195"/>
  <c r="AR173" i="195"/>
  <c r="AQ173" i="195"/>
  <c r="AM173" i="195"/>
  <c r="AR164" i="195"/>
  <c r="AQ164" i="195"/>
  <c r="AN164" i="195"/>
  <c r="AM164" i="195"/>
  <c r="AL164" i="195"/>
  <c r="AK164" i="195"/>
  <c r="AR163" i="195"/>
  <c r="AQ163" i="195"/>
  <c r="AN163" i="195"/>
  <c r="AM163" i="195"/>
  <c r="AL163" i="195"/>
  <c r="AK163" i="195"/>
  <c r="AR162" i="195"/>
  <c r="AQ162" i="195"/>
  <c r="AN162" i="195"/>
  <c r="AM162" i="195"/>
  <c r="AL162" i="195"/>
  <c r="AK162" i="195"/>
  <c r="AR161" i="195"/>
  <c r="AL161" i="195" s="1"/>
  <c r="AQ161" i="195"/>
  <c r="AM161" i="195"/>
  <c r="AM18" i="195" s="1"/>
  <c r="AR159" i="195"/>
  <c r="AQ159" i="195"/>
  <c r="AN159" i="195"/>
  <c r="AM159" i="195"/>
  <c r="AL159" i="195"/>
  <c r="AK159" i="195"/>
  <c r="AR158" i="195"/>
  <c r="AQ158" i="195"/>
  <c r="AN158" i="195"/>
  <c r="AM158" i="195"/>
  <c r="AL158" i="195"/>
  <c r="AK158" i="195"/>
  <c r="AR157" i="195"/>
  <c r="AQ157" i="195"/>
  <c r="AM157" i="195"/>
  <c r="AR156" i="195"/>
  <c r="AQ156" i="195"/>
  <c r="AL156" i="195" s="1"/>
  <c r="AM156" i="195"/>
  <c r="AR154" i="195"/>
  <c r="AQ154" i="195"/>
  <c r="D154" i="195"/>
  <c r="AL154" i="195" s="1"/>
  <c r="AR153" i="195"/>
  <c r="AQ153" i="195"/>
  <c r="AM153" i="195"/>
  <c r="AR152" i="195"/>
  <c r="AL152" i="195" s="1"/>
  <c r="AQ152" i="195"/>
  <c r="AM152" i="195"/>
  <c r="AR151" i="195"/>
  <c r="AQ151" i="195"/>
  <c r="AL151" i="195" s="1"/>
  <c r="AM151" i="195"/>
  <c r="AR150" i="195"/>
  <c r="AL150" i="195" s="1"/>
  <c r="AQ150" i="195"/>
  <c r="AM150" i="195"/>
  <c r="AR149" i="195"/>
  <c r="AQ149" i="195"/>
  <c r="AM149" i="195"/>
  <c r="AL149" i="195"/>
  <c r="AR140" i="195"/>
  <c r="AQ140" i="195"/>
  <c r="AN140" i="195"/>
  <c r="AM140" i="195"/>
  <c r="AL140" i="195"/>
  <c r="AK140" i="195"/>
  <c r="AR139" i="195"/>
  <c r="AQ139" i="195"/>
  <c r="AN139" i="195"/>
  <c r="AM139" i="195"/>
  <c r="AL139" i="195"/>
  <c r="AK139" i="195"/>
  <c r="AR138" i="195"/>
  <c r="AQ138" i="195"/>
  <c r="AN138" i="195"/>
  <c r="AM138" i="195"/>
  <c r="AL138" i="195"/>
  <c r="AK138" i="195"/>
  <c r="AR137" i="195"/>
  <c r="AQ137" i="195"/>
  <c r="AM137" i="195"/>
  <c r="AR135" i="195"/>
  <c r="AQ135" i="195"/>
  <c r="AN135" i="195"/>
  <c r="AM135" i="195"/>
  <c r="AL135" i="195"/>
  <c r="AK135" i="195"/>
  <c r="AR134" i="195"/>
  <c r="AQ134" i="195"/>
  <c r="AN134" i="195"/>
  <c r="AM134" i="195"/>
  <c r="AL134" i="195"/>
  <c r="AK134" i="195"/>
  <c r="AR133" i="195"/>
  <c r="AQ133" i="195"/>
  <c r="AL133" i="195" s="1"/>
  <c r="AM133" i="195"/>
  <c r="AR132" i="195"/>
  <c r="AL132" i="195" s="1"/>
  <c r="AQ132" i="195"/>
  <c r="AM132" i="195"/>
  <c r="AR130" i="195"/>
  <c r="AQ130" i="195"/>
  <c r="D130" i="195"/>
  <c r="AR129" i="195"/>
  <c r="AQ129" i="195"/>
  <c r="AL129" i="195" s="1"/>
  <c r="AM129" i="195"/>
  <c r="AR128" i="195"/>
  <c r="AQ128" i="195"/>
  <c r="AM128" i="195"/>
  <c r="AR127" i="195"/>
  <c r="AQ127" i="195"/>
  <c r="AL127" i="195" s="1"/>
  <c r="AM127" i="195"/>
  <c r="AR126" i="195"/>
  <c r="AQ126" i="195"/>
  <c r="AL126" i="195" s="1"/>
  <c r="AM126" i="195"/>
  <c r="AR125" i="195"/>
  <c r="AQ125" i="195"/>
  <c r="AM125" i="195"/>
  <c r="AR116" i="195"/>
  <c r="AQ116" i="195"/>
  <c r="AN116" i="195"/>
  <c r="AM116" i="195"/>
  <c r="AL116" i="195"/>
  <c r="AK116" i="195"/>
  <c r="AR115" i="195"/>
  <c r="AQ115" i="195"/>
  <c r="AN115" i="195"/>
  <c r="AM115" i="195"/>
  <c r="AL115" i="195"/>
  <c r="AK115" i="195"/>
  <c r="AR114" i="195"/>
  <c r="AQ114" i="195"/>
  <c r="AN114" i="195"/>
  <c r="AM114" i="195"/>
  <c r="AL114" i="195"/>
  <c r="AK114" i="195"/>
  <c r="AR113" i="195"/>
  <c r="AQ113" i="195"/>
  <c r="AL113" i="195" s="1"/>
  <c r="AM113" i="195"/>
  <c r="AR111" i="195"/>
  <c r="AQ111" i="195"/>
  <c r="AN111" i="195"/>
  <c r="AM111" i="195"/>
  <c r="AL111" i="195"/>
  <c r="AK111" i="195"/>
  <c r="AR110" i="195"/>
  <c r="AQ110" i="195"/>
  <c r="AN110" i="195"/>
  <c r="AM110" i="195"/>
  <c r="AL110" i="195"/>
  <c r="AK110" i="195"/>
  <c r="AR109" i="195"/>
  <c r="AL109" i="195" s="1"/>
  <c r="AQ109" i="195"/>
  <c r="AM109" i="195"/>
  <c r="AR108" i="195"/>
  <c r="AQ108" i="195"/>
  <c r="AL108" i="195" s="1"/>
  <c r="AM108" i="195"/>
  <c r="AR106" i="195"/>
  <c r="AQ106" i="195"/>
  <c r="D106" i="195"/>
  <c r="AR105" i="195"/>
  <c r="AQ105" i="195"/>
  <c r="AM105" i="195"/>
  <c r="AR104" i="195"/>
  <c r="AQ104" i="195"/>
  <c r="AL104" i="195" s="1"/>
  <c r="AM104" i="195"/>
  <c r="AR103" i="195"/>
  <c r="AL103" i="195" s="1"/>
  <c r="AQ103" i="195"/>
  <c r="AM103" i="195"/>
  <c r="AR102" i="195"/>
  <c r="AQ102" i="195"/>
  <c r="AL102" i="195" s="1"/>
  <c r="AM102" i="195"/>
  <c r="AR101" i="195"/>
  <c r="AQ101" i="195"/>
  <c r="AM101" i="195"/>
  <c r="AR92" i="195"/>
  <c r="AQ92" i="195"/>
  <c r="AN92" i="195"/>
  <c r="AM92" i="195"/>
  <c r="AL92" i="195"/>
  <c r="AK92" i="195"/>
  <c r="AR91" i="195"/>
  <c r="AQ91" i="195"/>
  <c r="AN91" i="195"/>
  <c r="AM91" i="195"/>
  <c r="AL91" i="195"/>
  <c r="AK91" i="195"/>
  <c r="AR90" i="195"/>
  <c r="AQ90" i="195"/>
  <c r="AN90" i="195"/>
  <c r="AM90" i="195"/>
  <c r="AL90" i="195"/>
  <c r="AK90" i="195"/>
  <c r="AR89" i="195"/>
  <c r="AQ89" i="195"/>
  <c r="AM89" i="195"/>
  <c r="AL89" i="195"/>
  <c r="AR87" i="195"/>
  <c r="AQ87" i="195"/>
  <c r="AN87" i="195"/>
  <c r="AM87" i="195"/>
  <c r="AL87" i="195"/>
  <c r="AK87" i="195"/>
  <c r="AR86" i="195"/>
  <c r="AQ86" i="195"/>
  <c r="AN86" i="195"/>
  <c r="AM86" i="195"/>
  <c r="AL86" i="195"/>
  <c r="AK86" i="195"/>
  <c r="AR85" i="195"/>
  <c r="AQ85" i="195"/>
  <c r="AM85" i="195"/>
  <c r="AL85" i="195"/>
  <c r="AR84" i="195"/>
  <c r="AQ84" i="195"/>
  <c r="AL84" i="195" s="1"/>
  <c r="AM84" i="195"/>
  <c r="AR82" i="195"/>
  <c r="AQ82" i="195"/>
  <c r="AL82" i="195" s="1"/>
  <c r="D82" i="195"/>
  <c r="AM82" i="195" s="1"/>
  <c r="AR81" i="195"/>
  <c r="AL81" i="195" s="1"/>
  <c r="AQ81" i="195"/>
  <c r="AM81" i="195"/>
  <c r="AR80" i="195"/>
  <c r="AQ80" i="195"/>
  <c r="AL80" i="195" s="1"/>
  <c r="AM80" i="195"/>
  <c r="AR79" i="195"/>
  <c r="AQ79" i="195"/>
  <c r="AL79" i="195" s="1"/>
  <c r="AM79" i="195"/>
  <c r="AR78" i="195"/>
  <c r="AQ78" i="195"/>
  <c r="AM78" i="195"/>
  <c r="AR77" i="195"/>
  <c r="AL77" i="195" s="1"/>
  <c r="AQ77" i="195"/>
  <c r="AM77" i="195"/>
  <c r="AR68" i="195"/>
  <c r="AQ68" i="195"/>
  <c r="AN68" i="195"/>
  <c r="AM68" i="195"/>
  <c r="AL68" i="195"/>
  <c r="AK68" i="195"/>
  <c r="AR67" i="195"/>
  <c r="AQ67" i="195"/>
  <c r="AN67" i="195"/>
  <c r="AM67" i="195"/>
  <c r="AL67" i="195"/>
  <c r="AK67" i="195"/>
  <c r="AR66" i="195"/>
  <c r="AQ66" i="195"/>
  <c r="AN66" i="195"/>
  <c r="AM66" i="195"/>
  <c r="AL66" i="195"/>
  <c r="AK66" i="195"/>
  <c r="AR65" i="195"/>
  <c r="AQ65" i="195"/>
  <c r="AL65" i="195" s="1"/>
  <c r="AM65" i="195"/>
  <c r="AR63" i="195"/>
  <c r="AQ63" i="195"/>
  <c r="AN63" i="195"/>
  <c r="AM63" i="195"/>
  <c r="AL63" i="195"/>
  <c r="AK63" i="195"/>
  <c r="AR62" i="195"/>
  <c r="AQ62" i="195"/>
  <c r="AN62" i="195"/>
  <c r="AM62" i="195"/>
  <c r="AL62" i="195"/>
  <c r="AL16" i="195" s="1"/>
  <c r="AK62" i="195"/>
  <c r="AR61" i="195"/>
  <c r="AQ61" i="195"/>
  <c r="AL61" i="195" s="1"/>
  <c r="AM61" i="195"/>
  <c r="AR60" i="195"/>
  <c r="AQ60" i="195"/>
  <c r="AM60" i="195"/>
  <c r="AR58" i="195"/>
  <c r="AQ58" i="195"/>
  <c r="D58" i="195"/>
  <c r="AM58" i="195" s="1"/>
  <c r="AR57" i="195"/>
  <c r="AL57" i="195" s="1"/>
  <c r="AQ57" i="195"/>
  <c r="AM57" i="195"/>
  <c r="AR56" i="195"/>
  <c r="AQ56" i="195"/>
  <c r="AL56" i="195" s="1"/>
  <c r="AM56" i="195"/>
  <c r="AR55" i="195"/>
  <c r="AQ55" i="195"/>
  <c r="AL55" i="195" s="1"/>
  <c r="AM55" i="195"/>
  <c r="AR54" i="195"/>
  <c r="AQ54" i="195"/>
  <c r="AM54" i="195"/>
  <c r="AR53" i="195"/>
  <c r="AQ53" i="195"/>
  <c r="AM53" i="195"/>
  <c r="AR44" i="195"/>
  <c r="AQ44" i="195"/>
  <c r="AN44" i="195"/>
  <c r="AM44" i="195"/>
  <c r="AL44" i="195"/>
  <c r="AL21" i="195" s="1"/>
  <c r="AK44" i="195"/>
  <c r="AR43" i="195"/>
  <c r="AQ43" i="195"/>
  <c r="AN43" i="195"/>
  <c r="AM43" i="195"/>
  <c r="AM20" i="195" s="1"/>
  <c r="AL43" i="195"/>
  <c r="AK43" i="195"/>
  <c r="AR42" i="195"/>
  <c r="AQ42" i="195"/>
  <c r="AN42" i="195"/>
  <c r="AM42" i="195"/>
  <c r="AL42" i="195"/>
  <c r="AK42" i="195"/>
  <c r="AR41" i="195"/>
  <c r="AQ41" i="195"/>
  <c r="AM41" i="195"/>
  <c r="AR39" i="195"/>
  <c r="AQ39" i="195"/>
  <c r="AN39" i="195"/>
  <c r="AM39" i="195"/>
  <c r="AL39" i="195"/>
  <c r="AK39" i="195"/>
  <c r="AR38" i="195"/>
  <c r="AQ38" i="195"/>
  <c r="AN38" i="195"/>
  <c r="AM38" i="195"/>
  <c r="AM16" i="195" s="1"/>
  <c r="AL38" i="195"/>
  <c r="AK38" i="195"/>
  <c r="AR37" i="195"/>
  <c r="AL37" i="195" s="1"/>
  <c r="AQ37" i="195"/>
  <c r="AM37" i="195"/>
  <c r="AR36" i="195"/>
  <c r="AQ36" i="195"/>
  <c r="AM36" i="195"/>
  <c r="AR34" i="195"/>
  <c r="AQ34" i="195"/>
  <c r="AN34" i="195"/>
  <c r="AM34" i="195"/>
  <c r="AL34" i="195"/>
  <c r="AK34" i="195"/>
  <c r="AR33" i="195"/>
  <c r="AL33" i="195" s="1"/>
  <c r="AQ33" i="195"/>
  <c r="AM33" i="195"/>
  <c r="AM12" i="195" s="1"/>
  <c r="AR32" i="195"/>
  <c r="AL32" i="195" s="1"/>
  <c r="AQ32" i="195"/>
  <c r="AM32" i="195"/>
  <c r="AM11" i="195" s="1"/>
  <c r="AR31" i="195"/>
  <c r="AQ31" i="195"/>
  <c r="AM31" i="195"/>
  <c r="AM10" i="195" s="1"/>
  <c r="AL31" i="195"/>
  <c r="AR30" i="195"/>
  <c r="AL30" i="195" s="1"/>
  <c r="AQ30" i="195"/>
  <c r="AM30" i="195"/>
  <c r="AM9" i="195" s="1"/>
  <c r="AR29" i="195"/>
  <c r="AL29" i="195" s="1"/>
  <c r="AQ29" i="195"/>
  <c r="AM29" i="195"/>
  <c r="G23" i="195"/>
  <c r="F23" i="195"/>
  <c r="F25" i="195" s="1"/>
  <c r="F50" i="195" s="1"/>
  <c r="AL19" i="195"/>
  <c r="AL17" i="195"/>
  <c r="AM14" i="195"/>
  <c r="F9" i="195"/>
  <c r="AR524" i="194"/>
  <c r="AQ524" i="194"/>
  <c r="AN524" i="194"/>
  <c r="AM524" i="194"/>
  <c r="AL524" i="194"/>
  <c r="AK524" i="194"/>
  <c r="AR523" i="194"/>
  <c r="AQ523" i="194"/>
  <c r="AN523" i="194"/>
  <c r="AM523" i="194"/>
  <c r="AL523" i="194"/>
  <c r="AK523" i="194"/>
  <c r="AR522" i="194"/>
  <c r="AQ522" i="194"/>
  <c r="AN522" i="194"/>
  <c r="AM522" i="194"/>
  <c r="AL522" i="194"/>
  <c r="AK522" i="194"/>
  <c r="AR521" i="194"/>
  <c r="AQ521" i="194"/>
  <c r="AL521" i="194" s="1"/>
  <c r="AM521" i="194"/>
  <c r="AR519" i="194"/>
  <c r="AQ519" i="194"/>
  <c r="AN519" i="194"/>
  <c r="AM519" i="194"/>
  <c r="AL519" i="194"/>
  <c r="AK519" i="194"/>
  <c r="AR518" i="194"/>
  <c r="AQ518" i="194"/>
  <c r="AN518" i="194"/>
  <c r="AM518" i="194"/>
  <c r="AL518" i="194"/>
  <c r="AK518" i="194"/>
  <c r="AR517" i="194"/>
  <c r="AQ517" i="194"/>
  <c r="AM517" i="194"/>
  <c r="AL517" i="194"/>
  <c r="AR516" i="194"/>
  <c r="AL516" i="194" s="1"/>
  <c r="AQ516" i="194"/>
  <c r="AM516" i="194"/>
  <c r="AR514" i="194"/>
  <c r="AQ514" i="194"/>
  <c r="D514" i="194"/>
  <c r="AR513" i="194"/>
  <c r="AQ513" i="194"/>
  <c r="AL513" i="194" s="1"/>
  <c r="AM513" i="194"/>
  <c r="AR512" i="194"/>
  <c r="AQ512" i="194"/>
  <c r="AL512" i="194" s="1"/>
  <c r="AM512" i="194"/>
  <c r="AR511" i="194"/>
  <c r="AQ511" i="194"/>
  <c r="AM511" i="194"/>
  <c r="AR510" i="194"/>
  <c r="AQ510" i="194"/>
  <c r="AL510" i="194" s="1"/>
  <c r="AM510" i="194"/>
  <c r="AR509" i="194"/>
  <c r="AQ509" i="194"/>
  <c r="AL509" i="194" s="1"/>
  <c r="AM509" i="194"/>
  <c r="AR500" i="194"/>
  <c r="AQ500" i="194"/>
  <c r="AN500" i="194"/>
  <c r="AM500" i="194"/>
  <c r="AL500" i="194"/>
  <c r="AK500" i="194"/>
  <c r="AR499" i="194"/>
  <c r="AQ499" i="194"/>
  <c r="AN499" i="194"/>
  <c r="AM499" i="194"/>
  <c r="AL499" i="194"/>
  <c r="AK499" i="194"/>
  <c r="AR498" i="194"/>
  <c r="AQ498" i="194"/>
  <c r="AN498" i="194"/>
  <c r="AM498" i="194"/>
  <c r="AL498" i="194"/>
  <c r="AK498" i="194"/>
  <c r="AR497" i="194"/>
  <c r="AL497" i="194" s="1"/>
  <c r="AQ497" i="194"/>
  <c r="AM497" i="194"/>
  <c r="AR495" i="194"/>
  <c r="AQ495" i="194"/>
  <c r="AN495" i="194"/>
  <c r="AM495" i="194"/>
  <c r="AL495" i="194"/>
  <c r="AK495" i="194"/>
  <c r="AR494" i="194"/>
  <c r="AQ494" i="194"/>
  <c r="AN494" i="194"/>
  <c r="AM494" i="194"/>
  <c r="AL494" i="194"/>
  <c r="AK494" i="194"/>
  <c r="AR493" i="194"/>
  <c r="AL493" i="194" s="1"/>
  <c r="AQ493" i="194"/>
  <c r="AM493" i="194"/>
  <c r="AR492" i="194"/>
  <c r="AQ492" i="194"/>
  <c r="AL492" i="194" s="1"/>
  <c r="AM492" i="194"/>
  <c r="AR490" i="194"/>
  <c r="AQ490" i="194"/>
  <c r="D490" i="194"/>
  <c r="AR489" i="194"/>
  <c r="AQ489" i="194"/>
  <c r="AM489" i="194"/>
  <c r="AR488" i="194"/>
  <c r="AL488" i="194" s="1"/>
  <c r="AQ488" i="194"/>
  <c r="AM488" i="194"/>
  <c r="AR487" i="194"/>
  <c r="AQ487" i="194"/>
  <c r="AL487" i="194" s="1"/>
  <c r="AM487" i="194"/>
  <c r="AR486" i="194"/>
  <c r="AQ486" i="194"/>
  <c r="AM486" i="194"/>
  <c r="AR485" i="194"/>
  <c r="AQ485" i="194"/>
  <c r="AM485" i="194"/>
  <c r="AR476" i="194"/>
  <c r="AQ476" i="194"/>
  <c r="AN476" i="194"/>
  <c r="AM476" i="194"/>
  <c r="AL476" i="194"/>
  <c r="AK476" i="194"/>
  <c r="AR475" i="194"/>
  <c r="AQ475" i="194"/>
  <c r="AN475" i="194"/>
  <c r="AM475" i="194"/>
  <c r="AL475" i="194"/>
  <c r="AK475" i="194"/>
  <c r="AR474" i="194"/>
  <c r="AQ474" i="194"/>
  <c r="AN474" i="194"/>
  <c r="AM474" i="194"/>
  <c r="AL474" i="194"/>
  <c r="AK474" i="194"/>
  <c r="AR473" i="194"/>
  <c r="AQ473" i="194"/>
  <c r="AM473" i="194"/>
  <c r="AR471" i="194"/>
  <c r="AQ471" i="194"/>
  <c r="AN471" i="194"/>
  <c r="AM471" i="194"/>
  <c r="AL471" i="194"/>
  <c r="AK471" i="194"/>
  <c r="AR470" i="194"/>
  <c r="AQ470" i="194"/>
  <c r="AN470" i="194"/>
  <c r="AM470" i="194"/>
  <c r="AL470" i="194"/>
  <c r="AK470" i="194"/>
  <c r="AR469" i="194"/>
  <c r="AQ469" i="194"/>
  <c r="AL469" i="194" s="1"/>
  <c r="AM469" i="194"/>
  <c r="AR468" i="194"/>
  <c r="AQ468" i="194"/>
  <c r="AL468" i="194" s="1"/>
  <c r="AM468" i="194"/>
  <c r="AR466" i="194"/>
  <c r="AQ466" i="194"/>
  <c r="D466" i="194"/>
  <c r="AR465" i="194"/>
  <c r="AQ465" i="194"/>
  <c r="AM465" i="194"/>
  <c r="AR464" i="194"/>
  <c r="AQ464" i="194"/>
  <c r="AM464" i="194"/>
  <c r="AR463" i="194"/>
  <c r="AQ463" i="194"/>
  <c r="AL463" i="194" s="1"/>
  <c r="AM463" i="194"/>
  <c r="AR462" i="194"/>
  <c r="AQ462" i="194"/>
  <c r="AL462" i="194" s="1"/>
  <c r="AM462" i="194"/>
  <c r="AR461" i="194"/>
  <c r="AQ461" i="194"/>
  <c r="AM461" i="194"/>
  <c r="AR452" i="194"/>
  <c r="AQ452" i="194"/>
  <c r="AN452" i="194"/>
  <c r="AM452" i="194"/>
  <c r="AL452" i="194"/>
  <c r="AK452" i="194"/>
  <c r="AR451" i="194"/>
  <c r="AQ451" i="194"/>
  <c r="AN451" i="194"/>
  <c r="AM451" i="194"/>
  <c r="AL451" i="194"/>
  <c r="AK451" i="194"/>
  <c r="AR450" i="194"/>
  <c r="AQ450" i="194"/>
  <c r="AN450" i="194"/>
  <c r="AM450" i="194"/>
  <c r="AL450" i="194"/>
  <c r="AK450" i="194"/>
  <c r="AR449" i="194"/>
  <c r="AQ449" i="194"/>
  <c r="AL449" i="194" s="1"/>
  <c r="AM449" i="194"/>
  <c r="AR447" i="194"/>
  <c r="AQ447" i="194"/>
  <c r="AN447" i="194"/>
  <c r="AM447" i="194"/>
  <c r="AL447" i="194"/>
  <c r="AK447" i="194"/>
  <c r="AR446" i="194"/>
  <c r="AQ446" i="194"/>
  <c r="AN446" i="194"/>
  <c r="AM446" i="194"/>
  <c r="AL446" i="194"/>
  <c r="AK446" i="194"/>
  <c r="AR445" i="194"/>
  <c r="AQ445" i="194"/>
  <c r="AM445" i="194"/>
  <c r="AR444" i="194"/>
  <c r="AQ444" i="194"/>
  <c r="AL444" i="194" s="1"/>
  <c r="AM444" i="194"/>
  <c r="AR442" i="194"/>
  <c r="AQ442" i="194"/>
  <c r="D442" i="194"/>
  <c r="AM442" i="194" s="1"/>
  <c r="AR441" i="194"/>
  <c r="AQ441" i="194"/>
  <c r="AL441" i="194" s="1"/>
  <c r="AM441" i="194"/>
  <c r="AR440" i="194"/>
  <c r="AQ440" i="194"/>
  <c r="AL440" i="194" s="1"/>
  <c r="AM440" i="194"/>
  <c r="AR439" i="194"/>
  <c r="AQ439" i="194"/>
  <c r="AM439" i="194"/>
  <c r="AR438" i="194"/>
  <c r="AQ438" i="194"/>
  <c r="AM438" i="194"/>
  <c r="AR437" i="194"/>
  <c r="AQ437" i="194"/>
  <c r="AM437" i="194"/>
  <c r="AR428" i="194"/>
  <c r="AQ428" i="194"/>
  <c r="AN428" i="194"/>
  <c r="AM428" i="194"/>
  <c r="AL428" i="194"/>
  <c r="AK428" i="194"/>
  <c r="AR427" i="194"/>
  <c r="AQ427" i="194"/>
  <c r="AN427" i="194"/>
  <c r="AM427" i="194"/>
  <c r="AL427" i="194"/>
  <c r="AK427" i="194"/>
  <c r="AR426" i="194"/>
  <c r="AQ426" i="194"/>
  <c r="AN426" i="194"/>
  <c r="AM426" i="194"/>
  <c r="AL426" i="194"/>
  <c r="AK426" i="194"/>
  <c r="AR425" i="194"/>
  <c r="AQ425" i="194"/>
  <c r="AM425" i="194"/>
  <c r="AR423" i="194"/>
  <c r="AQ423" i="194"/>
  <c r="AN423" i="194"/>
  <c r="AM423" i="194"/>
  <c r="AL423" i="194"/>
  <c r="AK423" i="194"/>
  <c r="AR422" i="194"/>
  <c r="AQ422" i="194"/>
  <c r="AN422" i="194"/>
  <c r="AM422" i="194"/>
  <c r="AL422" i="194"/>
  <c r="AK422" i="194"/>
  <c r="AR421" i="194"/>
  <c r="AQ421" i="194"/>
  <c r="AM421" i="194"/>
  <c r="AL421" i="194"/>
  <c r="AR420" i="194"/>
  <c r="AQ420" i="194"/>
  <c r="AM420" i="194"/>
  <c r="AR418" i="194"/>
  <c r="AL418" i="194" s="1"/>
  <c r="AQ418" i="194"/>
  <c r="AM418" i="194"/>
  <c r="D418" i="194"/>
  <c r="AR417" i="194"/>
  <c r="AQ417" i="194"/>
  <c r="AL417" i="194" s="1"/>
  <c r="AM417" i="194"/>
  <c r="AR416" i="194"/>
  <c r="AQ416" i="194"/>
  <c r="AL416" i="194" s="1"/>
  <c r="AM416" i="194"/>
  <c r="AR415" i="194"/>
  <c r="AQ415" i="194"/>
  <c r="AL415" i="194" s="1"/>
  <c r="AM415" i="194"/>
  <c r="AR414" i="194"/>
  <c r="AL414" i="194" s="1"/>
  <c r="AQ414" i="194"/>
  <c r="AM414" i="194"/>
  <c r="AR413" i="194"/>
  <c r="AQ413" i="194"/>
  <c r="AM413" i="194"/>
  <c r="AR404" i="194"/>
  <c r="AQ404" i="194"/>
  <c r="AN404" i="194"/>
  <c r="AM404" i="194"/>
  <c r="AL404" i="194"/>
  <c r="AK404" i="194"/>
  <c r="AR403" i="194"/>
  <c r="AQ403" i="194"/>
  <c r="AN403" i="194"/>
  <c r="AM403" i="194"/>
  <c r="AL403" i="194"/>
  <c r="AK403" i="194"/>
  <c r="AR402" i="194"/>
  <c r="AQ402" i="194"/>
  <c r="AN402" i="194"/>
  <c r="AM402" i="194"/>
  <c r="AL402" i="194"/>
  <c r="AK402" i="194"/>
  <c r="AR401" i="194"/>
  <c r="AQ401" i="194"/>
  <c r="AM401" i="194"/>
  <c r="AL401" i="194"/>
  <c r="AR399" i="194"/>
  <c r="AQ399" i="194"/>
  <c r="AN399" i="194"/>
  <c r="AM399" i="194"/>
  <c r="AL399" i="194"/>
  <c r="AK399" i="194"/>
  <c r="AR398" i="194"/>
  <c r="AQ398" i="194"/>
  <c r="AN398" i="194"/>
  <c r="AM398" i="194"/>
  <c r="AL398" i="194"/>
  <c r="AK398" i="194"/>
  <c r="AR397" i="194"/>
  <c r="AQ397" i="194"/>
  <c r="AL397" i="194" s="1"/>
  <c r="AM397" i="194"/>
  <c r="AR396" i="194"/>
  <c r="AQ396" i="194"/>
  <c r="AL396" i="194" s="1"/>
  <c r="AM396" i="194"/>
  <c r="AR394" i="194"/>
  <c r="AQ394" i="194"/>
  <c r="D394" i="194"/>
  <c r="AR393" i="194"/>
  <c r="AQ393" i="194"/>
  <c r="AL393" i="194" s="1"/>
  <c r="AM393" i="194"/>
  <c r="AR392" i="194"/>
  <c r="AQ392" i="194"/>
  <c r="AM392" i="194"/>
  <c r="AR391" i="194"/>
  <c r="AQ391" i="194"/>
  <c r="AL391" i="194" s="1"/>
  <c r="AM391" i="194"/>
  <c r="AR390" i="194"/>
  <c r="AQ390" i="194"/>
  <c r="AM390" i="194"/>
  <c r="AL390" i="194"/>
  <c r="AR389" i="194"/>
  <c r="AQ389" i="194"/>
  <c r="AL389" i="194" s="1"/>
  <c r="AM389" i="194"/>
  <c r="AR380" i="194"/>
  <c r="AQ380" i="194"/>
  <c r="AN380" i="194"/>
  <c r="AM380" i="194"/>
  <c r="AL380" i="194"/>
  <c r="AK380" i="194"/>
  <c r="AR379" i="194"/>
  <c r="AQ379" i="194"/>
  <c r="AN379" i="194"/>
  <c r="AM379" i="194"/>
  <c r="AL379" i="194"/>
  <c r="AK379" i="194"/>
  <c r="AR378" i="194"/>
  <c r="AQ378" i="194"/>
  <c r="AN378" i="194"/>
  <c r="AM378" i="194"/>
  <c r="AL378" i="194"/>
  <c r="AK378" i="194"/>
  <c r="AR377" i="194"/>
  <c r="AQ377" i="194"/>
  <c r="AM377" i="194"/>
  <c r="AR375" i="194"/>
  <c r="AQ375" i="194"/>
  <c r="AN375" i="194"/>
  <c r="AM375" i="194"/>
  <c r="AL375" i="194"/>
  <c r="AK375" i="194"/>
  <c r="AR374" i="194"/>
  <c r="AQ374" i="194"/>
  <c r="AN374" i="194"/>
  <c r="AM374" i="194"/>
  <c r="AL374" i="194"/>
  <c r="AK374" i="194"/>
  <c r="AR373" i="194"/>
  <c r="AQ373" i="194"/>
  <c r="AL373" i="194" s="1"/>
  <c r="AM373" i="194"/>
  <c r="AR372" i="194"/>
  <c r="AQ372" i="194"/>
  <c r="AM372" i="194"/>
  <c r="AR370" i="194"/>
  <c r="AQ370" i="194"/>
  <c r="D370" i="194"/>
  <c r="AM370" i="194" s="1"/>
  <c r="AR369" i="194"/>
  <c r="AQ369" i="194"/>
  <c r="AL369" i="194" s="1"/>
  <c r="AM369" i="194"/>
  <c r="AR368" i="194"/>
  <c r="AQ368" i="194"/>
  <c r="AM368" i="194"/>
  <c r="AR367" i="194"/>
  <c r="AL367" i="194" s="1"/>
  <c r="AQ367" i="194"/>
  <c r="AM367" i="194"/>
  <c r="AR366" i="194"/>
  <c r="AQ366" i="194"/>
  <c r="AM366" i="194"/>
  <c r="AR365" i="194"/>
  <c r="AQ365" i="194"/>
  <c r="AL365" i="194" s="1"/>
  <c r="AM365" i="194"/>
  <c r="AR356" i="194"/>
  <c r="AQ356" i="194"/>
  <c r="AN356" i="194"/>
  <c r="AM356" i="194"/>
  <c r="AL356" i="194"/>
  <c r="AK356" i="194"/>
  <c r="AR355" i="194"/>
  <c r="AQ355" i="194"/>
  <c r="AN355" i="194"/>
  <c r="AM355" i="194"/>
  <c r="AL355" i="194"/>
  <c r="AK355" i="194"/>
  <c r="AR354" i="194"/>
  <c r="AQ354" i="194"/>
  <c r="AN354" i="194"/>
  <c r="AM354" i="194"/>
  <c r="AL354" i="194"/>
  <c r="AK354" i="194"/>
  <c r="AR353" i="194"/>
  <c r="AQ353" i="194"/>
  <c r="AM353" i="194"/>
  <c r="AR351" i="194"/>
  <c r="AQ351" i="194"/>
  <c r="AN351" i="194"/>
  <c r="AM351" i="194"/>
  <c r="AL351" i="194"/>
  <c r="AK351" i="194"/>
  <c r="AR350" i="194"/>
  <c r="AQ350" i="194"/>
  <c r="AN350" i="194"/>
  <c r="AM350" i="194"/>
  <c r="AL350" i="194"/>
  <c r="AK350" i="194"/>
  <c r="AR349" i="194"/>
  <c r="AQ349" i="194"/>
  <c r="AM349" i="194"/>
  <c r="AL349" i="194"/>
  <c r="AR348" i="194"/>
  <c r="AQ348" i="194"/>
  <c r="AM348" i="194"/>
  <c r="AR346" i="194"/>
  <c r="AQ346" i="194"/>
  <c r="D346" i="194"/>
  <c r="AM346" i="194" s="1"/>
  <c r="AR345" i="194"/>
  <c r="AQ345" i="194"/>
  <c r="AL345" i="194" s="1"/>
  <c r="AM345" i="194"/>
  <c r="AR344" i="194"/>
  <c r="AQ344" i="194"/>
  <c r="AM344" i="194"/>
  <c r="AL344" i="194"/>
  <c r="AR343" i="194"/>
  <c r="AQ343" i="194"/>
  <c r="AL343" i="194" s="1"/>
  <c r="AM343" i="194"/>
  <c r="AR342" i="194"/>
  <c r="AQ342" i="194"/>
  <c r="AM342" i="194"/>
  <c r="AR341" i="194"/>
  <c r="AQ341" i="194"/>
  <c r="AL341" i="194" s="1"/>
  <c r="AM341" i="194"/>
  <c r="AR332" i="194"/>
  <c r="AQ332" i="194"/>
  <c r="AN332" i="194"/>
  <c r="AM332" i="194"/>
  <c r="AL332" i="194"/>
  <c r="AK332" i="194"/>
  <c r="AR331" i="194"/>
  <c r="AQ331" i="194"/>
  <c r="AN331" i="194"/>
  <c r="AM331" i="194"/>
  <c r="AL331" i="194"/>
  <c r="AK331" i="194"/>
  <c r="AR330" i="194"/>
  <c r="AQ330" i="194"/>
  <c r="AN330" i="194"/>
  <c r="AM330" i="194"/>
  <c r="AL330" i="194"/>
  <c r="AK330" i="194"/>
  <c r="AR329" i="194"/>
  <c r="AQ329" i="194"/>
  <c r="AM329" i="194"/>
  <c r="AR327" i="194"/>
  <c r="AQ327" i="194"/>
  <c r="AN327" i="194"/>
  <c r="AM327" i="194"/>
  <c r="AL327" i="194"/>
  <c r="AK327" i="194"/>
  <c r="AR326" i="194"/>
  <c r="AQ326" i="194"/>
  <c r="AN326" i="194"/>
  <c r="AM326" i="194"/>
  <c r="AL326" i="194"/>
  <c r="AK326" i="194"/>
  <c r="AR325" i="194"/>
  <c r="AQ325" i="194"/>
  <c r="AL325" i="194" s="1"/>
  <c r="AM325" i="194"/>
  <c r="AR324" i="194"/>
  <c r="AQ324" i="194"/>
  <c r="AM324" i="194"/>
  <c r="AR322" i="194"/>
  <c r="AQ322" i="194"/>
  <c r="D322" i="194"/>
  <c r="AR321" i="194"/>
  <c r="AQ321" i="194"/>
  <c r="AL321" i="194" s="1"/>
  <c r="AM321" i="194"/>
  <c r="AR320" i="194"/>
  <c r="AQ320" i="194"/>
  <c r="AM320" i="194"/>
  <c r="AL320" i="194"/>
  <c r="AR319" i="194"/>
  <c r="AQ319" i="194"/>
  <c r="AM319" i="194"/>
  <c r="AR318" i="194"/>
  <c r="AQ318" i="194"/>
  <c r="AM318" i="194"/>
  <c r="AR317" i="194"/>
  <c r="AQ317" i="194"/>
  <c r="AL317" i="194" s="1"/>
  <c r="AM317" i="194"/>
  <c r="AR308" i="194"/>
  <c r="AQ308" i="194"/>
  <c r="AN308" i="194"/>
  <c r="AM308" i="194"/>
  <c r="AL308" i="194"/>
  <c r="AK308" i="194"/>
  <c r="AR307" i="194"/>
  <c r="AQ307" i="194"/>
  <c r="AN307" i="194"/>
  <c r="AM307" i="194"/>
  <c r="AL307" i="194"/>
  <c r="AK307" i="194"/>
  <c r="AR306" i="194"/>
  <c r="AQ306" i="194"/>
  <c r="AN306" i="194"/>
  <c r="AM306" i="194"/>
  <c r="AL306" i="194"/>
  <c r="AK306" i="194"/>
  <c r="AR305" i="194"/>
  <c r="AQ305" i="194"/>
  <c r="AL305" i="194" s="1"/>
  <c r="AM305" i="194"/>
  <c r="AR303" i="194"/>
  <c r="AQ303" i="194"/>
  <c r="AN303" i="194"/>
  <c r="AM303" i="194"/>
  <c r="AL303" i="194"/>
  <c r="AK303" i="194"/>
  <c r="AR302" i="194"/>
  <c r="AQ302" i="194"/>
  <c r="AN302" i="194"/>
  <c r="AM302" i="194"/>
  <c r="AL302" i="194"/>
  <c r="AK302" i="194"/>
  <c r="AR301" i="194"/>
  <c r="AQ301" i="194"/>
  <c r="AM301" i="194"/>
  <c r="AR300" i="194"/>
  <c r="AQ300" i="194"/>
  <c r="AM300" i="194"/>
  <c r="AR298" i="194"/>
  <c r="AQ298" i="194"/>
  <c r="D298" i="194"/>
  <c r="AM298" i="194" s="1"/>
  <c r="AR297" i="194"/>
  <c r="AQ297" i="194"/>
  <c r="AL297" i="194" s="1"/>
  <c r="AM297" i="194"/>
  <c r="AR296" i="194"/>
  <c r="AQ296" i="194"/>
  <c r="AM296" i="194"/>
  <c r="AL296" i="194"/>
  <c r="AR295" i="194"/>
  <c r="AQ295" i="194"/>
  <c r="AL295" i="194" s="1"/>
  <c r="AM295" i="194"/>
  <c r="AR294" i="194"/>
  <c r="AQ294" i="194"/>
  <c r="AM294" i="194"/>
  <c r="AR293" i="194"/>
  <c r="AL293" i="194" s="1"/>
  <c r="AQ293" i="194"/>
  <c r="AM293" i="194"/>
  <c r="AR284" i="194"/>
  <c r="AQ284" i="194"/>
  <c r="AN284" i="194"/>
  <c r="AM284" i="194"/>
  <c r="AL284" i="194"/>
  <c r="AK284" i="194"/>
  <c r="AR283" i="194"/>
  <c r="AQ283" i="194"/>
  <c r="AN283" i="194"/>
  <c r="AM283" i="194"/>
  <c r="AL283" i="194"/>
  <c r="AK283" i="194"/>
  <c r="AR282" i="194"/>
  <c r="AQ282" i="194"/>
  <c r="AN282" i="194"/>
  <c r="AM282" i="194"/>
  <c r="AL282" i="194"/>
  <c r="AK282" i="194"/>
  <c r="AR281" i="194"/>
  <c r="AQ281" i="194"/>
  <c r="AM281" i="194"/>
  <c r="AR279" i="194"/>
  <c r="AQ279" i="194"/>
  <c r="AN279" i="194"/>
  <c r="AM279" i="194"/>
  <c r="AL279" i="194"/>
  <c r="AK279" i="194"/>
  <c r="AR278" i="194"/>
  <c r="AQ278" i="194"/>
  <c r="AN278" i="194"/>
  <c r="AM278" i="194"/>
  <c r="AL278" i="194"/>
  <c r="AK278" i="194"/>
  <c r="AR277" i="194"/>
  <c r="AQ277" i="194"/>
  <c r="AM277" i="194"/>
  <c r="AR276" i="194"/>
  <c r="AQ276" i="194"/>
  <c r="AL276" i="194" s="1"/>
  <c r="AM276" i="194"/>
  <c r="AR274" i="194"/>
  <c r="AQ274" i="194"/>
  <c r="D274" i="194"/>
  <c r="AM274" i="194" s="1"/>
  <c r="AR273" i="194"/>
  <c r="AL273" i="194" s="1"/>
  <c r="AQ273" i="194"/>
  <c r="AM273" i="194"/>
  <c r="AR272" i="194"/>
  <c r="AQ272" i="194"/>
  <c r="AM272" i="194"/>
  <c r="AL272" i="194"/>
  <c r="AR271" i="194"/>
  <c r="AQ271" i="194"/>
  <c r="AM271" i="194"/>
  <c r="AR270" i="194"/>
  <c r="AQ270" i="194"/>
  <c r="AL270" i="194" s="1"/>
  <c r="AM270" i="194"/>
  <c r="AR269" i="194"/>
  <c r="AQ269" i="194"/>
  <c r="AM269" i="194"/>
  <c r="AR260" i="194"/>
  <c r="AQ260" i="194"/>
  <c r="AN260" i="194"/>
  <c r="AM260" i="194"/>
  <c r="AL260" i="194"/>
  <c r="AK260" i="194"/>
  <c r="AR259" i="194"/>
  <c r="AQ259" i="194"/>
  <c r="AN259" i="194"/>
  <c r="AM259" i="194"/>
  <c r="AL259" i="194"/>
  <c r="AK259" i="194"/>
  <c r="AR258" i="194"/>
  <c r="AQ258" i="194"/>
  <c r="AN258" i="194"/>
  <c r="AM258" i="194"/>
  <c r="AL258" i="194"/>
  <c r="AK258" i="194"/>
  <c r="AR257" i="194"/>
  <c r="AQ257" i="194"/>
  <c r="AL257" i="194" s="1"/>
  <c r="AM257" i="194"/>
  <c r="AR255" i="194"/>
  <c r="AQ255" i="194"/>
  <c r="AN255" i="194"/>
  <c r="AM255" i="194"/>
  <c r="AL255" i="194"/>
  <c r="AK255" i="194"/>
  <c r="AR254" i="194"/>
  <c r="AQ254" i="194"/>
  <c r="AN254" i="194"/>
  <c r="AM254" i="194"/>
  <c r="AL254" i="194"/>
  <c r="AK254" i="194"/>
  <c r="AR253" i="194"/>
  <c r="AL253" i="194" s="1"/>
  <c r="AQ253" i="194"/>
  <c r="AM253" i="194"/>
  <c r="AR252" i="194"/>
  <c r="AQ252" i="194"/>
  <c r="AL252" i="194" s="1"/>
  <c r="AM252" i="194"/>
  <c r="AR250" i="194"/>
  <c r="AQ250" i="194"/>
  <c r="D250" i="194"/>
  <c r="AM250" i="194" s="1"/>
  <c r="AR249" i="194"/>
  <c r="AQ249" i="194"/>
  <c r="AL249" i="194" s="1"/>
  <c r="AM249" i="194"/>
  <c r="AR248" i="194"/>
  <c r="AL248" i="194" s="1"/>
  <c r="AQ248" i="194"/>
  <c r="AM248" i="194"/>
  <c r="AR247" i="194"/>
  <c r="AQ247" i="194"/>
  <c r="AL247" i="194" s="1"/>
  <c r="AM247" i="194"/>
  <c r="AR246" i="194"/>
  <c r="AQ246" i="194"/>
  <c r="AL246" i="194" s="1"/>
  <c r="AM246" i="194"/>
  <c r="AR245" i="194"/>
  <c r="AQ245" i="194"/>
  <c r="AL245" i="194" s="1"/>
  <c r="AM245" i="194"/>
  <c r="AR236" i="194"/>
  <c r="AQ236" i="194"/>
  <c r="AN236" i="194"/>
  <c r="AM236" i="194"/>
  <c r="AL236" i="194"/>
  <c r="AK236" i="194"/>
  <c r="AR235" i="194"/>
  <c r="AQ235" i="194"/>
  <c r="AN235" i="194"/>
  <c r="AM235" i="194"/>
  <c r="AL235" i="194"/>
  <c r="AK235" i="194"/>
  <c r="AR234" i="194"/>
  <c r="AQ234" i="194"/>
  <c r="AN234" i="194"/>
  <c r="AM234" i="194"/>
  <c r="AL234" i="194"/>
  <c r="AK234" i="194"/>
  <c r="AR233" i="194"/>
  <c r="AQ233" i="194"/>
  <c r="AL233" i="194" s="1"/>
  <c r="AM233" i="194"/>
  <c r="AR231" i="194"/>
  <c r="AQ231" i="194"/>
  <c r="AN231" i="194"/>
  <c r="AM231" i="194"/>
  <c r="AL231" i="194"/>
  <c r="AK231" i="194"/>
  <c r="AR230" i="194"/>
  <c r="AQ230" i="194"/>
  <c r="AN230" i="194"/>
  <c r="AM230" i="194"/>
  <c r="AL230" i="194"/>
  <c r="AK230" i="194"/>
  <c r="AR229" i="194"/>
  <c r="AQ229" i="194"/>
  <c r="AL229" i="194" s="1"/>
  <c r="AM229" i="194"/>
  <c r="AR228" i="194"/>
  <c r="AQ228" i="194"/>
  <c r="AM228" i="194"/>
  <c r="AR226" i="194"/>
  <c r="AQ226" i="194"/>
  <c r="AM226" i="194"/>
  <c r="D226" i="194"/>
  <c r="AL226" i="194" s="1"/>
  <c r="AR225" i="194"/>
  <c r="AQ225" i="194"/>
  <c r="AM225" i="194"/>
  <c r="AL225" i="194"/>
  <c r="AR224" i="194"/>
  <c r="AQ224" i="194"/>
  <c r="AM224" i="194"/>
  <c r="AR223" i="194"/>
  <c r="AQ223" i="194"/>
  <c r="AM223" i="194"/>
  <c r="AR222" i="194"/>
  <c r="AL222" i="194" s="1"/>
  <c r="AQ222" i="194"/>
  <c r="AM222" i="194"/>
  <c r="AR221" i="194"/>
  <c r="AQ221" i="194"/>
  <c r="AM221" i="194"/>
  <c r="AR212" i="194"/>
  <c r="AQ212" i="194"/>
  <c r="AN212" i="194"/>
  <c r="AM212" i="194"/>
  <c r="AL212" i="194"/>
  <c r="AK212" i="194"/>
  <c r="AR211" i="194"/>
  <c r="AQ211" i="194"/>
  <c r="AN211" i="194"/>
  <c r="AM211" i="194"/>
  <c r="AL211" i="194"/>
  <c r="AK211" i="194"/>
  <c r="AR210" i="194"/>
  <c r="AQ210" i="194"/>
  <c r="AN210" i="194"/>
  <c r="AM210" i="194"/>
  <c r="AL210" i="194"/>
  <c r="AK210" i="194"/>
  <c r="AR209" i="194"/>
  <c r="AL209" i="194" s="1"/>
  <c r="AQ209" i="194"/>
  <c r="AM209" i="194"/>
  <c r="AR207" i="194"/>
  <c r="AQ207" i="194"/>
  <c r="AN207" i="194"/>
  <c r="AM207" i="194"/>
  <c r="AL207" i="194"/>
  <c r="AK207" i="194"/>
  <c r="AR206" i="194"/>
  <c r="AQ206" i="194"/>
  <c r="AN206" i="194"/>
  <c r="AM206" i="194"/>
  <c r="AL206" i="194"/>
  <c r="AK206" i="194"/>
  <c r="AR205" i="194"/>
  <c r="AL205" i="194" s="1"/>
  <c r="AQ205" i="194"/>
  <c r="AM205" i="194"/>
  <c r="AR204" i="194"/>
  <c r="AQ204" i="194"/>
  <c r="AM204" i="194"/>
  <c r="AR202" i="194"/>
  <c r="AQ202" i="194"/>
  <c r="D202" i="194"/>
  <c r="AL202" i="194" s="1"/>
  <c r="AR201" i="194"/>
  <c r="AQ201" i="194"/>
  <c r="AM201" i="194"/>
  <c r="AR200" i="194"/>
  <c r="AQ200" i="194"/>
  <c r="AM200" i="194"/>
  <c r="AR199" i="194"/>
  <c r="AQ199" i="194"/>
  <c r="AL199" i="194" s="1"/>
  <c r="AM199" i="194"/>
  <c r="AR198" i="194"/>
  <c r="AQ198" i="194"/>
  <c r="AL198" i="194" s="1"/>
  <c r="AM198" i="194"/>
  <c r="AR197" i="194"/>
  <c r="AQ197" i="194"/>
  <c r="AM197" i="194"/>
  <c r="AL197" i="194"/>
  <c r="AR188" i="194"/>
  <c r="AQ188" i="194"/>
  <c r="AN188" i="194"/>
  <c r="AM188" i="194"/>
  <c r="AL188" i="194"/>
  <c r="AK188" i="194"/>
  <c r="AR187" i="194"/>
  <c r="AQ187" i="194"/>
  <c r="AN187" i="194"/>
  <c r="AM187" i="194"/>
  <c r="AL187" i="194"/>
  <c r="AK187" i="194"/>
  <c r="AR186" i="194"/>
  <c r="AQ186" i="194"/>
  <c r="AN186" i="194"/>
  <c r="AM186" i="194"/>
  <c r="AL186" i="194"/>
  <c r="AK186" i="194"/>
  <c r="AR185" i="194"/>
  <c r="AQ185" i="194"/>
  <c r="AL185" i="194" s="1"/>
  <c r="AM185" i="194"/>
  <c r="AR183" i="194"/>
  <c r="AQ183" i="194"/>
  <c r="AN183" i="194"/>
  <c r="AM183" i="194"/>
  <c r="AL183" i="194"/>
  <c r="AK183" i="194"/>
  <c r="AR182" i="194"/>
  <c r="AQ182" i="194"/>
  <c r="AN182" i="194"/>
  <c r="AM182" i="194"/>
  <c r="AL182" i="194"/>
  <c r="AK182" i="194"/>
  <c r="AR181" i="194"/>
  <c r="AQ181" i="194"/>
  <c r="AL181" i="194" s="1"/>
  <c r="AM181" i="194"/>
  <c r="AR180" i="194"/>
  <c r="AQ180" i="194"/>
  <c r="AL180" i="194" s="1"/>
  <c r="AM180" i="194"/>
  <c r="AR178" i="194"/>
  <c r="AQ178" i="194"/>
  <c r="D178" i="194"/>
  <c r="AM178" i="194" s="1"/>
  <c r="AR177" i="194"/>
  <c r="AQ177" i="194"/>
  <c r="AM177" i="194"/>
  <c r="AL177" i="194"/>
  <c r="AR176" i="194"/>
  <c r="AQ176" i="194"/>
  <c r="AM176" i="194"/>
  <c r="AR175" i="194"/>
  <c r="AQ175" i="194"/>
  <c r="AM175" i="194"/>
  <c r="AR174" i="194"/>
  <c r="AL174" i="194" s="1"/>
  <c r="AQ174" i="194"/>
  <c r="AM174" i="194"/>
  <c r="AR173" i="194"/>
  <c r="AQ173" i="194"/>
  <c r="AM173" i="194"/>
  <c r="AR164" i="194"/>
  <c r="AQ164" i="194"/>
  <c r="AN164" i="194"/>
  <c r="AM164" i="194"/>
  <c r="AL164" i="194"/>
  <c r="AK164" i="194"/>
  <c r="AR163" i="194"/>
  <c r="AQ163" i="194"/>
  <c r="AN163" i="194"/>
  <c r="AM163" i="194"/>
  <c r="AL163" i="194"/>
  <c r="AK163" i="194"/>
  <c r="AR162" i="194"/>
  <c r="AQ162" i="194"/>
  <c r="AN162" i="194"/>
  <c r="AM162" i="194"/>
  <c r="AL162" i="194"/>
  <c r="AK162" i="194"/>
  <c r="AR161" i="194"/>
  <c r="AQ161" i="194"/>
  <c r="AM161" i="194"/>
  <c r="AL161" i="194"/>
  <c r="AR159" i="194"/>
  <c r="AQ159" i="194"/>
  <c r="AN159" i="194"/>
  <c r="AM159" i="194"/>
  <c r="AL159" i="194"/>
  <c r="AK159" i="194"/>
  <c r="AR158" i="194"/>
  <c r="AQ158" i="194"/>
  <c r="AN158" i="194"/>
  <c r="AM158" i="194"/>
  <c r="AL158" i="194"/>
  <c r="AK158" i="194"/>
  <c r="AR157" i="194"/>
  <c r="AQ157" i="194"/>
  <c r="AM157" i="194"/>
  <c r="AR156" i="194"/>
  <c r="AQ156" i="194"/>
  <c r="AM156" i="194"/>
  <c r="AL156" i="194"/>
  <c r="AR154" i="194"/>
  <c r="AQ154" i="194"/>
  <c r="D154" i="194"/>
  <c r="AR153" i="194"/>
  <c r="AQ153" i="194"/>
  <c r="AL153" i="194" s="1"/>
  <c r="AM153" i="194"/>
  <c r="AR152" i="194"/>
  <c r="AQ152" i="194"/>
  <c r="AL152" i="194" s="1"/>
  <c r="AM152" i="194"/>
  <c r="AR151" i="194"/>
  <c r="AQ151" i="194"/>
  <c r="AL151" i="194" s="1"/>
  <c r="AM151" i="194"/>
  <c r="AR150" i="194"/>
  <c r="AQ150" i="194"/>
  <c r="AM150" i="194"/>
  <c r="AR149" i="194"/>
  <c r="AQ149" i="194"/>
  <c r="AL149" i="194" s="1"/>
  <c r="AM149" i="194"/>
  <c r="AR140" i="194"/>
  <c r="AQ140" i="194"/>
  <c r="AN140" i="194"/>
  <c r="AM140" i="194"/>
  <c r="AM21" i="194" s="1"/>
  <c r="AL140" i="194"/>
  <c r="AL21" i="194" s="1"/>
  <c r="AK140" i="194"/>
  <c r="AR139" i="194"/>
  <c r="AQ139" i="194"/>
  <c r="AN139" i="194"/>
  <c r="AM139" i="194"/>
  <c r="AL139" i="194"/>
  <c r="AK139" i="194"/>
  <c r="AR138" i="194"/>
  <c r="AQ138" i="194"/>
  <c r="AN138" i="194"/>
  <c r="AM138" i="194"/>
  <c r="AL138" i="194"/>
  <c r="AK138" i="194"/>
  <c r="AR137" i="194"/>
  <c r="AQ137" i="194"/>
  <c r="AM137" i="194"/>
  <c r="AR135" i="194"/>
  <c r="AQ135" i="194"/>
  <c r="AN135" i="194"/>
  <c r="AM135" i="194"/>
  <c r="AL135" i="194"/>
  <c r="AK135" i="194"/>
  <c r="AR134" i="194"/>
  <c r="AQ134" i="194"/>
  <c r="AN134" i="194"/>
  <c r="AM134" i="194"/>
  <c r="AL134" i="194"/>
  <c r="AK134" i="194"/>
  <c r="AR133" i="194"/>
  <c r="AQ133" i="194"/>
  <c r="AL133" i="194" s="1"/>
  <c r="AM133" i="194"/>
  <c r="AR132" i="194"/>
  <c r="AQ132" i="194"/>
  <c r="AL132" i="194" s="1"/>
  <c r="AM132" i="194"/>
  <c r="AR130" i="194"/>
  <c r="AQ130" i="194"/>
  <c r="D130" i="194"/>
  <c r="AL130" i="194" s="1"/>
  <c r="AR129" i="194"/>
  <c r="AL129" i="194" s="1"/>
  <c r="AQ129" i="194"/>
  <c r="AM129" i="194"/>
  <c r="AR128" i="194"/>
  <c r="AQ128" i="194"/>
  <c r="AM128" i="194"/>
  <c r="AR127" i="194"/>
  <c r="AQ127" i="194"/>
  <c r="AM127" i="194"/>
  <c r="AL127" i="194"/>
  <c r="AR126" i="194"/>
  <c r="AQ126" i="194"/>
  <c r="AL126" i="194" s="1"/>
  <c r="AM126" i="194"/>
  <c r="AM9" i="194" s="1"/>
  <c r="AR125" i="194"/>
  <c r="AQ125" i="194"/>
  <c r="AM125" i="194"/>
  <c r="AR116" i="194"/>
  <c r="AQ116" i="194"/>
  <c r="AN116" i="194"/>
  <c r="AM116" i="194"/>
  <c r="AL116" i="194"/>
  <c r="AK116" i="194"/>
  <c r="AR115" i="194"/>
  <c r="AQ115" i="194"/>
  <c r="AN115" i="194"/>
  <c r="AM115" i="194"/>
  <c r="AL115" i="194"/>
  <c r="AK115" i="194"/>
  <c r="AR114" i="194"/>
  <c r="AQ114" i="194"/>
  <c r="AN114" i="194"/>
  <c r="AM114" i="194"/>
  <c r="AL114" i="194"/>
  <c r="AK114" i="194"/>
  <c r="AR113" i="194"/>
  <c r="AQ113" i="194"/>
  <c r="AL113" i="194" s="1"/>
  <c r="AM113" i="194"/>
  <c r="AR111" i="194"/>
  <c r="AQ111" i="194"/>
  <c r="AN111" i="194"/>
  <c r="AM111" i="194"/>
  <c r="AL111" i="194"/>
  <c r="AK111" i="194"/>
  <c r="AR110" i="194"/>
  <c r="AQ110" i="194"/>
  <c r="AN110" i="194"/>
  <c r="AM110" i="194"/>
  <c r="AL110" i="194"/>
  <c r="AK110" i="194"/>
  <c r="AR109" i="194"/>
  <c r="AQ109" i="194"/>
  <c r="AM109" i="194"/>
  <c r="AL109" i="194"/>
  <c r="AR108" i="194"/>
  <c r="AQ108" i="194"/>
  <c r="AM108" i="194"/>
  <c r="AL108" i="194"/>
  <c r="AR106" i="194"/>
  <c r="AQ106" i="194"/>
  <c r="D106" i="194"/>
  <c r="AR105" i="194"/>
  <c r="AQ105" i="194"/>
  <c r="AL105" i="194" s="1"/>
  <c r="AM105" i="194"/>
  <c r="AR104" i="194"/>
  <c r="AQ104" i="194"/>
  <c r="AL104" i="194" s="1"/>
  <c r="AM104" i="194"/>
  <c r="AR103" i="194"/>
  <c r="AQ103" i="194"/>
  <c r="AM103" i="194"/>
  <c r="AR102" i="194"/>
  <c r="AQ102" i="194"/>
  <c r="AL102" i="194" s="1"/>
  <c r="AM102" i="194"/>
  <c r="AR101" i="194"/>
  <c r="AQ101" i="194"/>
  <c r="AM101" i="194"/>
  <c r="AR92" i="194"/>
  <c r="AQ92" i="194"/>
  <c r="AN92" i="194"/>
  <c r="AM92" i="194"/>
  <c r="AL92" i="194"/>
  <c r="AK92" i="194"/>
  <c r="AR91" i="194"/>
  <c r="AQ91" i="194"/>
  <c r="AN91" i="194"/>
  <c r="AM91" i="194"/>
  <c r="AL91" i="194"/>
  <c r="AK91" i="194"/>
  <c r="AR90" i="194"/>
  <c r="AQ90" i="194"/>
  <c r="AN90" i="194"/>
  <c r="AM90" i="194"/>
  <c r="AL90" i="194"/>
  <c r="AK90" i="194"/>
  <c r="AR89" i="194"/>
  <c r="AQ89" i="194"/>
  <c r="AL89" i="194" s="1"/>
  <c r="AM89" i="194"/>
  <c r="AR87" i="194"/>
  <c r="AQ87" i="194"/>
  <c r="AN87" i="194"/>
  <c r="AM87" i="194"/>
  <c r="AL87" i="194"/>
  <c r="AK87" i="194"/>
  <c r="AR86" i="194"/>
  <c r="AQ86" i="194"/>
  <c r="AN86" i="194"/>
  <c r="AM86" i="194"/>
  <c r="AL86" i="194"/>
  <c r="AK86" i="194"/>
  <c r="AR85" i="194"/>
  <c r="AQ85" i="194"/>
  <c r="AM85" i="194"/>
  <c r="AL85" i="194"/>
  <c r="AR84" i="194"/>
  <c r="AQ84" i="194"/>
  <c r="AL84" i="194" s="1"/>
  <c r="AM84" i="194"/>
  <c r="AR82" i="194"/>
  <c r="AQ82" i="194"/>
  <c r="D82" i="194"/>
  <c r="AM82" i="194" s="1"/>
  <c r="AR81" i="194"/>
  <c r="AQ81" i="194"/>
  <c r="AM81" i="194"/>
  <c r="AR80" i="194"/>
  <c r="AQ80" i="194"/>
  <c r="AM80" i="194"/>
  <c r="AL80" i="194"/>
  <c r="AR79" i="194"/>
  <c r="AQ79" i="194"/>
  <c r="AM79" i="194"/>
  <c r="AL79" i="194"/>
  <c r="AR78" i="194"/>
  <c r="AQ78" i="194"/>
  <c r="AM78" i="194"/>
  <c r="AR77" i="194"/>
  <c r="AQ77" i="194"/>
  <c r="AL77" i="194" s="1"/>
  <c r="AM77" i="194"/>
  <c r="AR68" i="194"/>
  <c r="AQ68" i="194"/>
  <c r="AN68" i="194"/>
  <c r="AM68" i="194"/>
  <c r="AL68" i="194"/>
  <c r="AK68" i="194"/>
  <c r="AR67" i="194"/>
  <c r="AQ67" i="194"/>
  <c r="AN67" i="194"/>
  <c r="AM67" i="194"/>
  <c r="AL67" i="194"/>
  <c r="AK67" i="194"/>
  <c r="AR66" i="194"/>
  <c r="AQ66" i="194"/>
  <c r="AN66" i="194"/>
  <c r="AM66" i="194"/>
  <c r="AL66" i="194"/>
  <c r="AK66" i="194"/>
  <c r="AR65" i="194"/>
  <c r="AQ65" i="194"/>
  <c r="AL65" i="194" s="1"/>
  <c r="AM65" i="194"/>
  <c r="AR63" i="194"/>
  <c r="AQ63" i="194"/>
  <c r="AN63" i="194"/>
  <c r="AM63" i="194"/>
  <c r="AL63" i="194"/>
  <c r="AK63" i="194"/>
  <c r="AR62" i="194"/>
  <c r="AQ62" i="194"/>
  <c r="AN62" i="194"/>
  <c r="AM62" i="194"/>
  <c r="AL62" i="194"/>
  <c r="AK62" i="194"/>
  <c r="AR61" i="194"/>
  <c r="AQ61" i="194"/>
  <c r="AL61" i="194" s="1"/>
  <c r="AM61" i="194"/>
  <c r="AR60" i="194"/>
  <c r="AQ60" i="194"/>
  <c r="AL60" i="194" s="1"/>
  <c r="AM60" i="194"/>
  <c r="AR58" i="194"/>
  <c r="AQ58" i="194"/>
  <c r="D58" i="194"/>
  <c r="AR57" i="194"/>
  <c r="AQ57" i="194"/>
  <c r="AM57" i="194"/>
  <c r="AR56" i="194"/>
  <c r="AQ56" i="194"/>
  <c r="AM56" i="194"/>
  <c r="AL56" i="194"/>
  <c r="AR55" i="194"/>
  <c r="AQ55" i="194"/>
  <c r="AM55" i="194"/>
  <c r="AL55" i="194"/>
  <c r="AR54" i="194"/>
  <c r="AQ54" i="194"/>
  <c r="AL54" i="194" s="1"/>
  <c r="AM54" i="194"/>
  <c r="AR53" i="194"/>
  <c r="AQ53" i="194"/>
  <c r="AM53" i="194"/>
  <c r="AR44" i="194"/>
  <c r="AQ44" i="194"/>
  <c r="AN44" i="194"/>
  <c r="AM44" i="194"/>
  <c r="AL44" i="194"/>
  <c r="AK44" i="194"/>
  <c r="AR43" i="194"/>
  <c r="AQ43" i="194"/>
  <c r="AN43" i="194"/>
  <c r="AM43" i="194"/>
  <c r="AL43" i="194"/>
  <c r="AK43" i="194"/>
  <c r="AR42" i="194"/>
  <c r="AQ42" i="194"/>
  <c r="AN42" i="194"/>
  <c r="AM42" i="194"/>
  <c r="AL42" i="194"/>
  <c r="AK42" i="194"/>
  <c r="AR41" i="194"/>
  <c r="AQ41" i="194"/>
  <c r="AL41" i="194" s="1"/>
  <c r="AM41" i="194"/>
  <c r="AR39" i="194"/>
  <c r="AQ39" i="194"/>
  <c r="AN39" i="194"/>
  <c r="AM39" i="194"/>
  <c r="AL39" i="194"/>
  <c r="AL17" i="194" s="1"/>
  <c r="AK39" i="194"/>
  <c r="AR38" i="194"/>
  <c r="AQ38" i="194"/>
  <c r="AN38" i="194"/>
  <c r="AM38" i="194"/>
  <c r="AM16" i="194" s="1"/>
  <c r="AL38" i="194"/>
  <c r="AL16" i="194" s="1"/>
  <c r="AK38" i="194"/>
  <c r="AR37" i="194"/>
  <c r="AQ37" i="194"/>
  <c r="AL37" i="194" s="1"/>
  <c r="AM37" i="194"/>
  <c r="AM15" i="194" s="1"/>
  <c r="AR36" i="194"/>
  <c r="AQ36" i="194"/>
  <c r="AL36" i="194" s="1"/>
  <c r="AM36" i="194"/>
  <c r="AR34" i="194"/>
  <c r="AQ34" i="194"/>
  <c r="AN34" i="194"/>
  <c r="AM34" i="194"/>
  <c r="AL34" i="194"/>
  <c r="AK34" i="194"/>
  <c r="AR33" i="194"/>
  <c r="AQ33" i="194"/>
  <c r="AM33" i="194"/>
  <c r="AM12" i="194" s="1"/>
  <c r="AL33" i="194"/>
  <c r="AR32" i="194"/>
  <c r="AQ32" i="194"/>
  <c r="AL32" i="194" s="1"/>
  <c r="AM32" i="194"/>
  <c r="AM11" i="194" s="1"/>
  <c r="AR31" i="194"/>
  <c r="AQ31" i="194"/>
  <c r="AL31" i="194" s="1"/>
  <c r="AM31" i="194"/>
  <c r="AM10" i="194" s="1"/>
  <c r="AR30" i="194"/>
  <c r="AL30" i="194" s="1"/>
  <c r="AQ30" i="194"/>
  <c r="AM30" i="194"/>
  <c r="AR29" i="194"/>
  <c r="AQ29" i="194"/>
  <c r="AL29" i="194" s="1"/>
  <c r="AM29" i="194"/>
  <c r="G23" i="194"/>
  <c r="F23" i="194"/>
  <c r="AM20" i="194"/>
  <c r="AM19" i="194"/>
  <c r="AL19" i="194"/>
  <c r="F9" i="194"/>
  <c r="AL176" i="194" l="1"/>
  <c r="AL128" i="194"/>
  <c r="AL11" i="194" s="1"/>
  <c r="AL437" i="194"/>
  <c r="AL317" i="195"/>
  <c r="AL365" i="195"/>
  <c r="AL103" i="194"/>
  <c r="AL10" i="194" s="1"/>
  <c r="AM14" i="194"/>
  <c r="AL58" i="195"/>
  <c r="AL53" i="194"/>
  <c r="AL377" i="194"/>
  <c r="AL473" i="194"/>
  <c r="AL486" i="194"/>
  <c r="I23" i="195"/>
  <c r="AM19" i="195"/>
  <c r="AL369" i="195"/>
  <c r="AL439" i="195"/>
  <c r="AL175" i="194"/>
  <c r="AL20" i="194"/>
  <c r="AL101" i="194"/>
  <c r="AM18" i="194"/>
  <c r="AL57" i="194"/>
  <c r="AL81" i="194"/>
  <c r="AL106" i="194"/>
  <c r="AL137" i="194"/>
  <c r="AL150" i="194"/>
  <c r="AL223" i="194"/>
  <c r="AL277" i="194"/>
  <c r="AL353" i="194"/>
  <c r="AL366" i="194"/>
  <c r="AL425" i="194"/>
  <c r="AM8" i="195"/>
  <c r="AL36" i="195"/>
  <c r="AL60" i="195"/>
  <c r="AL204" i="195"/>
  <c r="AL281" i="195"/>
  <c r="AL321" i="195"/>
  <c r="AL353" i="195"/>
  <c r="AL366" i="195"/>
  <c r="AL444" i="195"/>
  <c r="AL468" i="195"/>
  <c r="AL228" i="194"/>
  <c r="AL269" i="194"/>
  <c r="AL329" i="194"/>
  <c r="AL342" i="194"/>
  <c r="AM17" i="195"/>
  <c r="AL180" i="195"/>
  <c r="AL247" i="195"/>
  <c r="AL294" i="195"/>
  <c r="AL322" i="195"/>
  <c r="AL420" i="195"/>
  <c r="AL200" i="195"/>
  <c r="AL346" i="195"/>
  <c r="AL391" i="195"/>
  <c r="AL204" i="194"/>
  <c r="AL224" i="194"/>
  <c r="AL294" i="194"/>
  <c r="AL322" i="194"/>
  <c r="AL372" i="194"/>
  <c r="AL439" i="194"/>
  <c r="AL20" i="195"/>
  <c r="AL176" i="195"/>
  <c r="AL205" i="195"/>
  <c r="AL271" i="195"/>
  <c r="AL200" i="194"/>
  <c r="AL221" i="194"/>
  <c r="AL319" i="194"/>
  <c r="AL348" i="194"/>
  <c r="AL420" i="194"/>
  <c r="AL464" i="194"/>
  <c r="AL511" i="194"/>
  <c r="AL153" i="195"/>
  <c r="AL173" i="195"/>
  <c r="AL181" i="195"/>
  <c r="AL197" i="195"/>
  <c r="AL343" i="195"/>
  <c r="AL421" i="195"/>
  <c r="AL78" i="194"/>
  <c r="AL368" i="194"/>
  <c r="AL392" i="194"/>
  <c r="AL41" i="195"/>
  <c r="AL54" i="195"/>
  <c r="AL125" i="195"/>
  <c r="AL253" i="195"/>
  <c r="AL272" i="195"/>
  <c r="AL276" i="195"/>
  <c r="AL348" i="195"/>
  <c r="AL392" i="195"/>
  <c r="AL397" i="195"/>
  <c r="AL465" i="195"/>
  <c r="AL489" i="195"/>
  <c r="AL509" i="195"/>
  <c r="AM17" i="194"/>
  <c r="AL157" i="194"/>
  <c r="AL15" i="194" s="1"/>
  <c r="AL173" i="194"/>
  <c r="AL201" i="194"/>
  <c r="AL271" i="194"/>
  <c r="AL445" i="194"/>
  <c r="AL465" i="194"/>
  <c r="AK21" i="195"/>
  <c r="AL78" i="195"/>
  <c r="AL105" i="195"/>
  <c r="AL137" i="195"/>
  <c r="AL249" i="195"/>
  <c r="AL301" i="195"/>
  <c r="AL320" i="195"/>
  <c r="AL344" i="195"/>
  <c r="AL368" i="195"/>
  <c r="AL389" i="195"/>
  <c r="AL393" i="195"/>
  <c r="AL513" i="195"/>
  <c r="AL274" i="194"/>
  <c r="AK19" i="195"/>
  <c r="AN19" i="195" s="1"/>
  <c r="AL346" i="194"/>
  <c r="AK16" i="195"/>
  <c r="AN16" i="195" s="1"/>
  <c r="AK17" i="195"/>
  <c r="AM322" i="194"/>
  <c r="AL178" i="194"/>
  <c r="G25" i="195"/>
  <c r="H25" i="195" s="1"/>
  <c r="I25" i="195" s="1"/>
  <c r="J25" i="195" s="1"/>
  <c r="AL418" i="195"/>
  <c r="AL370" i="195"/>
  <c r="AL466" i="195"/>
  <c r="AL178" i="195"/>
  <c r="AL202" i="195"/>
  <c r="AL394" i="195"/>
  <c r="AL442" i="195"/>
  <c r="AM346" i="195"/>
  <c r="AK19" i="194"/>
  <c r="AN19" i="194" s="1"/>
  <c r="AK21" i="194"/>
  <c r="AN21" i="194" s="1"/>
  <c r="AK20" i="194"/>
  <c r="AN20" i="194" s="1"/>
  <c r="AK17" i="194"/>
  <c r="AN17" i="194" s="1"/>
  <c r="AL394" i="194"/>
  <c r="AL442" i="194"/>
  <c r="AL298" i="194"/>
  <c r="AK16" i="194"/>
  <c r="AN16" i="194" s="1"/>
  <c r="AM130" i="194"/>
  <c r="AL82" i="194"/>
  <c r="I23" i="194"/>
  <c r="AL250" i="194"/>
  <c r="AM8" i="194"/>
  <c r="F25" i="194"/>
  <c r="AL58" i="194"/>
  <c r="AM58" i="194"/>
  <c r="AL125" i="194"/>
  <c r="AM106" i="194"/>
  <c r="AM202" i="194"/>
  <c r="AL301" i="194"/>
  <c r="AL154" i="194"/>
  <c r="AM154" i="194"/>
  <c r="AL281" i="194"/>
  <c r="AL324" i="194"/>
  <c r="AL300" i="194"/>
  <c r="AL318" i="194"/>
  <c r="AL370" i="194"/>
  <c r="AL413" i="194"/>
  <c r="AM394" i="194"/>
  <c r="AL461" i="194"/>
  <c r="AL485" i="194"/>
  <c r="AL489" i="194"/>
  <c r="F51" i="195"/>
  <c r="G47" i="195"/>
  <c r="F47" i="195"/>
  <c r="F49" i="195" s="1"/>
  <c r="F48" i="195"/>
  <c r="AL438" i="194"/>
  <c r="AM466" i="194"/>
  <c r="AL466" i="194"/>
  <c r="AL514" i="194"/>
  <c r="AL53" i="195"/>
  <c r="AL490" i="194"/>
  <c r="AM514" i="194"/>
  <c r="AM490" i="194"/>
  <c r="F24" i="195"/>
  <c r="F26" i="195"/>
  <c r="AK20" i="195"/>
  <c r="AN20" i="195" s="1"/>
  <c r="AM21" i="195"/>
  <c r="AN21" i="195" s="1"/>
  <c r="AM15" i="195"/>
  <c r="AL128" i="195"/>
  <c r="AL157" i="195"/>
  <c r="AL175" i="195"/>
  <c r="AL221" i="195"/>
  <c r="AL106" i="195"/>
  <c r="AL101" i="195"/>
  <c r="AM106" i="195"/>
  <c r="AM130" i="195"/>
  <c r="AL130" i="195"/>
  <c r="AM154" i="195"/>
  <c r="AL225" i="195"/>
  <c r="AL12" i="195" s="1"/>
  <c r="AM226" i="195"/>
  <c r="AL226" i="195"/>
  <c r="AL224" i="195"/>
  <c r="AL248" i="195"/>
  <c r="AM250" i="195"/>
  <c r="AL298" i="195"/>
  <c r="AL325" i="195"/>
  <c r="AM322" i="195"/>
  <c r="AL396" i="195"/>
  <c r="AL415" i="195"/>
  <c r="AL425" i="195"/>
  <c r="AL438" i="195"/>
  <c r="AL401" i="195"/>
  <c r="AL414" i="195"/>
  <c r="AL514" i="195"/>
  <c r="AL490" i="195"/>
  <c r="AM514" i="195"/>
  <c r="AM490" i="195"/>
  <c r="G26" i="195" l="1"/>
  <c r="G27" i="195" s="1"/>
  <c r="I26" i="195"/>
  <c r="I27" i="195" s="1"/>
  <c r="AL14" i="194"/>
  <c r="AN17" i="195"/>
  <c r="AL9" i="194"/>
  <c r="AL18" i="194"/>
  <c r="AL14" i="195"/>
  <c r="H26" i="195"/>
  <c r="H27" i="195" s="1"/>
  <c r="AL10" i="195"/>
  <c r="AL12" i="194"/>
  <c r="AL15" i="195"/>
  <c r="AL8" i="195"/>
  <c r="AL11" i="195"/>
  <c r="AL18" i="195"/>
  <c r="AL8" i="194"/>
  <c r="AM13" i="195"/>
  <c r="AL13" i="194"/>
  <c r="F27" i="195"/>
  <c r="AM13" i="194"/>
  <c r="F50" i="194"/>
  <c r="F26" i="194"/>
  <c r="F24" i="194"/>
  <c r="G25" i="194"/>
  <c r="K25" i="195"/>
  <c r="J26" i="195"/>
  <c r="J27" i="195" s="1"/>
  <c r="AL9" i="195"/>
  <c r="AL13" i="195"/>
  <c r="F74" i="195"/>
  <c r="G49" i="195"/>
  <c r="F48" i="194" l="1"/>
  <c r="F51" i="194"/>
  <c r="G47" i="194"/>
  <c r="F47" i="194"/>
  <c r="F27" i="194"/>
  <c r="K26" i="195"/>
  <c r="L25" i="195"/>
  <c r="F71" i="195"/>
  <c r="F75" i="195"/>
  <c r="G71" i="195"/>
  <c r="F72" i="195"/>
  <c r="H25" i="194"/>
  <c r="G26" i="194"/>
  <c r="G27" i="194" s="1"/>
  <c r="G50" i="195"/>
  <c r="H49" i="195"/>
  <c r="F73" i="195" l="1"/>
  <c r="I49" i="195"/>
  <c r="H50" i="195"/>
  <c r="H51" i="195" s="1"/>
  <c r="G51" i="195"/>
  <c r="I25" i="194"/>
  <c r="H26" i="194"/>
  <c r="L26" i="195"/>
  <c r="M25" i="195"/>
  <c r="K27" i="195"/>
  <c r="F49" i="194"/>
  <c r="F98" i="195"/>
  <c r="G73" i="195"/>
  <c r="G74" i="195" l="1"/>
  <c r="H73" i="195"/>
  <c r="N25" i="195"/>
  <c r="M26" i="195"/>
  <c r="M27" i="195" s="1"/>
  <c r="F99" i="195"/>
  <c r="G95" i="195"/>
  <c r="F96" i="195"/>
  <c r="F95" i="195"/>
  <c r="F97" i="195" s="1"/>
  <c r="F74" i="194"/>
  <c r="G49" i="194"/>
  <c r="L27" i="195"/>
  <c r="H27" i="194"/>
  <c r="J49" i="195"/>
  <c r="I50" i="195"/>
  <c r="J25" i="194"/>
  <c r="I26" i="194"/>
  <c r="F71" i="194" l="1"/>
  <c r="G71" i="194"/>
  <c r="F75" i="194"/>
  <c r="F72" i="194"/>
  <c r="I27" i="194"/>
  <c r="K25" i="194"/>
  <c r="J26" i="194"/>
  <c r="F122" i="195"/>
  <c r="G97" i="195"/>
  <c r="H74" i="195"/>
  <c r="H75" i="195" s="1"/>
  <c r="I73" i="195"/>
  <c r="I51" i="195"/>
  <c r="G75" i="195"/>
  <c r="K49" i="195"/>
  <c r="J50" i="195"/>
  <c r="J51" i="195" s="1"/>
  <c r="G50" i="194"/>
  <c r="H49" i="194"/>
  <c r="O25" i="195"/>
  <c r="N26" i="195"/>
  <c r="I74" i="195" l="1"/>
  <c r="J73" i="195"/>
  <c r="N27" i="195"/>
  <c r="G98" i="195"/>
  <c r="H97" i="195"/>
  <c r="K50" i="195"/>
  <c r="K51" i="195" s="1"/>
  <c r="L49" i="195"/>
  <c r="J27" i="194"/>
  <c r="L25" i="194"/>
  <c r="K26" i="194"/>
  <c r="K27" i="194" s="1"/>
  <c r="P25" i="195"/>
  <c r="O26" i="195"/>
  <c r="O27" i="195" s="1"/>
  <c r="F120" i="195"/>
  <c r="F123" i="195"/>
  <c r="G119" i="195"/>
  <c r="F119" i="195"/>
  <c r="F73" i="194"/>
  <c r="H50" i="194"/>
  <c r="H51" i="194" s="1"/>
  <c r="I49" i="194"/>
  <c r="G51" i="194"/>
  <c r="L26" i="194" l="1"/>
  <c r="M25" i="194"/>
  <c r="L50" i="195"/>
  <c r="M49" i="195"/>
  <c r="J49" i="194"/>
  <c r="I50" i="194"/>
  <c r="H98" i="195"/>
  <c r="H99" i="195" s="1"/>
  <c r="I97" i="195"/>
  <c r="G99" i="195"/>
  <c r="F98" i="194"/>
  <c r="G73" i="194"/>
  <c r="Q25" i="195"/>
  <c r="P26" i="195"/>
  <c r="P27" i="195" s="1"/>
  <c r="F121" i="195"/>
  <c r="K73" i="195"/>
  <c r="J74" i="195"/>
  <c r="I75" i="195"/>
  <c r="L73" i="195" l="1"/>
  <c r="K74" i="195"/>
  <c r="K75" i="195" s="1"/>
  <c r="F95" i="194"/>
  <c r="F96" i="194"/>
  <c r="F99" i="194"/>
  <c r="G95" i="194"/>
  <c r="K49" i="194"/>
  <c r="J50" i="194"/>
  <c r="M50" i="195"/>
  <c r="M51" i="195" s="1"/>
  <c r="N49" i="195"/>
  <c r="L51" i="195"/>
  <c r="J75" i="195"/>
  <c r="I98" i="195"/>
  <c r="J97" i="195"/>
  <c r="M26" i="194"/>
  <c r="M27" i="194" s="1"/>
  <c r="N25" i="194"/>
  <c r="G121" i="195"/>
  <c r="F146" i="195"/>
  <c r="L27" i="194"/>
  <c r="Q26" i="195"/>
  <c r="Q27" i="195" s="1"/>
  <c r="R25" i="195"/>
  <c r="G74" i="194"/>
  <c r="H73" i="194"/>
  <c r="I51" i="194"/>
  <c r="H74" i="194" l="1"/>
  <c r="H75" i="194" s="1"/>
  <c r="I73" i="194"/>
  <c r="N26" i="194"/>
  <c r="N27" i="194" s="1"/>
  <c r="O25" i="194"/>
  <c r="J98" i="195"/>
  <c r="K97" i="195"/>
  <c r="I99" i="195"/>
  <c r="F97" i="194"/>
  <c r="S25" i="195"/>
  <c r="R26" i="195"/>
  <c r="R27" i="195" s="1"/>
  <c r="H121" i="195"/>
  <c r="G122" i="195"/>
  <c r="J51" i="194"/>
  <c r="L74" i="195"/>
  <c r="M73" i="195"/>
  <c r="F143" i="195"/>
  <c r="F144" i="195"/>
  <c r="F147" i="195"/>
  <c r="G143" i="195"/>
  <c r="G75" i="194"/>
  <c r="N50" i="195"/>
  <c r="N51" i="195" s="1"/>
  <c r="O49" i="195"/>
  <c r="L49" i="194"/>
  <c r="K50" i="194"/>
  <c r="F145" i="195" l="1"/>
  <c r="S26" i="195"/>
  <c r="S27" i="195" s="1"/>
  <c r="T25" i="195"/>
  <c r="L75" i="195"/>
  <c r="J99" i="195"/>
  <c r="G145" i="195"/>
  <c r="F170" i="195"/>
  <c r="I121" i="195"/>
  <c r="H122" i="195"/>
  <c r="H123" i="195" s="1"/>
  <c r="M49" i="194"/>
  <c r="L50" i="194"/>
  <c r="L51" i="194" s="1"/>
  <c r="L97" i="195"/>
  <c r="K98" i="195"/>
  <c r="K51" i="194"/>
  <c r="O50" i="195"/>
  <c r="O51" i="195" s="1"/>
  <c r="P49" i="195"/>
  <c r="G123" i="195"/>
  <c r="P25" i="194"/>
  <c r="O26" i="194"/>
  <c r="O27" i="194" s="1"/>
  <c r="J73" i="194"/>
  <c r="I74" i="194"/>
  <c r="N73" i="195"/>
  <c r="M74" i="195"/>
  <c r="M75" i="195" s="1"/>
  <c r="G97" i="194"/>
  <c r="F122" i="194"/>
  <c r="N49" i="194" l="1"/>
  <c r="M50" i="194"/>
  <c r="K73" i="194"/>
  <c r="J74" i="194"/>
  <c r="P50" i="195"/>
  <c r="P51" i="195" s="1"/>
  <c r="Q49" i="195"/>
  <c r="J121" i="195"/>
  <c r="I122" i="195"/>
  <c r="I75" i="194"/>
  <c r="K99" i="195"/>
  <c r="H145" i="195"/>
  <c r="G146" i="195"/>
  <c r="F171" i="195"/>
  <c r="G167" i="195"/>
  <c r="F167" i="195"/>
  <c r="F169" i="195" s="1"/>
  <c r="F168" i="195"/>
  <c r="H97" i="194"/>
  <c r="G98" i="194"/>
  <c r="Q25" i="194"/>
  <c r="P26" i="194"/>
  <c r="P27" i="194" s="1"/>
  <c r="M97" i="195"/>
  <c r="L98" i="195"/>
  <c r="U25" i="195"/>
  <c r="T26" i="195"/>
  <c r="T27" i="195" s="1"/>
  <c r="F120" i="194"/>
  <c r="F123" i="194"/>
  <c r="G119" i="194"/>
  <c r="F119" i="194"/>
  <c r="N74" i="195"/>
  <c r="N75" i="195" s="1"/>
  <c r="O73" i="195"/>
  <c r="F121" i="194" l="1"/>
  <c r="J122" i="195"/>
  <c r="K121" i="195"/>
  <c r="L99" i="195"/>
  <c r="R49" i="195"/>
  <c r="Q50" i="195"/>
  <c r="Q51" i="195" s="1"/>
  <c r="J75" i="194"/>
  <c r="O74" i="195"/>
  <c r="O75" i="195" s="1"/>
  <c r="P73" i="195"/>
  <c r="M98" i="195"/>
  <c r="N97" i="195"/>
  <c r="U26" i="195"/>
  <c r="U27" i="195" s="1"/>
  <c r="V25" i="195"/>
  <c r="R25" i="194"/>
  <c r="Q26" i="194"/>
  <c r="Q27" i="194" s="1"/>
  <c r="G147" i="195"/>
  <c r="K74" i="194"/>
  <c r="L73" i="194"/>
  <c r="G99" i="194"/>
  <c r="I145" i="195"/>
  <c r="H146" i="195"/>
  <c r="H147" i="195" s="1"/>
  <c r="M51" i="194"/>
  <c r="H98" i="194"/>
  <c r="H99" i="194" s="1"/>
  <c r="I97" i="194"/>
  <c r="N50" i="194"/>
  <c r="N51" i="194" s="1"/>
  <c r="O49" i="194"/>
  <c r="F194" i="195"/>
  <c r="G169" i="195"/>
  <c r="I123" i="195"/>
  <c r="M73" i="194" l="1"/>
  <c r="L74" i="194"/>
  <c r="N98" i="195"/>
  <c r="N99" i="195" s="1"/>
  <c r="O97" i="195"/>
  <c r="S49" i="195"/>
  <c r="R50" i="195"/>
  <c r="R51" i="195" s="1"/>
  <c r="K75" i="194"/>
  <c r="M99" i="195"/>
  <c r="P74" i="195"/>
  <c r="P75" i="195" s="1"/>
  <c r="Q73" i="195"/>
  <c r="I98" i="194"/>
  <c r="J97" i="194"/>
  <c r="L121" i="195"/>
  <c r="K122" i="195"/>
  <c r="S25" i="194"/>
  <c r="R26" i="194"/>
  <c r="R27" i="194" s="1"/>
  <c r="J123" i="195"/>
  <c r="H169" i="195"/>
  <c r="G170" i="195"/>
  <c r="F192" i="195"/>
  <c r="G191" i="195"/>
  <c r="F195" i="195"/>
  <c r="F191" i="195"/>
  <c r="O50" i="194"/>
  <c r="O51" i="194" s="1"/>
  <c r="P49" i="194"/>
  <c r="J145" i="195"/>
  <c r="I146" i="195"/>
  <c r="V26" i="195"/>
  <c r="V27" i="195" s="1"/>
  <c r="W25" i="195"/>
  <c r="G121" i="194"/>
  <c r="F146" i="194"/>
  <c r="K97" i="194" l="1"/>
  <c r="J98" i="194"/>
  <c r="S50" i="195"/>
  <c r="S51" i="195" s="1"/>
  <c r="T49" i="195"/>
  <c r="I147" i="195"/>
  <c r="Q74" i="195"/>
  <c r="Q75" i="195" s="1"/>
  <c r="R73" i="195"/>
  <c r="T25" i="194"/>
  <c r="S26" i="194"/>
  <c r="S27" i="194" s="1"/>
  <c r="F144" i="194"/>
  <c r="F147" i="194"/>
  <c r="G143" i="194"/>
  <c r="F143" i="194"/>
  <c r="K145" i="195"/>
  <c r="J146" i="195"/>
  <c r="G171" i="195"/>
  <c r="K123" i="195"/>
  <c r="H121" i="194"/>
  <c r="G122" i="194"/>
  <c r="P50" i="194"/>
  <c r="P51" i="194" s="1"/>
  <c r="Q49" i="194"/>
  <c r="F193" i="195"/>
  <c r="I169" i="195"/>
  <c r="H170" i="195"/>
  <c r="H171" i="195" s="1"/>
  <c r="M121" i="195"/>
  <c r="L122" i="195"/>
  <c r="L123" i="195" s="1"/>
  <c r="L75" i="194"/>
  <c r="I99" i="194"/>
  <c r="O98" i="195"/>
  <c r="O99" i="195" s="1"/>
  <c r="P97" i="195"/>
  <c r="X25" i="195"/>
  <c r="W26" i="195"/>
  <c r="W27" i="195" s="1"/>
  <c r="M74" i="194"/>
  <c r="N73" i="194"/>
  <c r="F145" i="194" l="1"/>
  <c r="T50" i="195"/>
  <c r="T51" i="195" s="1"/>
  <c r="U49" i="195"/>
  <c r="J169" i="195"/>
  <c r="I170" i="195"/>
  <c r="Y25" i="195"/>
  <c r="X26" i="195"/>
  <c r="X27" i="195" s="1"/>
  <c r="F218" i="195"/>
  <c r="G193" i="195"/>
  <c r="P98" i="195"/>
  <c r="P99" i="195" s="1"/>
  <c r="Q97" i="195"/>
  <c r="J147" i="195"/>
  <c r="R49" i="194"/>
  <c r="Q50" i="194"/>
  <c r="Q51" i="194" s="1"/>
  <c r="K146" i="195"/>
  <c r="L145" i="195"/>
  <c r="T26" i="194"/>
  <c r="T27" i="194" s="1"/>
  <c r="U25" i="194"/>
  <c r="J99" i="194"/>
  <c r="N74" i="194"/>
  <c r="N75" i="194" s="1"/>
  <c r="O73" i="194"/>
  <c r="G123" i="194"/>
  <c r="S73" i="195"/>
  <c r="R74" i="195"/>
  <c r="R75" i="195" s="1"/>
  <c r="L97" i="194"/>
  <c r="K98" i="194"/>
  <c r="G145" i="194"/>
  <c r="F170" i="194"/>
  <c r="M75" i="194"/>
  <c r="H122" i="194"/>
  <c r="H123" i="194" s="1"/>
  <c r="I121" i="194"/>
  <c r="M122" i="195"/>
  <c r="M123" i="195" s="1"/>
  <c r="N121" i="195"/>
  <c r="U26" i="194" l="1"/>
  <c r="U27" i="194" s="1"/>
  <c r="V25" i="194"/>
  <c r="Q98" i="195"/>
  <c r="Q99" i="195" s="1"/>
  <c r="R97" i="195"/>
  <c r="K169" i="195"/>
  <c r="J170" i="195"/>
  <c r="J171" i="195" s="1"/>
  <c r="I122" i="194"/>
  <c r="J121" i="194"/>
  <c r="I171" i="195"/>
  <c r="T73" i="195"/>
  <c r="S74" i="195"/>
  <c r="S75" i="195" s="1"/>
  <c r="L146" i="195"/>
  <c r="M145" i="195"/>
  <c r="U50" i="195"/>
  <c r="U51" i="195" s="1"/>
  <c r="V49" i="195"/>
  <c r="O74" i="194"/>
  <c r="O75" i="194" s="1"/>
  <c r="P73" i="194"/>
  <c r="K147" i="195"/>
  <c r="K99" i="194"/>
  <c r="L98" i="194"/>
  <c r="L99" i="194" s="1"/>
  <c r="M97" i="194"/>
  <c r="O121" i="195"/>
  <c r="N122" i="195"/>
  <c r="N123" i="195" s="1"/>
  <c r="H145" i="194"/>
  <c r="G146" i="194"/>
  <c r="S49" i="194"/>
  <c r="R50" i="194"/>
  <c r="R51" i="194" s="1"/>
  <c r="F216" i="195"/>
  <c r="F219" i="195"/>
  <c r="G215" i="195"/>
  <c r="F215" i="195"/>
  <c r="Y26" i="195"/>
  <c r="Y27" i="195" s="1"/>
  <c r="Z25" i="195"/>
  <c r="F167" i="194"/>
  <c r="F168" i="194"/>
  <c r="F171" i="194"/>
  <c r="G167" i="194"/>
  <c r="H193" i="195"/>
  <c r="G194" i="195"/>
  <c r="I193" i="195" l="1"/>
  <c r="H194" i="195"/>
  <c r="H195" i="195" s="1"/>
  <c r="AA25" i="195"/>
  <c r="Z26" i="195"/>
  <c r="Z27" i="195" s="1"/>
  <c r="P121" i="195"/>
  <c r="O122" i="195"/>
  <c r="O123" i="195" s="1"/>
  <c r="W49" i="195"/>
  <c r="V50" i="195"/>
  <c r="V51" i="195" s="1"/>
  <c r="L169" i="195"/>
  <c r="K170" i="195"/>
  <c r="T49" i="194"/>
  <c r="S50" i="194"/>
  <c r="S51" i="194" s="1"/>
  <c r="N97" i="194"/>
  <c r="M98" i="194"/>
  <c r="R98" i="195"/>
  <c r="R99" i="195" s="1"/>
  <c r="S97" i="195"/>
  <c r="N145" i="195"/>
  <c r="M146" i="195"/>
  <c r="M147" i="195" s="1"/>
  <c r="G195" i="195"/>
  <c r="L147" i="195"/>
  <c r="F169" i="194"/>
  <c r="V26" i="194"/>
  <c r="V27" i="194" s="1"/>
  <c r="W25" i="194"/>
  <c r="F217" i="195"/>
  <c r="G147" i="194"/>
  <c r="K121" i="194"/>
  <c r="J122" i="194"/>
  <c r="I145" i="194"/>
  <c r="H146" i="194"/>
  <c r="H147" i="194" s="1"/>
  <c r="P74" i="194"/>
  <c r="P75" i="194" s="1"/>
  <c r="Q73" i="194"/>
  <c r="T74" i="195"/>
  <c r="T75" i="195" s="1"/>
  <c r="U73" i="195"/>
  <c r="I123" i="194"/>
  <c r="L121" i="194" l="1"/>
  <c r="K122" i="194"/>
  <c r="K123" i="194" s="1"/>
  <c r="G169" i="194"/>
  <c r="F194" i="194"/>
  <c r="R73" i="194"/>
  <c r="Q74" i="194"/>
  <c r="Q75" i="194" s="1"/>
  <c r="N146" i="195"/>
  <c r="N147" i="195" s="1"/>
  <c r="O145" i="195"/>
  <c r="U49" i="194"/>
  <c r="T50" i="194"/>
  <c r="T51" i="194" s="1"/>
  <c r="Q121" i="195"/>
  <c r="P122" i="195"/>
  <c r="P123" i="195" s="1"/>
  <c r="V73" i="195"/>
  <c r="U74" i="195"/>
  <c r="U75" i="195" s="1"/>
  <c r="O97" i="194"/>
  <c r="N98" i="194"/>
  <c r="N99" i="194" s="1"/>
  <c r="K171" i="195"/>
  <c r="T97" i="195"/>
  <c r="S98" i="195"/>
  <c r="S99" i="195" s="1"/>
  <c r="L170" i="195"/>
  <c r="M169" i="195"/>
  <c r="AA26" i="195"/>
  <c r="AA27" i="195" s="1"/>
  <c r="AB25" i="195"/>
  <c r="G217" i="195"/>
  <c r="F242" i="195"/>
  <c r="I146" i="194"/>
  <c r="J145" i="194"/>
  <c r="X25" i="194"/>
  <c r="W26" i="194"/>
  <c r="W27" i="194" s="1"/>
  <c r="J193" i="195"/>
  <c r="I194" i="195"/>
  <c r="J123" i="194"/>
  <c r="M99" i="194"/>
  <c r="X49" i="195"/>
  <c r="W50" i="195"/>
  <c r="W51" i="195" s="1"/>
  <c r="U97" i="195" l="1"/>
  <c r="T98" i="195"/>
  <c r="T99" i="195" s="1"/>
  <c r="W73" i="195"/>
  <c r="V74" i="195"/>
  <c r="V75" i="195" s="1"/>
  <c r="S73" i="194"/>
  <c r="R74" i="194"/>
  <c r="R75" i="194" s="1"/>
  <c r="K193" i="195"/>
  <c r="J194" i="195"/>
  <c r="J195" i="195" s="1"/>
  <c r="X50" i="195"/>
  <c r="X51" i="195" s="1"/>
  <c r="Y49" i="195"/>
  <c r="Y25" i="194"/>
  <c r="X26" i="194"/>
  <c r="X27" i="194" s="1"/>
  <c r="AC25" i="195"/>
  <c r="AB26" i="195"/>
  <c r="AB27" i="195" s="1"/>
  <c r="R121" i="195"/>
  <c r="Q122" i="195"/>
  <c r="Q123" i="195" s="1"/>
  <c r="F195" i="194"/>
  <c r="G191" i="194"/>
  <c r="F191" i="194"/>
  <c r="F192" i="194"/>
  <c r="H169" i="194"/>
  <c r="G170" i="194"/>
  <c r="J146" i="194"/>
  <c r="K145" i="194"/>
  <c r="M170" i="195"/>
  <c r="M171" i="195" s="1"/>
  <c r="N169" i="195"/>
  <c r="V49" i="194"/>
  <c r="U50" i="194"/>
  <c r="U51" i="194" s="1"/>
  <c r="I195" i="195"/>
  <c r="I147" i="194"/>
  <c r="L171" i="195"/>
  <c r="P97" i="194"/>
  <c r="O98" i="194"/>
  <c r="O99" i="194" s="1"/>
  <c r="P145" i="195"/>
  <c r="O146" i="195"/>
  <c r="O147" i="195" s="1"/>
  <c r="F240" i="195"/>
  <c r="F243" i="195"/>
  <c r="G238" i="195"/>
  <c r="F238" i="195"/>
  <c r="M121" i="194"/>
  <c r="L122" i="194"/>
  <c r="G218" i="195"/>
  <c r="H217" i="195"/>
  <c r="F193" i="194" l="1"/>
  <c r="R122" i="195"/>
  <c r="R123" i="195" s="1"/>
  <c r="S121" i="195"/>
  <c r="N121" i="194"/>
  <c r="M122" i="194"/>
  <c r="M123" i="194" s="1"/>
  <c r="L123" i="194"/>
  <c r="Q145" i="195"/>
  <c r="P146" i="195"/>
  <c r="P147" i="195" s="1"/>
  <c r="I169" i="194"/>
  <c r="H170" i="194"/>
  <c r="H171" i="194" s="1"/>
  <c r="P98" i="194"/>
  <c r="P99" i="194" s="1"/>
  <c r="Q97" i="194"/>
  <c r="F218" i="194"/>
  <c r="G193" i="194"/>
  <c r="AD25" i="195"/>
  <c r="AC26" i="195"/>
  <c r="AC27" i="195" s="1"/>
  <c r="S74" i="194"/>
  <c r="S75" i="194" s="1"/>
  <c r="T73" i="194"/>
  <c r="G171" i="194"/>
  <c r="L193" i="195"/>
  <c r="K194" i="195"/>
  <c r="V50" i="194"/>
  <c r="V51" i="194" s="1"/>
  <c r="W49" i="194"/>
  <c r="F241" i="195"/>
  <c r="O169" i="195"/>
  <c r="N170" i="195"/>
  <c r="N171" i="195" s="1"/>
  <c r="Z25" i="194"/>
  <c r="Y26" i="194"/>
  <c r="Y27" i="194" s="1"/>
  <c r="W74" i="195"/>
  <c r="W75" i="195" s="1"/>
  <c r="X73" i="195"/>
  <c r="Z49" i="195"/>
  <c r="Y50" i="195"/>
  <c r="Y51" i="195" s="1"/>
  <c r="G219" i="195"/>
  <c r="H218" i="195"/>
  <c r="H219" i="195" s="1"/>
  <c r="I217" i="195"/>
  <c r="L145" i="194"/>
  <c r="K146" i="194"/>
  <c r="U98" i="195"/>
  <c r="U99" i="195" s="1"/>
  <c r="V97" i="195"/>
  <c r="J147" i="194"/>
  <c r="W97" i="195" l="1"/>
  <c r="V98" i="195"/>
  <c r="V99" i="195" s="1"/>
  <c r="K147" i="194"/>
  <c r="X74" i="195"/>
  <c r="X75" i="195" s="1"/>
  <c r="Y73" i="195"/>
  <c r="AE25" i="195"/>
  <c r="AD26" i="195"/>
  <c r="AD27" i="195" s="1"/>
  <c r="R145" i="195"/>
  <c r="Q146" i="195"/>
  <c r="Q147" i="195" s="1"/>
  <c r="H193" i="194"/>
  <c r="G194" i="194"/>
  <c r="J169" i="194"/>
  <c r="I170" i="194"/>
  <c r="AA49" i="195"/>
  <c r="Z50" i="195"/>
  <c r="Z51" i="195" s="1"/>
  <c r="K195" i="195"/>
  <c r="I218" i="195"/>
  <c r="J217" i="195"/>
  <c r="M193" i="195"/>
  <c r="L194" i="195"/>
  <c r="L195" i="195" s="1"/>
  <c r="F216" i="194"/>
  <c r="F219" i="194"/>
  <c r="G215" i="194"/>
  <c r="F215" i="194"/>
  <c r="F217" i="194" s="1"/>
  <c r="O121" i="194"/>
  <c r="N122" i="194"/>
  <c r="N123" i="194" s="1"/>
  <c r="W50" i="194"/>
  <c r="W51" i="194" s="1"/>
  <c r="X49" i="194"/>
  <c r="M145" i="194"/>
  <c r="L146" i="194"/>
  <c r="AA25" i="194"/>
  <c r="Z26" i="194"/>
  <c r="Z27" i="194" s="1"/>
  <c r="R97" i="194"/>
  <c r="Q98" i="194"/>
  <c r="Q99" i="194" s="1"/>
  <c r="T121" i="195"/>
  <c r="S122" i="195"/>
  <c r="S123" i="195" s="1"/>
  <c r="G241" i="195"/>
  <c r="F266" i="195"/>
  <c r="P169" i="195"/>
  <c r="O170" i="195"/>
  <c r="O171" i="195" s="1"/>
  <c r="U73" i="194"/>
  <c r="T74" i="194"/>
  <c r="T75" i="194" s="1"/>
  <c r="F242" i="194" l="1"/>
  <c r="G217" i="194"/>
  <c r="M194" i="195"/>
  <c r="M195" i="195" s="1"/>
  <c r="N193" i="195"/>
  <c r="AA50" i="195"/>
  <c r="AA51" i="195" s="1"/>
  <c r="AB49" i="195"/>
  <c r="AF25" i="195"/>
  <c r="AE26" i="195"/>
  <c r="AE27" i="195" s="1"/>
  <c r="Q169" i="195"/>
  <c r="P170" i="195"/>
  <c r="P171" i="195" s="1"/>
  <c r="AB25" i="194"/>
  <c r="AA26" i="194"/>
  <c r="AA27" i="194" s="1"/>
  <c r="P121" i="194"/>
  <c r="O122" i="194"/>
  <c r="O123" i="194" s="1"/>
  <c r="I171" i="194"/>
  <c r="Y74" i="195"/>
  <c r="Y75" i="195" s="1"/>
  <c r="Z73" i="195"/>
  <c r="S97" i="194"/>
  <c r="R98" i="194"/>
  <c r="R99" i="194" s="1"/>
  <c r="F263" i="195"/>
  <c r="F264" i="195"/>
  <c r="F267" i="195"/>
  <c r="G263" i="195"/>
  <c r="K217" i="195"/>
  <c r="J218" i="195"/>
  <c r="K169" i="194"/>
  <c r="J170" i="194"/>
  <c r="J171" i="194" s="1"/>
  <c r="H241" i="195"/>
  <c r="G242" i="195"/>
  <c r="I219" i="195"/>
  <c r="G195" i="194"/>
  <c r="L147" i="194"/>
  <c r="I193" i="194"/>
  <c r="H194" i="194"/>
  <c r="H195" i="194" s="1"/>
  <c r="U121" i="195"/>
  <c r="T122" i="195"/>
  <c r="T123" i="195" s="1"/>
  <c r="N145" i="194"/>
  <c r="M146" i="194"/>
  <c r="M147" i="194" s="1"/>
  <c r="V73" i="194"/>
  <c r="U74" i="194"/>
  <c r="U75" i="194" s="1"/>
  <c r="X50" i="194"/>
  <c r="X51" i="194" s="1"/>
  <c r="Y49" i="194"/>
  <c r="S145" i="195"/>
  <c r="R146" i="195"/>
  <c r="R147" i="195" s="1"/>
  <c r="W98" i="195"/>
  <c r="W99" i="195" s="1"/>
  <c r="X97" i="195"/>
  <c r="F265" i="195" l="1"/>
  <c r="K170" i="194"/>
  <c r="L169" i="194"/>
  <c r="AF26" i="195"/>
  <c r="AF27" i="195" s="1"/>
  <c r="AG25" i="195"/>
  <c r="S146" i="195"/>
  <c r="S147" i="195" s="1"/>
  <c r="T145" i="195"/>
  <c r="O145" i="194"/>
  <c r="N146" i="194"/>
  <c r="N147" i="194" s="1"/>
  <c r="AB50" i="195"/>
  <c r="AB51" i="195" s="1"/>
  <c r="AC49" i="195"/>
  <c r="P122" i="194"/>
  <c r="P123" i="194" s="1"/>
  <c r="Q121" i="194"/>
  <c r="Z49" i="194"/>
  <c r="Y50" i="194"/>
  <c r="Y51" i="194" s="1"/>
  <c r="U122" i="195"/>
  <c r="U123" i="195" s="1"/>
  <c r="V121" i="195"/>
  <c r="L217" i="195"/>
  <c r="K218" i="195"/>
  <c r="S98" i="194"/>
  <c r="S99" i="194" s="1"/>
  <c r="T97" i="194"/>
  <c r="J219" i="195"/>
  <c r="AA73" i="195"/>
  <c r="Z74" i="195"/>
  <c r="Z75" i="195" s="1"/>
  <c r="AB26" i="194"/>
  <c r="AB27" i="194" s="1"/>
  <c r="AC25" i="194"/>
  <c r="N194" i="195"/>
  <c r="N195" i="195" s="1"/>
  <c r="O193" i="195"/>
  <c r="J193" i="194"/>
  <c r="I194" i="194"/>
  <c r="G243" i="195"/>
  <c r="F290" i="195"/>
  <c r="G265" i="195"/>
  <c r="X98" i="195"/>
  <c r="X99" i="195" s="1"/>
  <c r="Y97" i="195"/>
  <c r="V74" i="194"/>
  <c r="V75" i="194" s="1"/>
  <c r="W73" i="194"/>
  <c r="H242" i="195"/>
  <c r="H243" i="195" s="1"/>
  <c r="I241" i="195"/>
  <c r="R169" i="195"/>
  <c r="Q170" i="195"/>
  <c r="Q171" i="195" s="1"/>
  <c r="H217" i="194"/>
  <c r="G218" i="194"/>
  <c r="F240" i="194"/>
  <c r="F243" i="194"/>
  <c r="G238" i="194"/>
  <c r="F238" i="194"/>
  <c r="W74" i="194" l="1"/>
  <c r="W75" i="194" s="1"/>
  <c r="X73" i="194"/>
  <c r="T98" i="194"/>
  <c r="T99" i="194" s="1"/>
  <c r="U97" i="194"/>
  <c r="Q122" i="194"/>
  <c r="Q123" i="194" s="1"/>
  <c r="R121" i="194"/>
  <c r="T146" i="195"/>
  <c r="T147" i="195" s="1"/>
  <c r="U145" i="195"/>
  <c r="AA49" i="194"/>
  <c r="Z50" i="194"/>
  <c r="Z51" i="194" s="1"/>
  <c r="I195" i="194"/>
  <c r="AA74" i="195"/>
  <c r="AA75" i="195" s="1"/>
  <c r="AB73" i="195"/>
  <c r="S169" i="195"/>
  <c r="R170" i="195"/>
  <c r="R171" i="195" s="1"/>
  <c r="Y98" i="195"/>
  <c r="Y99" i="195" s="1"/>
  <c r="Z97" i="195"/>
  <c r="K193" i="194"/>
  <c r="J194" i="194"/>
  <c r="K219" i="195"/>
  <c r="AC50" i="195"/>
  <c r="AC51" i="195" s="1"/>
  <c r="AD49" i="195"/>
  <c r="AG26" i="195"/>
  <c r="AG27" i="195" s="1"/>
  <c r="AH25" i="195"/>
  <c r="I217" i="194"/>
  <c r="H218" i="194"/>
  <c r="H219" i="194" s="1"/>
  <c r="P145" i="194"/>
  <c r="O146" i="194"/>
  <c r="O147" i="194" s="1"/>
  <c r="F241" i="194"/>
  <c r="H265" i="195"/>
  <c r="G266" i="195"/>
  <c r="W121" i="195"/>
  <c r="V122" i="195"/>
  <c r="V123" i="195" s="1"/>
  <c r="L170" i="194"/>
  <c r="M169" i="194"/>
  <c r="F288" i="195"/>
  <c r="G287" i="195"/>
  <c r="F287" i="195"/>
  <c r="F291" i="195"/>
  <c r="K171" i="194"/>
  <c r="P193" i="195"/>
  <c r="O194" i="195"/>
  <c r="O195" i="195" s="1"/>
  <c r="M217" i="195"/>
  <c r="L218" i="195"/>
  <c r="J241" i="195"/>
  <c r="I242" i="195"/>
  <c r="AC26" i="194"/>
  <c r="AC27" i="194" s="1"/>
  <c r="AD25" i="194"/>
  <c r="G219" i="194"/>
  <c r="F289" i="195" l="1"/>
  <c r="AD26" i="194"/>
  <c r="AD27" i="194" s="1"/>
  <c r="AE25" i="194"/>
  <c r="I265" i="195"/>
  <c r="H266" i="195"/>
  <c r="H267" i="195" s="1"/>
  <c r="S121" i="194"/>
  <c r="R122" i="194"/>
  <c r="R123" i="194" s="1"/>
  <c r="F314" i="195"/>
  <c r="G289" i="195"/>
  <c r="N169" i="194"/>
  <c r="M170" i="194"/>
  <c r="J242" i="195"/>
  <c r="J243" i="195" s="1"/>
  <c r="K241" i="195"/>
  <c r="L171" i="194"/>
  <c r="Q145" i="194"/>
  <c r="P146" i="194"/>
  <c r="P147" i="194" s="1"/>
  <c r="T169" i="195"/>
  <c r="S170" i="195"/>
  <c r="S171" i="195" s="1"/>
  <c r="Z98" i="195"/>
  <c r="Z99" i="195" s="1"/>
  <c r="AA97" i="195"/>
  <c r="F266" i="194"/>
  <c r="G241" i="194"/>
  <c r="L219" i="195"/>
  <c r="AB74" i="195"/>
  <c r="AB75" i="195" s="1"/>
  <c r="AC73" i="195"/>
  <c r="U98" i="194"/>
  <c r="U99" i="194" s="1"/>
  <c r="V97" i="194"/>
  <c r="N217" i="195"/>
  <c r="M218" i="195"/>
  <c r="M219" i="195" s="1"/>
  <c r="X121" i="195"/>
  <c r="W122" i="195"/>
  <c r="W123" i="195" s="1"/>
  <c r="J217" i="194"/>
  <c r="I218" i="194"/>
  <c r="J195" i="194"/>
  <c r="AD50" i="195"/>
  <c r="AD51" i="195" s="1"/>
  <c r="AE49" i="195"/>
  <c r="AI25" i="195"/>
  <c r="AH26" i="195"/>
  <c r="AH27" i="195" s="1"/>
  <c r="L193" i="194"/>
  <c r="K194" i="194"/>
  <c r="X74" i="194"/>
  <c r="X75" i="194" s="1"/>
  <c r="Y73" i="194"/>
  <c r="V145" i="195"/>
  <c r="U146" i="195"/>
  <c r="U147" i="195" s="1"/>
  <c r="I243" i="195"/>
  <c r="Q193" i="195"/>
  <c r="P194" i="195"/>
  <c r="P195" i="195" s="1"/>
  <c r="G267" i="195"/>
  <c r="AB49" i="194"/>
  <c r="AA50" i="194"/>
  <c r="AA51" i="194" s="1"/>
  <c r="M171" i="194" l="1"/>
  <c r="Z73" i="194"/>
  <c r="Y74" i="194"/>
  <c r="Y75" i="194" s="1"/>
  <c r="O217" i="195"/>
  <c r="N218" i="195"/>
  <c r="N219" i="195" s="1"/>
  <c r="O169" i="194"/>
  <c r="N170" i="194"/>
  <c r="N171" i="194" s="1"/>
  <c r="J265" i="195"/>
  <c r="I266" i="195"/>
  <c r="G290" i="195"/>
  <c r="H289" i="195"/>
  <c r="AF25" i="194"/>
  <c r="AE26" i="194"/>
  <c r="AE27" i="194" s="1"/>
  <c r="R193" i="195"/>
  <c r="Q194" i="195"/>
  <c r="Q195" i="195" s="1"/>
  <c r="T170" i="195"/>
  <c r="T171" i="195" s="1"/>
  <c r="U169" i="195"/>
  <c r="F312" i="195"/>
  <c r="F315" i="195"/>
  <c r="G311" i="195"/>
  <c r="F311" i="195"/>
  <c r="F313" i="195" s="1"/>
  <c r="AE50" i="195"/>
  <c r="AE51" i="195" s="1"/>
  <c r="AF49" i="195"/>
  <c r="AC49" i="194"/>
  <c r="AB50" i="194"/>
  <c r="AB51" i="194" s="1"/>
  <c r="W97" i="194"/>
  <c r="V98" i="194"/>
  <c r="V99" i="194" s="1"/>
  <c r="K195" i="194"/>
  <c r="I219" i="194"/>
  <c r="AD73" i="195"/>
  <c r="AC74" i="195"/>
  <c r="AC75" i="195" s="1"/>
  <c r="AI26" i="195"/>
  <c r="AI27" i="195" s="1"/>
  <c r="AJ25" i="195"/>
  <c r="Y121" i="195"/>
  <c r="X122" i="195"/>
  <c r="X123" i="195" s="1"/>
  <c r="AB97" i="195"/>
  <c r="AA98" i="195"/>
  <c r="AA99" i="195" s="1"/>
  <c r="V146" i="195"/>
  <c r="V147" i="195" s="1"/>
  <c r="W145" i="195"/>
  <c r="L194" i="194"/>
  <c r="M193" i="194"/>
  <c r="K217" i="194"/>
  <c r="J218" i="194"/>
  <c r="J219" i="194" s="1"/>
  <c r="G242" i="194"/>
  <c r="H241" i="194"/>
  <c r="Q146" i="194"/>
  <c r="Q147" i="194" s="1"/>
  <c r="R145" i="194"/>
  <c r="T121" i="194"/>
  <c r="S122" i="194"/>
  <c r="S123" i="194" s="1"/>
  <c r="F264" i="194"/>
  <c r="F267" i="194"/>
  <c r="G263" i="194"/>
  <c r="F263" i="194"/>
  <c r="K242" i="195"/>
  <c r="K243" i="195" s="1"/>
  <c r="L241" i="195"/>
  <c r="F265" i="194" l="1"/>
  <c r="AJ26" i="195"/>
  <c r="AK41" i="195" s="1"/>
  <c r="AG25" i="194"/>
  <c r="AF26" i="194"/>
  <c r="AF27" i="194" s="1"/>
  <c r="O218" i="195"/>
  <c r="O219" i="195" s="1"/>
  <c r="P217" i="195"/>
  <c r="M241" i="195"/>
  <c r="L242" i="195"/>
  <c r="L243" i="195" s="1"/>
  <c r="M194" i="194"/>
  <c r="M195" i="194" s="1"/>
  <c r="N193" i="194"/>
  <c r="Z121" i="195"/>
  <c r="Y122" i="195"/>
  <c r="Y123" i="195" s="1"/>
  <c r="AD49" i="194"/>
  <c r="AC50" i="194"/>
  <c r="AC51" i="194" s="1"/>
  <c r="U170" i="195"/>
  <c r="U171" i="195" s="1"/>
  <c r="V169" i="195"/>
  <c r="I289" i="195"/>
  <c r="H290" i="195"/>
  <c r="H291" i="195" s="1"/>
  <c r="U121" i="194"/>
  <c r="T122" i="194"/>
  <c r="T123" i="194" s="1"/>
  <c r="AJ27" i="195"/>
  <c r="AK36" i="195"/>
  <c r="AK32" i="195"/>
  <c r="AK31" i="195"/>
  <c r="AK37" i="195"/>
  <c r="AK29" i="195"/>
  <c r="AK33" i="195"/>
  <c r="AK30" i="195"/>
  <c r="AF50" i="195"/>
  <c r="AF51" i="195" s="1"/>
  <c r="AG49" i="195"/>
  <c r="G291" i="195"/>
  <c r="Z74" i="194"/>
  <c r="Z75" i="194" s="1"/>
  <c r="AA73" i="194"/>
  <c r="G265" i="194"/>
  <c r="F290" i="194"/>
  <c r="L217" i="194"/>
  <c r="K218" i="194"/>
  <c r="I267" i="195"/>
  <c r="X145" i="195"/>
  <c r="W146" i="195"/>
  <c r="W147" i="195" s="1"/>
  <c r="K265" i="195"/>
  <c r="J266" i="195"/>
  <c r="J267" i="195" s="1"/>
  <c r="G313" i="195"/>
  <c r="F338" i="195"/>
  <c r="L195" i="194"/>
  <c r="R146" i="194"/>
  <c r="R147" i="194" s="1"/>
  <c r="S145" i="194"/>
  <c r="I241" i="194"/>
  <c r="H242" i="194"/>
  <c r="H243" i="194" s="1"/>
  <c r="AE73" i="195"/>
  <c r="AD74" i="195"/>
  <c r="AD75" i="195" s="1"/>
  <c r="S193" i="195"/>
  <c r="R194" i="195"/>
  <c r="R195" i="195" s="1"/>
  <c r="P169" i="194"/>
  <c r="O170" i="194"/>
  <c r="O171" i="194" s="1"/>
  <c r="G243" i="194"/>
  <c r="AB98" i="195"/>
  <c r="AB99" i="195" s="1"/>
  <c r="AC97" i="195"/>
  <c r="X97" i="194"/>
  <c r="W98" i="194"/>
  <c r="W99" i="194" s="1"/>
  <c r="AC98" i="195" l="1"/>
  <c r="AC99" i="195" s="1"/>
  <c r="AD97" i="195"/>
  <c r="W169" i="195"/>
  <c r="V170" i="195"/>
  <c r="V171" i="195" s="1"/>
  <c r="AF73" i="195"/>
  <c r="AE74" i="195"/>
  <c r="AE75" i="195" s="1"/>
  <c r="M217" i="194"/>
  <c r="L218" i="194"/>
  <c r="AN36" i="195"/>
  <c r="N241" i="195"/>
  <c r="M242" i="195"/>
  <c r="M243" i="195" s="1"/>
  <c r="AH49" i="195"/>
  <c r="AG50" i="195"/>
  <c r="AG51" i="195" s="1"/>
  <c r="F339" i="195"/>
  <c r="G335" i="195"/>
  <c r="F335" i="195"/>
  <c r="F336" i="195"/>
  <c r="Y145" i="195"/>
  <c r="X146" i="195"/>
  <c r="X147" i="195" s="1"/>
  <c r="F287" i="194"/>
  <c r="F288" i="194"/>
  <c r="F291" i="194"/>
  <c r="G287" i="194"/>
  <c r="AN30" i="195"/>
  <c r="AD50" i="194"/>
  <c r="AD51" i="194" s="1"/>
  <c r="AE49" i="194"/>
  <c r="P218" i="195"/>
  <c r="P219" i="195" s="1"/>
  <c r="Q217" i="195"/>
  <c r="J241" i="194"/>
  <c r="I242" i="194"/>
  <c r="H313" i="195"/>
  <c r="G314" i="195"/>
  <c r="G266" i="194"/>
  <c r="H265" i="194"/>
  <c r="AN33" i="195"/>
  <c r="AA74" i="194"/>
  <c r="AA75" i="194" s="1"/>
  <c r="AB73" i="194"/>
  <c r="AN29" i="195"/>
  <c r="AN31" i="195"/>
  <c r="AN32" i="195"/>
  <c r="X98" i="194"/>
  <c r="X99" i="194" s="1"/>
  <c r="Y97" i="194"/>
  <c r="Q169" i="194"/>
  <c r="P170" i="194"/>
  <c r="P171" i="194" s="1"/>
  <c r="T145" i="194"/>
  <c r="S146" i="194"/>
  <c r="S147" i="194" s="1"/>
  <c r="V121" i="194"/>
  <c r="U122" i="194"/>
  <c r="U123" i="194" s="1"/>
  <c r="AN37" i="195"/>
  <c r="Z122" i="195"/>
  <c r="Z123" i="195" s="1"/>
  <c r="AA121" i="195"/>
  <c r="AH25" i="194"/>
  <c r="AG26" i="194"/>
  <c r="AG27" i="194" s="1"/>
  <c r="K219" i="194"/>
  <c r="K266" i="195"/>
  <c r="L265" i="195"/>
  <c r="T193" i="195"/>
  <c r="S194" i="195"/>
  <c r="S195" i="195" s="1"/>
  <c r="AN41" i="195"/>
  <c r="J289" i="195"/>
  <c r="I290" i="195"/>
  <c r="O193" i="194"/>
  <c r="N194" i="194"/>
  <c r="N195" i="194" s="1"/>
  <c r="F337" i="195" l="1"/>
  <c r="AO29" i="195"/>
  <c r="F289" i="194"/>
  <c r="R169" i="194"/>
  <c r="Q170" i="194"/>
  <c r="Q171" i="194" s="1"/>
  <c r="AI49" i="195"/>
  <c r="AH50" i="195"/>
  <c r="AH51" i="195" s="1"/>
  <c r="I291" i="195"/>
  <c r="G315" i="195"/>
  <c r="Z97" i="194"/>
  <c r="Y98" i="194"/>
  <c r="Y99" i="194" s="1"/>
  <c r="AC73" i="194"/>
  <c r="AB74" i="194"/>
  <c r="AB75" i="194" s="1"/>
  <c r="H314" i="195"/>
  <c r="H315" i="195" s="1"/>
  <c r="I313" i="195"/>
  <c r="K267" i="195"/>
  <c r="AI25" i="194"/>
  <c r="AH26" i="194"/>
  <c r="AH27" i="194" s="1"/>
  <c r="W121" i="194"/>
  <c r="V122" i="194"/>
  <c r="V123" i="194" s="1"/>
  <c r="I243" i="194"/>
  <c r="Z145" i="195"/>
  <c r="Y146" i="195"/>
  <c r="Y147" i="195" s="1"/>
  <c r="AF74" i="195"/>
  <c r="AF75" i="195" s="1"/>
  <c r="AG73" i="195"/>
  <c r="AB121" i="195"/>
  <c r="AA122" i="195"/>
  <c r="AA123" i="195" s="1"/>
  <c r="K241" i="194"/>
  <c r="J242" i="194"/>
  <c r="F362" i="195"/>
  <c r="G337" i="195"/>
  <c r="O241" i="195"/>
  <c r="N242" i="195"/>
  <c r="N243" i="195" s="1"/>
  <c r="X169" i="195"/>
  <c r="W170" i="195"/>
  <c r="W171" i="195" s="1"/>
  <c r="H266" i="194"/>
  <c r="H267" i="194" s="1"/>
  <c r="I265" i="194"/>
  <c r="R217" i="195"/>
  <c r="Q218" i="195"/>
  <c r="Q219" i="195" s="1"/>
  <c r="AE97" i="195"/>
  <c r="AD98" i="195"/>
  <c r="AD99" i="195" s="1"/>
  <c r="AO45" i="195"/>
  <c r="K289" i="195"/>
  <c r="J290" i="195"/>
  <c r="J291" i="195" s="1"/>
  <c r="G267" i="194"/>
  <c r="L266" i="195"/>
  <c r="M265" i="195"/>
  <c r="U193" i="195"/>
  <c r="T194" i="195"/>
  <c r="T195" i="195" s="1"/>
  <c r="U145" i="194"/>
  <c r="T146" i="194"/>
  <c r="T147" i="194" s="1"/>
  <c r="F314" i="194"/>
  <c r="G289" i="194"/>
  <c r="L219" i="194"/>
  <c r="P193" i="194"/>
  <c r="O194" i="194"/>
  <c r="O195" i="194" s="1"/>
  <c r="AE50" i="194"/>
  <c r="AE51" i="194" s="1"/>
  <c r="AF49" i="194"/>
  <c r="M218" i="194"/>
  <c r="N217" i="194"/>
  <c r="J265" i="194" l="1"/>
  <c r="I266" i="194"/>
  <c r="H337" i="195"/>
  <c r="G338" i="195"/>
  <c r="I314" i="195"/>
  <c r="J313" i="195"/>
  <c r="P241" i="195"/>
  <c r="O242" i="195"/>
  <c r="O243" i="195" s="1"/>
  <c r="V145" i="194"/>
  <c r="U146" i="194"/>
  <c r="U147" i="194" s="1"/>
  <c r="L289" i="195"/>
  <c r="K290" i="195"/>
  <c r="F360" i="195"/>
  <c r="F363" i="195"/>
  <c r="G359" i="195"/>
  <c r="F359" i="195"/>
  <c r="F361" i="195" s="1"/>
  <c r="AA145" i="195"/>
  <c r="Z146" i="195"/>
  <c r="Z147" i="195" s="1"/>
  <c r="F315" i="194"/>
  <c r="G311" i="194"/>
  <c r="F311" i="194"/>
  <c r="F312" i="194"/>
  <c r="J243" i="194"/>
  <c r="X121" i="194"/>
  <c r="W122" i="194"/>
  <c r="W123" i="194" s="1"/>
  <c r="N218" i="194"/>
  <c r="N219" i="194" s="1"/>
  <c r="O217" i="194"/>
  <c r="U194" i="195"/>
  <c r="U195" i="195" s="1"/>
  <c r="V193" i="195"/>
  <c r="Y169" i="195"/>
  <c r="X170" i="195"/>
  <c r="X171" i="195" s="1"/>
  <c r="L241" i="194"/>
  <c r="K242" i="194"/>
  <c r="AD73" i="194"/>
  <c r="AC74" i="194"/>
  <c r="AC75" i="194" s="1"/>
  <c r="AI50" i="195"/>
  <c r="AI51" i="195" s="1"/>
  <c r="AJ49" i="195"/>
  <c r="AJ25" i="194"/>
  <c r="AI26" i="194"/>
  <c r="AI27" i="194" s="1"/>
  <c r="R218" i="195"/>
  <c r="R219" i="195" s="1"/>
  <c r="S217" i="195"/>
  <c r="Q193" i="194"/>
  <c r="P194" i="194"/>
  <c r="P195" i="194" s="1"/>
  <c r="L267" i="195"/>
  <c r="AF97" i="195"/>
  <c r="AE98" i="195"/>
  <c r="AE99" i="195" s="1"/>
  <c r="AC121" i="195"/>
  <c r="AB122" i="195"/>
  <c r="AB123" i="195" s="1"/>
  <c r="AA97" i="194"/>
  <c r="Z98" i="194"/>
  <c r="Z99" i="194" s="1"/>
  <c r="S169" i="194"/>
  <c r="R170" i="194"/>
  <c r="R171" i="194" s="1"/>
  <c r="M219" i="194"/>
  <c r="AF50" i="194"/>
  <c r="AF51" i="194" s="1"/>
  <c r="AG49" i="194"/>
  <c r="N265" i="195"/>
  <c r="M266" i="195"/>
  <c r="M267" i="195" s="1"/>
  <c r="H289" i="194"/>
  <c r="G290" i="194"/>
  <c r="AG74" i="195"/>
  <c r="AG75" i="195" s="1"/>
  <c r="AH73" i="195"/>
  <c r="F313" i="194" l="1"/>
  <c r="AJ26" i="194"/>
  <c r="AK36" i="194" s="1"/>
  <c r="K291" i="195"/>
  <c r="AI73" i="195"/>
  <c r="AH74" i="195"/>
  <c r="AH75" i="195" s="1"/>
  <c r="S170" i="194"/>
  <c r="S171" i="194" s="1"/>
  <c r="T169" i="194"/>
  <c r="AC122" i="195"/>
  <c r="AC123" i="195" s="1"/>
  <c r="AD121" i="195"/>
  <c r="AE73" i="194"/>
  <c r="AD74" i="194"/>
  <c r="AD75" i="194" s="1"/>
  <c r="P217" i="194"/>
  <c r="O218" i="194"/>
  <c r="O219" i="194" s="1"/>
  <c r="F386" i="195"/>
  <c r="G361" i="195"/>
  <c r="M289" i="195"/>
  <c r="L290" i="195"/>
  <c r="J314" i="195"/>
  <c r="K313" i="195"/>
  <c r="AJ27" i="194"/>
  <c r="AK29" i="194"/>
  <c r="AK41" i="194"/>
  <c r="AK32" i="194"/>
  <c r="AK30" i="194"/>
  <c r="AK33" i="194"/>
  <c r="AK37" i="194"/>
  <c r="F338" i="194"/>
  <c r="G313" i="194"/>
  <c r="AA146" i="195"/>
  <c r="AA147" i="195" s="1"/>
  <c r="AB145" i="195"/>
  <c r="I315" i="195"/>
  <c r="O265" i="195"/>
  <c r="N266" i="195"/>
  <c r="N267" i="195" s="1"/>
  <c r="AH49" i="194"/>
  <c r="AG50" i="194"/>
  <c r="AG51" i="194" s="1"/>
  <c r="AF98" i="195"/>
  <c r="AF99" i="195" s="1"/>
  <c r="AG97" i="195"/>
  <c r="K243" i="194"/>
  <c r="W145" i="194"/>
  <c r="V146" i="194"/>
  <c r="V147" i="194" s="1"/>
  <c r="G339" i="195"/>
  <c r="R193" i="194"/>
  <c r="Q194" i="194"/>
  <c r="Q195" i="194" s="1"/>
  <c r="AJ50" i="195"/>
  <c r="M241" i="194"/>
  <c r="L242" i="194"/>
  <c r="I337" i="195"/>
  <c r="H338" i="195"/>
  <c r="H339" i="195" s="1"/>
  <c r="G291" i="194"/>
  <c r="AB97" i="194"/>
  <c r="AA98" i="194"/>
  <c r="AA99" i="194" s="1"/>
  <c r="S218" i="195"/>
  <c r="S219" i="195" s="1"/>
  <c r="T217" i="195"/>
  <c r="X122" i="194"/>
  <c r="X123" i="194" s="1"/>
  <c r="Y121" i="194"/>
  <c r="P242" i="195"/>
  <c r="P243" i="195" s="1"/>
  <c r="Q241" i="195"/>
  <c r="I267" i="194"/>
  <c r="V194" i="195"/>
  <c r="V195" i="195" s="1"/>
  <c r="W193" i="195"/>
  <c r="I289" i="194"/>
  <c r="H290" i="194"/>
  <c r="H291" i="194" s="1"/>
  <c r="Z169" i="195"/>
  <c r="Y170" i="195"/>
  <c r="Y171" i="195" s="1"/>
  <c r="K265" i="194"/>
  <c r="J266" i="194"/>
  <c r="AK31" i="194" l="1"/>
  <c r="AN32" i="194"/>
  <c r="H361" i="195"/>
  <c r="G362" i="195"/>
  <c r="T170" i="194"/>
  <c r="T171" i="194" s="1"/>
  <c r="U169" i="194"/>
  <c r="M290" i="195"/>
  <c r="N289" i="195"/>
  <c r="Y122" i="194"/>
  <c r="Y123" i="194" s="1"/>
  <c r="Z121" i="194"/>
  <c r="AI49" i="194"/>
  <c r="AH50" i="194"/>
  <c r="AH51" i="194" s="1"/>
  <c r="H313" i="194"/>
  <c r="G314" i="194"/>
  <c r="AN41" i="194"/>
  <c r="F384" i="195"/>
  <c r="F387" i="195"/>
  <c r="G383" i="195"/>
  <c r="F383" i="195"/>
  <c r="F385" i="195" s="1"/>
  <c r="R241" i="195"/>
  <c r="Q242" i="195"/>
  <c r="Q243" i="195" s="1"/>
  <c r="J337" i="195"/>
  <c r="I338" i="195"/>
  <c r="AN29" i="194"/>
  <c r="U217" i="195"/>
  <c r="T218" i="195"/>
  <c r="T219" i="195" s="1"/>
  <c r="L243" i="194"/>
  <c r="X145" i="194"/>
  <c r="W146" i="194"/>
  <c r="W147" i="194" s="1"/>
  <c r="P265" i="195"/>
  <c r="O266" i="195"/>
  <c r="O267" i="195" s="1"/>
  <c r="AN37" i="194"/>
  <c r="Q217" i="194"/>
  <c r="P218" i="194"/>
  <c r="P219" i="194" s="1"/>
  <c r="AI74" i="195"/>
  <c r="AI75" i="195" s="1"/>
  <c r="AJ73" i="195"/>
  <c r="J267" i="194"/>
  <c r="AN30" i="194"/>
  <c r="L265" i="194"/>
  <c r="K266" i="194"/>
  <c r="K267" i="194" s="1"/>
  <c r="F336" i="194"/>
  <c r="F339" i="194"/>
  <c r="G335" i="194"/>
  <c r="F335" i="194"/>
  <c r="AA169" i="195"/>
  <c r="Z170" i="195"/>
  <c r="Z171" i="195" s="1"/>
  <c r="N241" i="194"/>
  <c r="M242" i="194"/>
  <c r="M243" i="194" s="1"/>
  <c r="AN33" i="194"/>
  <c r="L313" i="195"/>
  <c r="K314" i="195"/>
  <c r="AJ51" i="195"/>
  <c r="AK53" i="195"/>
  <c r="AK58" i="195"/>
  <c r="AK61" i="195"/>
  <c r="AK55" i="195"/>
  <c r="AK54" i="195"/>
  <c r="AK60" i="195"/>
  <c r="AK56" i="195"/>
  <c r="AK65" i="195"/>
  <c r="AK57" i="195"/>
  <c r="AN31" i="194"/>
  <c r="J315" i="195"/>
  <c r="AE74" i="194"/>
  <c r="AE75" i="194" s="1"/>
  <c r="AF73" i="194"/>
  <c r="X193" i="195"/>
  <c r="W194" i="195"/>
  <c r="W195" i="195" s="1"/>
  <c r="S193" i="194"/>
  <c r="R194" i="194"/>
  <c r="R195" i="194" s="1"/>
  <c r="AB146" i="195"/>
  <c r="AB147" i="195" s="1"/>
  <c r="AC145" i="195"/>
  <c r="I290" i="194"/>
  <c r="J289" i="194"/>
  <c r="AB98" i="194"/>
  <c r="AB99" i="194" s="1"/>
  <c r="AC97" i="194"/>
  <c r="AG98" i="195"/>
  <c r="AG99" i="195" s="1"/>
  <c r="AH97" i="195"/>
  <c r="AN36" i="194"/>
  <c r="L291" i="195"/>
  <c r="AE121" i="195"/>
  <c r="AD122" i="195"/>
  <c r="AD123" i="195" s="1"/>
  <c r="AJ74" i="195" l="1"/>
  <c r="I313" i="194"/>
  <c r="H314" i="194"/>
  <c r="H315" i="194" s="1"/>
  <c r="M291" i="195"/>
  <c r="AC98" i="194"/>
  <c r="AC99" i="194" s="1"/>
  <c r="AD97" i="194"/>
  <c r="T193" i="194"/>
  <c r="S194" i="194"/>
  <c r="S195" i="194" s="1"/>
  <c r="AN57" i="195"/>
  <c r="AN53" i="195"/>
  <c r="R217" i="194"/>
  <c r="Q218" i="194"/>
  <c r="Q219" i="194" s="1"/>
  <c r="V217" i="195"/>
  <c r="U218" i="195"/>
  <c r="U219" i="195" s="1"/>
  <c r="V169" i="194"/>
  <c r="U170" i="194"/>
  <c r="U171" i="194" s="1"/>
  <c r="AO29" i="194"/>
  <c r="AJ49" i="194"/>
  <c r="AI50" i="194"/>
  <c r="AI51" i="194" s="1"/>
  <c r="AN65" i="195"/>
  <c r="AF121" i="195"/>
  <c r="AE122" i="195"/>
  <c r="AE123" i="195" s="1"/>
  <c r="K289" i="194"/>
  <c r="J290" i="194"/>
  <c r="Y193" i="195"/>
  <c r="X194" i="195"/>
  <c r="X195" i="195" s="1"/>
  <c r="AN56" i="195"/>
  <c r="N242" i="194"/>
  <c r="N243" i="194" s="1"/>
  <c r="O241" i="194"/>
  <c r="G363" i="195"/>
  <c r="I291" i="194"/>
  <c r="AF74" i="194"/>
  <c r="AF75" i="194" s="1"/>
  <c r="AG73" i="194"/>
  <c r="AN60" i="195"/>
  <c r="K315" i="195"/>
  <c r="I339" i="195"/>
  <c r="AA121" i="194"/>
  <c r="Z122" i="194"/>
  <c r="Z123" i="194" s="1"/>
  <c r="I361" i="195"/>
  <c r="H362" i="195"/>
  <c r="H363" i="195" s="1"/>
  <c r="AN58" i="195"/>
  <c r="AH98" i="195"/>
  <c r="AH99" i="195" s="1"/>
  <c r="AI97" i="195"/>
  <c r="AN54" i="195"/>
  <c r="M313" i="195"/>
  <c r="L314" i="195"/>
  <c r="F337" i="194"/>
  <c r="Q265" i="195"/>
  <c r="P266" i="195"/>
  <c r="P267" i="195" s="1"/>
  <c r="K337" i="195"/>
  <c r="J338" i="195"/>
  <c r="F410" i="195"/>
  <c r="G385" i="195"/>
  <c r="AD145" i="195"/>
  <c r="AC146" i="195"/>
  <c r="AC147" i="195" s="1"/>
  <c r="AN55" i="195"/>
  <c r="M265" i="194"/>
  <c r="L266" i="194"/>
  <c r="AJ75" i="195"/>
  <c r="AK82" i="195"/>
  <c r="AN82" i="195" s="1"/>
  <c r="AK85" i="195"/>
  <c r="AN85" i="195" s="1"/>
  <c r="AK78" i="195"/>
  <c r="AN78" i="195" s="1"/>
  <c r="AK81" i="195"/>
  <c r="AN81" i="195" s="1"/>
  <c r="AK80" i="195"/>
  <c r="AN80" i="195" s="1"/>
  <c r="AK89" i="195"/>
  <c r="AN89" i="195" s="1"/>
  <c r="AK84" i="195"/>
  <c r="AN84" i="195" s="1"/>
  <c r="AK79" i="195"/>
  <c r="AN79" i="195" s="1"/>
  <c r="AK77" i="195"/>
  <c r="AN77" i="195" s="1"/>
  <c r="AN61" i="195"/>
  <c r="AB169" i="195"/>
  <c r="AA170" i="195"/>
  <c r="AA171" i="195" s="1"/>
  <c r="Y145" i="194"/>
  <c r="X146" i="194"/>
  <c r="X147" i="194" s="1"/>
  <c r="R242" i="195"/>
  <c r="R243" i="195" s="1"/>
  <c r="S241" i="195"/>
  <c r="G315" i="194"/>
  <c r="N290" i="195"/>
  <c r="N291" i="195" s="1"/>
  <c r="O289" i="195"/>
  <c r="AJ50" i="194" l="1"/>
  <c r="AJ51" i="194" s="1"/>
  <c r="S242" i="195"/>
  <c r="S243" i="195" s="1"/>
  <c r="T241" i="195"/>
  <c r="F362" i="194"/>
  <c r="G337" i="194"/>
  <c r="AH73" i="194"/>
  <c r="AG74" i="194"/>
  <c r="AG75" i="194" s="1"/>
  <c r="Z193" i="195"/>
  <c r="Y194" i="195"/>
  <c r="Y195" i="195" s="1"/>
  <c r="AK65" i="194"/>
  <c r="AK58" i="194"/>
  <c r="AK61" i="194"/>
  <c r="AK56" i="194"/>
  <c r="AK57" i="194"/>
  <c r="AK60" i="194"/>
  <c r="AK54" i="194"/>
  <c r="AK55" i="194"/>
  <c r="AK53" i="194"/>
  <c r="R265" i="195"/>
  <c r="Q266" i="195"/>
  <c r="Q267" i="195" s="1"/>
  <c r="AD146" i="195"/>
  <c r="AD147" i="195" s="1"/>
  <c r="AE145" i="195"/>
  <c r="L315" i="195"/>
  <c r="J291" i="194"/>
  <c r="AO45" i="194"/>
  <c r="AO53" i="195"/>
  <c r="S217" i="194"/>
  <c r="R218" i="194"/>
  <c r="R219" i="194" s="1"/>
  <c r="AO77" i="195"/>
  <c r="AO93" i="195" s="1"/>
  <c r="G386" i="195"/>
  <c r="H385" i="195"/>
  <c r="N313" i="195"/>
  <c r="M314" i="195"/>
  <c r="M315" i="195" s="1"/>
  <c r="J361" i="195"/>
  <c r="I362" i="195"/>
  <c r="L289" i="194"/>
  <c r="K290" i="194"/>
  <c r="O242" i="194"/>
  <c r="O243" i="194" s="1"/>
  <c r="P241" i="194"/>
  <c r="W169" i="194"/>
  <c r="V170" i="194"/>
  <c r="V171" i="194" s="1"/>
  <c r="I314" i="194"/>
  <c r="J313" i="194"/>
  <c r="F407" i="195"/>
  <c r="F408" i="195"/>
  <c r="F411" i="195"/>
  <c r="G407" i="195"/>
  <c r="O290" i="195"/>
  <c r="O291" i="195" s="1"/>
  <c r="P289" i="195"/>
  <c r="Y146" i="194"/>
  <c r="Y147" i="194" s="1"/>
  <c r="Z145" i="194"/>
  <c r="L267" i="194"/>
  <c r="J339" i="195"/>
  <c r="AB121" i="194"/>
  <c r="AA122" i="194"/>
  <c r="AA123" i="194" s="1"/>
  <c r="AG121" i="195"/>
  <c r="AF122" i="195"/>
  <c r="AF123" i="195" s="1"/>
  <c r="N265" i="194"/>
  <c r="M266" i="194"/>
  <c r="M267" i="194" s="1"/>
  <c r="L337" i="195"/>
  <c r="K338" i="195"/>
  <c r="AJ97" i="195"/>
  <c r="AI98" i="195"/>
  <c r="AI99" i="195" s="1"/>
  <c r="W217" i="195"/>
  <c r="V218" i="195"/>
  <c r="V219" i="195" s="1"/>
  <c r="T194" i="194"/>
  <c r="T195" i="194" s="1"/>
  <c r="U193" i="194"/>
  <c r="AB170" i="195"/>
  <c r="AB171" i="195" s="1"/>
  <c r="AC169" i="195"/>
  <c r="AE97" i="194"/>
  <c r="AD98" i="194"/>
  <c r="AD99" i="194" s="1"/>
  <c r="AJ98" i="195" l="1"/>
  <c r="AK105" i="195" s="1"/>
  <c r="F409" i="195"/>
  <c r="AO69" i="195"/>
  <c r="S265" i="195"/>
  <c r="R266" i="195"/>
  <c r="R267" i="195" s="1"/>
  <c r="AN61" i="194"/>
  <c r="AN58" i="194"/>
  <c r="AH74" i="194"/>
  <c r="AH75" i="194" s="1"/>
  <c r="AI73" i="194"/>
  <c r="AH121" i="195"/>
  <c r="AG122" i="195"/>
  <c r="AG123" i="195" s="1"/>
  <c r="O313" i="195"/>
  <c r="N314" i="195"/>
  <c r="N315" i="195" s="1"/>
  <c r="AN53" i="194"/>
  <c r="AN65" i="194"/>
  <c r="G409" i="195"/>
  <c r="F434" i="195"/>
  <c r="K291" i="194"/>
  <c r="I385" i="195"/>
  <c r="H386" i="195"/>
  <c r="H387" i="195" s="1"/>
  <c r="AN55" i="194"/>
  <c r="G338" i="194"/>
  <c r="H337" i="194"/>
  <c r="P290" i="195"/>
  <c r="P291" i="195" s="1"/>
  <c r="Q289" i="195"/>
  <c r="K313" i="194"/>
  <c r="J314" i="194"/>
  <c r="J315" i="194" s="1"/>
  <c r="L290" i="194"/>
  <c r="M289" i="194"/>
  <c r="AN54" i="194"/>
  <c r="F363" i="194"/>
  <c r="G359" i="194"/>
  <c r="F360" i="194"/>
  <c r="F359" i="194"/>
  <c r="Q241" i="194"/>
  <c r="P242" i="194"/>
  <c r="P243" i="194" s="1"/>
  <c r="AJ99" i="195"/>
  <c r="AK113" i="195"/>
  <c r="AK101" i="195"/>
  <c r="AK104" i="195"/>
  <c r="AK106" i="195"/>
  <c r="AK102" i="195"/>
  <c r="AK109" i="195"/>
  <c r="AK103" i="195"/>
  <c r="AK108" i="195"/>
  <c r="G387" i="195"/>
  <c r="W218" i="195"/>
  <c r="W219" i="195" s="1"/>
  <c r="X217" i="195"/>
  <c r="K339" i="195"/>
  <c r="I315" i="194"/>
  <c r="AF145" i="195"/>
  <c r="AE146" i="195"/>
  <c r="AE147" i="195" s="1"/>
  <c r="AN60" i="194"/>
  <c r="AA193" i="195"/>
  <c r="Z194" i="195"/>
  <c r="Z195" i="195" s="1"/>
  <c r="U241" i="195"/>
  <c r="T242" i="195"/>
  <c r="T243" i="195" s="1"/>
  <c r="AC170" i="195"/>
  <c r="AC171" i="195" s="1"/>
  <c r="AD169" i="195"/>
  <c r="U194" i="194"/>
  <c r="U195" i="194" s="1"/>
  <c r="V193" i="194"/>
  <c r="Z146" i="194"/>
  <c r="Z147" i="194" s="1"/>
  <c r="AA145" i="194"/>
  <c r="L338" i="195"/>
  <c r="M337" i="195"/>
  <c r="AN57" i="194"/>
  <c r="O265" i="194"/>
  <c r="N266" i="194"/>
  <c r="N267" i="194" s="1"/>
  <c r="K361" i="195"/>
  <c r="J362" i="195"/>
  <c r="AE98" i="194"/>
  <c r="AE99" i="194" s="1"/>
  <c r="AF97" i="194"/>
  <c r="AC121" i="194"/>
  <c r="AB122" i="194"/>
  <c r="AB123" i="194" s="1"/>
  <c r="X169" i="194"/>
  <c r="W170" i="194"/>
  <c r="W171" i="194" s="1"/>
  <c r="I363" i="195"/>
  <c r="T217" i="194"/>
  <c r="S218" i="194"/>
  <c r="S219" i="194" s="1"/>
  <c r="AN56" i="194"/>
  <c r="F361" i="194" l="1"/>
  <c r="M290" i="194"/>
  <c r="M291" i="194" s="1"/>
  <c r="N289" i="194"/>
  <c r="P313" i="195"/>
  <c r="O314" i="195"/>
  <c r="O315" i="195" s="1"/>
  <c r="Y169" i="194"/>
  <c r="X170" i="194"/>
  <c r="X171" i="194" s="1"/>
  <c r="O266" i="194"/>
  <c r="O267" i="194" s="1"/>
  <c r="P265" i="194"/>
  <c r="X218" i="195"/>
  <c r="X219" i="195" s="1"/>
  <c r="Y217" i="195"/>
  <c r="AN106" i="195"/>
  <c r="L291" i="194"/>
  <c r="F435" i="195"/>
  <c r="G431" i="195"/>
  <c r="F431" i="195"/>
  <c r="F432" i="195"/>
  <c r="AN104" i="195"/>
  <c r="H409" i="195"/>
  <c r="G410" i="195"/>
  <c r="AH122" i="195"/>
  <c r="AH123" i="195" s="1"/>
  <c r="AI121" i="195"/>
  <c r="W193" i="194"/>
  <c r="V194" i="194"/>
  <c r="V195" i="194" s="1"/>
  <c r="R241" i="194"/>
  <c r="Q242" i="194"/>
  <c r="Q243" i="194" s="1"/>
  <c r="AG145" i="195"/>
  <c r="AF146" i="195"/>
  <c r="AF147" i="195" s="1"/>
  <c r="AN101" i="195"/>
  <c r="L313" i="194"/>
  <c r="K314" i="194"/>
  <c r="AI74" i="194"/>
  <c r="AI75" i="194" s="1"/>
  <c r="AJ73" i="194"/>
  <c r="S266" i="195"/>
  <c r="S267" i="195" s="1"/>
  <c r="T265" i="195"/>
  <c r="U217" i="194"/>
  <c r="T218" i="194"/>
  <c r="T219" i="194" s="1"/>
  <c r="F386" i="194"/>
  <c r="G361" i="194"/>
  <c r="AN113" i="195"/>
  <c r="R289" i="195"/>
  <c r="Q290" i="195"/>
  <c r="Q291" i="195" s="1"/>
  <c r="L339" i="195"/>
  <c r="V241" i="195"/>
  <c r="U242" i="195"/>
  <c r="U243" i="195" s="1"/>
  <c r="AN108" i="195"/>
  <c r="AN105" i="195"/>
  <c r="AN103" i="195"/>
  <c r="I337" i="194"/>
  <c r="H338" i="194"/>
  <c r="H339" i="194" s="1"/>
  <c r="AO53" i="194"/>
  <c r="AN102" i="195"/>
  <c r="AE169" i="195"/>
  <c r="AD170" i="195"/>
  <c r="AD171" i="195" s="1"/>
  <c r="AD121" i="194"/>
  <c r="AC122" i="194"/>
  <c r="AC123" i="194" s="1"/>
  <c r="AF98" i="194"/>
  <c r="AF99" i="194" s="1"/>
  <c r="AG97" i="194"/>
  <c r="M338" i="195"/>
  <c r="M339" i="195" s="1"/>
  <c r="N337" i="195"/>
  <c r="J385" i="195"/>
  <c r="I386" i="195"/>
  <c r="J363" i="195"/>
  <c r="AB145" i="194"/>
  <c r="AA146" i="194"/>
  <c r="AA147" i="194" s="1"/>
  <c r="L361" i="195"/>
  <c r="K362" i="195"/>
  <c r="AB193" i="195"/>
  <c r="AA194" i="195"/>
  <c r="AA195" i="195" s="1"/>
  <c r="AN109" i="195"/>
  <c r="G339" i="194"/>
  <c r="F433" i="195" l="1"/>
  <c r="AJ74" i="194"/>
  <c r="AJ75" i="194" s="1"/>
  <c r="F458" i="195"/>
  <c r="G433" i="195"/>
  <c r="AC145" i="194"/>
  <c r="AB146" i="194"/>
  <c r="AB147" i="194" s="1"/>
  <c r="O337" i="195"/>
  <c r="N338" i="195"/>
  <c r="N339" i="195" s="1"/>
  <c r="H361" i="194"/>
  <c r="G362" i="194"/>
  <c r="K315" i="194"/>
  <c r="S241" i="194"/>
  <c r="R242" i="194"/>
  <c r="R243" i="194" s="1"/>
  <c r="AF169" i="195"/>
  <c r="AE170" i="195"/>
  <c r="AE171" i="195" s="1"/>
  <c r="F384" i="194"/>
  <c r="F387" i="194"/>
  <c r="G383" i="194"/>
  <c r="F383" i="194"/>
  <c r="L314" i="194"/>
  <c r="M313" i="194"/>
  <c r="Z169" i="194"/>
  <c r="Y170" i="194"/>
  <c r="Y171" i="194" s="1"/>
  <c r="AH97" i="194"/>
  <c r="AG98" i="194"/>
  <c r="AG99" i="194" s="1"/>
  <c r="AO69" i="194"/>
  <c r="X193" i="194"/>
  <c r="W194" i="194"/>
  <c r="W195" i="194" s="1"/>
  <c r="U218" i="194"/>
  <c r="U219" i="194" s="1"/>
  <c r="V217" i="194"/>
  <c r="AO101" i="195"/>
  <c r="AJ121" i="195"/>
  <c r="AJ122" i="195" s="1"/>
  <c r="AI122" i="195"/>
  <c r="AI123" i="195" s="1"/>
  <c r="P314" i="195"/>
  <c r="P315" i="195" s="1"/>
  <c r="Q313" i="195"/>
  <c r="K385" i="195"/>
  <c r="J386" i="195"/>
  <c r="J387" i="195" s="1"/>
  <c r="AC193" i="195"/>
  <c r="AB194" i="195"/>
  <c r="AB195" i="195" s="1"/>
  <c r="J337" i="194"/>
  <c r="I338" i="194"/>
  <c r="T266" i="195"/>
  <c r="T267" i="195" s="1"/>
  <c r="U265" i="195"/>
  <c r="Z217" i="195"/>
  <c r="Y218" i="195"/>
  <c r="Y219" i="195" s="1"/>
  <c r="N290" i="194"/>
  <c r="N291" i="194" s="1"/>
  <c r="O289" i="194"/>
  <c r="K363" i="195"/>
  <c r="AE121" i="194"/>
  <c r="AD122" i="194"/>
  <c r="AD123" i="194" s="1"/>
  <c r="S289" i="195"/>
  <c r="R290" i="195"/>
  <c r="R291" i="195" s="1"/>
  <c r="G411" i="195"/>
  <c r="M361" i="195"/>
  <c r="L362" i="195"/>
  <c r="L363" i="195" s="1"/>
  <c r="I387" i="195"/>
  <c r="W241" i="195"/>
  <c r="V242" i="195"/>
  <c r="V243" i="195" s="1"/>
  <c r="AH145" i="195"/>
  <c r="AG146" i="195"/>
  <c r="AG147" i="195" s="1"/>
  <c r="I409" i="195"/>
  <c r="H410" i="195"/>
  <c r="H411" i="195" s="1"/>
  <c r="P266" i="194"/>
  <c r="P267" i="194" s="1"/>
  <c r="Q265" i="194"/>
  <c r="AK79" i="194" l="1"/>
  <c r="AK82" i="194"/>
  <c r="AK84" i="194"/>
  <c r="AN84" i="194" s="1"/>
  <c r="AK77" i="194"/>
  <c r="AN77" i="194" s="1"/>
  <c r="AK89" i="194"/>
  <c r="AN89" i="194" s="1"/>
  <c r="AK80" i="194"/>
  <c r="AK85" i="194"/>
  <c r="AN85" i="194" s="1"/>
  <c r="AK81" i="194"/>
  <c r="AN81" i="194" s="1"/>
  <c r="AK78" i="194"/>
  <c r="AN78" i="194" s="1"/>
  <c r="AN79" i="194"/>
  <c r="X241" i="195"/>
  <c r="W242" i="195"/>
  <c r="W243" i="195" s="1"/>
  <c r="T289" i="195"/>
  <c r="S290" i="195"/>
  <c r="S291" i="195" s="1"/>
  <c r="AC194" i="195"/>
  <c r="AC195" i="195" s="1"/>
  <c r="AD193" i="195"/>
  <c r="AI97" i="194"/>
  <c r="AH98" i="194"/>
  <c r="AH99" i="194" s="1"/>
  <c r="R265" i="194"/>
  <c r="Q266" i="194"/>
  <c r="Q267" i="194" s="1"/>
  <c r="V218" i="194"/>
  <c r="V219" i="194" s="1"/>
  <c r="W217" i="194"/>
  <c r="I361" i="194"/>
  <c r="H362" i="194"/>
  <c r="H363" i="194" s="1"/>
  <c r="J409" i="195"/>
  <c r="I410" i="195"/>
  <c r="AF121" i="194"/>
  <c r="AE122" i="194"/>
  <c r="AE123" i="194" s="1"/>
  <c r="AA217" i="195"/>
  <c r="Z218" i="195"/>
  <c r="Z219" i="195" s="1"/>
  <c r="L385" i="195"/>
  <c r="K386" i="195"/>
  <c r="P337" i="195"/>
  <c r="O338" i="195"/>
  <c r="O339" i="195" s="1"/>
  <c r="AN82" i="194"/>
  <c r="T241" i="194"/>
  <c r="S242" i="194"/>
  <c r="S243" i="194" s="1"/>
  <c r="V265" i="195"/>
  <c r="U266" i="195"/>
  <c r="U267" i="195" s="1"/>
  <c r="Q314" i="195"/>
  <c r="Q315" i="195" s="1"/>
  <c r="R313" i="195"/>
  <c r="AI145" i="195"/>
  <c r="AH146" i="195"/>
  <c r="AH147" i="195" s="1"/>
  <c r="AN80" i="194"/>
  <c r="M362" i="195"/>
  <c r="N361" i="195"/>
  <c r="AA169" i="194"/>
  <c r="Z170" i="194"/>
  <c r="Z171" i="194" s="1"/>
  <c r="AD145" i="194"/>
  <c r="AC146" i="194"/>
  <c r="AC147" i="194" s="1"/>
  <c r="I339" i="194"/>
  <c r="Y193" i="194"/>
  <c r="X194" i="194"/>
  <c r="X195" i="194" s="1"/>
  <c r="M314" i="194"/>
  <c r="M315" i="194" s="1"/>
  <c r="N313" i="194"/>
  <c r="G434" i="195"/>
  <c r="H433" i="195"/>
  <c r="K337" i="194"/>
  <c r="J338" i="194"/>
  <c r="J339" i="194" s="1"/>
  <c r="AJ123" i="195"/>
  <c r="AK130" i="195"/>
  <c r="AK137" i="195"/>
  <c r="AK129" i="195"/>
  <c r="AK133" i="195"/>
  <c r="AK132" i="195"/>
  <c r="AK125" i="195"/>
  <c r="AK126" i="195"/>
  <c r="AK128" i="195"/>
  <c r="AK127" i="195"/>
  <c r="L315" i="194"/>
  <c r="AG169" i="195"/>
  <c r="AF170" i="195"/>
  <c r="AF171" i="195" s="1"/>
  <c r="F456" i="195"/>
  <c r="F459" i="195"/>
  <c r="G455" i="195"/>
  <c r="F455" i="195"/>
  <c r="P289" i="194"/>
  <c r="O290" i="194"/>
  <c r="O291" i="194" s="1"/>
  <c r="AO117" i="195"/>
  <c r="F385" i="194"/>
  <c r="G363" i="194"/>
  <c r="AO77" i="194" l="1"/>
  <c r="AO93" i="194" s="1"/>
  <c r="AN133" i="195"/>
  <c r="AA170" i="194"/>
  <c r="AA171" i="194" s="1"/>
  <c r="AB169" i="194"/>
  <c r="M385" i="195"/>
  <c r="L386" i="195"/>
  <c r="L387" i="195" s="1"/>
  <c r="I411" i="195"/>
  <c r="AN129" i="195"/>
  <c r="I433" i="195"/>
  <c r="H434" i="195"/>
  <c r="H435" i="195" s="1"/>
  <c r="R314" i="195"/>
  <c r="R315" i="195" s="1"/>
  <c r="S313" i="195"/>
  <c r="U241" i="194"/>
  <c r="T242" i="194"/>
  <c r="T243" i="194" s="1"/>
  <c r="K409" i="195"/>
  <c r="J410" i="195"/>
  <c r="J411" i="195" s="1"/>
  <c r="U289" i="195"/>
  <c r="T290" i="195"/>
  <c r="T291" i="195" s="1"/>
  <c r="K387" i="195"/>
  <c r="AN137" i="195"/>
  <c r="G435" i="195"/>
  <c r="N362" i="195"/>
  <c r="N363" i="195" s="1"/>
  <c r="O361" i="195"/>
  <c r="AB217" i="195"/>
  <c r="AA218" i="195"/>
  <c r="AA219" i="195" s="1"/>
  <c r="AJ97" i="194"/>
  <c r="AI98" i="194"/>
  <c r="AI99" i="194" s="1"/>
  <c r="AN132" i="195"/>
  <c r="AI146" i="195"/>
  <c r="AI147" i="195" s="1"/>
  <c r="AJ145" i="195"/>
  <c r="AJ146" i="195" s="1"/>
  <c r="S265" i="194"/>
  <c r="R266" i="194"/>
  <c r="R267" i="194" s="1"/>
  <c r="F410" i="194"/>
  <c r="G385" i="194"/>
  <c r="AN127" i="195"/>
  <c r="AN130" i="195"/>
  <c r="O313" i="194"/>
  <c r="N314" i="194"/>
  <c r="N315" i="194" s="1"/>
  <c r="M363" i="195"/>
  <c r="I362" i="194"/>
  <c r="J361" i="194"/>
  <c r="X242" i="195"/>
  <c r="X243" i="195" s="1"/>
  <c r="Y241" i="195"/>
  <c r="F457" i="195"/>
  <c r="AN128" i="195"/>
  <c r="W265" i="195"/>
  <c r="V266" i="195"/>
  <c r="V267" i="195" s="1"/>
  <c r="AF122" i="194"/>
  <c r="AF123" i="194" s="1"/>
  <c r="AG121" i="194"/>
  <c r="X217" i="194"/>
  <c r="W218" i="194"/>
  <c r="W219" i="194" s="1"/>
  <c r="AN126" i="195"/>
  <c r="Q337" i="195"/>
  <c r="P338" i="195"/>
  <c r="P339" i="195" s="1"/>
  <c r="Q289" i="194"/>
  <c r="P290" i="194"/>
  <c r="P291" i="194" s="1"/>
  <c r="AH169" i="195"/>
  <c r="AG170" i="195"/>
  <c r="AG171" i="195" s="1"/>
  <c r="AN125" i="195"/>
  <c r="AO125" i="195" s="1"/>
  <c r="L337" i="194"/>
  <c r="K338" i="194"/>
  <c r="Z193" i="194"/>
  <c r="Y194" i="194"/>
  <c r="Y195" i="194" s="1"/>
  <c r="AE145" i="194"/>
  <c r="AD146" i="194"/>
  <c r="AD147" i="194" s="1"/>
  <c r="AD194" i="195"/>
  <c r="AD195" i="195" s="1"/>
  <c r="AE193" i="195"/>
  <c r="AJ98" i="194" l="1"/>
  <c r="AK101" i="194" s="1"/>
  <c r="R337" i="195"/>
  <c r="Q338" i="195"/>
  <c r="Q339" i="195" s="1"/>
  <c r="AF145" i="194"/>
  <c r="AE146" i="194"/>
  <c r="AE147" i="194" s="1"/>
  <c r="AI169" i="195"/>
  <c r="AH170" i="195"/>
  <c r="AH171" i="195" s="1"/>
  <c r="K410" i="195"/>
  <c r="L409" i="195"/>
  <c r="N385" i="195"/>
  <c r="M386" i="195"/>
  <c r="G386" i="194"/>
  <c r="H385" i="194"/>
  <c r="AB170" i="194"/>
  <c r="AB171" i="194" s="1"/>
  <c r="AC169" i="194"/>
  <c r="I363" i="194"/>
  <c r="G457" i="195"/>
  <c r="F482" i="195"/>
  <c r="F407" i="194"/>
  <c r="F408" i="194"/>
  <c r="F411" i="194"/>
  <c r="G407" i="194"/>
  <c r="V241" i="194"/>
  <c r="U242" i="194"/>
  <c r="U243" i="194" s="1"/>
  <c r="Q290" i="194"/>
  <c r="Q291" i="194" s="1"/>
  <c r="R289" i="194"/>
  <c r="K339" i="194"/>
  <c r="Y217" i="194"/>
  <c r="X218" i="194"/>
  <c r="X219" i="194" s="1"/>
  <c r="Z241" i="195"/>
  <c r="Y242" i="195"/>
  <c r="Y243" i="195" s="1"/>
  <c r="S314" i="195"/>
  <c r="S315" i="195" s="1"/>
  <c r="T313" i="195"/>
  <c r="X265" i="195"/>
  <c r="W266" i="195"/>
  <c r="W267" i="195" s="1"/>
  <c r="AA193" i="194"/>
  <c r="Z194" i="194"/>
  <c r="Z195" i="194" s="1"/>
  <c r="M337" i="194"/>
  <c r="L338" i="194"/>
  <c r="AG122" i="194"/>
  <c r="AG123" i="194" s="1"/>
  <c r="AH121" i="194"/>
  <c r="P313" i="194"/>
  <c r="O314" i="194"/>
  <c r="O315" i="194" s="1"/>
  <c r="T265" i="194"/>
  <c r="S266" i="194"/>
  <c r="S267" i="194" s="1"/>
  <c r="AB218" i="195"/>
  <c r="AB219" i="195" s="1"/>
  <c r="AC217" i="195"/>
  <c r="AE194" i="195"/>
  <c r="AE195" i="195" s="1"/>
  <c r="AF193" i="195"/>
  <c r="AJ147" i="195"/>
  <c r="AK150" i="195"/>
  <c r="AK149" i="195"/>
  <c r="AK154" i="195"/>
  <c r="AK157" i="195"/>
  <c r="AK152" i="195"/>
  <c r="AK151" i="195"/>
  <c r="AK153" i="195"/>
  <c r="AK156" i="195"/>
  <c r="AK161" i="195"/>
  <c r="P361" i="195"/>
  <c r="O362" i="195"/>
  <c r="O363" i="195" s="1"/>
  <c r="AO141" i="195"/>
  <c r="J362" i="194"/>
  <c r="J363" i="194" s="1"/>
  <c r="K361" i="194"/>
  <c r="U290" i="195"/>
  <c r="U291" i="195" s="1"/>
  <c r="V289" i="195"/>
  <c r="J433" i="195"/>
  <c r="I434" i="195"/>
  <c r="AK109" i="194" l="1"/>
  <c r="AK108" i="194"/>
  <c r="AJ99" i="194"/>
  <c r="AK105" i="194"/>
  <c r="AN105" i="194" s="1"/>
  <c r="AK104" i="194"/>
  <c r="AK102" i="194"/>
  <c r="AN102" i="194" s="1"/>
  <c r="AK103" i="194"/>
  <c r="AN103" i="194" s="1"/>
  <c r="AK113" i="194"/>
  <c r="AN113" i="194" s="1"/>
  <c r="AK106" i="194"/>
  <c r="AN106" i="194" s="1"/>
  <c r="AN157" i="195"/>
  <c r="T314" i="195"/>
  <c r="T315" i="195" s="1"/>
  <c r="U313" i="195"/>
  <c r="I385" i="194"/>
  <c r="H386" i="194"/>
  <c r="H387" i="194" s="1"/>
  <c r="AN109" i="194"/>
  <c r="Z217" i="194"/>
  <c r="Y218" i="194"/>
  <c r="Y219" i="194" s="1"/>
  <c r="G458" i="195"/>
  <c r="H457" i="195"/>
  <c r="L361" i="194"/>
  <c r="K362" i="194"/>
  <c r="Q361" i="195"/>
  <c r="P362" i="195"/>
  <c r="P363" i="195" s="1"/>
  <c r="AN149" i="195"/>
  <c r="AD217" i="195"/>
  <c r="AC218" i="195"/>
  <c r="AC219" i="195" s="1"/>
  <c r="L339" i="194"/>
  <c r="S289" i="194"/>
  <c r="R290" i="194"/>
  <c r="R291" i="194" s="1"/>
  <c r="AN108" i="194"/>
  <c r="G387" i="194"/>
  <c r="AJ169" i="195"/>
  <c r="AI170" i="195"/>
  <c r="AI171" i="195" s="1"/>
  <c r="F480" i="195"/>
  <c r="F483" i="195"/>
  <c r="G479" i="195"/>
  <c r="F479" i="195"/>
  <c r="AN161" i="195"/>
  <c r="AN150" i="195"/>
  <c r="N337" i="194"/>
  <c r="M338" i="194"/>
  <c r="M387" i="195"/>
  <c r="AN154" i="195"/>
  <c r="AN156" i="195"/>
  <c r="AN104" i="194"/>
  <c r="F409" i="194"/>
  <c r="AD169" i="194"/>
  <c r="AC170" i="194"/>
  <c r="AC171" i="194" s="1"/>
  <c r="N386" i="195"/>
  <c r="N387" i="195" s="1"/>
  <c r="O385" i="195"/>
  <c r="AG145" i="194"/>
  <c r="AF146" i="194"/>
  <c r="AF147" i="194" s="1"/>
  <c r="AN153" i="195"/>
  <c r="AG193" i="195"/>
  <c r="AF194" i="195"/>
  <c r="AF195" i="195" s="1"/>
  <c r="U265" i="194"/>
  <c r="T266" i="194"/>
  <c r="T267" i="194" s="1"/>
  <c r="AB193" i="194"/>
  <c r="AA194" i="194"/>
  <c r="AA195" i="194" s="1"/>
  <c r="L410" i="195"/>
  <c r="M409" i="195"/>
  <c r="AI121" i="194"/>
  <c r="AH122" i="194"/>
  <c r="AH123" i="194" s="1"/>
  <c r="V242" i="194"/>
  <c r="V243" i="194" s="1"/>
  <c r="W241" i="194"/>
  <c r="K411" i="195"/>
  <c r="S337" i="195"/>
  <c r="R338" i="195"/>
  <c r="R339" i="195" s="1"/>
  <c r="I435" i="195"/>
  <c r="K433" i="195"/>
  <c r="J434" i="195"/>
  <c r="V290" i="195"/>
  <c r="V291" i="195" s="1"/>
  <c r="W289" i="195"/>
  <c r="AN151" i="195"/>
  <c r="AN152" i="195"/>
  <c r="Q313" i="194"/>
  <c r="P314" i="194"/>
  <c r="P315" i="194" s="1"/>
  <c r="Y265" i="195"/>
  <c r="X266" i="195"/>
  <c r="X267" i="195" s="1"/>
  <c r="AA241" i="195"/>
  <c r="Z242" i="195"/>
  <c r="Z243" i="195" s="1"/>
  <c r="AN101" i="194"/>
  <c r="F481" i="195" l="1"/>
  <c r="Z265" i="195"/>
  <c r="Y266" i="195"/>
  <c r="Y267" i="195" s="1"/>
  <c r="T337" i="195"/>
  <c r="S338" i="195"/>
  <c r="S339" i="195" s="1"/>
  <c r="F434" i="194"/>
  <c r="G409" i="194"/>
  <c r="G481" i="195"/>
  <c r="F506" i="195"/>
  <c r="AO149" i="195"/>
  <c r="Q314" i="194"/>
  <c r="Q315" i="194" s="1"/>
  <c r="R313" i="194"/>
  <c r="L433" i="195"/>
  <c r="K434" i="195"/>
  <c r="K435" i="195" s="1"/>
  <c r="AJ121" i="194"/>
  <c r="AJ122" i="194" s="1"/>
  <c r="AI122" i="194"/>
  <c r="AI123" i="194" s="1"/>
  <c r="AB194" i="194"/>
  <c r="AB195" i="194" s="1"/>
  <c r="AC193" i="194"/>
  <c r="AG146" i="194"/>
  <c r="AG147" i="194" s="1"/>
  <c r="AH145" i="194"/>
  <c r="AJ170" i="195"/>
  <c r="T289" i="194"/>
  <c r="S290" i="194"/>
  <c r="S291" i="194" s="1"/>
  <c r="R361" i="195"/>
  <c r="Q362" i="195"/>
  <c r="Q363" i="195" s="1"/>
  <c r="AA217" i="194"/>
  <c r="Z218" i="194"/>
  <c r="Z219" i="194" s="1"/>
  <c r="V313" i="195"/>
  <c r="U314" i="195"/>
  <c r="U315" i="195" s="1"/>
  <c r="AO101" i="194"/>
  <c r="M410" i="195"/>
  <c r="M411" i="195" s="1"/>
  <c r="N409" i="195"/>
  <c r="O386" i="195"/>
  <c r="O387" i="195" s="1"/>
  <c r="P385" i="195"/>
  <c r="K363" i="194"/>
  <c r="L411" i="195"/>
  <c r="V265" i="194"/>
  <c r="U266" i="194"/>
  <c r="U267" i="194" s="1"/>
  <c r="L362" i="194"/>
  <c r="M361" i="194"/>
  <c r="W290" i="195"/>
  <c r="W291" i="195" s="1"/>
  <c r="X289" i="195"/>
  <c r="N338" i="194"/>
  <c r="N339" i="194" s="1"/>
  <c r="O337" i="194"/>
  <c r="H458" i="195"/>
  <c r="H459" i="195" s="1"/>
  <c r="I457" i="195"/>
  <c r="J435" i="195"/>
  <c r="AA242" i="195"/>
  <c r="AA243" i="195" s="1"/>
  <c r="AB241" i="195"/>
  <c r="W242" i="194"/>
  <c r="W243" i="194" s="1"/>
  <c r="X241" i="194"/>
  <c r="AH193" i="195"/>
  <c r="AG194" i="195"/>
  <c r="AG195" i="195" s="1"/>
  <c r="AE169" i="194"/>
  <c r="AD170" i="194"/>
  <c r="AD171" i="194" s="1"/>
  <c r="M339" i="194"/>
  <c r="AE217" i="195"/>
  <c r="AD218" i="195"/>
  <c r="AD219" i="195" s="1"/>
  <c r="G459" i="195"/>
  <c r="J385" i="194"/>
  <c r="I386" i="194"/>
  <c r="S361" i="195" l="1"/>
  <c r="R362" i="195"/>
  <c r="R363" i="195" s="1"/>
  <c r="H481" i="195"/>
  <c r="G482" i="195"/>
  <c r="M362" i="194"/>
  <c r="N361" i="194"/>
  <c r="AJ123" i="194"/>
  <c r="AK129" i="194"/>
  <c r="AK127" i="194"/>
  <c r="AK137" i="194"/>
  <c r="AK130" i="194"/>
  <c r="AK128" i="194"/>
  <c r="AK132" i="194"/>
  <c r="AK133" i="194"/>
  <c r="AK126" i="194"/>
  <c r="AK125" i="194"/>
  <c r="G410" i="194"/>
  <c r="H409" i="194"/>
  <c r="AC241" i="195"/>
  <c r="AB242" i="195"/>
  <c r="AB243" i="195" s="1"/>
  <c r="L363" i="194"/>
  <c r="AO117" i="194"/>
  <c r="T290" i="194"/>
  <c r="T291" i="194" s="1"/>
  <c r="U289" i="194"/>
  <c r="F432" i="194"/>
  <c r="G431" i="194"/>
  <c r="F431" i="194"/>
  <c r="F435" i="194"/>
  <c r="AJ171" i="195"/>
  <c r="AK178" i="195"/>
  <c r="AK180" i="195"/>
  <c r="AK173" i="195"/>
  <c r="AK185" i="195"/>
  <c r="AK177" i="195"/>
  <c r="AK174" i="195"/>
  <c r="AK175" i="195"/>
  <c r="AK176" i="195"/>
  <c r="AK181" i="195"/>
  <c r="L434" i="195"/>
  <c r="M433" i="195"/>
  <c r="I387" i="194"/>
  <c r="K385" i="194"/>
  <c r="J386" i="194"/>
  <c r="J387" i="194" s="1"/>
  <c r="W265" i="194"/>
  <c r="V266" i="194"/>
  <c r="V267" i="194" s="1"/>
  <c r="W313" i="195"/>
  <c r="V314" i="195"/>
  <c r="V315" i="195" s="1"/>
  <c r="AH146" i="194"/>
  <c r="AH147" i="194" s="1"/>
  <c r="AI145" i="194"/>
  <c r="S313" i="194"/>
  <c r="R314" i="194"/>
  <c r="R315" i="194" s="1"/>
  <c r="T338" i="195"/>
  <c r="T339" i="195" s="1"/>
  <c r="U337" i="195"/>
  <c r="Y241" i="194"/>
  <c r="X242" i="194"/>
  <c r="X243" i="194" s="1"/>
  <c r="AF169" i="194"/>
  <c r="AE170" i="194"/>
  <c r="AE171" i="194" s="1"/>
  <c r="O338" i="194"/>
  <c r="O339" i="194" s="1"/>
  <c r="P337" i="194"/>
  <c r="Q385" i="195"/>
  <c r="P386" i="195"/>
  <c r="P387" i="195" s="1"/>
  <c r="AE218" i="195"/>
  <c r="AE219" i="195" s="1"/>
  <c r="AF217" i="195"/>
  <c r="AB217" i="194"/>
  <c r="AA218" i="194"/>
  <c r="AA219" i="194" s="1"/>
  <c r="AC194" i="194"/>
  <c r="AC195" i="194" s="1"/>
  <c r="AD193" i="194"/>
  <c r="AO165" i="195"/>
  <c r="AA265" i="195"/>
  <c r="Z266" i="195"/>
  <c r="Z267" i="195" s="1"/>
  <c r="J457" i="195"/>
  <c r="I458" i="195"/>
  <c r="AI193" i="195"/>
  <c r="AH194" i="195"/>
  <c r="AH195" i="195" s="1"/>
  <c r="X290" i="195"/>
  <c r="X291" i="195" s="1"/>
  <c r="Y289" i="195"/>
  <c r="N410" i="195"/>
  <c r="N411" i="195" s="1"/>
  <c r="O409" i="195"/>
  <c r="F504" i="195"/>
  <c r="F507" i="195"/>
  <c r="G503" i="195"/>
  <c r="F503" i="195"/>
  <c r="F505" i="195" s="1"/>
  <c r="G505" i="195" s="1"/>
  <c r="F433" i="194" l="1"/>
  <c r="G433" i="194" s="1"/>
  <c r="U338" i="195"/>
  <c r="U339" i="195" s="1"/>
  <c r="V337" i="195"/>
  <c r="AN181" i="195"/>
  <c r="AN178" i="195"/>
  <c r="AN126" i="194"/>
  <c r="AA266" i="195"/>
  <c r="AA267" i="195" s="1"/>
  <c r="AB265" i="195"/>
  <c r="F458" i="194"/>
  <c r="AN133" i="194"/>
  <c r="N362" i="194"/>
  <c r="N363" i="194" s="1"/>
  <c r="O361" i="194"/>
  <c r="X313" i="195"/>
  <c r="W314" i="195"/>
  <c r="W315" i="195" s="1"/>
  <c r="AN125" i="194"/>
  <c r="W266" i="194"/>
  <c r="W267" i="194" s="1"/>
  <c r="X265" i="194"/>
  <c r="AE193" i="194"/>
  <c r="AD194" i="194"/>
  <c r="AD195" i="194" s="1"/>
  <c r="AN175" i="195"/>
  <c r="AN132" i="194"/>
  <c r="M363" i="194"/>
  <c r="AN129" i="194"/>
  <c r="R385" i="195"/>
  <c r="Q386" i="195"/>
  <c r="Q387" i="195" s="1"/>
  <c r="AN176" i="195"/>
  <c r="H505" i="195"/>
  <c r="G506" i="195"/>
  <c r="Q337" i="194"/>
  <c r="P338" i="194"/>
  <c r="P339" i="194" s="1"/>
  <c r="AJ193" i="195"/>
  <c r="AJ194" i="195" s="1"/>
  <c r="AI194" i="195"/>
  <c r="AI195" i="195" s="1"/>
  <c r="T313" i="194"/>
  <c r="S314" i="194"/>
  <c r="S315" i="194" s="1"/>
  <c r="L385" i="194"/>
  <c r="K386" i="194"/>
  <c r="AN174" i="195"/>
  <c r="AN128" i="194"/>
  <c r="G483" i="195"/>
  <c r="AN180" i="195"/>
  <c r="Y290" i="195"/>
  <c r="Y291" i="195" s="1"/>
  <c r="Z289" i="195"/>
  <c r="I459" i="195"/>
  <c r="AJ145" i="194"/>
  <c r="AJ146" i="194" s="1"/>
  <c r="AI146" i="194"/>
  <c r="AI147" i="194" s="1"/>
  <c r="AN177" i="195"/>
  <c r="AD241" i="195"/>
  <c r="AC242" i="195"/>
  <c r="AC243" i="195" s="1"/>
  <c r="AN130" i="194"/>
  <c r="H482" i="195"/>
  <c r="H483" i="195" s="1"/>
  <c r="I481" i="195"/>
  <c r="K457" i="195"/>
  <c r="J458" i="195"/>
  <c r="J459" i="195" s="1"/>
  <c r="AC217" i="194"/>
  <c r="AB218" i="194"/>
  <c r="AB219" i="194" s="1"/>
  <c r="AG169" i="194"/>
  <c r="AF170" i="194"/>
  <c r="AF171" i="194" s="1"/>
  <c r="AN185" i="195"/>
  <c r="H410" i="194"/>
  <c r="H411" i="194" s="1"/>
  <c r="I409" i="194"/>
  <c r="AN137" i="194"/>
  <c r="Z241" i="194"/>
  <c r="Y242" i="194"/>
  <c r="Y243" i="194" s="1"/>
  <c r="L435" i="195"/>
  <c r="V289" i="194"/>
  <c r="U290" i="194"/>
  <c r="U291" i="194" s="1"/>
  <c r="O410" i="195"/>
  <c r="O411" i="195" s="1"/>
  <c r="P409" i="195"/>
  <c r="AF218" i="195"/>
  <c r="AF219" i="195" s="1"/>
  <c r="AG217" i="195"/>
  <c r="N433" i="195"/>
  <c r="M434" i="195"/>
  <c r="M435" i="195" s="1"/>
  <c r="AN173" i="195"/>
  <c r="G411" i="194"/>
  <c r="AN127" i="194"/>
  <c r="T361" i="195"/>
  <c r="S362" i="195"/>
  <c r="S363" i="195" s="1"/>
  <c r="O433" i="195" l="1"/>
  <c r="N434" i="195"/>
  <c r="N435" i="195" s="1"/>
  <c r="G507" i="195"/>
  <c r="AA241" i="194"/>
  <c r="Z242" i="194"/>
  <c r="Z243" i="194" s="1"/>
  <c r="M385" i="194"/>
  <c r="L386" i="194"/>
  <c r="I505" i="195"/>
  <c r="H506" i="195"/>
  <c r="H507" i="195" s="1"/>
  <c r="X266" i="194"/>
  <c r="X267" i="194" s="1"/>
  <c r="Y265" i="194"/>
  <c r="AH217" i="195"/>
  <c r="AG218" i="195"/>
  <c r="AG219" i="195" s="1"/>
  <c r="AH169" i="194"/>
  <c r="AG170" i="194"/>
  <c r="AG171" i="194" s="1"/>
  <c r="AJ147" i="194"/>
  <c r="AK151" i="194"/>
  <c r="AK157" i="194"/>
  <c r="AK154" i="194"/>
  <c r="AK152" i="194"/>
  <c r="AK149" i="194"/>
  <c r="AK150" i="194"/>
  <c r="AK161" i="194"/>
  <c r="AK153" i="194"/>
  <c r="AK156" i="194"/>
  <c r="T314" i="194"/>
  <c r="T315" i="194" s="1"/>
  <c r="U313" i="194"/>
  <c r="G434" i="194"/>
  <c r="H433" i="194"/>
  <c r="Q409" i="195"/>
  <c r="P410" i="195"/>
  <c r="P411" i="195" s="1"/>
  <c r="J409" i="194"/>
  <c r="I410" i="194"/>
  <c r="AC218" i="194"/>
  <c r="AC219" i="194" s="1"/>
  <c r="AD217" i="194"/>
  <c r="AE241" i="195"/>
  <c r="AD242" i="195"/>
  <c r="AD243" i="195" s="1"/>
  <c r="AO125" i="194"/>
  <c r="F459" i="194"/>
  <c r="G455" i="194"/>
  <c r="F456" i="194"/>
  <c r="F455" i="194"/>
  <c r="AA289" i="195"/>
  <c r="Z290" i="195"/>
  <c r="Z291" i="195" s="1"/>
  <c r="AJ195" i="195"/>
  <c r="AK202" i="195"/>
  <c r="AK199" i="195"/>
  <c r="AK205" i="195"/>
  <c r="AK201" i="195"/>
  <c r="AK209" i="195"/>
  <c r="AK200" i="195"/>
  <c r="AK204" i="195"/>
  <c r="AK198" i="195"/>
  <c r="AK197" i="195"/>
  <c r="S385" i="195"/>
  <c r="R386" i="195"/>
  <c r="R387" i="195" s="1"/>
  <c r="AB266" i="195"/>
  <c r="AB267" i="195" s="1"/>
  <c r="AC265" i="195"/>
  <c r="AF193" i="194"/>
  <c r="AE194" i="194"/>
  <c r="AE195" i="194" s="1"/>
  <c r="AO173" i="195"/>
  <c r="AO189" i="195" s="1"/>
  <c r="L457" i="195"/>
  <c r="K458" i="195"/>
  <c r="X314" i="195"/>
  <c r="X315" i="195" s="1"/>
  <c r="Y313" i="195"/>
  <c r="W337" i="195"/>
  <c r="V338" i="195"/>
  <c r="V339" i="195" s="1"/>
  <c r="U361" i="195"/>
  <c r="T362" i="195"/>
  <c r="T363" i="195" s="1"/>
  <c r="K387" i="194"/>
  <c r="W289" i="194"/>
  <c r="V290" i="194"/>
  <c r="V291" i="194" s="1"/>
  <c r="I482" i="195"/>
  <c r="I483" i="195" s="1"/>
  <c r="J481" i="195"/>
  <c r="R337" i="194"/>
  <c r="Q338" i="194"/>
  <c r="Q339" i="194" s="1"/>
  <c r="O362" i="194"/>
  <c r="O363" i="194" s="1"/>
  <c r="P361" i="194"/>
  <c r="F457" i="194" l="1"/>
  <c r="AO141" i="194"/>
  <c r="AN157" i="194"/>
  <c r="AN200" i="195"/>
  <c r="AD265" i="195"/>
  <c r="AC266" i="195"/>
  <c r="AC267" i="195" s="1"/>
  <c r="AN209" i="195"/>
  <c r="AB289" i="195"/>
  <c r="AA290" i="195"/>
  <c r="AA291" i="195" s="1"/>
  <c r="R409" i="195"/>
  <c r="Q410" i="195"/>
  <c r="Q411" i="195" s="1"/>
  <c r="AN156" i="194"/>
  <c r="AN151" i="194"/>
  <c r="AB241" i="194"/>
  <c r="AA242" i="194"/>
  <c r="AA243" i="194" s="1"/>
  <c r="AN201" i="195"/>
  <c r="AN153" i="194"/>
  <c r="I506" i="195"/>
  <c r="J505" i="195"/>
  <c r="K459" i="195"/>
  <c r="AN205" i="195"/>
  <c r="AF241" i="195"/>
  <c r="AE242" i="195"/>
  <c r="AE243" i="195" s="1"/>
  <c r="I433" i="194"/>
  <c r="H434" i="194"/>
  <c r="H435" i="194" s="1"/>
  <c r="AN161" i="194"/>
  <c r="L387" i="194"/>
  <c r="Q361" i="194"/>
  <c r="P362" i="194"/>
  <c r="P363" i="194" s="1"/>
  <c r="K481" i="195"/>
  <c r="J482" i="195"/>
  <c r="J483" i="195" s="1"/>
  <c r="U362" i="195"/>
  <c r="U363" i="195" s="1"/>
  <c r="V361" i="195"/>
  <c r="M457" i="195"/>
  <c r="L458" i="195"/>
  <c r="T385" i="195"/>
  <c r="S386" i="195"/>
  <c r="S387" i="195" s="1"/>
  <c r="AN199" i="195"/>
  <c r="F482" i="194"/>
  <c r="G457" i="194"/>
  <c r="AD218" i="194"/>
  <c r="AD219" i="194" s="1"/>
  <c r="AE217" i="194"/>
  <c r="G435" i="194"/>
  <c r="AN150" i="194"/>
  <c r="AI169" i="194"/>
  <c r="AH170" i="194"/>
  <c r="AH171" i="194" s="1"/>
  <c r="N385" i="194"/>
  <c r="M386" i="194"/>
  <c r="AN197" i="195"/>
  <c r="AN202" i="195"/>
  <c r="U314" i="194"/>
  <c r="U315" i="194" s="1"/>
  <c r="V313" i="194"/>
  <c r="AN149" i="194"/>
  <c r="X337" i="195"/>
  <c r="W338" i="195"/>
  <c r="W339" i="195" s="1"/>
  <c r="AN198" i="195"/>
  <c r="I411" i="194"/>
  <c r="AN152" i="194"/>
  <c r="AI217" i="195"/>
  <c r="AH218" i="195"/>
  <c r="AH219" i="195" s="1"/>
  <c r="O434" i="195"/>
  <c r="O435" i="195" s="1"/>
  <c r="P433" i="195"/>
  <c r="S337" i="194"/>
  <c r="R338" i="194"/>
  <c r="R339" i="194" s="1"/>
  <c r="X289" i="194"/>
  <c r="W290" i="194"/>
  <c r="W291" i="194" s="1"/>
  <c r="Y314" i="195"/>
  <c r="Y315" i="195" s="1"/>
  <c r="Z313" i="195"/>
  <c r="AG193" i="194"/>
  <c r="AF194" i="194"/>
  <c r="AF195" i="194" s="1"/>
  <c r="AN204" i="195"/>
  <c r="K409" i="194"/>
  <c r="J410" i="194"/>
  <c r="J411" i="194" s="1"/>
  <c r="AN154" i="194"/>
  <c r="Z265" i="194"/>
  <c r="Y266" i="194"/>
  <c r="Y267" i="194" s="1"/>
  <c r="AJ217" i="195" l="1"/>
  <c r="AJ218" i="195" s="1"/>
  <c r="AI218" i="195"/>
  <c r="AI219" i="195" s="1"/>
  <c r="L481" i="195"/>
  <c r="K482" i="195"/>
  <c r="I507" i="195"/>
  <c r="AC241" i="194"/>
  <c r="AB242" i="194"/>
  <c r="AB243" i="194" s="1"/>
  <c r="AA265" i="194"/>
  <c r="Z266" i="194"/>
  <c r="Z267" i="194" s="1"/>
  <c r="AO197" i="195"/>
  <c r="AO213" i="195" s="1"/>
  <c r="AC289" i="195"/>
  <c r="AB290" i="195"/>
  <c r="AB291" i="195" s="1"/>
  <c r="Y337" i="195"/>
  <c r="X338" i="195"/>
  <c r="X339" i="195" s="1"/>
  <c r="J506" i="195"/>
  <c r="K505" i="195"/>
  <c r="Q433" i="195"/>
  <c r="P434" i="195"/>
  <c r="P435" i="195" s="1"/>
  <c r="U385" i="195"/>
  <c r="T386" i="195"/>
  <c r="T387" i="195" s="1"/>
  <c r="R361" i="194"/>
  <c r="Q362" i="194"/>
  <c r="Q363" i="194" s="1"/>
  <c r="AH193" i="194"/>
  <c r="AG194" i="194"/>
  <c r="AG195" i="194" s="1"/>
  <c r="AO149" i="194"/>
  <c r="AO165" i="194" s="1"/>
  <c r="M387" i="194"/>
  <c r="AF217" i="194"/>
  <c r="AE218" i="194"/>
  <c r="AE219" i="194" s="1"/>
  <c r="L459" i="195"/>
  <c r="J433" i="194"/>
  <c r="I434" i="194"/>
  <c r="X290" i="194"/>
  <c r="X291" i="194" s="1"/>
  <c r="Y289" i="194"/>
  <c r="T337" i="194"/>
  <c r="S338" i="194"/>
  <c r="S339" i="194" s="1"/>
  <c r="AA313" i="195"/>
  <c r="Z314" i="195"/>
  <c r="Z315" i="195" s="1"/>
  <c r="V314" i="194"/>
  <c r="V315" i="194" s="1"/>
  <c r="W313" i="194"/>
  <c r="N386" i="194"/>
  <c r="N387" i="194" s="1"/>
  <c r="O385" i="194"/>
  <c r="N457" i="195"/>
  <c r="M458" i="195"/>
  <c r="M459" i="195" s="1"/>
  <c r="G458" i="194"/>
  <c r="H457" i="194"/>
  <c r="V362" i="195"/>
  <c r="V363" i="195" s="1"/>
  <c r="W361" i="195"/>
  <c r="AF242" i="195"/>
  <c r="AF243" i="195" s="1"/>
  <c r="AG241" i="195"/>
  <c r="AE265" i="195"/>
  <c r="AD266" i="195"/>
  <c r="AD267" i="195" s="1"/>
  <c r="K410" i="194"/>
  <c r="L409" i="194"/>
  <c r="AI170" i="194"/>
  <c r="AI171" i="194" s="1"/>
  <c r="AJ169" i="194"/>
  <c r="AJ170" i="194" s="1"/>
  <c r="F480" i="194"/>
  <c r="F483" i="194"/>
  <c r="G479" i="194"/>
  <c r="F479" i="194"/>
  <c r="S409" i="195"/>
  <c r="R410" i="195"/>
  <c r="R411" i="195" s="1"/>
  <c r="F481" i="194" l="1"/>
  <c r="X361" i="195"/>
  <c r="W362" i="195"/>
  <c r="W363" i="195" s="1"/>
  <c r="AA314" i="195"/>
  <c r="AA315" i="195" s="1"/>
  <c r="AB313" i="195"/>
  <c r="I435" i="194"/>
  <c r="R362" i="194"/>
  <c r="R363" i="194" s="1"/>
  <c r="S361" i="194"/>
  <c r="J507" i="195"/>
  <c r="K483" i="195"/>
  <c r="L505" i="195"/>
  <c r="K506" i="195"/>
  <c r="O457" i="195"/>
  <c r="N458" i="195"/>
  <c r="N459" i="195" s="1"/>
  <c r="K433" i="194"/>
  <c r="J434" i="194"/>
  <c r="M481" i="195"/>
  <c r="L482" i="195"/>
  <c r="L483" i="195" s="1"/>
  <c r="AJ171" i="194"/>
  <c r="AK181" i="194"/>
  <c r="AK173" i="194"/>
  <c r="AK177" i="194"/>
  <c r="AK175" i="194"/>
  <c r="AK176" i="194"/>
  <c r="AK178" i="194"/>
  <c r="AK185" i="194"/>
  <c r="AK174" i="194"/>
  <c r="AK180" i="194"/>
  <c r="L410" i="194"/>
  <c r="L411" i="194" s="1"/>
  <c r="M409" i="194"/>
  <c r="H458" i="194"/>
  <c r="H459" i="194" s="1"/>
  <c r="I457" i="194"/>
  <c r="O386" i="194"/>
  <c r="O387" i="194" s="1"/>
  <c r="P385" i="194"/>
  <c r="V385" i="195"/>
  <c r="U386" i="195"/>
  <c r="U387" i="195" s="1"/>
  <c r="Z337" i="195"/>
  <c r="Y338" i="195"/>
  <c r="Y339" i="195" s="1"/>
  <c r="AB265" i="194"/>
  <c r="AA266" i="194"/>
  <c r="AA267" i="194" s="1"/>
  <c r="U337" i="194"/>
  <c r="T338" i="194"/>
  <c r="T339" i="194" s="1"/>
  <c r="G459" i="194"/>
  <c r="X313" i="194"/>
  <c r="W314" i="194"/>
  <c r="W315" i="194" s="1"/>
  <c r="Y290" i="194"/>
  <c r="Y291" i="194" s="1"/>
  <c r="Z289" i="194"/>
  <c r="AC290" i="195"/>
  <c r="AC291" i="195" s="1"/>
  <c r="AD289" i="195"/>
  <c r="AD241" i="194"/>
  <c r="AC242" i="194"/>
  <c r="AC243" i="194" s="1"/>
  <c r="AG217" i="194"/>
  <c r="AF218" i="194"/>
  <c r="AF219" i="194" s="1"/>
  <c r="G481" i="194"/>
  <c r="F506" i="194"/>
  <c r="AF265" i="195"/>
  <c r="AE266" i="195"/>
  <c r="AE267" i="195" s="1"/>
  <c r="AJ219" i="195"/>
  <c r="AK224" i="195"/>
  <c r="AK225" i="195"/>
  <c r="AK222" i="195"/>
  <c r="AK233" i="195"/>
  <c r="AK226" i="195"/>
  <c r="AK223" i="195"/>
  <c r="AK221" i="195"/>
  <c r="AK229" i="195"/>
  <c r="AK228" i="195"/>
  <c r="K411" i="194"/>
  <c r="S410" i="195"/>
  <c r="S411" i="195" s="1"/>
  <c r="T409" i="195"/>
  <c r="AH241" i="195"/>
  <c r="AG242" i="195"/>
  <c r="AG243" i="195" s="1"/>
  <c r="AI193" i="194"/>
  <c r="AH194" i="194"/>
  <c r="AH195" i="194" s="1"/>
  <c r="R433" i="195"/>
  <c r="Q434" i="195"/>
  <c r="Q435" i="195" s="1"/>
  <c r="L433" i="194" l="1"/>
  <c r="K434" i="194"/>
  <c r="AH242" i="195"/>
  <c r="AH243" i="195" s="1"/>
  <c r="AI241" i="195"/>
  <c r="AN223" i="195"/>
  <c r="AD290" i="195"/>
  <c r="AD291" i="195" s="1"/>
  <c r="AE289" i="195"/>
  <c r="N409" i="194"/>
  <c r="M410" i="194"/>
  <c r="AN177" i="194"/>
  <c r="T410" i="195"/>
  <c r="T411" i="195" s="1"/>
  <c r="U409" i="195"/>
  <c r="AN226" i="195"/>
  <c r="AG265" i="195"/>
  <c r="AF266" i="195"/>
  <c r="AF267" i="195" s="1"/>
  <c r="AA337" i="195"/>
  <c r="Z338" i="195"/>
  <c r="Z339" i="195" s="1"/>
  <c r="AN173" i="194"/>
  <c r="O458" i="195"/>
  <c r="O459" i="195" s="1"/>
  <c r="P457" i="195"/>
  <c r="AN221" i="195"/>
  <c r="AC265" i="194"/>
  <c r="AB266" i="194"/>
  <c r="AB267" i="194" s="1"/>
  <c r="AN233" i="195"/>
  <c r="F504" i="194"/>
  <c r="F507" i="194"/>
  <c r="G503" i="194"/>
  <c r="F503" i="194"/>
  <c r="AN180" i="194"/>
  <c r="AN181" i="194"/>
  <c r="AB314" i="195"/>
  <c r="AB315" i="195" s="1"/>
  <c r="AC313" i="195"/>
  <c r="S433" i="195"/>
  <c r="R434" i="195"/>
  <c r="R435" i="195" s="1"/>
  <c r="AN222" i="195"/>
  <c r="G482" i="194"/>
  <c r="H481" i="194"/>
  <c r="AA289" i="194"/>
  <c r="Z290" i="194"/>
  <c r="Z291" i="194" s="1"/>
  <c r="V386" i="195"/>
  <c r="V387" i="195" s="1"/>
  <c r="W385" i="195"/>
  <c r="AN174" i="194"/>
  <c r="K507" i="195"/>
  <c r="AD242" i="194"/>
  <c r="AD243" i="194" s="1"/>
  <c r="AE241" i="194"/>
  <c r="AN175" i="194"/>
  <c r="AN225" i="195"/>
  <c r="V337" i="194"/>
  <c r="U338" i="194"/>
  <c r="U339" i="194" s="1"/>
  <c r="Q385" i="194"/>
  <c r="P386" i="194"/>
  <c r="P387" i="194" s="1"/>
  <c r="AN185" i="194"/>
  <c r="M505" i="195"/>
  <c r="L506" i="195"/>
  <c r="T361" i="194"/>
  <c r="S362" i="194"/>
  <c r="S363" i="194" s="1"/>
  <c r="AJ193" i="194"/>
  <c r="AJ194" i="194" s="1"/>
  <c r="AI194" i="194"/>
  <c r="AI195" i="194" s="1"/>
  <c r="AN228" i="195"/>
  <c r="AN224" i="195"/>
  <c r="AH217" i="194"/>
  <c r="AG218" i="194"/>
  <c r="AG219" i="194" s="1"/>
  <c r="AN178" i="194"/>
  <c r="N481" i="195"/>
  <c r="M482" i="195"/>
  <c r="M483" i="195" s="1"/>
  <c r="Y361" i="195"/>
  <c r="X362" i="195"/>
  <c r="X363" i="195" s="1"/>
  <c r="AN229" i="195"/>
  <c r="Y313" i="194"/>
  <c r="X314" i="194"/>
  <c r="X315" i="194" s="1"/>
  <c r="J457" i="194"/>
  <c r="I458" i="194"/>
  <c r="I459" i="194" s="1"/>
  <c r="AN176" i="194"/>
  <c r="J435" i="194"/>
  <c r="AO221" i="195" l="1"/>
  <c r="AO237" i="195" s="1"/>
  <c r="AB289" i="194"/>
  <c r="AA290" i="194"/>
  <c r="AA291" i="194" s="1"/>
  <c r="Y314" i="194"/>
  <c r="Y315" i="194" s="1"/>
  <c r="Z313" i="194"/>
  <c r="H482" i="194"/>
  <c r="H483" i="194" s="1"/>
  <c r="I481" i="194"/>
  <c r="M411" i="194"/>
  <c r="AI242" i="195"/>
  <c r="AI243" i="195" s="1"/>
  <c r="AJ241" i="195"/>
  <c r="AJ242" i="195" s="1"/>
  <c r="N505" i="195"/>
  <c r="M506" i="195"/>
  <c r="M507" i="195" s="1"/>
  <c r="G483" i="194"/>
  <c r="P458" i="195"/>
  <c r="P459" i="195" s="1"/>
  <c r="Q457" i="195"/>
  <c r="AH265" i="195"/>
  <c r="AG266" i="195"/>
  <c r="AG267" i="195" s="1"/>
  <c r="O409" i="194"/>
  <c r="N410" i="194"/>
  <c r="N411" i="194" s="1"/>
  <c r="AJ195" i="194"/>
  <c r="AK202" i="194"/>
  <c r="AK200" i="194"/>
  <c r="AK209" i="194"/>
  <c r="AK204" i="194"/>
  <c r="AK201" i="194"/>
  <c r="AK197" i="194"/>
  <c r="AK199" i="194"/>
  <c r="AK198" i="194"/>
  <c r="AK205" i="194"/>
  <c r="K435" i="194"/>
  <c r="R385" i="194"/>
  <c r="Q386" i="194"/>
  <c r="Q387" i="194" s="1"/>
  <c r="AE242" i="194"/>
  <c r="AE243" i="194" s="1"/>
  <c r="AF241" i="194"/>
  <c r="W386" i="195"/>
  <c r="W387" i="195" s="1"/>
  <c r="X385" i="195"/>
  <c r="L434" i="194"/>
  <c r="M433" i="194"/>
  <c r="Z361" i="195"/>
  <c r="Y362" i="195"/>
  <c r="Y363" i="195" s="1"/>
  <c r="AI217" i="194"/>
  <c r="AH218" i="194"/>
  <c r="AH219" i="194" s="1"/>
  <c r="T362" i="194"/>
  <c r="T363" i="194" s="1"/>
  <c r="U361" i="194"/>
  <c r="AO173" i="194"/>
  <c r="AO189" i="194" s="1"/>
  <c r="V409" i="195"/>
  <c r="U410" i="195"/>
  <c r="U411" i="195" s="1"/>
  <c r="AE290" i="195"/>
  <c r="AE291" i="195" s="1"/>
  <c r="AF289" i="195"/>
  <c r="K457" i="194"/>
  <c r="J458" i="194"/>
  <c r="V338" i="194"/>
  <c r="V339" i="194" s="1"/>
  <c r="W337" i="194"/>
  <c r="T433" i="195"/>
  <c r="S434" i="195"/>
  <c r="S435" i="195" s="1"/>
  <c r="AD265" i="194"/>
  <c r="AC266" i="194"/>
  <c r="AC267" i="194" s="1"/>
  <c r="O481" i="195"/>
  <c r="N482" i="195"/>
  <c r="N483" i="195" s="1"/>
  <c r="L507" i="195"/>
  <c r="AD313" i="195"/>
  <c r="AC314" i="195"/>
  <c r="AC315" i="195" s="1"/>
  <c r="F505" i="194"/>
  <c r="G505" i="194" s="1"/>
  <c r="AB337" i="195"/>
  <c r="AA338" i="195"/>
  <c r="AA339" i="195" s="1"/>
  <c r="H505" i="194" l="1"/>
  <c r="G506" i="194"/>
  <c r="N433" i="194"/>
  <c r="M434" i="194"/>
  <c r="S385" i="194"/>
  <c r="R386" i="194"/>
  <c r="R387" i="194" s="1"/>
  <c r="AN205" i="194"/>
  <c r="AN202" i="194"/>
  <c r="AN200" i="194"/>
  <c r="P481" i="195"/>
  <c r="O482" i="195"/>
  <c r="O483" i="195" s="1"/>
  <c r="J459" i="194"/>
  <c r="L435" i="194"/>
  <c r="AN198" i="194"/>
  <c r="J481" i="194"/>
  <c r="I482" i="194"/>
  <c r="AB338" i="195"/>
  <c r="AB339" i="195" s="1"/>
  <c r="AC337" i="195"/>
  <c r="AE313" i="195"/>
  <c r="AD314" i="195"/>
  <c r="AD315" i="195" s="1"/>
  <c r="L457" i="194"/>
  <c r="K458" i="194"/>
  <c r="U362" i="194"/>
  <c r="U363" i="194" s="1"/>
  <c r="V361" i="194"/>
  <c r="AN199" i="194"/>
  <c r="W338" i="194"/>
  <c r="W339" i="194" s="1"/>
  <c r="X337" i="194"/>
  <c r="Y385" i="195"/>
  <c r="X386" i="195"/>
  <c r="X387" i="195" s="1"/>
  <c r="AN197" i="194"/>
  <c r="AA313" i="194"/>
  <c r="Z314" i="194"/>
  <c r="Z315" i="194" s="1"/>
  <c r="R457" i="195"/>
  <c r="Q458" i="195"/>
  <c r="Q459" i="195" s="1"/>
  <c r="AF290" i="195"/>
  <c r="AF291" i="195" s="1"/>
  <c r="AG289" i="195"/>
  <c r="AN201" i="194"/>
  <c r="O410" i="194"/>
  <c r="O411" i="194" s="1"/>
  <c r="P409" i="194"/>
  <c r="O505" i="195"/>
  <c r="N506" i="195"/>
  <c r="N507" i="195" s="1"/>
  <c r="V410" i="195"/>
  <c r="V411" i="195" s="1"/>
  <c r="W409" i="195"/>
  <c r="AE265" i="194"/>
  <c r="AD266" i="194"/>
  <c r="AD267" i="194" s="1"/>
  <c r="T434" i="195"/>
  <c r="T435" i="195" s="1"/>
  <c r="U433" i="195"/>
  <c r="AJ217" i="194"/>
  <c r="AJ218" i="194" s="1"/>
  <c r="AI218" i="194"/>
  <c r="AI219" i="194" s="1"/>
  <c r="AG241" i="194"/>
  <c r="AF242" i="194"/>
  <c r="AF243" i="194" s="1"/>
  <c r="AN204" i="194"/>
  <c r="AJ243" i="195"/>
  <c r="AK250" i="195"/>
  <c r="AK249" i="195"/>
  <c r="AK257" i="195"/>
  <c r="AK246" i="195"/>
  <c r="AK253" i="195"/>
  <c r="AK248" i="195"/>
  <c r="AK247" i="195"/>
  <c r="AK245" i="195"/>
  <c r="AK252" i="195"/>
  <c r="AA361" i="195"/>
  <c r="Z362" i="195"/>
  <c r="Z363" i="195" s="1"/>
  <c r="AN209" i="194"/>
  <c r="AI265" i="195"/>
  <c r="AH266" i="195"/>
  <c r="AH267" i="195" s="1"/>
  <c r="AB290" i="194"/>
  <c r="AB291" i="194" s="1"/>
  <c r="AC289" i="194"/>
  <c r="AN252" i="195" l="1"/>
  <c r="AN250" i="195"/>
  <c r="AJ219" i="194"/>
  <c r="AK222" i="194"/>
  <c r="AK224" i="194"/>
  <c r="AK226" i="194"/>
  <c r="AK233" i="194"/>
  <c r="AK225" i="194"/>
  <c r="AK221" i="194"/>
  <c r="AK229" i="194"/>
  <c r="AK228" i="194"/>
  <c r="AK223" i="194"/>
  <c r="P505" i="195"/>
  <c r="O506" i="195"/>
  <c r="O507" i="195" s="1"/>
  <c r="Y337" i="194"/>
  <c r="X338" i="194"/>
  <c r="X339" i="194" s="1"/>
  <c r="K459" i="194"/>
  <c r="AN245" i="195"/>
  <c r="V433" i="195"/>
  <c r="U434" i="195"/>
  <c r="U435" i="195" s="1"/>
  <c r="P410" i="194"/>
  <c r="P411" i="194" s="1"/>
  <c r="Q409" i="194"/>
  <c r="S457" i="195"/>
  <c r="R458" i="195"/>
  <c r="R459" i="195" s="1"/>
  <c r="L458" i="194"/>
  <c r="M457" i="194"/>
  <c r="P482" i="195"/>
  <c r="P483" i="195" s="1"/>
  <c r="Q481" i="195"/>
  <c r="T385" i="194"/>
  <c r="S386" i="194"/>
  <c r="S387" i="194" s="1"/>
  <c r="AN249" i="195"/>
  <c r="K481" i="194"/>
  <c r="J482" i="194"/>
  <c r="AI266" i="195"/>
  <c r="AI267" i="195" s="1"/>
  <c r="AJ265" i="195"/>
  <c r="AJ266" i="195" s="1"/>
  <c r="AN248" i="195"/>
  <c r="AB313" i="194"/>
  <c r="AA314" i="194"/>
  <c r="AA315" i="194" s="1"/>
  <c r="AF313" i="195"/>
  <c r="AE314" i="195"/>
  <c r="AE315" i="195" s="1"/>
  <c r="M435" i="194"/>
  <c r="AN247" i="195"/>
  <c r="AN253" i="195"/>
  <c r="AE266" i="194"/>
  <c r="AE267" i="194" s="1"/>
  <c r="AF265" i="194"/>
  <c r="AC338" i="195"/>
  <c r="AC339" i="195" s="1"/>
  <c r="AD337" i="195"/>
  <c r="N434" i="194"/>
  <c r="N435" i="194" s="1"/>
  <c r="O433" i="194"/>
  <c r="AO197" i="194"/>
  <c r="AO213" i="194" s="1"/>
  <c r="G507" i="194"/>
  <c r="AD289" i="194"/>
  <c r="AC290" i="194"/>
  <c r="AC291" i="194" s="1"/>
  <c r="AB361" i="195"/>
  <c r="AA362" i="195"/>
  <c r="AA363" i="195" s="1"/>
  <c r="Z385" i="195"/>
  <c r="Y386" i="195"/>
  <c r="Y387" i="195" s="1"/>
  <c r="AN246" i="195"/>
  <c r="W410" i="195"/>
  <c r="W411" i="195" s="1"/>
  <c r="X409" i="195"/>
  <c r="AN257" i="195"/>
  <c r="AH241" i="194"/>
  <c r="AG242" i="194"/>
  <c r="AG243" i="194" s="1"/>
  <c r="AG290" i="195"/>
  <c r="AG291" i="195" s="1"/>
  <c r="AH289" i="195"/>
  <c r="V362" i="194"/>
  <c r="V363" i="194" s="1"/>
  <c r="W361" i="194"/>
  <c r="I483" i="194"/>
  <c r="I505" i="194"/>
  <c r="H506" i="194"/>
  <c r="H507" i="194" s="1"/>
  <c r="Q505" i="195" l="1"/>
  <c r="P506" i="195"/>
  <c r="P507" i="195" s="1"/>
  <c r="AN224" i="194"/>
  <c r="AF314" i="195"/>
  <c r="AF315" i="195" s="1"/>
  <c r="AG313" i="195"/>
  <c r="AI241" i="194"/>
  <c r="AH242" i="194"/>
  <c r="AH243" i="194" s="1"/>
  <c r="AA385" i="195"/>
  <c r="Z386" i="195"/>
  <c r="Z387" i="195" s="1"/>
  <c r="O434" i="194"/>
  <c r="O435" i="194" s="1"/>
  <c r="P433" i="194"/>
  <c r="AB314" i="194"/>
  <c r="AB315" i="194" s="1"/>
  <c r="AC313" i="194"/>
  <c r="T457" i="195"/>
  <c r="S458" i="195"/>
  <c r="S459" i="195" s="1"/>
  <c r="AN223" i="194"/>
  <c r="AN222" i="194"/>
  <c r="AN226" i="194"/>
  <c r="R409" i="194"/>
  <c r="Q410" i="194"/>
  <c r="Q411" i="194" s="1"/>
  <c r="AN228" i="194"/>
  <c r="L481" i="194"/>
  <c r="K482" i="194"/>
  <c r="AC361" i="195"/>
  <c r="AB362" i="195"/>
  <c r="AB363" i="195" s="1"/>
  <c r="AE337" i="195"/>
  <c r="AD338" i="195"/>
  <c r="AD339" i="195" s="1"/>
  <c r="U385" i="194"/>
  <c r="T386" i="194"/>
  <c r="T387" i="194" s="1"/>
  <c r="AN229" i="194"/>
  <c r="L459" i="194"/>
  <c r="W362" i="194"/>
  <c r="W363" i="194" s="1"/>
  <c r="X361" i="194"/>
  <c r="Y409" i="195"/>
  <c r="X410" i="195"/>
  <c r="X411" i="195" s="1"/>
  <c r="AJ267" i="195"/>
  <c r="AK274" i="195"/>
  <c r="AK281" i="195"/>
  <c r="AK276" i="195"/>
  <c r="AK273" i="195"/>
  <c r="AK269" i="195"/>
  <c r="AK271" i="195"/>
  <c r="AK272" i="195"/>
  <c r="AK277" i="195"/>
  <c r="AK270" i="195"/>
  <c r="Q482" i="195"/>
  <c r="Q483" i="195" s="1"/>
  <c r="R481" i="195"/>
  <c r="AN221" i="194"/>
  <c r="AO245" i="195"/>
  <c r="AO261" i="195" s="1"/>
  <c r="J505" i="194"/>
  <c r="I506" i="194"/>
  <c r="AE289" i="194"/>
  <c r="AD290" i="194"/>
  <c r="AD291" i="194" s="1"/>
  <c r="AF266" i="194"/>
  <c r="AF267" i="194" s="1"/>
  <c r="AG265" i="194"/>
  <c r="W433" i="195"/>
  <c r="V434" i="195"/>
  <c r="V435" i="195" s="1"/>
  <c r="AN225" i="194"/>
  <c r="AH290" i="195"/>
  <c r="AH291" i="195" s="1"/>
  <c r="AI289" i="195"/>
  <c r="J483" i="194"/>
  <c r="M458" i="194"/>
  <c r="M459" i="194" s="1"/>
  <c r="N457" i="194"/>
  <c r="Z337" i="194"/>
  <c r="Y338" i="194"/>
  <c r="Y339" i="194" s="1"/>
  <c r="AN233" i="194"/>
  <c r="AN281" i="195" l="1"/>
  <c r="U457" i="195"/>
  <c r="T458" i="195"/>
  <c r="T459" i="195" s="1"/>
  <c r="AA337" i="194"/>
  <c r="Z338" i="194"/>
  <c r="Z339" i="194" s="1"/>
  <c r="AF289" i="194"/>
  <c r="AE290" i="194"/>
  <c r="AE291" i="194" s="1"/>
  <c r="AN270" i="195"/>
  <c r="AN274" i="195"/>
  <c r="AC314" i="194"/>
  <c r="AC315" i="194" s="1"/>
  <c r="AD313" i="194"/>
  <c r="AJ241" i="194"/>
  <c r="AJ242" i="194" s="1"/>
  <c r="AI242" i="194"/>
  <c r="AI243" i="194" s="1"/>
  <c r="N458" i="194"/>
  <c r="N459" i="194" s="1"/>
  <c r="O457" i="194"/>
  <c r="I507" i="194"/>
  <c r="AN277" i="195"/>
  <c r="AC362" i="195"/>
  <c r="AC363" i="195" s="1"/>
  <c r="AD361" i="195"/>
  <c r="AG314" i="195"/>
  <c r="AG315" i="195" s="1"/>
  <c r="AH313" i="195"/>
  <c r="J506" i="194"/>
  <c r="K505" i="194"/>
  <c r="AN272" i="195"/>
  <c r="K483" i="194"/>
  <c r="P434" i="194"/>
  <c r="P435" i="194" s="1"/>
  <c r="Q433" i="194"/>
  <c r="AN271" i="195"/>
  <c r="M481" i="194"/>
  <c r="L482" i="194"/>
  <c r="W434" i="195"/>
  <c r="W435" i="195" s="1"/>
  <c r="X433" i="195"/>
  <c r="AN269" i="195"/>
  <c r="Z409" i="195"/>
  <c r="Y410" i="195"/>
  <c r="Y411" i="195" s="1"/>
  <c r="V385" i="194"/>
  <c r="U386" i="194"/>
  <c r="U387" i="194" s="1"/>
  <c r="AH265" i="194"/>
  <c r="AG266" i="194"/>
  <c r="AG267" i="194" s="1"/>
  <c r="AO221" i="194"/>
  <c r="AO237" i="194" s="1"/>
  <c r="AN273" i="195"/>
  <c r="X362" i="194"/>
  <c r="X363" i="194" s="1"/>
  <c r="Y361" i="194"/>
  <c r="AJ289" i="195"/>
  <c r="AJ290" i="195" s="1"/>
  <c r="AI290" i="195"/>
  <c r="AI291" i="195" s="1"/>
  <c r="S409" i="194"/>
  <c r="R410" i="194"/>
  <c r="R411" i="194" s="1"/>
  <c r="S481" i="195"/>
  <c r="R482" i="195"/>
  <c r="R483" i="195" s="1"/>
  <c r="AN276" i="195"/>
  <c r="AF337" i="195"/>
  <c r="AE338" i="195"/>
  <c r="AE339" i="195" s="1"/>
  <c r="AB385" i="195"/>
  <c r="AA386" i="195"/>
  <c r="AA387" i="195" s="1"/>
  <c r="Q506" i="195"/>
  <c r="Q507" i="195" s="1"/>
  <c r="R505" i="195"/>
  <c r="R506" i="195" l="1"/>
  <c r="R507" i="195" s="1"/>
  <c r="S505" i="195"/>
  <c r="V386" i="194"/>
  <c r="V387" i="194" s="1"/>
  <c r="W385" i="194"/>
  <c r="N481" i="194"/>
  <c r="M482" i="194"/>
  <c r="M483" i="194" s="1"/>
  <c r="K506" i="194"/>
  <c r="L505" i="194"/>
  <c r="AJ243" i="194"/>
  <c r="AK253" i="194"/>
  <c r="AK248" i="194"/>
  <c r="AK246" i="194"/>
  <c r="AK245" i="194"/>
  <c r="AK252" i="194"/>
  <c r="AK250" i="194"/>
  <c r="AK249" i="194"/>
  <c r="AK257" i="194"/>
  <c r="AK247" i="194"/>
  <c r="AG289" i="194"/>
  <c r="AF290" i="194"/>
  <c r="AF291" i="194" s="1"/>
  <c r="Z361" i="194"/>
  <c r="Y362" i="194"/>
  <c r="Y363" i="194" s="1"/>
  <c r="L483" i="194"/>
  <c r="T481" i="195"/>
  <c r="S482" i="195"/>
  <c r="S483" i="195" s="1"/>
  <c r="J507" i="194"/>
  <c r="AE313" i="194"/>
  <c r="AD314" i="194"/>
  <c r="AD315" i="194" s="1"/>
  <c r="AA409" i="195"/>
  <c r="Z410" i="195"/>
  <c r="Z411" i="195" s="1"/>
  <c r="AH314" i="195"/>
  <c r="AH315" i="195" s="1"/>
  <c r="AI313" i="195"/>
  <c r="AB337" i="194"/>
  <c r="AA338" i="194"/>
  <c r="AA339" i="194" s="1"/>
  <c r="R433" i="194"/>
  <c r="Q434" i="194"/>
  <c r="Q435" i="194" s="1"/>
  <c r="S410" i="194"/>
  <c r="S411" i="194" s="1"/>
  <c r="T409" i="194"/>
  <c r="AO269" i="195"/>
  <c r="AO285" i="195" s="1"/>
  <c r="AD362" i="195"/>
  <c r="AD363" i="195" s="1"/>
  <c r="AE361" i="195"/>
  <c r="V457" i="195"/>
  <c r="U458" i="195"/>
  <c r="U459" i="195" s="1"/>
  <c r="AG337" i="195"/>
  <c r="AF338" i="195"/>
  <c r="AF339" i="195" s="1"/>
  <c r="AI265" i="194"/>
  <c r="AH266" i="194"/>
  <c r="AH267" i="194" s="1"/>
  <c r="Y433" i="195"/>
  <c r="X434" i="195"/>
  <c r="X435" i="195" s="1"/>
  <c r="O458" i="194"/>
  <c r="O459" i="194" s="1"/>
  <c r="P457" i="194"/>
  <c r="AC385" i="195"/>
  <c r="AB386" i="195"/>
  <c r="AB387" i="195" s="1"/>
  <c r="AJ291" i="195"/>
  <c r="AK298" i="195"/>
  <c r="AK296" i="195"/>
  <c r="AK301" i="195"/>
  <c r="AK297" i="195"/>
  <c r="AK305" i="195"/>
  <c r="AK293" i="195"/>
  <c r="AK295" i="195"/>
  <c r="AK300" i="195"/>
  <c r="AK294" i="195"/>
  <c r="AN301" i="195" l="1"/>
  <c r="AN296" i="195"/>
  <c r="AF361" i="195"/>
  <c r="AE362" i="195"/>
  <c r="AE363" i="195" s="1"/>
  <c r="AA361" i="194"/>
  <c r="Z362" i="194"/>
  <c r="Z363" i="194" s="1"/>
  <c r="AN245" i="194"/>
  <c r="O481" i="194"/>
  <c r="N482" i="194"/>
  <c r="N483" i="194" s="1"/>
  <c r="AN252" i="194"/>
  <c r="AN294" i="195"/>
  <c r="AN298" i="195"/>
  <c r="Z433" i="195"/>
  <c r="Y434" i="195"/>
  <c r="Y435" i="195" s="1"/>
  <c r="S433" i="194"/>
  <c r="R434" i="194"/>
  <c r="R435" i="194" s="1"/>
  <c r="AN246" i="194"/>
  <c r="W386" i="194"/>
  <c r="W387" i="194" s="1"/>
  <c r="X385" i="194"/>
  <c r="AN300" i="195"/>
  <c r="AA410" i="195"/>
  <c r="AA411" i="195" s="1"/>
  <c r="AB409" i="195"/>
  <c r="AG290" i="194"/>
  <c r="AG291" i="194" s="1"/>
  <c r="AH289" i="194"/>
  <c r="AN248" i="194"/>
  <c r="AJ265" i="194"/>
  <c r="AJ266" i="194" s="1"/>
  <c r="AI266" i="194"/>
  <c r="AI267" i="194" s="1"/>
  <c r="AN247" i="194"/>
  <c r="AN253" i="194"/>
  <c r="T505" i="195"/>
  <c r="S506" i="195"/>
  <c r="S507" i="195" s="1"/>
  <c r="AN295" i="195"/>
  <c r="AN293" i="195"/>
  <c r="AD385" i="195"/>
  <c r="AC386" i="195"/>
  <c r="AC387" i="195" s="1"/>
  <c r="T410" i="194"/>
  <c r="T411" i="194" s="1"/>
  <c r="U409" i="194"/>
  <c r="AC337" i="194"/>
  <c r="AB338" i="194"/>
  <c r="AB339" i="194" s="1"/>
  <c r="AF313" i="194"/>
  <c r="AE314" i="194"/>
  <c r="AE315" i="194" s="1"/>
  <c r="U481" i="195"/>
  <c r="T482" i="195"/>
  <c r="T483" i="195" s="1"/>
  <c r="AN257" i="194"/>
  <c r="AN305" i="195"/>
  <c r="P458" i="194"/>
  <c r="P459" i="194" s="1"/>
  <c r="Q457" i="194"/>
  <c r="AH337" i="195"/>
  <c r="AG338" i="195"/>
  <c r="AG339" i="195" s="1"/>
  <c r="AN249" i="194"/>
  <c r="M505" i="194"/>
  <c r="L506" i="194"/>
  <c r="W457" i="195"/>
  <c r="V458" i="195"/>
  <c r="V459" i="195" s="1"/>
  <c r="AN297" i="195"/>
  <c r="AI314" i="195"/>
  <c r="AI315" i="195" s="1"/>
  <c r="AJ313" i="195"/>
  <c r="AJ314" i="195" s="1"/>
  <c r="AN250" i="194"/>
  <c r="K507" i="194"/>
  <c r="AO293" i="195" l="1"/>
  <c r="AO309" i="195" s="1"/>
  <c r="AI289" i="194"/>
  <c r="AH290" i="194"/>
  <c r="AH291" i="194" s="1"/>
  <c r="AI337" i="195"/>
  <c r="AH338" i="195"/>
  <c r="AH339" i="195" s="1"/>
  <c r="V481" i="195"/>
  <c r="U482" i="195"/>
  <c r="U483" i="195" s="1"/>
  <c r="AD386" i="195"/>
  <c r="AD387" i="195" s="1"/>
  <c r="AE385" i="195"/>
  <c r="AB361" i="194"/>
  <c r="AA362" i="194"/>
  <c r="AA363" i="194" s="1"/>
  <c r="Q458" i="194"/>
  <c r="Q459" i="194" s="1"/>
  <c r="R457" i="194"/>
  <c r="AB410" i="195"/>
  <c r="AB411" i="195" s="1"/>
  <c r="AC409" i="195"/>
  <c r="T433" i="194"/>
  <c r="S434" i="194"/>
  <c r="S435" i="194" s="1"/>
  <c r="AG361" i="195"/>
  <c r="AF362" i="195"/>
  <c r="AF363" i="195" s="1"/>
  <c r="W458" i="195"/>
  <c r="W459" i="195" s="1"/>
  <c r="X457" i="195"/>
  <c r="L507" i="194"/>
  <c r="N505" i="194"/>
  <c r="M506" i="194"/>
  <c r="M507" i="194" s="1"/>
  <c r="AD337" i="194"/>
  <c r="AC338" i="194"/>
  <c r="AC339" i="194" s="1"/>
  <c r="AJ267" i="194"/>
  <c r="AK274" i="194"/>
  <c r="AK273" i="194"/>
  <c r="AK269" i="194"/>
  <c r="AK270" i="194"/>
  <c r="AK271" i="194"/>
  <c r="AK276" i="194"/>
  <c r="AK277" i="194"/>
  <c r="AK272" i="194"/>
  <c r="AK281" i="194"/>
  <c r="AA433" i="195"/>
  <c r="Z434" i="195"/>
  <c r="Z435" i="195" s="1"/>
  <c r="O482" i="194"/>
  <c r="O483" i="194" s="1"/>
  <c r="P481" i="194"/>
  <c r="AG313" i="194"/>
  <c r="AF314" i="194"/>
  <c r="AF315" i="194" s="1"/>
  <c r="AJ315" i="195"/>
  <c r="AK322" i="195"/>
  <c r="AK319" i="195"/>
  <c r="AK325" i="195"/>
  <c r="AK324" i="195"/>
  <c r="AK329" i="195"/>
  <c r="AK321" i="195"/>
  <c r="AK320" i="195"/>
  <c r="AK318" i="195"/>
  <c r="AK317" i="195"/>
  <c r="V409" i="194"/>
  <c r="U410" i="194"/>
  <c r="U411" i="194" s="1"/>
  <c r="X386" i="194"/>
  <c r="X387" i="194" s="1"/>
  <c r="Y385" i="194"/>
  <c r="U505" i="195"/>
  <c r="T506" i="195"/>
  <c r="T507" i="195" s="1"/>
  <c r="AO245" i="194"/>
  <c r="AO261" i="194" s="1"/>
  <c r="AN317" i="195" l="1"/>
  <c r="AN318" i="195"/>
  <c r="AN272" i="194"/>
  <c r="T434" i="194"/>
  <c r="T435" i="194" s="1"/>
  <c r="U433" i="194"/>
  <c r="AN322" i="195"/>
  <c r="AN320" i="195"/>
  <c r="AN277" i="194"/>
  <c r="AC410" i="195"/>
  <c r="AC411" i="195" s="1"/>
  <c r="AD409" i="195"/>
  <c r="AN281" i="194"/>
  <c r="AN276" i="194"/>
  <c r="AD338" i="194"/>
  <c r="AD339" i="194" s="1"/>
  <c r="AE337" i="194"/>
  <c r="W481" i="195"/>
  <c r="V482" i="195"/>
  <c r="V483" i="195" s="1"/>
  <c r="V505" i="195"/>
  <c r="U506" i="195"/>
  <c r="U507" i="195" s="1"/>
  <c r="AG314" i="194"/>
  <c r="AG315" i="194" s="1"/>
  <c r="AH313" i="194"/>
  <c r="Y386" i="194"/>
  <c r="Y387" i="194" s="1"/>
  <c r="Z385" i="194"/>
  <c r="AN329" i="195"/>
  <c r="P482" i="194"/>
  <c r="P483" i="194" s="1"/>
  <c r="Q481" i="194"/>
  <c r="AN271" i="194"/>
  <c r="X458" i="195"/>
  <c r="X459" i="195" s="1"/>
  <c r="Y457" i="195"/>
  <c r="S457" i="194"/>
  <c r="R458" i="194"/>
  <c r="R459" i="194" s="1"/>
  <c r="AE386" i="195"/>
  <c r="AE387" i="195" s="1"/>
  <c r="AF385" i="195"/>
  <c r="AN324" i="195"/>
  <c r="AN270" i="194"/>
  <c r="O505" i="194"/>
  <c r="N506" i="194"/>
  <c r="N507" i="194" s="1"/>
  <c r="AJ337" i="195"/>
  <c r="AJ338" i="195" s="1"/>
  <c r="AI338" i="195"/>
  <c r="AI339" i="195" s="1"/>
  <c r="AN274" i="194"/>
  <c r="AN325" i="195"/>
  <c r="AN269" i="194"/>
  <c r="AN321" i="195"/>
  <c r="W409" i="194"/>
  <c r="V410" i="194"/>
  <c r="V411" i="194" s="1"/>
  <c r="AN319" i="195"/>
  <c r="AB433" i="195"/>
  <c r="AA434" i="195"/>
  <c r="AA435" i="195" s="1"/>
  <c r="AN273" i="194"/>
  <c r="AH361" i="195"/>
  <c r="AG362" i="195"/>
  <c r="AG363" i="195" s="1"/>
  <c r="AB362" i="194"/>
  <c r="AB363" i="194" s="1"/>
  <c r="AC361" i="194"/>
  <c r="AI290" i="194"/>
  <c r="AI291" i="194" s="1"/>
  <c r="AJ289" i="194"/>
  <c r="AJ290" i="194" s="1"/>
  <c r="AB434" i="195" l="1"/>
  <c r="AB435" i="195" s="1"/>
  <c r="AC433" i="195"/>
  <c r="AO269" i="194"/>
  <c r="AO285" i="194" s="1"/>
  <c r="P505" i="194"/>
  <c r="O506" i="194"/>
  <c r="O507" i="194" s="1"/>
  <c r="T457" i="194"/>
  <c r="S458" i="194"/>
  <c r="S459" i="194" s="1"/>
  <c r="X481" i="195"/>
  <c r="W482" i="195"/>
  <c r="W483" i="195" s="1"/>
  <c r="V433" i="194"/>
  <c r="U434" i="194"/>
  <c r="U435" i="194" s="1"/>
  <c r="AC362" i="194"/>
  <c r="AC363" i="194" s="1"/>
  <c r="AD361" i="194"/>
  <c r="Z457" i="195"/>
  <c r="Y458" i="195"/>
  <c r="Y459" i="195" s="1"/>
  <c r="AA385" i="194"/>
  <c r="Z386" i="194"/>
  <c r="Z387" i="194" s="1"/>
  <c r="AE338" i="194"/>
  <c r="AE339" i="194" s="1"/>
  <c r="AF337" i="194"/>
  <c r="AI313" i="194"/>
  <c r="AH314" i="194"/>
  <c r="AH315" i="194" s="1"/>
  <c r="AI361" i="195"/>
  <c r="AH362" i="195"/>
  <c r="AH363" i="195" s="1"/>
  <c r="W410" i="194"/>
  <c r="W411" i="194" s="1"/>
  <c r="X409" i="194"/>
  <c r="AJ291" i="194"/>
  <c r="AK295" i="194"/>
  <c r="AK298" i="194"/>
  <c r="AK296" i="194"/>
  <c r="AK305" i="194"/>
  <c r="AK300" i="194"/>
  <c r="AK297" i="194"/>
  <c r="AK301" i="194"/>
  <c r="AK293" i="194"/>
  <c r="AK294" i="194"/>
  <c r="AG385" i="195"/>
  <c r="AF386" i="195"/>
  <c r="AF387" i="195" s="1"/>
  <c r="R481" i="194"/>
  <c r="Q482" i="194"/>
  <c r="Q483" i="194" s="1"/>
  <c r="AD410" i="195"/>
  <c r="AD411" i="195" s="1"/>
  <c r="AE409" i="195"/>
  <c r="AJ339" i="195"/>
  <c r="AK342" i="195"/>
  <c r="AK346" i="195"/>
  <c r="AK348" i="195"/>
  <c r="AK341" i="195"/>
  <c r="AK349" i="195"/>
  <c r="AK353" i="195"/>
  <c r="AK345" i="195"/>
  <c r="AK343" i="195"/>
  <c r="AK344" i="195"/>
  <c r="W505" i="195"/>
  <c r="V506" i="195"/>
  <c r="V507" i="195" s="1"/>
  <c r="AO317" i="195"/>
  <c r="AO333" i="195" s="1"/>
  <c r="AN300" i="194" l="1"/>
  <c r="X482" i="195"/>
  <c r="X483" i="195" s="1"/>
  <c r="Y481" i="195"/>
  <c r="AN341" i="195"/>
  <c r="S481" i="194"/>
  <c r="R482" i="194"/>
  <c r="R483" i="194" s="1"/>
  <c r="AN305" i="194"/>
  <c r="AJ361" i="195"/>
  <c r="AJ362" i="195" s="1"/>
  <c r="AI362" i="195"/>
  <c r="AI363" i="195" s="1"/>
  <c r="AA457" i="195"/>
  <c r="Z458" i="195"/>
  <c r="Z459" i="195" s="1"/>
  <c r="U457" i="194"/>
  <c r="T458" i="194"/>
  <c r="T459" i="194" s="1"/>
  <c r="AD362" i="194"/>
  <c r="AD363" i="194" s="1"/>
  <c r="AE361" i="194"/>
  <c r="AN297" i="194"/>
  <c r="AN296" i="194"/>
  <c r="X505" i="195"/>
  <c r="W506" i="195"/>
  <c r="W507" i="195" s="1"/>
  <c r="AN346" i="195"/>
  <c r="AH385" i="195"/>
  <c r="AG386" i="195"/>
  <c r="AG387" i="195" s="1"/>
  <c r="AN298" i="194"/>
  <c r="AJ313" i="194"/>
  <c r="AJ314" i="194" s="1"/>
  <c r="AI314" i="194"/>
  <c r="AI315" i="194" s="1"/>
  <c r="Q505" i="194"/>
  <c r="P506" i="194"/>
  <c r="P507" i="194" s="1"/>
  <c r="AN342" i="195"/>
  <c r="AN294" i="194"/>
  <c r="AN295" i="194"/>
  <c r="AG337" i="194"/>
  <c r="AF338" i="194"/>
  <c r="AF339" i="194" s="1"/>
  <c r="AN349" i="195"/>
  <c r="AN348" i="195"/>
  <c r="AN343" i="195"/>
  <c r="AN293" i="194"/>
  <c r="V434" i="194"/>
  <c r="V435" i="194" s="1"/>
  <c r="W433" i="194"/>
  <c r="AD433" i="195"/>
  <c r="AC434" i="195"/>
  <c r="AC435" i="195" s="1"/>
  <c r="AN353" i="195"/>
  <c r="AB385" i="194"/>
  <c r="AA386" i="194"/>
  <c r="AA387" i="194" s="1"/>
  <c r="AN344" i="195"/>
  <c r="AN345" i="195"/>
  <c r="AF409" i="195"/>
  <c r="AE410" i="195"/>
  <c r="AE411" i="195" s="1"/>
  <c r="AN301" i="194"/>
  <c r="X410" i="194"/>
  <c r="X411" i="194" s="1"/>
  <c r="Y409" i="194"/>
  <c r="AG409" i="195" l="1"/>
  <c r="AF410" i="195"/>
  <c r="AF411" i="195" s="1"/>
  <c r="AJ315" i="194"/>
  <c r="AK322" i="194"/>
  <c r="AK321" i="194"/>
  <c r="AK324" i="194"/>
  <c r="AK329" i="194"/>
  <c r="AK317" i="194"/>
  <c r="AK325" i="194"/>
  <c r="AK319" i="194"/>
  <c r="AK320" i="194"/>
  <c r="AK318" i="194"/>
  <c r="Y505" i="195"/>
  <c r="X506" i="195"/>
  <c r="X507" i="195" s="1"/>
  <c r="U458" i="194"/>
  <c r="U459" i="194" s="1"/>
  <c r="V457" i="194"/>
  <c r="T481" i="194"/>
  <c r="S482" i="194"/>
  <c r="S483" i="194" s="1"/>
  <c r="AE433" i="195"/>
  <c r="AD434" i="195"/>
  <c r="AD435" i="195" s="1"/>
  <c r="AB457" i="195"/>
  <c r="AA458" i="195"/>
  <c r="AA459" i="195" s="1"/>
  <c r="AO341" i="195"/>
  <c r="AO357" i="195" s="1"/>
  <c r="Z409" i="194"/>
  <c r="Y410" i="194"/>
  <c r="Y411" i="194" s="1"/>
  <c r="W434" i="194"/>
  <c r="W435" i="194" s="1"/>
  <c r="X433" i="194"/>
  <c r="Y482" i="195"/>
  <c r="Y483" i="195" s="1"/>
  <c r="Z481" i="195"/>
  <c r="AI385" i="195"/>
  <c r="AH386" i="195"/>
  <c r="AH387" i="195" s="1"/>
  <c r="AJ363" i="195"/>
  <c r="AK369" i="195"/>
  <c r="AK372" i="195"/>
  <c r="AK377" i="195"/>
  <c r="AK373" i="195"/>
  <c r="AK366" i="195"/>
  <c r="AK368" i="195"/>
  <c r="AK365" i="195"/>
  <c r="AK367" i="195"/>
  <c r="AK370" i="195"/>
  <c r="AE362" i="194"/>
  <c r="AE363" i="194" s="1"/>
  <c r="AF361" i="194"/>
  <c r="AC385" i="194"/>
  <c r="AB386" i="194"/>
  <c r="AB387" i="194" s="1"/>
  <c r="AO293" i="194"/>
  <c r="AO309" i="194" s="1"/>
  <c r="AH337" i="194"/>
  <c r="AG338" i="194"/>
  <c r="AG339" i="194" s="1"/>
  <c r="R505" i="194"/>
  <c r="Q506" i="194"/>
  <c r="Q507" i="194" s="1"/>
  <c r="AN365" i="195" l="1"/>
  <c r="AN329" i="194"/>
  <c r="AN368" i="195"/>
  <c r="AJ385" i="195"/>
  <c r="AJ386" i="195" s="1"/>
  <c r="AI386" i="195"/>
  <c r="AI387" i="195" s="1"/>
  <c r="AN324" i="194"/>
  <c r="V458" i="194"/>
  <c r="V459" i="194" s="1"/>
  <c r="W457" i="194"/>
  <c r="AN366" i="195"/>
  <c r="AA481" i="195"/>
  <c r="Z482" i="195"/>
  <c r="Z483" i="195" s="1"/>
  <c r="AC457" i="195"/>
  <c r="AB458" i="195"/>
  <c r="AB459" i="195" s="1"/>
  <c r="Y506" i="195"/>
  <c r="Y507" i="195" s="1"/>
  <c r="Z505" i="195"/>
  <c r="AN321" i="194"/>
  <c r="AD385" i="194"/>
  <c r="AC386" i="194"/>
  <c r="AC387" i="194" s="1"/>
  <c r="AN318" i="194"/>
  <c r="AN322" i="194"/>
  <c r="AN317" i="194"/>
  <c r="AN373" i="195"/>
  <c r="AF362" i="194"/>
  <c r="AF363" i="194" s="1"/>
  <c r="AG361" i="194"/>
  <c r="AN377" i="195"/>
  <c r="X434" i="194"/>
  <c r="X435" i="194" s="1"/>
  <c r="Y433" i="194"/>
  <c r="AE434" i="195"/>
  <c r="AE435" i="195" s="1"/>
  <c r="AF433" i="195"/>
  <c r="AN320" i="194"/>
  <c r="AN367" i="195"/>
  <c r="AI337" i="194"/>
  <c r="AH338" i="194"/>
  <c r="AH339" i="194" s="1"/>
  <c r="AN372" i="195"/>
  <c r="AN319" i="194"/>
  <c r="AA409" i="194"/>
  <c r="Z410" i="194"/>
  <c r="Z411" i="194" s="1"/>
  <c r="R506" i="194"/>
  <c r="R507" i="194" s="1"/>
  <c r="S505" i="194"/>
  <c r="AN370" i="195"/>
  <c r="AN369" i="195"/>
  <c r="U481" i="194"/>
  <c r="T482" i="194"/>
  <c r="T483" i="194" s="1"/>
  <c r="AN325" i="194"/>
  <c r="AH409" i="195"/>
  <c r="AG410" i="195"/>
  <c r="AG411" i="195" s="1"/>
  <c r="AG433" i="195" l="1"/>
  <c r="AF434" i="195"/>
  <c r="AF435" i="195" s="1"/>
  <c r="AI409" i="195"/>
  <c r="AH410" i="195"/>
  <c r="AH411" i="195" s="1"/>
  <c r="AD386" i="194"/>
  <c r="AD387" i="194" s="1"/>
  <c r="AE385" i="194"/>
  <c r="AB481" i="195"/>
  <c r="AA482" i="195"/>
  <c r="AA483" i="195" s="1"/>
  <c r="AJ387" i="195"/>
  <c r="AK394" i="195"/>
  <c r="AK389" i="195"/>
  <c r="AK401" i="195"/>
  <c r="AK397" i="195"/>
  <c r="AK396" i="195"/>
  <c r="AK391" i="195"/>
  <c r="AK390" i="195"/>
  <c r="AK392" i="195"/>
  <c r="AK393" i="195"/>
  <c r="S506" i="194"/>
  <c r="S507" i="194" s="1"/>
  <c r="T505" i="194"/>
  <c r="Y434" i="194"/>
  <c r="Y435" i="194" s="1"/>
  <c r="Z433" i="194"/>
  <c r="AJ337" i="194"/>
  <c r="AJ338" i="194" s="1"/>
  <c r="AI338" i="194"/>
  <c r="AI339" i="194" s="1"/>
  <c r="AO317" i="194"/>
  <c r="AO333" i="194" s="1"/>
  <c r="Z506" i="195"/>
  <c r="Z507" i="195" s="1"/>
  <c r="AA505" i="195"/>
  <c r="W458" i="194"/>
  <c r="W459" i="194" s="1"/>
  <c r="X457" i="194"/>
  <c r="V481" i="194"/>
  <c r="U482" i="194"/>
  <c r="U483" i="194" s="1"/>
  <c r="AA410" i="194"/>
  <c r="AA411" i="194" s="1"/>
  <c r="AB409" i="194"/>
  <c r="AG362" i="194"/>
  <c r="AG363" i="194" s="1"/>
  <c r="AH361" i="194"/>
  <c r="AD457" i="195"/>
  <c r="AC458" i="195"/>
  <c r="AC459" i="195" s="1"/>
  <c r="AO365" i="195"/>
  <c r="AO381" i="195" s="1"/>
  <c r="AJ339" i="194" l="1"/>
  <c r="AK346" i="194"/>
  <c r="AK349" i="194"/>
  <c r="AK344" i="194"/>
  <c r="AK345" i="194"/>
  <c r="AK341" i="194"/>
  <c r="AK342" i="194"/>
  <c r="AK348" i="194"/>
  <c r="AK353" i="194"/>
  <c r="AK343" i="194"/>
  <c r="AN391" i="195"/>
  <c r="AC481" i="195"/>
  <c r="AB482" i="195"/>
  <c r="AB483" i="195" s="1"/>
  <c r="W481" i="194"/>
  <c r="V482" i="194"/>
  <c r="V483" i="194" s="1"/>
  <c r="AA433" i="194"/>
  <c r="Z434" i="194"/>
  <c r="Z435" i="194" s="1"/>
  <c r="AN396" i="195"/>
  <c r="AE386" i="194"/>
  <c r="AE387" i="194" s="1"/>
  <c r="AF385" i="194"/>
  <c r="X458" i="194"/>
  <c r="X459" i="194" s="1"/>
  <c r="Y457" i="194"/>
  <c r="AN397" i="195"/>
  <c r="AE457" i="195"/>
  <c r="AD458" i="195"/>
  <c r="AD459" i="195" s="1"/>
  <c r="U505" i="194"/>
  <c r="T506" i="194"/>
  <c r="T507" i="194" s="1"/>
  <c r="AN401" i="195"/>
  <c r="AI361" i="194"/>
  <c r="AH362" i="194"/>
  <c r="AH363" i="194" s="1"/>
  <c r="AN389" i="195"/>
  <c r="AI410" i="195"/>
  <c r="AI411" i="195" s="1"/>
  <c r="AJ409" i="195"/>
  <c r="AJ410" i="195" s="1"/>
  <c r="AN390" i="195"/>
  <c r="AN393" i="195"/>
  <c r="AN394" i="195"/>
  <c r="AB505" i="195"/>
  <c r="AA506" i="195"/>
  <c r="AA507" i="195" s="1"/>
  <c r="AB410" i="194"/>
  <c r="AB411" i="194" s="1"/>
  <c r="AC409" i="194"/>
  <c r="AN392" i="195"/>
  <c r="AH433" i="195"/>
  <c r="AG434" i="195"/>
  <c r="AG435" i="195" s="1"/>
  <c r="W482" i="194" l="1"/>
  <c r="W483" i="194" s="1"/>
  <c r="X481" i="194"/>
  <c r="AN342" i="194"/>
  <c r="AG385" i="194"/>
  <c r="AF386" i="194"/>
  <c r="AF387" i="194" s="1"/>
  <c r="AN341" i="194"/>
  <c r="AN348" i="194"/>
  <c r="AJ411" i="195"/>
  <c r="AK418" i="195"/>
  <c r="AK421" i="195"/>
  <c r="AK416" i="195"/>
  <c r="AK415" i="195"/>
  <c r="AK425" i="195"/>
  <c r="AK413" i="195"/>
  <c r="AK414" i="195"/>
  <c r="AK417" i="195"/>
  <c r="AK420" i="195"/>
  <c r="AC505" i="195"/>
  <c r="AB506" i="195"/>
  <c r="AB507" i="195" s="1"/>
  <c r="V505" i="194"/>
  <c r="U506" i="194"/>
  <c r="U507" i="194" s="1"/>
  <c r="AD481" i="195"/>
  <c r="AC482" i="195"/>
  <c r="AC483" i="195" s="1"/>
  <c r="AN345" i="194"/>
  <c r="AN344" i="194"/>
  <c r="AD409" i="194"/>
  <c r="AC410" i="194"/>
  <c r="AC411" i="194" s="1"/>
  <c r="Y458" i="194"/>
  <c r="Y459" i="194" s="1"/>
  <c r="Z457" i="194"/>
  <c r="AI433" i="195"/>
  <c r="AH434" i="195"/>
  <c r="AH435" i="195" s="1"/>
  <c r="AO389" i="195"/>
  <c r="AO405" i="195" s="1"/>
  <c r="AE458" i="195"/>
  <c r="AE459" i="195" s="1"/>
  <c r="AF457" i="195"/>
  <c r="AN349" i="194"/>
  <c r="AN343" i="194"/>
  <c r="AN346" i="194"/>
  <c r="AJ361" i="194"/>
  <c r="AJ362" i="194" s="1"/>
  <c r="AI362" i="194"/>
  <c r="AI363" i="194" s="1"/>
  <c r="AB433" i="194"/>
  <c r="AA434" i="194"/>
  <c r="AA435" i="194" s="1"/>
  <c r="AN353" i="194"/>
  <c r="AF458" i="195" l="1"/>
  <c r="AF459" i="195" s="1"/>
  <c r="AG457" i="195"/>
  <c r="AE409" i="194"/>
  <c r="AD410" i="194"/>
  <c r="AD411" i="194" s="1"/>
  <c r="W505" i="194"/>
  <c r="V506" i="194"/>
  <c r="V507" i="194" s="1"/>
  <c r="AN415" i="195"/>
  <c r="AO341" i="194"/>
  <c r="AO357" i="194" s="1"/>
  <c r="AB434" i="194"/>
  <c r="AB435" i="194" s="1"/>
  <c r="AC433" i="194"/>
  <c r="AN416" i="195"/>
  <c r="AJ363" i="194"/>
  <c r="AK369" i="194"/>
  <c r="AK370" i="194"/>
  <c r="AK365" i="194"/>
  <c r="AK366" i="194"/>
  <c r="AK368" i="194"/>
  <c r="AK377" i="194"/>
  <c r="AK367" i="194"/>
  <c r="AK372" i="194"/>
  <c r="AK373" i="194"/>
  <c r="AD505" i="195"/>
  <c r="AC506" i="195"/>
  <c r="AC507" i="195" s="1"/>
  <c r="AN421" i="195"/>
  <c r="AH385" i="194"/>
  <c r="AG386" i="194"/>
  <c r="AG387" i="194" s="1"/>
  <c r="AN420" i="195"/>
  <c r="AN418" i="195"/>
  <c r="AN425" i="195"/>
  <c r="AJ433" i="195"/>
  <c r="AJ434" i="195" s="1"/>
  <c r="AI434" i="195"/>
  <c r="AI435" i="195" s="1"/>
  <c r="AN417" i="195"/>
  <c r="Z458" i="194"/>
  <c r="Z459" i="194" s="1"/>
  <c r="AA457" i="194"/>
  <c r="AN414" i="195"/>
  <c r="X482" i="194"/>
  <c r="X483" i="194" s="1"/>
  <c r="Y481" i="194"/>
  <c r="AE481" i="195"/>
  <c r="AD482" i="195"/>
  <c r="AD483" i="195" s="1"/>
  <c r="AN413" i="195"/>
  <c r="AO413" i="195" l="1"/>
  <c r="AO429" i="195" s="1"/>
  <c r="AN373" i="194"/>
  <c r="AN369" i="194"/>
  <c r="AN372" i="194"/>
  <c r="Z481" i="194"/>
  <c r="Y482" i="194"/>
  <c r="Y483" i="194" s="1"/>
  <c r="AN367" i="194"/>
  <c r="X505" i="194"/>
  <c r="W506" i="194"/>
  <c r="W507" i="194" s="1"/>
  <c r="AE505" i="195"/>
  <c r="AD506" i="195"/>
  <c r="AD507" i="195" s="1"/>
  <c r="AJ435" i="195"/>
  <c r="AK444" i="195"/>
  <c r="AK437" i="195"/>
  <c r="AK441" i="195"/>
  <c r="AK440" i="195"/>
  <c r="AK445" i="195"/>
  <c r="AK442" i="195"/>
  <c r="AK449" i="195"/>
  <c r="AK439" i="195"/>
  <c r="AK438" i="195"/>
  <c r="AH386" i="194"/>
  <c r="AH387" i="194" s="1"/>
  <c r="AI385" i="194"/>
  <c r="AN377" i="194"/>
  <c r="AN368" i="194"/>
  <c r="AD433" i="194"/>
  <c r="AC434" i="194"/>
  <c r="AC435" i="194" s="1"/>
  <c r="AE410" i="194"/>
  <c r="AE411" i="194" s="1"/>
  <c r="AF409" i="194"/>
  <c r="AN366" i="194"/>
  <c r="AH457" i="195"/>
  <c r="AG458" i="195"/>
  <c r="AG459" i="195" s="1"/>
  <c r="AN370" i="194"/>
  <c r="AF481" i="195"/>
  <c r="AE482" i="195"/>
  <c r="AE483" i="195" s="1"/>
  <c r="AB457" i="194"/>
  <c r="AA458" i="194"/>
  <c r="AA459" i="194" s="1"/>
  <c r="AN365" i="194"/>
  <c r="AO365" i="194" l="1"/>
  <c r="AO381" i="194" s="1"/>
  <c r="AD434" i="194"/>
  <c r="AD435" i="194" s="1"/>
  <c r="AE433" i="194"/>
  <c r="AN439" i="195"/>
  <c r="AA481" i="194"/>
  <c r="Z482" i="194"/>
  <c r="Z483" i="194" s="1"/>
  <c r="AN449" i="195"/>
  <c r="AN438" i="195"/>
  <c r="AI457" i="195"/>
  <c r="AH458" i="195"/>
  <c r="AH459" i="195" s="1"/>
  <c r="AN442" i="195"/>
  <c r="AF505" i="195"/>
  <c r="AE506" i="195"/>
  <c r="AE507" i="195" s="1"/>
  <c r="AN444" i="195"/>
  <c r="AN445" i="195"/>
  <c r="AC457" i="194"/>
  <c r="AB458" i="194"/>
  <c r="AB459" i="194" s="1"/>
  <c r="AN440" i="195"/>
  <c r="Y505" i="194"/>
  <c r="X506" i="194"/>
  <c r="X507" i="194" s="1"/>
  <c r="AF410" i="194"/>
  <c r="AF411" i="194" s="1"/>
  <c r="AG409" i="194"/>
  <c r="AI386" i="194"/>
  <c r="AI387" i="194" s="1"/>
  <c r="AJ385" i="194"/>
  <c r="AJ386" i="194" s="1"/>
  <c r="AN441" i="195"/>
  <c r="AF482" i="195"/>
  <c r="AF483" i="195" s="1"/>
  <c r="AG481" i="195"/>
  <c r="AN437" i="195"/>
  <c r="AO437" i="195" l="1"/>
  <c r="AO453" i="195" s="1"/>
  <c r="AG505" i="195"/>
  <c r="AF506" i="195"/>
  <c r="AF507" i="195" s="1"/>
  <c r="AJ387" i="194"/>
  <c r="AK389" i="194"/>
  <c r="AK391" i="194"/>
  <c r="AK397" i="194"/>
  <c r="AK396" i="194"/>
  <c r="AK392" i="194"/>
  <c r="AK401" i="194"/>
  <c r="AK394" i="194"/>
  <c r="AK393" i="194"/>
  <c r="AK390" i="194"/>
  <c r="AC458" i="194"/>
  <c r="AC459" i="194" s="1"/>
  <c r="AD457" i="194"/>
  <c r="AB481" i="194"/>
  <c r="AA482" i="194"/>
  <c r="AA483" i="194" s="1"/>
  <c r="AJ457" i="195"/>
  <c r="AJ458" i="195" s="1"/>
  <c r="AI458" i="195"/>
  <c r="AI459" i="195" s="1"/>
  <c r="AG482" i="195"/>
  <c r="AG483" i="195" s="1"/>
  <c r="AH481" i="195"/>
  <c r="AE434" i="194"/>
  <c r="AE435" i="194" s="1"/>
  <c r="AF433" i="194"/>
  <c r="AH409" i="194"/>
  <c r="AG410" i="194"/>
  <c r="AG411" i="194" s="1"/>
  <c r="Z505" i="194"/>
  <c r="Y506" i="194"/>
  <c r="Y507" i="194" s="1"/>
  <c r="AN396" i="194" l="1"/>
  <c r="AN392" i="194"/>
  <c r="AF434" i="194"/>
  <c r="AF435" i="194" s="1"/>
  <c r="AG433" i="194"/>
  <c r="AD458" i="194"/>
  <c r="AD459" i="194" s="1"/>
  <c r="AE457" i="194"/>
  <c r="AN397" i="194"/>
  <c r="AN391" i="194"/>
  <c r="AI481" i="195"/>
  <c r="AH482" i="195"/>
  <c r="AH483" i="195" s="1"/>
  <c r="AN390" i="194"/>
  <c r="AN389" i="194"/>
  <c r="AC481" i="194"/>
  <c r="AB482" i="194"/>
  <c r="AB483" i="194" s="1"/>
  <c r="AN393" i="194"/>
  <c r="AI409" i="194"/>
  <c r="AH410" i="194"/>
  <c r="AH411" i="194" s="1"/>
  <c r="AN394" i="194"/>
  <c r="Z506" i="194"/>
  <c r="Z507" i="194" s="1"/>
  <c r="AA505" i="194"/>
  <c r="AJ459" i="195"/>
  <c r="AK466" i="195"/>
  <c r="AK462" i="195"/>
  <c r="AK465" i="195"/>
  <c r="AK468" i="195"/>
  <c r="AK461" i="195"/>
  <c r="AK469" i="195"/>
  <c r="AK473" i="195"/>
  <c r="AK464" i="195"/>
  <c r="AK463" i="195"/>
  <c r="AN401" i="194"/>
  <c r="AG506" i="195"/>
  <c r="AG507" i="195" s="1"/>
  <c r="AH505" i="195"/>
  <c r="AN465" i="195" l="1"/>
  <c r="AN462" i="195"/>
  <c r="AI410" i="194"/>
  <c r="AI411" i="194" s="1"/>
  <c r="AJ409" i="194"/>
  <c r="AJ410" i="194" s="1"/>
  <c r="AN463" i="195"/>
  <c r="AN466" i="195"/>
  <c r="AG434" i="194"/>
  <c r="AG435" i="194" s="1"/>
  <c r="AH433" i="194"/>
  <c r="AJ481" i="195"/>
  <c r="AJ482" i="195" s="1"/>
  <c r="AI482" i="195"/>
  <c r="AI483" i="195" s="1"/>
  <c r="AN464" i="195"/>
  <c r="AA506" i="194"/>
  <c r="AA507" i="194" s="1"/>
  <c r="AB505" i="194"/>
  <c r="AN469" i="195"/>
  <c r="AD481" i="194"/>
  <c r="AC482" i="194"/>
  <c r="AC483" i="194" s="1"/>
  <c r="AH506" i="195"/>
  <c r="AH507" i="195" s="1"/>
  <c r="AI505" i="195"/>
  <c r="AN461" i="195"/>
  <c r="AE458" i="194"/>
  <c r="AE459" i="194" s="1"/>
  <c r="AF457" i="194"/>
  <c r="AN473" i="195"/>
  <c r="AN468" i="195"/>
  <c r="AO389" i="194"/>
  <c r="AO405" i="194" s="1"/>
  <c r="AJ411" i="194" l="1"/>
  <c r="AK418" i="194"/>
  <c r="AK416" i="194"/>
  <c r="AK417" i="194"/>
  <c r="AK414" i="194"/>
  <c r="AK420" i="194"/>
  <c r="AK415" i="194"/>
  <c r="AK421" i="194"/>
  <c r="AK413" i="194"/>
  <c r="AK425" i="194"/>
  <c r="AJ505" i="195"/>
  <c r="AJ506" i="195" s="1"/>
  <c r="AI506" i="195"/>
  <c r="AI507" i="195" s="1"/>
  <c r="AJ483" i="195"/>
  <c r="AK490" i="195"/>
  <c r="AK497" i="195"/>
  <c r="AK487" i="195"/>
  <c r="AK486" i="195"/>
  <c r="AK492" i="195"/>
  <c r="AK485" i="195"/>
  <c r="AK488" i="195"/>
  <c r="AK493" i="195"/>
  <c r="AK489" i="195"/>
  <c r="AF458" i="194"/>
  <c r="AF459" i="194" s="1"/>
  <c r="AG457" i="194"/>
  <c r="AH434" i="194"/>
  <c r="AH435" i="194" s="1"/>
  <c r="AI433" i="194"/>
  <c r="AE481" i="194"/>
  <c r="AD482" i="194"/>
  <c r="AD483" i="194" s="1"/>
  <c r="AC505" i="194"/>
  <c r="AB506" i="194"/>
  <c r="AB507" i="194" s="1"/>
  <c r="AO461" i="195"/>
  <c r="AO477" i="195" s="1"/>
  <c r="AN497" i="195" l="1"/>
  <c r="AN415" i="194"/>
  <c r="AN487" i="195"/>
  <c r="AN489" i="195"/>
  <c r="AN490" i="195"/>
  <c r="AN420" i="194"/>
  <c r="AG458" i="194"/>
  <c r="AG459" i="194" s="1"/>
  <c r="AH457" i="194"/>
  <c r="AN493" i="195"/>
  <c r="AN414" i="194"/>
  <c r="AN417" i="194"/>
  <c r="AN485" i="195"/>
  <c r="AJ507" i="195"/>
  <c r="AK516" i="195"/>
  <c r="AN516" i="195" s="1"/>
  <c r="AK521" i="195"/>
  <c r="AN521" i="195" s="1"/>
  <c r="AK513" i="195"/>
  <c r="AN513" i="195" s="1"/>
  <c r="AK510" i="195"/>
  <c r="AN510" i="195" s="1"/>
  <c r="AK512" i="195"/>
  <c r="AN512" i="195" s="1"/>
  <c r="AK517" i="195"/>
  <c r="AN517" i="195" s="1"/>
  <c r="AK509" i="195"/>
  <c r="AN509" i="195" s="1"/>
  <c r="AK514" i="195"/>
  <c r="AN514" i="195" s="1"/>
  <c r="AK511" i="195"/>
  <c r="AN511" i="195" s="1"/>
  <c r="AN416" i="194"/>
  <c r="AN488" i="195"/>
  <c r="AE482" i="194"/>
  <c r="AE483" i="194" s="1"/>
  <c r="AF481" i="194"/>
  <c r="AJ433" i="194"/>
  <c r="AJ434" i="194" s="1"/>
  <c r="AI434" i="194"/>
  <c r="AI435" i="194" s="1"/>
  <c r="AN492" i="195"/>
  <c r="AN425" i="194"/>
  <c r="AN418" i="194"/>
  <c r="AN421" i="194"/>
  <c r="AD505" i="194"/>
  <c r="AC506" i="194"/>
  <c r="AC507" i="194" s="1"/>
  <c r="AN486" i="195"/>
  <c r="AN413" i="194"/>
  <c r="AK12" i="195" l="1"/>
  <c r="AN12" i="195" s="1"/>
  <c r="AK9" i="195"/>
  <c r="AN9" i="195" s="1"/>
  <c r="AK11" i="195"/>
  <c r="AN11" i="195" s="1"/>
  <c r="AO413" i="194"/>
  <c r="AO429" i="194" s="1"/>
  <c r="AK15" i="195"/>
  <c r="AN15" i="195" s="1"/>
  <c r="AJ435" i="194"/>
  <c r="AK442" i="194"/>
  <c r="AK445" i="194"/>
  <c r="AK441" i="194"/>
  <c r="AK439" i="194"/>
  <c r="AK437" i="194"/>
  <c r="AK438" i="194"/>
  <c r="AK444" i="194"/>
  <c r="AK449" i="194"/>
  <c r="AK440" i="194"/>
  <c r="AF482" i="194"/>
  <c r="AF483" i="194" s="1"/>
  <c r="AG481" i="194"/>
  <c r="AO509" i="195"/>
  <c r="AO525" i="195" s="1"/>
  <c r="U7" i="195" s="1"/>
  <c r="AK8" i="195"/>
  <c r="AN8" i="195" s="1"/>
  <c r="AH458" i="194"/>
  <c r="AH459" i="194" s="1"/>
  <c r="AI457" i="194"/>
  <c r="AK10" i="195"/>
  <c r="AN10" i="195" s="1"/>
  <c r="AO485" i="195"/>
  <c r="AO501" i="195" s="1"/>
  <c r="AK13" i="195"/>
  <c r="AN13" i="195" s="1"/>
  <c r="AK18" i="195"/>
  <c r="AN18" i="195" s="1"/>
  <c r="AK14" i="195"/>
  <c r="AN14" i="195" s="1"/>
  <c r="AE505" i="194"/>
  <c r="AD506" i="194"/>
  <c r="AD507" i="194" s="1"/>
  <c r="AN438" i="194" l="1"/>
  <c r="AO8" i="195"/>
  <c r="U5" i="195" s="1"/>
  <c r="AN437" i="194"/>
  <c r="AN439" i="194"/>
  <c r="AN444" i="194"/>
  <c r="AH481" i="194"/>
  <c r="AG482" i="194"/>
  <c r="AG483" i="194" s="1"/>
  <c r="AN441" i="194"/>
  <c r="AN445" i="194"/>
  <c r="AN440" i="194"/>
  <c r="AN442" i="194"/>
  <c r="AJ457" i="194"/>
  <c r="AJ458" i="194" s="1"/>
  <c r="AI458" i="194"/>
  <c r="AI459" i="194" s="1"/>
  <c r="AF505" i="194"/>
  <c r="AE506" i="194"/>
  <c r="AE507" i="194" s="1"/>
  <c r="AN449" i="194"/>
  <c r="AG505" i="194" l="1"/>
  <c r="AF506" i="194"/>
  <c r="AF507" i="194" s="1"/>
  <c r="AJ459" i="194"/>
  <c r="AK466" i="194"/>
  <c r="AK464" i="194"/>
  <c r="AK461" i="194"/>
  <c r="AK473" i="194"/>
  <c r="AK465" i="194"/>
  <c r="AK469" i="194"/>
  <c r="AK462" i="194"/>
  <c r="AK463" i="194"/>
  <c r="AK468" i="194"/>
  <c r="AO437" i="194"/>
  <c r="AO453" i="194" s="1"/>
  <c r="AI481" i="194"/>
  <c r="AH482" i="194"/>
  <c r="AH483" i="194" s="1"/>
  <c r="AN473" i="194" l="1"/>
  <c r="AN461" i="194"/>
  <c r="AN464" i="194"/>
  <c r="AN468" i="194"/>
  <c r="AN466" i="194"/>
  <c r="AN463" i="194"/>
  <c r="AN465" i="194"/>
  <c r="AJ481" i="194"/>
  <c r="AJ482" i="194" s="1"/>
  <c r="AI482" i="194"/>
  <c r="AI483" i="194" s="1"/>
  <c r="AN462" i="194"/>
  <c r="AN469" i="194"/>
  <c r="AH505" i="194"/>
  <c r="AG506" i="194"/>
  <c r="AG507" i="194" s="1"/>
  <c r="AJ483" i="194" l="1"/>
  <c r="AK490" i="194"/>
  <c r="AK488" i="194"/>
  <c r="AK485" i="194"/>
  <c r="AK493" i="194"/>
  <c r="AK486" i="194"/>
  <c r="AK487" i="194"/>
  <c r="AK489" i="194"/>
  <c r="AK497" i="194"/>
  <c r="AK492" i="194"/>
  <c r="AH506" i="194"/>
  <c r="AH507" i="194" s="1"/>
  <c r="AI505" i="194"/>
  <c r="AO461" i="194"/>
  <c r="AO477" i="194" s="1"/>
  <c r="AN486" i="194" l="1"/>
  <c r="AN493" i="194"/>
  <c r="AN489" i="194"/>
  <c r="AI506" i="194"/>
  <c r="AI507" i="194" s="1"/>
  <c r="AJ505" i="194"/>
  <c r="AJ506" i="194" s="1"/>
  <c r="AN485" i="194"/>
  <c r="AN488" i="194"/>
  <c r="AN487" i="194"/>
  <c r="AN492" i="194"/>
  <c r="AN490" i="194"/>
  <c r="AN497" i="194"/>
  <c r="AJ507" i="194" l="1"/>
  <c r="AK510" i="194"/>
  <c r="AK514" i="194"/>
  <c r="AK509" i="194"/>
  <c r="AK521" i="194"/>
  <c r="AK512" i="194"/>
  <c r="AK511" i="194"/>
  <c r="AK516" i="194"/>
  <c r="AK517" i="194"/>
  <c r="AK513" i="194"/>
  <c r="AO485" i="194"/>
  <c r="AO501" i="194" s="1"/>
  <c r="AN516" i="194" l="1"/>
  <c r="AK14" i="194"/>
  <c r="AN14" i="194" s="1"/>
  <c r="AN512" i="194"/>
  <c r="AK11" i="194"/>
  <c r="AN11" i="194" s="1"/>
  <c r="AN521" i="194"/>
  <c r="AK18" i="194"/>
  <c r="AN18" i="194" s="1"/>
  <c r="AN509" i="194"/>
  <c r="AK8" i="194"/>
  <c r="AN8" i="194" s="1"/>
  <c r="AN511" i="194"/>
  <c r="AK10" i="194"/>
  <c r="AN10" i="194" s="1"/>
  <c r="AN514" i="194"/>
  <c r="AK13" i="194"/>
  <c r="AN13" i="194" s="1"/>
  <c r="AN513" i="194"/>
  <c r="AK12" i="194"/>
  <c r="AN12" i="194" s="1"/>
  <c r="AN510" i="194"/>
  <c r="AK9" i="194"/>
  <c r="AN9" i="194" s="1"/>
  <c r="AN517" i="194"/>
  <c r="AK15" i="194"/>
  <c r="AN15" i="194" s="1"/>
  <c r="AO8" i="194" l="1"/>
  <c r="AO509" i="194"/>
  <c r="AO525" i="194" s="1"/>
  <c r="U7" i="194" s="1"/>
  <c r="U5" i="194" s="1"/>
  <c r="A11" i="67" l="1"/>
  <c r="F58" i="119" l="1"/>
  <c r="D57" i="119"/>
  <c r="D55" i="119"/>
  <c r="A52" i="119"/>
  <c r="A10" i="119"/>
  <c r="E3" i="187" l="1"/>
  <c r="A8" i="138" l="1"/>
  <c r="A11" i="72"/>
  <c r="B8" i="87"/>
  <c r="B5" i="64"/>
  <c r="B4" i="171"/>
  <c r="A7" i="73"/>
  <c r="A10" i="118"/>
  <c r="A12" i="117"/>
  <c r="A12" i="116"/>
  <c r="A12" i="58"/>
  <c r="A3" i="93"/>
  <c r="B8" i="88"/>
  <c r="B12" i="132"/>
  <c r="B14" i="89" l="1"/>
  <c r="B7" i="186" l="1"/>
  <c r="A10" i="185"/>
  <c r="A11" i="120"/>
  <c r="M5" i="190" l="1"/>
  <c r="M4" i="190"/>
  <c r="C9" i="190"/>
  <c r="C7" i="190"/>
  <c r="C5" i="190"/>
  <c r="C4" i="190"/>
  <c r="D4" i="188" l="1"/>
  <c r="D3" i="188"/>
  <c r="C25" i="189"/>
  <c r="C19" i="189"/>
  <c r="A55" i="188" l="1"/>
  <c r="A56" i="188" s="1"/>
  <c r="A57" i="188" s="1"/>
  <c r="A58" i="188" s="1"/>
  <c r="A59" i="188" s="1"/>
  <c r="A60" i="188" s="1"/>
  <c r="D49" i="188"/>
  <c r="D48" i="188"/>
  <c r="D47" i="188"/>
  <c r="A17" i="188"/>
  <c r="A18" i="188" s="1"/>
  <c r="A19" i="188" s="1"/>
  <c r="A20" i="188" s="1"/>
  <c r="A21" i="188" s="1"/>
  <c r="A22" i="188" s="1"/>
  <c r="D11" i="188"/>
  <c r="D10" i="188"/>
  <c r="D9" i="188"/>
  <c r="G12" i="187" l="1"/>
  <c r="G10" i="187"/>
  <c r="O6" i="187"/>
  <c r="G4" i="187"/>
  <c r="D20" i="186"/>
  <c r="V26" i="186"/>
  <c r="H26" i="186"/>
  <c r="W12" i="186"/>
  <c r="W10" i="186"/>
  <c r="N33" i="187"/>
  <c r="N29" i="187"/>
  <c r="B41" i="105" l="1"/>
  <c r="F41" i="105"/>
  <c r="J41" i="105"/>
  <c r="B42" i="105"/>
  <c r="F42" i="105"/>
  <c r="J42" i="105"/>
  <c r="F37" i="105"/>
  <c r="J37" i="105"/>
  <c r="J39" i="105"/>
  <c r="G27" i="185" l="1"/>
  <c r="F25" i="185"/>
  <c r="F22" i="185"/>
  <c r="X14" i="185"/>
  <c r="X13" i="185"/>
  <c r="X11" i="185"/>
  <c r="C4" i="173" l="1"/>
  <c r="C7" i="172"/>
  <c r="F4" i="166" l="1"/>
  <c r="B6" i="65"/>
  <c r="C4" i="166"/>
  <c r="B5" i="65"/>
  <c r="I2" i="53" l="1"/>
  <c r="B2" i="129"/>
  <c r="B39" i="105" l="1"/>
  <c r="B43" i="105"/>
  <c r="B44" i="105"/>
  <c r="F39" i="105"/>
  <c r="F43" i="105"/>
  <c r="F44" i="105"/>
  <c r="J43" i="105"/>
  <c r="J44" i="105"/>
  <c r="B37" i="105"/>
  <c r="W20" i="93" l="1"/>
  <c r="B126" i="133" l="1"/>
  <c r="B127" i="133"/>
  <c r="A153" i="133"/>
  <c r="A101" i="133"/>
  <c r="B124" i="133"/>
  <c r="B125" i="133"/>
  <c r="B121" i="133"/>
  <c r="B122" i="133"/>
  <c r="B123" i="133"/>
  <c r="B120" i="133"/>
  <c r="B15" i="133"/>
  <c r="B163" i="133" s="1"/>
  <c r="B14" i="133"/>
  <c r="B162" i="133" s="1"/>
  <c r="B11" i="133"/>
  <c r="B159" i="133" s="1"/>
  <c r="B157" i="133"/>
  <c r="B104" i="133" l="1"/>
  <c r="B106" i="133"/>
  <c r="B110" i="133"/>
  <c r="B109" i="133"/>
  <c r="B10" i="133"/>
  <c r="B13" i="133"/>
  <c r="C7" i="133"/>
  <c r="C6" i="133"/>
  <c r="C5" i="133"/>
  <c r="B105" i="133" l="1"/>
  <c r="B158" i="133"/>
  <c r="B108" i="133"/>
  <c r="B161" i="133"/>
  <c r="G13" i="2"/>
  <c r="E7" i="163" l="1"/>
  <c r="E6" i="163"/>
  <c r="E6" i="146" l="1"/>
  <c r="B12" i="138" l="1"/>
  <c r="G35" i="138"/>
  <c r="G34" i="138"/>
  <c r="G33" i="138"/>
  <c r="B14" i="138"/>
  <c r="B10" i="138"/>
  <c r="F45" i="132" l="1"/>
  <c r="F44" i="132"/>
  <c r="F42" i="132"/>
  <c r="C21" i="132"/>
  <c r="C19" i="132"/>
  <c r="C17" i="132"/>
  <c r="V9" i="74" l="1"/>
  <c r="V6" i="74"/>
  <c r="V8" i="74" l="1"/>
  <c r="V7" i="74"/>
  <c r="B3" i="129" l="1"/>
  <c r="D24" i="89" l="1"/>
  <c r="A20" i="118"/>
  <c r="AH21" i="90"/>
  <c r="AH18" i="90"/>
  <c r="I21" i="90"/>
  <c r="I18" i="90"/>
  <c r="I15" i="90"/>
  <c r="AH15" i="90"/>
  <c r="AF12" i="90"/>
  <c r="G12" i="90"/>
  <c r="T34" i="105" l="1"/>
  <c r="C8" i="64" l="1"/>
  <c r="W21" i="93" l="1"/>
  <c r="W22" i="93" s="1"/>
  <c r="F5" i="104"/>
  <c r="F6" i="104"/>
  <c r="B5" i="125"/>
  <c r="B4" i="125"/>
  <c r="K30" i="120"/>
  <c r="I27" i="120"/>
  <c r="I26" i="120"/>
  <c r="X16" i="120"/>
  <c r="X15" i="120"/>
  <c r="X13" i="120"/>
  <c r="W39" i="119"/>
  <c r="L39" i="119"/>
  <c r="J36" i="119"/>
  <c r="K33" i="119"/>
  <c r="J30" i="119"/>
  <c r="J29" i="119"/>
  <c r="X15" i="119"/>
  <c r="X14" i="119"/>
  <c r="X12" i="119"/>
  <c r="E15" i="118"/>
  <c r="E14" i="118"/>
  <c r="E13" i="118"/>
  <c r="E11" i="118"/>
  <c r="H23" i="117"/>
  <c r="B23" i="117"/>
  <c r="H17" i="117"/>
  <c r="H16" i="117"/>
  <c r="H15" i="117"/>
  <c r="H13" i="117"/>
  <c r="J25" i="116"/>
  <c r="B25" i="116"/>
  <c r="H19" i="116"/>
  <c r="H18" i="116"/>
  <c r="H17" i="116"/>
  <c r="H15" i="116"/>
  <c r="D21" i="106"/>
  <c r="D15" i="105"/>
  <c r="S16" i="105" l="1"/>
  <c r="S14" i="105"/>
  <c r="D14" i="105"/>
  <c r="B4" i="124" l="1"/>
  <c r="D11" i="87"/>
  <c r="D17" i="106"/>
  <c r="C4" i="107"/>
  <c r="AI12" i="88"/>
  <c r="D10" i="93"/>
  <c r="D11" i="88"/>
  <c r="E4" i="124" l="1"/>
  <c r="O5" i="107" l="1"/>
  <c r="K19" i="106"/>
  <c r="E19" i="106"/>
  <c r="P12" i="87" l="1"/>
  <c r="E12" i="87"/>
  <c r="E13" i="87" s="1"/>
  <c r="AI12" i="87"/>
  <c r="AI11" i="87"/>
  <c r="AI9" i="87"/>
  <c r="AI11" i="88"/>
  <c r="AI9" i="88"/>
  <c r="P12" i="88"/>
  <c r="E12" i="88"/>
  <c r="O13" i="93"/>
  <c r="D13" i="93"/>
  <c r="D12" i="93"/>
  <c r="Q7" i="93"/>
  <c r="Q6" i="93"/>
  <c r="Q4" i="93"/>
  <c r="I47" i="89"/>
  <c r="Q18" i="89"/>
  <c r="Q17" i="89"/>
  <c r="Q15" i="89"/>
  <c r="E5" i="65" l="1"/>
  <c r="G6" i="65"/>
  <c r="J6" i="65"/>
  <c r="B7" i="65"/>
  <c r="G7" i="65"/>
  <c r="B8" i="65"/>
  <c r="G8" i="65"/>
  <c r="E9" i="74"/>
  <c r="Q4" i="74"/>
  <c r="C20" i="73"/>
  <c r="C19" i="73"/>
  <c r="C11" i="73"/>
  <c r="G10" i="73"/>
  <c r="G9" i="73"/>
  <c r="M21" i="72"/>
  <c r="E21" i="72"/>
  <c r="M19" i="72"/>
  <c r="E19" i="72"/>
  <c r="M18" i="72"/>
  <c r="E18" i="72"/>
  <c r="O14" i="72"/>
  <c r="O13" i="72"/>
  <c r="O12" i="72"/>
  <c r="M21" i="67"/>
  <c r="E21" i="67"/>
  <c r="M19" i="67"/>
  <c r="E19" i="67"/>
  <c r="M18" i="67"/>
  <c r="E18" i="67"/>
  <c r="O14" i="67"/>
  <c r="O13" i="67"/>
  <c r="O12" i="67"/>
  <c r="C10" i="64"/>
  <c r="C9" i="64"/>
  <c r="B6" i="64"/>
  <c r="M22" i="58"/>
  <c r="E22" i="58"/>
  <c r="M20" i="58"/>
  <c r="E20" i="58"/>
  <c r="M19" i="58"/>
  <c r="E19" i="58"/>
  <c r="O15" i="58"/>
  <c r="O14" i="58"/>
  <c r="O13" i="58"/>
</calcChain>
</file>

<file path=xl/comments1.xml><?xml version="1.0" encoding="utf-8"?>
<comments xmlns="http://schemas.openxmlformats.org/spreadsheetml/2006/main">
  <authors>
    <author>企画課　金子（内線4446）</author>
  </authors>
  <commentList>
    <comment ref="C24" authorId="0" shapeId="0">
      <text>
        <r>
          <rPr>
            <b/>
            <sz val="9"/>
            <color indexed="81"/>
            <rFont val="MS P ゴシック"/>
            <family val="3"/>
            <charset val="128"/>
          </rPr>
          <t>入力される請負代金額で提出書類の宛名表示を変更するようにデータを修正
３千万円未満「福岡県〇〇県土整備事務所長　殿」
（事務所名は従来通り「発注事務所」入力欄からリンク）
３千万円以上「福岡県知事　殿」
また500万円未満の工事の場合、完成通知下段に工事完成検査員任命伺を表示</t>
        </r>
      </text>
    </comment>
  </commentList>
</comments>
</file>

<file path=xl/comments10.xml><?xml version="1.0" encoding="utf-8"?>
<comments xmlns="http://schemas.openxmlformats.org/spreadsheetml/2006/main">
  <authors>
    <author>福岡県県土整備部</author>
  </authors>
  <commentList>
    <comment ref="AD1" authorId="0" shapeId="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authors>
    <author>福岡県県土整備部</author>
  </authors>
  <commentList>
    <comment ref="D4" authorId="0" shapeId="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authors>
    <author>作成者</author>
  </authors>
  <commentList>
    <comment ref="F32" authorId="0" shapeId="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authors>
    <author>福岡県県土整備部</author>
  </authors>
  <commentList>
    <comment ref="Q4" authorId="0" shapeId="0">
      <text>
        <r>
          <rPr>
            <b/>
            <sz val="9"/>
            <color indexed="81"/>
            <rFont val="ＭＳ Ｐ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authors>
    <author>作成者</author>
  </authors>
  <commentList>
    <comment ref="O3" authorId="0" shapeId="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authors>
    <author>福岡県県土整備部</author>
  </authors>
  <commentList>
    <comment ref="E2"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17.xml><?xml version="1.0" encoding="utf-8"?>
<comments xmlns="http://schemas.openxmlformats.org/spreadsheetml/2006/main">
  <authors>
    <author>作成者</author>
  </authors>
  <commentList>
    <comment ref="N3" authorId="0" shapeId="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authors>
    <author>福岡県県土整備部</author>
  </authors>
  <commentList>
    <comment ref="U5" authorId="0" shapeId="0">
      <text>
        <r>
          <rPr>
            <b/>
            <sz val="9"/>
            <color indexed="81"/>
            <rFont val="ＭＳ Ｐゴシック"/>
            <family val="3"/>
            <charset val="128"/>
          </rPr>
          <t>通期の現場閉所率が28.5％未満（未達成）でも月単位達成状況が「達成」となる場合は、通期達成状況は「達成」と表示されます。</t>
        </r>
      </text>
    </comment>
  </commentList>
</comments>
</file>

<file path=xl/comments19.xml><?xml version="1.0" encoding="utf-8"?>
<comments xmlns="http://schemas.openxmlformats.org/spreadsheetml/2006/main">
  <authors>
    <author>福岡県県土整備部</author>
  </authors>
  <commentList>
    <comment ref="U5" authorId="0" shapeId="0">
      <text>
        <r>
          <rPr>
            <b/>
            <sz val="9"/>
            <color indexed="81"/>
            <rFont val="ＭＳ Ｐゴシック"/>
            <family val="3"/>
            <charset val="128"/>
          </rPr>
          <t>通期の現場閉所率が28.5％未満（未達成）でも月単位達成状況が「達成」となる場合は、通期達成状況は「達成」と表示されます。</t>
        </r>
      </text>
    </comment>
  </commentList>
</comments>
</file>

<file path=xl/comments2.xml><?xml version="1.0" encoding="utf-8"?>
<comments xmlns="http://schemas.openxmlformats.org/spreadsheetml/2006/main">
  <authors>
    <author>企画課　金子（内線4446）</author>
    <author>作成者</author>
  </authors>
  <commentList>
    <comment ref="B12" authorId="0" shapeId="0">
      <text>
        <r>
          <rPr>
            <b/>
            <sz val="9"/>
            <color indexed="81"/>
            <rFont val="MS P ゴシック"/>
            <family val="3"/>
            <charset val="128"/>
          </rPr>
          <t>「入力シート」請負代金が３千万円以上の場合は「福岡県知事　殿」と表示
（次頁以降の様式も同じ）</t>
        </r>
      </text>
    </comment>
    <comment ref="C39" authorId="1"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福岡県県土整備部</author>
  </authors>
  <commentList>
    <comment ref="AH2"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 ref="AH4"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21.xml><?xml version="1.0" encoding="utf-8"?>
<comments xmlns="http://schemas.openxmlformats.org/spreadsheetml/2006/main">
  <authors>
    <author>福岡県県土整備部</author>
  </authors>
  <commentList>
    <comment ref="AH2"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 ref="AH4"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22.xml><?xml version="1.0" encoding="utf-8"?>
<comments xmlns="http://schemas.openxmlformats.org/spreadsheetml/2006/main">
  <authors>
    <author>作成者</author>
  </authors>
  <commentList>
    <comment ref="K3" authorId="0" shapeId="0">
      <text>
        <r>
          <rPr>
            <b/>
            <sz val="9"/>
            <color indexed="81"/>
            <rFont val="ＭＳ Ｐゴシック"/>
            <family val="3"/>
            <charset val="128"/>
          </rPr>
          <t>「YYYY/MM/DD」形式で入力する。
入力例：2003/06/06
表示は「平成15年6月6日」となる。</t>
        </r>
      </text>
    </comment>
  </commentList>
</comments>
</file>

<file path=xl/comments23.xml><?xml version="1.0" encoding="utf-8"?>
<comments xmlns="http://schemas.openxmlformats.org/spreadsheetml/2006/main">
  <authors>
    <author>福岡県県土整備部</author>
  </authors>
  <commentList>
    <comment ref="C36" authorId="0" shapeId="0">
      <text>
        <r>
          <rPr>
            <b/>
            <sz val="12"/>
            <color indexed="81"/>
            <rFont val="ＭＳ Ｐゴシック"/>
            <family val="3"/>
            <charset val="128"/>
          </rPr>
          <t>現在行っている主な工種を記入してください。</t>
        </r>
      </text>
    </comment>
    <comment ref="E36" authorId="0" shapeId="0">
      <text>
        <r>
          <rPr>
            <b/>
            <sz val="12"/>
            <color indexed="81"/>
            <rFont val="ＭＳ Ｐゴシック"/>
            <family val="3"/>
            <charset val="128"/>
          </rPr>
          <t>安全確認チェックリストの対象工種もしくは、独自のチェック項目を記入して下さい。</t>
        </r>
      </text>
    </comment>
  </commentList>
</comments>
</file>

<file path=xl/comments24.xml><?xml version="1.0" encoding="utf-8"?>
<comments xmlns="http://schemas.openxmlformats.org/spreadsheetml/2006/main">
  <authors>
    <author>福岡県県土整備部</author>
  </authors>
  <commentList>
    <comment ref="C6"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25.xml><?xml version="1.0" encoding="utf-8"?>
<comments xmlns="http://schemas.openxmlformats.org/spreadsheetml/2006/main">
  <authors>
    <author>作成者</author>
  </authors>
  <commentList>
    <comment ref="I13" authorId="0" shapeId="0">
      <text>
        <r>
          <rPr>
            <b/>
            <sz val="9"/>
            <color indexed="81"/>
            <rFont val="ＭＳ Ｐゴシック"/>
            <family val="3"/>
            <charset val="128"/>
          </rPr>
          <t>「YYYY/MM/DD」形式で入力する。
入力例：2003/06/06
表示は「平成15年6月6日」となる。</t>
        </r>
      </text>
    </comment>
  </commentList>
</comments>
</file>

<file path=xl/comments26.xml><?xml version="1.0" encoding="utf-8"?>
<comments xmlns="http://schemas.openxmlformats.org/spreadsheetml/2006/main">
  <authors>
    <author>作成者</author>
  </authors>
  <commentList>
    <comment ref="D15" authorId="0" shapeId="0">
      <text>
        <r>
          <rPr>
            <b/>
            <sz val="9"/>
            <color indexed="81"/>
            <rFont val="ＭＳ Ｐゴシック"/>
            <family val="3"/>
            <charset val="128"/>
          </rPr>
          <t>「YYYY/MM/DD」形式で入力する。
入力例：2003/06/06
表示は「平成15年6月6日」となる。</t>
        </r>
      </text>
    </comment>
  </commentList>
</comments>
</file>

<file path=xl/comments27.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28.xml><?xml version="1.0" encoding="utf-8"?>
<comments xmlns="http://schemas.openxmlformats.org/spreadsheetml/2006/main">
  <authors>
    <author>作成者</author>
  </authors>
  <commentList>
    <comment ref="AA7" authorId="0" shapeId="0">
      <text>
        <r>
          <rPr>
            <b/>
            <sz val="9"/>
            <color indexed="81"/>
            <rFont val="ＭＳ Ｐゴシック"/>
            <family val="3"/>
            <charset val="128"/>
          </rPr>
          <t>「YYYY/MM/DD」形式で入力する。
入力例：2003/06/06
表示は「平成15年6月6日」となる。</t>
        </r>
      </text>
    </comment>
    <comment ref="I21" authorId="0" shapeId="0">
      <text>
        <r>
          <rPr>
            <b/>
            <sz val="9"/>
            <color indexed="81"/>
            <rFont val="ＭＳ Ｐゴシック"/>
            <family val="3"/>
            <charset val="128"/>
          </rPr>
          <t>「YYYY/MM/DD」形式で入力する。
入力例：2003/06/06
表示は「平成15年6月6日」となる。</t>
        </r>
      </text>
    </comment>
  </commentList>
</comments>
</file>

<file path=xl/comments29.xml><?xml version="1.0" encoding="utf-8"?>
<comments xmlns="http://schemas.openxmlformats.org/spreadsheetml/2006/main">
  <authors>
    <author>作成者</author>
  </authors>
  <commentList>
    <comment ref="AA8" authorId="0" shapeId="0">
      <text>
        <r>
          <rPr>
            <b/>
            <sz val="9"/>
            <color indexed="81"/>
            <rFont val="ＭＳ Ｐゴシック"/>
            <family val="3"/>
            <charset val="128"/>
          </rPr>
          <t>「YYYY/MM/DD」形式で入力する。
入力例：2003/06/06
表示は「平成15年6月6日」となる。</t>
        </r>
      </text>
    </comment>
    <comment ref="K33" authorId="0" shapeId="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authors>
    <author>作成者</author>
  </authors>
  <commentList>
    <comment ref="D3" authorId="0" shapeId="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31.xml><?xml version="1.0" encoding="utf-8"?>
<comments xmlns="http://schemas.openxmlformats.org/spreadsheetml/2006/main">
  <authors>
    <author>作成者</author>
  </authors>
  <commentList>
    <comment ref="A33" authorId="0" shapeId="0">
      <text>
        <r>
          <rPr>
            <b/>
            <sz val="9"/>
            <color indexed="81"/>
            <rFont val="ＭＳ Ｐゴシック"/>
            <family val="3"/>
            <charset val="128"/>
          </rPr>
          <t>「YYYY/MM/DD」形式で入力する。
入力例：2003/06/06
表示は「平成15年6月6日」となる。</t>
        </r>
      </text>
    </comment>
  </commentList>
</comments>
</file>

<file path=xl/comments32.xml><?xml version="1.0" encoding="utf-8"?>
<comments xmlns="http://schemas.openxmlformats.org/spreadsheetml/2006/main">
  <authors>
    <author>作成者</author>
  </authors>
  <commentList>
    <comment ref="J9" authorId="0" shapeId="0">
      <text>
        <r>
          <rPr>
            <b/>
            <sz val="9"/>
            <color indexed="81"/>
            <rFont val="ＭＳ Ｐゴシック"/>
            <family val="3"/>
            <charset val="128"/>
          </rPr>
          <t>「YYYY/MM/DD」形式で入力する。
入力例：2003/06/06
表示は「平成15年6月6日」となる。</t>
        </r>
      </text>
    </comment>
  </commentList>
</comments>
</file>

<file path=xl/comments33.xml><?xml version="1.0" encoding="utf-8"?>
<comments xmlns="http://schemas.openxmlformats.org/spreadsheetml/2006/main">
  <authors>
    <author>作成者</author>
  </authors>
  <commentList>
    <comment ref="F7" authorId="0" shapeId="0">
      <text>
        <r>
          <rPr>
            <b/>
            <sz val="9"/>
            <color indexed="81"/>
            <rFont val="ＭＳ Ｐゴシック"/>
            <family val="3"/>
            <charset val="128"/>
          </rPr>
          <t>「YYYY/MM/DD」形式で入力する。
入力例：2003/06/06
表示は「平成15年6月6日」となる。</t>
        </r>
      </text>
    </comment>
  </commentList>
</comments>
</file>

<file path=xl/comments34.xml><?xml version="1.0" encoding="utf-8"?>
<comments xmlns="http://schemas.openxmlformats.org/spreadsheetml/2006/main">
  <authors>
    <author>作成者</author>
  </authors>
  <commentList>
    <comment ref="G4" authorId="0" shapeId="0">
      <text>
        <r>
          <rPr>
            <b/>
            <sz val="9"/>
            <color indexed="81"/>
            <rFont val="ＭＳ Ｐゴシック"/>
            <family val="3"/>
            <charset val="128"/>
          </rPr>
          <t>「YYYY/MM/DD」形式で入力する。
入力例：2003/06/06
表示は「平成15年6月6日」となる。</t>
        </r>
      </text>
    </comment>
    <comment ref="F21" authorId="0" shapeId="0">
      <text>
        <r>
          <rPr>
            <b/>
            <sz val="9"/>
            <color indexed="81"/>
            <rFont val="ＭＳ Ｐゴシック"/>
            <family val="3"/>
            <charset val="128"/>
          </rPr>
          <t>「YYYY/MM/DD」形式で入力する。
入力例：2003/06/06
表示は「平成15年6月6日」となる。</t>
        </r>
      </text>
    </comment>
  </commentList>
</comments>
</file>

<file path=xl/comments35.xml><?xml version="1.0" encoding="utf-8"?>
<comments xmlns="http://schemas.openxmlformats.org/spreadsheetml/2006/main">
  <authors>
    <author>福岡県県土整備部</author>
  </authors>
  <commentList>
    <comment ref="AD32" authorId="0" shapeId="0">
      <text>
        <r>
          <rPr>
            <sz val="9"/>
            <color indexed="81"/>
            <rFont val="ＭＳ Ｐゴシック"/>
            <family val="3"/>
            <charset val="128"/>
          </rPr>
          <t xml:space="preserve">工事に従事した労働者全員の就労日数の和をご記入ください。
</t>
        </r>
      </text>
    </comment>
    <comment ref="AD34" authorId="0" shapeId="0">
      <text>
        <r>
          <rPr>
            <sz val="9"/>
            <color indexed="81"/>
            <rFont val="ＭＳ Ｐゴシック"/>
            <family val="3"/>
            <charset val="128"/>
          </rPr>
          <t>工事に従事した事業所数をご記入ください。</t>
        </r>
      </text>
    </comment>
    <comment ref="AD36" authorId="0" shapeId="0">
      <text>
        <r>
          <rPr>
            <sz val="9"/>
            <color indexed="81"/>
            <rFont val="ＭＳ Ｐゴシック"/>
            <family val="3"/>
            <charset val="128"/>
          </rPr>
          <t xml:space="preserve">工事に従事した労働者全員の人数をご記入ください。
</t>
        </r>
      </text>
    </comment>
    <comment ref="AD40" authorId="0" shapeId="0">
      <text>
        <r>
          <rPr>
            <sz val="9"/>
            <color indexed="81"/>
            <rFont val="ＭＳ Ｐゴシック"/>
            <family val="3"/>
            <charset val="128"/>
          </rPr>
          <t>工事に従事した建退共対象労働者の就労日数の和をご記入ください。</t>
        </r>
      </text>
    </comment>
    <comment ref="AD45" authorId="0" shapeId="0">
      <text>
        <r>
          <rPr>
            <sz val="9"/>
            <color indexed="81"/>
            <rFont val="ＭＳ Ｐゴシック"/>
            <family val="3"/>
            <charset val="128"/>
          </rPr>
          <t xml:space="preserve">工事に従事した建退共加入事業者数をご記入ください。
</t>
        </r>
      </text>
    </comment>
    <comment ref="AD47" authorId="0" shapeId="0">
      <text>
        <r>
          <rPr>
            <sz val="9"/>
            <color indexed="81"/>
            <rFont val="ＭＳ Ｐゴシック"/>
            <family val="3"/>
            <charset val="128"/>
          </rPr>
          <t xml:space="preserve">工事に従事した建退共対象労働者の人数をご記入ください。
</t>
        </r>
      </text>
    </comment>
  </commentList>
</comments>
</file>

<file path=xl/comments36.xml><?xml version="1.0" encoding="utf-8"?>
<comments xmlns="http://schemas.openxmlformats.org/spreadsheetml/2006/main">
  <authors>
    <author>福岡県県土整備部</author>
  </authors>
  <commentList>
    <comment ref="F29" authorId="0" shapeId="0">
      <text>
        <r>
          <rPr>
            <sz val="9"/>
            <color indexed="81"/>
            <rFont val="ＭＳ Ｐゴシック"/>
            <family val="3"/>
            <charset val="128"/>
          </rPr>
          <t>工事に従事する建退共対象労働者の就労日数の和をご記入ください。</t>
        </r>
      </text>
    </comment>
    <comment ref="I33" authorId="0" shapeId="0">
      <text>
        <r>
          <rPr>
            <sz val="9"/>
            <color indexed="81"/>
            <rFont val="ＭＳ Ｐゴシック"/>
            <family val="3"/>
            <charset val="128"/>
          </rPr>
          <t xml:space="preserve">総工事費・工事種別に応じた購入率をご記入ください。
</t>
        </r>
      </text>
    </comment>
    <comment ref="K33" authorId="0" shapeId="0">
      <text>
        <r>
          <rPr>
            <sz val="9"/>
            <color indexed="81"/>
            <rFont val="ＭＳ Ｐゴシック"/>
            <family val="3"/>
            <charset val="128"/>
          </rPr>
          <t xml:space="preserve">工事に従事する全労働者のうち、建退共対象労働者の割合をご記入ください。
</t>
        </r>
      </text>
    </comment>
  </commentList>
</comments>
</file>

<file path=xl/comments37.xml><?xml version="1.0" encoding="utf-8"?>
<comments xmlns="http://schemas.openxmlformats.org/spreadsheetml/2006/main">
  <authors>
    <author>作成者</author>
  </authors>
  <commentList>
    <comment ref="A93" authorId="0" shapeId="0">
      <text>
        <r>
          <rPr>
            <b/>
            <sz val="9"/>
            <color indexed="81"/>
            <rFont val="ＭＳ Ｐゴシック"/>
            <family val="3"/>
            <charset val="128"/>
          </rPr>
          <t>搬出先と搬出元が同一の者である場合に作成</t>
        </r>
        <r>
          <rPr>
            <sz val="9"/>
            <color indexed="81"/>
            <rFont val="ＭＳ Ｐゴシック"/>
            <family val="3"/>
            <charset val="128"/>
          </rPr>
          <t xml:space="preserve">
</t>
        </r>
      </text>
    </comment>
  </commentList>
</comments>
</file>

<file path=xl/comments38.xml><?xml version="1.0" encoding="utf-8"?>
<comments xmlns="http://schemas.openxmlformats.org/spreadsheetml/2006/main">
  <authors>
    <author>作成者</author>
    <author>福岡県県土整備部</author>
  </authors>
  <commentList>
    <comment ref="AA3" authorId="0" shapeId="0">
      <text>
        <r>
          <rPr>
            <b/>
            <sz val="9"/>
            <color indexed="81"/>
            <rFont val="ＭＳ Ｐゴシック"/>
            <family val="3"/>
            <charset val="128"/>
          </rPr>
          <t>「YYYY/MM/DD」形式で入力する。
入力例：2003/06/06
表示は「平成15年6月6日」となる。</t>
        </r>
      </text>
    </comment>
    <comment ref="AF14" authorId="1" shapeId="0">
      <text>
        <r>
          <rPr>
            <b/>
            <sz val="11"/>
            <color indexed="81"/>
            <rFont val="ＭＳ Ｐゴシック"/>
            <family val="3"/>
            <charset val="128"/>
          </rPr>
          <t xml:space="preserve">記名押印又は署名
署名の場合は基本情報の代表者欄を空白にして署名
</t>
        </r>
      </text>
    </comment>
  </commentList>
</comments>
</file>

<file path=xl/comments4.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authors>
    <author>作成者</author>
    <author>福岡県県土整備部</author>
  </authors>
  <commentList>
    <comment ref="T11" authorId="0" shapeId="0">
      <text>
        <r>
          <rPr>
            <b/>
            <sz val="9"/>
            <color indexed="81"/>
            <rFont val="ＭＳ Ｐゴシック"/>
            <family val="3"/>
            <charset val="128"/>
          </rPr>
          <t>「YYYY/MM/DD」形式で入力する。
入力例：2003/06/06
表示は「平成15年6月6日」となる。</t>
        </r>
      </text>
    </comment>
    <comment ref="G38" authorId="1" shapeId="0">
      <text>
        <r>
          <rPr>
            <b/>
            <sz val="11"/>
            <color indexed="10"/>
            <rFont val="ＭＳ Ｐゴシック"/>
            <family val="3"/>
            <charset val="128"/>
          </rPr>
          <t>※配置技術者が分かるように「対象技術者名称」のみを記載
　（「主任技術者」または「監理技術者」のどちらかを削除）
※監理技術者補佐を配置する場合は、監理技術者
　氏名の下段に（監理技術者補佐氏名）を記載</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 ref="AS3" authorId="0" shapeId="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authors>
    <author>福岡県県土整備部</author>
  </authors>
  <commentList>
    <comment ref="R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 ref="T18" authorId="0" shapeId="0">
      <text>
        <r>
          <rPr>
            <b/>
            <sz val="9"/>
            <color indexed="81"/>
            <rFont val="ＭＳ Ｐゴシック"/>
            <family val="3"/>
            <charset val="128"/>
          </rPr>
          <t>土木施工管理の手引き段階確認一覧表の区分を記載</t>
        </r>
      </text>
    </comment>
  </commentList>
</comments>
</file>

<file path=xl/comments9.xml><?xml version="1.0" encoding="utf-8"?>
<comments xmlns="http://schemas.openxmlformats.org/spreadsheetml/2006/main">
  <authors>
    <author>福岡県県土整備部</author>
  </authors>
  <commentList>
    <comment ref="O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sharedStrings.xml><?xml version="1.0" encoding="utf-8"?>
<sst xmlns="http://schemas.openxmlformats.org/spreadsheetml/2006/main" count="13055" uniqueCount="2348">
  <si>
    <t>処分業者（中間処理または最終処分）</t>
    <rPh sb="0" eb="2">
      <t>ショブン</t>
    </rPh>
    <rPh sb="2" eb="4">
      <t>ギョウシャ</t>
    </rPh>
    <rPh sb="5" eb="7">
      <t>チュウカン</t>
    </rPh>
    <rPh sb="7" eb="9">
      <t>ショリ</t>
    </rPh>
    <rPh sb="12" eb="14">
      <t>サイシュウ</t>
    </rPh>
    <rPh sb="14" eb="16">
      <t>ショブン</t>
    </rPh>
    <phoneticPr fontId="19"/>
  </si>
  <si>
    <t>許可期限</t>
    <rPh sb="0" eb="2">
      <t>キョカ</t>
    </rPh>
    <rPh sb="2" eb="4">
      <t>キゲン</t>
    </rPh>
    <phoneticPr fontId="19"/>
  </si>
  <si>
    <t>　中間処理　①脱水　②乾燥　③焼却　④破砕　⑤選別　⑥その他</t>
    <rPh sb="1" eb="3">
      <t>チュウカン</t>
    </rPh>
    <rPh sb="3" eb="5">
      <t>ショリ</t>
    </rPh>
    <phoneticPr fontId="19"/>
  </si>
  <si>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19"/>
  </si>
  <si>
    <t>工　事　名</t>
  </si>
  <si>
    <t>年</t>
    <rPh sb="0" eb="1">
      <t>ネン</t>
    </rPh>
    <phoneticPr fontId="19"/>
  </si>
  <si>
    <t>月</t>
    <rPh sb="0" eb="1">
      <t>ガツ</t>
    </rPh>
    <phoneticPr fontId="19"/>
  </si>
  <si>
    <t>日</t>
    <rPh sb="0" eb="1">
      <t>ニチ</t>
    </rPh>
    <phoneticPr fontId="19"/>
  </si>
  <si>
    <t>別紙　6</t>
  </si>
  <si>
    <t>　　(発注者)</t>
  </si>
  <si>
    <t>記</t>
  </si>
  <si>
    <t>　4　再資源化等をした施設の名称及び所在地</t>
  </si>
  <si>
    <t>　　(書ききれない場合は別紙に記載)</t>
  </si>
  <si>
    <t>(直接工事費)</t>
  </si>
  <si>
    <t>　(添付資料)</t>
  </si>
  <si>
    <t>　5　特定建設資材廃棄物の再資源化等に要した費用</t>
    <phoneticPr fontId="19"/>
  </si>
  <si>
    <t>万円(税抜)</t>
    <phoneticPr fontId="19"/>
  </si>
  <si>
    <t>事務所電話番号</t>
    <rPh sb="0" eb="2">
      <t>ジム</t>
    </rPh>
    <rPh sb="2" eb="3">
      <t>ショ</t>
    </rPh>
    <rPh sb="3" eb="5">
      <t>デンワ</t>
    </rPh>
    <rPh sb="5" eb="7">
      <t>バンゴウ</t>
    </rPh>
    <phoneticPr fontId="19"/>
  </si>
  <si>
    <t>会社名</t>
    <rPh sb="0" eb="3">
      <t>カイシャメイ</t>
    </rPh>
    <phoneticPr fontId="19"/>
  </si>
  <si>
    <t>代表者</t>
    <rPh sb="0" eb="3">
      <t>ダイヒョウシャ</t>
    </rPh>
    <phoneticPr fontId="19"/>
  </si>
  <si>
    <t>電話</t>
    <rPh sb="0" eb="2">
      <t>デンワ</t>
    </rPh>
    <phoneticPr fontId="19"/>
  </si>
  <si>
    <t>ファックス</t>
    <phoneticPr fontId="19"/>
  </si>
  <si>
    <t>～</t>
    <phoneticPr fontId="19"/>
  </si>
  <si>
    <t>安全・訓練等の活動計画書</t>
    <rPh sb="0" eb="2">
      <t>アンゼン</t>
    </rPh>
    <rPh sb="3" eb="5">
      <t>クンレン</t>
    </rPh>
    <rPh sb="5" eb="6">
      <t>トウ</t>
    </rPh>
    <rPh sb="7" eb="9">
      <t>カツドウ</t>
    </rPh>
    <rPh sb="9" eb="12">
      <t>ケイカクショ</t>
    </rPh>
    <phoneticPr fontId="19"/>
  </si>
  <si>
    <t>実施
年月日</t>
    <rPh sb="0" eb="2">
      <t>ジッシ</t>
    </rPh>
    <rPh sb="3" eb="6">
      <t>ネンガッピ</t>
    </rPh>
    <phoneticPr fontId="19"/>
  </si>
  <si>
    <t>記</t>
    <rPh sb="0" eb="1">
      <t>キ</t>
    </rPh>
    <phoneticPr fontId="19"/>
  </si>
  <si>
    <t>単位</t>
    <rPh sb="0" eb="2">
      <t>タンイ</t>
    </rPh>
    <phoneticPr fontId="19"/>
  </si>
  <si>
    <t>備考欄</t>
    <rPh sb="0" eb="2">
      <t>ビコウ</t>
    </rPh>
    <rPh sb="2" eb="3">
      <t>ラン</t>
    </rPh>
    <phoneticPr fontId="19"/>
  </si>
  <si>
    <t>項目</t>
    <rPh sb="0" eb="2">
      <t>コウモク</t>
    </rPh>
    <phoneticPr fontId="19"/>
  </si>
  <si>
    <t>入力欄</t>
    <rPh sb="0" eb="2">
      <t>ニュウリョク</t>
    </rPh>
    <rPh sb="2" eb="3">
      <t>ラン</t>
    </rPh>
    <phoneticPr fontId="19"/>
  </si>
  <si>
    <t>小項目</t>
    <rPh sb="0" eb="3">
      <t>ショウコウモク</t>
    </rPh>
    <phoneticPr fontId="19"/>
  </si>
  <si>
    <t>契約書鏡の上の欄１行目が事業名です</t>
    <rPh sb="0" eb="3">
      <t>ケイヤクショ</t>
    </rPh>
    <rPh sb="3" eb="4">
      <t>カガミ</t>
    </rPh>
    <rPh sb="5" eb="6">
      <t>ウエ</t>
    </rPh>
    <rPh sb="7" eb="8">
      <t>ラン</t>
    </rPh>
    <rPh sb="9" eb="11">
      <t>ギョウメ</t>
    </rPh>
    <rPh sb="12" eb="14">
      <t>ジギョウ</t>
    </rPh>
    <rPh sb="14" eb="15">
      <t>メイ</t>
    </rPh>
    <phoneticPr fontId="19"/>
  </si>
  <si>
    <t>契約書鏡の上の欄２行目が工事名です</t>
    <rPh sb="0" eb="3">
      <t>ケイヤクショ</t>
    </rPh>
    <rPh sb="3" eb="4">
      <t>カガミ</t>
    </rPh>
    <rPh sb="5" eb="6">
      <t>ウエ</t>
    </rPh>
    <rPh sb="7" eb="8">
      <t>ラン</t>
    </rPh>
    <rPh sb="9" eb="11">
      <t>ギョウメ</t>
    </rPh>
    <rPh sb="12" eb="14">
      <t>コウジ</t>
    </rPh>
    <rPh sb="14" eb="15">
      <t>メイ</t>
    </rPh>
    <phoneticPr fontId="19"/>
  </si>
  <si>
    <t>契約書鏡の２段目の欄２行目が工事箇所です</t>
    <rPh sb="0" eb="3">
      <t>ケイヤクショ</t>
    </rPh>
    <rPh sb="3" eb="4">
      <t>カガミ</t>
    </rPh>
    <rPh sb="6" eb="8">
      <t>ダンメ</t>
    </rPh>
    <rPh sb="9" eb="10">
      <t>ラン</t>
    </rPh>
    <rPh sb="11" eb="13">
      <t>ギョウメ</t>
    </rPh>
    <rPh sb="14" eb="16">
      <t>コウジ</t>
    </rPh>
    <rPh sb="16" eb="18">
      <t>カショ</t>
    </rPh>
    <phoneticPr fontId="19"/>
  </si>
  <si>
    <t>契約書鏡の２段目の欄１行目が路線・河川名です</t>
    <rPh sb="0" eb="3">
      <t>ケイヤクショ</t>
    </rPh>
    <rPh sb="3" eb="4">
      <t>カガミ</t>
    </rPh>
    <rPh sb="6" eb="8">
      <t>ダンメ</t>
    </rPh>
    <rPh sb="9" eb="10">
      <t>ラン</t>
    </rPh>
    <rPh sb="11" eb="13">
      <t>ギョウメ</t>
    </rPh>
    <rPh sb="14" eb="16">
      <t>ロセン</t>
    </rPh>
    <rPh sb="17" eb="19">
      <t>カセン</t>
    </rPh>
    <rPh sb="19" eb="20">
      <t>メイ</t>
    </rPh>
    <phoneticPr fontId="19"/>
  </si>
  <si>
    <t>・様式で個別に記入が必要な項目については、直接入力または手書きによりご記入下さい。</t>
    <rPh sb="1" eb="3">
      <t>ヨウシキ</t>
    </rPh>
    <rPh sb="4" eb="6">
      <t>コベツ</t>
    </rPh>
    <rPh sb="7" eb="9">
      <t>キニュウ</t>
    </rPh>
    <rPh sb="10" eb="12">
      <t>ヒツヨウ</t>
    </rPh>
    <rPh sb="13" eb="15">
      <t>コウモク</t>
    </rPh>
    <rPh sb="21" eb="23">
      <t>チョクセツ</t>
    </rPh>
    <rPh sb="23" eb="25">
      <t>ニュウリョク</t>
    </rPh>
    <rPh sb="28" eb="30">
      <t>テガ</t>
    </rPh>
    <rPh sb="35" eb="37">
      <t>キニュウ</t>
    </rPh>
    <rPh sb="37" eb="38">
      <t>クダ</t>
    </rPh>
    <phoneticPr fontId="19"/>
  </si>
  <si>
    <t>・全ての様式を網羅しているわけではありませんので、提出書類については契約時及び監督員との協議においてご確認下さい</t>
    <rPh sb="1" eb="2">
      <t>スベ</t>
    </rPh>
    <rPh sb="4" eb="6">
      <t>ヨウシキ</t>
    </rPh>
    <rPh sb="7" eb="9">
      <t>モウラ</t>
    </rPh>
    <rPh sb="25" eb="27">
      <t>テイシュツ</t>
    </rPh>
    <rPh sb="27" eb="29">
      <t>ショルイ</t>
    </rPh>
    <rPh sb="34" eb="37">
      <t>ケイヤクジ</t>
    </rPh>
    <rPh sb="37" eb="38">
      <t>オヨ</t>
    </rPh>
    <rPh sb="39" eb="41">
      <t>カントク</t>
    </rPh>
    <rPh sb="41" eb="42">
      <t>イン</t>
    </rPh>
    <rPh sb="44" eb="46">
      <t>キョウギ</t>
    </rPh>
    <rPh sb="51" eb="53">
      <t>カクニン</t>
    </rPh>
    <rPh sb="53" eb="54">
      <t>クダ</t>
    </rPh>
    <phoneticPr fontId="19"/>
  </si>
  <si>
    <t>・入力欄（着色部）の項目に入力すればすべての様式に反映されます（誤りのないようにご注意下さい）</t>
    <rPh sb="1" eb="4">
      <t>ニュウリョクラン</t>
    </rPh>
    <rPh sb="5" eb="7">
      <t>チャクショク</t>
    </rPh>
    <rPh sb="7" eb="8">
      <t>ブ</t>
    </rPh>
    <rPh sb="10" eb="12">
      <t>コウモク</t>
    </rPh>
    <rPh sb="13" eb="15">
      <t>ニュウリョク</t>
    </rPh>
    <rPh sb="22" eb="24">
      <t>ヨウシキ</t>
    </rPh>
    <rPh sb="25" eb="27">
      <t>ハンエイ</t>
    </rPh>
    <rPh sb="32" eb="33">
      <t>アヤマ</t>
    </rPh>
    <rPh sb="41" eb="43">
      <t>チュウイ</t>
    </rPh>
    <rPh sb="43" eb="44">
      <t>クダ</t>
    </rPh>
    <phoneticPr fontId="19"/>
  </si>
  <si>
    <t>書   類   名</t>
    <rPh sb="0" eb="1">
      <t>ショ</t>
    </rPh>
    <rPh sb="4" eb="5">
      <t>タグイ</t>
    </rPh>
    <rPh sb="8" eb="9">
      <t>メイ</t>
    </rPh>
    <phoneticPr fontId="19"/>
  </si>
  <si>
    <t>摘          要</t>
    <rPh sb="0" eb="1">
      <t>チャク</t>
    </rPh>
    <rPh sb="11" eb="12">
      <t>ヨウ</t>
    </rPh>
    <phoneticPr fontId="19"/>
  </si>
  <si>
    <t>工程表</t>
    <rPh sb="0" eb="3">
      <t>コウテイヒョウ</t>
    </rPh>
    <phoneticPr fontId="19"/>
  </si>
  <si>
    <t>14検第164号</t>
    <rPh sb="2" eb="3">
      <t>ケン</t>
    </rPh>
    <rPh sb="3" eb="4">
      <t>ダイ</t>
    </rPh>
    <rPh sb="7" eb="8">
      <t>ゴウ</t>
    </rPh>
    <phoneticPr fontId="19"/>
  </si>
  <si>
    <t>着工前
又は
行為前</t>
    <rPh sb="0" eb="3">
      <t>チャッコウマエ</t>
    </rPh>
    <rPh sb="4" eb="5">
      <t>マタ</t>
    </rPh>
    <rPh sb="7" eb="9">
      <t>コウイ</t>
    </rPh>
    <rPh sb="9" eb="10">
      <t>マエ</t>
    </rPh>
    <phoneticPr fontId="19"/>
  </si>
  <si>
    <t>交通安全管理計画書</t>
    <rPh sb="0" eb="2">
      <t>コウツウ</t>
    </rPh>
    <rPh sb="2" eb="4">
      <t>アンゼン</t>
    </rPh>
    <rPh sb="4" eb="6">
      <t>カンリ</t>
    </rPh>
    <rPh sb="6" eb="9">
      <t>ケイカクショ</t>
    </rPh>
    <phoneticPr fontId="19"/>
  </si>
  <si>
    <t>不要な場合は空欄（スペースキーを打つことで、「0」等の表示が消えます）</t>
    <rPh sb="0" eb="2">
      <t>フヨウ</t>
    </rPh>
    <rPh sb="3" eb="5">
      <t>バアイ</t>
    </rPh>
    <rPh sb="6" eb="8">
      <t>クウラン</t>
    </rPh>
    <rPh sb="16" eb="17">
      <t>ウ</t>
    </rPh>
    <rPh sb="25" eb="26">
      <t>トウ</t>
    </rPh>
    <rPh sb="27" eb="29">
      <t>ヒョウジ</t>
    </rPh>
    <rPh sb="30" eb="31">
      <t>キ</t>
    </rPh>
    <phoneticPr fontId="19"/>
  </si>
  <si>
    <t>様式-1</t>
    <rPh sb="0" eb="2">
      <t>ヨウシキ</t>
    </rPh>
    <phoneticPr fontId="19"/>
  </si>
  <si>
    <t>ORG</t>
  </si>
  <si>
    <t>PIC</t>
  </si>
  <si>
    <t>DRA</t>
  </si>
  <si>
    <t>発注者</t>
    <rPh sb="0" eb="3">
      <t>ハッチュウシャ</t>
    </rPh>
    <phoneticPr fontId="19"/>
  </si>
  <si>
    <t>福岡県県土整備部電子納品運用ガイドライン</t>
    <rPh sb="0" eb="3">
      <t>フクオカケン</t>
    </rPh>
    <rPh sb="3" eb="4">
      <t>ケン</t>
    </rPh>
    <rPh sb="4" eb="5">
      <t>ツチ</t>
    </rPh>
    <rPh sb="5" eb="7">
      <t>セイビ</t>
    </rPh>
    <rPh sb="7" eb="8">
      <t>ブ</t>
    </rPh>
    <rPh sb="8" eb="10">
      <t>デンシ</t>
    </rPh>
    <rPh sb="10" eb="12">
      <t>ノウヒン</t>
    </rPh>
    <phoneticPr fontId="19"/>
  </si>
  <si>
    <t>工事写真</t>
    <rPh sb="0" eb="2">
      <t>コウジ</t>
    </rPh>
    <rPh sb="2" eb="4">
      <t>シャシン</t>
    </rPh>
    <phoneticPr fontId="19"/>
  </si>
  <si>
    <t>参考図</t>
    <rPh sb="0" eb="2">
      <t>サンコウ</t>
    </rPh>
    <rPh sb="2" eb="3">
      <t>ズ</t>
    </rPh>
    <phoneticPr fontId="19"/>
  </si>
  <si>
    <t>公共事業施行通知書（写）</t>
    <rPh sb="0" eb="2">
      <t>コウキョウ</t>
    </rPh>
    <rPh sb="2" eb="4">
      <t>ジギョウ</t>
    </rPh>
    <rPh sb="4" eb="6">
      <t>シコウ</t>
    </rPh>
    <rPh sb="6" eb="9">
      <t>ツウチショ</t>
    </rPh>
    <rPh sb="10" eb="11">
      <t>シャ</t>
    </rPh>
    <phoneticPr fontId="19"/>
  </si>
  <si>
    <t>失業者吸収の指示がある場合（契約担当者へ）</t>
    <rPh sb="0" eb="3">
      <t>シツギョウシャ</t>
    </rPh>
    <rPh sb="3" eb="5">
      <t>キュウシュウ</t>
    </rPh>
    <rPh sb="6" eb="8">
      <t>シジ</t>
    </rPh>
    <rPh sb="11" eb="13">
      <t>バアイ</t>
    </rPh>
    <rPh sb="14" eb="16">
      <t>ケイヤク</t>
    </rPh>
    <rPh sb="16" eb="19">
      <t>タントウシャ</t>
    </rPh>
    <phoneticPr fontId="19"/>
  </si>
  <si>
    <t>各種試験成績表（公的試験機関）</t>
    <rPh sb="0" eb="2">
      <t>カクシュ</t>
    </rPh>
    <rPh sb="2" eb="4">
      <t>シケン</t>
    </rPh>
    <rPh sb="4" eb="7">
      <t>セイセキヒョウ</t>
    </rPh>
    <rPh sb="8" eb="10">
      <t>コウテキ</t>
    </rPh>
    <rPh sb="10" eb="12">
      <t>シケン</t>
    </rPh>
    <rPh sb="12" eb="14">
      <t>キカン</t>
    </rPh>
    <phoneticPr fontId="19"/>
  </si>
  <si>
    <t>公共事業失業者吸収証明</t>
    <rPh sb="0" eb="2">
      <t>コウキョウ</t>
    </rPh>
    <rPh sb="2" eb="4">
      <t>ジギョウ</t>
    </rPh>
    <rPh sb="4" eb="7">
      <t>シツギョウシャ</t>
    </rPh>
    <rPh sb="7" eb="9">
      <t>キュウシュウ</t>
    </rPh>
    <rPh sb="9" eb="11">
      <t>ショウメイ</t>
    </rPh>
    <phoneticPr fontId="19"/>
  </si>
  <si>
    <t>対象工事の場合（注：工期内に取得すること）</t>
    <rPh sb="0" eb="2">
      <t>タイショウ</t>
    </rPh>
    <rPh sb="2" eb="4">
      <t>コウジ</t>
    </rPh>
    <rPh sb="5" eb="7">
      <t>バアイ</t>
    </rPh>
    <rPh sb="8" eb="9">
      <t>チュウ</t>
    </rPh>
    <rPh sb="10" eb="12">
      <t>コウキ</t>
    </rPh>
    <rPh sb="12" eb="13">
      <t>ナイ</t>
    </rPh>
    <rPh sb="14" eb="16">
      <t>シュトク</t>
    </rPh>
    <phoneticPr fontId="19"/>
  </si>
  <si>
    <t>材料出荷証明書</t>
    <rPh sb="0" eb="2">
      <t>ザイリョウ</t>
    </rPh>
    <rPh sb="2" eb="4">
      <t>シュッカ</t>
    </rPh>
    <rPh sb="4" eb="7">
      <t>ショウメイショ</t>
    </rPh>
    <phoneticPr fontId="19"/>
  </si>
  <si>
    <t>建設発生土処分地確認書</t>
    <rPh sb="0" eb="2">
      <t>ケンセツ</t>
    </rPh>
    <rPh sb="2" eb="4">
      <t>ハッセイ</t>
    </rPh>
    <rPh sb="4" eb="5">
      <t>ド</t>
    </rPh>
    <rPh sb="5" eb="7">
      <t>ショブン</t>
    </rPh>
    <rPh sb="7" eb="8">
      <t>チ</t>
    </rPh>
    <rPh sb="8" eb="11">
      <t>カクニンショ</t>
    </rPh>
    <phoneticPr fontId="19"/>
  </si>
  <si>
    <t>番号</t>
    <rPh sb="0" eb="2">
      <t>バンゴウ</t>
    </rPh>
    <phoneticPr fontId="19"/>
  </si>
  <si>
    <t>建設発生土処分地計画書</t>
    <rPh sb="0" eb="2">
      <t>ケンセツ</t>
    </rPh>
    <rPh sb="2" eb="5">
      <t>ハッセイド</t>
    </rPh>
    <rPh sb="5" eb="8">
      <t>ショブンチ</t>
    </rPh>
    <rPh sb="8" eb="11">
      <t>ケイカクショ</t>
    </rPh>
    <phoneticPr fontId="19"/>
  </si>
  <si>
    <t>建設発生土量</t>
    <rPh sb="0" eb="2">
      <t>ケンセツ</t>
    </rPh>
    <rPh sb="2" eb="5">
      <t>ハッセイド</t>
    </rPh>
    <rPh sb="5" eb="6">
      <t>リョウ</t>
    </rPh>
    <phoneticPr fontId="19"/>
  </si>
  <si>
    <t>運搬距離</t>
    <rPh sb="0" eb="2">
      <t>ウンパン</t>
    </rPh>
    <rPh sb="2" eb="4">
      <t>キョリ</t>
    </rPh>
    <phoneticPr fontId="19"/>
  </si>
  <si>
    <t>建設発生土処分地</t>
    <rPh sb="0" eb="2">
      <t>ケンセツ</t>
    </rPh>
    <rPh sb="2" eb="5">
      <t>ハッセイド</t>
    </rPh>
    <rPh sb="5" eb="8">
      <t>ショブンチ</t>
    </rPh>
    <phoneticPr fontId="19"/>
  </si>
  <si>
    <t>処分地面積</t>
    <rPh sb="0" eb="3">
      <t>ショブンチ</t>
    </rPh>
    <rPh sb="3" eb="5">
      <t>メンセキ</t>
    </rPh>
    <phoneticPr fontId="19"/>
  </si>
  <si>
    <t>㎡</t>
    <phoneticPr fontId="19"/>
  </si>
  <si>
    <t>㎥</t>
    <phoneticPr fontId="19"/>
  </si>
  <si>
    <t>建設発生土処分地確認書</t>
    <rPh sb="0" eb="2">
      <t>ケンセツ</t>
    </rPh>
    <rPh sb="2" eb="5">
      <t>ハッセイド</t>
    </rPh>
    <rPh sb="5" eb="8">
      <t>ショブンチ</t>
    </rPh>
    <rPh sb="8" eb="11">
      <t>カクニンショ</t>
    </rPh>
    <phoneticPr fontId="19"/>
  </si>
  <si>
    <t>共通項目入力シート</t>
    <rPh sb="0" eb="2">
      <t>キョウツウ</t>
    </rPh>
    <rPh sb="2" eb="4">
      <t>コウモク</t>
    </rPh>
    <rPh sb="4" eb="6">
      <t>ニュウリョク</t>
    </rPh>
    <phoneticPr fontId="19"/>
  </si>
  <si>
    <t>住所</t>
    <rPh sb="0" eb="2">
      <t>ジュウショ</t>
    </rPh>
    <phoneticPr fontId="19"/>
  </si>
  <si>
    <t>氏名</t>
    <rPh sb="0" eb="2">
      <t>シメイ</t>
    </rPh>
    <phoneticPr fontId="19"/>
  </si>
  <si>
    <t>生年月日</t>
    <rPh sb="0" eb="2">
      <t>セイネン</t>
    </rPh>
    <rPh sb="2" eb="4">
      <t>ガッピ</t>
    </rPh>
    <phoneticPr fontId="19"/>
  </si>
  <si>
    <t>資格</t>
    <rPh sb="0" eb="2">
      <t>シカク</t>
    </rPh>
    <phoneticPr fontId="19"/>
  </si>
  <si>
    <t>工事名</t>
    <rPh sb="0" eb="3">
      <t>コウジメイ</t>
    </rPh>
    <phoneticPr fontId="19"/>
  </si>
  <si>
    <t>工事箇所</t>
    <rPh sb="0" eb="2">
      <t>コウジ</t>
    </rPh>
    <rPh sb="2" eb="4">
      <t>カショ</t>
    </rPh>
    <phoneticPr fontId="19"/>
  </si>
  <si>
    <t>工期</t>
    <rPh sb="0" eb="2">
      <t>コウキ</t>
    </rPh>
    <phoneticPr fontId="19"/>
  </si>
  <si>
    <t>現場代理人</t>
    <rPh sb="0" eb="2">
      <t>ゲンバ</t>
    </rPh>
    <rPh sb="2" eb="5">
      <t>ダイリニン</t>
    </rPh>
    <phoneticPr fontId="19"/>
  </si>
  <si>
    <t>主任技術者</t>
    <rPh sb="0" eb="2">
      <t>シュニン</t>
    </rPh>
    <rPh sb="2" eb="5">
      <t>ギジュツシャ</t>
    </rPh>
    <phoneticPr fontId="19"/>
  </si>
  <si>
    <t>請負代金</t>
    <rPh sb="0" eb="2">
      <t>ウケオイ</t>
    </rPh>
    <rPh sb="2" eb="4">
      <t>ダイキン</t>
    </rPh>
    <phoneticPr fontId="19"/>
  </si>
  <si>
    <t>事業名</t>
    <rPh sb="0" eb="2">
      <t>ジギョウ</t>
    </rPh>
    <rPh sb="2" eb="3">
      <t>メイ</t>
    </rPh>
    <phoneticPr fontId="19"/>
  </si>
  <si>
    <t>契約</t>
    <rPh sb="0" eb="2">
      <t>ケイヤク</t>
    </rPh>
    <phoneticPr fontId="19"/>
  </si>
  <si>
    <t>１級土木施工管理技士第１２３４５６７８号</t>
    <rPh sb="1" eb="2">
      <t>キュウ</t>
    </rPh>
    <rPh sb="2" eb="4">
      <t>ドボク</t>
    </rPh>
    <rPh sb="4" eb="6">
      <t>セコウ</t>
    </rPh>
    <rPh sb="6" eb="8">
      <t>カンリ</t>
    </rPh>
    <rPh sb="8" eb="10">
      <t>ギシ</t>
    </rPh>
    <rPh sb="10" eb="11">
      <t>ダイ</t>
    </rPh>
    <rPh sb="19" eb="20">
      <t>ゴウ</t>
    </rPh>
    <phoneticPr fontId="19"/>
  </si>
  <si>
    <t>福岡太郎</t>
    <rPh sb="0" eb="2">
      <t>フクオカ</t>
    </rPh>
    <rPh sb="2" eb="4">
      <t>タロウ</t>
    </rPh>
    <phoneticPr fontId="19"/>
  </si>
  <si>
    <t>税込み</t>
    <rPh sb="0" eb="2">
      <t>ゼイコ</t>
    </rPh>
    <phoneticPr fontId="19"/>
  </si>
  <si>
    <t>福岡次郎</t>
    <rPh sb="0" eb="2">
      <t>フクオカ</t>
    </rPh>
    <rPh sb="2" eb="4">
      <t>ジロウ</t>
    </rPh>
    <phoneticPr fontId="19"/>
  </si>
  <si>
    <t>福岡三郎</t>
    <rPh sb="0" eb="2">
      <t>フクオカ</t>
    </rPh>
    <rPh sb="2" eb="4">
      <t>サブロウ</t>
    </rPh>
    <phoneticPr fontId="19"/>
  </si>
  <si>
    <t>起工番号</t>
    <rPh sb="0" eb="2">
      <t>キコウ</t>
    </rPh>
    <rPh sb="2" eb="4">
      <t>バンゴウ</t>
    </rPh>
    <phoneticPr fontId="19"/>
  </si>
  <si>
    <t>所長</t>
    <rPh sb="0" eb="2">
      <t>ショチョウ</t>
    </rPh>
    <phoneticPr fontId="19"/>
  </si>
  <si>
    <t>様式-2</t>
    <rPh sb="0" eb="2">
      <t>ヨウシキ</t>
    </rPh>
    <phoneticPr fontId="19"/>
  </si>
  <si>
    <t>商号</t>
    <rPh sb="0" eb="2">
      <t>ショウゴウ</t>
    </rPh>
    <phoneticPr fontId="19"/>
  </si>
  <si>
    <t>路線</t>
    <rPh sb="0" eb="2">
      <t>ロセン</t>
    </rPh>
    <phoneticPr fontId="19"/>
  </si>
  <si>
    <t>河川</t>
    <rPh sb="0" eb="2">
      <t>カセン</t>
    </rPh>
    <phoneticPr fontId="19"/>
  </si>
  <si>
    <t>名</t>
    <rPh sb="0" eb="1">
      <t>メイ</t>
    </rPh>
    <phoneticPr fontId="19"/>
  </si>
  <si>
    <t>安全教育活動の内容</t>
    <rPh sb="0" eb="2">
      <t>アンゼン</t>
    </rPh>
    <rPh sb="2" eb="4">
      <t>キョウイク</t>
    </rPh>
    <rPh sb="4" eb="6">
      <t>カツドウ</t>
    </rPh>
    <rPh sb="7" eb="9">
      <t>ナイヨウ</t>
    </rPh>
    <phoneticPr fontId="19"/>
  </si>
  <si>
    <t>路線・河川名</t>
    <rPh sb="0" eb="2">
      <t>ロセン</t>
    </rPh>
    <rPh sb="3" eb="5">
      <t>カセン</t>
    </rPh>
    <rPh sb="5" eb="6">
      <t>メイ</t>
    </rPh>
    <phoneticPr fontId="19"/>
  </si>
  <si>
    <t>工 事 打 合 せ 簿</t>
    <rPh sb="0" eb="1">
      <t>コウ</t>
    </rPh>
    <rPh sb="2" eb="3">
      <t>コト</t>
    </rPh>
    <rPh sb="4" eb="5">
      <t>ダ</t>
    </rPh>
    <rPh sb="6" eb="7">
      <t>ゴウ</t>
    </rPh>
    <rPh sb="10" eb="11">
      <t>ボ</t>
    </rPh>
    <phoneticPr fontId="19"/>
  </si>
  <si>
    <t>□発注者</t>
    <rPh sb="1" eb="4">
      <t>ハッチュウシャ</t>
    </rPh>
    <phoneticPr fontId="19"/>
  </si>
  <si>
    <t>発議年月日</t>
    <rPh sb="0" eb="2">
      <t>ハツギ</t>
    </rPh>
    <rPh sb="2" eb="5">
      <t>ネンガッピ</t>
    </rPh>
    <phoneticPr fontId="19"/>
  </si>
  <si>
    <t>発議事項</t>
    <rPh sb="0" eb="2">
      <t>ハツギ</t>
    </rPh>
    <rPh sb="2" eb="4">
      <t>ジコウ</t>
    </rPh>
    <phoneticPr fontId="19"/>
  </si>
  <si>
    <t>（内容）</t>
    <rPh sb="1" eb="3">
      <t>ナイヨウ</t>
    </rPh>
    <phoneticPr fontId="19"/>
  </si>
  <si>
    <t>上記について</t>
    <rPh sb="0" eb="2">
      <t>ジョウキ</t>
    </rPh>
    <phoneticPr fontId="19"/>
  </si>
  <si>
    <t>【様式１】</t>
  </si>
  <si>
    <t>県産資材不使用理由書</t>
  </si>
  <si>
    <t>　　　　　　　　　</t>
  </si>
  <si>
    <t>材　料　名</t>
  </si>
  <si>
    <t>理　　　　　　　　　　由</t>
  </si>
  <si>
    <t>起 工 番 号</t>
    <phoneticPr fontId="19"/>
  </si>
  <si>
    <t>工   事   名</t>
    <phoneticPr fontId="19"/>
  </si>
  <si>
    <t>路        線</t>
    <phoneticPr fontId="19"/>
  </si>
  <si>
    <t>河   川   名</t>
    <phoneticPr fontId="19"/>
  </si>
  <si>
    <t xml:space="preserve">       標記工事において、以下の理由により、県産資材を使用出来ません。</t>
    <phoneticPr fontId="19"/>
  </si>
  <si>
    <t>（注）１.　材料承認の必要な材料のうち、県産資材を使用しない材料（材料承認願の会社
　　　　　（工場）名の記入欄で「県外」とした材料）を記入。
　　　　　なお、県産資材とは県内に本店（本社）がある会社の製品又は県内の工場で製造された
　　　　　製品とする。
　　 ２.　福岡県認定リサイクル製品及び県土整備部が承認した改良土は、提出不要。</t>
    <rPh sb="33" eb="35">
      <t>ザイリョウ</t>
    </rPh>
    <rPh sb="35" eb="37">
      <t>ショウニン</t>
    </rPh>
    <rPh sb="37" eb="38">
      <t>ネガ</t>
    </rPh>
    <rPh sb="80" eb="82">
      <t>ケンサン</t>
    </rPh>
    <rPh sb="82" eb="84">
      <t>シザイ</t>
    </rPh>
    <rPh sb="86" eb="88">
      <t>ケンナイ</t>
    </rPh>
    <rPh sb="89" eb="91">
      <t>ホンテン</t>
    </rPh>
    <rPh sb="92" eb="94">
      <t>ホンシャ</t>
    </rPh>
    <rPh sb="98" eb="100">
      <t>カイシャ</t>
    </rPh>
    <rPh sb="101" eb="103">
      <t>セイヒン</t>
    </rPh>
    <rPh sb="103" eb="104">
      <t>マタ</t>
    </rPh>
    <rPh sb="159" eb="161">
      <t>カイリョウ</t>
    </rPh>
    <rPh sb="161" eb="162">
      <t>ド</t>
    </rPh>
    <rPh sb="166" eb="168">
      <t>フヨウ</t>
    </rPh>
    <phoneticPr fontId="19"/>
  </si>
  <si>
    <t>建設廃棄物処理計画書</t>
    <rPh sb="0" eb="2">
      <t>ケンセツ</t>
    </rPh>
    <rPh sb="2" eb="5">
      <t>ハイキブツ</t>
    </rPh>
    <rPh sb="5" eb="7">
      <t>ショリ</t>
    </rPh>
    <rPh sb="7" eb="10">
      <t>ケイカクショ</t>
    </rPh>
    <phoneticPr fontId="19"/>
  </si>
  <si>
    <t>工事場所</t>
    <rPh sb="0" eb="2">
      <t>コウジ</t>
    </rPh>
    <rPh sb="2" eb="4">
      <t>バショ</t>
    </rPh>
    <phoneticPr fontId="19"/>
  </si>
  <si>
    <t>工　期</t>
    <rPh sb="0" eb="1">
      <t>コウ</t>
    </rPh>
    <rPh sb="2" eb="3">
      <t>キ</t>
    </rPh>
    <phoneticPr fontId="19"/>
  </si>
  <si>
    <t>事務所名</t>
    <rPh sb="0" eb="2">
      <t>ジム</t>
    </rPh>
    <rPh sb="2" eb="3">
      <t>ショ</t>
    </rPh>
    <rPh sb="3" eb="4">
      <t>メイ</t>
    </rPh>
    <phoneticPr fontId="19"/>
  </si>
  <si>
    <t>請負業者名</t>
    <rPh sb="0" eb="2">
      <t>ウケオイ</t>
    </rPh>
    <rPh sb="2" eb="4">
      <t>ギョウシャ</t>
    </rPh>
    <rPh sb="4" eb="5">
      <t>メイ</t>
    </rPh>
    <phoneticPr fontId="19"/>
  </si>
  <si>
    <t>監督員名</t>
    <rPh sb="0" eb="3">
      <t>カントクイン</t>
    </rPh>
    <rPh sb="3" eb="4">
      <t>メイ</t>
    </rPh>
    <phoneticPr fontId="19"/>
  </si>
  <si>
    <t>建設廃棄物の種類</t>
    <rPh sb="0" eb="2">
      <t>ケンセツ</t>
    </rPh>
    <rPh sb="2" eb="5">
      <t>ハイキブツ</t>
    </rPh>
    <rPh sb="6" eb="8">
      <t>シュルイ</t>
    </rPh>
    <phoneticPr fontId="19"/>
  </si>
  <si>
    <r>
      <t>処分方法</t>
    </r>
    <r>
      <rPr>
        <sz val="8"/>
        <rFont val="ＭＳ Ｐ明朝"/>
        <family val="1"/>
        <charset val="128"/>
      </rPr>
      <t>※１</t>
    </r>
    <rPh sb="0" eb="2">
      <t>ショブン</t>
    </rPh>
    <rPh sb="2" eb="4">
      <t>ホウホウ</t>
    </rPh>
    <phoneticPr fontId="19"/>
  </si>
  <si>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19"/>
  </si>
  <si>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19"/>
  </si>
  <si>
    <t>処理期間</t>
    <rPh sb="0" eb="2">
      <t>ショリ</t>
    </rPh>
    <rPh sb="2" eb="4">
      <t>キカン</t>
    </rPh>
    <phoneticPr fontId="19"/>
  </si>
  <si>
    <t>処分先（都道府県政令市名）</t>
    <rPh sb="0" eb="2">
      <t>ショブン</t>
    </rPh>
    <rPh sb="2" eb="3">
      <t>サキ</t>
    </rPh>
    <rPh sb="4" eb="8">
      <t>トドウフケン</t>
    </rPh>
    <rPh sb="8" eb="10">
      <t>セイレイ</t>
    </rPh>
    <rPh sb="10" eb="11">
      <t>シ</t>
    </rPh>
    <rPh sb="11" eb="12">
      <t>メイ</t>
    </rPh>
    <phoneticPr fontId="19"/>
  </si>
  <si>
    <t>処理単価</t>
    <rPh sb="0" eb="2">
      <t>ショリ</t>
    </rPh>
    <rPh sb="2" eb="4">
      <t>タンカ</t>
    </rPh>
    <phoneticPr fontId="19"/>
  </si>
  <si>
    <t>収集・運搬業者</t>
    <rPh sb="0" eb="2">
      <t>シュウシュウ</t>
    </rPh>
    <rPh sb="3" eb="5">
      <t>ウンパン</t>
    </rPh>
    <rPh sb="5" eb="7">
      <t>ギョウシャ</t>
    </rPh>
    <phoneticPr fontId="19"/>
  </si>
  <si>
    <t>業者名</t>
    <rPh sb="0" eb="3">
      <t>ギョウシャメイ</t>
    </rPh>
    <phoneticPr fontId="19"/>
  </si>
  <si>
    <t>許可番号等</t>
    <rPh sb="0" eb="2">
      <t>キョカ</t>
    </rPh>
    <rPh sb="2" eb="4">
      <t>バンゴウ</t>
    </rPh>
    <rPh sb="4" eb="5">
      <t>トウ</t>
    </rPh>
    <phoneticPr fontId="19"/>
  </si>
  <si>
    <r>
      <t>２つの地域にまたがる場合</t>
    </r>
    <r>
      <rPr>
        <sz val="8"/>
        <rFont val="ＭＳ Ｐ明朝"/>
        <family val="1"/>
        <charset val="128"/>
      </rPr>
      <t>※２</t>
    </r>
    <rPh sb="3" eb="5">
      <t>チイキ</t>
    </rPh>
    <rPh sb="10" eb="12">
      <t>バアイ</t>
    </rPh>
    <phoneticPr fontId="19"/>
  </si>
  <si>
    <t>備考</t>
    <rPh sb="0" eb="2">
      <t>ビコウ</t>
    </rPh>
    <phoneticPr fontId="19"/>
  </si>
  <si>
    <t>都道府県
・特定市</t>
    <rPh sb="0" eb="4">
      <t>トドウフケン</t>
    </rPh>
    <rPh sb="6" eb="8">
      <t>トクテイ</t>
    </rPh>
    <rPh sb="8" eb="9">
      <t>シ</t>
    </rPh>
    <phoneticPr fontId="19"/>
  </si>
  <si>
    <t>許可番号</t>
    <rPh sb="0" eb="2">
      <t>キョカ</t>
    </rPh>
    <rPh sb="2" eb="4">
      <t>バンゴウ</t>
    </rPh>
    <phoneticPr fontId="19"/>
  </si>
  <si>
    <t>取扱う
建設廃棄物の種類</t>
    <rPh sb="0" eb="1">
      <t>ト</t>
    </rPh>
    <rPh sb="1" eb="2">
      <t>アツカ</t>
    </rPh>
    <rPh sb="4" eb="6">
      <t>ケンセツ</t>
    </rPh>
    <rPh sb="6" eb="9">
      <t>ハイキブツ</t>
    </rPh>
    <rPh sb="10" eb="12">
      <t>シュルイ</t>
    </rPh>
    <phoneticPr fontId="19"/>
  </si>
  <si>
    <t>（第</t>
    <rPh sb="1" eb="2">
      <t>ダイ</t>
    </rPh>
    <phoneticPr fontId="19"/>
  </si>
  <si>
    <t>段階確認書</t>
    <rPh sb="0" eb="2">
      <t>ダンカイ</t>
    </rPh>
    <rPh sb="2" eb="5">
      <t>カクニンショ</t>
    </rPh>
    <phoneticPr fontId="19"/>
  </si>
  <si>
    <t>様式－１</t>
    <rPh sb="0" eb="2">
      <t>ヨウシキ</t>
    </rPh>
    <phoneticPr fontId="19"/>
  </si>
  <si>
    <t>工　　　期</t>
    <rPh sb="0" eb="1">
      <t>コウ</t>
    </rPh>
    <rPh sb="4" eb="5">
      <t>キ</t>
    </rPh>
    <phoneticPr fontId="19"/>
  </si>
  <si>
    <t>工事安全対策自己点検チェックリスト</t>
    <rPh sb="0" eb="2">
      <t>コウジ</t>
    </rPh>
    <rPh sb="2" eb="4">
      <t>アンゼン</t>
    </rPh>
    <rPh sb="4" eb="6">
      <t>タイサク</t>
    </rPh>
    <rPh sb="6" eb="8">
      <t>ジコ</t>
    </rPh>
    <rPh sb="8" eb="10">
      <t>テンケン</t>
    </rPh>
    <phoneticPr fontId="19"/>
  </si>
  <si>
    <t>事務所名：</t>
    <rPh sb="0" eb="3">
      <t>ジムショ</t>
    </rPh>
    <rPh sb="3" eb="4">
      <t>メイ</t>
    </rPh>
    <phoneticPr fontId="19"/>
  </si>
  <si>
    <t>点 検 日：</t>
    <rPh sb="0" eb="1">
      <t>テン</t>
    </rPh>
    <rPh sb="2" eb="3">
      <t>ケン</t>
    </rPh>
    <rPh sb="4" eb="5">
      <t>ビ</t>
    </rPh>
    <phoneticPr fontId="19"/>
  </si>
  <si>
    <t>点 検 者：</t>
    <rPh sb="0" eb="1">
      <t>テン</t>
    </rPh>
    <rPh sb="2" eb="3">
      <t>ケン</t>
    </rPh>
    <rPh sb="4" eb="5">
      <t>シャ</t>
    </rPh>
    <phoneticPr fontId="19"/>
  </si>
  <si>
    <t>起工番号：</t>
    <rPh sb="0" eb="2">
      <t>キコウ</t>
    </rPh>
    <rPh sb="2" eb="4">
      <t>バンゴウ</t>
    </rPh>
    <phoneticPr fontId="19"/>
  </si>
  <si>
    <t>工 事 名：</t>
    <rPh sb="0" eb="1">
      <t>コウ</t>
    </rPh>
    <rPh sb="2" eb="3">
      <t>コト</t>
    </rPh>
    <rPh sb="4" eb="5">
      <t>メイ</t>
    </rPh>
    <phoneticPr fontId="19"/>
  </si>
  <si>
    <t>請負業者：</t>
    <rPh sb="0" eb="2">
      <t>ウケオイ</t>
    </rPh>
    <rPh sb="2" eb="4">
      <t>ギョウシャ</t>
    </rPh>
    <phoneticPr fontId="19"/>
  </si>
  <si>
    <t>主任(監理)技術者：</t>
    <rPh sb="0" eb="2">
      <t>シュニン</t>
    </rPh>
    <rPh sb="3" eb="5">
      <t>カンリ</t>
    </rPh>
    <rPh sb="6" eb="9">
      <t>ギジュツシャ</t>
    </rPh>
    <phoneticPr fontId="19"/>
  </si>
  <si>
    <t>細　　別</t>
    <rPh sb="0" eb="1">
      <t>ホソ</t>
    </rPh>
    <rPh sb="3" eb="4">
      <t>ベツ</t>
    </rPh>
    <phoneticPr fontId="19"/>
  </si>
  <si>
    <t>チェック項目</t>
    <rPh sb="4" eb="6">
      <t>コウモク</t>
    </rPh>
    <phoneticPr fontId="19"/>
  </si>
  <si>
    <t>安全点検項目</t>
    <phoneticPr fontId="19"/>
  </si>
  <si>
    <t>立入り禁止措置</t>
    <rPh sb="0" eb="2">
      <t>タチイ</t>
    </rPh>
    <rPh sb="3" eb="5">
      <t>キンシ</t>
    </rPh>
    <rPh sb="5" eb="7">
      <t>ソチ</t>
    </rPh>
    <phoneticPr fontId="19"/>
  </si>
  <si>
    <t>作業中の区域は、周囲と明確に分けるため、さく等で隙間なく囲っているか</t>
    <rPh sb="0" eb="3">
      <t>サギョウチュウ</t>
    </rPh>
    <rPh sb="4" eb="6">
      <t>クイキ</t>
    </rPh>
    <rPh sb="8" eb="10">
      <t>シュウイ</t>
    </rPh>
    <rPh sb="11" eb="13">
      <t>メイカク</t>
    </rPh>
    <rPh sb="14" eb="15">
      <t>ワ</t>
    </rPh>
    <rPh sb="22" eb="23">
      <t>ナド</t>
    </rPh>
    <rPh sb="24" eb="26">
      <t>スキマ</t>
    </rPh>
    <rPh sb="28" eb="29">
      <t>カコ</t>
    </rPh>
    <phoneticPr fontId="19"/>
  </si>
  <si>
    <t>関係者以外立入禁止の表示をしているか</t>
    <rPh sb="0" eb="3">
      <t>カンケイシャ</t>
    </rPh>
    <rPh sb="3" eb="5">
      <t>イガイ</t>
    </rPh>
    <rPh sb="5" eb="7">
      <t>タチイリ</t>
    </rPh>
    <rPh sb="7" eb="9">
      <t>キンシ</t>
    </rPh>
    <rPh sb="10" eb="12">
      <t>ヒョウジ</t>
    </rPh>
    <phoneticPr fontId="19"/>
  </si>
  <si>
    <t>資材置場はさく等で囲っているか</t>
    <rPh sb="0" eb="2">
      <t>シザイ</t>
    </rPh>
    <rPh sb="2" eb="4">
      <t>オキバ</t>
    </rPh>
    <rPh sb="7" eb="8">
      <t>ナド</t>
    </rPh>
    <rPh sb="9" eb="10">
      <t>カコ</t>
    </rPh>
    <phoneticPr fontId="19"/>
  </si>
  <si>
    <t>夜間及び暗闇（随道・建物内部等）作業場所には必要な照明器具が設置されているか</t>
    <rPh sb="0" eb="2">
      <t>ヤカン</t>
    </rPh>
    <rPh sb="2" eb="3">
      <t>オヨ</t>
    </rPh>
    <rPh sb="4" eb="6">
      <t>クラヤミ</t>
    </rPh>
    <rPh sb="7" eb="8">
      <t>ズイ</t>
    </rPh>
    <rPh sb="8" eb="9">
      <t>ドウ</t>
    </rPh>
    <rPh sb="10" eb="12">
      <t>タテモノ</t>
    </rPh>
    <rPh sb="12" eb="14">
      <t>ナイブ</t>
    </rPh>
    <rPh sb="14" eb="15">
      <t>ナド</t>
    </rPh>
    <rPh sb="16" eb="18">
      <t>サギョウ</t>
    </rPh>
    <rPh sb="18" eb="20">
      <t>バショ</t>
    </rPh>
    <rPh sb="22" eb="24">
      <t>ヒツヨウ</t>
    </rPh>
    <rPh sb="25" eb="27">
      <t>ショウメイ</t>
    </rPh>
    <rPh sb="27" eb="29">
      <t>キグ</t>
    </rPh>
    <rPh sb="30" eb="32">
      <t>セッチ</t>
    </rPh>
    <phoneticPr fontId="19"/>
  </si>
  <si>
    <t>服装・保護具</t>
    <rPh sb="0" eb="2">
      <t>フクソウ</t>
    </rPh>
    <rPh sb="3" eb="5">
      <t>ホゴ</t>
    </rPh>
    <rPh sb="5" eb="6">
      <t>グ</t>
    </rPh>
    <phoneticPr fontId="19"/>
  </si>
  <si>
    <t>作業に応じた安全靴を着用しているか</t>
    <rPh sb="0" eb="2">
      <t>サギョウ</t>
    </rPh>
    <rPh sb="3" eb="4">
      <t>オウ</t>
    </rPh>
    <rPh sb="6" eb="8">
      <t>アンゼン</t>
    </rPh>
    <rPh sb="8" eb="9">
      <t>クツ</t>
    </rPh>
    <rPh sb="10" eb="12">
      <t>チャクヨウ</t>
    </rPh>
    <phoneticPr fontId="19"/>
  </si>
  <si>
    <t>ヘルメット未着用、袖まくり等の服装のみだれはないか</t>
    <rPh sb="5" eb="8">
      <t>ミチャクヨウ</t>
    </rPh>
    <rPh sb="9" eb="10">
      <t>ソデ</t>
    </rPh>
    <rPh sb="13" eb="14">
      <t>ナド</t>
    </rPh>
    <rPh sb="15" eb="17">
      <t>フクソウ</t>
    </rPh>
    <phoneticPr fontId="19"/>
  </si>
  <si>
    <t>全般</t>
    <rPh sb="0" eb="2">
      <t>ゼンパン</t>
    </rPh>
    <phoneticPr fontId="19"/>
  </si>
  <si>
    <t>異常気象時の対策は十分か（雨、風、避難経路の確認等）</t>
    <rPh sb="0" eb="2">
      <t>イジョウ</t>
    </rPh>
    <rPh sb="2" eb="5">
      <t>キショウジ</t>
    </rPh>
    <rPh sb="6" eb="8">
      <t>タイサク</t>
    </rPh>
    <rPh sb="9" eb="11">
      <t>ジュウブン</t>
    </rPh>
    <rPh sb="13" eb="14">
      <t>アメ</t>
    </rPh>
    <rPh sb="15" eb="16">
      <t>カゼ</t>
    </rPh>
    <rPh sb="17" eb="19">
      <t>ヒナン</t>
    </rPh>
    <rPh sb="19" eb="21">
      <t>ケイロ</t>
    </rPh>
    <rPh sb="22" eb="24">
      <t>カクニン</t>
    </rPh>
    <rPh sb="24" eb="25">
      <t>トウ</t>
    </rPh>
    <phoneticPr fontId="19"/>
  </si>
  <si>
    <t>作業に応じて、必要な作業指揮者・監視員等を配置しているか。</t>
    <rPh sb="0" eb="2">
      <t>サギョウ</t>
    </rPh>
    <rPh sb="3" eb="4">
      <t>オウ</t>
    </rPh>
    <rPh sb="7" eb="9">
      <t>ヒツヨウ</t>
    </rPh>
    <rPh sb="10" eb="12">
      <t>サギョウ</t>
    </rPh>
    <rPh sb="12" eb="15">
      <t>シキシャ</t>
    </rPh>
    <rPh sb="16" eb="20">
      <t>カンシインナド</t>
    </rPh>
    <rPh sb="21" eb="23">
      <t>ハイチ</t>
    </rPh>
    <phoneticPr fontId="19"/>
  </si>
  <si>
    <t>掘削肩付近に物を置いていないか。</t>
    <phoneticPr fontId="19"/>
  </si>
  <si>
    <t>立木の伐倒について合図を決めて作業しているか。危険を生じる恐れがあるものを取り除いているか。</t>
    <rPh sb="0" eb="2">
      <t>タチキ</t>
    </rPh>
    <rPh sb="3" eb="5">
      <t>バットウ</t>
    </rPh>
    <rPh sb="9" eb="11">
      <t>アイズ</t>
    </rPh>
    <rPh sb="12" eb="13">
      <t>キ</t>
    </rPh>
    <rPh sb="15" eb="17">
      <t>サギョウ</t>
    </rPh>
    <rPh sb="23" eb="25">
      <t>キケン</t>
    </rPh>
    <rPh sb="26" eb="27">
      <t>ショウ</t>
    </rPh>
    <rPh sb="29" eb="30">
      <t>オソ</t>
    </rPh>
    <rPh sb="37" eb="38">
      <t>ト</t>
    </rPh>
    <rPh sb="39" eb="40">
      <t>ノゾ</t>
    </rPh>
    <phoneticPr fontId="19"/>
  </si>
  <si>
    <t>公衆災害防止項目</t>
    <rPh sb="0" eb="2">
      <t>コウシュウ</t>
    </rPh>
    <rPh sb="2" eb="4">
      <t>サイガイ</t>
    </rPh>
    <rPh sb="4" eb="6">
      <t>ボウシ</t>
    </rPh>
    <rPh sb="6" eb="8">
      <t>コウモク</t>
    </rPh>
    <phoneticPr fontId="19"/>
  </si>
  <si>
    <t>車両</t>
    <rPh sb="0" eb="2">
      <t>シャリョウ</t>
    </rPh>
    <phoneticPr fontId="19"/>
  </si>
  <si>
    <t>一般車両が通行する箇所の段差対策をしているか</t>
    <rPh sb="0" eb="2">
      <t>イッパン</t>
    </rPh>
    <rPh sb="2" eb="4">
      <t>シャリョウ</t>
    </rPh>
    <rPh sb="5" eb="7">
      <t>ツウコウ</t>
    </rPh>
    <rPh sb="9" eb="11">
      <t>カショ</t>
    </rPh>
    <rPh sb="12" eb="14">
      <t>ダンサ</t>
    </rPh>
    <rPh sb="14" eb="16">
      <t>タイサク</t>
    </rPh>
    <phoneticPr fontId="19"/>
  </si>
  <si>
    <t>ガードマンは適切に配置しているか</t>
    <rPh sb="6" eb="8">
      <t>テキセツ</t>
    </rPh>
    <rPh sb="9" eb="11">
      <t>ハイチ</t>
    </rPh>
    <phoneticPr fontId="19"/>
  </si>
  <si>
    <t>運搬車両の過積載は行っていないか</t>
    <rPh sb="0" eb="2">
      <t>ウンパン</t>
    </rPh>
    <rPh sb="2" eb="4">
      <t>シャリョウ</t>
    </rPh>
    <rPh sb="5" eb="8">
      <t>カセキサイ</t>
    </rPh>
    <rPh sb="9" eb="10">
      <t>オコナ</t>
    </rPh>
    <phoneticPr fontId="19"/>
  </si>
  <si>
    <t>歩行者</t>
    <rPh sb="0" eb="3">
      <t>ホコウシャ</t>
    </rPh>
    <phoneticPr fontId="19"/>
  </si>
  <si>
    <t>歩行者の通行を開放している箇所の段差には、段差対策と注意喚起等の表示をしているか</t>
    <rPh sb="0" eb="2">
      <t>ホコウ</t>
    </rPh>
    <rPh sb="2" eb="3">
      <t>シャ</t>
    </rPh>
    <rPh sb="4" eb="6">
      <t>ツウコウ</t>
    </rPh>
    <rPh sb="7" eb="9">
      <t>カイホウ</t>
    </rPh>
    <rPh sb="13" eb="15">
      <t>カショ</t>
    </rPh>
    <rPh sb="16" eb="18">
      <t>ダンサ</t>
    </rPh>
    <rPh sb="21" eb="23">
      <t>ダンサ</t>
    </rPh>
    <rPh sb="23" eb="25">
      <t>タイサク</t>
    </rPh>
    <rPh sb="26" eb="28">
      <t>チュウイ</t>
    </rPh>
    <rPh sb="28" eb="30">
      <t>カンキ</t>
    </rPh>
    <rPh sb="30" eb="31">
      <t>トウ</t>
    </rPh>
    <rPh sb="32" eb="34">
      <t>ヒョウジ</t>
    </rPh>
    <phoneticPr fontId="19"/>
  </si>
  <si>
    <t>歩行者の通行に危険な箇所（端部からの転落、突起物等）には、柵、危険表示等をしているか</t>
    <rPh sb="0" eb="2">
      <t>ホコウ</t>
    </rPh>
    <rPh sb="2" eb="3">
      <t>シャ</t>
    </rPh>
    <rPh sb="4" eb="6">
      <t>ツウコウ</t>
    </rPh>
    <rPh sb="7" eb="9">
      <t>キケン</t>
    </rPh>
    <rPh sb="10" eb="12">
      <t>カショ</t>
    </rPh>
    <rPh sb="13" eb="15">
      <t>タンブ</t>
    </rPh>
    <rPh sb="18" eb="20">
      <t>テンラク</t>
    </rPh>
    <rPh sb="21" eb="25">
      <t>トッキブツトウ</t>
    </rPh>
    <rPh sb="29" eb="30">
      <t>サク</t>
    </rPh>
    <rPh sb="31" eb="33">
      <t>キケン</t>
    </rPh>
    <rPh sb="33" eb="35">
      <t>ヒョウジ</t>
    </rPh>
    <rPh sb="35" eb="36">
      <t>ナド</t>
    </rPh>
    <phoneticPr fontId="19"/>
  </si>
  <si>
    <t>バス停利用者等の安全を確保しているか</t>
    <rPh sb="2" eb="3">
      <t>テイ</t>
    </rPh>
    <rPh sb="3" eb="6">
      <t>リヨウシャ</t>
    </rPh>
    <rPh sb="6" eb="7">
      <t>トウ</t>
    </rPh>
    <rPh sb="8" eb="10">
      <t>アンゼン</t>
    </rPh>
    <rPh sb="11" eb="13">
      <t>カクホ</t>
    </rPh>
    <phoneticPr fontId="19"/>
  </si>
  <si>
    <t>立抗等の開口部は、転落防止の開口注意表示、及び作業終了時の安全ネットを設置しているか</t>
    <rPh sb="0" eb="1">
      <t>タ</t>
    </rPh>
    <rPh sb="1" eb="2">
      <t>コウ</t>
    </rPh>
    <rPh sb="2" eb="3">
      <t>ナド</t>
    </rPh>
    <rPh sb="4" eb="7">
      <t>カイコウブ</t>
    </rPh>
    <rPh sb="9" eb="11">
      <t>テンラク</t>
    </rPh>
    <rPh sb="11" eb="13">
      <t>ボウシ</t>
    </rPh>
    <rPh sb="14" eb="16">
      <t>カイコウ</t>
    </rPh>
    <rPh sb="16" eb="18">
      <t>チュウイ</t>
    </rPh>
    <rPh sb="18" eb="20">
      <t>ヒョウジ</t>
    </rPh>
    <rPh sb="21" eb="22">
      <t>オヨ</t>
    </rPh>
    <rPh sb="23" eb="25">
      <t>サギョウ</t>
    </rPh>
    <rPh sb="25" eb="28">
      <t>シュウリョウジ</t>
    </rPh>
    <rPh sb="29" eb="31">
      <t>アンゼン</t>
    </rPh>
    <rPh sb="35" eb="37">
      <t>セッチ</t>
    </rPh>
    <phoneticPr fontId="19"/>
  </si>
  <si>
    <t>架空線・埋設管</t>
    <rPh sb="0" eb="2">
      <t>カクウ</t>
    </rPh>
    <rPh sb="2" eb="3">
      <t>セン</t>
    </rPh>
    <rPh sb="4" eb="6">
      <t>マイセツ</t>
    </rPh>
    <rPh sb="6" eb="7">
      <t>カン</t>
    </rPh>
    <phoneticPr fontId="19"/>
  </si>
  <si>
    <t>架空電線の保護（カバー）はなされているか</t>
    <phoneticPr fontId="19"/>
  </si>
  <si>
    <t>電気ケーブルが車両通行区間を横断する箇所はカバー等による防護を行っているか</t>
    <phoneticPr fontId="19"/>
  </si>
  <si>
    <t>電線の接地（アース）工事を確実に行なっているか</t>
    <rPh sb="0" eb="2">
      <t>デンセン</t>
    </rPh>
    <rPh sb="3" eb="5">
      <t>セッチ</t>
    </rPh>
    <rPh sb="10" eb="12">
      <t>コウジ</t>
    </rPh>
    <rPh sb="13" eb="15">
      <t>カクジツ</t>
    </rPh>
    <rPh sb="16" eb="17">
      <t>オコ</t>
    </rPh>
    <phoneticPr fontId="19"/>
  </si>
  <si>
    <t>埋設管等の確認・協議は行っているか</t>
    <rPh sb="0" eb="2">
      <t>マイセツ</t>
    </rPh>
    <rPh sb="2" eb="3">
      <t>カン</t>
    </rPh>
    <rPh sb="3" eb="4">
      <t>トウ</t>
    </rPh>
    <rPh sb="5" eb="7">
      <t>カクニン</t>
    </rPh>
    <rPh sb="8" eb="10">
      <t>キョウギ</t>
    </rPh>
    <rPh sb="11" eb="12">
      <t>オコナ</t>
    </rPh>
    <phoneticPr fontId="19"/>
  </si>
  <si>
    <t>各作業災害防止関係（労働災害防止項目）</t>
    <rPh sb="10" eb="12">
      <t>ロウドウ</t>
    </rPh>
    <rPh sb="12" eb="14">
      <t>サイガイ</t>
    </rPh>
    <rPh sb="14" eb="16">
      <t>ボウシ</t>
    </rPh>
    <rPh sb="16" eb="18">
      <t>コウモク</t>
    </rPh>
    <phoneticPr fontId="19"/>
  </si>
  <si>
    <t>事務所意見欄</t>
    <rPh sb="0" eb="2">
      <t>ジム</t>
    </rPh>
    <rPh sb="2" eb="3">
      <t>ショ</t>
    </rPh>
    <rPh sb="3" eb="5">
      <t>イケン</t>
    </rPh>
    <rPh sb="5" eb="6">
      <t>ラン</t>
    </rPh>
    <phoneticPr fontId="19"/>
  </si>
  <si>
    <t>※記入例　　特によい：◎　　良：○　　否：×　　該当なし：―　　　</t>
    <rPh sb="1" eb="3">
      <t>キニュウ</t>
    </rPh>
    <rPh sb="3" eb="4">
      <t>レイ</t>
    </rPh>
    <rPh sb="6" eb="7">
      <t>トク</t>
    </rPh>
    <rPh sb="14" eb="15">
      <t>リョウ</t>
    </rPh>
    <rPh sb="19" eb="20">
      <t>ヒ</t>
    </rPh>
    <rPh sb="24" eb="26">
      <t>ガイトウ</t>
    </rPh>
    <phoneticPr fontId="19"/>
  </si>
  <si>
    <t>　良：○　　否：×　　該当なし：―　　　</t>
    <rPh sb="1" eb="2">
      <t>リョウ</t>
    </rPh>
    <rPh sb="6" eb="7">
      <t>ヒ</t>
    </rPh>
    <rPh sb="11" eb="13">
      <t>ガイトウ</t>
    </rPh>
    <phoneticPr fontId="19"/>
  </si>
  <si>
    <t>※行が足りない場合追加してください。</t>
    <rPh sb="1" eb="2">
      <t>ギョウ</t>
    </rPh>
    <rPh sb="3" eb="4">
      <t>タ</t>
    </rPh>
    <rPh sb="7" eb="9">
      <t>バアイ</t>
    </rPh>
    <rPh sb="9" eb="11">
      <t>ツイカ</t>
    </rPh>
    <phoneticPr fontId="19"/>
  </si>
  <si>
    <t>（記入方法）</t>
    <rPh sb="1" eb="3">
      <t>キニュウ</t>
    </rPh>
    <rPh sb="3" eb="5">
      <t>ホウホウ</t>
    </rPh>
    <phoneticPr fontId="19"/>
  </si>
  <si>
    <t>　１．項目の「安全点検項目」、「公衆災害防止項目」についてはチェック項目に沿ってチェックをしてください。</t>
    <rPh sb="3" eb="5">
      <t>コウモク</t>
    </rPh>
    <rPh sb="7" eb="9">
      <t>アンゼン</t>
    </rPh>
    <rPh sb="9" eb="11">
      <t>テンケン</t>
    </rPh>
    <rPh sb="11" eb="13">
      <t>コウモク</t>
    </rPh>
    <rPh sb="16" eb="18">
      <t>コウシュウ</t>
    </rPh>
    <rPh sb="18" eb="20">
      <t>サイガイ</t>
    </rPh>
    <rPh sb="20" eb="22">
      <t>ボウシ</t>
    </rPh>
    <rPh sb="22" eb="24">
      <t>コウモク</t>
    </rPh>
    <rPh sb="34" eb="36">
      <t>コウモク</t>
    </rPh>
    <rPh sb="37" eb="38">
      <t>ソ</t>
    </rPh>
    <phoneticPr fontId="19"/>
  </si>
  <si>
    <t>　２．項目の「各作業災害防止項目」については、現在の作業工程（概ね１カ月程度）における主な作業における点検項目</t>
    <rPh sb="3" eb="5">
      <t>コウモク</t>
    </rPh>
    <rPh sb="7" eb="8">
      <t>カク</t>
    </rPh>
    <rPh sb="8" eb="10">
      <t>サギョウ</t>
    </rPh>
    <rPh sb="10" eb="12">
      <t>サイガイ</t>
    </rPh>
    <rPh sb="12" eb="14">
      <t>ボウシ</t>
    </rPh>
    <rPh sb="14" eb="16">
      <t>コウモク</t>
    </rPh>
    <rPh sb="23" eb="25">
      <t>ゲンザイ</t>
    </rPh>
    <rPh sb="26" eb="28">
      <t>サギョウ</t>
    </rPh>
    <rPh sb="28" eb="30">
      <t>コウテイ</t>
    </rPh>
    <rPh sb="31" eb="32">
      <t>オオム</t>
    </rPh>
    <rPh sb="35" eb="36">
      <t>ゲツ</t>
    </rPh>
    <rPh sb="36" eb="38">
      <t>テイド</t>
    </rPh>
    <rPh sb="43" eb="44">
      <t>オモ</t>
    </rPh>
    <rPh sb="45" eb="47">
      <t>サギョウ</t>
    </rPh>
    <rPh sb="51" eb="53">
      <t>テンケン</t>
    </rPh>
    <rPh sb="53" eb="55">
      <t>コウモク</t>
    </rPh>
    <phoneticPr fontId="19"/>
  </si>
  <si>
    <t>　　　を作成してください。</t>
    <phoneticPr fontId="19"/>
  </si>
  <si>
    <t>　【手順】</t>
    <rPh sb="2" eb="4">
      <t>テジュン</t>
    </rPh>
    <phoneticPr fontId="19"/>
  </si>
  <si>
    <t>　　（１）点検時（直近1ヶ月程度）の工程に合わせ対象となる工種を記入する。</t>
    <rPh sb="5" eb="7">
      <t>テンケン</t>
    </rPh>
    <rPh sb="7" eb="8">
      <t>ジ</t>
    </rPh>
    <rPh sb="9" eb="11">
      <t>チョッキン</t>
    </rPh>
    <rPh sb="13" eb="14">
      <t>ゲツ</t>
    </rPh>
    <rPh sb="14" eb="16">
      <t>テイド</t>
    </rPh>
    <rPh sb="18" eb="20">
      <t>コウテイ</t>
    </rPh>
    <rPh sb="21" eb="22">
      <t>ア</t>
    </rPh>
    <rPh sb="24" eb="26">
      <t>タイショウ</t>
    </rPh>
    <rPh sb="29" eb="31">
      <t>コウシュ</t>
    </rPh>
    <rPh sb="32" eb="34">
      <t>キニュウ</t>
    </rPh>
    <phoneticPr fontId="19"/>
  </si>
  <si>
    <t>　　（２）細別、チェック項目に工種に必要な安全点検項目を記載しチェックを行う。</t>
    <rPh sb="5" eb="7">
      <t>サイベツ</t>
    </rPh>
    <rPh sb="12" eb="14">
      <t>コウモク</t>
    </rPh>
    <rPh sb="15" eb="17">
      <t>コウシュ</t>
    </rPh>
    <rPh sb="18" eb="20">
      <t>ヒツヨウ</t>
    </rPh>
    <rPh sb="21" eb="23">
      <t>アンゼン</t>
    </rPh>
    <rPh sb="23" eb="25">
      <t>テンケン</t>
    </rPh>
    <rPh sb="25" eb="27">
      <t>コウモク</t>
    </rPh>
    <rPh sb="28" eb="30">
      <t>キサイ</t>
    </rPh>
    <rPh sb="36" eb="37">
      <t>オコナ</t>
    </rPh>
    <phoneticPr fontId="19"/>
  </si>
  <si>
    <t>　　　　　他のチェックシート等（参考：安全確認チェックシート（建設機械施工安全マニュアル　国土交通省））を用いる</t>
    <rPh sb="5" eb="6">
      <t>タ</t>
    </rPh>
    <rPh sb="14" eb="15">
      <t>トウ</t>
    </rPh>
    <rPh sb="16" eb="18">
      <t>サンコウ</t>
    </rPh>
    <rPh sb="19" eb="21">
      <t>アンゼン</t>
    </rPh>
    <rPh sb="21" eb="23">
      <t>カクニン</t>
    </rPh>
    <rPh sb="31" eb="33">
      <t>ケンセツ</t>
    </rPh>
    <rPh sb="33" eb="35">
      <t>キカイ</t>
    </rPh>
    <rPh sb="35" eb="37">
      <t>セコウ</t>
    </rPh>
    <rPh sb="37" eb="39">
      <t>アンゼン</t>
    </rPh>
    <rPh sb="45" eb="47">
      <t>コクド</t>
    </rPh>
    <rPh sb="47" eb="50">
      <t>コウツウショウ</t>
    </rPh>
    <rPh sb="53" eb="54">
      <t>モチ</t>
    </rPh>
    <phoneticPr fontId="19"/>
  </si>
  <si>
    <t>　　　　場合、細別チェック項目にその対象工種を記入し、チェック項目には別紙と記入する。　</t>
    <rPh sb="4" eb="6">
      <t>バアイ</t>
    </rPh>
    <rPh sb="7" eb="9">
      <t>サイベツ</t>
    </rPh>
    <rPh sb="13" eb="15">
      <t>コウモク</t>
    </rPh>
    <phoneticPr fontId="19"/>
  </si>
  <si>
    <t>　　（３）他のチェックシートを使用する場合は、用紙を資料に添付する。</t>
    <rPh sb="5" eb="6">
      <t>タ</t>
    </rPh>
    <rPh sb="15" eb="17">
      <t>シヨウ</t>
    </rPh>
    <rPh sb="19" eb="21">
      <t>バアイ</t>
    </rPh>
    <rPh sb="23" eb="25">
      <t>ヨウシ</t>
    </rPh>
    <rPh sb="26" eb="28">
      <t>シリョウ</t>
    </rPh>
    <rPh sb="29" eb="31">
      <t>テンプ</t>
    </rPh>
    <phoneticPr fontId="19"/>
  </si>
  <si>
    <t xml:space="preserve">      ※建設機械施工安全マニュアルは福岡県企画課ＨＰ「様式集」からダウンロードできます。</t>
    <rPh sb="7" eb="9">
      <t>ケンセツ</t>
    </rPh>
    <rPh sb="9" eb="11">
      <t>キカイ</t>
    </rPh>
    <rPh sb="11" eb="13">
      <t>セコウ</t>
    </rPh>
    <rPh sb="13" eb="15">
      <t>アンゼン</t>
    </rPh>
    <rPh sb="21" eb="24">
      <t>フクオカケン</t>
    </rPh>
    <rPh sb="24" eb="27">
      <t>キカクカ</t>
    </rPh>
    <rPh sb="30" eb="32">
      <t>ヨウシキ</t>
    </rPh>
    <rPh sb="32" eb="33">
      <t>シュウ</t>
    </rPh>
    <phoneticPr fontId="19"/>
  </si>
  <si>
    <t>27企画第4205号</t>
    <rPh sb="2" eb="4">
      <t>キカク</t>
    </rPh>
    <rPh sb="4" eb="5">
      <t>ダイ</t>
    </rPh>
    <rPh sb="9" eb="10">
      <t>ゴウ</t>
    </rPh>
    <phoneticPr fontId="19"/>
  </si>
  <si>
    <t>再 資 源 化 等 報 告 書</t>
    <phoneticPr fontId="19"/>
  </si>
  <si>
    <t>住所　　　　　　　　　　　　　　　　　　　　　　　　　　　　　　　　</t>
    <phoneticPr fontId="19"/>
  </si>
  <si>
    <r>
      <t>　1　工事の名称</t>
    </r>
    <r>
      <rPr>
        <u/>
        <sz val="10.5"/>
        <color indexed="8"/>
        <rFont val="ＭＳ 明朝"/>
        <family val="1"/>
        <charset val="128"/>
      </rPr>
      <t>　　　　　　　　　　　　　　　　　　　</t>
    </r>
    <phoneticPr fontId="19"/>
  </si>
  <si>
    <r>
      <t>　2　工事の場所　</t>
    </r>
    <r>
      <rPr>
        <u/>
        <sz val="10.5"/>
        <color indexed="8"/>
        <rFont val="ＭＳ 明朝"/>
        <family val="1"/>
        <charset val="128"/>
      </rPr>
      <t>　　　　　　　　　　　　　　　　　　　　　　　　　　　</t>
    </r>
    <phoneticPr fontId="19"/>
  </si>
  <si>
    <t>　3　再資源化等が完了した年月日</t>
    <phoneticPr fontId="19"/>
  </si>
  <si>
    <t>特定建設資材廃棄物
の種類</t>
    <phoneticPr fontId="19"/>
  </si>
  <si>
    <t xml:space="preserve">施設の名称
</t>
    <phoneticPr fontId="19"/>
  </si>
  <si>
    <t xml:space="preserve">所在地
</t>
    <phoneticPr fontId="19"/>
  </si>
  <si>
    <r>
      <t>氏名</t>
    </r>
    <r>
      <rPr>
        <sz val="8"/>
        <color indexed="8"/>
        <rFont val="ＭＳ 明朝"/>
        <family val="1"/>
        <charset val="128"/>
      </rPr>
      <t>(法人にあっては商号又は名称及び代表者の氏名)</t>
    </r>
    <r>
      <rPr>
        <sz val="10.5"/>
        <color indexed="8"/>
        <rFont val="ＭＳ 明朝"/>
        <family val="1"/>
        <charset val="128"/>
      </rPr>
      <t>　 　  　  　　　</t>
    </r>
    <phoneticPr fontId="19"/>
  </si>
  <si>
    <t>(郵便番号　　　　―　　　　　)　　</t>
    <phoneticPr fontId="19"/>
  </si>
  <si>
    <t>電話番号</t>
    <phoneticPr fontId="19"/>
  </si>
  <si>
    <t>　　 再生資源利用実施書(必要事項を記載したもの)</t>
    <phoneticPr fontId="19"/>
  </si>
  <si>
    <t>　　 再生資源利用促進実施書(必要事項を記載したもの)</t>
    <phoneticPr fontId="19"/>
  </si>
  <si>
    <t>16企画第3756号</t>
    <phoneticPr fontId="19"/>
  </si>
  <si>
    <t>53検第103号</t>
    <phoneticPr fontId="19"/>
  </si>
  <si>
    <t>19企画第2710号</t>
    <phoneticPr fontId="19"/>
  </si>
  <si>
    <t>P1-21</t>
    <phoneticPr fontId="19"/>
  </si>
  <si>
    <t>28企画第325号</t>
    <phoneticPr fontId="19"/>
  </si>
  <si>
    <t>工事完成図</t>
    <rPh sb="0" eb="2">
      <t>コウジ</t>
    </rPh>
    <rPh sb="2" eb="4">
      <t>カンセイ</t>
    </rPh>
    <rPh sb="4" eb="5">
      <t>ズ</t>
    </rPh>
    <phoneticPr fontId="19"/>
  </si>
  <si>
    <t>工事帳票</t>
    <rPh sb="0" eb="2">
      <t>コウジ</t>
    </rPh>
    <rPh sb="2" eb="4">
      <t>チョウヒョウ</t>
    </rPh>
    <phoneticPr fontId="19"/>
  </si>
  <si>
    <t>29企画第5429号</t>
    <rPh sb="2" eb="4">
      <t>キカク</t>
    </rPh>
    <rPh sb="4" eb="5">
      <t>ダイ</t>
    </rPh>
    <rPh sb="9" eb="10">
      <t>ゴウ</t>
    </rPh>
    <phoneticPr fontId="19"/>
  </si>
  <si>
    <t>工事打合せ簿</t>
    <rPh sb="0" eb="2">
      <t>コウジ</t>
    </rPh>
    <rPh sb="2" eb="4">
      <t>ウチアワ</t>
    </rPh>
    <rPh sb="5" eb="6">
      <t>ボ</t>
    </rPh>
    <phoneticPr fontId="19"/>
  </si>
  <si>
    <t>発生土量・運搬距離・処分地・処分先の確認（3,000㎡を超える場合、残土処分場の県知事許可が必要）</t>
    <rPh sb="0" eb="2">
      <t>ハッセイ</t>
    </rPh>
    <rPh sb="2" eb="3">
      <t>ド</t>
    </rPh>
    <rPh sb="3" eb="4">
      <t>リョウ</t>
    </rPh>
    <rPh sb="5" eb="7">
      <t>ウンパン</t>
    </rPh>
    <rPh sb="7" eb="9">
      <t>キョリ</t>
    </rPh>
    <rPh sb="10" eb="13">
      <t>ショブンチ</t>
    </rPh>
    <phoneticPr fontId="19"/>
  </si>
  <si>
    <t>１月当たり半日以上行う
委託工事及び工期が60日未満の工事は除く</t>
    <rPh sb="1" eb="2">
      <t>ガツ</t>
    </rPh>
    <rPh sb="2" eb="3">
      <t>ア</t>
    </rPh>
    <rPh sb="5" eb="7">
      <t>ハンニチ</t>
    </rPh>
    <rPh sb="7" eb="9">
      <t>イジョウ</t>
    </rPh>
    <rPh sb="9" eb="10">
      <t>オコナ</t>
    </rPh>
    <phoneticPr fontId="19"/>
  </si>
  <si>
    <t>工事施行事務取扱</t>
    <phoneticPr fontId="19"/>
  </si>
  <si>
    <t>要領17条</t>
    <rPh sb="4" eb="5">
      <t>ジョウ</t>
    </rPh>
    <phoneticPr fontId="19"/>
  </si>
  <si>
    <t>契約後
10日以内</t>
    <rPh sb="0" eb="3">
      <t>ケイヤクゴ</t>
    </rPh>
    <rPh sb="6" eb="7">
      <t>ヒ</t>
    </rPh>
    <rPh sb="7" eb="9">
      <t>イナイ</t>
    </rPh>
    <phoneticPr fontId="19"/>
  </si>
  <si>
    <t>請負金額500万円以上の工事</t>
    <rPh sb="0" eb="2">
      <t>ウケオイ</t>
    </rPh>
    <rPh sb="2" eb="4">
      <t>キンガク</t>
    </rPh>
    <rPh sb="7" eb="8">
      <t>マン</t>
    </rPh>
    <rPh sb="8" eb="9">
      <t>エン</t>
    </rPh>
    <rPh sb="9" eb="11">
      <t>イジョウ</t>
    </rPh>
    <rPh sb="12" eb="14">
      <t>コウジ</t>
    </rPh>
    <phoneticPr fontId="19"/>
  </si>
  <si>
    <t>1企画第1512号</t>
    <rPh sb="1" eb="3">
      <t>キカク</t>
    </rPh>
    <rPh sb="3" eb="4">
      <t>ダイ</t>
    </rPh>
    <rPh sb="8" eb="9">
      <t>ゴウ</t>
    </rPh>
    <phoneticPr fontId="19"/>
  </si>
  <si>
    <t>1企画第1520号</t>
    <rPh sb="1" eb="3">
      <t>キカク</t>
    </rPh>
    <rPh sb="3" eb="4">
      <t>ダイ</t>
    </rPh>
    <rPh sb="8" eb="9">
      <t>ゴウ</t>
    </rPh>
    <phoneticPr fontId="19"/>
  </si>
  <si>
    <t>ICT活用工事関連書類</t>
    <rPh sb="3" eb="5">
      <t>カツヨウ</t>
    </rPh>
    <rPh sb="5" eb="7">
      <t>コウジ</t>
    </rPh>
    <rPh sb="7" eb="9">
      <t>カンレン</t>
    </rPh>
    <rPh sb="9" eb="11">
      <t>ショルイ</t>
    </rPh>
    <phoneticPr fontId="19"/>
  </si>
  <si>
    <t>週休2日工事関連書類</t>
    <rPh sb="0" eb="2">
      <t>シュウキュウ</t>
    </rPh>
    <rPh sb="3" eb="4">
      <t>ニチ</t>
    </rPh>
    <rPh sb="4" eb="6">
      <t>コウジ</t>
    </rPh>
    <rPh sb="6" eb="8">
      <t>カンレン</t>
    </rPh>
    <rPh sb="8" eb="10">
      <t>ショルイ</t>
    </rPh>
    <phoneticPr fontId="19"/>
  </si>
  <si>
    <t>1企画第1341号</t>
    <rPh sb="1" eb="3">
      <t>キカク</t>
    </rPh>
    <rPh sb="3" eb="4">
      <t>ダイ</t>
    </rPh>
    <rPh sb="8" eb="9">
      <t>ゴウ</t>
    </rPh>
    <phoneticPr fontId="19"/>
  </si>
  <si>
    <t>1企画1554号</t>
    <rPh sb="1" eb="3">
      <t>キカク</t>
    </rPh>
    <rPh sb="7" eb="8">
      <t>ゴウ</t>
    </rPh>
    <phoneticPr fontId="19"/>
  </si>
  <si>
    <t>工事名</t>
    <rPh sb="0" eb="2">
      <t>コウジ</t>
    </rPh>
    <rPh sb="2" eb="3">
      <t>メイ</t>
    </rPh>
    <phoneticPr fontId="19"/>
  </si>
  <si>
    <t>処理能力
（t・㎥/日）</t>
    <rPh sb="0" eb="2">
      <t>ショリ</t>
    </rPh>
    <rPh sb="2" eb="4">
      <t>ノウリョク</t>
    </rPh>
    <rPh sb="10" eb="11">
      <t>ニチ</t>
    </rPh>
    <phoneticPr fontId="19"/>
  </si>
  <si>
    <t>※添付書類として、産業廃棄物処理業許可証の写しを添付</t>
    <rPh sb="1" eb="3">
      <t>テンプ</t>
    </rPh>
    <rPh sb="3" eb="5">
      <t>ショルイ</t>
    </rPh>
    <rPh sb="9" eb="11">
      <t>サンギョウ</t>
    </rPh>
    <rPh sb="11" eb="14">
      <t>ハイキブツ</t>
    </rPh>
    <rPh sb="14" eb="16">
      <t>ショリ</t>
    </rPh>
    <rPh sb="16" eb="17">
      <t>ギョウ</t>
    </rPh>
    <rPh sb="17" eb="19">
      <t>キョカ</t>
    </rPh>
    <rPh sb="19" eb="20">
      <t>ショウ</t>
    </rPh>
    <rPh sb="21" eb="22">
      <t>ウツ</t>
    </rPh>
    <rPh sb="24" eb="26">
      <t>テンプ</t>
    </rPh>
    <phoneticPr fontId="19"/>
  </si>
  <si>
    <t>様式－３(1)</t>
    <rPh sb="0" eb="2">
      <t>ヨウシキ</t>
    </rPh>
    <phoneticPr fontId="88"/>
  </si>
  <si>
    <t>工　　程　　表</t>
    <rPh sb="0" eb="1">
      <t>コウ</t>
    </rPh>
    <rPh sb="3" eb="4">
      <t>ホド</t>
    </rPh>
    <rPh sb="6" eb="7">
      <t>ヒョウ</t>
    </rPh>
    <phoneticPr fontId="88"/>
  </si>
  <si>
    <t>年月日：</t>
    <rPh sb="0" eb="3">
      <t>ネンガッピ</t>
    </rPh>
    <phoneticPr fontId="19"/>
  </si>
  <si>
    <t>殿</t>
    <rPh sb="0" eb="1">
      <t>トノ</t>
    </rPh>
    <phoneticPr fontId="88"/>
  </si>
  <si>
    <t>工事名</t>
    <rPh sb="0" eb="2">
      <t>コウジ</t>
    </rPh>
    <rPh sb="2" eb="3">
      <t>メイ</t>
    </rPh>
    <phoneticPr fontId="88"/>
  </si>
  <si>
    <t>工　期</t>
    <rPh sb="0" eb="1">
      <t>コウ</t>
    </rPh>
    <rPh sb="2" eb="3">
      <t>キ</t>
    </rPh>
    <phoneticPr fontId="88"/>
  </si>
  <si>
    <t>自</t>
    <rPh sb="0" eb="1">
      <t>ジ</t>
    </rPh>
    <phoneticPr fontId="88"/>
  </si>
  <si>
    <t>至</t>
    <rPh sb="0" eb="1">
      <t>イタル</t>
    </rPh>
    <phoneticPr fontId="88"/>
  </si>
  <si>
    <t>月</t>
    <rPh sb="0" eb="1">
      <t>ツキ</t>
    </rPh>
    <phoneticPr fontId="88"/>
  </si>
  <si>
    <t>日</t>
    <rPh sb="0" eb="1">
      <t>ニチ</t>
    </rPh>
    <phoneticPr fontId="88"/>
  </si>
  <si>
    <t>工　　種</t>
    <rPh sb="0" eb="1">
      <t>コウ</t>
    </rPh>
    <rPh sb="3" eb="4">
      <t>タネ</t>
    </rPh>
    <phoneticPr fontId="88"/>
  </si>
  <si>
    <t>記載要領</t>
    <rPh sb="0" eb="2">
      <t>キサイ</t>
    </rPh>
    <rPh sb="2" eb="4">
      <t>ヨウリョウ</t>
    </rPh>
    <phoneticPr fontId="23"/>
  </si>
  <si>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23"/>
  </si>
  <si>
    <t>　2　予定工程は黒実線をもって表示する。</t>
    <rPh sb="3" eb="5">
      <t>ヨテイ</t>
    </rPh>
    <rPh sb="5" eb="7">
      <t>コウテイ</t>
    </rPh>
    <rPh sb="8" eb="9">
      <t>クロ</t>
    </rPh>
    <rPh sb="9" eb="11">
      <t>ジッセン</t>
    </rPh>
    <rPh sb="15" eb="17">
      <t>ヒョウジ</t>
    </rPh>
    <phoneticPr fontId="23"/>
  </si>
  <si>
    <t>様式－３(2)</t>
    <rPh sb="0" eb="2">
      <t>ヨウシキ</t>
    </rPh>
    <phoneticPr fontId="88"/>
  </si>
  <si>
    <t>変　　更　　工　　程　　表</t>
    <rPh sb="0" eb="1">
      <t>ヘン</t>
    </rPh>
    <rPh sb="3" eb="4">
      <t>サラ</t>
    </rPh>
    <rPh sb="6" eb="7">
      <t>コウ</t>
    </rPh>
    <rPh sb="9" eb="10">
      <t>ホド</t>
    </rPh>
    <rPh sb="12" eb="13">
      <t>ヒョウ</t>
    </rPh>
    <phoneticPr fontId="88"/>
  </si>
  <si>
    <t>変更工期</t>
    <rPh sb="0" eb="2">
      <t>ヘンコウ</t>
    </rPh>
    <rPh sb="2" eb="3">
      <t>コウ</t>
    </rPh>
    <rPh sb="3" eb="4">
      <t>キ</t>
    </rPh>
    <phoneticPr fontId="88"/>
  </si>
  <si>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23"/>
  </si>
  <si>
    <t>変更工程表</t>
    <rPh sb="0" eb="2">
      <t>ヘンコウ</t>
    </rPh>
    <rPh sb="2" eb="5">
      <t>コウテイヒョウ</t>
    </rPh>
    <phoneticPr fontId="19"/>
  </si>
  <si>
    <t>現　場　代　理　人　等　通  知  書</t>
  </si>
  <si>
    <t>　　　</t>
  </si>
  <si>
    <t>　　　　　　</t>
  </si>
  <si>
    <t>現場代理人氏名</t>
    <rPh sb="5" eb="7">
      <t>シメイ</t>
    </rPh>
    <phoneticPr fontId="19"/>
  </si>
  <si>
    <t>主任技術者又は</t>
    <rPh sb="0" eb="2">
      <t>シュニン</t>
    </rPh>
    <rPh sb="2" eb="5">
      <t>ギジュツシャ</t>
    </rPh>
    <rPh sb="5" eb="6">
      <t>マタ</t>
    </rPh>
    <phoneticPr fontId="19"/>
  </si>
  <si>
    <t>監理技術者氏名※</t>
    <rPh sb="0" eb="2">
      <t>カンリ</t>
    </rPh>
    <rPh sb="2" eb="5">
      <t>ギジュツシャ</t>
    </rPh>
    <rPh sb="5" eb="7">
      <t>シメイ</t>
    </rPh>
    <phoneticPr fontId="19"/>
  </si>
  <si>
    <t>専門技術者氏名</t>
    <rPh sb="4" eb="5">
      <t>シャ</t>
    </rPh>
    <rPh sb="5" eb="7">
      <t>シメイ</t>
    </rPh>
    <phoneticPr fontId="19"/>
  </si>
  <si>
    <t>※「資格者証（写し）」を添付する。</t>
    <rPh sb="7" eb="8">
      <t>ウツ</t>
    </rPh>
    <phoneticPr fontId="19"/>
  </si>
  <si>
    <t>様式－１(2)</t>
    <rPh sb="0" eb="2">
      <t>ヨウシキ</t>
    </rPh>
    <phoneticPr fontId="88"/>
  </si>
  <si>
    <t>年月日：</t>
    <rPh sb="0" eb="3">
      <t>ネンガッピ</t>
    </rPh>
    <phoneticPr fontId="88"/>
  </si>
  <si>
    <t>経　　歴　　書</t>
    <phoneticPr fontId="88"/>
  </si>
  <si>
    <t>資格及び資格番号</t>
    <rPh sb="2" eb="3">
      <t>オヨ</t>
    </rPh>
    <rPh sb="4" eb="6">
      <t>シカク</t>
    </rPh>
    <rPh sb="6" eb="8">
      <t>バンゴウ</t>
    </rPh>
    <phoneticPr fontId="74"/>
  </si>
  <si>
    <t>年月日：</t>
    <rPh sb="0" eb="3">
      <t>ネンガッピ</t>
    </rPh>
    <phoneticPr fontId="94"/>
  </si>
  <si>
    <t>様式－２</t>
    <rPh sb="0" eb="2">
      <t>ヨウシキ</t>
    </rPh>
    <phoneticPr fontId="88"/>
  </si>
  <si>
    <t>請負代金内訳書</t>
    <rPh sb="0" eb="2">
      <t>ウケオイ</t>
    </rPh>
    <rPh sb="2" eb="4">
      <t>ダイキン</t>
    </rPh>
    <rPh sb="4" eb="6">
      <t>ウチワケ</t>
    </rPh>
    <rPh sb="6" eb="7">
      <t>ショ</t>
    </rPh>
    <phoneticPr fontId="88"/>
  </si>
  <si>
    <t>工 事 名</t>
    <rPh sb="0" eb="1">
      <t>コウ</t>
    </rPh>
    <rPh sb="2" eb="3">
      <t>コト</t>
    </rPh>
    <rPh sb="4" eb="5">
      <t>メイ</t>
    </rPh>
    <phoneticPr fontId="88"/>
  </si>
  <si>
    <t>契約年月日</t>
    <rPh sb="0" eb="2">
      <t>ケイヤク</t>
    </rPh>
    <rPh sb="2" eb="5">
      <t>ネンガッピ</t>
    </rPh>
    <phoneticPr fontId="88"/>
  </si>
  <si>
    <t>～</t>
    <phoneticPr fontId="88"/>
  </si>
  <si>
    <t>迄</t>
    <rPh sb="0" eb="1">
      <t>マデ</t>
    </rPh>
    <phoneticPr fontId="88"/>
  </si>
  <si>
    <t>費　目</t>
    <rPh sb="0" eb="1">
      <t>ヒ</t>
    </rPh>
    <rPh sb="2" eb="3">
      <t>メ</t>
    </rPh>
    <phoneticPr fontId="88"/>
  </si>
  <si>
    <t>金　額</t>
    <rPh sb="0" eb="1">
      <t>キン</t>
    </rPh>
    <rPh sb="2" eb="3">
      <t>ガク</t>
    </rPh>
    <phoneticPr fontId="88"/>
  </si>
  <si>
    <t>①直接工事費</t>
    <rPh sb="1" eb="3">
      <t>チョクセツ</t>
    </rPh>
    <rPh sb="3" eb="6">
      <t>コウジヒ</t>
    </rPh>
    <phoneticPr fontId="93"/>
  </si>
  <si>
    <t>②共通仮設費</t>
    <rPh sb="1" eb="3">
      <t>キョウツウ</t>
    </rPh>
    <rPh sb="3" eb="5">
      <t>カセツ</t>
    </rPh>
    <rPh sb="5" eb="6">
      <t>ヒ</t>
    </rPh>
    <phoneticPr fontId="93"/>
  </si>
  <si>
    <t>③現場管理費</t>
    <rPh sb="1" eb="3">
      <t>ゲンバ</t>
    </rPh>
    <rPh sb="3" eb="5">
      <t>カンリ</t>
    </rPh>
    <rPh sb="5" eb="6">
      <t>ヒ</t>
    </rPh>
    <phoneticPr fontId="93"/>
  </si>
  <si>
    <t>④一般管理費</t>
    <rPh sb="1" eb="3">
      <t>イッパン</t>
    </rPh>
    <rPh sb="3" eb="6">
      <t>カンリヒ</t>
    </rPh>
    <phoneticPr fontId="93"/>
  </si>
  <si>
    <t>⑤工事価格（①＋②＋③＋④）</t>
    <rPh sb="1" eb="3">
      <t>コウジ</t>
    </rPh>
    <rPh sb="3" eb="5">
      <t>カカク</t>
    </rPh>
    <phoneticPr fontId="93"/>
  </si>
  <si>
    <t>⑥消費税相当額（⑤×消費税率）</t>
    <rPh sb="1" eb="4">
      <t>ショウヒゼイ</t>
    </rPh>
    <rPh sb="4" eb="6">
      <t>ソウトウ</t>
    </rPh>
    <rPh sb="6" eb="7">
      <t>ガク</t>
    </rPh>
    <rPh sb="10" eb="13">
      <t>ショウヒゼイ</t>
    </rPh>
    <rPh sb="13" eb="14">
      <t>リツ</t>
    </rPh>
    <phoneticPr fontId="93"/>
  </si>
  <si>
    <t>⑦請負金額（⑤＋⑥）</t>
    <rPh sb="1" eb="3">
      <t>ウケオイ</t>
    </rPh>
    <rPh sb="3" eb="5">
      <t>キンガク</t>
    </rPh>
    <phoneticPr fontId="93"/>
  </si>
  <si>
    <t>※契約書の請負金額と一致すること。</t>
    <rPh sb="1" eb="4">
      <t>ケイヤクショ</t>
    </rPh>
    <rPh sb="5" eb="7">
      <t>ウケオイ</t>
    </rPh>
    <rPh sb="7" eb="9">
      <t>キンガク</t>
    </rPh>
    <rPh sb="10" eb="12">
      <t>イッチ</t>
    </rPh>
    <phoneticPr fontId="93"/>
  </si>
  <si>
    <t>請負代金内訳書</t>
    <rPh sb="0" eb="2">
      <t>ウケオイ</t>
    </rPh>
    <rPh sb="2" eb="4">
      <t>ダイキン</t>
    </rPh>
    <rPh sb="4" eb="7">
      <t>ウチワケショ</t>
    </rPh>
    <phoneticPr fontId="19"/>
  </si>
  <si>
    <t>工事名</t>
  </si>
  <si>
    <t>契約年月日</t>
  </si>
  <si>
    <t>契約金額</t>
  </si>
  <si>
    <t>￥</t>
  </si>
  <si>
    <t>請求書</t>
    <rPh sb="0" eb="3">
      <t>セイキュウショ</t>
    </rPh>
    <phoneticPr fontId="19"/>
  </si>
  <si>
    <t>契約担当者へ</t>
    <rPh sb="0" eb="2">
      <t>ケイヤク</t>
    </rPh>
    <rPh sb="2" eb="5">
      <t>タントウシャ</t>
    </rPh>
    <phoneticPr fontId="19"/>
  </si>
  <si>
    <t>￥</t>
    <phoneticPr fontId="88"/>
  </si>
  <si>
    <t>請負代金額</t>
  </si>
  <si>
    <t>請求内訳書（指定部分払）</t>
    <rPh sb="0" eb="2">
      <t>セイキュウ</t>
    </rPh>
    <rPh sb="2" eb="5">
      <t>ウチワケショ</t>
    </rPh>
    <rPh sb="6" eb="8">
      <t>シテイ</t>
    </rPh>
    <rPh sb="8" eb="10">
      <t>ブブン</t>
    </rPh>
    <rPh sb="10" eb="11">
      <t>バラ</t>
    </rPh>
    <phoneticPr fontId="19"/>
  </si>
  <si>
    <t>請求内訳書（部分払）</t>
    <rPh sb="0" eb="2">
      <t>セイキュウ</t>
    </rPh>
    <rPh sb="2" eb="5">
      <t>ウチワケショ</t>
    </rPh>
    <rPh sb="6" eb="8">
      <t>ブブン</t>
    </rPh>
    <rPh sb="8" eb="9">
      <t>バラ</t>
    </rPh>
    <phoneticPr fontId="19"/>
  </si>
  <si>
    <t>VE提案書</t>
    <rPh sb="2" eb="5">
      <t>テイアンショ</t>
    </rPh>
    <phoneticPr fontId="19"/>
  </si>
  <si>
    <t>単位</t>
  </si>
  <si>
    <t>様式－９</t>
    <rPh sb="0" eb="2">
      <t>ヨウシキ</t>
    </rPh>
    <phoneticPr fontId="19"/>
  </si>
  <si>
    <t>発議者</t>
    <rPh sb="0" eb="3">
      <t>ハツギシャ</t>
    </rPh>
    <phoneticPr fontId="19"/>
  </si>
  <si>
    <t>□受注者</t>
    <rPh sb="1" eb="4">
      <t>ジュチュウシャ</t>
    </rPh>
    <phoneticPr fontId="19"/>
  </si>
  <si>
    <t>　□指示　　　□協議　　　□通知　　　□承諾　　　□報告　　　□提出</t>
    <rPh sb="2" eb="4">
      <t>シジ</t>
    </rPh>
    <rPh sb="8" eb="10">
      <t>キョウギ</t>
    </rPh>
    <rPh sb="14" eb="16">
      <t>ツウチ</t>
    </rPh>
    <rPh sb="20" eb="22">
      <t>ショウダク</t>
    </rPh>
    <rPh sb="26" eb="28">
      <t>ホウコク</t>
    </rPh>
    <rPh sb="32" eb="34">
      <t>テイシュツ</t>
    </rPh>
    <phoneticPr fontId="19"/>
  </si>
  <si>
    <t>□その他</t>
    <rPh sb="3" eb="4">
      <t>タ</t>
    </rPh>
    <phoneticPr fontId="19"/>
  </si>
  <si>
    <t>添付図</t>
    <rPh sb="0" eb="2">
      <t>テンプ</t>
    </rPh>
    <rPh sb="2" eb="3">
      <t>ズ</t>
    </rPh>
    <phoneticPr fontId="19"/>
  </si>
  <si>
    <t>葉、その他添付図書</t>
    <rPh sb="0" eb="1">
      <t>ハ</t>
    </rPh>
    <rPh sb="4" eb="5">
      <t>タ</t>
    </rPh>
    <rPh sb="5" eb="7">
      <t>テンプ</t>
    </rPh>
    <rPh sb="7" eb="9">
      <t>トショ</t>
    </rPh>
    <phoneticPr fontId="19"/>
  </si>
  <si>
    <t>□指示</t>
    <rPh sb="1" eb="3">
      <t>シジ</t>
    </rPh>
    <phoneticPr fontId="19"/>
  </si>
  <si>
    <t>□承諾</t>
    <rPh sb="1" eb="3">
      <t>ショウダク</t>
    </rPh>
    <phoneticPr fontId="19"/>
  </si>
  <si>
    <t>□協議</t>
    <rPh sb="1" eb="3">
      <t>キョウギ</t>
    </rPh>
    <phoneticPr fontId="19"/>
  </si>
  <si>
    <t>□提出</t>
    <rPh sb="1" eb="3">
      <t>テイシュツ</t>
    </rPh>
    <phoneticPr fontId="19"/>
  </si>
  <si>
    <t>□受理</t>
    <rPh sb="1" eb="3">
      <t>ジュリ</t>
    </rPh>
    <phoneticPr fontId="19"/>
  </si>
  <si>
    <t>処理</t>
    <rPh sb="0" eb="2">
      <t>ショリ</t>
    </rPh>
    <phoneticPr fontId="19"/>
  </si>
  <si>
    <t>受注者</t>
    <rPh sb="0" eb="3">
      <t>ジュチュウシャシャ</t>
    </rPh>
    <phoneticPr fontId="19"/>
  </si>
  <si>
    <t>□報告</t>
    <rPh sb="1" eb="3">
      <t>ホウコク</t>
    </rPh>
    <phoneticPr fontId="19"/>
  </si>
  <si>
    <t>回答</t>
    <rPh sb="0" eb="2">
      <t>カイトウ</t>
    </rPh>
    <phoneticPr fontId="19"/>
  </si>
  <si>
    <t>総　括
監督員</t>
    <rPh sb="0" eb="1">
      <t>ソウ</t>
    </rPh>
    <rPh sb="2" eb="3">
      <t>カツ</t>
    </rPh>
    <rPh sb="4" eb="7">
      <t>カントクイン</t>
    </rPh>
    <phoneticPr fontId="19"/>
  </si>
  <si>
    <t>主　任
監督員</t>
    <rPh sb="0" eb="1">
      <t>シュ</t>
    </rPh>
    <rPh sb="2" eb="3">
      <t>ニン</t>
    </rPh>
    <rPh sb="4" eb="7">
      <t>カントクイン</t>
    </rPh>
    <phoneticPr fontId="19"/>
  </si>
  <si>
    <t>現　場
代理人</t>
    <rPh sb="0" eb="1">
      <t>ウツツ</t>
    </rPh>
    <rPh sb="2" eb="3">
      <t>バ</t>
    </rPh>
    <rPh sb="4" eb="7">
      <t>ダイリニン</t>
    </rPh>
    <phoneticPr fontId="19"/>
  </si>
  <si>
    <t>主　任
（監　理）
技術者</t>
    <rPh sb="0" eb="1">
      <t>シュ</t>
    </rPh>
    <rPh sb="2" eb="3">
      <t>ニン</t>
    </rPh>
    <rPh sb="5" eb="6">
      <t>ラン</t>
    </rPh>
    <rPh sb="7" eb="8">
      <t>リ</t>
    </rPh>
    <rPh sb="10" eb="13">
      <t>ギジュツシャ</t>
    </rPh>
    <phoneticPr fontId="19"/>
  </si>
  <si>
    <t>様式－１０</t>
    <rPh sb="0" eb="2">
      <t>ヨウシキ</t>
    </rPh>
    <phoneticPr fontId="19"/>
  </si>
  <si>
    <t>品質規格</t>
    <rPh sb="0" eb="2">
      <t>ヒンシツ</t>
    </rPh>
    <rPh sb="2" eb="4">
      <t>キカク</t>
    </rPh>
    <phoneticPr fontId="19"/>
  </si>
  <si>
    <r>
      <t xml:space="preserve">総　括
</t>
    </r>
    <r>
      <rPr>
        <sz val="11"/>
        <rFont val="ＭＳ Ｐ明朝"/>
        <family val="1"/>
        <charset val="128"/>
      </rPr>
      <t>監督員</t>
    </r>
    <rPh sb="0" eb="1">
      <t>ソウ</t>
    </rPh>
    <rPh sb="2" eb="3">
      <t>カツ</t>
    </rPh>
    <rPh sb="4" eb="7">
      <t>カントクイン</t>
    </rPh>
    <phoneticPr fontId="19"/>
  </si>
  <si>
    <r>
      <t xml:space="preserve">主　任
</t>
    </r>
    <r>
      <rPr>
        <sz val="11"/>
        <rFont val="ＭＳ Ｐ明朝"/>
        <family val="1"/>
        <charset val="128"/>
      </rPr>
      <t>監督員</t>
    </r>
    <rPh sb="0" eb="1">
      <t>シュ</t>
    </rPh>
    <rPh sb="2" eb="3">
      <t>ニン</t>
    </rPh>
    <rPh sb="4" eb="7">
      <t>カントクイン</t>
    </rPh>
    <phoneticPr fontId="19"/>
  </si>
  <si>
    <t>様式－１１</t>
    <rPh sb="0" eb="2">
      <t>ヨウシキ</t>
    </rPh>
    <phoneticPr fontId="88"/>
  </si>
  <si>
    <t>段　階　確　認　書</t>
    <rPh sb="0" eb="1">
      <t>ダン</t>
    </rPh>
    <rPh sb="2" eb="3">
      <t>カイ</t>
    </rPh>
    <rPh sb="4" eb="5">
      <t>アキラ</t>
    </rPh>
    <rPh sb="6" eb="7">
      <t>シノブ</t>
    </rPh>
    <rPh sb="8" eb="9">
      <t>ショ</t>
    </rPh>
    <phoneticPr fontId="88"/>
  </si>
  <si>
    <t>施　工　予　定　表</t>
    <rPh sb="0" eb="1">
      <t>シ</t>
    </rPh>
    <rPh sb="2" eb="3">
      <t>コウ</t>
    </rPh>
    <rPh sb="4" eb="5">
      <t>ヨ</t>
    </rPh>
    <rPh sb="6" eb="7">
      <t>サダム</t>
    </rPh>
    <rPh sb="8" eb="9">
      <t>ヒョウ</t>
    </rPh>
    <phoneticPr fontId="88"/>
  </si>
  <si>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88"/>
  </si>
  <si>
    <t>受注者名：</t>
    <rPh sb="0" eb="3">
      <t>ジュチュウシャ</t>
    </rPh>
    <rPh sb="3" eb="4">
      <t>メイ</t>
    </rPh>
    <phoneticPr fontId="88"/>
  </si>
  <si>
    <t>現場代理人名等：</t>
    <rPh sb="0" eb="2">
      <t>ゲンバ</t>
    </rPh>
    <rPh sb="2" eb="5">
      <t>ダイリニン</t>
    </rPh>
    <rPh sb="5" eb="6">
      <t>ナ</t>
    </rPh>
    <rPh sb="6" eb="7">
      <t>ナド</t>
    </rPh>
    <phoneticPr fontId="88"/>
  </si>
  <si>
    <t>種　　　別</t>
    <rPh sb="0" eb="1">
      <t>タネ</t>
    </rPh>
    <rPh sb="4" eb="5">
      <t>ベツ</t>
    </rPh>
    <phoneticPr fontId="88"/>
  </si>
  <si>
    <t>細　　　別</t>
    <rPh sb="0" eb="1">
      <t>ホソ</t>
    </rPh>
    <rPh sb="4" eb="5">
      <t>ベツ</t>
    </rPh>
    <phoneticPr fontId="88"/>
  </si>
  <si>
    <t>確認時期項目</t>
    <rPh sb="0" eb="2">
      <t>カクニン</t>
    </rPh>
    <rPh sb="2" eb="4">
      <t>ジキ</t>
    </rPh>
    <rPh sb="4" eb="6">
      <t>コウモク</t>
    </rPh>
    <phoneticPr fontId="88"/>
  </si>
  <si>
    <t>施工予定時期</t>
    <rPh sb="0" eb="2">
      <t>セコウ</t>
    </rPh>
    <rPh sb="2" eb="4">
      <t>ヨテイ</t>
    </rPh>
    <rPh sb="4" eb="6">
      <t>ジキ</t>
    </rPh>
    <phoneticPr fontId="88"/>
  </si>
  <si>
    <t>記　　　事</t>
    <rPh sb="0" eb="1">
      <t>キ</t>
    </rPh>
    <rPh sb="4" eb="5">
      <t>コト</t>
    </rPh>
    <phoneticPr fontId="88"/>
  </si>
  <si>
    <t>通　　知　　書</t>
    <rPh sb="0" eb="1">
      <t>ツウ</t>
    </rPh>
    <rPh sb="3" eb="4">
      <t>チ</t>
    </rPh>
    <rPh sb="6" eb="7">
      <t>ショ</t>
    </rPh>
    <phoneticPr fontId="88"/>
  </si>
  <si>
    <t>監督職員名：</t>
    <rPh sb="0" eb="2">
      <t>カントク</t>
    </rPh>
    <rPh sb="2" eb="4">
      <t>ショクイン</t>
    </rPh>
    <rPh sb="4" eb="5">
      <t>ナ</t>
    </rPh>
    <phoneticPr fontId="88"/>
  </si>
  <si>
    <t>確 認 種 別</t>
    <rPh sb="0" eb="1">
      <t>アキラ</t>
    </rPh>
    <rPh sb="2" eb="3">
      <t>シノブ</t>
    </rPh>
    <rPh sb="4" eb="5">
      <t>タネ</t>
    </rPh>
    <rPh sb="6" eb="7">
      <t>ベツ</t>
    </rPh>
    <phoneticPr fontId="88"/>
  </si>
  <si>
    <t>確 認 細 別</t>
    <rPh sb="0" eb="1">
      <t>アキラ</t>
    </rPh>
    <rPh sb="2" eb="3">
      <t>シノブ</t>
    </rPh>
    <rPh sb="4" eb="5">
      <t>ホソ</t>
    </rPh>
    <rPh sb="6" eb="7">
      <t>ベツ</t>
    </rPh>
    <phoneticPr fontId="88"/>
  </si>
  <si>
    <t>確認時期予定日</t>
    <rPh sb="0" eb="2">
      <t>カクニン</t>
    </rPh>
    <rPh sb="2" eb="4">
      <t>ジキ</t>
    </rPh>
    <rPh sb="4" eb="6">
      <t>ヨテイ</t>
    </rPh>
    <rPh sb="6" eb="7">
      <t>ヒ</t>
    </rPh>
    <phoneticPr fontId="88"/>
  </si>
  <si>
    <t>確認実施日等</t>
    <rPh sb="0" eb="2">
      <t>カクニン</t>
    </rPh>
    <rPh sb="2" eb="5">
      <t>ジッシビ</t>
    </rPh>
    <rPh sb="5" eb="6">
      <t>ナド</t>
    </rPh>
    <phoneticPr fontId="88"/>
  </si>
  <si>
    <t>確　　認　　書</t>
    <rPh sb="0" eb="1">
      <t>アキラ</t>
    </rPh>
    <rPh sb="3" eb="4">
      <t>シノブ</t>
    </rPh>
    <rPh sb="6" eb="7">
      <t>ショ</t>
    </rPh>
    <phoneticPr fontId="88"/>
  </si>
  <si>
    <t>上記について、段階確認を実施し確認した。</t>
    <rPh sb="0" eb="2">
      <t>ジョウキ</t>
    </rPh>
    <rPh sb="7" eb="9">
      <t>ダンカイ</t>
    </rPh>
    <rPh sb="9" eb="11">
      <t>カクニン</t>
    </rPh>
    <rPh sb="12" eb="14">
      <t>ジッシ</t>
    </rPh>
    <rPh sb="15" eb="17">
      <t>カクニン</t>
    </rPh>
    <phoneticPr fontId="88"/>
  </si>
  <si>
    <t>事故速報</t>
    <rPh sb="0" eb="2">
      <t>ジコ</t>
    </rPh>
    <rPh sb="2" eb="4">
      <t>ソクホウ</t>
    </rPh>
    <phoneticPr fontId="19"/>
  </si>
  <si>
    <t>様式－１３</t>
    <rPh sb="0" eb="2">
      <t>ヨウシキ</t>
    </rPh>
    <phoneticPr fontId="19"/>
  </si>
  <si>
    <t>事　　故　　速　　報　　（第　　報）</t>
    <phoneticPr fontId="19"/>
  </si>
  <si>
    <t>情報の通報者名</t>
    <rPh sb="3" eb="6">
      <t>ツウホウシャ</t>
    </rPh>
    <rPh sb="6" eb="7">
      <t>メイ</t>
    </rPh>
    <phoneticPr fontId="19"/>
  </si>
  <si>
    <t>（受注者名、第三者名等）</t>
    <rPh sb="1" eb="4">
      <t>ジュチュウシャ</t>
    </rPh>
    <rPh sb="4" eb="5">
      <t>メイ</t>
    </rPh>
    <rPh sb="6" eb="9">
      <t>ダイサンシャ</t>
    </rPh>
    <rPh sb="9" eb="10">
      <t>メイ</t>
    </rPh>
    <rPh sb="10" eb="11">
      <t>トウ</t>
    </rPh>
    <phoneticPr fontId="19"/>
  </si>
  <si>
    <t>【押印欄】</t>
    <rPh sb="1" eb="3">
      <t>オウイン</t>
    </rPh>
    <rPh sb="3" eb="4">
      <t>ラン</t>
    </rPh>
    <phoneticPr fontId="19"/>
  </si>
  <si>
    <t>受信者</t>
  </si>
  <si>
    <t>事故発生月日</t>
    <phoneticPr fontId="19"/>
  </si>
  <si>
    <t>天候（温度）</t>
    <rPh sb="3" eb="5">
      <t>オンド</t>
    </rPh>
    <phoneticPr fontId="19"/>
  </si>
  <si>
    <t>事故発生場所</t>
  </si>
  <si>
    <t>工期</t>
    <phoneticPr fontId="19"/>
  </si>
  <si>
    <t>から</t>
  </si>
  <si>
    <t>受注者名</t>
    <rPh sb="0" eb="3">
      <t>ジュチュウシャ</t>
    </rPh>
    <phoneticPr fontId="19"/>
  </si>
  <si>
    <t>事故の内訳</t>
    <rPh sb="0" eb="2">
      <t>ジコ</t>
    </rPh>
    <rPh sb="3" eb="5">
      <t>ウチワケ</t>
    </rPh>
    <phoneticPr fontId="19"/>
  </si>
  <si>
    <t>氏　　名</t>
    <phoneticPr fontId="19"/>
  </si>
  <si>
    <t>職　　種　</t>
    <phoneticPr fontId="19"/>
  </si>
  <si>
    <t>被害の程度　</t>
    <phoneticPr fontId="19"/>
  </si>
  <si>
    <t>備　　考（病院名等）</t>
    <phoneticPr fontId="19"/>
  </si>
  <si>
    <t>事 故 の 概 要</t>
    <rPh sb="0" eb="1">
      <t>ジ</t>
    </rPh>
    <rPh sb="2" eb="3">
      <t>ユエ</t>
    </rPh>
    <rPh sb="6" eb="7">
      <t>オオムネ</t>
    </rPh>
    <rPh sb="8" eb="9">
      <t>ヨウ</t>
    </rPh>
    <phoneticPr fontId="19"/>
  </si>
  <si>
    <t>※事故の原因、経緯、処置等</t>
    <rPh sb="1" eb="3">
      <t>ジコ</t>
    </rPh>
    <rPh sb="4" eb="6">
      <t>ゲンイン</t>
    </rPh>
    <rPh sb="7" eb="9">
      <t>ケイイ</t>
    </rPh>
    <rPh sb="10" eb="12">
      <t>ショチ</t>
    </rPh>
    <rPh sb="12" eb="13">
      <t>トウ</t>
    </rPh>
    <phoneticPr fontId="19"/>
  </si>
  <si>
    <t>備　考</t>
    <rPh sb="0" eb="1">
      <t>ソノウ</t>
    </rPh>
    <rPh sb="2" eb="3">
      <t>コウ</t>
    </rPh>
    <phoneticPr fontId="19"/>
  </si>
  <si>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19"/>
  </si>
  <si>
    <t>　 ・被災者の装備、自然環境の状況（河川水位等）</t>
    <rPh sb="10" eb="12">
      <t>シゼン</t>
    </rPh>
    <rPh sb="12" eb="14">
      <t>カンキョウ</t>
    </rPh>
    <rPh sb="15" eb="17">
      <t>ジョウキョウ</t>
    </rPh>
    <rPh sb="18" eb="20">
      <t>カセン</t>
    </rPh>
    <rPh sb="20" eb="22">
      <t>スイイ</t>
    </rPh>
    <rPh sb="22" eb="23">
      <t>トウ</t>
    </rPh>
    <phoneticPr fontId="19"/>
  </si>
  <si>
    <t xml:space="preserve">   ・下請負人等の商号又は名称</t>
    <rPh sb="4" eb="8">
      <t>シタウケオイニン</t>
    </rPh>
    <rPh sb="8" eb="9">
      <t>トウ</t>
    </rPh>
    <rPh sb="10" eb="12">
      <t>ショウゴウ</t>
    </rPh>
    <rPh sb="12" eb="13">
      <t>マタ</t>
    </rPh>
    <rPh sb="14" eb="16">
      <t>メイショウ</t>
    </rPh>
    <phoneticPr fontId="19"/>
  </si>
  <si>
    <t xml:space="preserve"> 　・物的被害の場合は、規模、被害額等</t>
    <phoneticPr fontId="19"/>
  </si>
  <si>
    <t>　 ・連絡先等</t>
    <rPh sb="3" eb="5">
      <t>レンラク</t>
    </rPh>
    <rPh sb="5" eb="6">
      <t>サキ</t>
    </rPh>
    <rPh sb="6" eb="7">
      <t>トウ</t>
    </rPh>
    <phoneticPr fontId="19"/>
  </si>
  <si>
    <t>※</t>
    <phoneticPr fontId="19"/>
  </si>
  <si>
    <t>①この様式はＡ４で使用し、事故現場の平面図及び簡単な状況図を添付すること。</t>
    <phoneticPr fontId="19"/>
  </si>
  <si>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19"/>
  </si>
  <si>
    <t>様式－１４</t>
    <rPh sb="0" eb="2">
      <t>ヨウシキ</t>
    </rPh>
    <phoneticPr fontId="88"/>
  </si>
  <si>
    <t>工　事　履　行　報　告　書</t>
    <rPh sb="0" eb="1">
      <t>コウ</t>
    </rPh>
    <rPh sb="2" eb="3">
      <t>コト</t>
    </rPh>
    <rPh sb="4" eb="5">
      <t>クツ</t>
    </rPh>
    <rPh sb="6" eb="7">
      <t>ギョウ</t>
    </rPh>
    <rPh sb="8" eb="9">
      <t>ホウ</t>
    </rPh>
    <rPh sb="10" eb="11">
      <t>コク</t>
    </rPh>
    <rPh sb="12" eb="13">
      <t>ショ</t>
    </rPh>
    <phoneticPr fontId="88"/>
  </si>
  <si>
    <t>工期</t>
    <rPh sb="0" eb="1">
      <t>コウ</t>
    </rPh>
    <rPh sb="1" eb="2">
      <t>キ</t>
    </rPh>
    <phoneticPr fontId="88"/>
  </si>
  <si>
    <t>日付</t>
    <rPh sb="0" eb="1">
      <t>ヒ</t>
    </rPh>
    <rPh sb="1" eb="2">
      <t>ヅケ</t>
    </rPh>
    <phoneticPr fontId="88"/>
  </si>
  <si>
    <t>月分）</t>
    <rPh sb="0" eb="1">
      <t>ツキ</t>
    </rPh>
    <rPh sb="1" eb="2">
      <t>ブン</t>
    </rPh>
    <phoneticPr fontId="88"/>
  </si>
  <si>
    <t>月　　別</t>
    <rPh sb="0" eb="1">
      <t>ツキ</t>
    </rPh>
    <rPh sb="3" eb="4">
      <t>ベツ</t>
    </rPh>
    <phoneticPr fontId="88"/>
  </si>
  <si>
    <t>予定工程　％
（　）は工程変更後</t>
    <rPh sb="0" eb="2">
      <t>ヨテイ</t>
    </rPh>
    <rPh sb="2" eb="4">
      <t>コウテイ</t>
    </rPh>
    <rPh sb="11" eb="13">
      <t>コウテイ</t>
    </rPh>
    <rPh sb="13" eb="15">
      <t>ヘンコウ</t>
    </rPh>
    <rPh sb="15" eb="16">
      <t>ゴ</t>
    </rPh>
    <phoneticPr fontId="88"/>
  </si>
  <si>
    <t>実施工程　％</t>
    <rPh sb="0" eb="2">
      <t>ジッシ</t>
    </rPh>
    <rPh sb="2" eb="4">
      <t>コウテイ</t>
    </rPh>
    <phoneticPr fontId="88"/>
  </si>
  <si>
    <t>備　　考</t>
    <rPh sb="0" eb="1">
      <t>ソナエ</t>
    </rPh>
    <rPh sb="3" eb="4">
      <t>コウ</t>
    </rPh>
    <phoneticPr fontId="88"/>
  </si>
  <si>
    <t>（記事欄）</t>
    <rPh sb="1" eb="3">
      <t>キジ</t>
    </rPh>
    <rPh sb="3" eb="4">
      <t>ラン</t>
    </rPh>
    <phoneticPr fontId="88"/>
  </si>
  <si>
    <t>総 括
監督員</t>
    <rPh sb="0" eb="1">
      <t>ソウ</t>
    </rPh>
    <rPh sb="2" eb="3">
      <t>カツ</t>
    </rPh>
    <rPh sb="4" eb="7">
      <t>カントクイン</t>
    </rPh>
    <phoneticPr fontId="19"/>
  </si>
  <si>
    <t>主 任
監督員</t>
    <rPh sb="0" eb="1">
      <t>シュ</t>
    </rPh>
    <rPh sb="2" eb="3">
      <t>ニン</t>
    </rPh>
    <rPh sb="4" eb="7">
      <t>カントクイン</t>
    </rPh>
    <phoneticPr fontId="19"/>
  </si>
  <si>
    <t>主　任
（監理）
技術者</t>
    <rPh sb="0" eb="1">
      <t>シュ</t>
    </rPh>
    <rPh sb="2" eb="3">
      <t>ニン</t>
    </rPh>
    <rPh sb="5" eb="6">
      <t>ラン</t>
    </rPh>
    <rPh sb="6" eb="7">
      <t>リ</t>
    </rPh>
    <rPh sb="9" eb="12">
      <t>ギジュツシャ</t>
    </rPh>
    <phoneticPr fontId="19"/>
  </si>
  <si>
    <t>工事履行報告書</t>
    <rPh sb="0" eb="2">
      <t>コウジ</t>
    </rPh>
    <rPh sb="2" eb="4">
      <t>リコウ</t>
    </rPh>
    <rPh sb="4" eb="7">
      <t>ホウコクショ</t>
    </rPh>
    <phoneticPr fontId="19"/>
  </si>
  <si>
    <t>指定部分完成通知書</t>
    <rPh sb="0" eb="2">
      <t>シテイ</t>
    </rPh>
    <rPh sb="2" eb="4">
      <t>ブブン</t>
    </rPh>
    <rPh sb="4" eb="6">
      <t>カンセイ</t>
    </rPh>
    <rPh sb="6" eb="9">
      <t>ツウチショ</t>
    </rPh>
    <phoneticPr fontId="19"/>
  </si>
  <si>
    <t>記</t>
    <rPh sb="0" eb="1">
      <t>キ</t>
    </rPh>
    <phoneticPr fontId="88"/>
  </si>
  <si>
    <t>指定部分引渡書</t>
    <rPh sb="0" eb="2">
      <t>シテイ</t>
    </rPh>
    <rPh sb="2" eb="4">
      <t>ブブン</t>
    </rPh>
    <rPh sb="4" eb="6">
      <t>ヒキワタシ</t>
    </rPh>
    <rPh sb="6" eb="7">
      <t>ショ</t>
    </rPh>
    <phoneticPr fontId="19"/>
  </si>
  <si>
    <t>1.</t>
    <phoneticPr fontId="19"/>
  </si>
  <si>
    <t>3.</t>
    <phoneticPr fontId="19"/>
  </si>
  <si>
    <t>工期延期届</t>
    <rPh sb="0" eb="2">
      <t>コウキ</t>
    </rPh>
    <rPh sb="2" eb="4">
      <t>エンキ</t>
    </rPh>
    <rPh sb="4" eb="5">
      <t>トドケ</t>
    </rPh>
    <phoneticPr fontId="19"/>
  </si>
  <si>
    <t>支給品受領書</t>
    <rPh sb="0" eb="2">
      <t>シキュウ</t>
    </rPh>
    <rPh sb="2" eb="3">
      <t>ヒン</t>
    </rPh>
    <rPh sb="3" eb="6">
      <t>ジュリョウショ</t>
    </rPh>
    <phoneticPr fontId="19"/>
  </si>
  <si>
    <t>様式－２４</t>
    <rPh sb="0" eb="2">
      <t>ヨウシキ</t>
    </rPh>
    <phoneticPr fontId="94"/>
  </si>
  <si>
    <t>支　　給　　品　　受　　領　　書</t>
  </si>
  <si>
    <t>（氏名）</t>
    <rPh sb="1" eb="3">
      <t>シメイ</t>
    </rPh>
    <phoneticPr fontId="94"/>
  </si>
  <si>
    <t>（現場代理人氏名）</t>
    <rPh sb="1" eb="3">
      <t>ゲンバ</t>
    </rPh>
    <rPh sb="3" eb="5">
      <t>ダイリ</t>
    </rPh>
    <rPh sb="5" eb="6">
      <t>ニン</t>
    </rPh>
    <rPh sb="6" eb="8">
      <t>シメイ</t>
    </rPh>
    <phoneticPr fontId="94"/>
  </si>
  <si>
    <t>　　　下記のとおり支給品を受領しました。</t>
  </si>
  <si>
    <t>工 事 名</t>
  </si>
  <si>
    <t>単　位</t>
  </si>
  <si>
    <t>前回まで</t>
    <phoneticPr fontId="94"/>
  </si>
  <si>
    <t>支給品清算書（支給材料清算書）</t>
    <rPh sb="0" eb="2">
      <t>シキュウ</t>
    </rPh>
    <rPh sb="2" eb="3">
      <t>ヒン</t>
    </rPh>
    <rPh sb="3" eb="6">
      <t>セイサンショ</t>
    </rPh>
    <rPh sb="7" eb="9">
      <t>シキュウ</t>
    </rPh>
    <rPh sb="9" eb="11">
      <t>ザイリョウ</t>
    </rPh>
    <rPh sb="11" eb="14">
      <t>セイサンショ</t>
    </rPh>
    <phoneticPr fontId="19"/>
  </si>
  <si>
    <t>様式－２５</t>
    <rPh sb="0" eb="2">
      <t>ヨウシキ</t>
    </rPh>
    <phoneticPr fontId="94"/>
  </si>
  <si>
    <t>支給品精算書（支給材料清算書）</t>
    <rPh sb="7" eb="9">
      <t>シキュウ</t>
    </rPh>
    <rPh sb="9" eb="11">
      <t>ザイリョウ</t>
    </rPh>
    <rPh sb="11" eb="14">
      <t>セイサンショ</t>
    </rPh>
    <phoneticPr fontId="100"/>
  </si>
  <si>
    <t>（現場代理人氏名）</t>
    <phoneticPr fontId="94"/>
  </si>
  <si>
    <t>　下記のとおり支給品を精算します。</t>
  </si>
  <si>
    <t>支給数量</t>
  </si>
  <si>
    <t>使用数量</t>
  </si>
  <si>
    <t>※</t>
  </si>
  <si>
    <t>※物品管理簿登記</t>
    <phoneticPr fontId="94"/>
  </si>
  <si>
    <t>主任監督員</t>
  </si>
  <si>
    <t>　　　　　　　</t>
  </si>
  <si>
    <t>（官職氏名）</t>
    <phoneticPr fontId="94"/>
  </si>
  <si>
    <t>現場発生品調書</t>
    <rPh sb="0" eb="2">
      <t>ゲンバ</t>
    </rPh>
    <rPh sb="2" eb="4">
      <t>ハッセイ</t>
    </rPh>
    <rPh sb="4" eb="5">
      <t>ヒン</t>
    </rPh>
    <rPh sb="5" eb="7">
      <t>チョウショ</t>
    </rPh>
    <phoneticPr fontId="19"/>
  </si>
  <si>
    <t>様式－２８</t>
    <rPh sb="0" eb="2">
      <t>ヨウシキ</t>
    </rPh>
    <phoneticPr fontId="94"/>
  </si>
  <si>
    <t>（現場代理人氏名）</t>
    <rPh sb="6" eb="8">
      <t>シメイ</t>
    </rPh>
    <phoneticPr fontId="94"/>
  </si>
  <si>
    <t>現　場　発　生　品　調　書</t>
  </si>
  <si>
    <t>品　　　　名</t>
  </si>
  <si>
    <t>規　　　　格</t>
  </si>
  <si>
    <t>数　　　　量</t>
  </si>
  <si>
    <t>摘　　　　　　要</t>
  </si>
  <si>
    <t>様式－２９</t>
    <rPh sb="0" eb="2">
      <t>ヨウシキ</t>
    </rPh>
    <phoneticPr fontId="88"/>
  </si>
  <si>
    <t>3．</t>
    <phoneticPr fontId="19"/>
  </si>
  <si>
    <t>4．</t>
    <phoneticPr fontId="19"/>
  </si>
  <si>
    <t>自</t>
    <rPh sb="0" eb="1">
      <t>ジ</t>
    </rPh>
    <phoneticPr fontId="19"/>
  </si>
  <si>
    <t>至</t>
    <rPh sb="0" eb="1">
      <t>イタ</t>
    </rPh>
    <phoneticPr fontId="19"/>
  </si>
  <si>
    <t>本文の年月日は実際に完成した年月日を記載する</t>
    <rPh sb="0" eb="2">
      <t>ホンブン</t>
    </rPh>
    <rPh sb="18" eb="20">
      <t>キサイ</t>
    </rPh>
    <phoneticPr fontId="19"/>
  </si>
  <si>
    <t>引渡書</t>
    <rPh sb="0" eb="2">
      <t>ヒキワタシ</t>
    </rPh>
    <rPh sb="2" eb="3">
      <t>ショ</t>
    </rPh>
    <phoneticPr fontId="19"/>
  </si>
  <si>
    <t>様式－３０</t>
    <rPh sb="0" eb="2">
      <t>ヨウシキ</t>
    </rPh>
    <phoneticPr fontId="88"/>
  </si>
  <si>
    <t>検査年月日</t>
  </si>
  <si>
    <t>創意工夫・社会性等に関する実施状況</t>
  </si>
  <si>
    <t>創意工夫・社会性等に関する実施状況</t>
    <rPh sb="0" eb="2">
      <t>ソウイ</t>
    </rPh>
    <rPh sb="2" eb="4">
      <t>クフウ</t>
    </rPh>
    <rPh sb="5" eb="7">
      <t>シャカイ</t>
    </rPh>
    <rPh sb="7" eb="8">
      <t>セイ</t>
    </rPh>
    <rPh sb="8" eb="9">
      <t>トウ</t>
    </rPh>
    <rPh sb="10" eb="11">
      <t>カン</t>
    </rPh>
    <rPh sb="13" eb="15">
      <t>ジッシ</t>
    </rPh>
    <rPh sb="15" eb="17">
      <t>ジョウキョウ</t>
    </rPh>
    <phoneticPr fontId="19"/>
  </si>
  <si>
    <t>様式－３４(1)</t>
    <rPh sb="0" eb="2">
      <t>ヨウシキ</t>
    </rPh>
    <phoneticPr fontId="19"/>
  </si>
  <si>
    <t xml:space="preserve">  　工　事　名</t>
    <phoneticPr fontId="19"/>
  </si>
  <si>
    <t xml:space="preserve"> 受注者名</t>
    <rPh sb="1" eb="3">
      <t>ジュチュウ</t>
    </rPh>
    <phoneticPr fontId="19"/>
  </si>
  <si>
    <t>評価内容</t>
    <phoneticPr fontId="19"/>
  </si>
  <si>
    <t>実施内容</t>
    <phoneticPr fontId="19"/>
  </si>
  <si>
    <t>・施工に伴う器具、工具、装置等の工夫</t>
  </si>
  <si>
    <t>・コンクリート二次製品等の代替材の適用</t>
  </si>
  <si>
    <t>・施工方法の工夫、施工環境の改善</t>
  </si>
  <si>
    <t>・仮設備計画の工夫</t>
  </si>
  <si>
    <t>・施工管理の工夫</t>
  </si>
  <si>
    <t>・ＩＣＴ（情報通信技術）の活用　等</t>
  </si>
  <si>
    <t>・福岡県新技術・新工法ライブラリーの活用</t>
    <phoneticPr fontId="93"/>
  </si>
  <si>
    <t>・ＮＥＴＩＳ登録技術の活用</t>
    <rPh sb="11" eb="13">
      <t>カツヨウ</t>
    </rPh>
    <phoneticPr fontId="93"/>
  </si>
  <si>
    <t>・土工、設備、電気の品質向上の工夫</t>
  </si>
  <si>
    <t>・コンクリートの材料、打設、養生の工夫</t>
  </si>
  <si>
    <t>・鉄筋、コンクリート二次製品等使用材料の工夫</t>
  </si>
  <si>
    <t>・配筋、溶接作業等の工夫　等</t>
  </si>
  <si>
    <t>・安全衛生教育・講習会・パトロール等の工夫</t>
  </si>
  <si>
    <t>・仮設備の工夫</t>
  </si>
  <si>
    <t>・作業環境の改善</t>
  </si>
  <si>
    <t>・交通事故防止の工夫</t>
  </si>
  <si>
    <t>・環境保全の工夫　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</si>
  <si>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</si>
  <si>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</si>
  <si>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</si>
  <si>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</si>
  <si>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</si>
  <si>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様式－３４(2)</t>
    <rPh sb="0" eb="2">
      <t>ヨウシキ</t>
    </rPh>
    <phoneticPr fontId="19"/>
  </si>
  <si>
    <t>提案内容</t>
    <rPh sb="0" eb="2">
      <t>テイアン</t>
    </rPh>
    <rPh sb="2" eb="4">
      <t>ナイヨウ</t>
    </rPh>
    <phoneticPr fontId="19"/>
  </si>
  <si>
    <t>（説明）</t>
    <rPh sb="1" eb="3">
      <t>セツメイ</t>
    </rPh>
    <phoneticPr fontId="19"/>
  </si>
  <si>
    <t>(添付図）</t>
    <rPh sb="1" eb="3">
      <t>テンプ</t>
    </rPh>
    <rPh sb="3" eb="4">
      <t>ズ</t>
    </rPh>
    <phoneticPr fontId="19"/>
  </si>
  <si>
    <t>説明資料は簡潔に作成するものとし、必要に応じて別葉とする</t>
  </si>
  <si>
    <t>所長</t>
    <rPh sb="0" eb="2">
      <t>ショチョウ</t>
    </rPh>
    <phoneticPr fontId="19"/>
  </si>
  <si>
    <t>契約金額</t>
    <phoneticPr fontId="100"/>
  </si>
  <si>
    <t>￥</t>
    <phoneticPr fontId="100"/>
  </si>
  <si>
    <t>生　年　月　日</t>
    <rPh sb="0" eb="1">
      <t>セイ</t>
    </rPh>
    <rPh sb="2" eb="3">
      <t>ネン</t>
    </rPh>
    <rPh sb="4" eb="5">
      <t>ツキ</t>
    </rPh>
    <rPh sb="6" eb="7">
      <t>ヒ</t>
    </rPh>
    <phoneticPr fontId="88"/>
  </si>
  <si>
    <t>最　終　学　歴</t>
    <rPh sb="0" eb="1">
      <t>サイ</t>
    </rPh>
    <rPh sb="2" eb="3">
      <t>シュウ</t>
    </rPh>
    <rPh sb="4" eb="5">
      <t>ガク</t>
    </rPh>
    <rPh sb="6" eb="7">
      <t>レキ</t>
    </rPh>
    <phoneticPr fontId="88"/>
  </si>
  <si>
    <t>工　事　経　歴</t>
    <rPh sb="0" eb="1">
      <t>コウ</t>
    </rPh>
    <rPh sb="2" eb="3">
      <t>ジ</t>
    </rPh>
    <rPh sb="4" eb="5">
      <t>キョウ</t>
    </rPh>
    <rPh sb="6" eb="7">
      <t>レキ</t>
    </rPh>
    <phoneticPr fontId="19"/>
  </si>
  <si>
    <t>工　　期</t>
    <rPh sb="0" eb="1">
      <t>コウ</t>
    </rPh>
    <rPh sb="3" eb="4">
      <t>キ</t>
    </rPh>
    <phoneticPr fontId="88"/>
  </si>
  <si>
    <t>（</t>
    <phoneticPr fontId="19"/>
  </si>
  <si>
    <t>）</t>
    <phoneticPr fontId="19"/>
  </si>
  <si>
    <t>します。</t>
    <phoneticPr fontId="19"/>
  </si>
  <si>
    <t>材　料　確　認　書</t>
    <rPh sb="8" eb="9">
      <t>ショ</t>
    </rPh>
    <phoneticPr fontId="19"/>
  </si>
  <si>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19"/>
  </si>
  <si>
    <t>材料名</t>
    <rPh sb="0" eb="2">
      <t>ザイリョウ</t>
    </rPh>
    <rPh sb="2" eb="3">
      <t>メイ</t>
    </rPh>
    <phoneticPr fontId="19"/>
  </si>
  <si>
    <t>搬入数量</t>
    <rPh sb="0" eb="2">
      <t>ハンニュウ</t>
    </rPh>
    <rPh sb="2" eb="4">
      <t>スウリョウ</t>
    </rPh>
    <phoneticPr fontId="19"/>
  </si>
  <si>
    <t>確　　認　　欄</t>
    <rPh sb="0" eb="1">
      <t>アキラ</t>
    </rPh>
    <rPh sb="3" eb="4">
      <t>シノブ</t>
    </rPh>
    <rPh sb="6" eb="7">
      <t>ラン</t>
    </rPh>
    <phoneticPr fontId="19"/>
  </si>
  <si>
    <t>確認年月日</t>
    <rPh sb="0" eb="2">
      <t>カクニン</t>
    </rPh>
    <rPh sb="2" eb="5">
      <t>ネンガッピ</t>
    </rPh>
    <phoneticPr fontId="19"/>
  </si>
  <si>
    <t>確認方法</t>
    <rPh sb="0" eb="2">
      <t>カクニン</t>
    </rPh>
    <rPh sb="2" eb="4">
      <t>ホウホウ</t>
    </rPh>
    <phoneticPr fontId="19"/>
  </si>
  <si>
    <t>合格数量</t>
    <rPh sb="0" eb="2">
      <t>ゴウカク</t>
    </rPh>
    <rPh sb="2" eb="4">
      <t>スウリョウ</t>
    </rPh>
    <phoneticPr fontId="19"/>
  </si>
  <si>
    <t>確認印</t>
    <rPh sb="0" eb="3">
      <t>カクニンイン</t>
    </rPh>
    <phoneticPr fontId="19"/>
  </si>
  <si>
    <t>発信者</t>
    <phoneticPr fontId="19"/>
  </si>
  <si>
    <t>まで</t>
    <phoneticPr fontId="19"/>
  </si>
  <si>
    <t>年　齢</t>
    <phoneticPr fontId="19"/>
  </si>
  <si>
    <t>性　別</t>
    <phoneticPr fontId="19"/>
  </si>
  <si>
    <t>～</t>
    <phoneticPr fontId="88"/>
  </si>
  <si>
    <t>（</t>
    <phoneticPr fontId="88"/>
  </si>
  <si>
    <t>2.</t>
    <phoneticPr fontId="19"/>
  </si>
  <si>
    <t>　　(注)　※は主任監督員が記入する。</t>
    <phoneticPr fontId="19"/>
  </si>
  <si>
    <t>　　　　　</t>
    <phoneticPr fontId="94"/>
  </si>
  <si>
    <t>完　　成　　通　　知　　書</t>
    <phoneticPr fontId="88"/>
  </si>
  <si>
    <t>下記工事は</t>
    <phoneticPr fontId="19"/>
  </si>
  <si>
    <t>をもって完成したので工事請負契約書</t>
    <phoneticPr fontId="93"/>
  </si>
  <si>
    <t>第32条第1項に基づき通知します。</t>
    <phoneticPr fontId="88"/>
  </si>
  <si>
    <t>2．</t>
    <phoneticPr fontId="19"/>
  </si>
  <si>
    <t>引　　　　渡　　　　書</t>
    <phoneticPr fontId="88"/>
  </si>
  <si>
    <t>下記工事を工事請負契約書第32条第4項に基づき引渡します。</t>
    <phoneticPr fontId="93"/>
  </si>
  <si>
    <t>項　　　目</t>
    <phoneticPr fontId="19"/>
  </si>
  <si>
    <t>■受注者</t>
    <rPh sb="1" eb="4">
      <t>ジュチュウシャ</t>
    </rPh>
    <phoneticPr fontId="19"/>
  </si>
  <si>
    <t>㎞</t>
    <phoneticPr fontId="19"/>
  </si>
  <si>
    <t>㎞</t>
    <phoneticPr fontId="19"/>
  </si>
  <si>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19"/>
  </si>
  <si>
    <t>指名停止業者との資材、原材料購入契約等承認申請書</t>
    <rPh sb="0" eb="2">
      <t>シメイ</t>
    </rPh>
    <rPh sb="2" eb="4">
      <t>テイシ</t>
    </rPh>
    <rPh sb="4" eb="6">
      <t>ギョウシャ</t>
    </rPh>
    <rPh sb="8" eb="10">
      <t>シザイ</t>
    </rPh>
    <rPh sb="11" eb="14">
      <t>ゲンザイリョウ</t>
    </rPh>
    <rPh sb="14" eb="16">
      <t>コウニュウ</t>
    </rPh>
    <rPh sb="16" eb="18">
      <t>ケイヤク</t>
    </rPh>
    <rPh sb="18" eb="19">
      <t>トウ</t>
    </rPh>
    <rPh sb="19" eb="21">
      <t>ショウニン</t>
    </rPh>
    <rPh sb="21" eb="24">
      <t>シンセイショ</t>
    </rPh>
    <phoneticPr fontId="19"/>
  </si>
  <si>
    <t>2企画第6161号</t>
    <rPh sb="1" eb="3">
      <t>キカク</t>
    </rPh>
    <rPh sb="3" eb="4">
      <t>ダイ</t>
    </rPh>
    <rPh sb="8" eb="9">
      <t>ゴウ</t>
    </rPh>
    <phoneticPr fontId="19"/>
  </si>
  <si>
    <t>材料承認願</t>
    <rPh sb="0" eb="2">
      <t>ザイリョウ</t>
    </rPh>
    <rPh sb="2" eb="4">
      <t>ショウニン</t>
    </rPh>
    <rPh sb="4" eb="5">
      <t>ネガ</t>
    </rPh>
    <phoneticPr fontId="19"/>
  </si>
  <si>
    <t>材料確認書</t>
    <rPh sb="0" eb="2">
      <t>ザイリョウ</t>
    </rPh>
    <rPh sb="2" eb="5">
      <t>カクニンショ</t>
    </rPh>
    <phoneticPr fontId="19"/>
  </si>
  <si>
    <t>下記種別について、段階確認を行う予定であるので通知します。</t>
    <phoneticPr fontId="19"/>
  </si>
  <si>
    <t>(注)</t>
    <phoneticPr fontId="88"/>
  </si>
  <si>
    <t>1．</t>
    <phoneticPr fontId="19"/>
  </si>
  <si>
    <t>￥</t>
    <phoneticPr fontId="88"/>
  </si>
  <si>
    <t>工　事　名</t>
    <phoneticPr fontId="19"/>
  </si>
  <si>
    <t>回変更）</t>
    <phoneticPr fontId="19"/>
  </si>
  <si>
    <t>(第</t>
    <rPh sb="1" eb="2">
      <t>ダイ</t>
    </rPh>
    <phoneticPr fontId="19"/>
  </si>
  <si>
    <t>補修完了届</t>
    <rPh sb="0" eb="2">
      <t>ホシュウ</t>
    </rPh>
    <rPh sb="2" eb="4">
      <t>カンリョウ</t>
    </rPh>
    <rPh sb="4" eb="5">
      <t>トドケ</t>
    </rPh>
    <phoneticPr fontId="19"/>
  </si>
  <si>
    <t xml:space="preserve">受入地確認書
  上記建設発生土を引き受けました。
          　住　所
         　 氏　名
</t>
    <rPh sb="0" eb="1">
      <t>ウ</t>
    </rPh>
    <rPh sb="1" eb="2">
      <t>イ</t>
    </rPh>
    <rPh sb="2" eb="3">
      <t>チ</t>
    </rPh>
    <phoneticPr fontId="19"/>
  </si>
  <si>
    <t>完成通知書</t>
    <rPh sb="0" eb="2">
      <t>カンセイ</t>
    </rPh>
    <rPh sb="2" eb="5">
      <t>ツウチショ</t>
    </rPh>
    <phoneticPr fontId="19"/>
  </si>
  <si>
    <t>現場代理人等変更通知書</t>
    <rPh sb="0" eb="2">
      <t>ゲンバ</t>
    </rPh>
    <rPh sb="2" eb="5">
      <t>ダイリニン</t>
    </rPh>
    <rPh sb="5" eb="6">
      <t>トウ</t>
    </rPh>
    <rPh sb="6" eb="8">
      <t>ヘンコウ</t>
    </rPh>
    <rPh sb="8" eb="11">
      <t>ツウチショ</t>
    </rPh>
    <phoneticPr fontId="19"/>
  </si>
  <si>
    <t>工事の部分使用について</t>
    <rPh sb="0" eb="2">
      <t>コウジ</t>
    </rPh>
    <rPh sb="3" eb="5">
      <t>ブブン</t>
    </rPh>
    <rPh sb="5" eb="7">
      <t>シヨウ</t>
    </rPh>
    <phoneticPr fontId="19"/>
  </si>
  <si>
    <t>再資源化等報告</t>
    <rPh sb="0" eb="1">
      <t>サイ</t>
    </rPh>
    <rPh sb="1" eb="4">
      <t>シゲンカ</t>
    </rPh>
    <rPh sb="4" eb="5">
      <t>トウ</t>
    </rPh>
    <rPh sb="5" eb="7">
      <t>ホウコク</t>
    </rPh>
    <phoneticPr fontId="19"/>
  </si>
  <si>
    <t xml:space="preserve">受入地同意書
  上記建設発生土を引き受けます。
　尚、処分地施工に伴い第三者に損害を生じたときは、  
  請負業者と協議しその解決に当たることを同意します。
          　住　所
         　 氏　名
</t>
    <rPh sb="0" eb="1">
      <t>ウ</t>
    </rPh>
    <rPh sb="1" eb="2">
      <t>イ</t>
    </rPh>
    <rPh sb="2" eb="3">
      <t>チ</t>
    </rPh>
    <rPh sb="3" eb="6">
      <t>ドウイショ</t>
    </rPh>
    <phoneticPr fontId="19"/>
  </si>
  <si>
    <t>材料確認が必要な場合</t>
    <rPh sb="0" eb="2">
      <t>ザイリョウ</t>
    </rPh>
    <rPh sb="2" eb="4">
      <t>カクニン</t>
    </rPh>
    <rPh sb="5" eb="7">
      <t>ヒツヨウ</t>
    </rPh>
    <rPh sb="8" eb="10">
      <t>バアイ</t>
    </rPh>
    <phoneticPr fontId="19"/>
  </si>
  <si>
    <t>現場代理人等通知書</t>
    <rPh sb="0" eb="2">
      <t>ゲンバ</t>
    </rPh>
    <rPh sb="2" eb="5">
      <t>ダイリニン</t>
    </rPh>
    <rPh sb="5" eb="6">
      <t>トウ</t>
    </rPh>
    <rPh sb="6" eb="9">
      <t>ツウチショ</t>
    </rPh>
    <phoneticPr fontId="19"/>
  </si>
  <si>
    <t>経歴書</t>
    <rPh sb="0" eb="3">
      <t>ケイレキショ</t>
    </rPh>
    <phoneticPr fontId="19"/>
  </si>
  <si>
    <r>
      <t>処分方法</t>
    </r>
    <r>
      <rPr>
        <sz val="8"/>
        <rFont val="ＭＳ Ｐ明朝"/>
        <family val="1"/>
        <charset val="128"/>
      </rPr>
      <t>※１　</t>
    </r>
    <rPh sb="0" eb="2">
      <t>ショブン</t>
    </rPh>
    <rPh sb="2" eb="4">
      <t>ホウホウ</t>
    </rPh>
    <phoneticPr fontId="19"/>
  </si>
  <si>
    <t>土工または路盤を含む工事で受注者が希望する場合、工事打合せ簿にICT活用工事計画書及びICT活用施工範囲図を添付の上提出</t>
    <rPh sb="0" eb="2">
      <t>ドコウ</t>
    </rPh>
    <rPh sb="5" eb="7">
      <t>ロバン</t>
    </rPh>
    <rPh sb="8" eb="9">
      <t>フク</t>
    </rPh>
    <rPh sb="10" eb="12">
      <t>コウジ</t>
    </rPh>
    <rPh sb="13" eb="15">
      <t>ジュチュウ</t>
    </rPh>
    <rPh sb="15" eb="16">
      <t>シャ</t>
    </rPh>
    <rPh sb="17" eb="19">
      <t>キボウ</t>
    </rPh>
    <rPh sb="21" eb="23">
      <t>バアイ</t>
    </rPh>
    <phoneticPr fontId="19"/>
  </si>
  <si>
    <t>現場発生品がある場合に提出</t>
    <rPh sb="0" eb="2">
      <t>ゲンバ</t>
    </rPh>
    <rPh sb="2" eb="4">
      <t>ハッセイ</t>
    </rPh>
    <rPh sb="4" eb="5">
      <t>ヒン</t>
    </rPh>
    <rPh sb="8" eb="10">
      <t>バアイ</t>
    </rPh>
    <rPh sb="11" eb="13">
      <t>テイシュツ</t>
    </rPh>
    <phoneticPr fontId="19"/>
  </si>
  <si>
    <t>完成検査終了後に提出</t>
    <rPh sb="0" eb="2">
      <t>カンセイ</t>
    </rPh>
    <rPh sb="2" eb="4">
      <t>ケンサ</t>
    </rPh>
    <rPh sb="4" eb="7">
      <t>シュウリョウゴ</t>
    </rPh>
    <rPh sb="8" eb="10">
      <t>テイシュツ</t>
    </rPh>
    <phoneticPr fontId="19"/>
  </si>
  <si>
    <t>部分払を請求する場合に提出（契約担当者へ）</t>
    <rPh sb="0" eb="2">
      <t>ブブン</t>
    </rPh>
    <rPh sb="2" eb="3">
      <t>バライ</t>
    </rPh>
    <rPh sb="4" eb="6">
      <t>セイキュウ</t>
    </rPh>
    <rPh sb="8" eb="10">
      <t>バアイ</t>
    </rPh>
    <rPh sb="11" eb="13">
      <t>テイシュツ</t>
    </rPh>
    <rPh sb="14" eb="16">
      <t>ケイヤク</t>
    </rPh>
    <rPh sb="16" eb="19">
      <t>タントウシャ</t>
    </rPh>
    <phoneticPr fontId="19"/>
  </si>
  <si>
    <t>指定部分払を請求する場合に提出（契約担当者へ）</t>
    <rPh sb="0" eb="2">
      <t>シテイ</t>
    </rPh>
    <rPh sb="2" eb="4">
      <t>ブブン</t>
    </rPh>
    <rPh sb="4" eb="5">
      <t>バライ</t>
    </rPh>
    <rPh sb="6" eb="8">
      <t>セイキュウ</t>
    </rPh>
    <rPh sb="10" eb="12">
      <t>バアイ</t>
    </rPh>
    <rPh sb="13" eb="15">
      <t>テイシュツ</t>
    </rPh>
    <rPh sb="16" eb="18">
      <t>ケイヤク</t>
    </rPh>
    <rPh sb="18" eb="21">
      <t>タントウシャ</t>
    </rPh>
    <phoneticPr fontId="19"/>
  </si>
  <si>
    <t xml:space="preserve"> 自ら立案実施した創意工夫や技術力</t>
    <phoneticPr fontId="19"/>
  </si>
  <si>
    <t>県外品使用の場合は「材料承認願」に添付</t>
    <rPh sb="0" eb="2">
      <t>ケンガイ</t>
    </rPh>
    <rPh sb="2" eb="3">
      <t>ヒン</t>
    </rPh>
    <rPh sb="3" eb="5">
      <t>シヨウ</t>
    </rPh>
    <rPh sb="6" eb="8">
      <t>バアイ</t>
    </rPh>
    <rPh sb="10" eb="12">
      <t>ザイリョウ</t>
    </rPh>
    <rPh sb="12" eb="14">
      <t>ショウニン</t>
    </rPh>
    <rPh sb="14" eb="15">
      <t>ネガイ</t>
    </rPh>
    <rPh sb="17" eb="19">
      <t>テンプ</t>
    </rPh>
    <phoneticPr fontId="19"/>
  </si>
  <si>
    <t>中間前金払に係る認定を請求する場合</t>
    <rPh sb="15" eb="17">
      <t>バアイ</t>
    </rPh>
    <phoneticPr fontId="19"/>
  </si>
  <si>
    <t>指定部分が完成した場合</t>
    <rPh sb="0" eb="2">
      <t>シテイ</t>
    </rPh>
    <rPh sb="2" eb="4">
      <t>ブブン</t>
    </rPh>
    <rPh sb="5" eb="7">
      <t>カンセイ</t>
    </rPh>
    <rPh sb="9" eb="11">
      <t>バアイ</t>
    </rPh>
    <phoneticPr fontId="19"/>
  </si>
  <si>
    <t>指定部分を引渡す場合</t>
    <rPh sb="0" eb="2">
      <t>シテイ</t>
    </rPh>
    <rPh sb="2" eb="4">
      <t>ブブン</t>
    </rPh>
    <rPh sb="5" eb="7">
      <t>ヒキワタ</t>
    </rPh>
    <rPh sb="8" eb="10">
      <t>バアイ</t>
    </rPh>
    <phoneticPr fontId="19"/>
  </si>
  <si>
    <t>工事が完成した時点</t>
    <rPh sb="0" eb="2">
      <t>コウジ</t>
    </rPh>
    <rPh sb="3" eb="5">
      <t>カンセイ</t>
    </rPh>
    <rPh sb="7" eb="9">
      <t>ジテン</t>
    </rPh>
    <phoneticPr fontId="19"/>
  </si>
  <si>
    <t>各種試験成績がある場合</t>
    <rPh sb="0" eb="2">
      <t>カクシュ</t>
    </rPh>
    <rPh sb="2" eb="4">
      <t>シケン</t>
    </rPh>
    <rPh sb="4" eb="6">
      <t>セイセキ</t>
    </rPh>
    <rPh sb="9" eb="11">
      <t>バアイ</t>
    </rPh>
    <phoneticPr fontId="19"/>
  </si>
  <si>
    <t>受注者（住所）</t>
    <rPh sb="0" eb="2">
      <t>ジュチュウ</t>
    </rPh>
    <rPh sb="2" eb="3">
      <t>シャ</t>
    </rPh>
    <phoneticPr fontId="94"/>
  </si>
  <si>
    <t>品目</t>
    <phoneticPr fontId="19"/>
  </si>
  <si>
    <t>規格</t>
    <phoneticPr fontId="19"/>
  </si>
  <si>
    <t>数量</t>
    <phoneticPr fontId="19"/>
  </si>
  <si>
    <t>残数量</t>
    <phoneticPr fontId="19"/>
  </si>
  <si>
    <t>備考</t>
    <phoneticPr fontId="19"/>
  </si>
  <si>
    <t>証明欄</t>
    <phoneticPr fontId="19"/>
  </si>
  <si>
    <t>上記精算について調査したところ事実に相違ないことを</t>
    <phoneticPr fontId="19"/>
  </si>
  <si>
    <t>証明する。</t>
    <phoneticPr fontId="19"/>
  </si>
  <si>
    <t>品目</t>
    <phoneticPr fontId="19"/>
  </si>
  <si>
    <t>単位</t>
    <phoneticPr fontId="19"/>
  </si>
  <si>
    <t>今回</t>
    <phoneticPr fontId="19"/>
  </si>
  <si>
    <t>累計</t>
    <phoneticPr fontId="19"/>
  </si>
  <si>
    <t>備考</t>
    <phoneticPr fontId="19"/>
  </si>
  <si>
    <t>雇用関係が確認できる書類、資格証の写し等添付</t>
    <rPh sb="0" eb="2">
      <t>コヨウ</t>
    </rPh>
    <rPh sb="2" eb="4">
      <t>カンケイ</t>
    </rPh>
    <rPh sb="5" eb="7">
      <t>カクニン</t>
    </rPh>
    <rPh sb="10" eb="12">
      <t>ショルイ</t>
    </rPh>
    <rPh sb="13" eb="15">
      <t>シカク</t>
    </rPh>
    <rPh sb="15" eb="16">
      <t>ショウ</t>
    </rPh>
    <rPh sb="17" eb="18">
      <t>ウツ</t>
    </rPh>
    <rPh sb="19" eb="20">
      <t>ナド</t>
    </rPh>
    <rPh sb="20" eb="22">
      <t>テンプ</t>
    </rPh>
    <phoneticPr fontId="19"/>
  </si>
  <si>
    <t>「現場代理人等通知書」「経歴書」を添付して提出</t>
    <rPh sb="1" eb="3">
      <t>ゲンバ</t>
    </rPh>
    <rPh sb="3" eb="6">
      <t>ダイリニン</t>
    </rPh>
    <rPh sb="6" eb="7">
      <t>トウ</t>
    </rPh>
    <rPh sb="7" eb="10">
      <t>ツウチショ</t>
    </rPh>
    <rPh sb="12" eb="15">
      <t>ケイレキショ</t>
    </rPh>
    <rPh sb="17" eb="19">
      <t>テンプ</t>
    </rPh>
    <rPh sb="21" eb="23">
      <t>テイシュツ</t>
    </rPh>
    <phoneticPr fontId="19"/>
  </si>
  <si>
    <t>指名停止期間中の建設業者の資材・原材料を使用しなければ県発注工事に影響を及ぼすおそれがある等やむを得ない特別の事由がある場合、「材料承認願」に添付</t>
    <rPh sb="71" eb="73">
      <t>テンプ</t>
    </rPh>
    <phoneticPr fontId="19"/>
  </si>
  <si>
    <t>契約締結後にＶＥ提案を行う場合に提出</t>
    <rPh sb="0" eb="2">
      <t>ケイヤク</t>
    </rPh>
    <rPh sb="2" eb="4">
      <t>テイケツ</t>
    </rPh>
    <rPh sb="4" eb="5">
      <t>ゴ</t>
    </rPh>
    <rPh sb="8" eb="10">
      <t>テイアン</t>
    </rPh>
    <rPh sb="11" eb="12">
      <t>オコナ</t>
    </rPh>
    <rPh sb="13" eb="15">
      <t>バアイ</t>
    </rPh>
    <rPh sb="16" eb="18">
      <t>テイシュツ</t>
    </rPh>
    <phoneticPr fontId="19"/>
  </si>
  <si>
    <t>請負金額5千万円以上及び監督員の指示した工事</t>
    <rPh sb="0" eb="2">
      <t>ウケオイ</t>
    </rPh>
    <rPh sb="2" eb="4">
      <t>キンガク</t>
    </rPh>
    <rPh sb="5" eb="10">
      <t>センマンエンイジョウ</t>
    </rPh>
    <rPh sb="10" eb="11">
      <t>オヨ</t>
    </rPh>
    <rPh sb="12" eb="15">
      <t>カントクイン</t>
    </rPh>
    <rPh sb="16" eb="18">
      <t>シジ</t>
    </rPh>
    <rPh sb="20" eb="22">
      <t>コウジ</t>
    </rPh>
    <phoneticPr fontId="19"/>
  </si>
  <si>
    <t>支給品を受領した場合に提出</t>
    <rPh sb="0" eb="2">
      <t>シキュウ</t>
    </rPh>
    <rPh sb="2" eb="3">
      <t>ヒン</t>
    </rPh>
    <rPh sb="4" eb="6">
      <t>ジュリョウ</t>
    </rPh>
    <rPh sb="8" eb="10">
      <t>バアイ</t>
    </rPh>
    <rPh sb="11" eb="13">
      <t>テイシュツ</t>
    </rPh>
    <phoneticPr fontId="19"/>
  </si>
  <si>
    <t>事故が発生した場合に直ちに連絡し、速やかに概要を書面で報告</t>
    <rPh sb="0" eb="2">
      <t>ジコ</t>
    </rPh>
    <rPh sb="3" eb="5">
      <t>ハッセイ</t>
    </rPh>
    <rPh sb="7" eb="9">
      <t>バアイ</t>
    </rPh>
    <rPh sb="10" eb="11">
      <t>タダ</t>
    </rPh>
    <rPh sb="13" eb="15">
      <t>レンラク</t>
    </rPh>
    <rPh sb="17" eb="18">
      <t>スミ</t>
    </rPh>
    <rPh sb="21" eb="23">
      <t>ガイヨウ</t>
    </rPh>
    <rPh sb="24" eb="26">
      <t>ショメン</t>
    </rPh>
    <rPh sb="27" eb="29">
      <t>ホウコク</t>
    </rPh>
    <phoneticPr fontId="19"/>
  </si>
  <si>
    <t>現場代理人等の変更がある場合に提出</t>
    <rPh sb="0" eb="2">
      <t>ゲンバ</t>
    </rPh>
    <rPh sb="2" eb="5">
      <t>ダイリニン</t>
    </rPh>
    <rPh sb="5" eb="6">
      <t>トウ</t>
    </rPh>
    <rPh sb="7" eb="9">
      <t>ヘンコウ</t>
    </rPh>
    <rPh sb="12" eb="14">
      <t>バアイ</t>
    </rPh>
    <rPh sb="15" eb="17">
      <t>テイシュツ</t>
    </rPh>
    <phoneticPr fontId="19"/>
  </si>
  <si>
    <t>工期、工程に変更がある場合に提出</t>
    <rPh sb="0" eb="2">
      <t>コウキ</t>
    </rPh>
    <rPh sb="3" eb="5">
      <t>コウテイ</t>
    </rPh>
    <rPh sb="6" eb="8">
      <t>ヘンコウ</t>
    </rPh>
    <rPh sb="11" eb="13">
      <t>バアイ</t>
    </rPh>
    <rPh sb="14" eb="16">
      <t>テイシュツ</t>
    </rPh>
    <phoneticPr fontId="19"/>
  </si>
  <si>
    <t>請負工事既済部分検査請求書</t>
    <rPh sb="0" eb="2">
      <t>ウケオイ</t>
    </rPh>
    <rPh sb="2" eb="4">
      <t>コウジ</t>
    </rPh>
    <rPh sb="4" eb="5">
      <t>スデ</t>
    </rPh>
    <rPh sb="5" eb="6">
      <t>スミ</t>
    </rPh>
    <rPh sb="6" eb="8">
      <t>ブブン</t>
    </rPh>
    <rPh sb="8" eb="10">
      <t>ケンサ</t>
    </rPh>
    <rPh sb="10" eb="13">
      <t>セイキュウショ</t>
    </rPh>
    <phoneticPr fontId="19"/>
  </si>
  <si>
    <t>創意工夫、地域社会への貢献等を実施した場合に提出</t>
    <rPh sb="0" eb="2">
      <t>ソウイ</t>
    </rPh>
    <rPh sb="2" eb="4">
      <t>クフウ</t>
    </rPh>
    <rPh sb="5" eb="7">
      <t>チイキ</t>
    </rPh>
    <rPh sb="7" eb="9">
      <t>シャカイ</t>
    </rPh>
    <rPh sb="11" eb="13">
      <t>コウケン</t>
    </rPh>
    <rPh sb="13" eb="14">
      <t>トウ</t>
    </rPh>
    <rPh sb="15" eb="17">
      <t>ジッシ</t>
    </rPh>
    <rPh sb="19" eb="21">
      <t>バアイ</t>
    </rPh>
    <rPh sb="22" eb="24">
      <t>テイシュツ</t>
    </rPh>
    <phoneticPr fontId="19"/>
  </si>
  <si>
    <t>支給品がある場合に提出</t>
    <rPh sb="0" eb="2">
      <t>シキュウ</t>
    </rPh>
    <rPh sb="2" eb="3">
      <t>ヒン</t>
    </rPh>
    <rPh sb="6" eb="8">
      <t>バアイ</t>
    </rPh>
    <rPh sb="9" eb="11">
      <t>テイシュツ</t>
    </rPh>
    <phoneticPr fontId="19"/>
  </si>
  <si>
    <t>修補がある場合に提出</t>
    <rPh sb="0" eb="2">
      <t>シュウホ</t>
    </rPh>
    <rPh sb="5" eb="7">
      <t>バアイ</t>
    </rPh>
    <rPh sb="8" eb="10">
      <t>テイシュツ</t>
    </rPh>
    <phoneticPr fontId="19"/>
  </si>
  <si>
    <t>引渡し前の工事目的物において、発注者から部分使用の協議があり、承諾する場合に提出</t>
    <rPh sb="0" eb="2">
      <t>ヒキワタ</t>
    </rPh>
    <rPh sb="3" eb="4">
      <t>マエ</t>
    </rPh>
    <rPh sb="5" eb="7">
      <t>コウジ</t>
    </rPh>
    <rPh sb="7" eb="10">
      <t>モクテキブツ</t>
    </rPh>
    <rPh sb="15" eb="18">
      <t>ハッチュウシャ</t>
    </rPh>
    <rPh sb="20" eb="22">
      <t>ブブン</t>
    </rPh>
    <rPh sb="22" eb="24">
      <t>シヨウ</t>
    </rPh>
    <rPh sb="25" eb="27">
      <t>キョウギ</t>
    </rPh>
    <rPh sb="31" eb="33">
      <t>ショウダク</t>
    </rPh>
    <rPh sb="35" eb="37">
      <t>バアイ</t>
    </rPh>
    <rPh sb="38" eb="40">
      <t>テイシュツ</t>
    </rPh>
    <phoneticPr fontId="19"/>
  </si>
  <si>
    <t>（現場代理人氏名）</t>
    <phoneticPr fontId="19"/>
  </si>
  <si>
    <t>最終学歴</t>
    <rPh sb="0" eb="2">
      <t>サイシュウ</t>
    </rPh>
    <rPh sb="2" eb="4">
      <t>ガクレキ</t>
    </rPh>
    <phoneticPr fontId="19"/>
  </si>
  <si>
    <t>契約後
1ヶ月以内</t>
    <rPh sb="0" eb="2">
      <t>ケイヤク</t>
    </rPh>
    <rPh sb="2" eb="3">
      <t>ゴ</t>
    </rPh>
    <rPh sb="6" eb="7">
      <t>ゲツ</t>
    </rPh>
    <rPh sb="7" eb="9">
      <t>イナイ</t>
    </rPh>
    <phoneticPr fontId="19"/>
  </si>
  <si>
    <t>昭和46年1月1日であれば「1971/1/1」と記入して下さい</t>
    <rPh sb="0" eb="2">
      <t>ショウワ</t>
    </rPh>
    <rPh sb="4" eb="5">
      <t>ネン</t>
    </rPh>
    <rPh sb="6" eb="7">
      <t>ガツ</t>
    </rPh>
    <rPh sb="8" eb="9">
      <t>ニチ</t>
    </rPh>
    <rPh sb="24" eb="26">
      <t>キニュウ</t>
    </rPh>
    <rPh sb="28" eb="29">
      <t>クダ</t>
    </rPh>
    <phoneticPr fontId="19"/>
  </si>
  <si>
    <t>予算年度</t>
    <rPh sb="0" eb="2">
      <t>ヨサン</t>
    </rPh>
    <rPh sb="2" eb="4">
      <t>ネンド</t>
    </rPh>
    <phoneticPr fontId="19"/>
  </si>
  <si>
    <t>発注事務所</t>
    <rPh sb="0" eb="2">
      <t>ハッチュウ</t>
    </rPh>
    <rPh sb="2" eb="5">
      <t>ジムショ</t>
    </rPh>
    <phoneticPr fontId="19"/>
  </si>
  <si>
    <t>資格名及び資格番号を記入して下さい</t>
    <rPh sb="0" eb="2">
      <t>シカク</t>
    </rPh>
    <rPh sb="2" eb="3">
      <t>メイ</t>
    </rPh>
    <rPh sb="3" eb="4">
      <t>オヨ</t>
    </rPh>
    <rPh sb="5" eb="7">
      <t>シカク</t>
    </rPh>
    <rPh sb="7" eb="9">
      <t>バンゴウ</t>
    </rPh>
    <rPh sb="10" eb="12">
      <t>キニュウ</t>
    </rPh>
    <rPh sb="14" eb="15">
      <t>クダ</t>
    </rPh>
    <phoneticPr fontId="19"/>
  </si>
  <si>
    <t>「現場代理人等通知書」に添付</t>
    <rPh sb="1" eb="3">
      <t>ゲンバ</t>
    </rPh>
    <rPh sb="3" eb="6">
      <t>ダイリニン</t>
    </rPh>
    <rPh sb="6" eb="7">
      <t>トウ</t>
    </rPh>
    <rPh sb="7" eb="10">
      <t>ツウチショ</t>
    </rPh>
    <rPh sb="12" eb="14">
      <t>テンプ</t>
    </rPh>
    <phoneticPr fontId="19"/>
  </si>
  <si>
    <t>道路用路盤材料等（*1 参照）の新材を使用する場合、材料承認願に添付</t>
    <rPh sb="0" eb="3">
      <t>ドウロヨウ</t>
    </rPh>
    <rPh sb="3" eb="5">
      <t>ロバン</t>
    </rPh>
    <rPh sb="5" eb="7">
      <t>ザイリョウ</t>
    </rPh>
    <rPh sb="7" eb="8">
      <t>トウ</t>
    </rPh>
    <rPh sb="26" eb="28">
      <t>ザイリョウ</t>
    </rPh>
    <rPh sb="28" eb="30">
      <t>ショウニン</t>
    </rPh>
    <rPh sb="30" eb="31">
      <t>ネガ</t>
    </rPh>
    <rPh sb="32" eb="34">
      <t>テンプ</t>
    </rPh>
    <phoneticPr fontId="19"/>
  </si>
  <si>
    <t>県外業者と下請契約を締結する場合必須
（下請契約締結後、遅滞なく）</t>
    <rPh sb="0" eb="2">
      <t>ケンガイ</t>
    </rPh>
    <rPh sb="2" eb="4">
      <t>ギョウシャ</t>
    </rPh>
    <rPh sb="5" eb="7">
      <t>シタウケ</t>
    </rPh>
    <rPh sb="7" eb="9">
      <t>ケイヤク</t>
    </rPh>
    <rPh sb="10" eb="12">
      <t>テイケツ</t>
    </rPh>
    <rPh sb="14" eb="16">
      <t>バアイ</t>
    </rPh>
    <rPh sb="16" eb="18">
      <t>ヒッス</t>
    </rPh>
    <rPh sb="20" eb="22">
      <t>シタウ</t>
    </rPh>
    <rPh sb="22" eb="24">
      <t>ケイヤク</t>
    </rPh>
    <rPh sb="24" eb="26">
      <t>テイケツ</t>
    </rPh>
    <rPh sb="26" eb="27">
      <t>ゴ</t>
    </rPh>
    <rPh sb="28" eb="30">
      <t>チタイ</t>
    </rPh>
    <phoneticPr fontId="19"/>
  </si>
  <si>
    <t>材　料　承　認　願</t>
    <rPh sb="4" eb="5">
      <t>ショウ</t>
    </rPh>
    <rPh sb="6" eb="7">
      <t>ニン</t>
    </rPh>
    <rPh sb="8" eb="9">
      <t>ネガイ</t>
    </rPh>
    <phoneticPr fontId="19"/>
  </si>
  <si>
    <t>　　　　年　　　月　　　日</t>
    <rPh sb="4" eb="5">
      <t>ネン</t>
    </rPh>
    <rPh sb="8" eb="9">
      <t>ガツ</t>
    </rPh>
    <rPh sb="12" eb="13">
      <t>ニチ</t>
    </rPh>
    <phoneticPr fontId="19"/>
  </si>
  <si>
    <t>12345-001</t>
    <phoneticPr fontId="19"/>
  </si>
  <si>
    <t>○○県土整備事務所</t>
    <rPh sb="2" eb="4">
      <t>ケンド</t>
    </rPh>
    <rPh sb="4" eb="6">
      <t>セイビ</t>
    </rPh>
    <rPh sb="6" eb="9">
      <t>ジムショ</t>
    </rPh>
    <phoneticPr fontId="19"/>
  </si>
  <si>
    <t>092-643-3644</t>
    <phoneticPr fontId="19"/>
  </si>
  <si>
    <t>道路整備事業</t>
    <rPh sb="0" eb="2">
      <t>ドウロ</t>
    </rPh>
    <rPh sb="2" eb="4">
      <t>セイビ</t>
    </rPh>
    <rPh sb="4" eb="6">
      <t>ジギョウ</t>
    </rPh>
    <phoneticPr fontId="19"/>
  </si>
  <si>
    <t>県道博多天神線排水性舗装工事（第２工区）</t>
    <rPh sb="0" eb="2">
      <t>ケンドウ</t>
    </rPh>
    <rPh sb="2" eb="4">
      <t>ハカタ</t>
    </rPh>
    <rPh sb="4" eb="6">
      <t>テンジン</t>
    </rPh>
    <rPh sb="6" eb="7">
      <t>セン</t>
    </rPh>
    <rPh sb="7" eb="9">
      <t>ハイスイ</t>
    </rPh>
    <rPh sb="9" eb="10">
      <t>セイ</t>
    </rPh>
    <rPh sb="10" eb="12">
      <t>ホソウ</t>
    </rPh>
    <rPh sb="12" eb="14">
      <t>コウジ</t>
    </rPh>
    <rPh sb="15" eb="16">
      <t>ダイ</t>
    </rPh>
    <rPh sb="17" eb="19">
      <t>コウク</t>
    </rPh>
    <phoneticPr fontId="19"/>
  </si>
  <si>
    <t>主要地方道博多天神線</t>
    <rPh sb="0" eb="2">
      <t>シュヨウ</t>
    </rPh>
    <rPh sb="2" eb="5">
      <t>チホウドウ</t>
    </rPh>
    <rPh sb="5" eb="7">
      <t>ハカタ</t>
    </rPh>
    <rPh sb="7" eb="9">
      <t>テンジン</t>
    </rPh>
    <rPh sb="9" eb="10">
      <t>セン</t>
    </rPh>
    <phoneticPr fontId="19"/>
  </si>
  <si>
    <t>福岡市博多区東公園地内</t>
    <rPh sb="0" eb="3">
      <t>フクオカシ</t>
    </rPh>
    <rPh sb="3" eb="6">
      <t>ハカタク</t>
    </rPh>
    <rPh sb="6" eb="9">
      <t>ヒガシコウエン</t>
    </rPh>
    <rPh sb="9" eb="11">
      <t>チナイ</t>
    </rPh>
    <phoneticPr fontId="19"/>
  </si>
  <si>
    <t>福岡県立企画高校卒業</t>
    <rPh sb="0" eb="2">
      <t>フクオカ</t>
    </rPh>
    <rPh sb="2" eb="4">
      <t>ケンリツ</t>
    </rPh>
    <rPh sb="4" eb="6">
      <t>キカク</t>
    </rPh>
    <rPh sb="6" eb="8">
      <t>コウコウ</t>
    </rPh>
    <rPh sb="8" eb="10">
      <t>ソツギョウ</t>
    </rPh>
    <phoneticPr fontId="19"/>
  </si>
  <si>
    <t>１級土木施工管理技士第２３４５６７８９号</t>
    <rPh sb="1" eb="2">
      <t>キュウ</t>
    </rPh>
    <rPh sb="2" eb="4">
      <t>ドボク</t>
    </rPh>
    <rPh sb="4" eb="6">
      <t>セコウ</t>
    </rPh>
    <rPh sb="6" eb="8">
      <t>カンリ</t>
    </rPh>
    <rPh sb="8" eb="10">
      <t>ギシ</t>
    </rPh>
    <rPh sb="10" eb="11">
      <t>ダイ</t>
    </rPh>
    <rPh sb="19" eb="20">
      <t>ゴウ</t>
    </rPh>
    <phoneticPr fontId="19"/>
  </si>
  <si>
    <t>福岡市博多区東公園７－７</t>
    <rPh sb="0" eb="3">
      <t>フクオカシ</t>
    </rPh>
    <rPh sb="3" eb="6">
      <t>ハカタク</t>
    </rPh>
    <rPh sb="6" eb="9">
      <t>ヒガシコウエン</t>
    </rPh>
    <phoneticPr fontId="19"/>
  </si>
  <si>
    <t>(株）福岡企画技調</t>
    <rPh sb="1" eb="2">
      <t>カブ</t>
    </rPh>
    <rPh sb="3" eb="5">
      <t>フクオカ</t>
    </rPh>
    <rPh sb="5" eb="7">
      <t>キカク</t>
    </rPh>
    <rPh sb="7" eb="9">
      <t>ギチョウ</t>
    </rPh>
    <phoneticPr fontId="19"/>
  </si>
  <si>
    <t>代表取締役　企画太郎</t>
    <rPh sb="0" eb="2">
      <t>ダイヒョウ</t>
    </rPh>
    <rPh sb="2" eb="5">
      <t>トリシマリヤク</t>
    </rPh>
    <rPh sb="6" eb="8">
      <t>キカク</t>
    </rPh>
    <rPh sb="8" eb="10">
      <t>タロウ</t>
    </rPh>
    <phoneticPr fontId="19"/>
  </si>
  <si>
    <t>092-643-3646</t>
    <phoneticPr fontId="19"/>
  </si>
  <si>
    <t>課・係名</t>
    <rPh sb="0" eb="1">
      <t>カ</t>
    </rPh>
    <rPh sb="2" eb="4">
      <t>カカリメイ</t>
    </rPh>
    <phoneticPr fontId="19"/>
  </si>
  <si>
    <t>道路課維持係</t>
    <rPh sb="0" eb="3">
      <t>ドウロカ</t>
    </rPh>
    <rPh sb="3" eb="6">
      <t>イジカカリ</t>
    </rPh>
    <phoneticPr fontId="19"/>
  </si>
  <si>
    <t>創意工夫</t>
    <rPh sb="0" eb="4">
      <t>ソウイクフウ</t>
    </rPh>
    <phoneticPr fontId="19"/>
  </si>
  <si>
    <t>社会性等</t>
    <rPh sb="0" eb="4">
      <t>シャカイセイトウ</t>
    </rPh>
    <phoneticPr fontId="19"/>
  </si>
  <si>
    <t>項目</t>
    <rPh sb="0" eb="2">
      <t>コウモク</t>
    </rPh>
    <phoneticPr fontId="19"/>
  </si>
  <si>
    <t>評価内容</t>
    <rPh sb="0" eb="4">
      <t>ヒョウカナイヨウ</t>
    </rPh>
    <phoneticPr fontId="19"/>
  </si>
  <si>
    <t>施工</t>
    <rPh sb="0" eb="2">
      <t>セコウ</t>
    </rPh>
    <phoneticPr fontId="19"/>
  </si>
  <si>
    <t>新技術活用</t>
    <rPh sb="0" eb="5">
      <t>シンギジュツカツヨウ</t>
    </rPh>
    <phoneticPr fontId="19"/>
  </si>
  <si>
    <t>品質</t>
    <rPh sb="0" eb="2">
      <t>ヒンシツ</t>
    </rPh>
    <phoneticPr fontId="19"/>
  </si>
  <si>
    <t>安全衛生</t>
    <rPh sb="0" eb="4">
      <t>アンゼンエイセイ</t>
    </rPh>
    <phoneticPr fontId="19"/>
  </si>
  <si>
    <t>地域への貢献等</t>
    <rPh sb="0" eb="2">
      <t>チイキ</t>
    </rPh>
    <rPh sb="4" eb="6">
      <t>コウケン</t>
    </rPh>
    <rPh sb="6" eb="7">
      <t>トウ</t>
    </rPh>
    <phoneticPr fontId="19"/>
  </si>
  <si>
    <t>契約後1ヶ月以内（電子申請は40日）に提出（契約担当者へ）</t>
    <rPh sb="0" eb="2">
      <t>ケイヤク</t>
    </rPh>
    <rPh sb="2" eb="3">
      <t>ゴ</t>
    </rPh>
    <rPh sb="5" eb="6">
      <t>ゲツ</t>
    </rPh>
    <rPh sb="6" eb="8">
      <t>イナイ</t>
    </rPh>
    <rPh sb="9" eb="11">
      <t>デンシ</t>
    </rPh>
    <rPh sb="11" eb="13">
      <t>シンセイ</t>
    </rPh>
    <rPh sb="16" eb="17">
      <t>ニチ</t>
    </rPh>
    <rPh sb="19" eb="21">
      <t>テイシュツ</t>
    </rPh>
    <rPh sb="22" eb="24">
      <t>ケイヤク</t>
    </rPh>
    <rPh sb="24" eb="27">
      <t>タントウシャ</t>
    </rPh>
    <phoneticPr fontId="19"/>
  </si>
  <si>
    <t>提出先</t>
    <rPh sb="0" eb="3">
      <t>テイシュツサキ</t>
    </rPh>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</si>
  <si>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</si>
  <si>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</si>
  <si>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</si>
  <si>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</si>
  <si>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</si>
  <si>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</si>
  <si>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</si>
  <si>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</si>
  <si>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</si>
  <si>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</si>
  <si>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配置予定技術者届</t>
    <rPh sb="0" eb="2">
      <t>ハイチ</t>
    </rPh>
    <rPh sb="2" eb="4">
      <t>ヨテイ</t>
    </rPh>
    <rPh sb="4" eb="7">
      <t>ギジュツシャ</t>
    </rPh>
    <rPh sb="7" eb="8">
      <t>トドケ</t>
    </rPh>
    <phoneticPr fontId="19"/>
  </si>
  <si>
    <t>工期通知書</t>
    <rPh sb="0" eb="2">
      <t>コウキ</t>
    </rPh>
    <rPh sb="2" eb="5">
      <t>ツウチショ</t>
    </rPh>
    <phoneticPr fontId="19"/>
  </si>
  <si>
    <t>建設資材調達不能証明書</t>
    <rPh sb="0" eb="2">
      <t>ケンセツ</t>
    </rPh>
    <rPh sb="2" eb="4">
      <t>シザイ</t>
    </rPh>
    <rPh sb="4" eb="6">
      <t>チョウタツ</t>
    </rPh>
    <rPh sb="6" eb="8">
      <t>フノウ</t>
    </rPh>
    <rPh sb="8" eb="11">
      <t>ショウメイショ</t>
    </rPh>
    <phoneticPr fontId="19"/>
  </si>
  <si>
    <t>「三者協議会」開催依頼書</t>
    <rPh sb="1" eb="3">
      <t>サンシャ</t>
    </rPh>
    <rPh sb="3" eb="6">
      <t>キョウギカイ</t>
    </rPh>
    <rPh sb="7" eb="9">
      <t>カイサイ</t>
    </rPh>
    <rPh sb="9" eb="12">
      <t>イライショ</t>
    </rPh>
    <phoneticPr fontId="19"/>
  </si>
  <si>
    <t>三者協議会に対する質問書</t>
    <rPh sb="0" eb="2">
      <t>サンシャ</t>
    </rPh>
    <rPh sb="2" eb="5">
      <t>キョウギカイ</t>
    </rPh>
    <rPh sb="6" eb="7">
      <t>タイ</t>
    </rPh>
    <rPh sb="9" eb="11">
      <t>シツモン</t>
    </rPh>
    <rPh sb="11" eb="12">
      <t>ショ</t>
    </rPh>
    <phoneticPr fontId="19"/>
  </si>
  <si>
    <t>簡易な施工計画不履行協議書</t>
    <rPh sb="0" eb="2">
      <t>カンイ</t>
    </rPh>
    <rPh sb="3" eb="7">
      <t>セコウケイカク</t>
    </rPh>
    <rPh sb="7" eb="10">
      <t>フリコウ</t>
    </rPh>
    <rPh sb="10" eb="13">
      <t>キョウギショ</t>
    </rPh>
    <phoneticPr fontId="19"/>
  </si>
  <si>
    <t>福岡県産緑化木出荷証明書</t>
    <rPh sb="0" eb="2">
      <t>フクオカ</t>
    </rPh>
    <rPh sb="2" eb="3">
      <t>ケン</t>
    </rPh>
    <rPh sb="3" eb="4">
      <t>サン</t>
    </rPh>
    <rPh sb="4" eb="6">
      <t>リョクカ</t>
    </rPh>
    <rPh sb="6" eb="7">
      <t>キ</t>
    </rPh>
    <rPh sb="7" eb="9">
      <t>シュッカ</t>
    </rPh>
    <rPh sb="9" eb="12">
      <t>ショウメイショ</t>
    </rPh>
    <phoneticPr fontId="19"/>
  </si>
  <si>
    <t>労働者確保に係る実績報告書</t>
    <rPh sb="0" eb="3">
      <t>ロウドウシャ</t>
    </rPh>
    <rPh sb="3" eb="5">
      <t>カクホ</t>
    </rPh>
    <rPh sb="6" eb="7">
      <t>カカ</t>
    </rPh>
    <rPh sb="8" eb="10">
      <t>ジッセキ</t>
    </rPh>
    <rPh sb="10" eb="13">
      <t>ホウコクショ</t>
    </rPh>
    <phoneticPr fontId="19"/>
  </si>
  <si>
    <t>被災者雇用実績一覧表</t>
    <rPh sb="0" eb="3">
      <t>ヒサイシャ</t>
    </rPh>
    <rPh sb="3" eb="5">
      <t>コヨウ</t>
    </rPh>
    <rPh sb="5" eb="7">
      <t>ジッセキ</t>
    </rPh>
    <rPh sb="7" eb="10">
      <t>イチランヒョウ</t>
    </rPh>
    <phoneticPr fontId="19"/>
  </si>
  <si>
    <t>地下埋設物確認書</t>
    <rPh sb="0" eb="2">
      <t>チカ</t>
    </rPh>
    <rPh sb="2" eb="5">
      <t>マイセツブツ</t>
    </rPh>
    <rPh sb="5" eb="8">
      <t>カクニンショ</t>
    </rPh>
    <phoneticPr fontId="19"/>
  </si>
  <si>
    <t>建設リサイクル法の対象工事の場合、提出</t>
    <rPh sb="0" eb="2">
      <t>ケンセツ</t>
    </rPh>
    <rPh sb="7" eb="8">
      <t>ホウ</t>
    </rPh>
    <rPh sb="9" eb="11">
      <t>タイショウ</t>
    </rPh>
    <rPh sb="11" eb="13">
      <t>コウジ</t>
    </rPh>
    <rPh sb="14" eb="16">
      <t>バアイ</t>
    </rPh>
    <rPh sb="17" eb="19">
      <t>テイシュツ</t>
    </rPh>
    <phoneticPr fontId="19"/>
  </si>
  <si>
    <t>別紙１</t>
    <rPh sb="0" eb="2">
      <t>ベッシ</t>
    </rPh>
    <phoneticPr fontId="19"/>
  </si>
  <si>
    <t>工期通知書</t>
    <rPh sb="0" eb="2">
      <t>コウキ</t>
    </rPh>
    <rPh sb="2" eb="4">
      <t>ツウチ</t>
    </rPh>
    <rPh sb="4" eb="5">
      <t>ショ</t>
    </rPh>
    <phoneticPr fontId="19"/>
  </si>
  <si>
    <t>起工番号</t>
    <rPh sb="0" eb="2">
      <t>キコウ</t>
    </rPh>
    <phoneticPr fontId="19"/>
  </si>
  <si>
    <t>路線・河川名</t>
    <phoneticPr fontId="19"/>
  </si>
  <si>
    <t>工事名</t>
    <phoneticPr fontId="19"/>
  </si>
  <si>
    <t>工期の始期日</t>
    <rPh sb="0" eb="2">
      <t>コウキ</t>
    </rPh>
    <rPh sb="3" eb="5">
      <t>シキ</t>
    </rPh>
    <rPh sb="5" eb="6">
      <t>ビ</t>
    </rPh>
    <phoneticPr fontId="19"/>
  </si>
  <si>
    <t>工期の始期日から</t>
    <phoneticPr fontId="19"/>
  </si>
  <si>
    <t>※本紙は、任意着手方式による余裕期間設定工事の場合に提出する。</t>
    <rPh sb="1" eb="2">
      <t>ホン</t>
    </rPh>
    <rPh sb="2" eb="3">
      <t>シ</t>
    </rPh>
    <rPh sb="5" eb="7">
      <t>ニンイ</t>
    </rPh>
    <rPh sb="7" eb="9">
      <t>チャクシュ</t>
    </rPh>
    <rPh sb="9" eb="11">
      <t>ホウシキ</t>
    </rPh>
    <rPh sb="14" eb="16">
      <t>ヨユウ</t>
    </rPh>
    <rPh sb="16" eb="18">
      <t>キカン</t>
    </rPh>
    <rPh sb="18" eb="20">
      <t>セッテイ</t>
    </rPh>
    <rPh sb="20" eb="22">
      <t>コウジ</t>
    </rPh>
    <rPh sb="23" eb="25">
      <t>バアイ</t>
    </rPh>
    <rPh sb="26" eb="28">
      <t>テイシュツ</t>
    </rPh>
    <phoneticPr fontId="19"/>
  </si>
  <si>
    <t>※一般競争入札の場合には、資格確認資料提出日に、指名競争入札と随意契約の</t>
    <rPh sb="31" eb="33">
      <t>ズイイ</t>
    </rPh>
    <rPh sb="33" eb="35">
      <t>ケイヤク</t>
    </rPh>
    <phoneticPr fontId="19"/>
  </si>
  <si>
    <t>　 場合には、契約締結までに提出すること。</t>
    <phoneticPr fontId="19"/>
  </si>
  <si>
    <t>※工期の始期日、工期日数については、特記仕様書記載の始期日期限、日数による</t>
    <rPh sb="8" eb="10">
      <t>コウキ</t>
    </rPh>
    <rPh sb="10" eb="12">
      <t>ニッスウ</t>
    </rPh>
    <rPh sb="18" eb="20">
      <t>トッキ</t>
    </rPh>
    <rPh sb="20" eb="23">
      <t>シヨウショ</t>
    </rPh>
    <rPh sb="23" eb="25">
      <t>キサイ</t>
    </rPh>
    <rPh sb="26" eb="28">
      <t>シキ</t>
    </rPh>
    <rPh sb="28" eb="29">
      <t>ビ</t>
    </rPh>
    <rPh sb="29" eb="31">
      <t>キゲン</t>
    </rPh>
    <rPh sb="32" eb="34">
      <t>ニッスウ</t>
    </rPh>
    <phoneticPr fontId="19"/>
  </si>
  <si>
    <t>　  もの。ただし、工期の始期日及び終期日が土日祝日等とならないようすること。</t>
    <rPh sb="10" eb="12">
      <t>コウキ</t>
    </rPh>
    <rPh sb="13" eb="15">
      <t>シキ</t>
    </rPh>
    <rPh sb="15" eb="16">
      <t>ビ</t>
    </rPh>
    <rPh sb="16" eb="17">
      <t>オヨ</t>
    </rPh>
    <rPh sb="18" eb="20">
      <t>シュウキ</t>
    </rPh>
    <rPh sb="20" eb="21">
      <t>ビ</t>
    </rPh>
    <rPh sb="22" eb="24">
      <t>ドニチ</t>
    </rPh>
    <rPh sb="24" eb="26">
      <t>シュクジツ</t>
    </rPh>
    <rPh sb="26" eb="27">
      <t>トウ</t>
    </rPh>
    <phoneticPr fontId="19"/>
  </si>
  <si>
    <t>※契約書には、本通知書により通知した工期（工期の始期日及び終期日）を記載する。</t>
    <phoneticPr fontId="19"/>
  </si>
  <si>
    <t>住　所</t>
    <phoneticPr fontId="19"/>
  </si>
  <si>
    <t>商号又は名称</t>
    <rPh sb="2" eb="3">
      <t>マタ</t>
    </rPh>
    <rPh sb="4" eb="6">
      <t>メイショウ</t>
    </rPh>
    <phoneticPr fontId="19"/>
  </si>
  <si>
    <t>代表者名</t>
    <phoneticPr fontId="19"/>
  </si>
  <si>
    <t>印</t>
    <phoneticPr fontId="19"/>
  </si>
  <si>
    <t>令和元年9月24 日</t>
    <phoneticPr fontId="19"/>
  </si>
  <si>
    <t>1企画第858号</t>
    <phoneticPr fontId="19"/>
  </si>
  <si>
    <t>1企画第1565号</t>
    <phoneticPr fontId="19"/>
  </si>
  <si>
    <t>一般競争入札の場合には入札参加者は資格確認資料提出日に、指名競争入札または随意契約の場合は契約締結までに、発注者に通知する</t>
    <rPh sb="0" eb="2">
      <t>イッパン</t>
    </rPh>
    <rPh sb="2" eb="4">
      <t>キョウソウ</t>
    </rPh>
    <rPh sb="4" eb="6">
      <t>ニュウサツ</t>
    </rPh>
    <rPh sb="7" eb="9">
      <t>バアイ</t>
    </rPh>
    <rPh sb="11" eb="13">
      <t>ニュウサツ</t>
    </rPh>
    <rPh sb="13" eb="16">
      <t>サンカシャ</t>
    </rPh>
    <rPh sb="17" eb="19">
      <t>シカク</t>
    </rPh>
    <rPh sb="19" eb="21">
      <t>カクニン</t>
    </rPh>
    <rPh sb="21" eb="23">
      <t>シリョウ</t>
    </rPh>
    <rPh sb="23" eb="25">
      <t>テイシュツ</t>
    </rPh>
    <rPh sb="25" eb="26">
      <t>ビ</t>
    </rPh>
    <rPh sb="28" eb="30">
      <t>シメイ</t>
    </rPh>
    <rPh sb="30" eb="32">
      <t>キョウソウ</t>
    </rPh>
    <rPh sb="32" eb="34">
      <t>ニュウサツ</t>
    </rPh>
    <rPh sb="37" eb="39">
      <t>ズイイ</t>
    </rPh>
    <rPh sb="39" eb="41">
      <t>ケイヤク</t>
    </rPh>
    <rPh sb="42" eb="44">
      <t>バアイ</t>
    </rPh>
    <rPh sb="45" eb="47">
      <t>ケイヤク</t>
    </rPh>
    <rPh sb="47" eb="49">
      <t>テイケツ</t>
    </rPh>
    <rPh sb="53" eb="56">
      <t>ハッチュウシャ</t>
    </rPh>
    <rPh sb="57" eb="59">
      <t>ツウチ</t>
    </rPh>
    <phoneticPr fontId="19"/>
  </si>
  <si>
    <t>（様式１）　　　　　　　　　　　　　　　　　（表）</t>
  </si>
  <si>
    <t>専任を要する主任技術者（現場代理人）の兼務申請書</t>
  </si>
  <si>
    <t>　○○事務所長　殿</t>
  </si>
  <si>
    <t>　　　　　　　　　　　　　　　　　　　　住所</t>
  </si>
  <si>
    <t>　　　　　　　　　　　　　　　　　　　　商号又は名称</t>
  </si>
  <si>
    <t>工事番号</t>
  </si>
  <si>
    <t>工事箇所</t>
  </si>
  <si>
    <t>請負額</t>
  </si>
  <si>
    <t>配置技術者氏名</t>
  </si>
  <si>
    <t>現場代理人氏名</t>
  </si>
  <si>
    <t>　特記仕様書に示された条件に従い、上記工事に配置する専任を要する主任技術者（現場代理人）について、他の工事を兼務させたいので申請します。</t>
  </si>
  <si>
    <t>発注者</t>
  </si>
  <si>
    <t>工　　期</t>
  </si>
  <si>
    <t>２　兼務箇所図</t>
  </si>
  <si>
    <t>　※　事務所管内図等を使用し、兼務するそれぞれの工事箇所及び距離を表示すること。　</t>
  </si>
  <si>
    <t>（裏）</t>
  </si>
  <si>
    <t>（現場代理人の兼務申請の場合以下は記入不要）</t>
  </si>
  <si>
    <t>３　専任を要する主任技術者の兼務申請根拠（いずれかを選択のこと）</t>
  </si>
  <si>
    <r>
      <t>・</t>
    </r>
    <r>
      <rPr>
        <sz val="7"/>
        <color theme="1"/>
        <rFont val="Times New Roman"/>
        <family val="1"/>
      </rPr>
      <t xml:space="preserve">   </t>
    </r>
    <r>
      <rPr>
        <sz val="10.5"/>
        <color theme="1"/>
        <rFont val="ＭＳ 明朝"/>
        <family val="1"/>
        <charset val="128"/>
      </rPr>
      <t>工事の対象となる工作物に一体性若しくは連続性がある。</t>
    </r>
  </si>
  <si>
    <r>
      <t>・</t>
    </r>
    <r>
      <rPr>
        <sz val="7"/>
        <color theme="1"/>
        <rFont val="Times New Roman"/>
        <family val="1"/>
      </rPr>
      <t xml:space="preserve">   </t>
    </r>
    <r>
      <rPr>
        <sz val="10.5"/>
        <color theme="1"/>
        <rFont val="ＭＳ 明朝"/>
        <family val="1"/>
        <charset val="128"/>
      </rPr>
      <t>施工にあたり相互に調整を要する工事である。（必要な調整の内容を以下に記入すること）</t>
    </r>
  </si>
  <si>
    <t>　　（調整の内容）</t>
  </si>
  <si>
    <t>（様式２）</t>
  </si>
  <si>
    <t>専任を要する主任技術者（現場代理人）の兼務の承認について</t>
  </si>
  <si>
    <t>　　　　　　　　　　　　　　　　　　　　　　　　　　　</t>
  </si>
  <si>
    <t>　上記工事に配置する専任を要する主任技術者（現場代理人）について、下記工事の兼務を承認します。</t>
  </si>
  <si>
    <t>（様式３）</t>
  </si>
  <si>
    <t>専任を要する主任技術者（現場代理人）の兼務申請に対する回答について</t>
  </si>
  <si>
    <t>　先に申請のありました上記工事の主任技術者（現場代理人）の兼務については、下記の理由により承認できません。</t>
  </si>
  <si>
    <t>　つきましては、当該工事の主任技術者（現場代理人）について、すみやかに変更を行って下さい。</t>
  </si>
  <si>
    <t>警察協議（工事が現道にかかる場合）が必要の場合、提出</t>
    <rPh sb="0" eb="2">
      <t>ケイサツ</t>
    </rPh>
    <rPh sb="2" eb="4">
      <t>キョウギ</t>
    </rPh>
    <rPh sb="5" eb="7">
      <t>コウジ</t>
    </rPh>
    <rPh sb="8" eb="9">
      <t>ゲン</t>
    </rPh>
    <rPh sb="9" eb="10">
      <t>ドウ</t>
    </rPh>
    <rPh sb="14" eb="16">
      <t>バアイ</t>
    </rPh>
    <rPh sb="18" eb="20">
      <t>ヒツヨウ</t>
    </rPh>
    <rPh sb="21" eb="23">
      <t>バアイ</t>
    </rPh>
    <rPh sb="24" eb="26">
      <t>テイシュツ</t>
    </rPh>
    <phoneticPr fontId="19"/>
  </si>
  <si>
    <t>様式１号</t>
  </si>
  <si>
    <t>福岡県産緑化木出荷証明書</t>
  </si>
  <si>
    <t>下記の出荷については、福岡県産緑化木であることを証明します。</t>
  </si>
  <si>
    <t>樹種</t>
  </si>
  <si>
    <t>規格</t>
  </si>
  <si>
    <t>数量</t>
  </si>
  <si>
    <t>産　　　地（市町村名）</t>
  </si>
  <si>
    <t>出荷日</t>
  </si>
  <si>
    <t>備考</t>
  </si>
  <si>
    <t>殿</t>
    <phoneticPr fontId="19"/>
  </si>
  <si>
    <t>〔生産者〕</t>
    <phoneticPr fontId="19"/>
  </si>
  <si>
    <t>住所</t>
  </si>
  <si>
    <t>氏名</t>
    <phoneticPr fontId="19"/>
  </si>
  <si>
    <t>連絡先</t>
  </si>
  <si>
    <t xml:space="preserve">    TEL／</t>
    <phoneticPr fontId="19"/>
  </si>
  <si>
    <t>　　</t>
    <phoneticPr fontId="19"/>
  </si>
  <si>
    <t xml:space="preserve">    FAX／　　　</t>
    <phoneticPr fontId="19"/>
  </si>
  <si>
    <r>
      <t>様式</t>
    </r>
    <r>
      <rPr>
        <sz val="11"/>
        <rFont val="Century"/>
        <family val="1"/>
      </rPr>
      <t>2</t>
    </r>
    <r>
      <rPr>
        <sz val="11"/>
        <rFont val="ＭＳ 明朝"/>
        <family val="1"/>
        <charset val="128"/>
      </rPr>
      <t>号</t>
    </r>
  </si>
  <si>
    <t>起工番号</t>
  </si>
  <si>
    <t>事業名</t>
  </si>
  <si>
    <t>　樹種</t>
  </si>
  <si>
    <t>記</t>
    <phoneticPr fontId="19"/>
  </si>
  <si>
    <t>　理由</t>
  </si>
  <si>
    <t>住所</t>
    <phoneticPr fontId="19"/>
  </si>
  <si>
    <t>商号</t>
    <phoneticPr fontId="19"/>
  </si>
  <si>
    <t>任意</t>
    <rPh sb="0" eb="2">
      <t>ニンイ</t>
    </rPh>
    <phoneticPr fontId="19"/>
  </si>
  <si>
    <t>JACIC
所定様式</t>
    <rPh sb="6" eb="8">
      <t>ショテイ</t>
    </rPh>
    <rPh sb="8" eb="10">
      <t>ヨウシキ</t>
    </rPh>
    <phoneticPr fontId="19"/>
  </si>
  <si>
    <t>任意
様式</t>
    <rPh sb="0" eb="2">
      <t>ニンイ</t>
    </rPh>
    <rPh sb="3" eb="5">
      <t>ヨウシキ</t>
    </rPh>
    <phoneticPr fontId="19"/>
  </si>
  <si>
    <t>入札前</t>
    <rPh sb="0" eb="2">
      <t>ニュウサツ</t>
    </rPh>
    <rPh sb="2" eb="3">
      <t>マエ</t>
    </rPh>
    <phoneticPr fontId="19"/>
  </si>
  <si>
    <t>決裁
区分</t>
    <rPh sb="0" eb="2">
      <t>ケッサイ</t>
    </rPh>
    <rPh sb="3" eb="5">
      <t>クブン</t>
    </rPh>
    <phoneticPr fontId="19"/>
  </si>
  <si>
    <t>・</t>
    <phoneticPr fontId="19"/>
  </si>
  <si>
    <t>□その他</t>
    <phoneticPr fontId="19"/>
  </si>
  <si>
    <t>※活用必須工種が【土工】の場合は表１へ。違う場合は表２へ。</t>
    <rPh sb="1" eb="7">
      <t>カツヨウヒッスウコウシュ</t>
    </rPh>
    <rPh sb="9" eb="11">
      <t>ドコウ</t>
    </rPh>
    <rPh sb="13" eb="15">
      <t>バアイ</t>
    </rPh>
    <rPh sb="16" eb="17">
      <t>ヒョウ</t>
    </rPh>
    <rPh sb="20" eb="21">
      <t>チガ</t>
    </rPh>
    <rPh sb="22" eb="24">
      <t>バアイ</t>
    </rPh>
    <rPh sb="25" eb="26">
      <t>ヒョウ</t>
    </rPh>
    <phoneticPr fontId="100"/>
  </si>
  <si>
    <t>チェック欄</t>
    <rPh sb="4" eb="5">
      <t>ラン</t>
    </rPh>
    <phoneticPr fontId="100"/>
  </si>
  <si>
    <t>発注方式</t>
    <rPh sb="0" eb="4">
      <t>ハッチュウホウシキ</t>
    </rPh>
    <phoneticPr fontId="100"/>
  </si>
  <si>
    <t>必須の施工プロセス（表２の施工プロセスのチェック欄に「■」と記入すること）</t>
    <rPh sb="0" eb="2">
      <t>ヒッスウ</t>
    </rPh>
    <rPh sb="3" eb="5">
      <t>セコウ</t>
    </rPh>
    <rPh sb="10" eb="11">
      <t>ヒョウ</t>
    </rPh>
    <rPh sb="13" eb="15">
      <t>セコウ</t>
    </rPh>
    <rPh sb="24" eb="25">
      <t>ラン</t>
    </rPh>
    <rPh sb="30" eb="32">
      <t>キニュウ</t>
    </rPh>
    <phoneticPr fontId="100"/>
  </si>
  <si>
    <t>□</t>
    <phoneticPr fontId="100"/>
  </si>
  <si>
    <t>発注者指定型</t>
    <rPh sb="0" eb="3">
      <t>ハッチュウシャ</t>
    </rPh>
    <rPh sb="3" eb="6">
      <t>シテイガタ</t>
    </rPh>
    <phoneticPr fontId="100"/>
  </si>
  <si>
    <t>当該工事の土工において施工プロセス①～⑤を活用し実施します。</t>
    <rPh sb="0" eb="4">
      <t>トウガイコウジ</t>
    </rPh>
    <rPh sb="5" eb="7">
      <t>ドコウ</t>
    </rPh>
    <rPh sb="11" eb="13">
      <t>セコウ</t>
    </rPh>
    <rPh sb="21" eb="23">
      <t>カツヨウ</t>
    </rPh>
    <rPh sb="24" eb="26">
      <t>ジッシ</t>
    </rPh>
    <phoneticPr fontId="100"/>
  </si>
  <si>
    <t>受注者希望Ⅰ型</t>
    <rPh sb="0" eb="3">
      <t>ジュチュウシャ</t>
    </rPh>
    <rPh sb="3" eb="5">
      <t>キボウ</t>
    </rPh>
    <rPh sb="5" eb="7">
      <t>イチガタ</t>
    </rPh>
    <phoneticPr fontId="100"/>
  </si>
  <si>
    <t>当該工事の土工において施工プロセス②④⑤を活用し実施します。</t>
    <rPh sb="0" eb="4">
      <t>トウガイコウジ</t>
    </rPh>
    <rPh sb="5" eb="7">
      <t>ドコウ</t>
    </rPh>
    <rPh sb="11" eb="13">
      <t>セコウ</t>
    </rPh>
    <rPh sb="21" eb="23">
      <t>カツヨウ</t>
    </rPh>
    <rPh sb="24" eb="26">
      <t>ジッシ</t>
    </rPh>
    <phoneticPr fontId="100"/>
  </si>
  <si>
    <t>受注者希望Ⅱ型</t>
    <rPh sb="0" eb="3">
      <t>ジュチュウシャ</t>
    </rPh>
    <rPh sb="3" eb="5">
      <t>キボウ</t>
    </rPh>
    <rPh sb="5" eb="7">
      <t>ニガタ</t>
    </rPh>
    <phoneticPr fontId="100"/>
  </si>
  <si>
    <t>当該工事の土工において施工プロセス②③を活用し実施します。</t>
    <rPh sb="0" eb="4">
      <t>トウガイコウジ</t>
    </rPh>
    <rPh sb="5" eb="7">
      <t>ドコウ</t>
    </rPh>
    <rPh sb="11" eb="13">
      <t>セコウ</t>
    </rPh>
    <rPh sb="20" eb="22">
      <t>カツヨウ</t>
    </rPh>
    <rPh sb="23" eb="25">
      <t>ジッシ</t>
    </rPh>
    <phoneticPr fontId="100"/>
  </si>
  <si>
    <t>施工プロセスの段階</t>
    <rPh sb="0" eb="2">
      <t>セコウ</t>
    </rPh>
    <rPh sb="7" eb="9">
      <t>ダンカイ</t>
    </rPh>
    <phoneticPr fontId="100"/>
  </si>
  <si>
    <t>作業内容</t>
    <rPh sb="0" eb="2">
      <t>サギョウ</t>
    </rPh>
    <rPh sb="2" eb="4">
      <t>ナイヨウ</t>
    </rPh>
    <phoneticPr fontId="100"/>
  </si>
  <si>
    <t>採用する技術番号</t>
    <rPh sb="0" eb="2">
      <t>サイヨウ</t>
    </rPh>
    <rPh sb="4" eb="6">
      <t>ギジュツ</t>
    </rPh>
    <rPh sb="6" eb="8">
      <t>バンゴウ</t>
    </rPh>
    <phoneticPr fontId="100"/>
  </si>
  <si>
    <t>技術番号・技術名</t>
    <rPh sb="0" eb="2">
      <t>ギジュツ</t>
    </rPh>
    <rPh sb="2" eb="4">
      <t>バンゴウ</t>
    </rPh>
    <rPh sb="5" eb="7">
      <t>ギジュツ</t>
    </rPh>
    <rPh sb="7" eb="8">
      <t>メイ</t>
    </rPh>
    <phoneticPr fontId="100"/>
  </si>
  <si>
    <t>①３次元起工測量</t>
    <rPh sb="2" eb="4">
      <t>ジゲン</t>
    </rPh>
    <rPh sb="4" eb="6">
      <t>キコウ</t>
    </rPh>
    <rPh sb="6" eb="8">
      <t>ソクリョウ</t>
    </rPh>
    <phoneticPr fontId="100"/>
  </si>
  <si>
    <t>②３次元設計データ作成</t>
    <rPh sb="2" eb="4">
      <t>ジゲン</t>
    </rPh>
    <rPh sb="4" eb="6">
      <t>セッケイ</t>
    </rPh>
    <rPh sb="9" eb="11">
      <t>サクセイ</t>
    </rPh>
    <phoneticPr fontId="100"/>
  </si>
  <si>
    <t>□</t>
  </si>
  <si>
    <t>③ＩＣＴ建設機械による施工</t>
    <rPh sb="4" eb="6">
      <t>ケンセツ</t>
    </rPh>
    <rPh sb="6" eb="8">
      <t>キカイ</t>
    </rPh>
    <rPh sb="11" eb="13">
      <t>セコウ</t>
    </rPh>
    <phoneticPr fontId="100"/>
  </si>
  <si>
    <t>掘削工</t>
    <rPh sb="0" eb="2">
      <t>クッサク</t>
    </rPh>
    <rPh sb="2" eb="3">
      <t>コウ</t>
    </rPh>
    <phoneticPr fontId="100"/>
  </si>
  <si>
    <t>１．３次元マシンコントロール建設機械（ブルドーザ）
２．３次元マシンコントロール建設機械（バックホウ）
３．３次元マシンガイダンス建設機械（ブルドーザ）
４．３次元マシンガイダンス建設機械（バックホウ）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5" eb="57">
      <t>ジゲン</t>
    </rPh>
    <rPh sb="80" eb="82">
      <t>ジゲン</t>
    </rPh>
    <rPh sb="104" eb="106">
      <t>サイヨウ</t>
    </rPh>
    <rPh sb="108" eb="110">
      <t>ケンセツ</t>
    </rPh>
    <rPh sb="110" eb="112">
      <t>キカイ</t>
    </rPh>
    <rPh sb="112" eb="113">
      <t>オヨ</t>
    </rPh>
    <rPh sb="114" eb="116">
      <t>カツヨウ</t>
    </rPh>
    <rPh sb="116" eb="118">
      <t>サギョウ</t>
    </rPh>
    <rPh sb="118" eb="120">
      <t>コウシュ</t>
    </rPh>
    <rPh sb="121" eb="123">
      <t>セコウ</t>
    </rPh>
    <rPh sb="123" eb="125">
      <t>ハンイ</t>
    </rPh>
    <rPh sb="126" eb="128">
      <t>ベット</t>
    </rPh>
    <rPh sb="128" eb="131">
      <t>ヘイメンズ</t>
    </rPh>
    <rPh sb="131" eb="132">
      <t>ナド</t>
    </rPh>
    <rPh sb="142" eb="144">
      <t>ジュチュウ</t>
    </rPh>
    <rPh sb="144" eb="145">
      <t>ゴ</t>
    </rPh>
    <rPh sb="146" eb="148">
      <t>キョウギ</t>
    </rPh>
    <rPh sb="151" eb="153">
      <t>ケッテイ</t>
    </rPh>
    <rPh sb="158" eb="160">
      <t>トウガイ</t>
    </rPh>
    <rPh sb="160" eb="162">
      <t>コウジ</t>
    </rPh>
    <rPh sb="163" eb="164">
      <t>フク</t>
    </rPh>
    <rPh sb="167" eb="169">
      <t>サキ</t>
    </rPh>
    <rPh sb="169" eb="171">
      <t>サギョウ</t>
    </rPh>
    <rPh sb="172" eb="174">
      <t>コウシュ</t>
    </rPh>
    <rPh sb="184" eb="186">
      <t>ケンセツ</t>
    </rPh>
    <rPh sb="186" eb="188">
      <t>キカイ</t>
    </rPh>
    <rPh sb="189" eb="191">
      <t>カツヨウ</t>
    </rPh>
    <rPh sb="194" eb="195">
      <t>ヨ</t>
    </rPh>
    <phoneticPr fontId="100"/>
  </si>
  <si>
    <t>盛土工</t>
    <rPh sb="0" eb="2">
      <t>モリド</t>
    </rPh>
    <rPh sb="2" eb="3">
      <t>コウ</t>
    </rPh>
    <phoneticPr fontId="100"/>
  </si>
  <si>
    <t>路体盛土工</t>
    <rPh sb="0" eb="2">
      <t>ロタイ</t>
    </rPh>
    <rPh sb="2" eb="4">
      <t>モリド</t>
    </rPh>
    <rPh sb="4" eb="5">
      <t>コウ</t>
    </rPh>
    <phoneticPr fontId="100"/>
  </si>
  <si>
    <t>路床盛土工</t>
    <rPh sb="0" eb="2">
      <t>ロショウ</t>
    </rPh>
    <rPh sb="2" eb="4">
      <t>モリド</t>
    </rPh>
    <rPh sb="4" eb="5">
      <t>コウ</t>
    </rPh>
    <phoneticPr fontId="100"/>
  </si>
  <si>
    <t>法面整形工</t>
    <rPh sb="0" eb="2">
      <t>ノリメン</t>
    </rPh>
    <rPh sb="2" eb="4">
      <t>セイケイ</t>
    </rPh>
    <rPh sb="4" eb="5">
      <t>コウ</t>
    </rPh>
    <phoneticPr fontId="100"/>
  </si>
  <si>
    <t>④３次元出来形管理等の施工管理</t>
    <rPh sb="2" eb="4">
      <t>ジゲン</t>
    </rPh>
    <rPh sb="4" eb="7">
      <t>デキガタ</t>
    </rPh>
    <rPh sb="7" eb="9">
      <t>カンリ</t>
    </rPh>
    <rPh sb="9" eb="10">
      <t>ナド</t>
    </rPh>
    <rPh sb="11" eb="13">
      <t>セコウ</t>
    </rPh>
    <rPh sb="13" eb="15">
      <t>カンリ</t>
    </rPh>
    <phoneticPr fontId="100"/>
  </si>
  <si>
    <t>出来形</t>
    <rPh sb="0" eb="2">
      <t>デキ</t>
    </rPh>
    <rPh sb="2" eb="3">
      <t>ガタ</t>
    </rPh>
    <phoneticPr fontId="100"/>
  </si>
  <si>
    <t>品質</t>
    <rPh sb="0" eb="2">
      <t>ヒンシツ</t>
    </rPh>
    <phoneticPr fontId="100"/>
  </si>
  <si>
    <t>⑤３次元データの納品</t>
    <rPh sb="2" eb="4">
      <t>ジゲン</t>
    </rPh>
    <rPh sb="8" eb="10">
      <t>ノウヒン</t>
    </rPh>
    <phoneticPr fontId="100"/>
  </si>
  <si>
    <t xml:space="preserve">注１）ＩＣＴ活用工事の詳細については、「福岡県県土整備部　ICT活用工事試行要領」及び特記仕様書による。
</t>
    <rPh sb="0" eb="1">
      <t>チュウ</t>
    </rPh>
    <rPh sb="6" eb="8">
      <t>カツヨウ</t>
    </rPh>
    <rPh sb="8" eb="10">
      <t>コウジ</t>
    </rPh>
    <rPh sb="11" eb="13">
      <t>ショウサイ</t>
    </rPh>
    <rPh sb="20" eb="23">
      <t>フクオカケン</t>
    </rPh>
    <rPh sb="23" eb="28">
      <t>ケンドセイビブ</t>
    </rPh>
    <rPh sb="32" eb="34">
      <t>カツヨウ</t>
    </rPh>
    <rPh sb="34" eb="36">
      <t>コウジ</t>
    </rPh>
    <rPh sb="36" eb="38">
      <t>シコウ</t>
    </rPh>
    <rPh sb="38" eb="40">
      <t>ヨウリョウ</t>
    </rPh>
    <rPh sb="41" eb="42">
      <t>オヨ</t>
    </rPh>
    <rPh sb="43" eb="45">
      <t>トッキ</t>
    </rPh>
    <rPh sb="45" eb="48">
      <t>シヨウショ</t>
    </rPh>
    <phoneticPr fontId="100"/>
  </si>
  <si>
    <t>注２）採用する技術番号欄には、複数以上の技術を組み合わせて採用しても良い。
（「採用する技術番号」欄の記載例　：　「１」，「１，３」）</t>
    <phoneticPr fontId="100"/>
  </si>
  <si>
    <t>（理由例：「掘削工のみのため。」，「土質が頻繁に変わり、その都度試験施工を行うことが非効率であるため。」等）</t>
  </si>
  <si>
    <t>ＩＣＴ活用工事（舗装工）計画書</t>
    <rPh sb="3" eb="5">
      <t>カツヨウ</t>
    </rPh>
    <rPh sb="5" eb="7">
      <t>コウジ</t>
    </rPh>
    <rPh sb="8" eb="10">
      <t>ホソウ</t>
    </rPh>
    <rPh sb="10" eb="11">
      <t>コウ</t>
    </rPh>
    <rPh sb="12" eb="14">
      <t>ケイカク</t>
    </rPh>
    <rPh sb="14" eb="15">
      <t>ショ</t>
    </rPh>
    <phoneticPr fontId="100"/>
  </si>
  <si>
    <t>※活用必須工種が【舗装工】の場合は表１へ。違う場合は表２へ。</t>
    <rPh sb="1" eb="7">
      <t>カツヨウヒッスウコウシュ</t>
    </rPh>
    <rPh sb="9" eb="11">
      <t>ホソウ</t>
    </rPh>
    <rPh sb="11" eb="12">
      <t>コウ</t>
    </rPh>
    <rPh sb="14" eb="16">
      <t>バアイ</t>
    </rPh>
    <rPh sb="17" eb="18">
      <t>ヒョウ</t>
    </rPh>
    <rPh sb="21" eb="22">
      <t>チガ</t>
    </rPh>
    <rPh sb="23" eb="25">
      <t>バアイ</t>
    </rPh>
    <rPh sb="26" eb="27">
      <t>ヒョウ</t>
    </rPh>
    <phoneticPr fontId="100"/>
  </si>
  <si>
    <t>当該工事の舗装工において施工プロセス①～⑤を活用し実施します。</t>
    <rPh sb="0" eb="4">
      <t>トウガイコウジ</t>
    </rPh>
    <rPh sb="5" eb="7">
      <t>ホソウ</t>
    </rPh>
    <rPh sb="7" eb="8">
      <t>コウ</t>
    </rPh>
    <rPh sb="12" eb="14">
      <t>セコウ</t>
    </rPh>
    <rPh sb="22" eb="24">
      <t>カツヨウ</t>
    </rPh>
    <rPh sb="25" eb="27">
      <t>ジッシ</t>
    </rPh>
    <phoneticPr fontId="100"/>
  </si>
  <si>
    <t>当該工事の舗装工において施工プロセス②④⑤を活用し実施します。</t>
    <rPh sb="0" eb="4">
      <t>トウガイコウジ</t>
    </rPh>
    <rPh sb="5" eb="7">
      <t>ホソウ</t>
    </rPh>
    <rPh sb="7" eb="8">
      <t>コウ</t>
    </rPh>
    <rPh sb="12" eb="14">
      <t>セコウ</t>
    </rPh>
    <rPh sb="22" eb="24">
      <t>カツヨウ</t>
    </rPh>
    <rPh sb="25" eb="27">
      <t>ジッシ</t>
    </rPh>
    <phoneticPr fontId="100"/>
  </si>
  <si>
    <t>当該工事の舗装工において施工プロセス②③を活用し実施します。</t>
    <rPh sb="0" eb="4">
      <t>トウガイコウジ</t>
    </rPh>
    <rPh sb="5" eb="7">
      <t>ホソウ</t>
    </rPh>
    <rPh sb="7" eb="8">
      <t>コウ</t>
    </rPh>
    <rPh sb="12" eb="14">
      <t>セコウ</t>
    </rPh>
    <rPh sb="21" eb="23">
      <t>カツヨウ</t>
    </rPh>
    <rPh sb="24" eb="26">
      <t>ジッシ</t>
    </rPh>
    <phoneticPr fontId="100"/>
  </si>
  <si>
    <t>路盤工</t>
    <rPh sb="0" eb="3">
      <t>ロバンコウ</t>
    </rPh>
    <phoneticPr fontId="100"/>
  </si>
  <si>
    <t>１．３次元マシンコントロール建設機械（モータグレーダ）
※採用する建設機械及び活用作業工種・施工範囲（別途平面図等による）については、受注後の協議により決定する。</t>
    <rPh sb="3" eb="5">
      <t>ジゲン</t>
    </rPh>
    <rPh sb="14" eb="16">
      <t>ケンセツ</t>
    </rPh>
    <rPh sb="16" eb="18">
      <t>キカイ</t>
    </rPh>
    <phoneticPr fontId="100"/>
  </si>
  <si>
    <t>ＩＣＴ活用工事（河川浚渫工）計画書</t>
    <rPh sb="3" eb="5">
      <t>カツヨウ</t>
    </rPh>
    <rPh sb="5" eb="7">
      <t>コウジ</t>
    </rPh>
    <rPh sb="8" eb="10">
      <t>カセン</t>
    </rPh>
    <rPh sb="10" eb="12">
      <t>シュンセツ</t>
    </rPh>
    <rPh sb="12" eb="13">
      <t>コウ</t>
    </rPh>
    <rPh sb="14" eb="16">
      <t>ケイカク</t>
    </rPh>
    <rPh sb="16" eb="17">
      <t>ショ</t>
    </rPh>
    <phoneticPr fontId="100"/>
  </si>
  <si>
    <t>※活用必須工種が【河川浚渫工】の場合は表１へ。違う場合は表２へ。</t>
    <rPh sb="1" eb="7">
      <t>カツヨウヒッスウコウシュ</t>
    </rPh>
    <rPh sb="9" eb="11">
      <t>カセン</t>
    </rPh>
    <rPh sb="11" eb="13">
      <t>シュンセツ</t>
    </rPh>
    <rPh sb="13" eb="14">
      <t>コウ</t>
    </rPh>
    <rPh sb="16" eb="18">
      <t>バアイ</t>
    </rPh>
    <rPh sb="19" eb="20">
      <t>ヒョウ</t>
    </rPh>
    <rPh sb="23" eb="24">
      <t>チガ</t>
    </rPh>
    <rPh sb="25" eb="27">
      <t>バアイ</t>
    </rPh>
    <rPh sb="28" eb="29">
      <t>ヒョウ</t>
    </rPh>
    <phoneticPr fontId="100"/>
  </si>
  <si>
    <t>当該工事の河川浚渫工において施工プロセス①～⑤を活用し実施します。</t>
    <rPh sb="0" eb="4">
      <t>トウガイコウジ</t>
    </rPh>
    <rPh sb="5" eb="7">
      <t>カセン</t>
    </rPh>
    <rPh sb="7" eb="9">
      <t>シュンセツ</t>
    </rPh>
    <rPh sb="9" eb="10">
      <t>コウ</t>
    </rPh>
    <rPh sb="14" eb="16">
      <t>セコウ</t>
    </rPh>
    <rPh sb="24" eb="26">
      <t>カツヨウ</t>
    </rPh>
    <rPh sb="27" eb="29">
      <t>ジッシ</t>
    </rPh>
    <phoneticPr fontId="100"/>
  </si>
  <si>
    <t>当該工事の河川浚渫工において施工プロセス②④⑤を活用し実施します。</t>
    <rPh sb="0" eb="4">
      <t>トウガイコウジ</t>
    </rPh>
    <rPh sb="5" eb="7">
      <t>カセン</t>
    </rPh>
    <rPh sb="7" eb="9">
      <t>シュンセツ</t>
    </rPh>
    <rPh sb="9" eb="10">
      <t>コウ</t>
    </rPh>
    <rPh sb="14" eb="16">
      <t>セコウ</t>
    </rPh>
    <rPh sb="24" eb="26">
      <t>カツヨウ</t>
    </rPh>
    <rPh sb="27" eb="29">
      <t>ジッシ</t>
    </rPh>
    <phoneticPr fontId="100"/>
  </si>
  <si>
    <t>当該工事の河川浚渫工において施工プロセス②③を活用し実施します。</t>
    <rPh sb="0" eb="4">
      <t>トウガイコウジ</t>
    </rPh>
    <rPh sb="5" eb="7">
      <t>カセン</t>
    </rPh>
    <rPh sb="7" eb="9">
      <t>シュンセツ</t>
    </rPh>
    <rPh sb="9" eb="10">
      <t>コウ</t>
    </rPh>
    <rPh sb="14" eb="16">
      <t>セコウ</t>
    </rPh>
    <rPh sb="23" eb="25">
      <t>カツヨウ</t>
    </rPh>
    <rPh sb="26" eb="28">
      <t>ジッシ</t>
    </rPh>
    <phoneticPr fontId="100"/>
  </si>
  <si>
    <t>浚渫工（バックホウ浚渫船）</t>
    <rPh sb="0" eb="2">
      <t>シュンセツ</t>
    </rPh>
    <rPh sb="2" eb="3">
      <t>コウ</t>
    </rPh>
    <rPh sb="9" eb="11">
      <t>シュンセツ</t>
    </rPh>
    <rPh sb="11" eb="12">
      <t>セン</t>
    </rPh>
    <phoneticPr fontId="100"/>
  </si>
  <si>
    <t>ＩＣＴ活用工事（法面工）計画書</t>
    <rPh sb="3" eb="5">
      <t>カツヨウ</t>
    </rPh>
    <rPh sb="5" eb="7">
      <t>コウジ</t>
    </rPh>
    <rPh sb="8" eb="10">
      <t>ノリメン</t>
    </rPh>
    <rPh sb="10" eb="11">
      <t>コウ</t>
    </rPh>
    <rPh sb="12" eb="14">
      <t>ケイカク</t>
    </rPh>
    <rPh sb="14" eb="15">
      <t>ショ</t>
    </rPh>
    <phoneticPr fontId="100"/>
  </si>
  <si>
    <t>※活用必須工種が【法面工】の場合は表１へ。違う場合は表２へ。</t>
    <rPh sb="1" eb="7">
      <t>カツヨウヒッスウコウシュ</t>
    </rPh>
    <rPh sb="9" eb="11">
      <t>ノリメン</t>
    </rPh>
    <rPh sb="11" eb="12">
      <t>コウ</t>
    </rPh>
    <rPh sb="14" eb="16">
      <t>バアイ</t>
    </rPh>
    <rPh sb="17" eb="18">
      <t>ヒョウ</t>
    </rPh>
    <rPh sb="21" eb="22">
      <t>チガ</t>
    </rPh>
    <rPh sb="23" eb="25">
      <t>バアイ</t>
    </rPh>
    <rPh sb="26" eb="27">
      <t>ヒョウ</t>
    </rPh>
    <phoneticPr fontId="100"/>
  </si>
  <si>
    <t>当該工事の法面工において施工プロセス②④⑤を活用し実施します。</t>
    <rPh sb="0" eb="4">
      <t>トウガイコウジ</t>
    </rPh>
    <rPh sb="5" eb="7">
      <t>ノリメン</t>
    </rPh>
    <rPh sb="7" eb="8">
      <t>コウ</t>
    </rPh>
    <rPh sb="12" eb="14">
      <t>セコウ</t>
    </rPh>
    <rPh sb="22" eb="24">
      <t>カツヨウ</t>
    </rPh>
    <rPh sb="25" eb="27">
      <t>ジッシ</t>
    </rPh>
    <phoneticPr fontId="100"/>
  </si>
  <si>
    <t>当該工事の法面工において施工プロセス②③を活用し実施します。</t>
    <rPh sb="0" eb="4">
      <t>トウガイコウジ</t>
    </rPh>
    <rPh sb="5" eb="7">
      <t>ノリメン</t>
    </rPh>
    <rPh sb="7" eb="8">
      <t>コウ</t>
    </rPh>
    <rPh sb="12" eb="14">
      <t>セコウ</t>
    </rPh>
    <rPh sb="21" eb="23">
      <t>カツヨウ</t>
    </rPh>
    <rPh sb="24" eb="26">
      <t>ジッシ</t>
    </rPh>
    <phoneticPr fontId="100"/>
  </si>
  <si>
    <t>ＩＣＴ活用工事（地盤改良工）計画書</t>
    <rPh sb="3" eb="5">
      <t>カツヨウ</t>
    </rPh>
    <rPh sb="5" eb="7">
      <t>コウジ</t>
    </rPh>
    <rPh sb="8" eb="12">
      <t>ジバンカイリョウ</t>
    </rPh>
    <rPh sb="12" eb="13">
      <t>コウ</t>
    </rPh>
    <rPh sb="14" eb="16">
      <t>ケイカク</t>
    </rPh>
    <rPh sb="16" eb="17">
      <t>ショ</t>
    </rPh>
    <phoneticPr fontId="100"/>
  </si>
  <si>
    <t>※活用必須工種が【地盤改良工】の場合は表１へ。違う場合は表２へ。</t>
    <rPh sb="1" eb="7">
      <t>カツヨウヒッスウコウシュ</t>
    </rPh>
    <rPh sb="9" eb="11">
      <t>ジバン</t>
    </rPh>
    <rPh sb="11" eb="13">
      <t>カイリョウ</t>
    </rPh>
    <rPh sb="13" eb="14">
      <t>コウ</t>
    </rPh>
    <rPh sb="16" eb="18">
      <t>バアイ</t>
    </rPh>
    <rPh sb="19" eb="20">
      <t>ヒョウ</t>
    </rPh>
    <rPh sb="23" eb="24">
      <t>チガ</t>
    </rPh>
    <rPh sb="25" eb="27">
      <t>バアイ</t>
    </rPh>
    <rPh sb="28" eb="29">
      <t>ヒョウ</t>
    </rPh>
    <phoneticPr fontId="100"/>
  </si>
  <si>
    <t>当該工事の地盤改良工において施工プロセス①～⑤を活用し実施します。</t>
    <rPh sb="0" eb="4">
      <t>トウガイコウジ</t>
    </rPh>
    <rPh sb="5" eb="7">
      <t>ジバン</t>
    </rPh>
    <rPh sb="7" eb="9">
      <t>カイリョウ</t>
    </rPh>
    <rPh sb="9" eb="10">
      <t>コウ</t>
    </rPh>
    <rPh sb="14" eb="16">
      <t>セコウ</t>
    </rPh>
    <rPh sb="24" eb="26">
      <t>カツヨウ</t>
    </rPh>
    <rPh sb="27" eb="29">
      <t>ジッシ</t>
    </rPh>
    <phoneticPr fontId="100"/>
  </si>
  <si>
    <t>当該工事の地盤改良工において施工プロセス②④⑤を活用し実施します。</t>
    <rPh sb="0" eb="4">
      <t>トウガイコウジ</t>
    </rPh>
    <rPh sb="5" eb="7">
      <t>ジバン</t>
    </rPh>
    <rPh sb="7" eb="9">
      <t>カイリョウ</t>
    </rPh>
    <rPh sb="9" eb="10">
      <t>コウ</t>
    </rPh>
    <rPh sb="14" eb="16">
      <t>セコウ</t>
    </rPh>
    <rPh sb="24" eb="26">
      <t>カツヨウ</t>
    </rPh>
    <rPh sb="27" eb="29">
      <t>ジッシ</t>
    </rPh>
    <phoneticPr fontId="100"/>
  </si>
  <si>
    <t>当該工事の地盤改良工において施工プロセス②③を活用し実施します。</t>
    <rPh sb="0" eb="4">
      <t>トウガイコウジ</t>
    </rPh>
    <rPh sb="5" eb="7">
      <t>ジバン</t>
    </rPh>
    <rPh sb="7" eb="9">
      <t>カイリョウ</t>
    </rPh>
    <rPh sb="9" eb="10">
      <t>コウ</t>
    </rPh>
    <rPh sb="14" eb="16">
      <t>セコウ</t>
    </rPh>
    <rPh sb="23" eb="25">
      <t>カツヨウ</t>
    </rPh>
    <rPh sb="26" eb="28">
      <t>ジッシ</t>
    </rPh>
    <phoneticPr fontId="100"/>
  </si>
  <si>
    <t>路床安定処理工</t>
    <rPh sb="0" eb="2">
      <t>ロショウ</t>
    </rPh>
    <rPh sb="2" eb="6">
      <t>アンテイショリ</t>
    </rPh>
    <rPh sb="6" eb="7">
      <t>コウ</t>
    </rPh>
    <phoneticPr fontId="100"/>
  </si>
  <si>
    <t>表層安定処理工</t>
    <rPh sb="0" eb="2">
      <t>ヒョウソウ</t>
    </rPh>
    <rPh sb="2" eb="6">
      <t>アンテイショリ</t>
    </rPh>
    <rPh sb="6" eb="7">
      <t>コウ</t>
    </rPh>
    <phoneticPr fontId="100"/>
  </si>
  <si>
    <t>固結工（中層混合処理）</t>
    <rPh sb="0" eb="2">
      <t>コケツ</t>
    </rPh>
    <rPh sb="2" eb="3">
      <t>コウ</t>
    </rPh>
    <rPh sb="4" eb="8">
      <t>チュウソウコンゴウ</t>
    </rPh>
    <rPh sb="8" eb="10">
      <t>ショリ</t>
    </rPh>
    <phoneticPr fontId="100"/>
  </si>
  <si>
    <t>固結工（スラリー撹拌工）</t>
    <rPh sb="0" eb="2">
      <t>コケツ</t>
    </rPh>
    <rPh sb="2" eb="3">
      <t>コウ</t>
    </rPh>
    <rPh sb="8" eb="10">
      <t>カクハン</t>
    </rPh>
    <rPh sb="10" eb="11">
      <t>コウ</t>
    </rPh>
    <phoneticPr fontId="100"/>
  </si>
  <si>
    <t>１．施工履歴データを用いた出来形管理
※採用する具体の技術は受注後の協議により決定する。</t>
    <rPh sb="21" eb="23">
      <t>サイヨウ</t>
    </rPh>
    <rPh sb="25" eb="27">
      <t>グタイ</t>
    </rPh>
    <rPh sb="28" eb="30">
      <t>ギジュツ</t>
    </rPh>
    <rPh sb="31" eb="34">
      <t>ジュチュウゴ</t>
    </rPh>
    <rPh sb="35" eb="37">
      <t>キョウギ</t>
    </rPh>
    <rPh sb="40" eb="42">
      <t>ケッテイ</t>
    </rPh>
    <phoneticPr fontId="100"/>
  </si>
  <si>
    <t>ＩＣＴ活用工事（舗装工（修繕工））計画書</t>
    <rPh sb="3" eb="5">
      <t>カツヨウ</t>
    </rPh>
    <rPh sb="5" eb="7">
      <t>コウジ</t>
    </rPh>
    <rPh sb="8" eb="10">
      <t>ホソウ</t>
    </rPh>
    <rPh sb="10" eb="11">
      <t>コウ</t>
    </rPh>
    <rPh sb="12" eb="14">
      <t>シュウゼン</t>
    </rPh>
    <rPh sb="14" eb="15">
      <t>コウ</t>
    </rPh>
    <rPh sb="16" eb="17">
      <t>シュウコウ</t>
    </rPh>
    <rPh sb="17" eb="19">
      <t>ケイカク</t>
    </rPh>
    <rPh sb="19" eb="20">
      <t>ショ</t>
    </rPh>
    <phoneticPr fontId="100"/>
  </si>
  <si>
    <t>※活用必須工種が【舗装工（修繕工）】の場合は表１へ。違う場合は表２へ。</t>
    <rPh sb="1" eb="7">
      <t>カツヨウヒッスウコウシュ</t>
    </rPh>
    <rPh sb="9" eb="12">
      <t>ホソウコウ</t>
    </rPh>
    <rPh sb="13" eb="15">
      <t>シュウゼン</t>
    </rPh>
    <rPh sb="15" eb="16">
      <t>コウ</t>
    </rPh>
    <rPh sb="19" eb="21">
      <t>バアイ</t>
    </rPh>
    <rPh sb="22" eb="23">
      <t>ヒョウ</t>
    </rPh>
    <rPh sb="26" eb="27">
      <t>チガ</t>
    </rPh>
    <rPh sb="28" eb="30">
      <t>バアイ</t>
    </rPh>
    <rPh sb="31" eb="32">
      <t>ヒョウ</t>
    </rPh>
    <phoneticPr fontId="100"/>
  </si>
  <si>
    <t>当該工事の舗装工（修繕工）において施工プロセス①～⑤を活用し実施します。</t>
    <rPh sb="0" eb="4">
      <t>トウガイコウジ</t>
    </rPh>
    <rPh sb="5" eb="7">
      <t>ホソウ</t>
    </rPh>
    <rPh sb="7" eb="8">
      <t>コウ</t>
    </rPh>
    <rPh sb="9" eb="11">
      <t>シュウゼン</t>
    </rPh>
    <rPh sb="11" eb="12">
      <t>コウ</t>
    </rPh>
    <rPh sb="13" eb="14">
      <t>リョウコウ</t>
    </rPh>
    <rPh sb="17" eb="19">
      <t>セコウ</t>
    </rPh>
    <rPh sb="27" eb="29">
      <t>カツヨウ</t>
    </rPh>
    <rPh sb="30" eb="32">
      <t>ジッシ</t>
    </rPh>
    <phoneticPr fontId="100"/>
  </si>
  <si>
    <t>当該工事の舗装工（修繕工）において施工プロセス②④⑤を活用し実施します。</t>
    <rPh sb="0" eb="4">
      <t>トウガイコウジ</t>
    </rPh>
    <rPh sb="5" eb="8">
      <t>ホソウコウ</t>
    </rPh>
    <rPh sb="9" eb="12">
      <t>シュウゼンコウ</t>
    </rPh>
    <rPh sb="17" eb="19">
      <t>セコウ</t>
    </rPh>
    <rPh sb="27" eb="29">
      <t>カツヨウ</t>
    </rPh>
    <rPh sb="30" eb="32">
      <t>ジッシ</t>
    </rPh>
    <phoneticPr fontId="100"/>
  </si>
  <si>
    <t>当該工事の舗装工（修繕工）において施工プロセス②③を活用し実施します。</t>
    <rPh sb="0" eb="4">
      <t>トウガイコウジ</t>
    </rPh>
    <rPh sb="5" eb="7">
      <t>ホソウ</t>
    </rPh>
    <rPh sb="7" eb="8">
      <t>コウ</t>
    </rPh>
    <rPh sb="9" eb="11">
      <t>シュウゼン</t>
    </rPh>
    <rPh sb="11" eb="12">
      <t>コウ</t>
    </rPh>
    <rPh sb="17" eb="19">
      <t>セコウ</t>
    </rPh>
    <rPh sb="26" eb="28">
      <t>カツヨウ</t>
    </rPh>
    <rPh sb="29" eb="31">
      <t>ジッシ</t>
    </rPh>
    <phoneticPr fontId="100"/>
  </si>
  <si>
    <t>路面切削工</t>
    <rPh sb="0" eb="2">
      <t>ロメン</t>
    </rPh>
    <rPh sb="2" eb="4">
      <t>セッサク</t>
    </rPh>
    <rPh sb="4" eb="5">
      <t>コウ</t>
    </rPh>
    <phoneticPr fontId="100"/>
  </si>
  <si>
    <t>１．３次元位置　施工管理システムを搭載した建設機械
※採用する建設機械及び活用作業工種・施工範囲（別途平面図等による）については、受注後の協議により決定する。</t>
    <rPh sb="3" eb="5">
      <t>ジゲン</t>
    </rPh>
    <rPh sb="5" eb="7">
      <t>イチ</t>
    </rPh>
    <rPh sb="8" eb="12">
      <t>セコウカンリ</t>
    </rPh>
    <rPh sb="17" eb="19">
      <t>トウサイ</t>
    </rPh>
    <rPh sb="21" eb="25">
      <t>ケンセツキカイ</t>
    </rPh>
    <rPh sb="28" eb="30">
      <t>サイヨウ</t>
    </rPh>
    <rPh sb="32" eb="34">
      <t>ケンセツ</t>
    </rPh>
    <rPh sb="34" eb="36">
      <t>キカイ</t>
    </rPh>
    <rPh sb="36" eb="37">
      <t>オヨ</t>
    </rPh>
    <rPh sb="38" eb="40">
      <t>カツヨウ</t>
    </rPh>
    <rPh sb="40" eb="42">
      <t>サギョウ</t>
    </rPh>
    <rPh sb="42" eb="44">
      <t>コウシュ</t>
    </rPh>
    <rPh sb="45" eb="47">
      <t>セコウ</t>
    </rPh>
    <rPh sb="47" eb="49">
      <t>ハンイ</t>
    </rPh>
    <rPh sb="50" eb="52">
      <t>ベット</t>
    </rPh>
    <rPh sb="52" eb="55">
      <t>ヘイメンズ</t>
    </rPh>
    <rPh sb="55" eb="56">
      <t>ナド</t>
    </rPh>
    <rPh sb="66" eb="68">
      <t>ジュチュウ</t>
    </rPh>
    <rPh sb="68" eb="69">
      <t>ゴ</t>
    </rPh>
    <rPh sb="70" eb="72">
      <t>キョウギ</t>
    </rPh>
    <rPh sb="75" eb="77">
      <t>ケッテイ</t>
    </rPh>
    <phoneticPr fontId="100"/>
  </si>
  <si>
    <t>ＩＣＴ活用工事（付帯構造物設置工）計画書</t>
    <rPh sb="3" eb="5">
      <t>カツヨウ</t>
    </rPh>
    <rPh sb="5" eb="7">
      <t>コウジ</t>
    </rPh>
    <rPh sb="8" eb="10">
      <t>フタイ</t>
    </rPh>
    <rPh sb="10" eb="13">
      <t>コウゾウブツ</t>
    </rPh>
    <rPh sb="13" eb="15">
      <t>セッチ</t>
    </rPh>
    <rPh sb="15" eb="16">
      <t>コウ</t>
    </rPh>
    <rPh sb="17" eb="19">
      <t>ケイカク</t>
    </rPh>
    <rPh sb="19" eb="20">
      <t>ショ</t>
    </rPh>
    <phoneticPr fontId="100"/>
  </si>
  <si>
    <t>当該工事の付帯構造物設置工において施工プロセス①～⑤を活用し実施します。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100"/>
  </si>
  <si>
    <t>当該工事の付帯構造物設置工において施工プロセス②④⑤を活用し実施します。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100"/>
  </si>
  <si>
    <t>当該工事の付帯構造物設置工において施工プロセス②③を活用し実施します。</t>
    <rPh sb="0" eb="4">
      <t>トウガイコウジ</t>
    </rPh>
    <rPh sb="5" eb="7">
      <t>フタイ</t>
    </rPh>
    <rPh sb="7" eb="10">
      <t>コウゾウブツ</t>
    </rPh>
    <rPh sb="10" eb="12">
      <t>セッチ</t>
    </rPh>
    <rPh sb="12" eb="13">
      <t>コウ</t>
    </rPh>
    <rPh sb="17" eb="19">
      <t>セコウ</t>
    </rPh>
    <rPh sb="26" eb="28">
      <t>カツヨウ</t>
    </rPh>
    <rPh sb="29" eb="31">
      <t>ジッシ</t>
    </rPh>
    <phoneticPr fontId="100"/>
  </si>
  <si>
    <t>３次元設計データチェックシート</t>
    <rPh sb="1" eb="2">
      <t>ジ</t>
    </rPh>
    <rPh sb="2" eb="3">
      <t>ゲン</t>
    </rPh>
    <rPh sb="3" eb="5">
      <t>セッケイ</t>
    </rPh>
    <phoneticPr fontId="19"/>
  </si>
  <si>
    <t>対象</t>
    <rPh sb="0" eb="2">
      <t>タイショウ</t>
    </rPh>
    <phoneticPr fontId="19"/>
  </si>
  <si>
    <t>内　容</t>
    <rPh sb="0" eb="1">
      <t>ウチ</t>
    </rPh>
    <rPh sb="2" eb="3">
      <t>カタチ</t>
    </rPh>
    <phoneticPr fontId="19"/>
  </si>
  <si>
    <t>チェック
結果</t>
    <rPh sb="5" eb="7">
      <t>ケッカ</t>
    </rPh>
    <phoneticPr fontId="19"/>
  </si>
  <si>
    <t xml:space="preserve">1)
</t>
    <phoneticPr fontId="19"/>
  </si>
  <si>
    <t>基準点及び
  工事基準点</t>
    <rPh sb="0" eb="3">
      <t>キジュンテン</t>
    </rPh>
    <rPh sb="3" eb="4">
      <t>オヨ</t>
    </rPh>
    <rPh sb="8" eb="10">
      <t>コウジ</t>
    </rPh>
    <rPh sb="10" eb="13">
      <t>キジュンテン</t>
    </rPh>
    <phoneticPr fontId="19"/>
  </si>
  <si>
    <t>全点</t>
    <rPh sb="0" eb="1">
      <t>ゼン</t>
    </rPh>
    <rPh sb="1" eb="2">
      <t>テン</t>
    </rPh>
    <phoneticPr fontId="19"/>
  </si>
  <si>
    <t>・監督員の指示した基準点を使用しているか？</t>
    <rPh sb="1" eb="4">
      <t>カントクイン</t>
    </rPh>
    <rPh sb="5" eb="7">
      <t>シジ</t>
    </rPh>
    <rPh sb="9" eb="12">
      <t>キジュンテン</t>
    </rPh>
    <rPh sb="13" eb="15">
      <t>シヨウ</t>
    </rPh>
    <phoneticPr fontId="19"/>
  </si>
  <si>
    <t>・工事基準点の名称は正しいか？</t>
    <rPh sb="1" eb="3">
      <t>コウジ</t>
    </rPh>
    <rPh sb="3" eb="6">
      <t>キジュンテン</t>
    </rPh>
    <rPh sb="7" eb="9">
      <t>メイショウ</t>
    </rPh>
    <rPh sb="10" eb="11">
      <t>タダ</t>
    </rPh>
    <phoneticPr fontId="19"/>
  </si>
  <si>
    <t>・座標は正しいか？</t>
    <rPh sb="1" eb="3">
      <t>ザヒョウ</t>
    </rPh>
    <rPh sb="4" eb="5">
      <t>タダ</t>
    </rPh>
    <phoneticPr fontId="19"/>
  </si>
  <si>
    <t>2)</t>
    <phoneticPr fontId="19"/>
  </si>
  <si>
    <t>平面線形</t>
    <rPh sb="0" eb="2">
      <t>ヘイメン</t>
    </rPh>
    <rPh sb="2" eb="4">
      <t>センケイ</t>
    </rPh>
    <phoneticPr fontId="19"/>
  </si>
  <si>
    <t>全延長</t>
    <rPh sb="0" eb="1">
      <t>ゼン</t>
    </rPh>
    <rPh sb="1" eb="3">
      <t>エンチョウ</t>
    </rPh>
    <phoneticPr fontId="19"/>
  </si>
  <si>
    <t>・起終点の座標は正しいか？</t>
    <rPh sb="1" eb="4">
      <t>キシュウテン</t>
    </rPh>
    <rPh sb="5" eb="7">
      <t>ザヒョウ</t>
    </rPh>
    <rPh sb="8" eb="9">
      <t>タダ</t>
    </rPh>
    <phoneticPr fontId="19"/>
  </si>
  <si>
    <t>・変化点（線形主要点）の座標は正しいか？</t>
    <rPh sb="1" eb="4">
      <t>ヘンカテン</t>
    </rPh>
    <rPh sb="5" eb="7">
      <t>センケイ</t>
    </rPh>
    <rPh sb="7" eb="10">
      <t>シュヨウテン</t>
    </rPh>
    <rPh sb="12" eb="14">
      <t>ザヒョウ</t>
    </rPh>
    <rPh sb="15" eb="16">
      <t>タダ</t>
    </rPh>
    <phoneticPr fontId="19"/>
  </si>
  <si>
    <t>・曲線要素の種別・数値は正しいか？</t>
    <rPh sb="1" eb="3">
      <t>キョクセン</t>
    </rPh>
    <rPh sb="3" eb="5">
      <t>ヨウソ</t>
    </rPh>
    <rPh sb="6" eb="8">
      <t>シュベツ</t>
    </rPh>
    <rPh sb="9" eb="11">
      <t>スウチ</t>
    </rPh>
    <rPh sb="12" eb="13">
      <t>タダ</t>
    </rPh>
    <phoneticPr fontId="19"/>
  </si>
  <si>
    <t>・各測点の座標は正しいか？</t>
    <rPh sb="1" eb="2">
      <t>カク</t>
    </rPh>
    <rPh sb="2" eb="4">
      <t>ソクテン</t>
    </rPh>
    <rPh sb="5" eb="7">
      <t>ザヒョウ</t>
    </rPh>
    <rPh sb="8" eb="9">
      <t>タダ</t>
    </rPh>
    <phoneticPr fontId="19"/>
  </si>
  <si>
    <t>3)</t>
    <phoneticPr fontId="19"/>
  </si>
  <si>
    <t>縦断線形</t>
    <rPh sb="0" eb="2">
      <t>ジュウダン</t>
    </rPh>
    <rPh sb="2" eb="4">
      <t>センケイ</t>
    </rPh>
    <phoneticPr fontId="19"/>
  </si>
  <si>
    <t>・線形起終点の測点、標高は正しいか？</t>
    <rPh sb="1" eb="3">
      <t>センケイ</t>
    </rPh>
    <rPh sb="3" eb="6">
      <t>キシュウテン</t>
    </rPh>
    <rPh sb="7" eb="9">
      <t>ソクテン</t>
    </rPh>
    <rPh sb="10" eb="12">
      <t>ヒョウコウ</t>
    </rPh>
    <rPh sb="13" eb="14">
      <t>タダ</t>
    </rPh>
    <phoneticPr fontId="19"/>
  </si>
  <si>
    <t>・縦断変化点の測点、標高は正しいか？</t>
    <rPh sb="1" eb="3">
      <t>ジュウダン</t>
    </rPh>
    <rPh sb="3" eb="6">
      <t>ヘンカテン</t>
    </rPh>
    <rPh sb="7" eb="9">
      <t>ソクテン</t>
    </rPh>
    <rPh sb="10" eb="12">
      <t>ヒョウコウ</t>
    </rPh>
    <rPh sb="13" eb="14">
      <t>タダ</t>
    </rPh>
    <phoneticPr fontId="19"/>
  </si>
  <si>
    <t>・曲線要素は正しいか？</t>
    <rPh sb="1" eb="3">
      <t>キョクセン</t>
    </rPh>
    <rPh sb="3" eb="5">
      <t>ヨウソ</t>
    </rPh>
    <rPh sb="6" eb="7">
      <t>タダ</t>
    </rPh>
    <phoneticPr fontId="19"/>
  </si>
  <si>
    <t>4)</t>
    <phoneticPr fontId="19"/>
  </si>
  <si>
    <t>出来形横断面形状</t>
    <rPh sb="0" eb="3">
      <t>デキガタ</t>
    </rPh>
    <rPh sb="3" eb="5">
      <t>オウダン</t>
    </rPh>
    <rPh sb="5" eb="6">
      <t>メン</t>
    </rPh>
    <rPh sb="6" eb="8">
      <t>ケイジョウ</t>
    </rPh>
    <phoneticPr fontId="19"/>
  </si>
  <si>
    <t>・作成した出来形横断面形状の測点、数は適切か？</t>
    <rPh sb="1" eb="3">
      <t>サクセイ</t>
    </rPh>
    <rPh sb="5" eb="8">
      <t>デキガタ</t>
    </rPh>
    <rPh sb="8" eb="10">
      <t>オウダン</t>
    </rPh>
    <rPh sb="10" eb="11">
      <t>メン</t>
    </rPh>
    <rPh sb="11" eb="13">
      <t>ケイジョウ</t>
    </rPh>
    <rPh sb="14" eb="16">
      <t>ソクテン</t>
    </rPh>
    <rPh sb="17" eb="18">
      <t>カズ</t>
    </rPh>
    <rPh sb="19" eb="21">
      <t>テキセツ</t>
    </rPh>
    <phoneticPr fontId="19"/>
  </si>
  <si>
    <t>・基準高、幅、法長は正しいか？</t>
    <rPh sb="1" eb="3">
      <t>キジュン</t>
    </rPh>
    <rPh sb="3" eb="4">
      <t>タカ</t>
    </rPh>
    <rPh sb="5" eb="6">
      <t>ハバ</t>
    </rPh>
    <rPh sb="7" eb="9">
      <t>ノリナガ</t>
    </rPh>
    <rPh sb="10" eb="11">
      <t>タダ</t>
    </rPh>
    <phoneticPr fontId="19"/>
  </si>
  <si>
    <t>・出来形計測対象点の記号が正しく付与できているか？</t>
    <rPh sb="1" eb="4">
      <t>デキガタ</t>
    </rPh>
    <rPh sb="4" eb="6">
      <t>ケイソク</t>
    </rPh>
    <rPh sb="6" eb="8">
      <t>タイショウ</t>
    </rPh>
    <rPh sb="8" eb="9">
      <t>テン</t>
    </rPh>
    <rPh sb="10" eb="12">
      <t>キゴウ</t>
    </rPh>
    <rPh sb="13" eb="14">
      <t>タダ</t>
    </rPh>
    <rPh sb="16" eb="18">
      <t>フヨ</t>
    </rPh>
    <phoneticPr fontId="19"/>
  </si>
  <si>
    <t>5)</t>
    <phoneticPr fontId="19"/>
  </si>
  <si>
    <t>3次元設計データ</t>
    <rPh sb="1" eb="2">
      <t>ジ</t>
    </rPh>
    <rPh sb="2" eb="3">
      <t>ゲン</t>
    </rPh>
    <rPh sb="3" eb="5">
      <t>セッケイ</t>
    </rPh>
    <phoneticPr fontId="19"/>
  </si>
  <si>
    <t>・入力した2）～4）の幾何形状と出力する３次元設計デー
  タは同一となっているか？</t>
    <rPh sb="1" eb="3">
      <t>ニュウリョク</t>
    </rPh>
    <rPh sb="11" eb="13">
      <t>キカ</t>
    </rPh>
    <rPh sb="13" eb="15">
      <t>ケイジョウ</t>
    </rPh>
    <rPh sb="16" eb="18">
      <t>シュツリョク</t>
    </rPh>
    <rPh sb="21" eb="22">
      <t>ジ</t>
    </rPh>
    <rPh sb="22" eb="23">
      <t>ゲン</t>
    </rPh>
    <rPh sb="23" eb="25">
      <t>セッケイ</t>
    </rPh>
    <rPh sb="32" eb="34">
      <t>ドウイツ</t>
    </rPh>
    <phoneticPr fontId="19"/>
  </si>
  <si>
    <t>※１　各チェック項目について、チェック結果欄に"〇"と記すこと。</t>
    <rPh sb="3" eb="4">
      <t>カク</t>
    </rPh>
    <rPh sb="8" eb="10">
      <t>コウモク</t>
    </rPh>
    <rPh sb="19" eb="21">
      <t>ケッカ</t>
    </rPh>
    <rPh sb="21" eb="22">
      <t>ラン</t>
    </rPh>
    <rPh sb="27" eb="28">
      <t>シル</t>
    </rPh>
    <phoneticPr fontId="19"/>
  </si>
  <si>
    <t>※２　受注者が監督職員に様式－1を提出した後、監督職員から様式－１を確認するための資料の</t>
    <rPh sb="3" eb="6">
      <t>ジュチュウシャ</t>
    </rPh>
    <rPh sb="7" eb="9">
      <t>カントク</t>
    </rPh>
    <rPh sb="9" eb="11">
      <t>ショクイン</t>
    </rPh>
    <rPh sb="12" eb="14">
      <t>ヨウシキ</t>
    </rPh>
    <rPh sb="17" eb="19">
      <t>テイシュツ</t>
    </rPh>
    <rPh sb="21" eb="22">
      <t>アト</t>
    </rPh>
    <rPh sb="23" eb="25">
      <t>カントク</t>
    </rPh>
    <rPh sb="25" eb="27">
      <t>ショクイン</t>
    </rPh>
    <rPh sb="29" eb="31">
      <t>ヨウシキ</t>
    </rPh>
    <rPh sb="34" eb="36">
      <t>カクニン</t>
    </rPh>
    <rPh sb="41" eb="43">
      <t>シリョウ</t>
    </rPh>
    <phoneticPr fontId="19"/>
  </si>
  <si>
    <t>　　　 請求があった場合は、受注者は以下の資料等を速やかに提示するものとする。</t>
    <rPh sb="4" eb="6">
      <t>セイキュウ</t>
    </rPh>
    <rPh sb="10" eb="12">
      <t>バアイ</t>
    </rPh>
    <rPh sb="14" eb="17">
      <t>ジュチュウシャ</t>
    </rPh>
    <rPh sb="18" eb="20">
      <t>イカ</t>
    </rPh>
    <rPh sb="21" eb="23">
      <t>シリョウ</t>
    </rPh>
    <rPh sb="23" eb="24">
      <t>トウ</t>
    </rPh>
    <rPh sb="25" eb="26">
      <t>スミ</t>
    </rPh>
    <rPh sb="29" eb="31">
      <t>テイジ</t>
    </rPh>
    <phoneticPr fontId="19"/>
  </si>
  <si>
    <t>　　　　　　　・工事基準点リスト（チェック入り）</t>
    <rPh sb="8" eb="10">
      <t>コウジ</t>
    </rPh>
    <rPh sb="10" eb="13">
      <t>キジュンテン</t>
    </rPh>
    <rPh sb="21" eb="22">
      <t>イ</t>
    </rPh>
    <phoneticPr fontId="19"/>
  </si>
  <si>
    <t>　　　　　　　・線形計算書（チェック入り）</t>
    <rPh sb="8" eb="10">
      <t>センケイ</t>
    </rPh>
    <rPh sb="10" eb="13">
      <t>ケイサンショ</t>
    </rPh>
    <rPh sb="18" eb="19">
      <t>イ</t>
    </rPh>
    <phoneticPr fontId="19"/>
  </si>
  <si>
    <t>　　　　　　　・平面図（チェック入り）</t>
    <rPh sb="8" eb="11">
      <t>ヘイメンズ</t>
    </rPh>
    <rPh sb="16" eb="17">
      <t>イ</t>
    </rPh>
    <phoneticPr fontId="19"/>
  </si>
  <si>
    <t>　　　　　　　・縦断図（チェック入り）</t>
    <rPh sb="8" eb="10">
      <t>ジュウダン</t>
    </rPh>
    <rPh sb="10" eb="11">
      <t>ズ</t>
    </rPh>
    <rPh sb="16" eb="17">
      <t>イ</t>
    </rPh>
    <phoneticPr fontId="19"/>
  </si>
  <si>
    <t>　　　　　　　・横断図（チェック入り）</t>
    <rPh sb="8" eb="11">
      <t>オウダンズ</t>
    </rPh>
    <rPh sb="10" eb="11">
      <t>ズ</t>
    </rPh>
    <rPh sb="16" eb="17">
      <t>イ</t>
    </rPh>
    <phoneticPr fontId="19"/>
  </si>
  <si>
    <t>　　　　　　　・３次元ビュー（ソフトウェアによる表示あるいは印刷物）</t>
    <rPh sb="9" eb="10">
      <t>ジ</t>
    </rPh>
    <rPh sb="10" eb="11">
      <t>ゲン</t>
    </rPh>
    <rPh sb="24" eb="26">
      <t>ヒョウジ</t>
    </rPh>
    <rPh sb="30" eb="33">
      <t>インサツブツ</t>
    </rPh>
    <phoneticPr fontId="19"/>
  </si>
  <si>
    <t>※添付資料については、上記以外に分かりやすいものがある場合は、これに替えることができる。</t>
    <rPh sb="1" eb="3">
      <t>テンプ</t>
    </rPh>
    <rPh sb="3" eb="5">
      <t>シリョウ</t>
    </rPh>
    <rPh sb="11" eb="13">
      <t>ジョウキ</t>
    </rPh>
    <rPh sb="13" eb="15">
      <t>イガイ</t>
    </rPh>
    <rPh sb="16" eb="17">
      <t>ワ</t>
    </rPh>
    <rPh sb="27" eb="29">
      <t>バアイ</t>
    </rPh>
    <rPh sb="34" eb="35">
      <t>カ</t>
    </rPh>
    <phoneticPr fontId="19"/>
  </si>
  <si>
    <t>工事名：</t>
    <rPh sb="0" eb="3">
      <t>コウジメイ</t>
    </rPh>
    <phoneticPr fontId="19"/>
  </si>
  <si>
    <t>対象日数</t>
    <rPh sb="0" eb="2">
      <t>タイショウ</t>
    </rPh>
    <rPh sb="2" eb="4">
      <t>ニッスウ</t>
    </rPh>
    <phoneticPr fontId="100"/>
  </si>
  <si>
    <t>閉所日数</t>
    <rPh sb="0" eb="2">
      <t>ヘイショ</t>
    </rPh>
    <rPh sb="2" eb="4">
      <t>ニッスウ</t>
    </rPh>
    <phoneticPr fontId="100"/>
  </si>
  <si>
    <t>閉所率</t>
    <rPh sb="0" eb="2">
      <t>ヘイショ</t>
    </rPh>
    <rPh sb="2" eb="3">
      <t>リツ</t>
    </rPh>
    <phoneticPr fontId="100"/>
  </si>
  <si>
    <t>工事名</t>
    <rPh sb="0" eb="3">
      <t>コウジメイ</t>
    </rPh>
    <phoneticPr fontId="100"/>
  </si>
  <si>
    <t>計画</t>
    <rPh sb="0" eb="2">
      <t>ケイカク</t>
    </rPh>
    <phoneticPr fontId="100"/>
  </si>
  <si>
    <t>工事着手日</t>
    <rPh sb="0" eb="2">
      <t>コウジ</t>
    </rPh>
    <rPh sb="2" eb="4">
      <t>チャクシュ</t>
    </rPh>
    <rPh sb="4" eb="5">
      <t>ビ</t>
    </rPh>
    <phoneticPr fontId="100"/>
  </si>
  <si>
    <t>実績</t>
    <rPh sb="0" eb="2">
      <t>ジッセキ</t>
    </rPh>
    <phoneticPr fontId="100"/>
  </si>
  <si>
    <t>工事完成日(予定)</t>
    <rPh sb="0" eb="2">
      <t>コウジ</t>
    </rPh>
    <rPh sb="2" eb="4">
      <t>カンセイ</t>
    </rPh>
    <rPh sb="4" eb="5">
      <t>ビ</t>
    </rPh>
    <rPh sb="6" eb="8">
      <t>ヨテイ</t>
    </rPh>
    <phoneticPr fontId="100"/>
  </si>
  <si>
    <t>工事期間</t>
    <rPh sb="0" eb="2">
      <t>コウジ</t>
    </rPh>
    <rPh sb="2" eb="4">
      <t>キカン</t>
    </rPh>
    <phoneticPr fontId="100"/>
  </si>
  <si>
    <t>曜日</t>
    <rPh sb="0" eb="2">
      <t>ヨウビ</t>
    </rPh>
    <phoneticPr fontId="100"/>
  </si>
  <si>
    <t>対象期間</t>
    <rPh sb="0" eb="2">
      <t>タイショウ</t>
    </rPh>
    <rPh sb="2" eb="4">
      <t>キカン</t>
    </rPh>
    <phoneticPr fontId="100"/>
  </si>
  <si>
    <t>計画日数</t>
    <rPh sb="0" eb="2">
      <t>ケイカク</t>
    </rPh>
    <rPh sb="2" eb="4">
      <t>ニッスウ</t>
    </rPh>
    <phoneticPr fontId="100"/>
  </si>
  <si>
    <t>計画率</t>
    <rPh sb="0" eb="2">
      <t>ケイカク</t>
    </rPh>
    <rPh sb="2" eb="3">
      <t>リツ</t>
    </rPh>
    <phoneticPr fontId="100"/>
  </si>
  <si>
    <t>現場閉所率</t>
    <rPh sb="0" eb="2">
      <t>ゲンバ</t>
    </rPh>
    <rPh sb="2" eb="4">
      <t>ヘイショ</t>
    </rPh>
    <rPh sb="4" eb="5">
      <t>リツ</t>
    </rPh>
    <phoneticPr fontId="100"/>
  </si>
  <si>
    <t>：</t>
    <phoneticPr fontId="100"/>
  </si>
  <si>
    <t>提出日：</t>
    <rPh sb="0" eb="3">
      <t>テイシュツビ</t>
    </rPh>
    <phoneticPr fontId="100"/>
  </si>
  <si>
    <t>計  画</t>
  </si>
  <si>
    <t>休日数</t>
    <rPh sb="0" eb="2">
      <t>キュウジツ</t>
    </rPh>
    <rPh sb="1" eb="3">
      <t>ニッスウ</t>
    </rPh>
    <phoneticPr fontId="100"/>
  </si>
  <si>
    <t>休日率</t>
    <rPh sb="0" eb="2">
      <t>キュウジツ</t>
    </rPh>
    <rPh sb="2" eb="3">
      <t>リツ</t>
    </rPh>
    <phoneticPr fontId="100"/>
  </si>
  <si>
    <t>元請け</t>
    <rPh sb="0" eb="2">
      <t>モトウ</t>
    </rPh>
    <phoneticPr fontId="100"/>
  </si>
  <si>
    <t>A建設</t>
    <rPh sb="1" eb="3">
      <t>ケンセツ</t>
    </rPh>
    <phoneticPr fontId="100"/>
  </si>
  <si>
    <t>下請け</t>
    <rPh sb="0" eb="1">
      <t>シタ</t>
    </rPh>
    <phoneticPr fontId="100"/>
  </si>
  <si>
    <t>B産業</t>
    <rPh sb="1" eb="3">
      <t>サンギョウ</t>
    </rPh>
    <phoneticPr fontId="100"/>
  </si>
  <si>
    <t>C土木</t>
    <rPh sb="1" eb="3">
      <t>ドボク</t>
    </rPh>
    <phoneticPr fontId="100"/>
  </si>
  <si>
    <t>対象期間
日数</t>
    <rPh sb="0" eb="2">
      <t>タイショウ</t>
    </rPh>
    <rPh sb="2" eb="4">
      <t>キカン</t>
    </rPh>
    <rPh sb="5" eb="7">
      <t>ニッスウ</t>
    </rPh>
    <phoneticPr fontId="100"/>
  </si>
  <si>
    <t>対象期間外
等の日数</t>
    <rPh sb="0" eb="2">
      <t>タイショウ</t>
    </rPh>
    <rPh sb="2" eb="4">
      <t>キカン</t>
    </rPh>
    <rPh sb="4" eb="5">
      <t>ガイ</t>
    </rPh>
    <rPh sb="6" eb="7">
      <t>トウ</t>
    </rPh>
    <rPh sb="8" eb="10">
      <t>ニッスウ</t>
    </rPh>
    <phoneticPr fontId="100"/>
  </si>
  <si>
    <t>入</t>
  </si>
  <si>
    <t>休</t>
  </si>
  <si>
    <t>－</t>
  </si>
  <si>
    <t>外</t>
  </si>
  <si>
    <t>凡例</t>
    <rPh sb="0" eb="2">
      <t>ハンレイ</t>
    </rPh>
    <phoneticPr fontId="100"/>
  </si>
  <si>
    <t>対象外期間</t>
    <rPh sb="0" eb="2">
      <t>タイショウ</t>
    </rPh>
    <rPh sb="2" eb="5">
      <t>ガイキカン</t>
    </rPh>
    <phoneticPr fontId="100"/>
  </si>
  <si>
    <t>中止</t>
  </si>
  <si>
    <t>：工事全体を一時中止</t>
    <rPh sb="1" eb="5">
      <t>コウジゼンタイ</t>
    </rPh>
    <rPh sb="6" eb="8">
      <t>イチジ</t>
    </rPh>
    <rPh sb="8" eb="10">
      <t>チュウシ</t>
    </rPh>
    <phoneticPr fontId="100"/>
  </si>
  <si>
    <t>製作</t>
  </si>
  <si>
    <t>：工場製作のみの期間</t>
    <rPh sb="1" eb="5">
      <t>コウジョウセイサク</t>
    </rPh>
    <rPh sb="8" eb="10">
      <t>キカン</t>
    </rPh>
    <phoneticPr fontId="100"/>
  </si>
  <si>
    <t>夏休</t>
  </si>
  <si>
    <t>：夏季休暇（3日）</t>
    <rPh sb="1" eb="5">
      <t>カキキュウカ</t>
    </rPh>
    <rPh sb="7" eb="8">
      <t>カ</t>
    </rPh>
    <phoneticPr fontId="100"/>
  </si>
  <si>
    <t>冬休</t>
  </si>
  <si>
    <t>：年末年始休暇（6日）</t>
    <rPh sb="1" eb="3">
      <t>ネンマツ</t>
    </rPh>
    <rPh sb="3" eb="5">
      <t>ネンシ</t>
    </rPh>
    <rPh sb="5" eb="7">
      <t>キュウカ</t>
    </rPh>
    <rPh sb="9" eb="10">
      <t>カ</t>
    </rPh>
    <phoneticPr fontId="100"/>
  </si>
  <si>
    <t>その他</t>
  </si>
  <si>
    <t>：その他</t>
    <rPh sb="3" eb="4">
      <t>タ</t>
    </rPh>
    <phoneticPr fontId="100"/>
  </si>
  <si>
    <t>対象者</t>
    <rPh sb="0" eb="3">
      <t>タイショウシャ</t>
    </rPh>
    <phoneticPr fontId="100"/>
  </si>
  <si>
    <t>：休日</t>
    <rPh sb="1" eb="3">
      <t>キュウジツ</t>
    </rPh>
    <phoneticPr fontId="100"/>
  </si>
  <si>
    <t>：従事開始日</t>
    <rPh sb="1" eb="3">
      <t>ジュウジ</t>
    </rPh>
    <rPh sb="3" eb="5">
      <t>カイシ</t>
    </rPh>
    <rPh sb="5" eb="6">
      <t>ビ</t>
    </rPh>
    <phoneticPr fontId="100"/>
  </si>
  <si>
    <t>退</t>
  </si>
  <si>
    <t>：従事終了日</t>
    <rPh sb="1" eb="3">
      <t>ジュウジ</t>
    </rPh>
    <rPh sb="3" eb="5">
      <t>シュウリョウ</t>
    </rPh>
    <rPh sb="5" eb="6">
      <t>ヒ</t>
    </rPh>
    <phoneticPr fontId="100"/>
  </si>
  <si>
    <t>：従事期間外</t>
    <rPh sb="1" eb="3">
      <t>ジュウジ</t>
    </rPh>
    <rPh sb="3" eb="5">
      <t>キカン</t>
    </rPh>
    <rPh sb="5" eb="6">
      <t>ガイ</t>
    </rPh>
    <phoneticPr fontId="100"/>
  </si>
  <si>
    <t>：空白は従事した日</t>
    <rPh sb="1" eb="3">
      <t>クウハク</t>
    </rPh>
    <rPh sb="4" eb="6">
      <t>ジュウジ</t>
    </rPh>
    <rPh sb="8" eb="9">
      <t>ヒ</t>
    </rPh>
    <phoneticPr fontId="100"/>
  </si>
  <si>
    <t>対象外の等日数</t>
    <rPh sb="0" eb="3">
      <t>タイショウガイ</t>
    </rPh>
    <rPh sb="4" eb="5">
      <t>トウ</t>
    </rPh>
    <rPh sb="5" eb="7">
      <t>ニッスウ</t>
    </rPh>
    <phoneticPr fontId="100"/>
  </si>
  <si>
    <t>雨</t>
  </si>
  <si>
    <t>令和　年　月　日</t>
    <rPh sb="0" eb="2">
      <t>レイワ</t>
    </rPh>
    <rPh sb="3" eb="4">
      <t>ネン</t>
    </rPh>
    <rPh sb="5" eb="6">
      <t>ガツ</t>
    </rPh>
    <rPh sb="7" eb="8">
      <t>ニチ</t>
    </rPh>
    <phoneticPr fontId="100"/>
  </si>
  <si>
    <t>④の平均</t>
    <rPh sb="2" eb="4">
      <t>ヘイキン</t>
    </rPh>
    <phoneticPr fontId="100"/>
  </si>
  <si>
    <t>外のカウント</t>
    <rPh sb="0" eb="1">
      <t>ホカ</t>
    </rPh>
    <phoneticPr fontId="100"/>
  </si>
  <si>
    <t>　</t>
  </si>
  <si>
    <t>ひび割れ調査票（1）～(５)</t>
    <rPh sb="2" eb="3">
      <t>ワ</t>
    </rPh>
    <rPh sb="4" eb="7">
      <t>チョウサヒョウ</t>
    </rPh>
    <phoneticPr fontId="19"/>
  </si>
  <si>
    <t>13検第391号</t>
    <rPh sb="2" eb="3">
      <t>ケン</t>
    </rPh>
    <rPh sb="3" eb="4">
      <t>ダイ</t>
    </rPh>
    <rPh sb="7" eb="8">
      <t>ゴウ</t>
    </rPh>
    <phoneticPr fontId="19"/>
  </si>
  <si>
    <t>高さが5m以上の鉄筋コンクリート擁壁(ただしプレキャスト製品は除く)、内空断面積が25m2以上の鉄筋コンクリートカルバート類、橋梁上・下部工(ただし、PC橋は除く)、高さが3m以上の堰・水門・樋門、その他これらに類するもの</t>
    <phoneticPr fontId="19"/>
  </si>
  <si>
    <t>　　再生資源利用実施書</t>
    <rPh sb="2" eb="4">
      <t>サイセイ</t>
    </rPh>
    <rPh sb="4" eb="6">
      <t>シゲン</t>
    </rPh>
    <rPh sb="6" eb="8">
      <t>リヨウ</t>
    </rPh>
    <rPh sb="8" eb="10">
      <t>ジッシ</t>
    </rPh>
    <rPh sb="10" eb="11">
      <t>ショ</t>
    </rPh>
    <phoneticPr fontId="19"/>
  </si>
  <si>
    <t>　　再生資源利用促進実施書</t>
    <rPh sb="2" eb="4">
      <t>サイセイ</t>
    </rPh>
    <rPh sb="4" eb="6">
      <t>シゲン</t>
    </rPh>
    <rPh sb="6" eb="8">
      <t>リヨウ</t>
    </rPh>
    <rPh sb="8" eb="10">
      <t>ソクシン</t>
    </rPh>
    <rPh sb="10" eb="12">
      <t>ジッシ</t>
    </rPh>
    <rPh sb="12" eb="13">
      <t>ショ</t>
    </rPh>
    <phoneticPr fontId="19"/>
  </si>
  <si>
    <t>工 事 打 合 せ 簿（記載例）</t>
    <rPh sb="0" eb="1">
      <t>コウ</t>
    </rPh>
    <rPh sb="2" eb="3">
      <t>コト</t>
    </rPh>
    <rPh sb="4" eb="5">
      <t>ダ</t>
    </rPh>
    <rPh sb="6" eb="7">
      <t>ゴウ</t>
    </rPh>
    <rPh sb="10" eb="11">
      <t>ボ</t>
    </rPh>
    <phoneticPr fontId="19"/>
  </si>
  <si>
    <t>　□指示　　　□協議　　　□通知　　　□承諾　　　■報告　　　□提出</t>
    <rPh sb="2" eb="4">
      <t>シジ</t>
    </rPh>
    <rPh sb="8" eb="10">
      <t>キョウギ</t>
    </rPh>
    <rPh sb="14" eb="16">
      <t>ツウチ</t>
    </rPh>
    <rPh sb="20" eb="22">
      <t>ショウダク</t>
    </rPh>
    <rPh sb="26" eb="28">
      <t>ホウコク</t>
    </rPh>
    <rPh sb="32" eb="34">
      <t>テイシュツ</t>
    </rPh>
    <phoneticPr fontId="19"/>
  </si>
  <si>
    <t>（</t>
    <phoneticPr fontId="19"/>
  </si>
  <si>
    <t>）</t>
    <phoneticPr fontId="19"/>
  </si>
  <si>
    <t>■受理</t>
    <rPh sb="1" eb="3">
      <t>ジュリ</t>
    </rPh>
    <phoneticPr fontId="19"/>
  </si>
  <si>
    <t>します。</t>
    <phoneticPr fontId="19"/>
  </si>
  <si>
    <t>します。</t>
    <phoneticPr fontId="19"/>
  </si>
  <si>
    <t>　　　　　　　　　　　　　　　　　　　　代表者氏名　　　　</t>
    <phoneticPr fontId="100"/>
  </si>
  <si>
    <t>　　　印　　</t>
    <phoneticPr fontId="19"/>
  </si>
  <si>
    <t>30企画第4272号</t>
    <rPh sb="2" eb="4">
      <t>キカク</t>
    </rPh>
    <phoneticPr fontId="19"/>
  </si>
  <si>
    <t>１　新たに兼務しようとする工事</t>
    <phoneticPr fontId="19"/>
  </si>
  <si>
    <t>２　兼務する工事（既契約工事）</t>
    <phoneticPr fontId="19"/>
  </si>
  <si>
    <t>主任技術者氏名</t>
    <rPh sb="0" eb="2">
      <t>シュニン</t>
    </rPh>
    <rPh sb="2" eb="5">
      <t>ギジュツシャ</t>
    </rPh>
    <rPh sb="5" eb="7">
      <t>シメイ</t>
    </rPh>
    <phoneticPr fontId="19"/>
  </si>
  <si>
    <t>現場代理人氏名</t>
    <rPh sb="0" eb="2">
      <t>ゲンバ</t>
    </rPh>
    <rPh sb="2" eb="5">
      <t>ダイリニン</t>
    </rPh>
    <rPh sb="5" eb="7">
      <t>シメイ</t>
    </rPh>
    <phoneticPr fontId="19"/>
  </si>
  <si>
    <t>　ただし、承認後であっても、安全管理、工程管理等の運営、取締り及び権限の行使に支障があると認められるときは、兼務の承認を取り消すことがあります。</t>
    <phoneticPr fontId="19"/>
  </si>
  <si>
    <t>専任を要する主任技術者（現場代理人）の兼務申請書</t>
    <rPh sb="0" eb="2">
      <t>センニン</t>
    </rPh>
    <rPh sb="3" eb="4">
      <t>ヨウ</t>
    </rPh>
    <rPh sb="6" eb="8">
      <t>シュニン</t>
    </rPh>
    <rPh sb="8" eb="11">
      <t>ギジュツシャ</t>
    </rPh>
    <rPh sb="12" eb="14">
      <t>ゲンバ</t>
    </rPh>
    <rPh sb="14" eb="17">
      <t>ダイリニン</t>
    </rPh>
    <rPh sb="19" eb="21">
      <t>ケンム</t>
    </rPh>
    <rPh sb="21" eb="24">
      <t>シンセイショ</t>
    </rPh>
    <phoneticPr fontId="19"/>
  </si>
  <si>
    <t>不使用の場合は「材料承認願」に添付</t>
    <rPh sb="0" eb="3">
      <t>フシヨウ</t>
    </rPh>
    <rPh sb="1" eb="3">
      <t>シヨウ</t>
    </rPh>
    <rPh sb="4" eb="6">
      <t>バアイ</t>
    </rPh>
    <rPh sb="8" eb="10">
      <t>ザイリョウ</t>
    </rPh>
    <rPh sb="10" eb="12">
      <t>ショウニン</t>
    </rPh>
    <rPh sb="12" eb="13">
      <t>ネガイ</t>
    </rPh>
    <rPh sb="15" eb="17">
      <t>テンプ</t>
    </rPh>
    <phoneticPr fontId="19"/>
  </si>
  <si>
    <t>調達不可能の場合は「材料承認願」に添付</t>
    <rPh sb="0" eb="2">
      <t>チョウタツ</t>
    </rPh>
    <rPh sb="2" eb="5">
      <t>フカノウ</t>
    </rPh>
    <rPh sb="6" eb="8">
      <t>バアイ</t>
    </rPh>
    <rPh sb="10" eb="12">
      <t>ザイリョウ</t>
    </rPh>
    <rPh sb="12" eb="14">
      <t>ショウニン</t>
    </rPh>
    <rPh sb="14" eb="15">
      <t>ネガイ</t>
    </rPh>
    <rPh sb="17" eb="19">
      <t>テンプ</t>
    </rPh>
    <phoneticPr fontId="19"/>
  </si>
  <si>
    <t>または</t>
    <phoneticPr fontId="19"/>
  </si>
  <si>
    <t>監理技術者</t>
    <rPh sb="0" eb="2">
      <t>カンリ</t>
    </rPh>
    <rPh sb="2" eb="5">
      <t>ギジュツシャ</t>
    </rPh>
    <phoneticPr fontId="19"/>
  </si>
  <si>
    <t>様式-1(2)</t>
    <rPh sb="0" eb="2">
      <t>ヨウシキ</t>
    </rPh>
    <phoneticPr fontId="19"/>
  </si>
  <si>
    <t>様式-1(3)</t>
    <rPh sb="0" eb="2">
      <t>ヨウシキ</t>
    </rPh>
    <phoneticPr fontId="19"/>
  </si>
  <si>
    <t>様式-3（1）</t>
    <rPh sb="0" eb="2">
      <t>ヨウシキ</t>
    </rPh>
    <phoneticPr fontId="19"/>
  </si>
  <si>
    <t>様式-3(2)</t>
    <rPh sb="0" eb="2">
      <t>ヨウシキ</t>
    </rPh>
    <phoneticPr fontId="19"/>
  </si>
  <si>
    <t>様式-5（1）</t>
    <rPh sb="0" eb="2">
      <t>ヨウシキ</t>
    </rPh>
    <phoneticPr fontId="19"/>
  </si>
  <si>
    <t>様式-5（2）</t>
    <rPh sb="0" eb="2">
      <t>ヨウシキ</t>
    </rPh>
    <phoneticPr fontId="19"/>
  </si>
  <si>
    <t>様式-5（4）</t>
    <rPh sb="0" eb="2">
      <t>ヨウシキ</t>
    </rPh>
    <phoneticPr fontId="19"/>
  </si>
  <si>
    <t>様式-9</t>
    <rPh sb="0" eb="2">
      <t>ヨウシキ</t>
    </rPh>
    <phoneticPr fontId="19"/>
  </si>
  <si>
    <t>様式-10</t>
    <rPh sb="0" eb="2">
      <t>ヨウシキ</t>
    </rPh>
    <phoneticPr fontId="19"/>
  </si>
  <si>
    <t>県様式</t>
    <rPh sb="0" eb="3">
      <t>ケンヨウシキ</t>
    </rPh>
    <phoneticPr fontId="19"/>
  </si>
  <si>
    <t>様式-11</t>
    <rPh sb="0" eb="2">
      <t>ヨウシキ</t>
    </rPh>
    <phoneticPr fontId="19"/>
  </si>
  <si>
    <t>様式-13</t>
    <rPh sb="0" eb="2">
      <t>ヨウシキ</t>
    </rPh>
    <phoneticPr fontId="19"/>
  </si>
  <si>
    <t>様式-14</t>
    <rPh sb="0" eb="2">
      <t>ヨウシキ</t>
    </rPh>
    <phoneticPr fontId="19"/>
  </si>
  <si>
    <t>様式-16</t>
    <rPh sb="0" eb="2">
      <t>ヨウシキ</t>
    </rPh>
    <phoneticPr fontId="19"/>
  </si>
  <si>
    <t>様式-17</t>
    <rPh sb="0" eb="2">
      <t>ヨウシキ</t>
    </rPh>
    <phoneticPr fontId="19"/>
  </si>
  <si>
    <t>様式-19</t>
    <rPh sb="0" eb="2">
      <t>ヨウシキ</t>
    </rPh>
    <phoneticPr fontId="19"/>
  </si>
  <si>
    <t>様式-21</t>
    <rPh sb="0" eb="2">
      <t>ヨウシキ</t>
    </rPh>
    <phoneticPr fontId="19"/>
  </si>
  <si>
    <t>様式-22</t>
    <rPh sb="0" eb="2">
      <t>ヨウシキ</t>
    </rPh>
    <phoneticPr fontId="19"/>
  </si>
  <si>
    <t>様式-23</t>
    <rPh sb="0" eb="2">
      <t>ヨウシキ</t>
    </rPh>
    <phoneticPr fontId="19"/>
  </si>
  <si>
    <t>様式-24</t>
    <rPh sb="0" eb="2">
      <t>ヨウシキ</t>
    </rPh>
    <phoneticPr fontId="19"/>
  </si>
  <si>
    <t>様式-25</t>
    <rPh sb="0" eb="2">
      <t>ヨウシキ</t>
    </rPh>
    <phoneticPr fontId="19"/>
  </si>
  <si>
    <t>様式-28</t>
    <rPh sb="0" eb="2">
      <t>ヨウシキ</t>
    </rPh>
    <phoneticPr fontId="19"/>
  </si>
  <si>
    <t>様式-29</t>
    <rPh sb="0" eb="2">
      <t>ヨウシキ</t>
    </rPh>
    <phoneticPr fontId="19"/>
  </si>
  <si>
    <t>様式-30</t>
    <rPh sb="0" eb="2">
      <t>ヨウシキ</t>
    </rPh>
    <phoneticPr fontId="19"/>
  </si>
  <si>
    <t>出来形管理・品質管理書類</t>
    <rPh sb="2" eb="3">
      <t>カタ</t>
    </rPh>
    <rPh sb="3" eb="5">
      <t>カンリ</t>
    </rPh>
    <rPh sb="10" eb="12">
      <t>ショルイ</t>
    </rPh>
    <phoneticPr fontId="19"/>
  </si>
  <si>
    <t>様式-31、32</t>
    <rPh sb="0" eb="2">
      <t>ヨウシキ</t>
    </rPh>
    <phoneticPr fontId="19"/>
  </si>
  <si>
    <t>2企画第4635号</t>
  </si>
  <si>
    <t>2企画第4635号</t>
    <phoneticPr fontId="19"/>
  </si>
  <si>
    <t>様式-34</t>
    <rPh sb="0" eb="2">
      <t>ヨウシキ</t>
    </rPh>
    <phoneticPr fontId="19"/>
  </si>
  <si>
    <t>様式-6(1)
～（4）</t>
    <rPh sb="0" eb="2">
      <t>ヨウシキ</t>
    </rPh>
    <phoneticPr fontId="19"/>
  </si>
  <si>
    <t>所長</t>
    <rPh sb="0" eb="2">
      <t>ショチョウ</t>
    </rPh>
    <phoneticPr fontId="19"/>
  </si>
  <si>
    <t>24企交第7052号</t>
    <phoneticPr fontId="19"/>
  </si>
  <si>
    <t>20企交第3694号</t>
    <phoneticPr fontId="19"/>
  </si>
  <si>
    <t>15企画第10231号</t>
    <phoneticPr fontId="19"/>
  </si>
  <si>
    <t>排出ガス対策型建設機械不使用理由書</t>
    <rPh sb="0" eb="1">
      <t>ハイ</t>
    </rPh>
    <rPh sb="1" eb="2">
      <t>シュツ</t>
    </rPh>
    <rPh sb="4" eb="6">
      <t>タイサク</t>
    </rPh>
    <rPh sb="6" eb="7">
      <t>ガタ</t>
    </rPh>
    <rPh sb="7" eb="9">
      <t>ケンセツ</t>
    </rPh>
    <rPh sb="9" eb="11">
      <t>キカイ</t>
    </rPh>
    <rPh sb="11" eb="14">
      <t>フシヨウ</t>
    </rPh>
    <rPh sb="14" eb="17">
      <t>リユウショ</t>
    </rPh>
    <phoneticPr fontId="19"/>
  </si>
  <si>
    <t>1企画第861号</t>
    <phoneticPr fontId="19"/>
  </si>
  <si>
    <t>令和元年9月24日</t>
    <phoneticPr fontId="19"/>
  </si>
  <si>
    <t>30企画第2329号</t>
    <phoneticPr fontId="19"/>
  </si>
  <si>
    <t>010</t>
    <phoneticPr fontId="19"/>
  </si>
  <si>
    <t>020</t>
    <phoneticPr fontId="19"/>
  </si>
  <si>
    <t>030</t>
    <phoneticPr fontId="19"/>
  </si>
  <si>
    <t>040</t>
    <phoneticPr fontId="19"/>
  </si>
  <si>
    <t>050</t>
    <phoneticPr fontId="19"/>
  </si>
  <si>
    <t>060</t>
    <phoneticPr fontId="19"/>
  </si>
  <si>
    <t>080</t>
    <phoneticPr fontId="19"/>
  </si>
  <si>
    <t>090</t>
    <phoneticPr fontId="19"/>
  </si>
  <si>
    <t>150</t>
    <phoneticPr fontId="19"/>
  </si>
  <si>
    <t>160</t>
    <phoneticPr fontId="19"/>
  </si>
  <si>
    <t>200</t>
    <phoneticPr fontId="19"/>
  </si>
  <si>
    <t>190</t>
    <phoneticPr fontId="19"/>
  </si>
  <si>
    <t>180</t>
    <phoneticPr fontId="19"/>
  </si>
  <si>
    <t>300</t>
    <phoneticPr fontId="19"/>
  </si>
  <si>
    <t xml:space="preserve">発注者 ： </t>
  </si>
  <si>
    <t xml:space="preserve">受注者 ： </t>
  </si>
  <si>
    <t>その他</t>
    <rPh sb="2" eb="3">
      <t>タ</t>
    </rPh>
    <phoneticPr fontId="19"/>
  </si>
  <si>
    <t>請負業者が工事施工中、三者協議会が必要と判断した場合、提出</t>
    <rPh sb="0" eb="4">
      <t>ウケオイギョウシャ</t>
    </rPh>
    <rPh sb="5" eb="7">
      <t>コウジ</t>
    </rPh>
    <rPh sb="7" eb="9">
      <t>セコウ</t>
    </rPh>
    <rPh sb="9" eb="10">
      <t>チュウ</t>
    </rPh>
    <rPh sb="11" eb="13">
      <t>サンシャ</t>
    </rPh>
    <rPh sb="13" eb="16">
      <t>キョウギカイ</t>
    </rPh>
    <rPh sb="17" eb="19">
      <t>ヒツヨウ</t>
    </rPh>
    <rPh sb="20" eb="22">
      <t>ハンダン</t>
    </rPh>
    <rPh sb="24" eb="26">
      <t>バアイ</t>
    </rPh>
    <rPh sb="27" eb="29">
      <t>テイシュツ</t>
    </rPh>
    <phoneticPr fontId="19"/>
  </si>
  <si>
    <t>三者協議会に対する質問がある場合、提出</t>
    <rPh sb="0" eb="2">
      <t>サンシャ</t>
    </rPh>
    <rPh sb="2" eb="5">
      <t>キョウギカイ</t>
    </rPh>
    <rPh sb="6" eb="7">
      <t>タイ</t>
    </rPh>
    <rPh sb="9" eb="11">
      <t>シツモン</t>
    </rPh>
    <rPh sb="14" eb="16">
      <t>バアイ</t>
    </rPh>
    <rPh sb="17" eb="19">
      <t>テイシュツ</t>
    </rPh>
    <phoneticPr fontId="19"/>
  </si>
  <si>
    <t>工事施工箇所に地下埋設物件等が予想される場合、提出</t>
    <rPh sb="0" eb="2">
      <t>コウジ</t>
    </rPh>
    <rPh sb="2" eb="6">
      <t>セコウカショ</t>
    </rPh>
    <rPh sb="7" eb="9">
      <t>チカ</t>
    </rPh>
    <rPh sb="9" eb="11">
      <t>マイセツ</t>
    </rPh>
    <rPh sb="11" eb="14">
      <t>ブッケントウ</t>
    </rPh>
    <rPh sb="15" eb="17">
      <t>ヨソウ</t>
    </rPh>
    <rPh sb="20" eb="22">
      <t>バアイ</t>
    </rPh>
    <rPh sb="23" eb="25">
      <t>テイシュツ</t>
    </rPh>
    <phoneticPr fontId="19"/>
  </si>
  <si>
    <t>建設資材のひっ迫が懸念される地域において、工事実施段階で当初の調達条件によりがたい場合に提出</t>
    <rPh sb="44" eb="46">
      <t>テイシュツ</t>
    </rPh>
    <phoneticPr fontId="19"/>
  </si>
  <si>
    <t>対策型機械を使用できない場合や、対策型機械の使用実績が確認できない場合、提出</t>
    <rPh sb="36" eb="38">
      <t>テイシュツ</t>
    </rPh>
    <phoneticPr fontId="19"/>
  </si>
  <si>
    <t>県産緑化木を調達した場合、提出</t>
    <rPh sb="0" eb="2">
      <t>ケンサン</t>
    </rPh>
    <rPh sb="2" eb="4">
      <t>リョクカ</t>
    </rPh>
    <rPh sb="4" eb="5">
      <t>キ</t>
    </rPh>
    <rPh sb="6" eb="8">
      <t>チョウタツ</t>
    </rPh>
    <rPh sb="10" eb="12">
      <t>バアイ</t>
    </rPh>
    <rPh sb="13" eb="15">
      <t>テイシュツ</t>
    </rPh>
    <phoneticPr fontId="19"/>
  </si>
  <si>
    <t>朝倉県土発注において、H29・30年災害に伴う工事のうち、地域外からの労働者確保が必要になる場合、提出（事前協議必要）</t>
    <rPh sb="0" eb="4">
      <t>アサクラケンド</t>
    </rPh>
    <rPh sb="4" eb="6">
      <t>ハッチュウ</t>
    </rPh>
    <rPh sb="17" eb="18">
      <t>ネン</t>
    </rPh>
    <rPh sb="18" eb="20">
      <t>サイガイ</t>
    </rPh>
    <rPh sb="21" eb="22">
      <t>トモナ</t>
    </rPh>
    <rPh sb="23" eb="25">
      <t>コウジ</t>
    </rPh>
    <rPh sb="29" eb="31">
      <t>チイキ</t>
    </rPh>
    <rPh sb="30" eb="31">
      <t>セイチ</t>
    </rPh>
    <rPh sb="49" eb="51">
      <t>テイシュツ</t>
    </rPh>
    <rPh sb="52" eb="54">
      <t>ジゼン</t>
    </rPh>
    <rPh sb="54" eb="56">
      <t>キョウギ</t>
    </rPh>
    <rPh sb="56" eb="58">
      <t>ヒツヨウ</t>
    </rPh>
    <phoneticPr fontId="19"/>
  </si>
  <si>
    <t>平成２９年７月九州北部豪雨又は平成３０年７月豪雨による被災者を、対象工事の現場作業員として、１０日以上雇用した場合、提出</t>
    <rPh sb="58" eb="60">
      <t>テイシュツ</t>
    </rPh>
    <phoneticPr fontId="19"/>
  </si>
  <si>
    <t>（主任技術者氏名）
（監理技術者氏名）</t>
    <rPh sb="1" eb="3">
      <t>シュニン</t>
    </rPh>
    <rPh sb="3" eb="6">
      <t>ギジュツシャ</t>
    </rPh>
    <phoneticPr fontId="19"/>
  </si>
  <si>
    <t>m3</t>
    <phoneticPr fontId="19"/>
  </si>
  <si>
    <t>m2</t>
    <phoneticPr fontId="19"/>
  </si>
  <si>
    <t>工事関係書類一覧表（参考）　【標準】</t>
    <rPh sb="0" eb="2">
      <t>コウジ</t>
    </rPh>
    <rPh sb="2" eb="4">
      <t>カンケイ</t>
    </rPh>
    <rPh sb="4" eb="6">
      <t>ショルイ</t>
    </rPh>
    <rPh sb="6" eb="9">
      <t>イチランヒョウ</t>
    </rPh>
    <rPh sb="10" eb="12">
      <t>サンコウ</t>
    </rPh>
    <rPh sb="15" eb="17">
      <t>ヒョウジュン</t>
    </rPh>
    <phoneticPr fontId="19"/>
  </si>
  <si>
    <t>■改定履歴</t>
    <rPh sb="1" eb="3">
      <t>カイテイ</t>
    </rPh>
    <rPh sb="3" eb="5">
      <t>リレキ</t>
    </rPh>
    <phoneticPr fontId="19"/>
  </si>
  <si>
    <t>改定日</t>
    <rPh sb="0" eb="2">
      <t>カイテイ</t>
    </rPh>
    <rPh sb="2" eb="3">
      <t>ビ</t>
    </rPh>
    <phoneticPr fontId="19"/>
  </si>
  <si>
    <t>内容</t>
    <rPh sb="0" eb="2">
      <t>ナイヨウ</t>
    </rPh>
    <phoneticPr fontId="19"/>
  </si>
  <si>
    <t>（1.0版）</t>
    <rPh sb="4" eb="5">
      <t>バン</t>
    </rPh>
    <phoneticPr fontId="19"/>
  </si>
  <si>
    <t>新規</t>
    <rPh sb="0" eb="2">
      <t>シンキ</t>
    </rPh>
    <phoneticPr fontId="19"/>
  </si>
  <si>
    <t>書類番号</t>
    <rPh sb="0" eb="2">
      <t>ショルイ</t>
    </rPh>
    <rPh sb="2" eb="4">
      <t>バンゴウ</t>
    </rPh>
    <phoneticPr fontId="19"/>
  </si>
  <si>
    <t>新規作成公開</t>
    <rPh sb="0" eb="2">
      <t>シンキ</t>
    </rPh>
    <rPh sb="2" eb="4">
      <t>サクセイ</t>
    </rPh>
    <rPh sb="4" eb="6">
      <t>コウカイ</t>
    </rPh>
    <phoneticPr fontId="19"/>
  </si>
  <si>
    <r>
      <t>このファイルには</t>
    </r>
    <r>
      <rPr>
        <b/>
        <sz val="16"/>
        <color rgb="FF0070C0"/>
        <rFont val="ＭＳ Ｐゴシック"/>
        <family val="3"/>
        <charset val="128"/>
      </rPr>
      <t>青色番号</t>
    </r>
    <r>
      <rPr>
        <b/>
        <sz val="16"/>
        <color indexed="10"/>
        <rFont val="ＭＳ Ｐゴシック"/>
        <family val="3"/>
        <charset val="128"/>
      </rPr>
      <t>の様式が含まれています。入力シートに入力後、</t>
    </r>
    <r>
      <rPr>
        <b/>
        <sz val="16"/>
        <color rgb="FF0070C0"/>
        <rFont val="ＭＳ Ｐゴシック"/>
        <family val="3"/>
        <charset val="128"/>
      </rPr>
      <t>青色番号</t>
    </r>
    <r>
      <rPr>
        <b/>
        <sz val="16"/>
        <color indexed="10"/>
        <rFont val="ＭＳ Ｐゴシック"/>
        <family val="3"/>
        <charset val="128"/>
      </rPr>
      <t>をクリックしワークシートを選択記入して印刷して下さい。</t>
    </r>
    <rPh sb="8" eb="10">
      <t>アオイロ</t>
    </rPh>
    <rPh sb="10" eb="12">
      <t>バンゴウ</t>
    </rPh>
    <rPh sb="13" eb="15">
      <t>ヨウシキ</t>
    </rPh>
    <rPh sb="16" eb="17">
      <t>フク</t>
    </rPh>
    <rPh sb="24" eb="26">
      <t>ニュウリョク</t>
    </rPh>
    <rPh sb="30" eb="32">
      <t>ニュウリョク</t>
    </rPh>
    <rPh sb="32" eb="33">
      <t>ゴ</t>
    </rPh>
    <rPh sb="34" eb="36">
      <t>アオイロ</t>
    </rPh>
    <rPh sb="36" eb="38">
      <t>バンゴウ</t>
    </rPh>
    <rPh sb="53" eb="55">
      <t>キニュウ</t>
    </rPh>
    <rPh sb="57" eb="59">
      <t>インサツ</t>
    </rPh>
    <rPh sb="61" eb="62">
      <t>クダ</t>
    </rPh>
    <phoneticPr fontId="19"/>
  </si>
  <si>
    <t>　　年　　月　　日　～　 　　年　　月　　日</t>
    <phoneticPr fontId="19"/>
  </si>
  <si>
    <t xml:space="preserve">
　　　　　年　　月　　日</t>
    <phoneticPr fontId="19"/>
  </si>
  <si>
    <t>　　年　　　月　　　日</t>
    <rPh sb="2" eb="3">
      <t>ネン</t>
    </rPh>
    <rPh sb="6" eb="7">
      <t>ツキ</t>
    </rPh>
    <rPh sb="10" eb="11">
      <t>ニチ</t>
    </rPh>
    <phoneticPr fontId="19"/>
  </si>
  <si>
    <t>　　　年　　　月　　　日　　　時　　　分受信</t>
    <phoneticPr fontId="19"/>
  </si>
  <si>
    <t>別途
様式</t>
    <rPh sb="0" eb="2">
      <t>ベット</t>
    </rPh>
    <rPh sb="3" eb="5">
      <t>ヨウシキ</t>
    </rPh>
    <phoneticPr fontId="19"/>
  </si>
  <si>
    <t>担　当
監督員</t>
    <rPh sb="0" eb="1">
      <t>タン</t>
    </rPh>
    <rPh sb="2" eb="3">
      <t>トウ</t>
    </rPh>
    <rPh sb="4" eb="7">
      <t>カントクイン</t>
    </rPh>
    <phoneticPr fontId="19"/>
  </si>
  <si>
    <t>担 当
監督員</t>
    <rPh sb="0" eb="1">
      <t>タン</t>
    </rPh>
    <rPh sb="2" eb="3">
      <t>トウ</t>
    </rPh>
    <rPh sb="4" eb="7">
      <t>カントクイン</t>
    </rPh>
    <phoneticPr fontId="19"/>
  </si>
  <si>
    <t>担当監督員</t>
    <rPh sb="0" eb="2">
      <t>タントウ</t>
    </rPh>
    <rPh sb="2" eb="5">
      <t>カントクイン</t>
    </rPh>
    <phoneticPr fontId="19"/>
  </si>
  <si>
    <t>　建設工事に係る資材の再資源化等に関する法律第18条第1項の規定により、下記のとおり、特定建設資材廃棄物の再資源化等が完了したことを報告します。</t>
    <phoneticPr fontId="19"/>
  </si>
  <si>
    <t>改定</t>
    <rPh sb="0" eb="2">
      <t>カイテイ</t>
    </rPh>
    <phoneticPr fontId="19"/>
  </si>
  <si>
    <t>　　上記工事において、以下の樹種については下記理由により、設計図書に示された
「福岡県産緑化木」を調達できません。</t>
    <phoneticPr fontId="19"/>
  </si>
  <si>
    <t>（2.0版）</t>
    <rPh sb="4" eb="5">
      <t>バン</t>
    </rPh>
    <phoneticPr fontId="19"/>
  </si>
  <si>
    <t>総括
監督員</t>
    <phoneticPr fontId="19"/>
  </si>
  <si>
    <t>福岡県産緑化木　調達不可能理由書</t>
    <phoneticPr fontId="19"/>
  </si>
  <si>
    <t>予定数量</t>
    <rPh sb="0" eb="2">
      <t>ヨテイ</t>
    </rPh>
    <rPh sb="2" eb="4">
      <t>スウリョウ</t>
    </rPh>
    <phoneticPr fontId="19"/>
  </si>
  <si>
    <t>品名</t>
    <rPh sb="0" eb="2">
      <t>ヒンメイ</t>
    </rPh>
    <phoneticPr fontId="19"/>
  </si>
  <si>
    <t>規格</t>
    <rPh sb="0" eb="2">
      <t>キカク</t>
    </rPh>
    <phoneticPr fontId="19"/>
  </si>
  <si>
    <t>製造業者</t>
    <rPh sb="0" eb="4">
      <t>セイゾウギョウシャ</t>
    </rPh>
    <phoneticPr fontId="19"/>
  </si>
  <si>
    <t>摘要</t>
    <rPh sb="0" eb="2">
      <t>テキヨウ</t>
    </rPh>
    <phoneticPr fontId="19"/>
  </si>
  <si>
    <t>添付
資料</t>
    <rPh sb="0" eb="2">
      <t>テンプ</t>
    </rPh>
    <rPh sb="3" eb="5">
      <t>シリョウ</t>
    </rPh>
    <phoneticPr fontId="19"/>
  </si>
  <si>
    <t>生コンクリート</t>
    <rPh sb="0" eb="1">
      <t>ナマ</t>
    </rPh>
    <phoneticPr fontId="19"/>
  </si>
  <si>
    <t>№</t>
    <phoneticPr fontId="19"/>
  </si>
  <si>
    <t>m3</t>
  </si>
  <si>
    <t>m2</t>
  </si>
  <si>
    <t>t</t>
  </si>
  <si>
    <t>t</t>
    <phoneticPr fontId="19"/>
  </si>
  <si>
    <t>個</t>
    <rPh sb="0" eb="1">
      <t>コ</t>
    </rPh>
    <phoneticPr fontId="19"/>
  </si>
  <si>
    <t>式</t>
    <rPh sb="0" eb="1">
      <t>シキ</t>
    </rPh>
    <phoneticPr fontId="19"/>
  </si>
  <si>
    <t>本</t>
    <rPh sb="0" eb="1">
      <t>ホン</t>
    </rPh>
    <phoneticPr fontId="19"/>
  </si>
  <si>
    <t>kg</t>
    <phoneticPr fontId="19"/>
  </si>
  <si>
    <t>L</t>
    <phoneticPr fontId="19"/>
  </si>
  <si>
    <t>添付資料</t>
    <rPh sb="0" eb="4">
      <t>テンプシリョウ</t>
    </rPh>
    <phoneticPr fontId="19"/>
  </si>
  <si>
    <t>有</t>
    <rPh sb="0" eb="1">
      <t>アリ</t>
    </rPh>
    <phoneticPr fontId="19"/>
  </si>
  <si>
    <t>無</t>
    <rPh sb="0" eb="1">
      <t>ナ</t>
    </rPh>
    <phoneticPr fontId="19"/>
  </si>
  <si>
    <t>21-8-40BB</t>
    <phoneticPr fontId="19"/>
  </si>
  <si>
    <t>24-8-20BB</t>
  </si>
  <si>
    <t>24-8-20BB</t>
    <phoneticPr fontId="19"/>
  </si>
  <si>
    <t>21-8-20BB</t>
    <phoneticPr fontId="19"/>
  </si>
  <si>
    <t>均しコン</t>
    <rPh sb="0" eb="1">
      <t>ナラ</t>
    </rPh>
    <phoneticPr fontId="19"/>
  </si>
  <si>
    <t>胴込、裏込、天端</t>
    <rPh sb="0" eb="1">
      <t>ドウ</t>
    </rPh>
    <rPh sb="1" eb="2">
      <t>コ</t>
    </rPh>
    <rPh sb="3" eb="5">
      <t>ウラゴ</t>
    </rPh>
    <rPh sb="6" eb="8">
      <t>テンバ</t>
    </rPh>
    <phoneticPr fontId="19"/>
  </si>
  <si>
    <t>再生クラッシャーラン</t>
    <rPh sb="0" eb="2">
      <t>サイセイ</t>
    </rPh>
    <phoneticPr fontId="19"/>
  </si>
  <si>
    <t>再生粒度調整砕石</t>
    <rPh sb="0" eb="2">
      <t>サイセイ</t>
    </rPh>
    <rPh sb="2" eb="8">
      <t>リュウドチョウセイサイセキ</t>
    </rPh>
    <phoneticPr fontId="19"/>
  </si>
  <si>
    <t>異形棒鋼</t>
    <rPh sb="0" eb="4">
      <t>イケイボウコウ</t>
    </rPh>
    <phoneticPr fontId="19"/>
  </si>
  <si>
    <t>鋼矢板</t>
    <rPh sb="0" eb="3">
      <t>コウヤイタ</t>
    </rPh>
    <phoneticPr fontId="19"/>
  </si>
  <si>
    <t>積ブロック</t>
    <rPh sb="0" eb="1">
      <t>ツミ</t>
    </rPh>
    <phoneticPr fontId="19"/>
  </si>
  <si>
    <t>目地材</t>
    <rPh sb="0" eb="3">
      <t>メジザイ</t>
    </rPh>
    <phoneticPr fontId="19"/>
  </si>
  <si>
    <t>塩ビ管</t>
    <rPh sb="0" eb="1">
      <t>エン</t>
    </rPh>
    <rPh sb="2" eb="3">
      <t>カン</t>
    </rPh>
    <phoneticPr fontId="19"/>
  </si>
  <si>
    <t>RC-40</t>
  </si>
  <si>
    <t>RC-40</t>
    <phoneticPr fontId="19"/>
  </si>
  <si>
    <t>RM-25</t>
    <phoneticPr fontId="19"/>
  </si>
  <si>
    <t>D13～25</t>
    <phoneticPr fontId="19"/>
  </si>
  <si>
    <t>○○生コン（株）</t>
    <rPh sb="2" eb="3">
      <t>ナマ</t>
    </rPh>
    <rPh sb="5" eb="8">
      <t>カブ</t>
    </rPh>
    <phoneticPr fontId="19"/>
  </si>
  <si>
    <t>凸凹製鋼（株）</t>
    <rPh sb="0" eb="2">
      <t>デコボコ</t>
    </rPh>
    <rPh sb="2" eb="4">
      <t>セイコウ</t>
    </rPh>
    <rPh sb="4" eb="7">
      <t>カブ</t>
    </rPh>
    <phoneticPr fontId="19"/>
  </si>
  <si>
    <t>担　　当
監督員</t>
    <rPh sb="0" eb="1">
      <t>タン</t>
    </rPh>
    <rPh sb="3" eb="4">
      <t>トウ</t>
    </rPh>
    <rPh sb="5" eb="8">
      <t>カントクイン</t>
    </rPh>
    <phoneticPr fontId="19"/>
  </si>
  <si>
    <t>□□産業（株）</t>
    <rPh sb="2" eb="4">
      <t>サンギョウ</t>
    </rPh>
    <rPh sb="4" eb="7">
      <t>カブ</t>
    </rPh>
    <phoneticPr fontId="19"/>
  </si>
  <si>
    <t>改良土</t>
    <rPh sb="0" eb="2">
      <t>カイリョウ</t>
    </rPh>
    <rPh sb="2" eb="3">
      <t>ド</t>
    </rPh>
    <phoneticPr fontId="19"/>
  </si>
  <si>
    <t>□□リサイクル（株）</t>
    <rPh sb="7" eb="10">
      <t>カブ</t>
    </rPh>
    <phoneticPr fontId="19"/>
  </si>
  <si>
    <t>SD345</t>
  </si>
  <si>
    <t>SD345</t>
    <phoneticPr fontId="19"/>
  </si>
  <si>
    <t>Ⅲ型</t>
    <rPh sb="0" eb="1">
      <t>ガタ</t>
    </rPh>
    <phoneticPr fontId="19"/>
  </si>
  <si>
    <t>福岡統一型</t>
    <rPh sb="0" eb="1">
      <t>フクオカ</t>
    </rPh>
    <rPh sb="1" eb="4">
      <t>トウイツガタ</t>
    </rPh>
    <phoneticPr fontId="19"/>
  </si>
  <si>
    <t>Ⅱ-1型</t>
    <rPh sb="2" eb="3">
      <t>ガタ</t>
    </rPh>
    <phoneticPr fontId="19"/>
  </si>
  <si>
    <t>福岡統一型</t>
    <rPh sb="0" eb="3">
      <t>トウイツガタ</t>
    </rPh>
    <phoneticPr fontId="19"/>
  </si>
  <si>
    <t>基礎ブロック</t>
    <rPh sb="0" eb="2">
      <t>キソ</t>
    </rPh>
    <phoneticPr fontId="19"/>
  </si>
  <si>
    <t>管渠型側溝</t>
    <rPh sb="0" eb="3">
      <t>カンキョガタ</t>
    </rPh>
    <rPh sb="3" eb="5">
      <t>ソッコウ</t>
    </rPh>
    <phoneticPr fontId="19"/>
  </si>
  <si>
    <t>歩車道境界ブロック</t>
    <rPh sb="0" eb="5">
      <t>ホシャドウキョウカイ</t>
    </rPh>
    <phoneticPr fontId="19"/>
  </si>
  <si>
    <t>新○○製鉄（株）</t>
    <rPh sb="0" eb="1">
      <t>シン</t>
    </rPh>
    <rPh sb="3" eb="5">
      <t>セイテツ</t>
    </rPh>
    <rPh sb="5" eb="8">
      <t>カブ</t>
    </rPh>
    <phoneticPr fontId="19"/>
  </si>
  <si>
    <t>○○コンクリート（株）</t>
    <rPh sb="8" eb="11">
      <t>カブ</t>
    </rPh>
    <phoneticPr fontId="19"/>
  </si>
  <si>
    <t>枚</t>
    <rPh sb="0" eb="1">
      <t>マイ</t>
    </rPh>
    <phoneticPr fontId="19"/>
  </si>
  <si>
    <t>いいえ</t>
    <phoneticPr fontId="19"/>
  </si>
  <si>
    <t>全て県産資材</t>
    <rPh sb="0" eb="1">
      <t>スベ</t>
    </rPh>
    <rPh sb="2" eb="3">
      <t>ケン</t>
    </rPh>
    <rPh sb="3" eb="4">
      <t>サン</t>
    </rPh>
    <rPh sb="4" eb="6">
      <t>シザイ</t>
    </rPh>
    <phoneticPr fontId="19"/>
  </si>
  <si>
    <t>全て県産資材使用：</t>
    <rPh sb="0" eb="1">
      <t>スベ</t>
    </rPh>
    <rPh sb="2" eb="8">
      <t>ケンサンシザイシヨウ</t>
    </rPh>
    <phoneticPr fontId="19"/>
  </si>
  <si>
    <t>は　い</t>
    <phoneticPr fontId="19"/>
  </si>
  <si>
    <t>JISマーク表示品</t>
    <rPh sb="6" eb="9">
      <t>ヒョウジヒン</t>
    </rPh>
    <phoneticPr fontId="19"/>
  </si>
  <si>
    <t>指定仮設</t>
    <rPh sb="0" eb="4">
      <t>シテイカセツ</t>
    </rPh>
    <phoneticPr fontId="19"/>
  </si>
  <si>
    <t>リース材</t>
    <rPh sb="3" eb="4">
      <t>ザイ</t>
    </rPh>
    <phoneticPr fontId="19"/>
  </si>
  <si>
    <t>認定リサイクル製品</t>
    <rPh sb="0" eb="2">
      <t>ニンテイ</t>
    </rPh>
    <rPh sb="7" eb="9">
      <t>セイヒン</t>
    </rPh>
    <phoneticPr fontId="19"/>
  </si>
  <si>
    <t>県立会検査製品</t>
    <rPh sb="0" eb="1">
      <t>ケン</t>
    </rPh>
    <rPh sb="1" eb="7">
      <t>リッカイケンサセイヒン</t>
    </rPh>
    <phoneticPr fontId="19"/>
  </si>
  <si>
    <t>アスファルト混合物</t>
    <rPh sb="6" eb="9">
      <t>コンゴウブツ</t>
    </rPh>
    <phoneticPr fontId="19"/>
  </si>
  <si>
    <t>いいえ</t>
  </si>
  <si>
    <t>監</t>
    <rPh sb="0" eb="1">
      <t>カン</t>
    </rPh>
    <phoneticPr fontId="19"/>
  </si>
  <si>
    <t>契</t>
    <rPh sb="0" eb="1">
      <t>ケイ</t>
    </rPh>
    <phoneticPr fontId="19"/>
  </si>
  <si>
    <t>提出
時期</t>
    <rPh sb="0" eb="2">
      <t>テイシュツ</t>
    </rPh>
    <rPh sb="3" eb="5">
      <t>ジキ</t>
    </rPh>
    <phoneticPr fontId="19"/>
  </si>
  <si>
    <t>統一化
様式等</t>
    <rPh sb="0" eb="2">
      <t>トウイツ</t>
    </rPh>
    <rPh sb="2" eb="3">
      <t>カ</t>
    </rPh>
    <rPh sb="4" eb="6">
      <t>ヨウシキ</t>
    </rPh>
    <rPh sb="6" eb="7">
      <t>トウ</t>
    </rPh>
    <phoneticPr fontId="19"/>
  </si>
  <si>
    <t>建設リサイクル法に伴う書類</t>
    <rPh sb="0" eb="2">
      <t>ケンセツ</t>
    </rPh>
    <rPh sb="7" eb="8">
      <t>ホウ</t>
    </rPh>
    <rPh sb="9" eb="10">
      <t>トモナ</t>
    </rPh>
    <rPh sb="11" eb="13">
      <t>ショルイ</t>
    </rPh>
    <phoneticPr fontId="19"/>
  </si>
  <si>
    <t>施工計画書、施工計画書（簡易版）</t>
    <rPh sb="0" eb="2">
      <t>セコウ</t>
    </rPh>
    <rPh sb="2" eb="5">
      <t>ケイカクショ</t>
    </rPh>
    <rPh sb="6" eb="11">
      <t>セコウケイカクショ</t>
    </rPh>
    <rPh sb="12" eb="15">
      <t>カンイバン</t>
    </rPh>
    <phoneticPr fontId="19"/>
  </si>
  <si>
    <t>◇出来形・品質管理計画表</t>
    <rPh sb="1" eb="3">
      <t>デキ</t>
    </rPh>
    <rPh sb="3" eb="4">
      <t>ガタ</t>
    </rPh>
    <rPh sb="5" eb="9">
      <t>ヒンシツカンリ</t>
    </rPh>
    <rPh sb="9" eb="12">
      <t>ケイカクヒョウ</t>
    </rPh>
    <phoneticPr fontId="19"/>
  </si>
  <si>
    <t>◇段階確認計画</t>
    <rPh sb="1" eb="5">
      <t>ダンカイカクニン</t>
    </rPh>
    <rPh sb="5" eb="7">
      <t>ケイカク</t>
    </rPh>
    <phoneticPr fontId="19"/>
  </si>
  <si>
    <t>◇安全・訓練等の活動計画書</t>
    <rPh sb="1" eb="3">
      <t>アンゼン</t>
    </rPh>
    <rPh sb="4" eb="7">
      <t>クンレンナド</t>
    </rPh>
    <rPh sb="8" eb="10">
      <t>カツドウ</t>
    </rPh>
    <rPh sb="10" eb="13">
      <t>ケイカクショ</t>
    </rPh>
    <phoneticPr fontId="19"/>
  </si>
  <si>
    <t>施工体系図
（福岡県発注工事用様式）</t>
    <rPh sb="0" eb="2">
      <t>セコウ</t>
    </rPh>
    <rPh sb="2" eb="5">
      <t>タイケイズ</t>
    </rPh>
    <rPh sb="7" eb="10">
      <t>フクオカケン</t>
    </rPh>
    <rPh sb="10" eb="12">
      <t>ハッチュウ</t>
    </rPh>
    <rPh sb="12" eb="15">
      <t>コウジヨウ</t>
    </rPh>
    <rPh sb="15" eb="17">
      <t>ヨウシキ</t>
    </rPh>
    <phoneticPr fontId="19"/>
  </si>
  <si>
    <t>施工体制台帳
（福岡県発注工事用様式）</t>
    <rPh sb="0" eb="2">
      <t>セコウ</t>
    </rPh>
    <rPh sb="2" eb="4">
      <t>タイセイ</t>
    </rPh>
    <rPh sb="4" eb="6">
      <t>ダイチョウ</t>
    </rPh>
    <phoneticPr fontId="19"/>
  </si>
  <si>
    <t>再下請通知書
（福岡県発注工事用様式）</t>
    <rPh sb="0" eb="1">
      <t>サイ</t>
    </rPh>
    <rPh sb="1" eb="3">
      <t>シタウケ</t>
    </rPh>
    <rPh sb="3" eb="6">
      <t>ツウチショ</t>
    </rPh>
    <phoneticPr fontId="19"/>
  </si>
  <si>
    <t>（参考様式）作業員名簿</t>
    <rPh sb="1" eb="3">
      <t>サンコウ</t>
    </rPh>
    <rPh sb="3" eb="5">
      <t>ヨウシキ</t>
    </rPh>
    <rPh sb="6" eb="9">
      <t>サギョウイン</t>
    </rPh>
    <rPh sb="9" eb="11">
      <t>メイボ</t>
    </rPh>
    <phoneticPr fontId="19"/>
  </si>
  <si>
    <t>選定理由書（県外下請業者）</t>
    <rPh sb="0" eb="2">
      <t>センテイ</t>
    </rPh>
    <rPh sb="2" eb="5">
      <t>リユウショ</t>
    </rPh>
    <rPh sb="6" eb="8">
      <t>ケンガイ</t>
    </rPh>
    <rPh sb="8" eb="10">
      <t>シタウ</t>
    </rPh>
    <rPh sb="10" eb="12">
      <t>ギョウシャ</t>
    </rPh>
    <phoneticPr fontId="19"/>
  </si>
  <si>
    <t>県産資材不使用理由書</t>
    <rPh sb="0" eb="1">
      <t>ケン</t>
    </rPh>
    <rPh sb="1" eb="2">
      <t>サン</t>
    </rPh>
    <rPh sb="2" eb="4">
      <t>シザイ</t>
    </rPh>
    <rPh sb="4" eb="7">
      <t>フシヨウ</t>
    </rPh>
    <rPh sb="7" eb="10">
      <t>リユウショ</t>
    </rPh>
    <phoneticPr fontId="19"/>
  </si>
  <si>
    <t>改良土不使用理由書</t>
    <rPh sb="0" eb="3">
      <t>カイリョウド</t>
    </rPh>
    <rPh sb="3" eb="6">
      <t>フシヨウ</t>
    </rPh>
    <rPh sb="6" eb="9">
      <t>リユウショ</t>
    </rPh>
    <phoneticPr fontId="19"/>
  </si>
  <si>
    <t>認定リサイクル製品不使用理由書</t>
    <rPh sb="0" eb="2">
      <t>ニンテイ</t>
    </rPh>
    <rPh sb="7" eb="9">
      <t>セイヒン</t>
    </rPh>
    <rPh sb="9" eb="12">
      <t>フシヨウ</t>
    </rPh>
    <rPh sb="12" eb="15">
      <t>リユウショ</t>
    </rPh>
    <phoneticPr fontId="19"/>
  </si>
  <si>
    <t>福岡県産緑化木調達不可能理由書</t>
    <rPh sb="0" eb="2">
      <t>フクオカ</t>
    </rPh>
    <rPh sb="2" eb="3">
      <t>ケン</t>
    </rPh>
    <rPh sb="3" eb="4">
      <t>サン</t>
    </rPh>
    <rPh sb="4" eb="6">
      <t>リョクカ</t>
    </rPh>
    <rPh sb="6" eb="7">
      <t>キ</t>
    </rPh>
    <rPh sb="7" eb="9">
      <t>チョウタツ</t>
    </rPh>
    <rPh sb="9" eb="12">
      <t>フカノウ</t>
    </rPh>
    <rPh sb="12" eb="15">
      <t>リユウショ</t>
    </rPh>
    <phoneticPr fontId="19"/>
  </si>
  <si>
    <t>岩石採取計画認可証（写）</t>
    <rPh sb="0" eb="2">
      <t>ガンセキ</t>
    </rPh>
    <rPh sb="2" eb="4">
      <t>サイシュ</t>
    </rPh>
    <rPh sb="4" eb="6">
      <t>ケイカク</t>
    </rPh>
    <rPh sb="6" eb="8">
      <t>ニンカ</t>
    </rPh>
    <rPh sb="8" eb="9">
      <t>アカシ</t>
    </rPh>
    <rPh sb="10" eb="11">
      <t>シャ</t>
    </rPh>
    <phoneticPr fontId="19"/>
  </si>
  <si>
    <t>◇建設発生土処分地計画書</t>
    <rPh sb="1" eb="3">
      <t>ケンセツ</t>
    </rPh>
    <rPh sb="3" eb="5">
      <t>ハッセイ</t>
    </rPh>
    <rPh sb="5" eb="6">
      <t>ド</t>
    </rPh>
    <rPh sb="6" eb="8">
      <t>ショブン</t>
    </rPh>
    <rPh sb="8" eb="9">
      <t>チ</t>
    </rPh>
    <rPh sb="9" eb="12">
      <t>ケイカクショ</t>
    </rPh>
    <phoneticPr fontId="19"/>
  </si>
  <si>
    <t>◇建設廃棄物処理計画書</t>
    <rPh sb="1" eb="3">
      <t>ケンセツ</t>
    </rPh>
    <rPh sb="3" eb="6">
      <t>ハイキブツ</t>
    </rPh>
    <rPh sb="6" eb="8">
      <t>ショリ</t>
    </rPh>
    <rPh sb="8" eb="10">
      <t>ケイカク</t>
    </rPh>
    <rPh sb="10" eb="11">
      <t>ショ</t>
    </rPh>
    <phoneticPr fontId="19"/>
  </si>
  <si>
    <t>◇再生資源利用計画書</t>
    <rPh sb="1" eb="3">
      <t>サイセイ</t>
    </rPh>
    <rPh sb="3" eb="5">
      <t>シゲン</t>
    </rPh>
    <rPh sb="5" eb="7">
      <t>リヨウ</t>
    </rPh>
    <rPh sb="7" eb="10">
      <t>ケイカクショ</t>
    </rPh>
    <phoneticPr fontId="19"/>
  </si>
  <si>
    <t>◇再生資源利用促進計画書</t>
    <rPh sb="1" eb="3">
      <t>サイセイ</t>
    </rPh>
    <rPh sb="3" eb="5">
      <t>シゲン</t>
    </rPh>
    <rPh sb="5" eb="7">
      <t>リヨウ</t>
    </rPh>
    <rPh sb="7" eb="9">
      <t>ソクシン</t>
    </rPh>
    <rPh sb="9" eb="12">
      <t>ケイカクショ</t>
    </rPh>
    <phoneticPr fontId="19"/>
  </si>
  <si>
    <t>事前協議チェックシート【工事】</t>
    <rPh sb="0" eb="2">
      <t>ジゼン</t>
    </rPh>
    <rPh sb="2" eb="4">
      <t>キョウギ</t>
    </rPh>
    <rPh sb="12" eb="14">
      <t>コウジ</t>
    </rPh>
    <phoneticPr fontId="19"/>
  </si>
  <si>
    <t>コリンズ「登録内容確認書」
（変更登録）</t>
    <rPh sb="15" eb="17">
      <t>ヘンコウ</t>
    </rPh>
    <phoneticPr fontId="19"/>
  </si>
  <si>
    <t>産業廃棄物集計表</t>
    <rPh sb="0" eb="5">
      <t>サンギョウハイキブツ</t>
    </rPh>
    <rPh sb="5" eb="8">
      <t>シュウケイヒョウ</t>
    </rPh>
    <phoneticPr fontId="19"/>
  </si>
  <si>
    <t>JACIC
所定様式</t>
    <phoneticPr fontId="19"/>
  </si>
  <si>
    <t>任意様式</t>
    <phoneticPr fontId="19"/>
  </si>
  <si>
    <t>県様式</t>
    <phoneticPr fontId="19"/>
  </si>
  <si>
    <t>任意様式</t>
    <rPh sb="2" eb="4">
      <t>ヨウシキ</t>
    </rPh>
    <phoneticPr fontId="19"/>
  </si>
  <si>
    <t>入札前：予定価格250万円を超える工事
予定される複数者の提出も認める</t>
    <rPh sb="0" eb="3">
      <t>ニュウサツマエ</t>
    </rPh>
    <rPh sb="4" eb="6">
      <t>ヨテイ</t>
    </rPh>
    <rPh sb="6" eb="8">
      <t>カカク</t>
    </rPh>
    <rPh sb="11" eb="13">
      <t>マンエン</t>
    </rPh>
    <rPh sb="14" eb="15">
      <t>コ</t>
    </rPh>
    <rPh sb="17" eb="19">
      <t>コウジ</t>
    </rPh>
    <phoneticPr fontId="19"/>
  </si>
  <si>
    <t>全ての工事で提出（契約担当者へ）</t>
    <rPh sb="0" eb="1">
      <t>スベ</t>
    </rPh>
    <rPh sb="3" eb="5">
      <t>コウジ</t>
    </rPh>
    <rPh sb="6" eb="8">
      <t>テイシュツ</t>
    </rPh>
    <rPh sb="9" eb="11">
      <t>ケイヤク</t>
    </rPh>
    <rPh sb="11" eb="14">
      <t>タントウシャ</t>
    </rPh>
    <phoneticPr fontId="19"/>
  </si>
  <si>
    <t>手引きの管理基準に無いものは監督員と協議</t>
    <rPh sb="0" eb="2">
      <t>テビ</t>
    </rPh>
    <rPh sb="4" eb="8">
      <t>カンリキジュン</t>
    </rPh>
    <rPh sb="9" eb="10">
      <t>ナ</t>
    </rPh>
    <rPh sb="14" eb="17">
      <t>カントクイン</t>
    </rPh>
    <rPh sb="18" eb="20">
      <t>キョウギ</t>
    </rPh>
    <phoneticPr fontId="19"/>
  </si>
  <si>
    <t>監督員と日程調整が可能なタイミングで、確認日毎に作成する</t>
    <rPh sb="0" eb="3">
      <t>カントクイン</t>
    </rPh>
    <rPh sb="4" eb="8">
      <t>ニッテイチョウセイ</t>
    </rPh>
    <rPh sb="9" eb="11">
      <t>カノウ</t>
    </rPh>
    <rPh sb="19" eb="23">
      <t>カクニンビゴト</t>
    </rPh>
    <rPh sb="24" eb="26">
      <t>サクセイ</t>
    </rPh>
    <phoneticPr fontId="19"/>
  </si>
  <si>
    <t>下請、再下請契約を締結した場合、施工体系図と共に提出
（下請契約締結後、遅滞なく、変更時も）</t>
    <rPh sb="0" eb="2">
      <t>シタウケ</t>
    </rPh>
    <rPh sb="3" eb="4">
      <t>サイ</t>
    </rPh>
    <rPh sb="4" eb="6">
      <t>シタウケ</t>
    </rPh>
    <rPh sb="6" eb="8">
      <t>ケイヤク</t>
    </rPh>
    <rPh sb="9" eb="11">
      <t>テイケツ</t>
    </rPh>
    <rPh sb="13" eb="15">
      <t>バアイ</t>
    </rPh>
    <rPh sb="16" eb="18">
      <t>セコウ</t>
    </rPh>
    <rPh sb="18" eb="21">
      <t>タイケイズ</t>
    </rPh>
    <rPh sb="22" eb="23">
      <t>トモ</t>
    </rPh>
    <rPh sb="24" eb="26">
      <t>テイシュツ</t>
    </rPh>
    <rPh sb="28" eb="30">
      <t>シタウ</t>
    </rPh>
    <rPh sb="30" eb="32">
      <t>ケイヤク</t>
    </rPh>
    <rPh sb="32" eb="34">
      <t>テイケツ</t>
    </rPh>
    <rPh sb="34" eb="35">
      <t>ゴ</t>
    </rPh>
    <rPh sb="36" eb="38">
      <t>チタイ</t>
    </rPh>
    <rPh sb="41" eb="44">
      <t>ヘンコウジ</t>
    </rPh>
    <phoneticPr fontId="19"/>
  </si>
  <si>
    <t>再下請契約を締結した場合
（再下請契約締結後、遅滞なく、変更時も）</t>
    <rPh sb="0" eb="1">
      <t>サイ</t>
    </rPh>
    <rPh sb="1" eb="3">
      <t>シタウケ</t>
    </rPh>
    <rPh sb="3" eb="5">
      <t>ケイヤク</t>
    </rPh>
    <rPh sb="6" eb="8">
      <t>テイケツ</t>
    </rPh>
    <rPh sb="10" eb="12">
      <t>バアイ</t>
    </rPh>
    <rPh sb="14" eb="15">
      <t>サイ</t>
    </rPh>
    <rPh sb="15" eb="17">
      <t>シタウ</t>
    </rPh>
    <rPh sb="17" eb="19">
      <t>ケイヤク</t>
    </rPh>
    <rPh sb="19" eb="21">
      <t>テイケツ</t>
    </rPh>
    <rPh sb="21" eb="22">
      <t>ゴ</t>
    </rPh>
    <rPh sb="23" eb="25">
      <t>チタイ</t>
    </rPh>
    <rPh sb="28" eb="31">
      <t>ヘンコウジ</t>
    </rPh>
    <phoneticPr fontId="19"/>
  </si>
  <si>
    <t>施工体制台帳の記載事項（建設業法施行規則第14条の2）
（受注者の作業員が従事する場合、受注者分も必要）</t>
    <rPh sb="0" eb="2">
      <t>セコウ</t>
    </rPh>
    <rPh sb="2" eb="4">
      <t>タイセイ</t>
    </rPh>
    <rPh sb="4" eb="6">
      <t>ダイチョウ</t>
    </rPh>
    <rPh sb="7" eb="9">
      <t>キサイ</t>
    </rPh>
    <rPh sb="9" eb="11">
      <t>ジコウ</t>
    </rPh>
    <rPh sb="12" eb="15">
      <t>ケンセツギョウ</t>
    </rPh>
    <rPh sb="15" eb="16">
      <t>ホウ</t>
    </rPh>
    <rPh sb="16" eb="18">
      <t>シコウ</t>
    </rPh>
    <rPh sb="18" eb="20">
      <t>キソク</t>
    </rPh>
    <rPh sb="20" eb="21">
      <t>ダイ</t>
    </rPh>
    <rPh sb="23" eb="24">
      <t>ジョウ</t>
    </rPh>
    <rPh sb="29" eb="32">
      <t>ジュチュウシャ</t>
    </rPh>
    <rPh sb="33" eb="36">
      <t>サギョウイン</t>
    </rPh>
    <rPh sb="37" eb="39">
      <t>ジュウジ</t>
    </rPh>
    <rPh sb="41" eb="43">
      <t>バアイ</t>
    </rPh>
    <rPh sb="44" eb="46">
      <t>ジュチュウ</t>
    </rPh>
    <rPh sb="46" eb="47">
      <t>シャ</t>
    </rPh>
    <rPh sb="47" eb="48">
      <t>ブン</t>
    </rPh>
    <rPh sb="49" eb="51">
      <t>ヒツヨウ</t>
    </rPh>
    <phoneticPr fontId="19"/>
  </si>
  <si>
    <t>「工事打合せ簿」により提出
変更や有効期限切れがある場合も提出</t>
    <rPh sb="1" eb="5">
      <t>コウジウチアワ</t>
    </rPh>
    <rPh sb="6" eb="7">
      <t>ボ</t>
    </rPh>
    <rPh sb="11" eb="13">
      <t>テイシュツ</t>
    </rPh>
    <rPh sb="14" eb="16">
      <t>ヘンコウ</t>
    </rPh>
    <rPh sb="17" eb="22">
      <t>ユウコウキゲンギ</t>
    </rPh>
    <rPh sb="26" eb="28">
      <t>バアイ</t>
    </rPh>
    <rPh sb="29" eb="31">
      <t>テイシュツ</t>
    </rPh>
    <phoneticPr fontId="19"/>
  </si>
  <si>
    <t>電子納品、情報共有、電子検査についての協議
すべての工事で必ず提出</t>
    <rPh sb="0" eb="4">
      <t>デンシノウヒン</t>
    </rPh>
    <rPh sb="5" eb="9">
      <t>ジョウホウキョウユウ</t>
    </rPh>
    <rPh sb="10" eb="14">
      <t>デンシケンサ</t>
    </rPh>
    <rPh sb="19" eb="21">
      <t>キョウギ</t>
    </rPh>
    <rPh sb="26" eb="28">
      <t>コウジ</t>
    </rPh>
    <rPh sb="29" eb="30">
      <t>カナラ</t>
    </rPh>
    <rPh sb="31" eb="33">
      <t>テイシュツ</t>
    </rPh>
    <phoneticPr fontId="19"/>
  </si>
  <si>
    <t>完成前までに集計表を作成し提出すること。監督員がA票・E票の原本と照合し確認する。マニフェストは提示とし、写しは不要。</t>
    <rPh sb="0" eb="3">
      <t>カンセイマエ</t>
    </rPh>
    <rPh sb="6" eb="9">
      <t>シュウケイヒョウ</t>
    </rPh>
    <rPh sb="10" eb="12">
      <t>サクセイ</t>
    </rPh>
    <rPh sb="13" eb="15">
      <t>テイシュツ</t>
    </rPh>
    <rPh sb="20" eb="23">
      <t>カントクイン</t>
    </rPh>
    <rPh sb="25" eb="26">
      <t>ヒョウ</t>
    </rPh>
    <rPh sb="28" eb="29">
      <t>ヒョウ</t>
    </rPh>
    <rPh sb="30" eb="32">
      <t>ゲンポン</t>
    </rPh>
    <rPh sb="33" eb="35">
      <t>ショウゴウ</t>
    </rPh>
    <rPh sb="36" eb="38">
      <t>カクニン</t>
    </rPh>
    <rPh sb="48" eb="50">
      <t>テイジ</t>
    </rPh>
    <rPh sb="53" eb="54">
      <t>ウツ</t>
    </rPh>
    <rPh sb="56" eb="58">
      <t>フヨウ</t>
    </rPh>
    <phoneticPr fontId="19"/>
  </si>
  <si>
    <t>建設リサイクル法及び資源有効利用促進法に係る工事の場合、システムにて証明書を出力し「再生資源利用（促進）実施書」と併せて提出</t>
    <rPh sb="10" eb="12">
      <t>シゲン</t>
    </rPh>
    <rPh sb="12" eb="14">
      <t>ユウコウ</t>
    </rPh>
    <rPh sb="14" eb="16">
      <t>リヨウ</t>
    </rPh>
    <rPh sb="16" eb="18">
      <t>ソクシン</t>
    </rPh>
    <rPh sb="20" eb="21">
      <t>カカ</t>
    </rPh>
    <rPh sb="22" eb="24">
      <t>コウジ</t>
    </rPh>
    <rPh sb="25" eb="27">
      <t>バアイ</t>
    </rPh>
    <rPh sb="34" eb="37">
      <t>ショウメイショ</t>
    </rPh>
    <rPh sb="38" eb="40">
      <t>シュツリョク</t>
    </rPh>
    <rPh sb="42" eb="44">
      <t>サイセイ</t>
    </rPh>
    <rPh sb="44" eb="46">
      <t>シゲン</t>
    </rPh>
    <rPh sb="46" eb="48">
      <t>リヨウ</t>
    </rPh>
    <rPh sb="49" eb="51">
      <t>ソクシン</t>
    </rPh>
    <rPh sb="57" eb="58">
      <t>アワ</t>
    </rPh>
    <phoneticPr fontId="19"/>
  </si>
  <si>
    <t>請負金額500万円以上の工事（工事検査員が合格と認めた日から10日以内）</t>
    <rPh sb="0" eb="2">
      <t>ウケオイ</t>
    </rPh>
    <rPh sb="2" eb="4">
      <t>キンガク</t>
    </rPh>
    <rPh sb="7" eb="8">
      <t>マン</t>
    </rPh>
    <rPh sb="8" eb="9">
      <t>エン</t>
    </rPh>
    <rPh sb="9" eb="11">
      <t>イジョウ</t>
    </rPh>
    <rPh sb="12" eb="14">
      <t>コウジ</t>
    </rPh>
    <rPh sb="15" eb="20">
      <t>コウジケンサイン</t>
    </rPh>
    <rPh sb="21" eb="23">
      <t>ゴウカク</t>
    </rPh>
    <rPh sb="24" eb="25">
      <t>ミト</t>
    </rPh>
    <rPh sb="27" eb="28">
      <t>ヒ</t>
    </rPh>
    <rPh sb="32" eb="33">
      <t>ヒ</t>
    </rPh>
    <rPh sb="33" eb="35">
      <t>イナイ</t>
    </rPh>
    <phoneticPr fontId="19"/>
  </si>
  <si>
    <t>提出先の「監」とは担当監督員、「契」とは契約担当</t>
    <rPh sb="0" eb="3">
      <t>テイシュツサキ</t>
    </rPh>
    <rPh sb="5" eb="6">
      <t>カン</t>
    </rPh>
    <rPh sb="9" eb="11">
      <t>タントウ</t>
    </rPh>
    <rPh sb="11" eb="14">
      <t>カントクイン</t>
    </rPh>
    <rPh sb="16" eb="17">
      <t>ケイ</t>
    </rPh>
    <rPh sb="20" eb="24">
      <t>ケイヤクタントウ</t>
    </rPh>
    <phoneticPr fontId="19"/>
  </si>
  <si>
    <t>請負金額5,000万円未満は施工計画書（簡易版）
◇の書類を添付して提出</t>
    <rPh sb="0" eb="4">
      <t>ウケオイキンガク</t>
    </rPh>
    <rPh sb="9" eb="13">
      <t>マンエンミマン</t>
    </rPh>
    <rPh sb="14" eb="19">
      <t>セコウケイカクショ</t>
    </rPh>
    <rPh sb="20" eb="22">
      <t>カンイ</t>
    </rPh>
    <rPh sb="22" eb="23">
      <t>バン</t>
    </rPh>
    <rPh sb="27" eb="29">
      <t>ショルイ</t>
    </rPh>
    <rPh sb="30" eb="32">
      <t>テンプ</t>
    </rPh>
    <rPh sb="34" eb="36">
      <t>テイシュツ</t>
    </rPh>
    <phoneticPr fontId="19"/>
  </si>
  <si>
    <t>段階確認書の施工予定表に一覧で記載したもので良い</t>
    <rPh sb="0" eb="5">
      <t>ダンカイカクニンショ</t>
    </rPh>
    <rPh sb="6" eb="11">
      <t>セコウヨテイヒョウ</t>
    </rPh>
    <rPh sb="12" eb="14">
      <t>イチラン</t>
    </rPh>
    <rPh sb="15" eb="17">
      <t>キサイ</t>
    </rPh>
    <rPh sb="22" eb="23">
      <t>ヨ</t>
    </rPh>
    <phoneticPr fontId="19"/>
  </si>
  <si>
    <t>黄本</t>
  </si>
  <si>
    <t>黄本</t>
    <phoneticPr fontId="19"/>
  </si>
  <si>
    <t>手引き</t>
  </si>
  <si>
    <t>手引き</t>
    <rPh sb="0" eb="2">
      <t>テビ</t>
    </rPh>
    <phoneticPr fontId="19"/>
  </si>
  <si>
    <t>手引き</t>
    <phoneticPr fontId="19"/>
  </si>
  <si>
    <t>特記</t>
    <phoneticPr fontId="19"/>
  </si>
  <si>
    <t>共仕</t>
    <phoneticPr fontId="19"/>
  </si>
  <si>
    <t>提出日
等メモ</t>
    <rPh sb="0" eb="2">
      <t>テイシュツ</t>
    </rPh>
    <rPh sb="2" eb="3">
      <t>ビ</t>
    </rPh>
    <rPh sb="4" eb="5">
      <t>トウ</t>
    </rPh>
    <phoneticPr fontId="19"/>
  </si>
  <si>
    <t>伝票を用いた伝票管理</t>
    <rPh sb="0" eb="2">
      <t>デンピョウ</t>
    </rPh>
    <rPh sb="3" eb="4">
      <t>モチ</t>
    </rPh>
    <rPh sb="6" eb="10">
      <t>デンピョウカンリ</t>
    </rPh>
    <phoneticPr fontId="19"/>
  </si>
  <si>
    <t>集計表を作成し提出すること。監督員が伝票等の原本と照合し受付簿押印等を行う。伝票等は提示とし、写しは不要。</t>
    <rPh sb="0" eb="3">
      <t>シュウケイヒョウ</t>
    </rPh>
    <rPh sb="4" eb="6">
      <t>サクセイ</t>
    </rPh>
    <rPh sb="7" eb="9">
      <t>テイシュツ</t>
    </rPh>
    <rPh sb="14" eb="17">
      <t>カントクイン</t>
    </rPh>
    <rPh sb="18" eb="21">
      <t>デンピョウトウ</t>
    </rPh>
    <rPh sb="22" eb="24">
      <t>ゲンポン</t>
    </rPh>
    <rPh sb="25" eb="27">
      <t>ショウゴウ</t>
    </rPh>
    <rPh sb="28" eb="34">
      <t>ウケツケボオウイントウ</t>
    </rPh>
    <rPh sb="35" eb="36">
      <t>オコナ</t>
    </rPh>
    <rPh sb="38" eb="41">
      <t>デンピョウトウ</t>
    </rPh>
    <rPh sb="42" eb="44">
      <t>テイジ</t>
    </rPh>
    <rPh sb="47" eb="48">
      <t>ウツ</t>
    </rPh>
    <rPh sb="50" eb="52">
      <t>フヨウ</t>
    </rPh>
    <phoneticPr fontId="19"/>
  </si>
  <si>
    <t>施工中</t>
    <phoneticPr fontId="19"/>
  </si>
  <si>
    <t>その他</t>
    <phoneticPr fontId="19"/>
  </si>
  <si>
    <t>契約時</t>
    <phoneticPr fontId="19"/>
  </si>
  <si>
    <t>契約後
７日以内</t>
    <phoneticPr fontId="19"/>
  </si>
  <si>
    <t>出来形
中間
検査時</t>
    <phoneticPr fontId="19"/>
  </si>
  <si>
    <t>コリンズ「登録内容確認書」
（受注登録）</t>
    <rPh sb="5" eb="9">
      <t>トウロクナイヨウ</t>
    </rPh>
    <rPh sb="9" eb="12">
      <t>カクニンショ</t>
    </rPh>
    <rPh sb="15" eb="19">
      <t>ジュチュウトウロク</t>
    </rPh>
    <phoneticPr fontId="19"/>
  </si>
  <si>
    <t>コリンズ「登録内容確認書」
（竣工登録）</t>
    <rPh sb="15" eb="17">
      <t>シュンコウ</t>
    </rPh>
    <phoneticPr fontId="19"/>
  </si>
  <si>
    <t>―</t>
  </si>
  <si>
    <t>仮KBの設置、中心線・縦横断・用地境界等の測量結果</t>
    <rPh sb="0" eb="1">
      <t>カリ</t>
    </rPh>
    <rPh sb="4" eb="6">
      <t>セッチ</t>
    </rPh>
    <rPh sb="7" eb="10">
      <t>チュウシンセン</t>
    </rPh>
    <rPh sb="11" eb="14">
      <t>ジュウオウダン</t>
    </rPh>
    <rPh sb="15" eb="17">
      <t>ヨウチ</t>
    </rPh>
    <rPh sb="17" eb="19">
      <t>キョウカイ</t>
    </rPh>
    <rPh sb="19" eb="20">
      <t>トウ</t>
    </rPh>
    <rPh sb="21" eb="23">
      <t>ソクリョウ</t>
    </rPh>
    <rPh sb="23" eb="25">
      <t>ケッカ</t>
    </rPh>
    <phoneticPr fontId="19"/>
  </si>
  <si>
    <t>受注者の請求による工期の延長</t>
    <rPh sb="0" eb="3">
      <t>ジュチュウシャ</t>
    </rPh>
    <rPh sb="4" eb="6">
      <t>セイキュウ</t>
    </rPh>
    <rPh sb="9" eb="11">
      <t>コウキ</t>
    </rPh>
    <rPh sb="12" eb="14">
      <t>エンチョウ</t>
    </rPh>
    <phoneticPr fontId="19"/>
  </si>
  <si>
    <t>受注者が履行不可能と判断するものについて、随時協議が必要</t>
    <rPh sb="0" eb="3">
      <t>ジュチュウシャ</t>
    </rPh>
    <rPh sb="4" eb="6">
      <t>リコウ</t>
    </rPh>
    <rPh sb="6" eb="9">
      <t>フカノウ</t>
    </rPh>
    <rPh sb="10" eb="12">
      <t>ハンダン</t>
    </rPh>
    <rPh sb="21" eb="23">
      <t>ズイジ</t>
    </rPh>
    <rPh sb="23" eb="25">
      <t>キョウギ</t>
    </rPh>
    <rPh sb="26" eb="28">
      <t>ヒツヨウ</t>
    </rPh>
    <phoneticPr fontId="19"/>
  </si>
  <si>
    <t>「再生資源利用促進実施書」提出の場合に添付</t>
    <rPh sb="1" eb="3">
      <t>サイセイ</t>
    </rPh>
    <rPh sb="3" eb="5">
      <t>シゲン</t>
    </rPh>
    <rPh sb="5" eb="7">
      <t>リヨウ</t>
    </rPh>
    <rPh sb="7" eb="9">
      <t>ソクシン</t>
    </rPh>
    <rPh sb="9" eb="11">
      <t>ジッシ</t>
    </rPh>
    <rPh sb="11" eb="12">
      <t>ショ</t>
    </rPh>
    <rPh sb="13" eb="15">
      <t>テイシュツ</t>
    </rPh>
    <rPh sb="16" eb="18">
      <t>バアイ</t>
    </rPh>
    <rPh sb="19" eb="21">
      <t>テンプ</t>
    </rPh>
    <phoneticPr fontId="19"/>
  </si>
  <si>
    <t>各機関
様式</t>
    <rPh sb="0" eb="1">
      <t>カク</t>
    </rPh>
    <rPh sb="1" eb="3">
      <t>キカン</t>
    </rPh>
    <rPh sb="4" eb="6">
      <t>ヨウシキ</t>
    </rPh>
    <phoneticPr fontId="19"/>
  </si>
  <si>
    <t>産業廃棄物処理業許可証の写しを添付</t>
    <rPh sb="0" eb="2">
      <t>サンギョウ</t>
    </rPh>
    <rPh sb="2" eb="5">
      <t>ハイキブツ</t>
    </rPh>
    <rPh sb="5" eb="7">
      <t>ショリ</t>
    </rPh>
    <rPh sb="7" eb="8">
      <t>ギョウ</t>
    </rPh>
    <rPh sb="8" eb="11">
      <t>キョカショウ</t>
    </rPh>
    <rPh sb="12" eb="13">
      <t>ウツ</t>
    </rPh>
    <rPh sb="15" eb="17">
      <t>テンプ</t>
    </rPh>
    <phoneticPr fontId="19"/>
  </si>
  <si>
    <t>完成時</t>
    <phoneticPr fontId="19"/>
  </si>
  <si>
    <t>着工前測量成果簿</t>
    <rPh sb="0" eb="2">
      <t>チャッコウ</t>
    </rPh>
    <rPh sb="2" eb="3">
      <t>マエ</t>
    </rPh>
    <rPh sb="3" eb="5">
      <t>ソクリョウ</t>
    </rPh>
    <rPh sb="5" eb="7">
      <t>セイカ</t>
    </rPh>
    <rPh sb="7" eb="8">
      <t>ボ</t>
    </rPh>
    <phoneticPr fontId="19"/>
  </si>
  <si>
    <t>安全・訓練等の活動報告</t>
    <rPh sb="0" eb="2">
      <t>アンゼン</t>
    </rPh>
    <rPh sb="3" eb="6">
      <t>クンレンナド</t>
    </rPh>
    <rPh sb="7" eb="9">
      <t>カツドウ</t>
    </rPh>
    <rPh sb="9" eb="11">
      <t>ホウコク</t>
    </rPh>
    <phoneticPr fontId="19"/>
  </si>
  <si>
    <t>毎月1回、チェックリストによる安全点検実施結果（現場稼働日に実施）を安全・訓練等の活動報告に添付して提出
※発注者側においても毎月1回点検を実施する</t>
    <rPh sb="0" eb="2">
      <t>マイツキ</t>
    </rPh>
    <rPh sb="3" eb="4">
      <t>カイ</t>
    </rPh>
    <rPh sb="15" eb="17">
      <t>アンゼン</t>
    </rPh>
    <rPh sb="17" eb="19">
      <t>テンケン</t>
    </rPh>
    <rPh sb="19" eb="21">
      <t>ジッシ</t>
    </rPh>
    <rPh sb="21" eb="23">
      <t>ケッカ</t>
    </rPh>
    <rPh sb="24" eb="29">
      <t>ゲンバカドウビ</t>
    </rPh>
    <rPh sb="30" eb="32">
      <t>ジッシ</t>
    </rPh>
    <rPh sb="34" eb="36">
      <t>アンゼン</t>
    </rPh>
    <rPh sb="37" eb="39">
      <t>クンレン</t>
    </rPh>
    <rPh sb="39" eb="40">
      <t>トウ</t>
    </rPh>
    <rPh sb="41" eb="43">
      <t>カツドウ</t>
    </rPh>
    <rPh sb="43" eb="45">
      <t>ホウコク</t>
    </rPh>
    <rPh sb="46" eb="48">
      <t>テンプ</t>
    </rPh>
    <rPh sb="50" eb="52">
      <t>テイシュツ</t>
    </rPh>
    <rPh sb="54" eb="57">
      <t>ハッチュウシャ</t>
    </rPh>
    <rPh sb="57" eb="58">
      <t>ガワ</t>
    </rPh>
    <rPh sb="63" eb="65">
      <t>マイツキ</t>
    </rPh>
    <rPh sb="66" eb="67">
      <t>カイ</t>
    </rPh>
    <rPh sb="67" eb="69">
      <t>テンケン</t>
    </rPh>
    <rPh sb="70" eb="72">
      <t>ジッシ</t>
    </rPh>
    <phoneticPr fontId="19"/>
  </si>
  <si>
    <t>「工事打合せ簿」の内容に活動報告を記載しチェックリストを添付して提出
実施状況写真等の添付は不要（写真管理は必要）</t>
    <rPh sb="1" eb="5">
      <t>コウジウチアワ</t>
    </rPh>
    <rPh sb="6" eb="7">
      <t>ボ</t>
    </rPh>
    <rPh sb="9" eb="11">
      <t>ナイヨウ</t>
    </rPh>
    <rPh sb="12" eb="16">
      <t>カツドウホウコク</t>
    </rPh>
    <rPh sb="17" eb="19">
      <t>キサイ</t>
    </rPh>
    <rPh sb="28" eb="30">
      <t>テンプ</t>
    </rPh>
    <rPh sb="32" eb="34">
      <t>テイシュツ</t>
    </rPh>
    <rPh sb="41" eb="42">
      <t>トウ</t>
    </rPh>
    <rPh sb="46" eb="48">
      <t>フヨウ</t>
    </rPh>
    <rPh sb="49" eb="53">
      <t>シャシンカンリ</t>
    </rPh>
    <rPh sb="54" eb="56">
      <t>ヒツヨウ</t>
    </rPh>
    <phoneticPr fontId="19"/>
  </si>
  <si>
    <t>(* ) 契約後○日とは、契約日の翌日を1日目とし、土日祝日を含む。（コリンズの登録は土日祝日を除く。）ただし年末年始等長期閉庁日に掛かる場合は別途特記仕様書等で定めるところによる。</t>
    <rPh sb="5" eb="7">
      <t>ケイヤク</t>
    </rPh>
    <rPh sb="7" eb="8">
      <t>ゴ</t>
    </rPh>
    <rPh sb="9" eb="10">
      <t>ニチ</t>
    </rPh>
    <rPh sb="13" eb="16">
      <t>ケイヤクビ</t>
    </rPh>
    <rPh sb="17" eb="19">
      <t>ヨクジツ</t>
    </rPh>
    <rPh sb="21" eb="22">
      <t>ニチ</t>
    </rPh>
    <rPh sb="22" eb="23">
      <t>メ</t>
    </rPh>
    <rPh sb="26" eb="28">
      <t>ドニチ</t>
    </rPh>
    <rPh sb="28" eb="30">
      <t>シュクジツ</t>
    </rPh>
    <rPh sb="31" eb="32">
      <t>フク</t>
    </rPh>
    <rPh sb="40" eb="42">
      <t>トウロク</t>
    </rPh>
    <rPh sb="43" eb="45">
      <t>ドニチ</t>
    </rPh>
    <rPh sb="45" eb="47">
      <t>シュクジツ</t>
    </rPh>
    <rPh sb="48" eb="49">
      <t>ノゾ</t>
    </rPh>
    <rPh sb="55" eb="57">
      <t>ネンマツ</t>
    </rPh>
    <rPh sb="57" eb="59">
      <t>ネンシ</t>
    </rPh>
    <rPh sb="59" eb="60">
      <t>トウ</t>
    </rPh>
    <rPh sb="60" eb="62">
      <t>チョウキ</t>
    </rPh>
    <rPh sb="62" eb="64">
      <t>ヘイチョウ</t>
    </rPh>
    <rPh sb="64" eb="65">
      <t>ビ</t>
    </rPh>
    <rPh sb="66" eb="67">
      <t>カ</t>
    </rPh>
    <rPh sb="69" eb="71">
      <t>バアイ</t>
    </rPh>
    <rPh sb="72" eb="74">
      <t>ベット</t>
    </rPh>
    <rPh sb="74" eb="75">
      <t>トク</t>
    </rPh>
    <rPh sb="75" eb="76">
      <t>キ</t>
    </rPh>
    <rPh sb="76" eb="79">
      <t>シヨウショ</t>
    </rPh>
    <rPh sb="79" eb="80">
      <t>トウ</t>
    </rPh>
    <rPh sb="81" eb="82">
      <t>サダ</t>
    </rPh>
    <phoneticPr fontId="19"/>
  </si>
  <si>
    <t>実施、未実施の意向を工事打合せ簿で提出
実施の場合、休日取得計画・実績表を毎月提出</t>
    <rPh sb="0" eb="2">
      <t>ジッシ</t>
    </rPh>
    <rPh sb="3" eb="6">
      <t>ミジッシ</t>
    </rPh>
    <rPh sb="7" eb="9">
      <t>イコウ</t>
    </rPh>
    <rPh sb="10" eb="12">
      <t>コウジ</t>
    </rPh>
    <rPh sb="12" eb="14">
      <t>ウチアワ</t>
    </rPh>
    <rPh sb="15" eb="16">
      <t>ボ</t>
    </rPh>
    <rPh sb="17" eb="19">
      <t>テイシュツ</t>
    </rPh>
    <rPh sb="37" eb="39">
      <t>マイツキ</t>
    </rPh>
    <phoneticPr fontId="19"/>
  </si>
  <si>
    <t>(１)協議案件　※協議は「工事打合せ簿」(本シートを添付)により行う</t>
    <rPh sb="3" eb="5">
      <t>キョウギ</t>
    </rPh>
    <rPh sb="5" eb="7">
      <t>アンケン</t>
    </rPh>
    <rPh sb="9" eb="11">
      <t>キョウギ</t>
    </rPh>
    <rPh sb="13" eb="17">
      <t>コウジウチアワ</t>
    </rPh>
    <rPh sb="18" eb="19">
      <t>ボ</t>
    </rPh>
    <rPh sb="21" eb="22">
      <t>ホン</t>
    </rPh>
    <rPh sb="26" eb="28">
      <t>テンプ</t>
    </rPh>
    <rPh sb="32" eb="33">
      <t>オコナ</t>
    </rPh>
    <phoneticPr fontId="19"/>
  </si>
  <si>
    <t>（当初請負金額2,000万円未満の場合）電子納品の是非</t>
    <rPh sb="1" eb="7">
      <t>トウショウケオイキンガク</t>
    </rPh>
    <rPh sb="12" eb="16">
      <t>マンエンミマン</t>
    </rPh>
    <rPh sb="17" eb="19">
      <t>バアイ</t>
    </rPh>
    <rPh sb="20" eb="22">
      <t>デンシ</t>
    </rPh>
    <rPh sb="22" eb="24">
      <t>ノウヒン</t>
    </rPh>
    <rPh sb="25" eb="27">
      <t>ゼヒ</t>
    </rPh>
    <phoneticPr fontId="19"/>
  </si>
  <si>
    <t>(２)適用要領・基準類　※協議時点で最新の要領・基準類の適用を原則とする</t>
    <rPh sb="3" eb="5">
      <t>テキヨウ</t>
    </rPh>
    <rPh sb="5" eb="7">
      <t>ヨウリョウ</t>
    </rPh>
    <rPh sb="8" eb="10">
      <t>キジュン</t>
    </rPh>
    <rPh sb="10" eb="11">
      <t>ルイ</t>
    </rPh>
    <rPh sb="13" eb="17">
      <t>キョウギジテン</t>
    </rPh>
    <rPh sb="18" eb="20">
      <t>サイシン</t>
    </rPh>
    <rPh sb="21" eb="23">
      <t>ヨウリョウ</t>
    </rPh>
    <rPh sb="24" eb="27">
      <t>キジュンルイ</t>
    </rPh>
    <rPh sb="28" eb="30">
      <t>テキヨウ</t>
    </rPh>
    <rPh sb="31" eb="33">
      <t>ゲンソク</t>
    </rPh>
    <phoneticPr fontId="19"/>
  </si>
  <si>
    <t>土木工事共通仕様書</t>
    <rPh sb="4" eb="6">
      <t>キョウツウ</t>
    </rPh>
    <rPh sb="6" eb="9">
      <t>シヨウショ</t>
    </rPh>
    <phoneticPr fontId="19"/>
  </si>
  <si>
    <t>土木工事施工管理の手引き</t>
    <rPh sb="0" eb="8">
      <t>ドボクコウジセコウカンリ</t>
    </rPh>
    <rPh sb="9" eb="11">
      <t>テビ</t>
    </rPh>
    <phoneticPr fontId="19"/>
  </si>
  <si>
    <t>工事完成図書の電子納品要領</t>
    <phoneticPr fontId="19"/>
  </si>
  <si>
    <t>電子納品等運用ガイドライン【土木工事編】</t>
    <phoneticPr fontId="19"/>
  </si>
  <si>
    <t>電子納品の是非</t>
    <rPh sb="0" eb="4">
      <t>デンシノウヒン</t>
    </rPh>
    <rPh sb="5" eb="7">
      <t>ゼヒ</t>
    </rPh>
    <phoneticPr fontId="19"/>
  </si>
  <si>
    <t>CAD製図基準</t>
    <phoneticPr fontId="19"/>
  </si>
  <si>
    <t>CAD製図基準に関する運用ガイドライン</t>
    <phoneticPr fontId="19"/>
  </si>
  <si>
    <t>■電子納品を行う　</t>
    <phoneticPr fontId="19"/>
  </si>
  <si>
    <t>デジタル写真管理情報基準</t>
    <phoneticPr fontId="19"/>
  </si>
  <si>
    <t>■今回は電子納品を行わない→「工事打合せ簿」に理由を記入</t>
    <rPh sb="1" eb="3">
      <t>コンカイ</t>
    </rPh>
    <rPh sb="26" eb="28">
      <t>キニュウ</t>
    </rPh>
    <phoneticPr fontId="19"/>
  </si>
  <si>
    <t>土木工事の情報共有システム活用ガイドライン</t>
    <phoneticPr fontId="19"/>
  </si>
  <si>
    <t>備考（その他適用基準等）</t>
    <rPh sb="0" eb="2">
      <t>ビコウ</t>
    </rPh>
    <rPh sb="5" eb="6">
      <t>タ</t>
    </rPh>
    <rPh sb="6" eb="11">
      <t>テキヨウキジュントウ</t>
    </rPh>
    <phoneticPr fontId="19"/>
  </si>
  <si>
    <t>(３)利用ソフト等　※バージョンを含めて記載</t>
    <rPh sb="3" eb="5">
      <t>リヨウ</t>
    </rPh>
    <rPh sb="8" eb="9">
      <t>ナド</t>
    </rPh>
    <rPh sb="17" eb="18">
      <t>フク</t>
    </rPh>
    <rPh sb="20" eb="22">
      <t>キサイ</t>
    </rPh>
    <phoneticPr fontId="19"/>
  </si>
  <si>
    <t>対象書類</t>
    <rPh sb="0" eb="2">
      <t>タイショウ</t>
    </rPh>
    <rPh sb="2" eb="4">
      <t>ショルイ</t>
    </rPh>
    <phoneticPr fontId="19"/>
  </si>
  <si>
    <t>ファイル形式(拡張子)</t>
    <rPh sb="7" eb="10">
      <t>カクチョウシ</t>
    </rPh>
    <phoneticPr fontId="19"/>
  </si>
  <si>
    <t>発注者利用ソフト</t>
    <phoneticPr fontId="19"/>
  </si>
  <si>
    <t>受注者利用ソフト</t>
    <phoneticPr fontId="19"/>
  </si>
  <si>
    <t>工事帳票</t>
    <phoneticPr fontId="19"/>
  </si>
  <si>
    <t>　Ｗｏｒｄ形式（.docまたはdocx）</t>
    <rPh sb="5" eb="7">
      <t>ケイシキ</t>
    </rPh>
    <phoneticPr fontId="19"/>
  </si>
  <si>
    <t>Word2013</t>
    <phoneticPr fontId="19"/>
  </si>
  <si>
    <t>　Ｅｘｃｅｌ形式（.xlsまたはxlsx）</t>
    <rPh sb="6" eb="8">
      <t>ケイシキ</t>
    </rPh>
    <phoneticPr fontId="19"/>
  </si>
  <si>
    <t>Eexcel2013</t>
    <phoneticPr fontId="19"/>
  </si>
  <si>
    <t>　PDF形式（.pdf）</t>
    <rPh sb="4" eb="6">
      <t>ケイシキ</t>
    </rPh>
    <phoneticPr fontId="19"/>
  </si>
  <si>
    <t>Adobe Acrobat Reader</t>
    <phoneticPr fontId="19"/>
  </si>
  <si>
    <t>　DocuWorks形式(.xdwと.xbd)</t>
    <rPh sb="10" eb="12">
      <t>ケイシキ</t>
    </rPh>
    <phoneticPr fontId="19"/>
  </si>
  <si>
    <t>DocuWorks 9または8</t>
    <phoneticPr fontId="19"/>
  </si>
  <si>
    <t>　JPEG形式(.jpg)またはＴＩＦＦ形式（.tif)</t>
    <rPh sb="5" eb="7">
      <t>ケイシキ</t>
    </rPh>
    <rPh sb="20" eb="22">
      <t>ケイシキ</t>
    </rPh>
    <phoneticPr fontId="19"/>
  </si>
  <si>
    <t>EX-フォトビューア</t>
    <phoneticPr fontId="19"/>
  </si>
  <si>
    <t>CAD図面</t>
    <rPh sb="3" eb="5">
      <t>ズメン</t>
    </rPh>
    <phoneticPr fontId="19"/>
  </si>
  <si>
    <t>　SXF(SFC)形式</t>
    <phoneticPr fontId="19"/>
  </si>
  <si>
    <t>EX-TREND武蔵</t>
    <phoneticPr fontId="19"/>
  </si>
  <si>
    <t>電子成果</t>
    <rPh sb="0" eb="2">
      <t>デンシ</t>
    </rPh>
    <rPh sb="2" eb="4">
      <t>セイカ</t>
    </rPh>
    <phoneticPr fontId="19"/>
  </si>
  <si>
    <t>　チェックシステム</t>
    <phoneticPr fontId="19"/>
  </si>
  <si>
    <t>電子納品検査プログラム</t>
    <rPh sb="0" eb="4">
      <t>デンシノウヒン</t>
    </rPh>
    <rPh sb="4" eb="6">
      <t>ケンサ</t>
    </rPh>
    <phoneticPr fontId="19"/>
  </si>
  <si>
    <t>(４)情報共有システムの活用　※共通仕様書、特記仕様書上、原則すべての案件が使用対象</t>
    <rPh sb="3" eb="5">
      <t>ジョウホウ</t>
    </rPh>
    <rPh sb="5" eb="7">
      <t>キョウユウ</t>
    </rPh>
    <rPh sb="12" eb="14">
      <t>カツヨウ</t>
    </rPh>
    <rPh sb="16" eb="21">
      <t>キョウツウシヨウショ</t>
    </rPh>
    <rPh sb="22" eb="28">
      <t>トッキシヨウショジョウ</t>
    </rPh>
    <rPh sb="35" eb="37">
      <t>アンケン</t>
    </rPh>
    <rPh sb="38" eb="42">
      <t>シヨウタイショウ</t>
    </rPh>
    <phoneticPr fontId="19"/>
  </si>
  <si>
    <t>情報共有システム（ASP方式）利用の是非</t>
    <phoneticPr fontId="19"/>
  </si>
  <si>
    <t>情報共有システム（ASP方式）利用の是非</t>
    <rPh sb="0" eb="4">
      <t>ジョウホウキョウユウ</t>
    </rPh>
    <rPh sb="12" eb="14">
      <t>ホウシキ</t>
    </rPh>
    <rPh sb="15" eb="17">
      <t>リヨウ</t>
    </rPh>
    <rPh sb="18" eb="20">
      <t>ゼヒ</t>
    </rPh>
    <phoneticPr fontId="19"/>
  </si>
  <si>
    <t>■システムを利用する</t>
    <phoneticPr fontId="19"/>
  </si>
  <si>
    <t>　情報共有システムの活用</t>
    <rPh sb="1" eb="3">
      <t>ジョウホウ</t>
    </rPh>
    <rPh sb="3" eb="5">
      <t>キョウユウ</t>
    </rPh>
    <rPh sb="10" eb="12">
      <t>カツヨウ</t>
    </rPh>
    <phoneticPr fontId="19"/>
  </si>
  <si>
    <t>ASPサービスの名称</t>
    <rPh sb="8" eb="10">
      <t>メイショウ</t>
    </rPh>
    <phoneticPr fontId="19"/>
  </si>
  <si>
    <t>■今回はシステムを利用しない→（５）へ</t>
    <phoneticPr fontId="19"/>
  </si>
  <si>
    <t>機能</t>
    <rPh sb="0" eb="2">
      <t>キノウ</t>
    </rPh>
    <phoneticPr fontId="19"/>
  </si>
  <si>
    <t>必須利用機能</t>
    <rPh sb="0" eb="2">
      <t>ヒッス</t>
    </rPh>
    <rPh sb="2" eb="4">
      <t>リヨウ</t>
    </rPh>
    <rPh sb="4" eb="6">
      <t>キノウ</t>
    </rPh>
    <phoneticPr fontId="19"/>
  </si>
  <si>
    <t>任意利用機能</t>
    <rPh sb="0" eb="2">
      <t>ニンイ</t>
    </rPh>
    <rPh sb="2" eb="4">
      <t>リヨウ</t>
    </rPh>
    <rPh sb="4" eb="6">
      <t>キノウ</t>
    </rPh>
    <phoneticPr fontId="19"/>
  </si>
  <si>
    <t>　■発議書類作成機能</t>
    <rPh sb="2" eb="4">
      <t>ハツギ</t>
    </rPh>
    <rPh sb="4" eb="6">
      <t>ショルイ</t>
    </rPh>
    <rPh sb="6" eb="8">
      <t>サクセイ</t>
    </rPh>
    <rPh sb="8" eb="10">
      <t>キノウ</t>
    </rPh>
    <phoneticPr fontId="19"/>
  </si>
  <si>
    <t>□掲示板機能</t>
  </si>
  <si>
    <t>□掲示板機能</t>
    <phoneticPr fontId="19"/>
  </si>
  <si>
    <t>　■ワークフロー機能</t>
    <rPh sb="8" eb="10">
      <t>キノウ</t>
    </rPh>
    <phoneticPr fontId="19"/>
  </si>
  <si>
    <t>□スケジュール管理機能</t>
  </si>
  <si>
    <t>■掲示板機能</t>
    <phoneticPr fontId="19"/>
  </si>
  <si>
    <t>　■書類管理機能</t>
    <rPh sb="2" eb="4">
      <t>ショルイ</t>
    </rPh>
    <rPh sb="4" eb="6">
      <t>カンリ</t>
    </rPh>
    <rPh sb="6" eb="8">
      <t>キノウ</t>
    </rPh>
    <phoneticPr fontId="19"/>
  </si>
  <si>
    <t>□スケジュール管理機能</t>
    <phoneticPr fontId="19"/>
  </si>
  <si>
    <t>　■工事書類等出力・保管支援機能</t>
    <rPh sb="2" eb="4">
      <t>コウジ</t>
    </rPh>
    <rPh sb="4" eb="6">
      <t>ショルイ</t>
    </rPh>
    <rPh sb="6" eb="7">
      <t>トウ</t>
    </rPh>
    <rPh sb="7" eb="9">
      <t>シュツリョク</t>
    </rPh>
    <rPh sb="10" eb="12">
      <t>ホカン</t>
    </rPh>
    <rPh sb="12" eb="14">
      <t>シエン</t>
    </rPh>
    <rPh sb="14" eb="16">
      <t>キノウ</t>
    </rPh>
    <phoneticPr fontId="19"/>
  </si>
  <si>
    <t>■スケジュール管理機能</t>
    <phoneticPr fontId="19"/>
  </si>
  <si>
    <t>(５)電子成果品及び工事帳票のフォルダ・ファイル構成　※作成するものに○</t>
    <rPh sb="3" eb="5">
      <t>デンシ</t>
    </rPh>
    <rPh sb="5" eb="8">
      <t>セイカヒン</t>
    </rPh>
    <rPh sb="8" eb="9">
      <t>オヨ</t>
    </rPh>
    <rPh sb="10" eb="12">
      <t>コウジ</t>
    </rPh>
    <rPh sb="12" eb="14">
      <t>チョウヒョウ</t>
    </rPh>
    <rPh sb="24" eb="26">
      <t>コウセイ</t>
    </rPh>
    <rPh sb="28" eb="30">
      <t>サクセイ</t>
    </rPh>
    <phoneticPr fontId="19"/>
  </si>
  <si>
    <t>フォルダ</t>
    <phoneticPr fontId="19"/>
  </si>
  <si>
    <t>ファイル名</t>
    <rPh sb="4" eb="5">
      <t>メイ</t>
    </rPh>
    <phoneticPr fontId="19"/>
  </si>
  <si>
    <t>作成対象</t>
    <rPh sb="0" eb="2">
      <t>サクセイ</t>
    </rPh>
    <rPh sb="2" eb="4">
      <t>タイショウ</t>
    </rPh>
    <phoneticPr fontId="19"/>
  </si>
  <si>
    <t>備考</t>
    <phoneticPr fontId="19"/>
  </si>
  <si>
    <t>サブフォルダ</t>
    <phoneticPr fontId="19"/>
  </si>
  <si>
    <t>&lt;root&gt;</t>
    <phoneticPr fontId="19"/>
  </si>
  <si>
    <t>INDEX_C.XML,INDE_C08.DTD</t>
    <phoneticPr fontId="19"/>
  </si>
  <si>
    <t>必　須</t>
    <rPh sb="0" eb="1">
      <t>ヒツ</t>
    </rPh>
    <rPh sb="2" eb="3">
      <t>ス</t>
    </rPh>
    <phoneticPr fontId="19"/>
  </si>
  <si>
    <t>　PHOTO</t>
    <phoneticPr fontId="19"/>
  </si>
  <si>
    <t>PHOTO.XML,PHOTO05.DTD</t>
    <phoneticPr fontId="19"/>
  </si>
  <si>
    <t>必　須</t>
    <phoneticPr fontId="19"/>
  </si>
  <si>
    <t>必　須</t>
    <phoneticPr fontId="19"/>
  </si>
  <si>
    <t>該当時</t>
    <rPh sb="0" eb="3">
      <t>ガイトウジ</t>
    </rPh>
    <phoneticPr fontId="19"/>
  </si>
  <si>
    <t>　DRAWINGF</t>
    <phoneticPr fontId="19"/>
  </si>
  <si>
    <t>DRAWINGF.XML,DRAW04.DTD</t>
    <phoneticPr fontId="19"/>
  </si>
  <si>
    <t>○</t>
    <phoneticPr fontId="19"/>
  </si>
  <si>
    <t>－</t>
    <phoneticPr fontId="19"/>
  </si>
  <si>
    <t>　REGISTER</t>
    <phoneticPr fontId="19"/>
  </si>
  <si>
    <t>REGISTER.XML,REGIST06.DTD</t>
    <phoneticPr fontId="19"/>
  </si>
  <si>
    <t>　OTHRS</t>
    <phoneticPr fontId="19"/>
  </si>
  <si>
    <t>OTHRS.XML,OTHRS05.DTD</t>
    <phoneticPr fontId="19"/>
  </si>
  <si>
    <t>ORG</t>
    <phoneticPr fontId="19"/>
  </si>
  <si>
    <t xml:space="preserve">  ICON</t>
    <phoneticPr fontId="19"/>
  </si>
  <si>
    <t>i-Constructionデータ</t>
    <phoneticPr fontId="19"/>
  </si>
  <si>
    <t>　PLAN</t>
    <phoneticPr fontId="19"/>
  </si>
  <si>
    <t>PLAN.XML,PLAN05.DTD</t>
    <phoneticPr fontId="19"/>
  </si>
  <si>
    <t>施工計画書</t>
    <rPh sb="0" eb="2">
      <t>セコウ</t>
    </rPh>
    <rPh sb="2" eb="5">
      <t>ケイカクショ</t>
    </rPh>
    <phoneticPr fontId="19"/>
  </si>
  <si>
    <t>　MEET</t>
    <phoneticPr fontId="19"/>
  </si>
  <si>
    <t>MEET.XML,MEET05.DTD</t>
    <phoneticPr fontId="19"/>
  </si>
  <si>
    <t>ORG999</t>
    <phoneticPr fontId="19"/>
  </si>
  <si>
    <t>(６)電子検査及び電子成果品の検査　※紙に出力して用意する工事帳票について監督員と協議</t>
    <rPh sb="3" eb="5">
      <t>デンシ</t>
    </rPh>
    <rPh sb="5" eb="7">
      <t>ケンサ</t>
    </rPh>
    <rPh sb="7" eb="8">
      <t>オヨ</t>
    </rPh>
    <rPh sb="9" eb="14">
      <t>デンシセイカヒン</t>
    </rPh>
    <rPh sb="15" eb="17">
      <t>ケンサ</t>
    </rPh>
    <rPh sb="19" eb="20">
      <t>カミ</t>
    </rPh>
    <phoneticPr fontId="19"/>
  </si>
  <si>
    <t>フォルダ構成</t>
    <rPh sb="4" eb="6">
      <t>コウセイ</t>
    </rPh>
    <phoneticPr fontId="19"/>
  </si>
  <si>
    <t>書類名称</t>
    <rPh sb="0" eb="2">
      <t>ショルイ</t>
    </rPh>
    <phoneticPr fontId="19"/>
  </si>
  <si>
    <t>検査対象</t>
    <rPh sb="0" eb="2">
      <t>ケンサ</t>
    </rPh>
    <rPh sb="2" eb="4">
      <t>タイショウ</t>
    </rPh>
    <phoneticPr fontId="19"/>
  </si>
  <si>
    <t>　工事写真</t>
    <rPh sb="1" eb="3">
      <t>コウジ</t>
    </rPh>
    <rPh sb="3" eb="5">
      <t>シャシン</t>
    </rPh>
    <phoneticPr fontId="19"/>
  </si>
  <si>
    <t>デジタル写真管理情報基準による</t>
    <phoneticPr fontId="19"/>
  </si>
  <si>
    <t>電子必須</t>
    <rPh sb="0" eb="2">
      <t>デンシ</t>
    </rPh>
    <rPh sb="2" eb="4">
      <t>ヒッス</t>
    </rPh>
    <phoneticPr fontId="19"/>
  </si>
  <si>
    <t>着工前完成は電子と紙</t>
    <rPh sb="0" eb="3">
      <t>チャッコウマエ</t>
    </rPh>
    <rPh sb="3" eb="5">
      <t>カンセイ</t>
    </rPh>
    <rPh sb="6" eb="8">
      <t>デンシ</t>
    </rPh>
    <rPh sb="9" eb="10">
      <t>カミ</t>
    </rPh>
    <phoneticPr fontId="19"/>
  </si>
  <si>
    <t>検査対象</t>
    <rPh sb="0" eb="4">
      <t>ケンサタイショウ</t>
    </rPh>
    <phoneticPr fontId="19"/>
  </si>
  <si>
    <t>　工事帳票</t>
    <phoneticPr fontId="19"/>
  </si>
  <si>
    <t>施工計画</t>
    <rPh sb="0" eb="2">
      <t>セコウ</t>
    </rPh>
    <rPh sb="2" eb="4">
      <t>ケイカク</t>
    </rPh>
    <phoneticPr fontId="19"/>
  </si>
  <si>
    <t>計画書</t>
    <rPh sb="0" eb="2">
      <t>ケイカク</t>
    </rPh>
    <rPh sb="2" eb="3">
      <t>ショ</t>
    </rPh>
    <phoneticPr fontId="19"/>
  </si>
  <si>
    <t>施工計画書</t>
  </si>
  <si>
    <t>情報共有システム内の電子データの印刷、または打ち合わせで使用したもの</t>
    <rPh sb="0" eb="2">
      <t>ジョウホウ</t>
    </rPh>
    <rPh sb="2" eb="4">
      <t>キョウユウ</t>
    </rPh>
    <rPh sb="8" eb="9">
      <t>ナイ</t>
    </rPh>
    <rPh sb="10" eb="12">
      <t>デンシ</t>
    </rPh>
    <rPh sb="16" eb="18">
      <t>インサツ</t>
    </rPh>
    <rPh sb="22" eb="23">
      <t>ウ</t>
    </rPh>
    <rPh sb="24" eb="25">
      <t>ア</t>
    </rPh>
    <rPh sb="28" eb="30">
      <t>シヨウ</t>
    </rPh>
    <phoneticPr fontId="19"/>
  </si>
  <si>
    <t>電　子</t>
    <rPh sb="0" eb="1">
      <t>デン</t>
    </rPh>
    <rPh sb="2" eb="3">
      <t>コ</t>
    </rPh>
    <phoneticPr fontId="19"/>
  </si>
  <si>
    <t>設計照査</t>
    <rPh sb="0" eb="2">
      <t>セッケイ</t>
    </rPh>
    <rPh sb="2" eb="4">
      <t>ショウサ</t>
    </rPh>
    <phoneticPr fontId="19"/>
  </si>
  <si>
    <t>設計図書の照査確認資料</t>
    <phoneticPr fontId="19"/>
  </si>
  <si>
    <t>電子または紙</t>
    <rPh sb="0" eb="2">
      <t>デンシ</t>
    </rPh>
    <rPh sb="5" eb="6">
      <t>カミ</t>
    </rPh>
    <phoneticPr fontId="19"/>
  </si>
  <si>
    <t>工事測量成果表</t>
    <phoneticPr fontId="19"/>
  </si>
  <si>
    <t>電子と紙</t>
    <rPh sb="0" eb="2">
      <t>デンシ</t>
    </rPh>
    <rPh sb="3" eb="4">
      <t>カミ</t>
    </rPh>
    <phoneticPr fontId="19"/>
  </si>
  <si>
    <t>工事測量結果</t>
    <rPh sb="4" eb="6">
      <t>ケッカ</t>
    </rPh>
    <phoneticPr fontId="19"/>
  </si>
  <si>
    <t>紙</t>
    <rPh sb="0" eb="1">
      <t>カミ</t>
    </rPh>
    <phoneticPr fontId="19"/>
  </si>
  <si>
    <t>施工体制</t>
    <rPh sb="0" eb="2">
      <t>セコウ</t>
    </rPh>
    <rPh sb="2" eb="4">
      <t>タイセイ</t>
    </rPh>
    <phoneticPr fontId="19"/>
  </si>
  <si>
    <t>施工体制台帳、施工体系図</t>
    <phoneticPr fontId="19"/>
  </si>
  <si>
    <t>－</t>
    <phoneticPr fontId="19"/>
  </si>
  <si>
    <t>施工状況</t>
    <rPh sb="0" eb="4">
      <t>セコウジョウキョウ</t>
    </rPh>
    <phoneticPr fontId="19"/>
  </si>
  <si>
    <t>施工管理</t>
    <phoneticPr fontId="19"/>
  </si>
  <si>
    <t>打合せ簿</t>
    <rPh sb="0" eb="2">
      <t>ウチアワ</t>
    </rPh>
    <rPh sb="3" eb="4">
      <t>ボ</t>
    </rPh>
    <phoneticPr fontId="19"/>
  </si>
  <si>
    <t>工事打合簿(指示）</t>
  </si>
  <si>
    <t>工事打合簿(協議）</t>
  </si>
  <si>
    <t>工事打合簿(承諾）</t>
  </si>
  <si>
    <t>工事打合簿(提出）</t>
  </si>
  <si>
    <t>工事打合簿(報告）</t>
  </si>
  <si>
    <t>工事打合簿(通知）</t>
  </si>
  <si>
    <t>材料確認</t>
    <rPh sb="0" eb="2">
      <t>ザイリョウ</t>
    </rPh>
    <rPh sb="2" eb="4">
      <t>カクニン</t>
    </rPh>
    <phoneticPr fontId="19"/>
  </si>
  <si>
    <t>材料確認書</t>
    <rPh sb="4" eb="5">
      <t>ショ</t>
    </rPh>
    <phoneticPr fontId="19"/>
  </si>
  <si>
    <t>段階確認</t>
    <rPh sb="0" eb="2">
      <t>ダンカイ</t>
    </rPh>
    <rPh sb="2" eb="4">
      <t>カクニン</t>
    </rPh>
    <phoneticPr fontId="19"/>
  </si>
  <si>
    <t>段階確認書</t>
  </si>
  <si>
    <t>安全管理</t>
    <phoneticPr fontId="19"/>
  </si>
  <si>
    <t>工事事故速報</t>
    <rPh sb="0" eb="2">
      <t>コウジ</t>
    </rPh>
    <rPh sb="4" eb="6">
      <t>ソクホウ</t>
    </rPh>
    <phoneticPr fontId="19"/>
  </si>
  <si>
    <t>工程管理</t>
    <rPh sb="0" eb="2">
      <t>コウテイ</t>
    </rPh>
    <rPh sb="2" eb="4">
      <t>カンリ</t>
    </rPh>
    <phoneticPr fontId="19"/>
  </si>
  <si>
    <t>履行報告</t>
    <rPh sb="0" eb="2">
      <t>リコウ</t>
    </rPh>
    <rPh sb="2" eb="4">
      <t>ホウコク</t>
    </rPh>
    <phoneticPr fontId="19"/>
  </si>
  <si>
    <t>工事履行報告書</t>
  </si>
  <si>
    <t>出来形管理</t>
    <rPh sb="0" eb="3">
      <t>デキガタ</t>
    </rPh>
    <rPh sb="3" eb="5">
      <t>カンリ</t>
    </rPh>
    <phoneticPr fontId="19"/>
  </si>
  <si>
    <t>出来形管理資料</t>
    <rPh sb="0" eb="3">
      <t>デキガタ</t>
    </rPh>
    <rPh sb="3" eb="5">
      <t>カンリ</t>
    </rPh>
    <rPh sb="5" eb="7">
      <t>シリョウ</t>
    </rPh>
    <phoneticPr fontId="19"/>
  </si>
  <si>
    <t>出来形管理図表</t>
  </si>
  <si>
    <t>数量計算書</t>
    <rPh sb="0" eb="2">
      <t>スウリョウ</t>
    </rPh>
    <rPh sb="2" eb="5">
      <t>ケイサンショ</t>
    </rPh>
    <phoneticPr fontId="19"/>
  </si>
  <si>
    <t>出来形数量計算書</t>
    <rPh sb="0" eb="2">
      <t>デキ</t>
    </rPh>
    <rPh sb="2" eb="3">
      <t>ガタ</t>
    </rPh>
    <rPh sb="3" eb="5">
      <t>スウリョウ</t>
    </rPh>
    <rPh sb="5" eb="8">
      <t>ケイサンショ</t>
    </rPh>
    <phoneticPr fontId="19"/>
  </si>
  <si>
    <t>品質管理</t>
    <rPh sb="0" eb="2">
      <t>ヒンシツ</t>
    </rPh>
    <phoneticPr fontId="19"/>
  </si>
  <si>
    <t>品質管理資料</t>
    <rPh sb="0" eb="2">
      <t>ヒンシツ</t>
    </rPh>
    <rPh sb="2" eb="4">
      <t>カンリ</t>
    </rPh>
    <rPh sb="4" eb="6">
      <t>シリョウ</t>
    </rPh>
    <phoneticPr fontId="19"/>
  </si>
  <si>
    <t>品質管理図表</t>
  </si>
  <si>
    <t>品質証明資料</t>
    <phoneticPr fontId="19"/>
  </si>
  <si>
    <t>材料品質証明資料</t>
    <phoneticPr fontId="19"/>
  </si>
  <si>
    <t>品質証明書</t>
    <phoneticPr fontId="19"/>
  </si>
  <si>
    <t>建設リサイクル</t>
    <rPh sb="0" eb="2">
      <t>ケンセツ</t>
    </rPh>
    <phoneticPr fontId="19"/>
  </si>
  <si>
    <t>（COBRISに登録した実施書）</t>
    <rPh sb="8" eb="10">
      <t>トウロク</t>
    </rPh>
    <rPh sb="12" eb="15">
      <t>ジッシショ</t>
    </rPh>
    <phoneticPr fontId="19"/>
  </si>
  <si>
    <t>創意工夫・社会性等に関する
実施状況</t>
    <rPh sb="0" eb="4">
      <t>ソウイクフウ</t>
    </rPh>
    <rPh sb="5" eb="8">
      <t>シャカイセイ</t>
    </rPh>
    <rPh sb="8" eb="9">
      <t>トウ</t>
    </rPh>
    <rPh sb="10" eb="11">
      <t>カン</t>
    </rPh>
    <rPh sb="14" eb="16">
      <t>ジッシ</t>
    </rPh>
    <rPh sb="16" eb="18">
      <t>ジョウキョウ</t>
    </rPh>
    <phoneticPr fontId="19"/>
  </si>
  <si>
    <t>区分</t>
    <rPh sb="0" eb="2">
      <t>クブン</t>
    </rPh>
    <phoneticPr fontId="19"/>
  </si>
  <si>
    <t>書類名称</t>
    <phoneticPr fontId="19"/>
  </si>
  <si>
    <t>電子成果品</t>
    <rPh sb="0" eb="2">
      <t>デンシ</t>
    </rPh>
    <rPh sb="2" eb="5">
      <t>セイカヒン</t>
    </rPh>
    <phoneticPr fontId="19"/>
  </si>
  <si>
    <t>電子成果品（CD-RまたはDVD-R）</t>
    <rPh sb="0" eb="2">
      <t>デンシ</t>
    </rPh>
    <rPh sb="2" eb="5">
      <t>セイカヒン</t>
    </rPh>
    <phoneticPr fontId="19"/>
  </si>
  <si>
    <t>電子媒体</t>
    <rPh sb="0" eb="2">
      <t>デンシ</t>
    </rPh>
    <rPh sb="2" eb="4">
      <t>バイタイ</t>
    </rPh>
    <phoneticPr fontId="19"/>
  </si>
  <si>
    <t>電子納品関係書類</t>
    <rPh sb="0" eb="2">
      <t>デンシ</t>
    </rPh>
    <rPh sb="2" eb="4">
      <t>ノウヒン</t>
    </rPh>
    <rPh sb="4" eb="6">
      <t>カンケイ</t>
    </rPh>
    <rPh sb="6" eb="8">
      <t>ショルイ</t>
    </rPh>
    <phoneticPr fontId="19"/>
  </si>
  <si>
    <t>電子媒体納品書</t>
    <phoneticPr fontId="19"/>
  </si>
  <si>
    <t>チェックシステム結果（受注者）</t>
    <rPh sb="11" eb="14">
      <t>ジュチュウシャ</t>
    </rPh>
    <phoneticPr fontId="19"/>
  </si>
  <si>
    <t>担当
監督員</t>
    <rPh sb="0" eb="2">
      <t>タントウ</t>
    </rPh>
    <rPh sb="3" eb="6">
      <t>カントクイン</t>
    </rPh>
    <phoneticPr fontId="19"/>
  </si>
  <si>
    <t>発注者名</t>
    <rPh sb="0" eb="3">
      <t>ハッチュウシャ</t>
    </rPh>
    <rPh sb="3" eb="4">
      <t>メイ</t>
    </rPh>
    <phoneticPr fontId="19"/>
  </si>
  <si>
    <t>工事名称</t>
    <rPh sb="0" eb="2">
      <t>コウジ</t>
    </rPh>
    <rPh sb="2" eb="4">
      <t>メイショウ</t>
    </rPh>
    <phoneticPr fontId="19"/>
  </si>
  <si>
    <t>（１次下請）</t>
    <rPh sb="2" eb="3">
      <t>ジ</t>
    </rPh>
    <rPh sb="3" eb="5">
      <t>シタウケ</t>
    </rPh>
    <phoneticPr fontId="19"/>
  </si>
  <si>
    <t>（２次下請）</t>
    <rPh sb="2" eb="3">
      <t>ジ</t>
    </rPh>
    <rPh sb="3" eb="5">
      <t>シタウケ</t>
    </rPh>
    <phoneticPr fontId="19"/>
  </si>
  <si>
    <t>（３次下請）</t>
    <rPh sb="2" eb="3">
      <t>ジ</t>
    </rPh>
    <rPh sb="3" eb="5">
      <t>シタウケ</t>
    </rPh>
    <phoneticPr fontId="19"/>
  </si>
  <si>
    <t>（４次下請）</t>
    <rPh sb="2" eb="3">
      <t>ジ</t>
    </rPh>
    <rPh sb="3" eb="5">
      <t>シタウケ</t>
    </rPh>
    <phoneticPr fontId="19"/>
  </si>
  <si>
    <t>所在地</t>
    <rPh sb="0" eb="3">
      <t>ショザイチ</t>
    </rPh>
    <phoneticPr fontId="19"/>
  </si>
  <si>
    <t>代表者名</t>
    <rPh sb="0" eb="3">
      <t>ダイヒョウシャ</t>
    </rPh>
    <rPh sb="3" eb="4">
      <t>メイ</t>
    </rPh>
    <phoneticPr fontId="19"/>
  </si>
  <si>
    <t>監理技術者補佐名</t>
    <rPh sb="0" eb="2">
      <t>カンリ</t>
    </rPh>
    <rPh sb="2" eb="5">
      <t>ギジュツシャ</t>
    </rPh>
    <rPh sb="5" eb="7">
      <t>ホサ</t>
    </rPh>
    <rPh sb="7" eb="8">
      <t>メイ</t>
    </rPh>
    <phoneticPr fontId="19"/>
  </si>
  <si>
    <t>専門技術者名</t>
    <rPh sb="0" eb="2">
      <t>センモン</t>
    </rPh>
    <rPh sb="2" eb="5">
      <t>ギジュツシャ</t>
    </rPh>
    <rPh sb="5" eb="6">
      <t>メイ</t>
    </rPh>
    <phoneticPr fontId="19"/>
  </si>
  <si>
    <t>一般 / 特定</t>
    <rPh sb="0" eb="2">
      <t>イッパン</t>
    </rPh>
    <rPh sb="5" eb="7">
      <t>トクテイ</t>
    </rPh>
    <phoneticPr fontId="18"/>
  </si>
  <si>
    <t>担当工事内容</t>
    <rPh sb="0" eb="2">
      <t>タントウ</t>
    </rPh>
    <rPh sb="2" eb="4">
      <t>コウジ</t>
    </rPh>
    <rPh sb="4" eb="6">
      <t>ナイヨウ</t>
    </rPh>
    <phoneticPr fontId="19"/>
  </si>
  <si>
    <t>工事</t>
    <rPh sb="0" eb="2">
      <t>コウジ</t>
    </rPh>
    <phoneticPr fontId="19"/>
  </si>
  <si>
    <t>専門技術者</t>
    <rPh sb="0" eb="2">
      <t>センモン</t>
    </rPh>
    <rPh sb="2" eb="5">
      <t>ギジュツシャ</t>
    </rPh>
    <phoneticPr fontId="19"/>
  </si>
  <si>
    <t>会          長</t>
    <rPh sb="0" eb="12">
      <t>カイチョウ</t>
    </rPh>
    <phoneticPr fontId="19"/>
  </si>
  <si>
    <t>統括安全衛生責任者</t>
    <rPh sb="0" eb="2">
      <t>トウカツ</t>
    </rPh>
    <rPh sb="2" eb="4">
      <t>アンゼン</t>
    </rPh>
    <rPh sb="4" eb="6">
      <t>エイセイ</t>
    </rPh>
    <rPh sb="6" eb="9">
      <t>セキニンシャ</t>
    </rPh>
    <phoneticPr fontId="19"/>
  </si>
  <si>
    <t>元方安全衛生管理者</t>
    <rPh sb="0" eb="1">
      <t>モト</t>
    </rPh>
    <rPh sb="1" eb="2">
      <t>カタ</t>
    </rPh>
    <rPh sb="2" eb="4">
      <t>アンゼン</t>
    </rPh>
    <rPh sb="4" eb="6">
      <t>エイセイ</t>
    </rPh>
    <rPh sb="6" eb="8">
      <t>カンリ</t>
    </rPh>
    <rPh sb="8" eb="9">
      <t>シャ</t>
    </rPh>
    <phoneticPr fontId="19"/>
  </si>
  <si>
    <t>担当工事　　　　　　　　　　　　　　　　　　　　　　　　　　　　　　　　　　　　　　　　　　　　　　　　　　　　　　　　　　　　　　　　　　　　　　　　　　　　　　内　　　容</t>
    <phoneticPr fontId="19"/>
  </si>
  <si>
    <t>副    会    長</t>
    <rPh sb="0" eb="11">
      <t>フクカイチョウ</t>
    </rPh>
    <phoneticPr fontId="19"/>
  </si>
  <si>
    <t>様式１</t>
    <rPh sb="0" eb="2">
      <t>ヨウシキ</t>
    </rPh>
    <phoneticPr fontId="19"/>
  </si>
  <si>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19"/>
  </si>
  <si>
    <t>《下請負人に関する事項》</t>
    <rPh sb="1" eb="2">
      <t>シタ</t>
    </rPh>
    <rPh sb="2" eb="4">
      <t>ウケオ</t>
    </rPh>
    <rPh sb="4" eb="5">
      <t>ヒト</t>
    </rPh>
    <rPh sb="6" eb="7">
      <t>カン</t>
    </rPh>
    <rPh sb="9" eb="11">
      <t>ジコウ</t>
    </rPh>
    <phoneticPr fontId="19"/>
  </si>
  <si>
    <t>会社名・
事業者ID</t>
    <rPh sb="0" eb="3">
      <t>カイシャメイ</t>
    </rPh>
    <rPh sb="5" eb="8">
      <t>ジギョウシャ</t>
    </rPh>
    <phoneticPr fontId="19"/>
  </si>
  <si>
    <t>代表者名</t>
    <rPh sb="0" eb="2">
      <t>ダイヒョウ</t>
    </rPh>
    <rPh sb="2" eb="3">
      <t>シャ</t>
    </rPh>
    <rPh sb="3" eb="4">
      <t>メイ</t>
    </rPh>
    <phoneticPr fontId="19"/>
  </si>
  <si>
    <t>［会社名・事業者ID］</t>
    <phoneticPr fontId="19"/>
  </si>
  <si>
    <t>［事業所名・現場ID］</t>
    <phoneticPr fontId="19"/>
  </si>
  <si>
    <r>
      <t xml:space="preserve">住    所
電話番号
</t>
    </r>
    <r>
      <rPr>
        <sz val="9"/>
        <rFont val="ＭＳ 明朝"/>
        <family val="1"/>
        <charset val="128"/>
      </rPr>
      <t>（※１）</t>
    </r>
    <rPh sb="0" eb="1">
      <t>ジュウ</t>
    </rPh>
    <rPh sb="5" eb="6">
      <t>ショ</t>
    </rPh>
    <rPh sb="7" eb="9">
      <t>デンワ</t>
    </rPh>
    <rPh sb="9" eb="11">
      <t>バンゴウ</t>
    </rPh>
    <phoneticPr fontId="19"/>
  </si>
  <si>
    <t>建設業の
許可</t>
    <rPh sb="0" eb="3">
      <t>ケンセツギョウ</t>
    </rPh>
    <rPh sb="5" eb="7">
      <t>キョカ</t>
    </rPh>
    <phoneticPr fontId="19"/>
  </si>
  <si>
    <t>許　可　業　種</t>
    <rPh sb="0" eb="1">
      <t>モト</t>
    </rPh>
    <rPh sb="2" eb="3">
      <t>カ</t>
    </rPh>
    <rPh sb="4" eb="5">
      <t>ギョウ</t>
    </rPh>
    <rPh sb="6" eb="7">
      <t>シュ</t>
    </rPh>
    <phoneticPr fontId="19"/>
  </si>
  <si>
    <t>許　可　番　号</t>
    <rPh sb="0" eb="3">
      <t>キョカ</t>
    </rPh>
    <rPh sb="4" eb="7">
      <t>バンゴウ</t>
    </rPh>
    <phoneticPr fontId="19"/>
  </si>
  <si>
    <t>許可（更新）年月日</t>
    <rPh sb="0" eb="2">
      <t>キョカ</t>
    </rPh>
    <rPh sb="3" eb="5">
      <t>コウシン</t>
    </rPh>
    <rPh sb="6" eb="9">
      <t>ネンガッピ</t>
    </rPh>
    <phoneticPr fontId="19"/>
  </si>
  <si>
    <t xml:space="preserve">TEL          (          )             </t>
    <phoneticPr fontId="19"/>
  </si>
  <si>
    <t>工事名称
及び
工事内容</t>
    <rPh sb="0" eb="2">
      <t>コウジ</t>
    </rPh>
    <rPh sb="2" eb="4">
      <t>メイショウ</t>
    </rPh>
    <rPh sb="5" eb="6">
      <t>オヨ</t>
    </rPh>
    <rPh sb="8" eb="10">
      <t>コウジ</t>
    </rPh>
    <rPh sb="10" eb="12">
      <t>ナイヨウ</t>
    </rPh>
    <phoneticPr fontId="19"/>
  </si>
  <si>
    <t>工事業</t>
    <rPh sb="0" eb="2">
      <t>コウジ</t>
    </rPh>
    <rPh sb="2" eb="3">
      <t>ギョウ</t>
    </rPh>
    <phoneticPr fontId="19"/>
  </si>
  <si>
    <t>大臣　特定</t>
    <rPh sb="0" eb="2">
      <t>ダイジン</t>
    </rPh>
    <rPh sb="3" eb="5">
      <t>トクテイ</t>
    </rPh>
    <phoneticPr fontId="19"/>
  </si>
  <si>
    <t xml:space="preserve">        第　　　　号</t>
    <rPh sb="8" eb="9">
      <t>ダイ</t>
    </rPh>
    <rPh sb="13" eb="14">
      <t>ゴウ</t>
    </rPh>
    <phoneticPr fontId="19"/>
  </si>
  <si>
    <t>　　年　　月　　日</t>
    <rPh sb="2" eb="3">
      <t>ネン</t>
    </rPh>
    <rPh sb="5" eb="6">
      <t>ガツ</t>
    </rPh>
    <rPh sb="8" eb="9">
      <t>ニチ</t>
    </rPh>
    <phoneticPr fontId="19"/>
  </si>
  <si>
    <t>知事　一般</t>
    <rPh sb="0" eb="2">
      <t>チジ</t>
    </rPh>
    <rPh sb="3" eb="5">
      <t>イッパン</t>
    </rPh>
    <phoneticPr fontId="19"/>
  </si>
  <si>
    <t>契約日</t>
    <rPh sb="0" eb="3">
      <t>ケイヤクビ</t>
    </rPh>
    <phoneticPr fontId="19"/>
  </si>
  <si>
    <t>年　　　月　　　日　</t>
    <rPh sb="0" eb="1">
      <t>ネン</t>
    </rPh>
    <rPh sb="4" eb="5">
      <t>ガツ</t>
    </rPh>
    <rPh sb="8" eb="9">
      <t>ニチ</t>
    </rPh>
    <phoneticPr fontId="19"/>
  </si>
  <si>
    <t>自　　　　　年　　　月　　　日</t>
    <rPh sb="0" eb="1">
      <t>ジ</t>
    </rPh>
    <rPh sb="6" eb="7">
      <t>ネン</t>
    </rPh>
    <rPh sb="10" eb="11">
      <t>ガツ</t>
    </rPh>
    <rPh sb="14" eb="15">
      <t>ニチ</t>
    </rPh>
    <phoneticPr fontId="19"/>
  </si>
  <si>
    <t>至　　　　　年　　　月　　　日</t>
    <rPh sb="0" eb="1">
      <t>イタ</t>
    </rPh>
    <rPh sb="6" eb="7">
      <t>ネン</t>
    </rPh>
    <rPh sb="10" eb="11">
      <t>ガツ</t>
    </rPh>
    <rPh sb="14" eb="15">
      <t>ニチ</t>
    </rPh>
    <phoneticPr fontId="19"/>
  </si>
  <si>
    <r>
      <t xml:space="preserve">下請契約額
</t>
    </r>
    <r>
      <rPr>
        <sz val="9"/>
        <rFont val="ＭＳ 明朝"/>
        <family val="1"/>
        <charset val="128"/>
      </rPr>
      <t>(※２）</t>
    </r>
    <rPh sb="0" eb="2">
      <t>シタウケ</t>
    </rPh>
    <rPh sb="2" eb="4">
      <t>ケイヤク</t>
    </rPh>
    <rPh sb="4" eb="5">
      <t>ガク</t>
    </rPh>
    <phoneticPr fontId="19"/>
  </si>
  <si>
    <t>円　　　　　　　　　　　　</t>
    <rPh sb="0" eb="1">
      <t>エン</t>
    </rPh>
    <phoneticPr fontId="19"/>
  </si>
  <si>
    <r>
      <t xml:space="preserve">契約形式
</t>
    </r>
    <r>
      <rPr>
        <sz val="9"/>
        <rFont val="ＭＳ 明朝"/>
        <family val="1"/>
        <charset val="128"/>
      </rPr>
      <t>（※３）</t>
    </r>
    <rPh sb="0" eb="2">
      <t>ケイヤク</t>
    </rPh>
    <rPh sb="2" eb="4">
      <t>ケイシキ</t>
    </rPh>
    <phoneticPr fontId="19"/>
  </si>
  <si>
    <t>・契約書</t>
    <rPh sb="1" eb="4">
      <t>ケイヤクショ</t>
    </rPh>
    <phoneticPr fontId="19"/>
  </si>
  <si>
    <t>・注文書
　及び請書</t>
    <rPh sb="1" eb="4">
      <t>チュウモンショ</t>
    </rPh>
    <rPh sb="6" eb="7">
      <t>オヨ</t>
    </rPh>
    <rPh sb="8" eb="10">
      <t>ウケショ</t>
    </rPh>
    <phoneticPr fontId="19"/>
  </si>
  <si>
    <t>・毎月払</t>
    <rPh sb="1" eb="3">
      <t>マイツキ</t>
    </rPh>
    <rPh sb="2" eb="4">
      <t>ツキバライ</t>
    </rPh>
    <rPh sb="3" eb="4">
      <t>ハラ</t>
    </rPh>
    <phoneticPr fontId="19"/>
  </si>
  <si>
    <t>代金支払</t>
    <rPh sb="0" eb="2">
      <t>ダイキン</t>
    </rPh>
    <rPh sb="2" eb="4">
      <t>シハラ</t>
    </rPh>
    <phoneticPr fontId="19"/>
  </si>
  <si>
    <t>・前払</t>
    <rPh sb="1" eb="3">
      <t>マエバラ</t>
    </rPh>
    <phoneticPr fontId="19"/>
  </si>
  <si>
    <t>・部分払</t>
    <rPh sb="1" eb="3">
      <t>ブブン</t>
    </rPh>
    <rPh sb="3" eb="4">
      <t>ハラ</t>
    </rPh>
    <phoneticPr fontId="19"/>
  </si>
  <si>
    <t>・完成払</t>
    <rPh sb="1" eb="3">
      <t>カンセイ</t>
    </rPh>
    <rPh sb="3" eb="4">
      <t>ハラ</t>
    </rPh>
    <phoneticPr fontId="19"/>
  </si>
  <si>
    <t>・隔月払</t>
    <rPh sb="1" eb="2">
      <t>カク</t>
    </rPh>
    <rPh sb="2" eb="4">
      <t>ツキバライ</t>
    </rPh>
    <rPh sb="3" eb="4">
      <t>ハラ</t>
    </rPh>
    <phoneticPr fontId="19"/>
  </si>
  <si>
    <t>・現金　　％</t>
    <rPh sb="1" eb="3">
      <t>ゲンキンツキバライ</t>
    </rPh>
    <phoneticPr fontId="19"/>
  </si>
  <si>
    <t>発注者名
及び
住所</t>
    <rPh sb="0" eb="2">
      <t>ハッチュウ</t>
    </rPh>
    <rPh sb="2" eb="3">
      <t>シャ</t>
    </rPh>
    <rPh sb="3" eb="4">
      <t>メイ</t>
    </rPh>
    <rPh sb="5" eb="6">
      <t>オヨ</t>
    </rPh>
    <rPh sb="8" eb="10">
      <t>ジュウショ</t>
    </rPh>
    <phoneticPr fontId="19"/>
  </si>
  <si>
    <t>方法等</t>
    <rPh sb="0" eb="2">
      <t>ホウホウ</t>
    </rPh>
    <rPh sb="2" eb="3">
      <t>トウ</t>
    </rPh>
    <phoneticPr fontId="19"/>
  </si>
  <si>
    <t>(      )%</t>
    <phoneticPr fontId="19"/>
  </si>
  <si>
    <t>(      )%</t>
  </si>
  <si>
    <t>・その他</t>
    <rPh sb="3" eb="4">
      <t>ホカツキバライ</t>
    </rPh>
    <phoneticPr fontId="19"/>
  </si>
  <si>
    <t>・手形　　％</t>
    <rPh sb="1" eb="3">
      <t>テガタツキバライ</t>
    </rPh>
    <phoneticPr fontId="19"/>
  </si>
  <si>
    <t>（　回／月）</t>
    <rPh sb="2" eb="3">
      <t>カイ</t>
    </rPh>
    <rPh sb="4" eb="5">
      <t>ツキ</t>
    </rPh>
    <phoneticPr fontId="19"/>
  </si>
  <si>
    <t>　　手形期間　　　日間</t>
    <rPh sb="2" eb="4">
      <t>テガタ</t>
    </rPh>
    <rPh sb="4" eb="6">
      <t>キカン</t>
    </rPh>
    <rPh sb="9" eb="11">
      <t>ニチカン</t>
    </rPh>
    <phoneticPr fontId="19"/>
  </si>
  <si>
    <t>施工に必要な許可業種</t>
    <rPh sb="0" eb="2">
      <t>セコウ</t>
    </rPh>
    <rPh sb="3" eb="5">
      <t>ヒツヨウ</t>
    </rPh>
    <rPh sb="6" eb="8">
      <t>キョカ</t>
    </rPh>
    <rPh sb="8" eb="10">
      <t>ギョウシュ</t>
    </rPh>
    <phoneticPr fontId="19"/>
  </si>
  <si>
    <t>契約金額</t>
    <rPh sb="0" eb="2">
      <t>ケイヤク</t>
    </rPh>
    <rPh sb="2" eb="4">
      <t>キンガク</t>
    </rPh>
    <phoneticPr fontId="19"/>
  </si>
  <si>
    <t>契約
営業所</t>
    <rPh sb="0" eb="2">
      <t>ケイヤク</t>
    </rPh>
    <rPh sb="3" eb="6">
      <t>エイギョウショ</t>
    </rPh>
    <phoneticPr fontId="19"/>
  </si>
  <si>
    <t>　</t>
    <phoneticPr fontId="19"/>
  </si>
  <si>
    <t>名　　　　　　　　　称</t>
    <rPh sb="0" eb="11">
      <t>メイショウ</t>
    </rPh>
    <phoneticPr fontId="19"/>
  </si>
  <si>
    <t>住　　　　　　　　　所</t>
    <rPh sb="0" eb="11">
      <t>ジュウショ</t>
    </rPh>
    <phoneticPr fontId="19"/>
  </si>
  <si>
    <t>元請契約</t>
    <rPh sb="0" eb="2">
      <t>モトウケ</t>
    </rPh>
    <rPh sb="2" eb="4">
      <t>ケイヤク</t>
    </rPh>
    <phoneticPr fontId="19"/>
  </si>
  <si>
    <t>健康保険等の加入状況
（ ※４ ）</t>
    <rPh sb="0" eb="2">
      <t>ケンコウ</t>
    </rPh>
    <rPh sb="2" eb="4">
      <t>ホケン</t>
    </rPh>
    <rPh sb="4" eb="5">
      <t>トウ</t>
    </rPh>
    <rPh sb="6" eb="8">
      <t>カニュウ</t>
    </rPh>
    <rPh sb="8" eb="10">
      <t>ジョウキョウ</t>
    </rPh>
    <phoneticPr fontId="19"/>
  </si>
  <si>
    <t>　</t>
    <phoneticPr fontId="19"/>
  </si>
  <si>
    <t>保険加入の有無</t>
    <rPh sb="0" eb="2">
      <t>ホケン</t>
    </rPh>
    <rPh sb="2" eb="4">
      <t>カニュウ</t>
    </rPh>
    <rPh sb="5" eb="7">
      <t>ウム</t>
    </rPh>
    <phoneticPr fontId="19"/>
  </si>
  <si>
    <t>健康保険</t>
    <rPh sb="0" eb="2">
      <t>ケンコウ</t>
    </rPh>
    <rPh sb="2" eb="4">
      <t>ホケン</t>
    </rPh>
    <phoneticPr fontId="19"/>
  </si>
  <si>
    <t>厚生年金保険</t>
    <rPh sb="0" eb="2">
      <t>コウセイ</t>
    </rPh>
    <rPh sb="2" eb="4">
      <t>ネンキン</t>
    </rPh>
    <rPh sb="4" eb="6">
      <t>ホケン</t>
    </rPh>
    <phoneticPr fontId="19"/>
  </si>
  <si>
    <t>雇用保険</t>
    <rPh sb="0" eb="2">
      <t>コヨウ</t>
    </rPh>
    <rPh sb="2" eb="4">
      <t>ホケン</t>
    </rPh>
    <phoneticPr fontId="19"/>
  </si>
  <si>
    <t>下請契約</t>
    <rPh sb="0" eb="2">
      <t>シタウケ</t>
    </rPh>
    <rPh sb="2" eb="4">
      <t>ケイヤク</t>
    </rPh>
    <phoneticPr fontId="19"/>
  </si>
  <si>
    <t>加入　　未加入
適用除外</t>
    <rPh sb="0" eb="2">
      <t>カニュウ</t>
    </rPh>
    <rPh sb="4" eb="7">
      <t>ミカニュウ</t>
    </rPh>
    <rPh sb="8" eb="10">
      <t>テキヨウ</t>
    </rPh>
    <rPh sb="10" eb="12">
      <t>ジョガイ</t>
    </rPh>
    <phoneticPr fontId="19"/>
  </si>
  <si>
    <t>事業所
整理記号等</t>
    <rPh sb="0" eb="3">
      <t>ジギョウショ</t>
    </rPh>
    <rPh sb="4" eb="6">
      <t>セイリ</t>
    </rPh>
    <rPh sb="6" eb="8">
      <t>キゴウ</t>
    </rPh>
    <rPh sb="8" eb="9">
      <t>トウ</t>
    </rPh>
    <phoneticPr fontId="19"/>
  </si>
  <si>
    <t>営業所の名称</t>
    <rPh sb="0" eb="3">
      <t>エイギョウショ</t>
    </rPh>
    <rPh sb="4" eb="6">
      <t>メイショウ</t>
    </rPh>
    <phoneticPr fontId="19"/>
  </si>
  <si>
    <t>健康保険等の加入状況</t>
    <rPh sb="0" eb="2">
      <t>ケンコウ</t>
    </rPh>
    <rPh sb="2" eb="4">
      <t>ホケン</t>
    </rPh>
    <rPh sb="4" eb="5">
      <t>トウ</t>
    </rPh>
    <rPh sb="6" eb="8">
      <t>カニュウ</t>
    </rPh>
    <rPh sb="8" eb="10">
      <t>ジョウキョウ</t>
    </rPh>
    <phoneticPr fontId="19"/>
  </si>
  <si>
    <t>現場代理人名</t>
    <rPh sb="0" eb="2">
      <t>ゲンバ</t>
    </rPh>
    <rPh sb="2" eb="4">
      <t>ダイリ</t>
    </rPh>
    <rPh sb="4" eb="5">
      <t>ニン</t>
    </rPh>
    <rPh sb="5" eb="6">
      <t>メイ</t>
    </rPh>
    <phoneticPr fontId="19"/>
  </si>
  <si>
    <t>安全衛生責任者名</t>
    <rPh sb="0" eb="2">
      <t>アンゼン</t>
    </rPh>
    <rPh sb="2" eb="4">
      <t>エイセイ</t>
    </rPh>
    <rPh sb="4" eb="7">
      <t>セキニンシャ</t>
    </rPh>
    <rPh sb="7" eb="8">
      <t>メイ</t>
    </rPh>
    <phoneticPr fontId="19"/>
  </si>
  <si>
    <t>権限及び
意見申出方法</t>
    <rPh sb="0" eb="2">
      <t>ケンゲン</t>
    </rPh>
    <rPh sb="2" eb="3">
      <t>オヨ</t>
    </rPh>
    <rPh sb="5" eb="7">
      <t>イケン</t>
    </rPh>
    <rPh sb="7" eb="9">
      <t>モウシデ</t>
    </rPh>
    <rPh sb="9" eb="11">
      <t>ホウホウ</t>
    </rPh>
    <phoneticPr fontId="19"/>
  </si>
  <si>
    <t>安全衛生推進者名</t>
    <rPh sb="0" eb="2">
      <t>アンゼン</t>
    </rPh>
    <rPh sb="2" eb="4">
      <t>エイセイ</t>
    </rPh>
    <rPh sb="4" eb="6">
      <t>スイシン</t>
    </rPh>
    <rPh sb="6" eb="7">
      <t>セキニンシャ</t>
    </rPh>
    <rPh sb="7" eb="8">
      <t>メイ</t>
    </rPh>
    <phoneticPr fontId="19"/>
  </si>
  <si>
    <t>主任技術者名</t>
    <rPh sb="0" eb="2">
      <t>シュニン</t>
    </rPh>
    <rPh sb="2" eb="5">
      <t>ギジュツシャ</t>
    </rPh>
    <rPh sb="5" eb="6">
      <t>メイ</t>
    </rPh>
    <phoneticPr fontId="19"/>
  </si>
  <si>
    <t>専　任
非専任</t>
    <rPh sb="0" eb="3">
      <t>センニン</t>
    </rPh>
    <rPh sb="4" eb="5">
      <t>ヒ</t>
    </rPh>
    <rPh sb="5" eb="7">
      <t>センニン</t>
    </rPh>
    <phoneticPr fontId="19"/>
  </si>
  <si>
    <t>雇用管理責任者名</t>
    <rPh sb="0" eb="2">
      <t>コヨウ</t>
    </rPh>
    <rPh sb="2" eb="4">
      <t>カンリ</t>
    </rPh>
    <rPh sb="4" eb="7">
      <t>セキニンシャ</t>
    </rPh>
    <rPh sb="7" eb="8">
      <t>メイ</t>
    </rPh>
    <phoneticPr fontId="19"/>
  </si>
  <si>
    <t>資格内容</t>
    <rPh sb="0" eb="2">
      <t>シカク</t>
    </rPh>
    <rPh sb="2" eb="4">
      <t>ナイヨウ</t>
    </rPh>
    <phoneticPr fontId="19"/>
  </si>
  <si>
    <t>発注者の
監督員名</t>
    <rPh sb="0" eb="3">
      <t>ハッチュウシャ</t>
    </rPh>
    <rPh sb="5" eb="7">
      <t>カントク</t>
    </rPh>
    <rPh sb="7" eb="8">
      <t>イン</t>
    </rPh>
    <rPh sb="8" eb="9">
      <t>メイ</t>
    </rPh>
    <phoneticPr fontId="19"/>
  </si>
  <si>
    <t>権限及び意見申出方法</t>
    <rPh sb="0" eb="2">
      <t>ケンゲン</t>
    </rPh>
    <rPh sb="2" eb="3">
      <t>オヨ</t>
    </rPh>
    <rPh sb="4" eb="6">
      <t>イケン</t>
    </rPh>
    <rPh sb="6" eb="7">
      <t>モウ</t>
    </rPh>
    <rPh sb="7" eb="8">
      <t>デ</t>
    </rPh>
    <rPh sb="8" eb="10">
      <t>ホウホウ</t>
    </rPh>
    <phoneticPr fontId="19"/>
  </si>
  <si>
    <t>監督員名</t>
    <rPh sb="0" eb="2">
      <t>カントク</t>
    </rPh>
    <rPh sb="2" eb="3">
      <t>イン</t>
    </rPh>
    <rPh sb="3" eb="4">
      <t>メイ</t>
    </rPh>
    <phoneticPr fontId="19"/>
  </si>
  <si>
    <t>現場
代理人名</t>
    <rPh sb="0" eb="2">
      <t>ゲンバ</t>
    </rPh>
    <rPh sb="3" eb="5">
      <t>ダイリ</t>
    </rPh>
    <rPh sb="5" eb="6">
      <t>ニン</t>
    </rPh>
    <rPh sb="6" eb="7">
      <t>メイ</t>
    </rPh>
    <phoneticPr fontId="19"/>
  </si>
  <si>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19"/>
  </si>
  <si>
    <t>有　 無</t>
    <rPh sb="0" eb="1">
      <t>ユウ</t>
    </rPh>
    <rPh sb="3" eb="4">
      <t>ム</t>
    </rPh>
    <phoneticPr fontId="19"/>
  </si>
  <si>
    <t>外国人建設就労者の従事の状況(有無)</t>
    <phoneticPr fontId="19"/>
  </si>
  <si>
    <t>外国人建設就労者の従事の状況(有無)</t>
    <phoneticPr fontId="19"/>
  </si>
  <si>
    <t>外国人技能実習生の従事状況(有無)</t>
    <phoneticPr fontId="19"/>
  </si>
  <si>
    <t>監理技術者名　
主任技術者名</t>
    <rPh sb="0" eb="2">
      <t>カンリ</t>
    </rPh>
    <rPh sb="2" eb="5">
      <t>ギジュツシャ</t>
    </rPh>
    <rPh sb="5" eb="6">
      <t>メイ</t>
    </rPh>
    <rPh sb="8" eb="10">
      <t>シュニン</t>
    </rPh>
    <rPh sb="10" eb="13">
      <t>ギジュツシャ</t>
    </rPh>
    <rPh sb="13" eb="14">
      <t>メイ</t>
    </rPh>
    <phoneticPr fontId="19"/>
  </si>
  <si>
    <t>監理技術者
補佐名</t>
    <rPh sb="0" eb="2">
      <t>カンリ</t>
    </rPh>
    <rPh sb="2" eb="5">
      <t>ギジュツシャ</t>
    </rPh>
    <rPh sb="6" eb="8">
      <t>ホサ</t>
    </rPh>
    <rPh sb="8" eb="9">
      <t>メイ</t>
    </rPh>
    <phoneticPr fontId="19"/>
  </si>
  <si>
    <t>（※１）</t>
    <phoneticPr fontId="19"/>
  </si>
  <si>
    <t>（※１）</t>
    <phoneticPr fontId="19"/>
  </si>
  <si>
    <t>県外業者と下請契約を締結する場合は、「選定理由書」を添付すること。</t>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19"/>
  </si>
  <si>
    <t>専門
技術者名</t>
    <rPh sb="0" eb="2">
      <t>センモン</t>
    </rPh>
    <rPh sb="3" eb="6">
      <t>ギジュツシャ</t>
    </rPh>
    <rPh sb="6" eb="7">
      <t>メイ</t>
    </rPh>
    <phoneticPr fontId="19"/>
  </si>
  <si>
    <t>（※２）</t>
    <phoneticPr fontId="19"/>
  </si>
  <si>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19"/>
  </si>
  <si>
    <t>（※３）</t>
    <phoneticPr fontId="19"/>
  </si>
  <si>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19"/>
  </si>
  <si>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19"/>
  </si>
  <si>
    <t>担当
工事内容</t>
    <rPh sb="0" eb="2">
      <t>タントウ</t>
    </rPh>
    <rPh sb="3" eb="5">
      <t>コウジ</t>
    </rPh>
    <rPh sb="5" eb="7">
      <t>ナイヨウ</t>
    </rPh>
    <phoneticPr fontId="19"/>
  </si>
  <si>
    <t>（※４）</t>
    <phoneticPr fontId="19"/>
  </si>
  <si>
    <t>社会保険等未加入業者（適用除外除く）を、１次下請契約の相手方としてはならない。</t>
    <rPh sb="0" eb="2">
      <t>シャカイ</t>
    </rPh>
    <rPh sb="2" eb="4">
      <t>ホケン</t>
    </rPh>
    <rPh sb="4" eb="5">
      <t>トウ</t>
    </rPh>
    <rPh sb="5" eb="8">
      <t>ミカニュウ</t>
    </rPh>
    <rPh sb="8" eb="10">
      <t>ギョウシャ</t>
    </rPh>
    <rPh sb="11" eb="13">
      <t>テキヨウ</t>
    </rPh>
    <rPh sb="13" eb="15">
      <t>ジョガイ</t>
    </rPh>
    <rPh sb="15" eb="16">
      <t>ノゾ</t>
    </rPh>
    <rPh sb="21" eb="22">
      <t>ツギ</t>
    </rPh>
    <rPh sb="22" eb="24">
      <t>シタウケ</t>
    </rPh>
    <rPh sb="24" eb="26">
      <t>ケイヤク</t>
    </rPh>
    <rPh sb="27" eb="29">
      <t>アイテ</t>
    </rPh>
    <rPh sb="29" eb="30">
      <t>カタ</t>
    </rPh>
    <phoneticPr fontId="19"/>
  </si>
  <si>
    <t>外国人技能実習生の従事状況(有無)</t>
    <phoneticPr fontId="19"/>
  </si>
  <si>
    <t>※　色つきセルは入力必須項目。</t>
    <rPh sb="2" eb="3">
      <t>イロ</t>
    </rPh>
    <rPh sb="8" eb="10">
      <t>ニュウリョク</t>
    </rPh>
    <rPh sb="10" eb="12">
      <t>ヒッス</t>
    </rPh>
    <rPh sb="12" eb="14">
      <t>コウモク</t>
    </rPh>
    <phoneticPr fontId="19"/>
  </si>
  <si>
    <t>様式２</t>
    <rPh sb="0" eb="2">
      <t>ヨウシキ</t>
    </rPh>
    <phoneticPr fontId="19"/>
  </si>
  <si>
    <t>《再下請負関係》</t>
    <rPh sb="1" eb="2">
      <t>サイ</t>
    </rPh>
    <rPh sb="2" eb="3">
      <t>シタ</t>
    </rPh>
    <rPh sb="3" eb="5">
      <t>ウケオ</t>
    </rPh>
    <rPh sb="5" eb="7">
      <t>カンケイ</t>
    </rPh>
    <phoneticPr fontId="19"/>
  </si>
  <si>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19"/>
  </si>
  <si>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9"/>
  </si>
  <si>
    <t>会社名
・事業者ID</t>
    <rPh sb="0" eb="3">
      <t>カイシャメイ</t>
    </rPh>
    <rPh sb="5" eb="8">
      <t>ジギョウシャ</t>
    </rPh>
    <phoneticPr fontId="19"/>
  </si>
  <si>
    <t>直近上位
注文者名</t>
    <rPh sb="0" eb="1">
      <t>チョク</t>
    </rPh>
    <rPh sb="1" eb="2">
      <t>チカ</t>
    </rPh>
    <rPh sb="2" eb="4">
      <t>ジョウイ</t>
    </rPh>
    <rPh sb="5" eb="7">
      <t>チュウモン</t>
    </rPh>
    <rPh sb="7" eb="8">
      <t>シャ</t>
    </rPh>
    <rPh sb="8" eb="9">
      <t>メイ</t>
    </rPh>
    <phoneticPr fontId="19"/>
  </si>
  <si>
    <t>住所
電話番号</t>
    <rPh sb="0" eb="2">
      <t>ジュウショ</t>
    </rPh>
    <rPh sb="3" eb="5">
      <t>デンワ</t>
    </rPh>
    <rPh sb="5" eb="7">
      <t>バンゴウ</t>
    </rPh>
    <phoneticPr fontId="19"/>
  </si>
  <si>
    <t>【報告下請負業者】</t>
    <rPh sb="1" eb="3">
      <t>ホウコク</t>
    </rPh>
    <rPh sb="3" eb="4">
      <t>シタ</t>
    </rPh>
    <rPh sb="4" eb="6">
      <t>ウケオ</t>
    </rPh>
    <rPh sb="6" eb="8">
      <t>ギョウシャ</t>
    </rPh>
    <phoneticPr fontId="19"/>
  </si>
  <si>
    <t xml:space="preserve">TEL          (          )             </t>
    <phoneticPr fontId="19"/>
  </si>
  <si>
    <t>元請名称・事業者ID</t>
    <rPh sb="0" eb="2">
      <t>モトウケ</t>
    </rPh>
    <rPh sb="2" eb="4">
      <t>メイショウ</t>
    </rPh>
    <rPh sb="5" eb="7">
      <t>ジギョウ</t>
    </rPh>
    <rPh sb="7" eb="8">
      <t>シャ</t>
    </rPh>
    <phoneticPr fontId="19"/>
  </si>
  <si>
    <t>自　　　　　年　　　月　　　日
至　　　　　年　　　月　　　日</t>
    <rPh sb="0" eb="1">
      <t>ジ</t>
    </rPh>
    <rPh sb="6" eb="7">
      <t>ネン</t>
    </rPh>
    <rPh sb="10" eb="11">
      <t>ガツ</t>
    </rPh>
    <rPh sb="14" eb="15">
      <t>ニチ</t>
    </rPh>
    <rPh sb="16" eb="17">
      <t>イタ</t>
    </rPh>
    <phoneticPr fontId="19"/>
  </si>
  <si>
    <t>会社名・事業者ID</t>
    <rPh sb="0" eb="2">
      <t>カイシャ</t>
    </rPh>
    <rPh sb="2" eb="3">
      <t>メイ</t>
    </rPh>
    <rPh sb="4" eb="7">
      <t>ジギョウシャ</t>
    </rPh>
    <phoneticPr fontId="19"/>
  </si>
  <si>
    <r>
      <t xml:space="preserve">下請契約額
</t>
    </r>
    <r>
      <rPr>
        <sz val="9"/>
        <rFont val="ＭＳ 明朝"/>
        <family val="1"/>
        <charset val="128"/>
      </rPr>
      <t>(※１）</t>
    </r>
    <rPh sb="0" eb="2">
      <t>シタウケ</t>
    </rPh>
    <rPh sb="2" eb="4">
      <t>ケイヤク</t>
    </rPh>
    <rPh sb="4" eb="5">
      <t>ガク</t>
    </rPh>
    <phoneticPr fontId="19"/>
  </si>
  <si>
    <t>《自社に関する事項》</t>
    <rPh sb="1" eb="3">
      <t>ジシャ</t>
    </rPh>
    <phoneticPr fontId="19"/>
  </si>
  <si>
    <t>健康保険等の加入状況
（ ※２ ）</t>
    <rPh sb="0" eb="2">
      <t>ケンコウ</t>
    </rPh>
    <rPh sb="2" eb="4">
      <t>ホケン</t>
    </rPh>
    <rPh sb="4" eb="5">
      <t>トウ</t>
    </rPh>
    <rPh sb="6" eb="8">
      <t>カニュウ</t>
    </rPh>
    <rPh sb="8" eb="10">
      <t>ジョウキョウ</t>
    </rPh>
    <phoneticPr fontId="19"/>
  </si>
  <si>
    <t>外国人技能実習生の従事状況(有無)</t>
    <phoneticPr fontId="19"/>
  </si>
  <si>
    <t>作　　業　　員　　名　　簿</t>
  </si>
  <si>
    <t>（　　年　　月　　日作成)</t>
    <phoneticPr fontId="19"/>
  </si>
  <si>
    <t>元請
確認欄</t>
    <phoneticPr fontId="19"/>
  </si>
  <si>
    <t>事業所の名称
・現場ID</t>
    <rPh sb="8" eb="10">
      <t>ゲンバ</t>
    </rPh>
    <phoneticPr fontId="19"/>
  </si>
  <si>
    <t>所長名</t>
  </si>
  <si>
    <t>提出日　　　　　年　　　月　　　日</t>
    <rPh sb="0" eb="2">
      <t>テイシュツ</t>
    </rPh>
    <rPh sb="2" eb="3">
      <t>ビ</t>
    </rPh>
    <rPh sb="8" eb="9">
      <t>ネン</t>
    </rPh>
    <rPh sb="12" eb="13">
      <t>ガツ</t>
    </rPh>
    <rPh sb="16" eb="17">
      <t>ヒ</t>
    </rPh>
    <phoneticPr fontId="19"/>
  </si>
  <si>
    <t>本書面に記載した内容は、作業員名簿として安全衛生管理や労働災害発生時の緊急連絡・対応のために元請負業者に提示することについて、記載者本人は同意しています。</t>
    <phoneticPr fontId="19"/>
  </si>
  <si>
    <t>一次会社名
・事業者ID</t>
    <rPh sb="0" eb="1">
      <t>イチ</t>
    </rPh>
    <rPh sb="7" eb="9">
      <t>ジギョウ</t>
    </rPh>
    <rPh sb="9" eb="10">
      <t>シャ</t>
    </rPh>
    <phoneticPr fontId="19"/>
  </si>
  <si>
    <t>（　次)会社名
・事業者ID</t>
    <rPh sb="9" eb="12">
      <t>ジギョウシャ</t>
    </rPh>
    <phoneticPr fontId="19"/>
  </si>
  <si>
    <t>番号</t>
    <rPh sb="0" eb="1">
      <t>バン</t>
    </rPh>
    <rPh sb="1" eb="2">
      <t>ゴウ</t>
    </rPh>
    <phoneticPr fontId="19"/>
  </si>
  <si>
    <t>ふりがな</t>
    <phoneticPr fontId="19"/>
  </si>
  <si>
    <t>職種</t>
  </si>
  <si>
    <t>※</t>
    <phoneticPr fontId="19"/>
  </si>
  <si>
    <t>生年月日</t>
    <phoneticPr fontId="19"/>
  </si>
  <si>
    <t>建設業退職金
共済制度</t>
    <rPh sb="0" eb="3">
      <t>ケンセツギョウ</t>
    </rPh>
    <rPh sb="3" eb="6">
      <t>タイショクキン</t>
    </rPh>
    <rPh sb="7" eb="9">
      <t>キョウサイ</t>
    </rPh>
    <rPh sb="9" eb="11">
      <t>セイド</t>
    </rPh>
    <phoneticPr fontId="19"/>
  </si>
  <si>
    <t>教　育・資　格・免　許</t>
    <rPh sb="0" eb="1">
      <t>キョウ</t>
    </rPh>
    <rPh sb="2" eb="3">
      <t>イク</t>
    </rPh>
    <rPh sb="4" eb="5">
      <t>シ</t>
    </rPh>
    <rPh sb="6" eb="7">
      <t>カク</t>
    </rPh>
    <rPh sb="8" eb="9">
      <t>メン</t>
    </rPh>
    <rPh sb="10" eb="11">
      <t>モト</t>
    </rPh>
    <phoneticPr fontId="19"/>
  </si>
  <si>
    <t>入場年月日</t>
  </si>
  <si>
    <t>氏名</t>
  </si>
  <si>
    <t>年金保険</t>
    <rPh sb="0" eb="2">
      <t>ネンキン</t>
    </rPh>
    <rPh sb="2" eb="4">
      <t>ホケン</t>
    </rPh>
    <phoneticPr fontId="19"/>
  </si>
  <si>
    <t>年齢</t>
  </si>
  <si>
    <t>中小企業退職金
共済制度</t>
    <rPh sb="0" eb="2">
      <t>チュウショウ</t>
    </rPh>
    <rPh sb="2" eb="4">
      <t>キギョウ</t>
    </rPh>
    <rPh sb="4" eb="6">
      <t>タイショク</t>
    </rPh>
    <rPh sb="6" eb="7">
      <t>キン</t>
    </rPh>
    <rPh sb="8" eb="10">
      <t>キョウサイ</t>
    </rPh>
    <rPh sb="10" eb="12">
      <t>セイド</t>
    </rPh>
    <phoneticPr fontId="19"/>
  </si>
  <si>
    <t>雇入・職長
特別教育</t>
    <rPh sb="0" eb="1">
      <t>ヤトイ</t>
    </rPh>
    <rPh sb="1" eb="2">
      <t>ニュウ</t>
    </rPh>
    <rPh sb="3" eb="5">
      <t>ショクチョウ</t>
    </rPh>
    <rPh sb="6" eb="8">
      <t>トクベツ</t>
    </rPh>
    <rPh sb="8" eb="10">
      <t>キョウイク</t>
    </rPh>
    <phoneticPr fontId="19"/>
  </si>
  <si>
    <t>技能講習</t>
  </si>
  <si>
    <t>免　許</t>
    <phoneticPr fontId="19"/>
  </si>
  <si>
    <t>受入教育
実施年月日</t>
    <phoneticPr fontId="19"/>
  </si>
  <si>
    <t>技能者ID</t>
    <rPh sb="0" eb="3">
      <t>ギノウシャ</t>
    </rPh>
    <phoneticPr fontId="19"/>
  </si>
  <si>
    <t>年　月　日</t>
  </si>
  <si>
    <t>歳</t>
  </si>
  <si>
    <t>（注)１．※印欄には次の略称を入れる。</t>
    <rPh sb="1" eb="2">
      <t>チュウ</t>
    </rPh>
    <rPh sb="6" eb="7">
      <t>ジルシ</t>
    </rPh>
    <rPh sb="7" eb="8">
      <t>ラン</t>
    </rPh>
    <rPh sb="10" eb="11">
      <t>ツギ</t>
    </rPh>
    <rPh sb="12" eb="14">
      <t>リャクショウ</t>
    </rPh>
    <rPh sb="15" eb="16">
      <t>イ</t>
    </rPh>
    <phoneticPr fontId="19"/>
  </si>
  <si>
    <t>（注）６．年金保険欄には、左欄に年金保険の名称（厚生年金、国民年金）を記載。
　　　　　各年金の受給者である場合は、左欄に「受給者」と記載。</t>
    <phoneticPr fontId="19"/>
  </si>
  <si>
    <t>　　現 … 現場代理人</t>
    <rPh sb="2" eb="3">
      <t>ゲン</t>
    </rPh>
    <phoneticPr fontId="19"/>
  </si>
  <si>
    <t>作 … 作業主任者（（注）2.)</t>
    <rPh sb="0" eb="1">
      <t>サク</t>
    </rPh>
    <phoneticPr fontId="19"/>
  </si>
  <si>
    <t>　　女 … 女性作業員</t>
    <rPh sb="2" eb="3">
      <t>オンナ</t>
    </rPh>
    <phoneticPr fontId="19"/>
  </si>
  <si>
    <t>未 … 18歳未満の作業員</t>
    <rPh sb="0" eb="1">
      <t>ミ</t>
    </rPh>
    <rPh sb="6" eb="7">
      <t>サイ</t>
    </rPh>
    <rPh sb="7" eb="9">
      <t>ミマン</t>
    </rPh>
    <rPh sb="10" eb="13">
      <t>サギョウイン</t>
    </rPh>
    <phoneticPr fontId="19"/>
  </si>
  <si>
    <t>　　主 … 主任技術者</t>
    <rPh sb="2" eb="3">
      <t>シュ</t>
    </rPh>
    <phoneticPr fontId="19"/>
  </si>
  <si>
    <t>職 … 職　長</t>
    <rPh sb="0" eb="1">
      <t>ショク</t>
    </rPh>
    <phoneticPr fontId="19"/>
  </si>
  <si>
    <t>安 … 安全衛生責任者</t>
    <rPh sb="0" eb="1">
      <t>アン</t>
    </rPh>
    <phoneticPr fontId="19"/>
  </si>
  <si>
    <t xml:space="preserve"> 能 … 能力向上教育</t>
    <rPh sb="1" eb="2">
      <t>ノウ</t>
    </rPh>
    <rPh sb="5" eb="7">
      <t>ノウリョク</t>
    </rPh>
    <rPh sb="7" eb="9">
      <t>コウジョウ</t>
    </rPh>
    <rPh sb="9" eb="11">
      <t>キョウイク</t>
    </rPh>
    <phoneticPr fontId="19"/>
  </si>
  <si>
    <t>再 … 危険有害業務・再発防止教育</t>
    <rPh sb="0" eb="1">
      <t>サイ</t>
    </rPh>
    <rPh sb="4" eb="6">
      <t>キケン</t>
    </rPh>
    <rPh sb="6" eb="8">
      <t>ユウガイ</t>
    </rPh>
    <rPh sb="8" eb="10">
      <t>ギョウム</t>
    </rPh>
    <rPh sb="11" eb="13">
      <t>サイハツ</t>
    </rPh>
    <rPh sb="13" eb="15">
      <t>ボウシ</t>
    </rPh>
    <rPh sb="15" eb="17">
      <t>キョウイク</t>
    </rPh>
    <phoneticPr fontId="19"/>
  </si>
  <si>
    <t>（注）７．雇用保険欄には右欄に被保険者番号の下４けたを記載。（日雇労働被保険者の場合には
          左欄に「日雇保険」と記載）事業主である等により雇用保険の適用除外である場合には
          左欄に「適用除外」と記載。</t>
    <phoneticPr fontId="19"/>
  </si>
  <si>
    <t>　　習 … 外国人技能実習生</t>
    <rPh sb="2" eb="3">
      <t>シュウ</t>
    </rPh>
    <phoneticPr fontId="19"/>
  </si>
  <si>
    <t>就 … 外国人建設就労者</t>
    <rPh sb="0" eb="1">
      <t>シュウ</t>
    </rPh>
    <phoneticPr fontId="19"/>
  </si>
  <si>
    <t>　　 １特 …１号特定技能外国人</t>
    <rPh sb="4" eb="5">
      <t>トク</t>
    </rPh>
    <phoneticPr fontId="19"/>
  </si>
  <si>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4" eb="65">
      <t>ホカ</t>
    </rPh>
    <rPh sb="68" eb="70">
      <t>カショ</t>
    </rPh>
    <rPh sb="72" eb="74">
      <t>サギョウ</t>
    </rPh>
    <rPh sb="74" eb="77">
      <t>シュニンシャ</t>
    </rPh>
    <rPh sb="78" eb="80">
      <t>ケンム</t>
    </rPh>
    <rPh sb="86" eb="88">
      <t>ホウテキ</t>
    </rPh>
    <rPh sb="89" eb="90">
      <t>ミト</t>
    </rPh>
    <rPh sb="100" eb="102">
      <t>フクスウ</t>
    </rPh>
    <rPh sb="103" eb="105">
      <t>センニン</t>
    </rPh>
    <phoneticPr fontId="19"/>
  </si>
  <si>
    <t>（注）８．建設業退職金共済制度及び中小企業退職金共済制度への加入の有無については、それぞ
          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19"/>
  </si>
  <si>
    <t>（注）３．各社別に作成するのが原則だが、リース機械等の運転者は一緒でもよい。</t>
    <rPh sb="1" eb="2">
      <t>チュウ</t>
    </rPh>
    <phoneticPr fontId="19"/>
  </si>
  <si>
    <t>（注）９．安全衛生に関する教育の内容（例：雇入時教育、職長教育、建設用リフトの運転の業務
          に係る特別教育）については「雇入・職長特別教育」欄に記載。</t>
    <phoneticPr fontId="19"/>
  </si>
  <si>
    <t>（注）４．資格・免許等の写しを添付することが望ましい。（元請から発注者への提出は不要）</t>
    <rPh sb="1" eb="2">
      <t>チュウ</t>
    </rPh>
    <rPh sb="22" eb="23">
      <t>ノゾ</t>
    </rPh>
    <rPh sb="28" eb="30">
      <t>モトウケ</t>
    </rPh>
    <rPh sb="32" eb="35">
      <t>ハッチュウシャ</t>
    </rPh>
    <rPh sb="37" eb="39">
      <t>テイシュツ</t>
    </rPh>
    <rPh sb="40" eb="42">
      <t>フヨウ</t>
    </rPh>
    <phoneticPr fontId="19"/>
  </si>
  <si>
    <t>（注）５．健康保険欄には、左欄に健康保険の名称（健康保険組合、協会けんぽ、建設国保、国民健康保険）を記載。
          上記の保険に加入しておらず、後期高齢者である等により、国民健康保険の適用除外である場合には、
          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19"/>
  </si>
  <si>
    <t>（注）10．建設工事に係る知識及び技術又は技能に関する資格（例：登録○○基幹技能者、○級○
          ○施工管理技士）を有する場合は、「免許」欄に記載。</t>
    <rPh sb="57" eb="59">
      <t>セコウ</t>
    </rPh>
    <rPh sb="59" eb="61">
      <t>カンリ</t>
    </rPh>
    <phoneticPr fontId="19"/>
  </si>
  <si>
    <t>（注）11．記載事項の一部について、別紙を用いて記載しても差し支えない。</t>
    <phoneticPr fontId="19"/>
  </si>
  <si>
    <t>選　定　理　由　書</t>
    <rPh sb="0" eb="1">
      <t>セン</t>
    </rPh>
    <rPh sb="2" eb="3">
      <t>サダム</t>
    </rPh>
    <rPh sb="4" eb="5">
      <t>リ</t>
    </rPh>
    <rPh sb="6" eb="7">
      <t>ヨシ</t>
    </rPh>
    <rPh sb="8" eb="9">
      <t>ショ</t>
    </rPh>
    <phoneticPr fontId="19"/>
  </si>
  <si>
    <t>県外の建設業者を下請負人に選定したので、下記のとおり報告致します。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rPh sb="28" eb="29">
      <t>イタ</t>
    </rPh>
    <phoneticPr fontId="19"/>
  </si>
  <si>
    <t>１　下請負人の住所又は所在</t>
    <rPh sb="2" eb="3">
      <t>シタ</t>
    </rPh>
    <rPh sb="3" eb="5">
      <t>ウケオイ</t>
    </rPh>
    <rPh sb="5" eb="6">
      <t>ニン</t>
    </rPh>
    <rPh sb="7" eb="9">
      <t>ジュウショ</t>
    </rPh>
    <rPh sb="9" eb="10">
      <t>マタ</t>
    </rPh>
    <rPh sb="11" eb="13">
      <t>ショザイ</t>
    </rPh>
    <phoneticPr fontId="19"/>
  </si>
  <si>
    <t>２　氏名又は名称</t>
    <rPh sb="2" eb="4">
      <t>シメイ</t>
    </rPh>
    <rPh sb="4" eb="5">
      <t>マタ</t>
    </rPh>
    <rPh sb="6" eb="8">
      <t>メイショウ</t>
    </rPh>
    <phoneticPr fontId="19"/>
  </si>
  <si>
    <t>３　建設業許可番号</t>
    <rPh sb="2" eb="4">
      <t>ケンセツ</t>
    </rPh>
    <rPh sb="4" eb="5">
      <t>ギョウ</t>
    </rPh>
    <rPh sb="5" eb="7">
      <t>キョカ</t>
    </rPh>
    <rPh sb="7" eb="9">
      <t>バンゴウ</t>
    </rPh>
    <phoneticPr fontId="19"/>
  </si>
  <si>
    <t>・大臣許可</t>
    <rPh sb="1" eb="3">
      <t>ダイジン</t>
    </rPh>
    <rPh sb="3" eb="5">
      <t>キョカ</t>
    </rPh>
    <phoneticPr fontId="19"/>
  </si>
  <si>
    <t>・知事許可</t>
    <rPh sb="1" eb="3">
      <t>チジ</t>
    </rPh>
    <rPh sb="3" eb="5">
      <t>キョカ</t>
    </rPh>
    <phoneticPr fontId="19"/>
  </si>
  <si>
    <t>・許可なし</t>
    <rPh sb="1" eb="3">
      <t>キョカ</t>
    </rPh>
    <phoneticPr fontId="19"/>
  </si>
  <si>
    <t>号）</t>
    <rPh sb="0" eb="1">
      <t>ゴウ</t>
    </rPh>
    <phoneticPr fontId="19"/>
  </si>
  <si>
    <t>４　契約額</t>
    <rPh sb="2" eb="4">
      <t>ケイヤク</t>
    </rPh>
    <rPh sb="4" eb="5">
      <t>ガク</t>
    </rPh>
    <phoneticPr fontId="19"/>
  </si>
  <si>
    <t>円</t>
    <rPh sb="0" eb="1">
      <t>エン</t>
    </rPh>
    <phoneticPr fontId="19"/>
  </si>
  <si>
    <t>５　工期</t>
    <rPh sb="2" eb="4">
      <t>コウキ</t>
    </rPh>
    <phoneticPr fontId="19"/>
  </si>
  <si>
    <t>～</t>
    <phoneticPr fontId="19"/>
  </si>
  <si>
    <t>６　県内業者にしなかった理由</t>
    <rPh sb="2" eb="4">
      <t>ケンナイ</t>
    </rPh>
    <rPh sb="4" eb="6">
      <t>ギョウシャ</t>
    </rPh>
    <rPh sb="12" eb="14">
      <t>リユウ</t>
    </rPh>
    <phoneticPr fontId="19"/>
  </si>
  <si>
    <t>（具体的に記載すること。）</t>
    <rPh sb="1" eb="4">
      <t>グタイテキ</t>
    </rPh>
    <rPh sb="5" eb="7">
      <t>キサイ</t>
    </rPh>
    <phoneticPr fontId="19"/>
  </si>
  <si>
    <t>110</t>
    <phoneticPr fontId="19"/>
  </si>
  <si>
    <t>120</t>
    <phoneticPr fontId="19"/>
  </si>
  <si>
    <t>130</t>
    <phoneticPr fontId="19"/>
  </si>
  <si>
    <t>140</t>
    <phoneticPr fontId="19"/>
  </si>
  <si>
    <t>適正な労働条件に係る
「誓約書」の日付</t>
    <rPh sb="0" eb="2">
      <t>テキセイ</t>
    </rPh>
    <rPh sb="3" eb="7">
      <t>ロウドウジョウケン</t>
    </rPh>
    <rPh sb="8" eb="9">
      <t>カカ</t>
    </rPh>
    <rPh sb="12" eb="15">
      <t>セイヤクショ</t>
    </rPh>
    <rPh sb="17" eb="19">
      <t>ヒヅケ</t>
    </rPh>
    <phoneticPr fontId="100"/>
  </si>
  <si>
    <t>年　　月　　日</t>
    <rPh sb="0" eb="1">
      <t>ネン</t>
    </rPh>
    <rPh sb="3" eb="4">
      <t>ツキ</t>
    </rPh>
    <rPh sb="6" eb="7">
      <t>ヒ</t>
    </rPh>
    <phoneticPr fontId="100"/>
  </si>
  <si>
    <t>福岡市博多区東公園７－７</t>
  </si>
  <si>
    <t>(株）福岡企画技調</t>
  </si>
  <si>
    <t>代表取締役　企画太郎</t>
  </si>
  <si>
    <t>○</t>
  </si>
  <si>
    <t>「安全・訓練等の活動報告書」は工事打合せ簿によるものとして削除</t>
    <rPh sb="29" eb="31">
      <t>サクジョ</t>
    </rPh>
    <phoneticPr fontId="19"/>
  </si>
  <si>
    <t>削除</t>
    <rPh sb="0" eb="2">
      <t>サクジョ</t>
    </rPh>
    <phoneticPr fontId="19"/>
  </si>
  <si>
    <t>「土木工事施工管理の手引き」改定に伴い、工事打合せ簿によるものは、各様式の決済欄を削除した</t>
    <rPh sb="1" eb="5">
      <t>ドボクコウジ</t>
    </rPh>
    <rPh sb="5" eb="9">
      <t>セコウカンリ</t>
    </rPh>
    <rPh sb="10" eb="12">
      <t>テビ</t>
    </rPh>
    <rPh sb="14" eb="16">
      <t>カイテイ</t>
    </rPh>
    <rPh sb="17" eb="18">
      <t>トモナ</t>
    </rPh>
    <rPh sb="20" eb="22">
      <t>コウジ</t>
    </rPh>
    <rPh sb="22" eb="24">
      <t>ウチアワ</t>
    </rPh>
    <rPh sb="25" eb="26">
      <t>ボ</t>
    </rPh>
    <rPh sb="33" eb="36">
      <t>カクヨウシキ</t>
    </rPh>
    <rPh sb="37" eb="40">
      <t>ケッサイラン</t>
    </rPh>
    <rPh sb="41" eb="43">
      <t>サクジョ</t>
    </rPh>
    <phoneticPr fontId="19"/>
  </si>
  <si>
    <t>改定</t>
    <rPh sb="0" eb="2">
      <t>カイテイ</t>
    </rPh>
    <phoneticPr fontId="19"/>
  </si>
  <si>
    <t>「土木工事施工管理の手引き」改定に伴い、一部書類の提出時期、摘要を見直し</t>
    <rPh sb="20" eb="22">
      <t>イチブ</t>
    </rPh>
    <rPh sb="22" eb="24">
      <t>ショルイ</t>
    </rPh>
    <rPh sb="25" eb="29">
      <t>テイシュツジキ</t>
    </rPh>
    <rPh sb="30" eb="32">
      <t>テキヨウ</t>
    </rPh>
    <rPh sb="33" eb="35">
      <t>ミナオ</t>
    </rPh>
    <phoneticPr fontId="19"/>
  </si>
  <si>
    <t>「事前協議チェックシート【工事】」、「材料承認願い」、「施工体系図」の改定</t>
    <rPh sb="19" eb="23">
      <t>ザイリョウショウニン</t>
    </rPh>
    <rPh sb="23" eb="24">
      <t>ネガ</t>
    </rPh>
    <rPh sb="28" eb="33">
      <t>セコウタイケイズ</t>
    </rPh>
    <rPh sb="35" eb="37">
      <t>カイテイ</t>
    </rPh>
    <phoneticPr fontId="19"/>
  </si>
  <si>
    <t>※処分地の面積が分かるような資料を添付すること
※処分地の形状や用途によっては、土砂埋立の許可等が必要になりますので、許可証等の写しを添付すること。
※その他、監督員が必要と認める書類を添付すること。</t>
    <rPh sb="78" eb="79">
      <t>タ</t>
    </rPh>
    <rPh sb="80" eb="83">
      <t>カントクイン</t>
    </rPh>
    <rPh sb="84" eb="86">
      <t>ヒツヨウ</t>
    </rPh>
    <rPh sb="87" eb="88">
      <t>ミト</t>
    </rPh>
    <rPh sb="90" eb="92">
      <t>ショルイ</t>
    </rPh>
    <rPh sb="93" eb="95">
      <t>テンプ</t>
    </rPh>
    <phoneticPr fontId="19"/>
  </si>
  <si>
    <t>監督員への書類提出は、原則として工事打合せ簿によること
監督員は決裁区分に応じて、適宜決裁欄を追加すること</t>
    <rPh sb="0" eb="3">
      <t>カントクイン</t>
    </rPh>
    <rPh sb="5" eb="7">
      <t>ショルイ</t>
    </rPh>
    <rPh sb="7" eb="9">
      <t>テイシュツ</t>
    </rPh>
    <rPh sb="11" eb="13">
      <t>ゲンソク</t>
    </rPh>
    <rPh sb="16" eb="20">
      <t>コウジウチアワ</t>
    </rPh>
    <rPh sb="21" eb="22">
      <t>ボ</t>
    </rPh>
    <rPh sb="28" eb="31">
      <t>カントクイン</t>
    </rPh>
    <rPh sb="32" eb="36">
      <t>ケッサイクブン</t>
    </rPh>
    <rPh sb="37" eb="38">
      <t>オウ</t>
    </rPh>
    <rPh sb="41" eb="43">
      <t>テキギ</t>
    </rPh>
    <rPh sb="43" eb="46">
      <t>ケッサイラン</t>
    </rPh>
    <rPh sb="47" eb="49">
      <t>ツイカ</t>
    </rPh>
    <phoneticPr fontId="19"/>
  </si>
  <si>
    <t>工 　事 　名：</t>
    <rPh sb="0" eb="1">
      <t>コウ</t>
    </rPh>
    <rPh sb="3" eb="4">
      <t>コト</t>
    </rPh>
    <rPh sb="6" eb="7">
      <t>メイ</t>
    </rPh>
    <phoneticPr fontId="19"/>
  </si>
  <si>
    <t>受注会社名：</t>
    <rPh sb="0" eb="2">
      <t>ジュチュウ</t>
    </rPh>
    <rPh sb="2" eb="4">
      <t>カイシャ</t>
    </rPh>
    <rPh sb="4" eb="5">
      <t>メイ</t>
    </rPh>
    <phoneticPr fontId="19"/>
  </si>
  <si>
    <t>作 　成 　者：</t>
    <rPh sb="0" eb="1">
      <t>サク</t>
    </rPh>
    <rPh sb="3" eb="4">
      <t>シゲル</t>
    </rPh>
    <rPh sb="6" eb="7">
      <t>シャ</t>
    </rPh>
    <phoneticPr fontId="19"/>
  </si>
  <si>
    <t>床掘工</t>
    <rPh sb="0" eb="2">
      <t>トコボリ</t>
    </rPh>
    <rPh sb="2" eb="3">
      <t>コウ</t>
    </rPh>
    <phoneticPr fontId="100"/>
  </si>
  <si>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phoneticPr fontId="100"/>
  </si>
  <si>
    <t>表２：当該工事の土工において活用する施工プロセスのチェック欄および実施する作業内容に「■」と記入する。</t>
    <rPh sb="0" eb="1">
      <t>ヒョウ</t>
    </rPh>
    <rPh sb="3" eb="5">
      <t>トウガイ</t>
    </rPh>
    <rPh sb="5" eb="7">
      <t>コウジ</t>
    </rPh>
    <rPh sb="8" eb="10">
      <t>ドコウ</t>
    </rPh>
    <rPh sb="14" eb="16">
      <t>カツヨウ</t>
    </rPh>
    <rPh sb="18" eb="20">
      <t>セコウ</t>
    </rPh>
    <rPh sb="29" eb="30">
      <t>ラン</t>
    </rPh>
    <rPh sb="33" eb="35">
      <t>ジッシ</t>
    </rPh>
    <rPh sb="37" eb="39">
      <t>サギョウ</t>
    </rPh>
    <rPh sb="39" eb="41">
      <t>ナイヨウ</t>
    </rPh>
    <rPh sb="46" eb="48">
      <t>キニュウ</t>
    </rPh>
    <phoneticPr fontId="100"/>
  </si>
  <si>
    <t>表２：当該工事の舗装工において活用する施工プロセスのチェック欄および実施する作業内容に「■」と記入する。</t>
    <rPh sb="0" eb="1">
      <t>ヒョウ</t>
    </rPh>
    <rPh sb="3" eb="5">
      <t>トウガイ</t>
    </rPh>
    <rPh sb="5" eb="7">
      <t>コウジ</t>
    </rPh>
    <rPh sb="8" eb="10">
      <t>ホソウ</t>
    </rPh>
    <rPh sb="10" eb="11">
      <t>コウ</t>
    </rPh>
    <rPh sb="15" eb="17">
      <t>カツヨウ</t>
    </rPh>
    <rPh sb="19" eb="21">
      <t>セコウ</t>
    </rPh>
    <rPh sb="30" eb="31">
      <t>ラン</t>
    </rPh>
    <rPh sb="34" eb="36">
      <t>ジッシ</t>
    </rPh>
    <rPh sb="38" eb="40">
      <t>サギョウ</t>
    </rPh>
    <rPh sb="40" eb="42">
      <t>ナイヨウ</t>
    </rPh>
    <rPh sb="47" eb="49">
      <t>キニュウ</t>
    </rPh>
    <phoneticPr fontId="100"/>
  </si>
  <si>
    <t>表２：当該工事の河川浚渫工において活用する施工プロセスのチェック欄および実施する作業内容に「■」と記入する。</t>
    <rPh sb="0" eb="1">
      <t>ヒョウ</t>
    </rPh>
    <rPh sb="3" eb="5">
      <t>トウガイ</t>
    </rPh>
    <rPh sb="5" eb="7">
      <t>コウジ</t>
    </rPh>
    <rPh sb="8" eb="10">
      <t>カセン</t>
    </rPh>
    <rPh sb="10" eb="12">
      <t>シュンセツ</t>
    </rPh>
    <rPh sb="12" eb="13">
      <t>コウ</t>
    </rPh>
    <rPh sb="17" eb="19">
      <t>カツヨウ</t>
    </rPh>
    <rPh sb="21" eb="23">
      <t>セコウ</t>
    </rPh>
    <rPh sb="32" eb="33">
      <t>ラン</t>
    </rPh>
    <rPh sb="36" eb="38">
      <t>ジッシ</t>
    </rPh>
    <rPh sb="40" eb="42">
      <t>サギョウ</t>
    </rPh>
    <rPh sb="42" eb="44">
      <t>ナイヨウ</t>
    </rPh>
    <rPh sb="49" eb="51">
      <t>キニュウ</t>
    </rPh>
    <phoneticPr fontId="100"/>
  </si>
  <si>
    <t>表２：当該工事の付帯構造物設置工において活用する施工プロセスのチェック欄および実施する作業内容に「■」と記入する。</t>
    <rPh sb="0" eb="1">
      <t>ヒョウ</t>
    </rPh>
    <rPh sb="3" eb="5">
      <t>トウガイ</t>
    </rPh>
    <rPh sb="5" eb="7">
      <t>コウジ</t>
    </rPh>
    <rPh sb="8" eb="10">
      <t>フタイ</t>
    </rPh>
    <rPh sb="10" eb="13">
      <t>コウゾウブツ</t>
    </rPh>
    <rPh sb="13" eb="15">
      <t>セッチ</t>
    </rPh>
    <rPh sb="15" eb="16">
      <t>コウ</t>
    </rPh>
    <rPh sb="20" eb="22">
      <t>カツヨウ</t>
    </rPh>
    <rPh sb="24" eb="26">
      <t>セコウ</t>
    </rPh>
    <rPh sb="35" eb="36">
      <t>ラン</t>
    </rPh>
    <rPh sb="39" eb="41">
      <t>ジッシ</t>
    </rPh>
    <rPh sb="43" eb="45">
      <t>サギョウ</t>
    </rPh>
    <rPh sb="45" eb="47">
      <t>ナイヨウ</t>
    </rPh>
    <rPh sb="52" eb="54">
      <t>キニュウ</t>
    </rPh>
    <phoneticPr fontId="100"/>
  </si>
  <si>
    <t>表２：当該工事の地盤改良工において活用する施工プロセスのチェック欄および実施する作業内容に「■」と記入する。</t>
    <rPh sb="0" eb="1">
      <t>ヒョウ</t>
    </rPh>
    <rPh sb="3" eb="5">
      <t>トウガイ</t>
    </rPh>
    <rPh sb="5" eb="7">
      <t>コウジ</t>
    </rPh>
    <rPh sb="8" eb="10">
      <t>ジバン</t>
    </rPh>
    <rPh sb="10" eb="12">
      <t>カイリョウ</t>
    </rPh>
    <rPh sb="12" eb="13">
      <t>コウ</t>
    </rPh>
    <rPh sb="17" eb="19">
      <t>カツヨウ</t>
    </rPh>
    <rPh sb="21" eb="23">
      <t>セコウ</t>
    </rPh>
    <rPh sb="32" eb="33">
      <t>ラン</t>
    </rPh>
    <rPh sb="36" eb="38">
      <t>ジッシ</t>
    </rPh>
    <rPh sb="40" eb="42">
      <t>サギョウ</t>
    </rPh>
    <rPh sb="42" eb="44">
      <t>ナイヨウ</t>
    </rPh>
    <rPh sb="49" eb="51">
      <t>キニュウ</t>
    </rPh>
    <phoneticPr fontId="100"/>
  </si>
  <si>
    <t>表２：当該工事の舗装工（修繕工）において活用する施工プロセスのチェック欄および実施する作業内容に「■」と記入する。</t>
    <rPh sb="0" eb="1">
      <t>ヒョウ</t>
    </rPh>
    <rPh sb="3" eb="5">
      <t>トウガイ</t>
    </rPh>
    <rPh sb="5" eb="7">
      <t>コウジ</t>
    </rPh>
    <rPh sb="8" eb="10">
      <t>ホソウ</t>
    </rPh>
    <rPh sb="10" eb="11">
      <t>コウ</t>
    </rPh>
    <rPh sb="12" eb="14">
      <t>シュウゼン</t>
    </rPh>
    <rPh sb="14" eb="15">
      <t>コウ</t>
    </rPh>
    <rPh sb="20" eb="22">
      <t>カツヨウ</t>
    </rPh>
    <rPh sb="24" eb="26">
      <t>セコウ</t>
    </rPh>
    <rPh sb="35" eb="36">
      <t>ラン</t>
    </rPh>
    <rPh sb="39" eb="41">
      <t>ジッシ</t>
    </rPh>
    <rPh sb="43" eb="45">
      <t>サギョウ</t>
    </rPh>
    <rPh sb="45" eb="47">
      <t>ナイヨウ</t>
    </rPh>
    <rPh sb="52" eb="54">
      <t>キニュウ</t>
    </rPh>
    <phoneticPr fontId="100"/>
  </si>
  <si>
    <t>ＩＣＴ活用工事（基礎工）計画書</t>
    <rPh sb="3" eb="5">
      <t>カツヨウ</t>
    </rPh>
    <rPh sb="5" eb="7">
      <t>コウジ</t>
    </rPh>
    <rPh sb="8" eb="10">
      <t>キソ</t>
    </rPh>
    <rPh sb="10" eb="11">
      <t>コウ</t>
    </rPh>
    <rPh sb="12" eb="14">
      <t>ケイカク</t>
    </rPh>
    <rPh sb="14" eb="15">
      <t>ショ</t>
    </rPh>
    <phoneticPr fontId="100"/>
  </si>
  <si>
    <t>※活用必須工種が【基礎工】の場合は表１へ。違う場合は表２へ。</t>
    <rPh sb="1" eb="7">
      <t>カツヨウヒッスウコウシュ</t>
    </rPh>
    <rPh sb="9" eb="11">
      <t>キソ</t>
    </rPh>
    <rPh sb="11" eb="12">
      <t>コウ</t>
    </rPh>
    <rPh sb="14" eb="16">
      <t>バアイ</t>
    </rPh>
    <rPh sb="17" eb="18">
      <t>ヒョウ</t>
    </rPh>
    <rPh sb="21" eb="22">
      <t>チガ</t>
    </rPh>
    <rPh sb="23" eb="25">
      <t>バアイ</t>
    </rPh>
    <rPh sb="26" eb="27">
      <t>ヒョウ</t>
    </rPh>
    <phoneticPr fontId="100"/>
  </si>
  <si>
    <t>当該工事の基礎工において施工プロセス②④⑤を活用し実施します。</t>
    <rPh sb="0" eb="4">
      <t>トウガイコウジ</t>
    </rPh>
    <rPh sb="5" eb="7">
      <t>キソ</t>
    </rPh>
    <rPh sb="7" eb="8">
      <t>コウ</t>
    </rPh>
    <rPh sb="12" eb="14">
      <t>セコウ</t>
    </rPh>
    <rPh sb="22" eb="24">
      <t>カツヨウ</t>
    </rPh>
    <rPh sb="25" eb="27">
      <t>ジッシ</t>
    </rPh>
    <phoneticPr fontId="100"/>
  </si>
  <si>
    <t>表２：当該工事の基礎工において活用する施工プロセスのチェック欄および実施する作業内容に「■」と記入する。</t>
    <rPh sb="0" eb="1">
      <t>ヒョウ</t>
    </rPh>
    <rPh sb="3" eb="5">
      <t>トウガイ</t>
    </rPh>
    <rPh sb="5" eb="7">
      <t>コウジ</t>
    </rPh>
    <rPh sb="8" eb="10">
      <t>キソ</t>
    </rPh>
    <rPh sb="10" eb="11">
      <t>コウ</t>
    </rPh>
    <rPh sb="15" eb="17">
      <t>カツヨウ</t>
    </rPh>
    <rPh sb="19" eb="21">
      <t>セコウ</t>
    </rPh>
    <rPh sb="30" eb="31">
      <t>ラン</t>
    </rPh>
    <rPh sb="34" eb="36">
      <t>ジッシ</t>
    </rPh>
    <rPh sb="38" eb="40">
      <t>サギョウ</t>
    </rPh>
    <rPh sb="40" eb="42">
      <t>ナイヨウ</t>
    </rPh>
    <rPh sb="47" eb="49">
      <t>キニュウ</t>
    </rPh>
    <phoneticPr fontId="100"/>
  </si>
  <si>
    <t>ＩＣＴ活用工事（擁壁工）計画書</t>
    <rPh sb="3" eb="5">
      <t>カツヨウ</t>
    </rPh>
    <rPh sb="5" eb="7">
      <t>コウジ</t>
    </rPh>
    <rPh sb="8" eb="10">
      <t>ヨウヘキ</t>
    </rPh>
    <rPh sb="10" eb="11">
      <t>コウ</t>
    </rPh>
    <rPh sb="12" eb="14">
      <t>ケイカク</t>
    </rPh>
    <rPh sb="14" eb="15">
      <t>ショ</t>
    </rPh>
    <phoneticPr fontId="100"/>
  </si>
  <si>
    <t>※活用必須工種が【擁壁工】の場合は表１へ。違う場合は表２へ。</t>
    <rPh sb="1" eb="7">
      <t>カツヨウヒッスウコウシュ</t>
    </rPh>
    <rPh sb="9" eb="11">
      <t>ヨウヘキ</t>
    </rPh>
    <rPh sb="11" eb="12">
      <t>コウ</t>
    </rPh>
    <rPh sb="14" eb="16">
      <t>バアイ</t>
    </rPh>
    <rPh sb="17" eb="18">
      <t>ヒョウ</t>
    </rPh>
    <rPh sb="21" eb="22">
      <t>チガ</t>
    </rPh>
    <rPh sb="23" eb="25">
      <t>バアイ</t>
    </rPh>
    <rPh sb="26" eb="27">
      <t>ヒョウ</t>
    </rPh>
    <phoneticPr fontId="100"/>
  </si>
  <si>
    <t>当該工事の擁壁工において施工プロセス②④⑤を活用し実施します。</t>
    <rPh sb="0" eb="4">
      <t>トウガイコウジ</t>
    </rPh>
    <rPh sb="5" eb="7">
      <t>ヨウヘキ</t>
    </rPh>
    <rPh sb="7" eb="8">
      <t>コウ</t>
    </rPh>
    <rPh sb="12" eb="14">
      <t>セコウ</t>
    </rPh>
    <rPh sb="22" eb="24">
      <t>カツヨウ</t>
    </rPh>
    <rPh sb="25" eb="27">
      <t>ジッシ</t>
    </rPh>
    <phoneticPr fontId="100"/>
  </si>
  <si>
    <t>表２：当該工事の擁壁工において活用する施工プロセスのチェック欄および実施する作業内容に「■」と記入する。</t>
    <rPh sb="0" eb="1">
      <t>ヒョウ</t>
    </rPh>
    <rPh sb="3" eb="5">
      <t>トウガイ</t>
    </rPh>
    <rPh sb="5" eb="7">
      <t>コウジ</t>
    </rPh>
    <rPh sb="8" eb="11">
      <t>ヨウヘキコウ</t>
    </rPh>
    <rPh sb="11" eb="12">
      <t>キコウ</t>
    </rPh>
    <rPh sb="15" eb="17">
      <t>カツヨウ</t>
    </rPh>
    <rPh sb="19" eb="21">
      <t>セコウ</t>
    </rPh>
    <rPh sb="30" eb="31">
      <t>ラン</t>
    </rPh>
    <rPh sb="34" eb="36">
      <t>ジッシ</t>
    </rPh>
    <rPh sb="38" eb="40">
      <t>サギョウ</t>
    </rPh>
    <rPh sb="40" eb="42">
      <t>ナイヨウ</t>
    </rPh>
    <rPh sb="47" eb="49">
      <t>キニュウ</t>
    </rPh>
    <phoneticPr fontId="100"/>
  </si>
  <si>
    <t>表２：当該工事の法面工において活用する施工プロセスのチェック欄および実施する作業内容に「■」と記入する。</t>
    <rPh sb="0" eb="1">
      <t>ヒョウ</t>
    </rPh>
    <rPh sb="3" eb="5">
      <t>トウガイ</t>
    </rPh>
    <rPh sb="5" eb="7">
      <t>コウジ</t>
    </rPh>
    <rPh sb="8" eb="10">
      <t>ノリメン</t>
    </rPh>
    <rPh sb="10" eb="11">
      <t>コウ</t>
    </rPh>
    <rPh sb="15" eb="17">
      <t>カツヨウ</t>
    </rPh>
    <rPh sb="19" eb="21">
      <t>セコウ</t>
    </rPh>
    <rPh sb="30" eb="31">
      <t>ラン</t>
    </rPh>
    <rPh sb="34" eb="36">
      <t>ジッシ</t>
    </rPh>
    <rPh sb="38" eb="40">
      <t>サギョウ</t>
    </rPh>
    <rPh sb="40" eb="42">
      <t>ナイヨウ</t>
    </rPh>
    <rPh sb="47" eb="49">
      <t>キニュウ</t>
    </rPh>
    <phoneticPr fontId="100"/>
  </si>
  <si>
    <t>「ICT活用工事関連書類」の各計画シートを令和４年１０月１日改定版に改定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9"/>
  </si>
  <si>
    <t>各書類</t>
    <rPh sb="0" eb="3">
      <t>カクショルイ</t>
    </rPh>
    <phoneticPr fontId="19"/>
  </si>
  <si>
    <t>210，100，150</t>
    <phoneticPr fontId="19"/>
  </si>
  <si>
    <t>220</t>
    <phoneticPr fontId="19"/>
  </si>
  <si>
    <t>（2.01版）</t>
    <rPh sb="5" eb="6">
      <t>バン</t>
    </rPh>
    <phoneticPr fontId="19"/>
  </si>
  <si>
    <t>240</t>
    <phoneticPr fontId="19"/>
  </si>
  <si>
    <t>様式－５(1)</t>
    <rPh sb="0" eb="2">
      <t>ヨウシキ</t>
    </rPh>
    <phoneticPr fontId="88"/>
  </si>
  <si>
    <t>請求書</t>
    <rPh sb="0" eb="3">
      <t>セイキュウショ</t>
    </rPh>
    <phoneticPr fontId="88"/>
  </si>
  <si>
    <t>（</t>
    <phoneticPr fontId="88"/>
  </si>
  <si>
    <t>）</t>
    <phoneticPr fontId="88"/>
  </si>
  <si>
    <t>前払金</t>
    <rPh sb="0" eb="3">
      <t>マエバライキン</t>
    </rPh>
    <phoneticPr fontId="19"/>
  </si>
  <si>
    <t>中間前払金</t>
    <rPh sb="0" eb="2">
      <t>チュウカン</t>
    </rPh>
    <rPh sb="2" eb="4">
      <t>マエバラ</t>
    </rPh>
    <rPh sb="4" eb="5">
      <t>キン</t>
    </rPh>
    <phoneticPr fontId="19"/>
  </si>
  <si>
    <t>部分払金</t>
    <rPh sb="0" eb="2">
      <t>ブブン</t>
    </rPh>
    <rPh sb="2" eb="3">
      <t>ハラ</t>
    </rPh>
    <rPh sb="3" eb="4">
      <t>キン</t>
    </rPh>
    <phoneticPr fontId="19"/>
  </si>
  <si>
    <t>完成代金</t>
    <rPh sb="0" eb="2">
      <t>カンセイ</t>
    </rPh>
    <rPh sb="2" eb="4">
      <t>ダイキン</t>
    </rPh>
    <phoneticPr fontId="19"/>
  </si>
  <si>
    <t>請求者（住所）</t>
    <phoneticPr fontId="88"/>
  </si>
  <si>
    <t>（氏名）</t>
    <phoneticPr fontId="88"/>
  </si>
  <si>
    <t>（記名押印又は署名）</t>
    <rPh sb="1" eb="3">
      <t>キメイ</t>
    </rPh>
    <rPh sb="3" eb="5">
      <t>オウイン</t>
    </rPh>
    <rPh sb="4" eb="5">
      <t>イン</t>
    </rPh>
    <rPh sb="5" eb="6">
      <t>マタ</t>
    </rPh>
    <rPh sb="7" eb="9">
      <t>ショメイ</t>
    </rPh>
    <phoneticPr fontId="88"/>
  </si>
  <si>
    <t>下記のとおり請求します。</t>
    <phoneticPr fontId="88"/>
  </si>
  <si>
    <t>請求金額</t>
    <phoneticPr fontId="88"/>
  </si>
  <si>
    <t>ただし、次の工事の(</t>
    <phoneticPr fontId="88"/>
  </si>
  <si>
    <t>)として</t>
    <phoneticPr fontId="88"/>
  </si>
  <si>
    <t>契約日</t>
  </si>
  <si>
    <t>￥</t>
    <phoneticPr fontId="88"/>
  </si>
  <si>
    <t>債権者番号</t>
  </si>
  <si>
    <t>(注)1．</t>
    <phoneticPr fontId="19"/>
  </si>
  <si>
    <t>（　　　）には前払金、中間前払金、部分払金、完成代金の別を記入すること。</t>
  </si>
  <si>
    <t>2．</t>
    <phoneticPr fontId="23"/>
  </si>
  <si>
    <t>部分払金を請求する場合は、請求内訳書を添付すること。</t>
  </si>
  <si>
    <t>3．</t>
    <phoneticPr fontId="23"/>
  </si>
  <si>
    <t>債権者番号は、前払金を請求する場合に、前払金用の番号を記載すること。</t>
    <rPh sb="0" eb="3">
      <t>サイケンシャ</t>
    </rPh>
    <rPh sb="3" eb="5">
      <t>バンゴウ</t>
    </rPh>
    <rPh sb="7" eb="9">
      <t>マエバラ</t>
    </rPh>
    <rPh sb="9" eb="10">
      <t>キン</t>
    </rPh>
    <rPh sb="11" eb="13">
      <t>セイキュウ</t>
    </rPh>
    <rPh sb="15" eb="17">
      <t>バアイ</t>
    </rPh>
    <rPh sb="19" eb="21">
      <t>マエバライ</t>
    </rPh>
    <rPh sb="21" eb="22">
      <t>キン</t>
    </rPh>
    <rPh sb="22" eb="23">
      <t>ヨウ</t>
    </rPh>
    <rPh sb="24" eb="26">
      <t>バンゴウ</t>
    </rPh>
    <rPh sb="27" eb="29">
      <t>キサイ</t>
    </rPh>
    <phoneticPr fontId="88"/>
  </si>
  <si>
    <t>追加</t>
    <rPh sb="0" eb="2">
      <t>ツイカ</t>
    </rPh>
    <phoneticPr fontId="19"/>
  </si>
  <si>
    <t>「その他：受注者用」から移動</t>
    <rPh sb="3" eb="4">
      <t>タ</t>
    </rPh>
    <rPh sb="5" eb="9">
      <t>ジュチュウシャヨウ</t>
    </rPh>
    <rPh sb="12" eb="14">
      <t>イドウ</t>
    </rPh>
    <phoneticPr fontId="19"/>
  </si>
  <si>
    <t>1270</t>
    <phoneticPr fontId="19"/>
  </si>
  <si>
    <t>工事安全対策自己点検チェックリストの最下段部の「（提出）～最後」を削除</t>
    <rPh sb="18" eb="21">
      <t>サイゲダン</t>
    </rPh>
    <rPh sb="21" eb="22">
      <t>ブ</t>
    </rPh>
    <rPh sb="25" eb="27">
      <t>テイシュツ</t>
    </rPh>
    <rPh sb="29" eb="31">
      <t>サイゴ</t>
    </rPh>
    <rPh sb="33" eb="35">
      <t>サクジョ</t>
    </rPh>
    <phoneticPr fontId="19"/>
  </si>
  <si>
    <t>250</t>
    <phoneticPr fontId="19"/>
  </si>
  <si>
    <t>改定</t>
    <rPh sb="0" eb="2">
      <t>カイテイ</t>
    </rPh>
    <phoneticPr fontId="19"/>
  </si>
  <si>
    <t>提出書類一覧</t>
    <rPh sb="0" eb="2">
      <t>テイシュツ</t>
    </rPh>
    <rPh sb="2" eb="4">
      <t>ショルイ</t>
    </rPh>
    <rPh sb="4" eb="6">
      <t>イチラン</t>
    </rPh>
    <phoneticPr fontId="19"/>
  </si>
  <si>
    <t>「材料出荷証明書」適用：道路用路盤材等⇒土・石材等</t>
    <rPh sb="9" eb="11">
      <t>テキヨウ</t>
    </rPh>
    <rPh sb="12" eb="15">
      <t>ドウロヨウ</t>
    </rPh>
    <rPh sb="15" eb="18">
      <t>ロバンザイ</t>
    </rPh>
    <rPh sb="18" eb="19">
      <t>トウ</t>
    </rPh>
    <rPh sb="20" eb="21">
      <t>ツチ</t>
    </rPh>
    <rPh sb="22" eb="24">
      <t>セキザイ</t>
    </rPh>
    <rPh sb="24" eb="25">
      <t>トウ</t>
    </rPh>
    <phoneticPr fontId="19"/>
  </si>
  <si>
    <t>修正</t>
    <rPh sb="0" eb="2">
      <t>シュウセイ</t>
    </rPh>
    <phoneticPr fontId="19"/>
  </si>
  <si>
    <t>任意様式</t>
    <rPh sb="0" eb="2">
      <t>ニンイ</t>
    </rPh>
    <rPh sb="2" eb="4">
      <t>ヨウシキ</t>
    </rPh>
    <phoneticPr fontId="19"/>
  </si>
  <si>
    <t>工事完成図・工事写真・工程管理表</t>
    <rPh sb="0" eb="2">
      <t>コウジ</t>
    </rPh>
    <rPh sb="2" eb="4">
      <t>カンセイ</t>
    </rPh>
    <rPh sb="4" eb="5">
      <t>ズ</t>
    </rPh>
    <rPh sb="6" eb="8">
      <t>コウジ</t>
    </rPh>
    <rPh sb="8" eb="10">
      <t>シャシン</t>
    </rPh>
    <rPh sb="11" eb="13">
      <t>コウテイ</t>
    </rPh>
    <rPh sb="13" eb="15">
      <t>カンリ</t>
    </rPh>
    <rPh sb="15" eb="16">
      <t>ヒョウ</t>
    </rPh>
    <phoneticPr fontId="19"/>
  </si>
  <si>
    <t>出来形展開図、横断図、構造図等
電子納品の場合、写真はCDで提出（着工前写真及び竣工写真は紙で提出）</t>
    <rPh sb="0" eb="3">
      <t>デキガタ</t>
    </rPh>
    <rPh sb="3" eb="6">
      <t>テンカイズ</t>
    </rPh>
    <rPh sb="7" eb="10">
      <t>オウダンズ</t>
    </rPh>
    <rPh sb="11" eb="14">
      <t>コウゾウズ</t>
    </rPh>
    <rPh sb="14" eb="15">
      <t>トウ</t>
    </rPh>
    <rPh sb="16" eb="18">
      <t>デンシ</t>
    </rPh>
    <rPh sb="18" eb="20">
      <t>ノウヒン</t>
    </rPh>
    <rPh sb="21" eb="23">
      <t>バアイ</t>
    </rPh>
    <rPh sb="24" eb="26">
      <t>シャシン</t>
    </rPh>
    <rPh sb="30" eb="32">
      <t>テイシュツ</t>
    </rPh>
    <rPh sb="33" eb="35">
      <t>チャッコウ</t>
    </rPh>
    <rPh sb="35" eb="36">
      <t>マエ</t>
    </rPh>
    <rPh sb="36" eb="38">
      <t>シャシン</t>
    </rPh>
    <rPh sb="38" eb="39">
      <t>オヨ</t>
    </rPh>
    <rPh sb="40" eb="42">
      <t>シュンコウ</t>
    </rPh>
    <rPh sb="42" eb="44">
      <t>シャシン</t>
    </rPh>
    <rPh sb="45" eb="46">
      <t>カミ</t>
    </rPh>
    <rPh sb="47" eb="49">
      <t>テイシュツ</t>
    </rPh>
    <phoneticPr fontId="19"/>
  </si>
  <si>
    <t>追加</t>
    <rPh sb="0" eb="2">
      <t>ツイカ</t>
    </rPh>
    <phoneticPr fontId="19"/>
  </si>
  <si>
    <t>各様式</t>
    <rPh sb="0" eb="1">
      <t>カク</t>
    </rPh>
    <rPh sb="1" eb="3">
      <t>ヨウシキ</t>
    </rPh>
    <phoneticPr fontId="19"/>
  </si>
  <si>
    <t>施設台帳
（照明、標識、橋梁、舗装、堰、水門等）</t>
    <rPh sb="0" eb="2">
      <t>シセツ</t>
    </rPh>
    <rPh sb="2" eb="4">
      <t>ダイチョウ</t>
    </rPh>
    <rPh sb="6" eb="8">
      <t>ショウメイ</t>
    </rPh>
    <rPh sb="9" eb="11">
      <t>ヒョウシキ</t>
    </rPh>
    <rPh sb="12" eb="14">
      <t>キョウリョウ</t>
    </rPh>
    <rPh sb="15" eb="17">
      <t>ホソウ</t>
    </rPh>
    <rPh sb="18" eb="19">
      <t>セキ</t>
    </rPh>
    <rPh sb="20" eb="22">
      <t>スイモン</t>
    </rPh>
    <rPh sb="22" eb="23">
      <t>トウ</t>
    </rPh>
    <phoneticPr fontId="19"/>
  </si>
  <si>
    <t>道路施設台帳整備・河川現況台帳調書の作成・更新に係る場合</t>
    <rPh sb="0" eb="2">
      <t>ドウロ</t>
    </rPh>
    <rPh sb="2" eb="4">
      <t>シセツ</t>
    </rPh>
    <rPh sb="4" eb="6">
      <t>ダイチョウ</t>
    </rPh>
    <rPh sb="6" eb="8">
      <t>セイビ</t>
    </rPh>
    <rPh sb="9" eb="11">
      <t>カセン</t>
    </rPh>
    <rPh sb="11" eb="13">
      <t>ゲンキョウ</t>
    </rPh>
    <rPh sb="13" eb="15">
      <t>ダイチョウ</t>
    </rPh>
    <rPh sb="15" eb="17">
      <t>チョウショ</t>
    </rPh>
    <rPh sb="18" eb="20">
      <t>サクセイ</t>
    </rPh>
    <rPh sb="21" eb="23">
      <t>コウシン</t>
    </rPh>
    <rPh sb="24" eb="25">
      <t>カカ</t>
    </rPh>
    <rPh sb="26" eb="28">
      <t>バアイ</t>
    </rPh>
    <phoneticPr fontId="19"/>
  </si>
  <si>
    <t>技術提案履行報告書</t>
    <rPh sb="0" eb="2">
      <t>ギジュツ</t>
    </rPh>
    <rPh sb="2" eb="4">
      <t>テイアン</t>
    </rPh>
    <rPh sb="4" eb="6">
      <t>リコウ</t>
    </rPh>
    <rPh sb="6" eb="9">
      <t>ホウコクショ</t>
    </rPh>
    <phoneticPr fontId="19"/>
  </si>
  <si>
    <t>総合評価の場合</t>
    <rPh sb="0" eb="2">
      <t>ソウゴウ</t>
    </rPh>
    <rPh sb="2" eb="4">
      <t>ヒョウカ</t>
    </rPh>
    <rPh sb="5" eb="7">
      <t>バアイ</t>
    </rPh>
    <phoneticPr fontId="19"/>
  </si>
  <si>
    <t>各様式</t>
    <rPh sb="0" eb="1">
      <t>カク</t>
    </rPh>
    <rPh sb="1" eb="3">
      <t>ヨウシキ</t>
    </rPh>
    <phoneticPr fontId="19"/>
  </si>
  <si>
    <t>工事完成図・工事写真・工程管理表、施設台帳、技術提案履行報告書の追加</t>
    <rPh sb="17" eb="19">
      <t>シセツ</t>
    </rPh>
    <rPh sb="19" eb="21">
      <t>ダイチョウ</t>
    </rPh>
    <rPh sb="32" eb="34">
      <t>ツイカ</t>
    </rPh>
    <phoneticPr fontId="19"/>
  </si>
  <si>
    <t>表１：該当する発注方式のチェック欄に「☑」と記入する。</t>
    <rPh sb="0" eb="1">
      <t>ヒョウ</t>
    </rPh>
    <rPh sb="3" eb="5">
      <t>ガイトウ</t>
    </rPh>
    <rPh sb="7" eb="9">
      <t>ハッチュウ</t>
    </rPh>
    <rPh sb="9" eb="11">
      <t>ホウシキ</t>
    </rPh>
    <rPh sb="16" eb="17">
      <t>ラン</t>
    </rPh>
    <rPh sb="22" eb="24">
      <t>キニュウ</t>
    </rPh>
    <phoneticPr fontId="100"/>
  </si>
  <si>
    <t>出来形</t>
    <rPh sb="0" eb="2">
      <t>デキ</t>
    </rPh>
    <rPh sb="2" eb="3">
      <t>ガタ</t>
    </rPh>
    <phoneticPr fontId="112"/>
  </si>
  <si>
    <t>福岡　次郎</t>
    <rPh sb="0" eb="2">
      <t>ふくおか</t>
    </rPh>
    <rPh sb="3" eb="5">
      <t>じろう</t>
    </rPh>
    <phoneticPr fontId="40" type="Hiragana"/>
  </si>
  <si>
    <t>福岡　三郎</t>
    <rPh sb="0" eb="2">
      <t>ふくおか</t>
    </rPh>
    <rPh sb="3" eb="5">
      <t>さぶろう</t>
    </rPh>
    <phoneticPr fontId="40" type="Hiragana"/>
  </si>
  <si>
    <t>福岡　五郎</t>
    <rPh sb="0" eb="2">
      <t>ふくおか</t>
    </rPh>
    <rPh sb="3" eb="5">
      <t>ごろう</t>
    </rPh>
    <phoneticPr fontId="40" type="Hiragana"/>
  </si>
  <si>
    <t>　（福岡　四郎）</t>
    <rPh sb="2" eb="4">
      <t>ふくおか</t>
    </rPh>
    <rPh sb="5" eb="7">
      <t>しろう</t>
    </rPh>
    <phoneticPr fontId="40" type="Hiragana"/>
  </si>
  <si>
    <t>平成○○年○月○日　○○工事に現場代理人として従事
平成○○年○月○日　○○工事に主任技術者として従事
令和○○年○月○日　○○工事に監理技術者として従事</t>
    <rPh sb="0" eb="2">
      <t>ヘイセイ</t>
    </rPh>
    <rPh sb="4" eb="5">
      <t>ネン</t>
    </rPh>
    <rPh sb="6" eb="7">
      <t>ガツ</t>
    </rPh>
    <rPh sb="8" eb="9">
      <t>ニチ</t>
    </rPh>
    <rPh sb="12" eb="14">
      <t>コウジ</t>
    </rPh>
    <rPh sb="15" eb="17">
      <t>ゲンバ</t>
    </rPh>
    <rPh sb="17" eb="20">
      <t>ダイリニン</t>
    </rPh>
    <rPh sb="23" eb="25">
      <t>ジュウジ</t>
    </rPh>
    <rPh sb="27" eb="29">
      <t>ヘイセイ</t>
    </rPh>
    <rPh sb="31" eb="32">
      <t>ネン</t>
    </rPh>
    <rPh sb="33" eb="34">
      <t>ガツ</t>
    </rPh>
    <rPh sb="35" eb="36">
      <t>ニチ</t>
    </rPh>
    <rPh sb="39" eb="41">
      <t>コウジ</t>
    </rPh>
    <rPh sb="42" eb="44">
      <t>シュニン</t>
    </rPh>
    <rPh sb="44" eb="47">
      <t>ギジュツシャ</t>
    </rPh>
    <rPh sb="50" eb="52">
      <t>ジュウジ</t>
    </rPh>
    <rPh sb="54" eb="56">
      <t>レイワ</t>
    </rPh>
    <rPh sb="58" eb="59">
      <t>ネン</t>
    </rPh>
    <rPh sb="60" eb="61">
      <t>ガツ</t>
    </rPh>
    <rPh sb="62" eb="63">
      <t>ニチ</t>
    </rPh>
    <rPh sb="66" eb="68">
      <t>コウジ</t>
    </rPh>
    <rPh sb="69" eb="71">
      <t>カンリ</t>
    </rPh>
    <rPh sb="71" eb="74">
      <t>ギジュツシャ</t>
    </rPh>
    <rPh sb="77" eb="79">
      <t>ジュウジ</t>
    </rPh>
    <phoneticPr fontId="19"/>
  </si>
  <si>
    <t>（工事価格のうち、現場労働者に関する健康保険、厚生年金保険及び雇用保険の法定の</t>
    <phoneticPr fontId="19"/>
  </si>
  <si>
    <t xml:space="preserve">事業主負担額 </t>
    <phoneticPr fontId="19"/>
  </si>
  <si>
    <t xml:space="preserve"> 円）</t>
  </si>
  <si>
    <t>〇〇〇〇〇</t>
  </si>
  <si>
    <t>□□□□□</t>
  </si>
  <si>
    <t>△△△△△△</t>
  </si>
  <si>
    <t>Ｌ型擁壁</t>
    <rPh sb="1" eb="2">
      <t>ガタ</t>
    </rPh>
    <rPh sb="2" eb="4">
      <t>ヨウヘキ</t>
    </rPh>
    <phoneticPr fontId="12"/>
  </si>
  <si>
    <t>1200×1500</t>
  </si>
  <si>
    <t>1400×1500</t>
  </si>
  <si>
    <t>1800×1500</t>
  </si>
  <si>
    <t>2000×1500</t>
  </si>
  <si>
    <t>本</t>
    <rPh sb="0" eb="1">
      <t>ホン</t>
    </rPh>
    <phoneticPr fontId="19"/>
  </si>
  <si>
    <t>令和〇年〇月〇日</t>
    <rPh sb="0" eb="2">
      <t>レイワ</t>
    </rPh>
    <rPh sb="3" eb="4">
      <t>ネン</t>
    </rPh>
    <rPh sb="5" eb="6">
      <t>ガツ</t>
    </rPh>
    <rPh sb="7" eb="8">
      <t>ニチ</t>
    </rPh>
    <phoneticPr fontId="12"/>
  </si>
  <si>
    <t>路盤工</t>
    <rPh sb="0" eb="3">
      <t>ロバンコウ</t>
    </rPh>
    <phoneticPr fontId="12"/>
  </si>
  <si>
    <t>上層路盤工
下層路盤工</t>
    <rPh sb="0" eb="2">
      <t>ジョウソウ</t>
    </rPh>
    <rPh sb="2" eb="4">
      <t>ロバン</t>
    </rPh>
    <rPh sb="4" eb="5">
      <t>コウ</t>
    </rPh>
    <rPh sb="6" eb="8">
      <t>カソウ</t>
    </rPh>
    <rPh sb="8" eb="11">
      <t>ロバンコウ</t>
    </rPh>
    <phoneticPr fontId="19"/>
  </si>
  <si>
    <t>施工完了時
施工幅、施工厚さ</t>
    <rPh sb="0" eb="2">
      <t>セコウ</t>
    </rPh>
    <rPh sb="2" eb="4">
      <t>カンリョウ</t>
    </rPh>
    <rPh sb="4" eb="5">
      <t>ジ</t>
    </rPh>
    <rPh sb="6" eb="8">
      <t>セコウ</t>
    </rPh>
    <rPh sb="8" eb="9">
      <t>ハバ</t>
    </rPh>
    <rPh sb="10" eb="12">
      <t>セコウ</t>
    </rPh>
    <rPh sb="12" eb="13">
      <t>アツ</t>
    </rPh>
    <phoneticPr fontId="12"/>
  </si>
  <si>
    <t>曇り（10℃）</t>
    <rPh sb="0" eb="1">
      <t>クモ</t>
    </rPh>
    <phoneticPr fontId="19"/>
  </si>
  <si>
    <t>(株）福岡企画技調　現場代理人　福岡次郎</t>
    <rPh sb="10" eb="12">
      <t>ゲンバ</t>
    </rPh>
    <rPh sb="12" eb="15">
      <t>ダイリニン</t>
    </rPh>
    <rPh sb="16" eb="18">
      <t>フクオカ</t>
    </rPh>
    <rPh sb="18" eb="20">
      <t>ジロウ</t>
    </rPh>
    <phoneticPr fontId="19"/>
  </si>
  <si>
    <t>（木）</t>
    <rPh sb="1" eb="2">
      <t>モク</t>
    </rPh>
    <phoneticPr fontId="19"/>
  </si>
  <si>
    <t>福岡県○○市○○○地内（県道○○○線　○○○交差点）</t>
    <rPh sb="0" eb="3">
      <t>フクオカケン</t>
    </rPh>
    <rPh sb="5" eb="6">
      <t>シ</t>
    </rPh>
    <rPh sb="9" eb="10">
      <t>チ</t>
    </rPh>
    <rPh sb="10" eb="11">
      <t>ナイ</t>
    </rPh>
    <rPh sb="12" eb="14">
      <t>ケンドウ</t>
    </rPh>
    <rPh sb="17" eb="18">
      <t>セン</t>
    </rPh>
    <rPh sb="22" eb="25">
      <t>コウサテン</t>
    </rPh>
    <phoneticPr fontId="19"/>
  </si>
  <si>
    <t>○○　○○</t>
    <phoneticPr fontId="19"/>
  </si>
  <si>
    <t>○○歳</t>
    <rPh sb="2" eb="3">
      <t>サイ</t>
    </rPh>
    <phoneticPr fontId="19"/>
  </si>
  <si>
    <t>男性</t>
    <rPh sb="0" eb="2">
      <t>ダンセイ</t>
    </rPh>
    <phoneticPr fontId="19"/>
  </si>
  <si>
    <t>交通誘導員</t>
    <rPh sb="0" eb="2">
      <t>コウツウ</t>
    </rPh>
    <rPh sb="2" eb="5">
      <t>ユウドウイン</t>
    </rPh>
    <phoneticPr fontId="19"/>
  </si>
  <si>
    <t>右足骨折</t>
    <rPh sb="0" eb="2">
      <t>ミギアシ</t>
    </rPh>
    <rPh sb="2" eb="4">
      <t>コッセツ</t>
    </rPh>
    <phoneticPr fontId="19"/>
  </si>
  <si>
    <t>○○○病院</t>
    <rPh sb="3" eb="5">
      <t>ビョウイン</t>
    </rPh>
    <phoneticPr fontId="19"/>
  </si>
  <si>
    <t>例）　県道○○○○線○○○交差点において、市道○○線側の車道安定処理材をバックホウ（0.25m3）にて敷均し作業を行っている際、バックホウの後方で交通誘導を行っていた交通誘導員にバックホウが接触し、交通誘導員が被災した。</t>
    <rPh sb="0" eb="1">
      <t>レイ</t>
    </rPh>
    <rPh sb="3" eb="5">
      <t>ケンドウ</t>
    </rPh>
    <rPh sb="9" eb="10">
      <t>セン</t>
    </rPh>
    <rPh sb="13" eb="16">
      <t>コウサテン</t>
    </rPh>
    <rPh sb="21" eb="23">
      <t>シドウ</t>
    </rPh>
    <rPh sb="25" eb="26">
      <t>セン</t>
    </rPh>
    <rPh sb="26" eb="27">
      <t>ガワ</t>
    </rPh>
    <rPh sb="28" eb="30">
      <t>シャドウ</t>
    </rPh>
    <rPh sb="30" eb="32">
      <t>アンテイ</t>
    </rPh>
    <rPh sb="32" eb="34">
      <t>ショリ</t>
    </rPh>
    <phoneticPr fontId="19"/>
  </si>
  <si>
    <t>　　　　　　１０月</t>
    <rPh sb="8" eb="9">
      <t>ガツ</t>
    </rPh>
    <phoneticPr fontId="19"/>
  </si>
  <si>
    <t>　　　　　　１１月</t>
    <rPh sb="8" eb="9">
      <t>ガツ</t>
    </rPh>
    <phoneticPr fontId="19"/>
  </si>
  <si>
    <t>　　　　　　１２月</t>
    <rPh sb="8" eb="9">
      <t>ガツ</t>
    </rPh>
    <phoneticPr fontId="19"/>
  </si>
  <si>
    <t>　　　　　　　９月</t>
    <rPh sb="8" eb="9">
      <t>ガツ</t>
    </rPh>
    <phoneticPr fontId="19"/>
  </si>
  <si>
    <t>　　　　　　　８月</t>
    <rPh sb="8" eb="9">
      <t>ガツ</t>
    </rPh>
    <phoneticPr fontId="19"/>
  </si>
  <si>
    <t>令和〇年　　　７月</t>
    <rPh sb="0" eb="2">
      <t>レイワ</t>
    </rPh>
    <rPh sb="3" eb="4">
      <t>ネン</t>
    </rPh>
    <rPh sb="8" eb="9">
      <t>ガツ</t>
    </rPh>
    <phoneticPr fontId="19"/>
  </si>
  <si>
    <t>令和〇　　　　１月</t>
    <rPh sb="0" eb="2">
      <t>レイワ</t>
    </rPh>
    <rPh sb="8" eb="9">
      <t>ガツ</t>
    </rPh>
    <phoneticPr fontId="19"/>
  </si>
  <si>
    <t>10月〇日第１回変更契約</t>
    <rPh sb="2" eb="3">
      <t>ガツ</t>
    </rPh>
    <rPh sb="4" eb="5">
      <t>ニチ</t>
    </rPh>
    <rPh sb="5" eb="6">
      <t>ダイ</t>
    </rPh>
    <rPh sb="7" eb="8">
      <t>カイ</t>
    </rPh>
    <rPh sb="8" eb="10">
      <t>ヘンコウ</t>
    </rPh>
    <rPh sb="10" eb="12">
      <t>ケイヤク</t>
    </rPh>
    <phoneticPr fontId="19"/>
  </si>
  <si>
    <t>70（50）</t>
    <phoneticPr fontId="19"/>
  </si>
  <si>
    <t>100（70）</t>
    <phoneticPr fontId="19"/>
  </si>
  <si>
    <t>　　（80）</t>
    <phoneticPr fontId="19"/>
  </si>
  <si>
    <t>　　（100）</t>
    <phoneticPr fontId="19"/>
  </si>
  <si>
    <t>高密度ポリエチレン管</t>
    <rPh sb="0" eb="3">
      <t>コウミツド</t>
    </rPh>
    <rPh sb="9" eb="10">
      <t>カン</t>
    </rPh>
    <phoneticPr fontId="19"/>
  </si>
  <si>
    <t>φ600</t>
    <phoneticPr fontId="19"/>
  </si>
  <si>
    <t>ｍ</t>
    <phoneticPr fontId="19"/>
  </si>
  <si>
    <t>φ600</t>
    <phoneticPr fontId="19"/>
  </si>
  <si>
    <t>ｍ</t>
    <phoneticPr fontId="19"/>
  </si>
  <si>
    <t>鋼矢板</t>
    <rPh sb="0" eb="3">
      <t>コウヤイタ</t>
    </rPh>
    <phoneticPr fontId="19"/>
  </si>
  <si>
    <t>〇型〇ｍ</t>
    <rPh sb="1" eb="2">
      <t>ガタ</t>
    </rPh>
    <phoneticPr fontId="19"/>
  </si>
  <si>
    <t>枚</t>
    <rPh sb="0" eb="1">
      <t>マイ</t>
    </rPh>
    <phoneticPr fontId="19"/>
  </si>
  <si>
    <t>　　地域への貢献等</t>
    <phoneticPr fontId="19"/>
  </si>
  <si>
    <t>　　安全衛生</t>
    <phoneticPr fontId="19"/>
  </si>
  <si>
    <t>　　品質</t>
    <phoneticPr fontId="19"/>
  </si>
  <si>
    <t>　　新技術活用</t>
    <phoneticPr fontId="19"/>
  </si>
  <si>
    <t>　　施工</t>
    <phoneticPr fontId="19"/>
  </si>
  <si>
    <t xml:space="preserve"> 　　創意工夫</t>
    <phoneticPr fontId="19"/>
  </si>
  <si>
    <t>　　社会性等</t>
    <phoneticPr fontId="19"/>
  </si>
  <si>
    <t>福岡県新技術・新工法ライブラリーの活用</t>
    <rPh sb="0" eb="3">
      <t>フクオカケン</t>
    </rPh>
    <rPh sb="3" eb="6">
      <t>シンギジュツ</t>
    </rPh>
    <rPh sb="7" eb="10">
      <t>シンコウホウ</t>
    </rPh>
    <rPh sb="17" eb="19">
      <t>カツヨウ</t>
    </rPh>
    <phoneticPr fontId="19"/>
  </si>
  <si>
    <t>本工事の・・・において、福岡県新技術・新工法ライブラリーに掲載の・・・・を活用した。</t>
    <rPh sb="0" eb="3">
      <t>ホンコウジ</t>
    </rPh>
    <rPh sb="12" eb="15">
      <t>フクオカケン</t>
    </rPh>
    <rPh sb="15" eb="18">
      <t>シンギジュツ</t>
    </rPh>
    <rPh sb="19" eb="22">
      <t>シンコウホウ</t>
    </rPh>
    <rPh sb="29" eb="31">
      <t>ケイサイ</t>
    </rPh>
    <rPh sb="37" eb="39">
      <t>カツヨウ</t>
    </rPh>
    <phoneticPr fontId="19"/>
  </si>
  <si>
    <t>統一様式</t>
    <rPh sb="0" eb="2">
      <t>トウイツ</t>
    </rPh>
    <rPh sb="2" eb="4">
      <t>ヨウシキ</t>
    </rPh>
    <phoneticPr fontId="19"/>
  </si>
  <si>
    <t>参考記入例の記載</t>
    <rPh sb="0" eb="2">
      <t>サンコウ</t>
    </rPh>
    <rPh sb="2" eb="4">
      <t>キニュウ</t>
    </rPh>
    <rPh sb="4" eb="5">
      <t>レイ</t>
    </rPh>
    <rPh sb="6" eb="8">
      <t>キサイ</t>
    </rPh>
    <phoneticPr fontId="19"/>
  </si>
  <si>
    <t>様式第031号</t>
    <rPh sb="0" eb="2">
      <t>ヨウシキ</t>
    </rPh>
    <rPh sb="2" eb="3">
      <t>ダイ</t>
    </rPh>
    <rPh sb="6" eb="7">
      <t>ゴウ</t>
    </rPh>
    <phoneticPr fontId="165"/>
  </si>
  <si>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65"/>
  </si>
  <si>
    <t>年</t>
    <rPh sb="0" eb="1">
      <t>ネン</t>
    </rPh>
    <phoneticPr fontId="165"/>
  </si>
  <si>
    <t>月</t>
    <rPh sb="0" eb="1">
      <t>ガツ</t>
    </rPh>
    <phoneticPr fontId="165"/>
  </si>
  <si>
    <t>日</t>
    <rPh sb="0" eb="1">
      <t>ニチ</t>
    </rPh>
    <phoneticPr fontId="165"/>
  </si>
  <si>
    <t>発注者</t>
    <phoneticPr fontId="165"/>
  </si>
  <si>
    <t>殿</t>
    <rPh sb="0" eb="1">
      <t>トノ</t>
    </rPh>
    <phoneticPr fontId="165"/>
  </si>
  <si>
    <t>受注者</t>
    <rPh sb="0" eb="3">
      <t>ジュチュウシャ</t>
    </rPh>
    <phoneticPr fontId="165"/>
  </si>
  <si>
    <t>住所</t>
    <rPh sb="0" eb="2">
      <t>ジュウショ</t>
    </rPh>
    <phoneticPr fontId="165"/>
  </si>
  <si>
    <t>名称</t>
    <rPh sb="0" eb="2">
      <t>メイショウ</t>
    </rPh>
    <phoneticPr fontId="165"/>
  </si>
  <si>
    <t>共済契約者番号</t>
    <rPh sb="0" eb="2">
      <t>キョウサイ</t>
    </rPh>
    <rPh sb="2" eb="5">
      <t>ケイヤクシャ</t>
    </rPh>
    <rPh sb="5" eb="7">
      <t>バンゴウ</t>
    </rPh>
    <phoneticPr fontId="165"/>
  </si>
  <si>
    <t>建設キャリアアップシステム事業者ID</t>
    <rPh sb="0" eb="2">
      <t>ケンセツ</t>
    </rPh>
    <rPh sb="13" eb="16">
      <t>ジギョウシャ</t>
    </rPh>
    <phoneticPr fontId="165"/>
  </si>
  <si>
    <t>工事番号および工事名</t>
    <rPh sb="0" eb="2">
      <t>コウジ</t>
    </rPh>
    <rPh sb="2" eb="4">
      <t>バンゴウ</t>
    </rPh>
    <rPh sb="7" eb="9">
      <t>コウジ</t>
    </rPh>
    <rPh sb="9" eb="10">
      <t>メイ</t>
    </rPh>
    <phoneticPr fontId="165"/>
  </si>
  <si>
    <t>建設キャリアアップシステム現場ID</t>
    <rPh sb="0" eb="2">
      <t>ケンセツ</t>
    </rPh>
    <rPh sb="13" eb="15">
      <t>ゲンバ</t>
    </rPh>
    <phoneticPr fontId="165"/>
  </si>
  <si>
    <t>工事期間</t>
    <rPh sb="0" eb="2">
      <t>コウジ</t>
    </rPh>
    <rPh sb="2" eb="4">
      <t>キカン</t>
    </rPh>
    <phoneticPr fontId="165"/>
  </si>
  <si>
    <t>～</t>
    <phoneticPr fontId="165"/>
  </si>
  <si>
    <t>上記工事に係る建設業退職金共済制度の掛金充当実績について、以下のとおり報告します。</t>
    <phoneticPr fontId="165"/>
  </si>
  <si>
    <t>（１）</t>
    <phoneticPr fontId="165"/>
  </si>
  <si>
    <t>工事全体</t>
    <rPh sb="0" eb="2">
      <t>コウジ</t>
    </rPh>
    <rPh sb="2" eb="4">
      <t>ゼンタイ</t>
    </rPh>
    <phoneticPr fontId="165"/>
  </si>
  <si>
    <t>労働者延べ就労日数</t>
    <rPh sb="0" eb="3">
      <t>ロウドウシャ</t>
    </rPh>
    <rPh sb="3" eb="4">
      <t>ノ</t>
    </rPh>
    <rPh sb="5" eb="7">
      <t>シュウロウ</t>
    </rPh>
    <rPh sb="7" eb="9">
      <t>ニッスウ</t>
    </rPh>
    <phoneticPr fontId="165"/>
  </si>
  <si>
    <t>人日</t>
    <rPh sb="0" eb="1">
      <t>ニン</t>
    </rPh>
    <rPh sb="1" eb="2">
      <t>ニチ</t>
    </rPh>
    <phoneticPr fontId="165"/>
  </si>
  <si>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65"/>
  </si>
  <si>
    <t>者</t>
    <rPh sb="0" eb="1">
      <t>モノ</t>
    </rPh>
    <phoneticPr fontId="165"/>
  </si>
  <si>
    <t>本工事に従事した労働者数</t>
    <rPh sb="0" eb="1">
      <t>ホン</t>
    </rPh>
    <rPh sb="1" eb="3">
      <t>コウジ</t>
    </rPh>
    <rPh sb="4" eb="6">
      <t>ジュウジ</t>
    </rPh>
    <rPh sb="8" eb="11">
      <t>ロウドウシャ</t>
    </rPh>
    <rPh sb="11" eb="12">
      <t>スウ</t>
    </rPh>
    <phoneticPr fontId="165"/>
  </si>
  <si>
    <t>人</t>
    <rPh sb="0" eb="1">
      <t>ニン</t>
    </rPh>
    <phoneticPr fontId="165"/>
  </si>
  <si>
    <t>（２）</t>
    <phoneticPr fontId="165"/>
  </si>
  <si>
    <t>建退共対象労働者</t>
    <rPh sb="0" eb="3">
      <t>ケ</t>
    </rPh>
    <rPh sb="3" eb="5">
      <t>タイショウ</t>
    </rPh>
    <rPh sb="5" eb="8">
      <t>ロウドウシャ</t>
    </rPh>
    <phoneticPr fontId="165"/>
  </si>
  <si>
    <t>建退共対象労働者延べ就労日数（掛金充当日数）</t>
    <phoneticPr fontId="165"/>
  </si>
  <si>
    <t>採用した方式</t>
    <rPh sb="0" eb="2">
      <t>サイヨウ</t>
    </rPh>
    <rPh sb="4" eb="6">
      <t>ホウシキ</t>
    </rPh>
    <phoneticPr fontId="165"/>
  </si>
  <si>
    <t>電子申請方式</t>
    <rPh sb="0" eb="2">
      <t>デンシ</t>
    </rPh>
    <rPh sb="2" eb="4">
      <t>シンセイ</t>
    </rPh>
    <rPh sb="4" eb="6">
      <t>ホウシキ</t>
    </rPh>
    <phoneticPr fontId="165"/>
  </si>
  <si>
    <t>証紙貼付方式</t>
    <rPh sb="0" eb="2">
      <t>ショウシ</t>
    </rPh>
    <rPh sb="2" eb="4">
      <t>チョウフ</t>
    </rPh>
    <rPh sb="4" eb="6">
      <t>ホウシキ</t>
    </rPh>
    <phoneticPr fontId="165"/>
  </si>
  <si>
    <t>・</t>
    <phoneticPr fontId="165"/>
  </si>
  <si>
    <t>事業者数（元請を含む）</t>
    <rPh sb="0" eb="3">
      <t>ジギョウシャ</t>
    </rPh>
    <rPh sb="3" eb="4">
      <t>スウ</t>
    </rPh>
    <rPh sb="5" eb="7">
      <t>モトウケ</t>
    </rPh>
    <rPh sb="8" eb="9">
      <t>フク</t>
    </rPh>
    <phoneticPr fontId="165"/>
  </si>
  <si>
    <t>・</t>
    <phoneticPr fontId="165"/>
  </si>
  <si>
    <t>対象労働者数</t>
    <rPh sb="0" eb="2">
      <t>タイショウ</t>
    </rPh>
    <rPh sb="2" eb="5">
      <t>ロウドウシャ</t>
    </rPh>
    <rPh sb="5" eb="6">
      <t>スウ</t>
    </rPh>
    <phoneticPr fontId="165"/>
  </si>
  <si>
    <t>（参考：工事全体の数を記入すること）</t>
    <phoneticPr fontId="165"/>
  </si>
  <si>
    <t>・</t>
    <phoneticPr fontId="165"/>
  </si>
  <si>
    <t>建設キャリアアップシステムによる就労履歴数</t>
    <phoneticPr fontId="165"/>
  </si>
  <si>
    <t>・</t>
    <phoneticPr fontId="165"/>
  </si>
  <si>
    <t>建設キャリアアップシステムの施工体制を登録した事業者数</t>
    <phoneticPr fontId="165"/>
  </si>
  <si>
    <t>建設キャリアアップシステムの作業員登録を行った労働者数</t>
    <phoneticPr fontId="165"/>
  </si>
  <si>
    <t>様式第033号</t>
    <rPh sb="0" eb="2">
      <t>ヨウシキ</t>
    </rPh>
    <rPh sb="2" eb="3">
      <t>ダイ</t>
    </rPh>
    <rPh sb="6" eb="7">
      <t>ゴウ</t>
    </rPh>
    <phoneticPr fontId="165"/>
  </si>
  <si>
    <t>発注者</t>
    <rPh sb="0" eb="1">
      <t>ハツ</t>
    </rPh>
    <rPh sb="1" eb="2">
      <t>チュウ</t>
    </rPh>
    <rPh sb="2" eb="3">
      <t>モノ</t>
    </rPh>
    <phoneticPr fontId="165"/>
  </si>
  <si>
    <t>工事番号および工事名</t>
    <rPh sb="0" eb="2">
      <t>コウジ</t>
    </rPh>
    <rPh sb="2" eb="4">
      <t>バンゴウ</t>
    </rPh>
    <rPh sb="7" eb="10">
      <t>コウジメイ</t>
    </rPh>
    <phoneticPr fontId="165"/>
  </si>
  <si>
    <t>総工事費</t>
    <rPh sb="0" eb="1">
      <t>ソウ</t>
    </rPh>
    <rPh sb="1" eb="4">
      <t>コウジヒ</t>
    </rPh>
    <phoneticPr fontId="165"/>
  </si>
  <si>
    <t>円</t>
    <rPh sb="0" eb="1">
      <t>エン</t>
    </rPh>
    <phoneticPr fontId="165"/>
  </si>
  <si>
    <t>受注者（元請）</t>
    <rPh sb="0" eb="3">
      <t>ジュチュウシャ</t>
    </rPh>
    <rPh sb="4" eb="6">
      <t>モトウケ</t>
    </rPh>
    <phoneticPr fontId="165"/>
  </si>
  <si>
    <t>住　 所</t>
    <rPh sb="0" eb="1">
      <t>ジュウ</t>
    </rPh>
    <rPh sb="3" eb="4">
      <t>ショ</t>
    </rPh>
    <phoneticPr fontId="165"/>
  </si>
  <si>
    <t>名　 称</t>
    <rPh sb="0" eb="1">
      <t>ナ</t>
    </rPh>
    <rPh sb="3" eb="4">
      <t>ショウ</t>
    </rPh>
    <phoneticPr fontId="165"/>
  </si>
  <si>
    <t>共済証紙購入金額</t>
    <rPh sb="0" eb="2">
      <t>キョウサイ</t>
    </rPh>
    <rPh sb="2" eb="4">
      <t>ショウシ</t>
    </rPh>
    <rPh sb="4" eb="6">
      <t>コウニュウ</t>
    </rPh>
    <rPh sb="6" eb="8">
      <t>キンガク</t>
    </rPh>
    <phoneticPr fontId="165"/>
  </si>
  <si>
    <t>掛金収納書提出用台紙</t>
    <rPh sb="0" eb="2">
      <t>カケキン</t>
    </rPh>
    <rPh sb="2" eb="4">
      <t>シュウノウ</t>
    </rPh>
    <rPh sb="4" eb="5">
      <t>ショ</t>
    </rPh>
    <rPh sb="5" eb="7">
      <t>テイシュツ</t>
    </rPh>
    <rPh sb="7" eb="8">
      <t>ヨウ</t>
    </rPh>
    <rPh sb="8" eb="10">
      <t>ダイシ</t>
    </rPh>
    <phoneticPr fontId="165"/>
  </si>
  <si>
    <t>(掛金収納書は台紙に貼り付ける)</t>
    <rPh sb="1" eb="3">
      <t>カケキン</t>
    </rPh>
    <rPh sb="3" eb="5">
      <t>シュウノウ</t>
    </rPh>
    <rPh sb="5" eb="6">
      <t>ショ</t>
    </rPh>
    <rPh sb="7" eb="9">
      <t>ダイシ</t>
    </rPh>
    <rPh sb="10" eb="11">
      <t>ハ</t>
    </rPh>
    <rPh sb="12" eb="13">
      <t>ツ</t>
    </rPh>
    <phoneticPr fontId="165"/>
  </si>
  <si>
    <r>
      <t>当該工事における共済証紙購入の考え方　(該当する</t>
    </r>
    <r>
      <rPr>
        <sz val="14"/>
        <color theme="1"/>
        <rFont val="ＭＳ Ｐゴシック"/>
        <family val="3"/>
        <charset val="128"/>
      </rPr>
      <t>□</t>
    </r>
    <r>
      <rPr>
        <sz val="11"/>
        <rFont val="ＭＳ Ｐゴシック"/>
        <family val="3"/>
        <charset val="128"/>
      </rPr>
      <t>に✓をチェックして下さい)</t>
    </r>
    <phoneticPr fontId="165"/>
  </si>
  <si>
    <t>1. 発注者の指示のとおり</t>
    <phoneticPr fontId="165"/>
  </si>
  <si>
    <t>2. 対象労働者数と当該労働者の就労日数を的確に把握している場合</t>
    <phoneticPr fontId="165"/>
  </si>
  <si>
    <t>就労予定延人数</t>
    <rPh sb="0" eb="2">
      <t>シュウロウ</t>
    </rPh>
    <rPh sb="2" eb="4">
      <t>ヨテイ</t>
    </rPh>
    <rPh sb="4" eb="5">
      <t>ノ</t>
    </rPh>
    <rPh sb="5" eb="7">
      <t>ニンズウ</t>
    </rPh>
    <phoneticPr fontId="165"/>
  </si>
  <si>
    <t>販売価格</t>
    <rPh sb="0" eb="2">
      <t>ハンバイ</t>
    </rPh>
    <rPh sb="2" eb="4">
      <t>カカク</t>
    </rPh>
    <phoneticPr fontId="165"/>
  </si>
  <si>
    <t>×</t>
    <phoneticPr fontId="165"/>
  </si>
  <si>
    <t>＝</t>
    <phoneticPr fontId="165"/>
  </si>
  <si>
    <t>3. 対象労働者数と当該労働者の就労日数の把握が困難な場合</t>
    <phoneticPr fontId="165"/>
  </si>
  <si>
    <t>購入率</t>
    <rPh sb="0" eb="2">
      <t>コウニュウ</t>
    </rPh>
    <rPh sb="2" eb="3">
      <t>リツ</t>
    </rPh>
    <phoneticPr fontId="165"/>
  </si>
  <si>
    <t>※加入率</t>
    <rPh sb="1" eb="3">
      <t>カニュウ</t>
    </rPh>
    <rPh sb="3" eb="4">
      <t>リツ</t>
    </rPh>
    <phoneticPr fontId="165"/>
  </si>
  <si>
    <t>×</t>
    <phoneticPr fontId="165"/>
  </si>
  <si>
    <t>％</t>
    <phoneticPr fontId="165"/>
  </si>
  <si>
    <t>※対象工事における労働者の建退共加入率</t>
    <rPh sb="1" eb="5">
      <t>タイショウコウジ</t>
    </rPh>
    <rPh sb="9" eb="12">
      <t>ロウドウシャ</t>
    </rPh>
    <rPh sb="13" eb="16">
      <t>ケンタイキョウ</t>
    </rPh>
    <rPh sb="16" eb="18">
      <t>カニュウ</t>
    </rPh>
    <rPh sb="18" eb="19">
      <t>リツ</t>
    </rPh>
    <phoneticPr fontId="165"/>
  </si>
  <si>
    <t xml:space="preserve">4.その他 </t>
    <phoneticPr fontId="165"/>
  </si>
  <si>
    <t>購入額の根拠を記入</t>
    <rPh sb="0" eb="3">
      <t>コウニュウガク</t>
    </rPh>
    <rPh sb="4" eb="6">
      <t>コンキョ</t>
    </rPh>
    <rPh sb="7" eb="9">
      <t>キニュウ</t>
    </rPh>
    <phoneticPr fontId="165"/>
  </si>
  <si>
    <t>（参考）</t>
    <phoneticPr fontId="165"/>
  </si>
  <si>
    <t>建設キャリアアップシステム登録情報</t>
    <phoneticPr fontId="165"/>
  </si>
  <si>
    <t>　共済契約者である元請負人の建設キャリアアップシステム事業者登録の有無</t>
    <phoneticPr fontId="165"/>
  </si>
  <si>
    <t>（　有　・ 無　）</t>
    <phoneticPr fontId="165"/>
  </si>
  <si>
    <t>　本工事について、現場・契約情報の建設キャリアアップシステムへの登録の有無</t>
    <phoneticPr fontId="165"/>
  </si>
  <si>
    <t>　本工事について、カードリーダーの設置等、就業履歴が蓄積可能な環境の有無</t>
    <phoneticPr fontId="165"/>
  </si>
  <si>
    <t>100-999</t>
    <phoneticPr fontId="19"/>
  </si>
  <si>
    <t>レ</t>
  </si>
  <si>
    <t>追加</t>
    <rPh sb="0" eb="2">
      <t>ツイカ</t>
    </rPh>
    <phoneticPr fontId="19"/>
  </si>
  <si>
    <t>390、390-1</t>
    <phoneticPr fontId="19"/>
  </si>
  <si>
    <t>総括
監督員</t>
    <phoneticPr fontId="19"/>
  </si>
  <si>
    <t>施工体制台帳等、工事履行報告書の決裁区分を総括監督員に修正</t>
    <rPh sb="0" eb="2">
      <t>セコウ</t>
    </rPh>
    <rPh sb="2" eb="4">
      <t>タイセイ</t>
    </rPh>
    <rPh sb="4" eb="6">
      <t>ダイチョウ</t>
    </rPh>
    <rPh sb="6" eb="7">
      <t>トウ</t>
    </rPh>
    <rPh sb="8" eb="10">
      <t>コウジ</t>
    </rPh>
    <rPh sb="10" eb="12">
      <t>リコウ</t>
    </rPh>
    <rPh sb="12" eb="15">
      <t>ホウコクショ</t>
    </rPh>
    <rPh sb="16" eb="18">
      <t>ケッサイ</t>
    </rPh>
    <rPh sb="18" eb="20">
      <t>クブン</t>
    </rPh>
    <rPh sb="21" eb="23">
      <t>ソウカツ</t>
    </rPh>
    <rPh sb="23" eb="26">
      <t>カントクイン</t>
    </rPh>
    <rPh sb="27" eb="29">
      <t>シュウセイ</t>
    </rPh>
    <phoneticPr fontId="19"/>
  </si>
  <si>
    <t>適マーク使用承諾工場</t>
    <rPh sb="0" eb="1">
      <t>テキ</t>
    </rPh>
    <rPh sb="4" eb="6">
      <t>シヨウ</t>
    </rPh>
    <rPh sb="6" eb="8">
      <t>ショウダク</t>
    </rPh>
    <rPh sb="8" eb="10">
      <t>コウジョウ</t>
    </rPh>
    <phoneticPr fontId="19"/>
  </si>
  <si>
    <t>（3.0版）</t>
    <rPh sb="4" eb="5">
      <t>バン</t>
    </rPh>
    <phoneticPr fontId="19"/>
  </si>
  <si>
    <t>建設業退職金共済制度掛金充当実績総括表</t>
    <rPh sb="0" eb="3">
      <t>ケンセツギョウ</t>
    </rPh>
    <rPh sb="3" eb="5">
      <t>タイショク</t>
    </rPh>
    <rPh sb="5" eb="6">
      <t>キン</t>
    </rPh>
    <rPh sb="6" eb="8">
      <t>キョウサイ</t>
    </rPh>
    <rPh sb="8" eb="10">
      <t>セイド</t>
    </rPh>
    <rPh sb="10" eb="12">
      <t>カケキン</t>
    </rPh>
    <rPh sb="12" eb="14">
      <t>ジュウトウ</t>
    </rPh>
    <rPh sb="14" eb="16">
      <t>ジッセキ</t>
    </rPh>
    <rPh sb="16" eb="19">
      <t>ソウカツヒョウ</t>
    </rPh>
    <phoneticPr fontId="19"/>
  </si>
  <si>
    <t>様式第031号</t>
    <rPh sb="0" eb="2">
      <t>ヨウシキ</t>
    </rPh>
    <rPh sb="2" eb="3">
      <t>ダイ</t>
    </rPh>
    <rPh sb="6" eb="7">
      <t>ゴウ</t>
    </rPh>
    <phoneticPr fontId="19"/>
  </si>
  <si>
    <t>様式第033号</t>
    <rPh sb="0" eb="2">
      <t>ヨウシキ</t>
    </rPh>
    <rPh sb="2" eb="3">
      <t>ダイ</t>
    </rPh>
    <rPh sb="6" eb="7">
      <t>ゴウ</t>
    </rPh>
    <phoneticPr fontId="19"/>
  </si>
  <si>
    <t>390-1</t>
    <phoneticPr fontId="19"/>
  </si>
  <si>
    <t>掛金充当実績総括表・工事別共済証紙台紙等の様式追加</t>
    <rPh sb="17" eb="19">
      <t>ダイシ</t>
    </rPh>
    <rPh sb="21" eb="23">
      <t>ヨウシキ</t>
    </rPh>
    <rPh sb="23" eb="25">
      <t>ツイカ</t>
    </rPh>
    <phoneticPr fontId="19"/>
  </si>
  <si>
    <t>廃止</t>
    <rPh sb="0" eb="2">
      <t>ハイシ</t>
    </rPh>
    <phoneticPr fontId="19"/>
  </si>
  <si>
    <t>070</t>
    <phoneticPr fontId="19"/>
  </si>
  <si>
    <t>建設業退職金共済制度の掛金収納書→様式033（390-1）へ変更</t>
    <rPh sb="0" eb="3">
      <t>ケンセツギョウ</t>
    </rPh>
    <rPh sb="3" eb="6">
      <t>タイショクキン</t>
    </rPh>
    <rPh sb="6" eb="8">
      <t>キョウサイ</t>
    </rPh>
    <rPh sb="8" eb="10">
      <t>セイド</t>
    </rPh>
    <rPh sb="11" eb="13">
      <t>カケキン</t>
    </rPh>
    <rPh sb="13" eb="15">
      <t>シュウノウ</t>
    </rPh>
    <rPh sb="15" eb="16">
      <t>ショ</t>
    </rPh>
    <rPh sb="17" eb="19">
      <t>ヨウシキ</t>
    </rPh>
    <rPh sb="30" eb="32">
      <t>ヘンコウ</t>
    </rPh>
    <phoneticPr fontId="19"/>
  </si>
  <si>
    <t>建設業退職金共済制度掛金充当実績総括表：完成検査時→工事完成時</t>
    <rPh sb="0" eb="3">
      <t>ケンセツギョウ</t>
    </rPh>
    <rPh sb="3" eb="6">
      <t>タイショクキン</t>
    </rPh>
    <rPh sb="6" eb="8">
      <t>キョウサイ</t>
    </rPh>
    <rPh sb="8" eb="10">
      <t>セイド</t>
    </rPh>
    <rPh sb="10" eb="12">
      <t>カケキン</t>
    </rPh>
    <rPh sb="12" eb="14">
      <t>ジュウトウ</t>
    </rPh>
    <rPh sb="14" eb="16">
      <t>ジッセキ</t>
    </rPh>
    <rPh sb="16" eb="19">
      <t>ソウカツヒョウ</t>
    </rPh>
    <rPh sb="20" eb="22">
      <t>カンセイ</t>
    </rPh>
    <rPh sb="22" eb="24">
      <t>ケンサ</t>
    </rPh>
    <rPh sb="24" eb="25">
      <t>ジ</t>
    </rPh>
    <rPh sb="26" eb="28">
      <t>コウジ</t>
    </rPh>
    <rPh sb="28" eb="30">
      <t>カンセイ</t>
    </rPh>
    <rPh sb="30" eb="31">
      <t>ジ</t>
    </rPh>
    <phoneticPr fontId="19"/>
  </si>
  <si>
    <t>（3.1版）</t>
    <rPh sb="4" eb="5">
      <t>バン</t>
    </rPh>
    <phoneticPr fontId="19"/>
  </si>
  <si>
    <t>改定</t>
    <rPh sb="0" eb="2">
      <t>カイテイ</t>
    </rPh>
    <phoneticPr fontId="19"/>
  </si>
  <si>
    <t>再生資源利用（促進）計画書（実施書）　土砂1000m3→土砂500ｍ３</t>
    <rPh sb="19" eb="21">
      <t>ドシャ</t>
    </rPh>
    <rPh sb="28" eb="30">
      <t>ドシャ</t>
    </rPh>
    <phoneticPr fontId="19"/>
  </si>
  <si>
    <r>
      <t>専任を要する配置予定技術者（もしくは現場代理人）が、既契約工事の専任を要する主任技術者（もしくは現場代理人）と兼務申請する場合、</t>
    </r>
    <r>
      <rPr>
        <i/>
        <u/>
        <sz val="11"/>
        <rFont val="ＭＳ Ｐゴシック"/>
        <family val="3"/>
        <charset val="128"/>
      </rPr>
      <t>契約前</t>
    </r>
    <r>
      <rPr>
        <sz val="11"/>
        <rFont val="ＭＳ Ｐゴシック"/>
        <family val="3"/>
        <charset val="128"/>
      </rPr>
      <t>に提出</t>
    </r>
    <rPh sb="64" eb="66">
      <t>ケイヤク</t>
    </rPh>
    <rPh sb="66" eb="67">
      <t>マエ</t>
    </rPh>
    <rPh sb="68" eb="70">
      <t>テイシュツ</t>
    </rPh>
    <phoneticPr fontId="19"/>
  </si>
  <si>
    <r>
      <t>搬入（土砂</t>
    </r>
    <r>
      <rPr>
        <sz val="11"/>
        <rFont val="ＭＳ Ｐゴシック"/>
        <family val="3"/>
        <charset val="128"/>
      </rPr>
      <t>500㎡、砕石500t、ｱｽﾌｧﾙﾄ200t以上）
完成時に実績数量を記入する</t>
    </r>
    <rPh sb="0" eb="2">
      <t>ハンニュウ</t>
    </rPh>
    <rPh sb="3" eb="5">
      <t>ドシャ</t>
    </rPh>
    <rPh sb="10" eb="12">
      <t>サイセキ</t>
    </rPh>
    <rPh sb="27" eb="29">
      <t>イジョウ</t>
    </rPh>
    <phoneticPr fontId="19"/>
  </si>
  <si>
    <r>
      <t>搬出（</t>
    </r>
    <r>
      <rPr>
        <sz val="11"/>
        <rFont val="ＭＳ Ｐゴシック"/>
        <family val="3"/>
        <charset val="128"/>
      </rPr>
      <t>500㎡以上の土砂、ｱｽﾌｧﾙﾄ・ｺﾝｸﾘｰﾄ塊200t以上）
完成時に実績数量を記入する</t>
    </r>
    <rPh sb="0" eb="2">
      <t>ハンシュツ</t>
    </rPh>
    <rPh sb="7" eb="9">
      <t>イジョウ</t>
    </rPh>
    <rPh sb="10" eb="12">
      <t>ドシャ</t>
    </rPh>
    <rPh sb="26" eb="27">
      <t>カイ</t>
    </rPh>
    <rPh sb="31" eb="33">
      <t>イジョウ</t>
    </rPh>
    <phoneticPr fontId="19"/>
  </si>
  <si>
    <r>
      <t>建設業退職金共済制度の履行確認、</t>
    </r>
    <r>
      <rPr>
        <sz val="11"/>
        <rFont val="ＭＳ Ｐゴシック"/>
        <family val="3"/>
        <charset val="128"/>
      </rPr>
      <t>工事完成時に監督員に提示</t>
    </r>
    <rPh sb="0" eb="3">
      <t>ケンセツギョウ</t>
    </rPh>
    <rPh sb="3" eb="6">
      <t>タイショクキン</t>
    </rPh>
    <rPh sb="6" eb="8">
      <t>キョウサイ</t>
    </rPh>
    <rPh sb="8" eb="10">
      <t>セイド</t>
    </rPh>
    <rPh sb="11" eb="13">
      <t>リコウ</t>
    </rPh>
    <rPh sb="13" eb="15">
      <t>カクニン</t>
    </rPh>
    <rPh sb="16" eb="18">
      <t>コウジ</t>
    </rPh>
    <rPh sb="18" eb="20">
      <t>カンセイ</t>
    </rPh>
    <rPh sb="20" eb="21">
      <t>ジ</t>
    </rPh>
    <rPh sb="22" eb="25">
      <t>カントクイン</t>
    </rPh>
    <rPh sb="26" eb="28">
      <t>テイジ</t>
    </rPh>
    <phoneticPr fontId="19"/>
  </si>
  <si>
    <t>◇確認結果票</t>
    <rPh sb="1" eb="3">
      <t>カクニン</t>
    </rPh>
    <rPh sb="3" eb="5">
      <t>ケッカ</t>
    </rPh>
    <rPh sb="5" eb="6">
      <t>ヒョウ</t>
    </rPh>
    <phoneticPr fontId="19"/>
  </si>
  <si>
    <t>5企画第207号</t>
    <rPh sb="1" eb="3">
      <t>キカク</t>
    </rPh>
    <rPh sb="3" eb="4">
      <t>ダイ</t>
    </rPh>
    <rPh sb="7" eb="8">
      <t>ゴウ</t>
    </rPh>
    <phoneticPr fontId="19"/>
  </si>
  <si>
    <t>再生資源利用促進計画の作成に伴う確認結果票</t>
    <rPh sb="16" eb="18">
      <t>カクニン</t>
    </rPh>
    <rPh sb="18" eb="20">
      <t>ケッカ</t>
    </rPh>
    <rPh sb="20" eb="21">
      <t>ヒョウ</t>
    </rPh>
    <phoneticPr fontId="19"/>
  </si>
  <si>
    <t>元請建設工事事業者等</t>
  </si>
  <si>
    <t>作成・更新年月日</t>
  </si>
  <si>
    <t>工事責任者</t>
    <rPh sb="0" eb="2">
      <t>コウジ</t>
    </rPh>
    <rPh sb="2" eb="5">
      <t>セキニンシャ</t>
    </rPh>
    <phoneticPr fontId="19"/>
  </si>
  <si>
    <t>土砂の搬出に係わる土壌汚染対策法等の手続確認結果</t>
    <rPh sb="22" eb="24">
      <t>ケッカ</t>
    </rPh>
    <phoneticPr fontId="19"/>
  </si>
  <si>
    <t>工区等</t>
    <rPh sb="0" eb="2">
      <t>コウク</t>
    </rPh>
    <rPh sb="2" eb="3">
      <t>トウ</t>
    </rPh>
    <phoneticPr fontId="19"/>
  </si>
  <si>
    <t>結果
区分</t>
    <phoneticPr fontId="19"/>
  </si>
  <si>
    <t>確認結果</t>
    <rPh sb="0" eb="2">
      <t>カクニン</t>
    </rPh>
    <rPh sb="2" eb="4">
      <t>ケッカ</t>
    </rPh>
    <phoneticPr fontId="19"/>
  </si>
  <si>
    <t>注）　結果区分が①の場合には、建設発生土ではなく汚染土としての取扱いとなる</t>
    <rPh sb="0" eb="1">
      <t>チュウ</t>
    </rPh>
    <rPh sb="3" eb="5">
      <t>ケッカ</t>
    </rPh>
    <rPh sb="5" eb="7">
      <t>クブン</t>
    </rPh>
    <phoneticPr fontId="19"/>
  </si>
  <si>
    <t>建設発生土の搬出先確認結果</t>
    <rPh sb="11" eb="13">
      <t>ケッカ</t>
    </rPh>
    <phoneticPr fontId="19"/>
  </si>
  <si>
    <t>Ｎｏ</t>
    <phoneticPr fontId="19"/>
  </si>
  <si>
    <t>搬出先名称</t>
    <phoneticPr fontId="19"/>
  </si>
  <si>
    <t>確認結果</t>
    <phoneticPr fontId="19"/>
  </si>
  <si>
    <t>詳細</t>
    <phoneticPr fontId="19"/>
  </si>
  <si>
    <t>●●●●●●工事</t>
    <rPh sb="6" eb="8">
      <t>コウジ</t>
    </rPh>
    <phoneticPr fontId="19"/>
  </si>
  <si>
    <t>（株）○○建設</t>
    <rPh sb="0" eb="3">
      <t>カブ</t>
    </rPh>
    <rPh sb="5" eb="7">
      <t>ケンセツ</t>
    </rPh>
    <phoneticPr fontId="19"/>
  </si>
  <si>
    <t>○○　○○</t>
  </si>
  <si>
    <t>工事区域</t>
    <rPh sb="0" eb="2">
      <t>コウジ</t>
    </rPh>
    <rPh sb="2" eb="4">
      <t>クイキ</t>
    </rPh>
    <phoneticPr fontId="19"/>
  </si>
  <si>
    <t>②</t>
  </si>
  <si>
    <t>▲▲工区</t>
    <rPh sb="2" eb="4">
      <t>コウク</t>
    </rPh>
    <phoneticPr fontId="19"/>
  </si>
  <si>
    <t>①</t>
  </si>
  <si>
    <t>●●●●●●道路改良工事</t>
    <rPh sb="6" eb="8">
      <t>ドウロ</t>
    </rPh>
    <rPh sb="8" eb="10">
      <t>カイリョウ</t>
    </rPh>
    <phoneticPr fontId="19"/>
  </si>
  <si>
    <t>規制未指定</t>
    <phoneticPr fontId="180"/>
  </si>
  <si>
    <t>事業名：一般国道●●号●●●道路
事業機関名：九州地方整備局●●国道事務所</t>
    <phoneticPr fontId="19"/>
  </si>
  <si>
    <t>■■建材株式会社</t>
    <rPh sb="2" eb="4">
      <t>ケンザイ</t>
    </rPh>
    <rPh sb="4" eb="8">
      <t>カブシキガイシャ</t>
    </rPh>
    <phoneticPr fontId="19"/>
  </si>
  <si>
    <t>規制未指定</t>
  </si>
  <si>
    <t>岩石採取計画認可●●法
登録番号●●県第0000000号</t>
    <rPh sb="0" eb="2">
      <t>ガンセキ</t>
    </rPh>
    <rPh sb="10" eb="11">
      <t>ホウ</t>
    </rPh>
    <phoneticPr fontId="19"/>
  </si>
  <si>
    <t>●●●●リサイクルプラント</t>
    <phoneticPr fontId="19"/>
  </si>
  <si>
    <t>盛土許可等</t>
    <phoneticPr fontId="180"/>
  </si>
  <si>
    <t>●●県土砂埋立て●●制度に関する条例許可
許可番号0000000</t>
    <rPh sb="2" eb="3">
      <t>ケン</t>
    </rPh>
    <rPh sb="13" eb="14">
      <t>カン</t>
    </rPh>
    <rPh sb="16" eb="18">
      <t>ジョウレイ</t>
    </rPh>
    <rPh sb="18" eb="20">
      <t>キョカ</t>
    </rPh>
    <rPh sb="21" eb="23">
      <t>キョカ</t>
    </rPh>
    <rPh sb="23" eb="25">
      <t>バンゴウ</t>
    </rPh>
    <phoneticPr fontId="19"/>
  </si>
  <si>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</si>
  <si>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9"/>
  </si>
  <si>
    <t>●●●●仮置場</t>
    <rPh sb="4" eb="6">
      <t>カリオ</t>
    </rPh>
    <rPh sb="6" eb="7">
      <t>バ</t>
    </rPh>
    <phoneticPr fontId="19"/>
  </si>
  <si>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9"/>
  </si>
  <si>
    <t>●●●●●採石場跡地</t>
    <rPh sb="5" eb="8">
      <t>サイセキジョウ</t>
    </rPh>
    <rPh sb="8" eb="10">
      <t>アトチ</t>
    </rPh>
    <phoneticPr fontId="19"/>
  </si>
  <si>
    <t>他法令許可等</t>
  </si>
  <si>
    <t>岩石採取計画認可●●法
登録番号●●県第0000000号</t>
    <phoneticPr fontId="19"/>
  </si>
  <si>
    <t>●●●●●災害復旧工事</t>
    <rPh sb="5" eb="7">
      <t>サイガイ</t>
    </rPh>
    <rPh sb="7" eb="9">
      <t>フッキュウ</t>
    </rPh>
    <rPh sb="9" eb="11">
      <t>コウジ</t>
    </rPh>
    <phoneticPr fontId="19"/>
  </si>
  <si>
    <t>許可不要工事等</t>
    <rPh sb="0" eb="2">
      <t>キョカ</t>
    </rPh>
    <rPh sb="2" eb="4">
      <t>フヨウ</t>
    </rPh>
    <rPh sb="4" eb="6">
      <t>コウジ</t>
    </rPh>
    <rPh sb="6" eb="7">
      <t>トウ</t>
    </rPh>
    <phoneticPr fontId="19"/>
  </si>
  <si>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9"/>
  </si>
  <si>
    <t>400</t>
    <phoneticPr fontId="19"/>
  </si>
  <si>
    <t>受領書</t>
    <rPh sb="0" eb="3">
      <t>ジュリョウショ</t>
    </rPh>
    <phoneticPr fontId="19"/>
  </si>
  <si>
    <t>令和</t>
    <rPh sb="0" eb="2">
      <t>レイワ</t>
    </rPh>
    <phoneticPr fontId="19"/>
  </si>
  <si>
    <t>（搬出元）</t>
    <rPh sb="1" eb="3">
      <t>ハンシュツ</t>
    </rPh>
    <rPh sb="3" eb="4">
      <t>モト</t>
    </rPh>
    <phoneticPr fontId="19"/>
  </si>
  <si>
    <t>責任者　</t>
    <rPh sb="0" eb="3">
      <t>セキニンシャ</t>
    </rPh>
    <phoneticPr fontId="19"/>
  </si>
  <si>
    <t>　殿</t>
    <rPh sb="1" eb="2">
      <t>ドノ</t>
    </rPh>
    <phoneticPr fontId="19"/>
  </si>
  <si>
    <t>（受領先）</t>
    <rPh sb="1" eb="3">
      <t>ジュリョウ</t>
    </rPh>
    <rPh sb="3" eb="4">
      <t>サキ</t>
    </rPh>
    <phoneticPr fontId="19"/>
  </si>
  <si>
    <t>責任者</t>
    <rPh sb="0" eb="3">
      <t>セキニンシャ</t>
    </rPh>
    <phoneticPr fontId="19"/>
  </si>
  <si>
    <t>土砂受領書</t>
    <rPh sb="0" eb="2">
      <t>ドシャ</t>
    </rPh>
    <rPh sb="2" eb="5">
      <t>ジュリョウショ</t>
    </rPh>
    <phoneticPr fontId="19"/>
  </si>
  <si>
    <t>受領先の名称及び所在地</t>
    <rPh sb="0" eb="2">
      <t>ジュリョウ</t>
    </rPh>
    <rPh sb="2" eb="3">
      <t>サキ</t>
    </rPh>
    <rPh sb="4" eb="6">
      <t>メイショウ</t>
    </rPh>
    <rPh sb="6" eb="7">
      <t>オヨ</t>
    </rPh>
    <rPh sb="8" eb="11">
      <t>ショザイチ</t>
    </rPh>
    <phoneticPr fontId="19"/>
  </si>
  <si>
    <t>：</t>
    <phoneticPr fontId="19"/>
  </si>
  <si>
    <t>受領した管理者の商号</t>
    <rPh sb="0" eb="2">
      <t>ジュリョウ</t>
    </rPh>
    <rPh sb="4" eb="7">
      <t>カンリシャ</t>
    </rPh>
    <rPh sb="8" eb="10">
      <t>ショウゴウ</t>
    </rPh>
    <phoneticPr fontId="19"/>
  </si>
  <si>
    <t>搬出元の名称及び所在地</t>
    <rPh sb="0" eb="2">
      <t>ハンシュツ</t>
    </rPh>
    <rPh sb="2" eb="3">
      <t>モト</t>
    </rPh>
    <rPh sb="4" eb="6">
      <t>メイショウ</t>
    </rPh>
    <rPh sb="6" eb="7">
      <t>オヨ</t>
    </rPh>
    <rPh sb="8" eb="11">
      <t>ショザイチ</t>
    </rPh>
    <phoneticPr fontId="19"/>
  </si>
  <si>
    <t>：</t>
    <phoneticPr fontId="19"/>
  </si>
  <si>
    <t>土砂の搬出量</t>
    <rPh sb="0" eb="2">
      <t>ドシャ</t>
    </rPh>
    <rPh sb="3" eb="5">
      <t>ハンシュツ</t>
    </rPh>
    <rPh sb="5" eb="6">
      <t>リョウ</t>
    </rPh>
    <phoneticPr fontId="19"/>
  </si>
  <si>
    <t>m3</t>
    <phoneticPr fontId="19"/>
  </si>
  <si>
    <t>盛土利用等</t>
    <rPh sb="0" eb="2">
      <t>モリド</t>
    </rPh>
    <rPh sb="2" eb="4">
      <t>リヨウ</t>
    </rPh>
    <rPh sb="4" eb="5">
      <t>トウ</t>
    </rPh>
    <phoneticPr fontId="19"/>
  </si>
  <si>
    <t>第１種建設発生土</t>
    <rPh sb="0" eb="1">
      <t>ダイ</t>
    </rPh>
    <rPh sb="2" eb="3">
      <t>シュ</t>
    </rPh>
    <rPh sb="3" eb="5">
      <t>ケンセツ</t>
    </rPh>
    <rPh sb="5" eb="8">
      <t>ハッセイド</t>
    </rPh>
    <phoneticPr fontId="19"/>
  </si>
  <si>
    <t>（地山量）</t>
    <rPh sb="1" eb="3">
      <t>ジヤマ</t>
    </rPh>
    <rPh sb="3" eb="4">
      <t>リョウ</t>
    </rPh>
    <phoneticPr fontId="19"/>
  </si>
  <si>
    <t>一時堆積</t>
    <rPh sb="0" eb="2">
      <t>イチジ</t>
    </rPh>
    <rPh sb="2" eb="4">
      <t>タイセキ</t>
    </rPh>
    <phoneticPr fontId="19"/>
  </si>
  <si>
    <t>第２種建設発生土</t>
    <rPh sb="0" eb="1">
      <t>ダイ</t>
    </rPh>
    <rPh sb="2" eb="3">
      <t>シュ</t>
    </rPh>
    <rPh sb="3" eb="5">
      <t>ケンセツ</t>
    </rPh>
    <rPh sb="5" eb="8">
      <t>ハッセイド</t>
    </rPh>
    <phoneticPr fontId="19"/>
  </si>
  <si>
    <t>（締固め量）</t>
    <rPh sb="1" eb="3">
      <t>シメカタ</t>
    </rPh>
    <rPh sb="4" eb="5">
      <t>リョウ</t>
    </rPh>
    <phoneticPr fontId="19"/>
  </si>
  <si>
    <t>m3</t>
    <phoneticPr fontId="19"/>
  </si>
  <si>
    <t>第３種建設発生土</t>
    <rPh sb="0" eb="1">
      <t>ダイ</t>
    </rPh>
    <rPh sb="2" eb="3">
      <t>シュ</t>
    </rPh>
    <rPh sb="3" eb="5">
      <t>ケンセツ</t>
    </rPh>
    <rPh sb="5" eb="8">
      <t>ハッセイド</t>
    </rPh>
    <phoneticPr fontId="19"/>
  </si>
  <si>
    <t>（ほぐし土量）</t>
    <rPh sb="4" eb="6">
      <t>ドリョウ</t>
    </rPh>
    <phoneticPr fontId="19"/>
  </si>
  <si>
    <t>第４種建設発生土</t>
    <rPh sb="0" eb="1">
      <t>ダイ</t>
    </rPh>
    <rPh sb="2" eb="3">
      <t>シュ</t>
    </rPh>
    <rPh sb="3" eb="5">
      <t>ケンセツ</t>
    </rPh>
    <rPh sb="5" eb="8">
      <t>ハッセイド</t>
    </rPh>
    <phoneticPr fontId="19"/>
  </si>
  <si>
    <t>搬入が完了した日</t>
    <rPh sb="0" eb="2">
      <t>ハンニュウ</t>
    </rPh>
    <rPh sb="3" eb="5">
      <t>カンリョウ</t>
    </rPh>
    <rPh sb="7" eb="8">
      <t>ヒ</t>
    </rPh>
    <phoneticPr fontId="19"/>
  </si>
  <si>
    <t>泥土</t>
    <rPh sb="0" eb="2">
      <t>デイド</t>
    </rPh>
    <phoneticPr fontId="19"/>
  </si>
  <si>
    <t>●</t>
    <phoneticPr fontId="19"/>
  </si>
  <si>
    <t>●</t>
    <phoneticPr fontId="19"/>
  </si>
  <si>
    <t>●●●●●建設工事</t>
    <rPh sb="5" eb="7">
      <t>ケンセツ</t>
    </rPh>
    <rPh sb="7" eb="9">
      <t>コウジ</t>
    </rPh>
    <phoneticPr fontId="19"/>
  </si>
  <si>
    <t>　●●●●</t>
    <phoneticPr fontId="19"/>
  </si>
  <si>
    <t>■■■■■建設工事</t>
    <rPh sb="5" eb="7">
      <t>ケンセツ</t>
    </rPh>
    <rPh sb="7" eb="9">
      <t>コウジ</t>
    </rPh>
    <phoneticPr fontId="19"/>
  </si>
  <si>
    <t>■■■■</t>
    <phoneticPr fontId="19"/>
  </si>
  <si>
    <t>■■県■■市■■町■丁目■番地■地内</t>
    <rPh sb="2" eb="3">
      <t>ケン</t>
    </rPh>
    <rPh sb="5" eb="6">
      <t>シ</t>
    </rPh>
    <rPh sb="8" eb="9">
      <t>マチ</t>
    </rPh>
    <rPh sb="10" eb="12">
      <t>チョウメ</t>
    </rPh>
    <rPh sb="13" eb="15">
      <t>バンチ</t>
    </rPh>
    <rPh sb="16" eb="17">
      <t>チ</t>
    </rPh>
    <rPh sb="17" eb="18">
      <t>ナイ</t>
    </rPh>
    <phoneticPr fontId="19"/>
  </si>
  <si>
    <t>■■■■建設（株）</t>
    <rPh sb="4" eb="6">
      <t>ケンセツ</t>
    </rPh>
    <rPh sb="6" eb="9">
      <t>カブ</t>
    </rPh>
    <phoneticPr fontId="19"/>
  </si>
  <si>
    <t>●●県●●市●●町●丁目●番地●地内</t>
    <rPh sb="2" eb="3">
      <t>ケン</t>
    </rPh>
    <rPh sb="5" eb="6">
      <t>シ</t>
    </rPh>
    <rPh sb="8" eb="9">
      <t>マチ</t>
    </rPh>
    <rPh sb="10" eb="12">
      <t>チョウメ</t>
    </rPh>
    <rPh sb="13" eb="15">
      <t>バンチ</t>
    </rPh>
    <rPh sb="16" eb="17">
      <t>チ</t>
    </rPh>
    <rPh sb="17" eb="18">
      <t>ナイ</t>
    </rPh>
    <phoneticPr fontId="19"/>
  </si>
  <si>
    <t>●●●●</t>
    <phoneticPr fontId="19"/>
  </si>
  <si>
    <t>●●●</t>
    <phoneticPr fontId="19"/>
  </si>
  <si>
    <t>●</t>
    <phoneticPr fontId="19"/>
  </si>
  <si>
    <t>●</t>
    <phoneticPr fontId="19"/>
  </si>
  <si>
    <t>土砂搬出及び受領証明書</t>
    <rPh sb="0" eb="2">
      <t>ドシャ</t>
    </rPh>
    <rPh sb="2" eb="4">
      <t>ハンシュツ</t>
    </rPh>
    <rPh sb="4" eb="5">
      <t>オヨ</t>
    </rPh>
    <rPh sb="6" eb="8">
      <t>ジュリョウ</t>
    </rPh>
    <rPh sb="8" eb="11">
      <t>ショウメイショ</t>
    </rPh>
    <phoneticPr fontId="19"/>
  </si>
  <si>
    <t>：</t>
    <phoneticPr fontId="19"/>
  </si>
  <si>
    <t>m3</t>
    <phoneticPr fontId="19"/>
  </si>
  <si>
    <t>●●●●●建設工事</t>
    <phoneticPr fontId="19"/>
  </si>
  <si>
    <t>●●●●</t>
    <phoneticPr fontId="19"/>
  </si>
  <si>
    <t>■■■■資材置場</t>
    <rPh sb="4" eb="6">
      <t>シザイ</t>
    </rPh>
    <rPh sb="6" eb="8">
      <t>オキバ</t>
    </rPh>
    <phoneticPr fontId="19"/>
  </si>
  <si>
    <t>●●●●●(株)</t>
    <rPh sb="5" eb="8">
      <t>カブ</t>
    </rPh>
    <phoneticPr fontId="19"/>
  </si>
  <si>
    <t>●●●</t>
    <phoneticPr fontId="19"/>
  </si>
  <si>
    <t>　・福岡県知事許可の範囲は、北九州市、福岡市及び久留米市（以下「政令市等」という）を含む福岡県全域。</t>
    <rPh sb="2" eb="5">
      <t>フクオカケン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7">
      <t>フクオカケン</t>
    </rPh>
    <rPh sb="47" eb="49">
      <t>ゼンイキ</t>
    </rPh>
    <phoneticPr fontId="19"/>
  </si>
  <si>
    <t>　　ただし、政令市等内で積替え、保管を行う場合は、当該政令市等長の許可が必要。</t>
    <rPh sb="6" eb="9">
      <t>セイレイシ</t>
    </rPh>
    <rPh sb="9" eb="10">
      <t>トウ</t>
    </rPh>
    <rPh sb="10" eb="11">
      <t>ナイ</t>
    </rPh>
    <rPh sb="12" eb="14">
      <t>ツミカ</t>
    </rPh>
    <rPh sb="16" eb="18">
      <t>ホカン</t>
    </rPh>
    <rPh sb="19" eb="20">
      <t>オコナ</t>
    </rPh>
    <rPh sb="21" eb="23">
      <t>バアイ</t>
    </rPh>
    <rPh sb="25" eb="27">
      <t>トウガイ</t>
    </rPh>
    <rPh sb="27" eb="30">
      <t>セイレイシ</t>
    </rPh>
    <rPh sb="30" eb="31">
      <t>トウ</t>
    </rPh>
    <rPh sb="31" eb="32">
      <t>チョウ</t>
    </rPh>
    <rPh sb="33" eb="35">
      <t>キョカ</t>
    </rPh>
    <rPh sb="36" eb="38">
      <t>ヒツヨウ</t>
    </rPh>
    <phoneticPr fontId="19"/>
  </si>
  <si>
    <t>　・各政令市等長許可の範囲は、各政令市等域のみ。</t>
    <rPh sb="2" eb="3">
      <t>カク</t>
    </rPh>
    <rPh sb="3" eb="6">
      <t>セイレイシ</t>
    </rPh>
    <rPh sb="6" eb="7">
      <t>トウ</t>
    </rPh>
    <rPh sb="7" eb="8">
      <t>チョウ</t>
    </rPh>
    <rPh sb="8" eb="10">
      <t>キョカ</t>
    </rPh>
    <rPh sb="11" eb="13">
      <t>ハンイ</t>
    </rPh>
    <rPh sb="15" eb="16">
      <t>カク</t>
    </rPh>
    <rPh sb="16" eb="19">
      <t>セイレイシ</t>
    </rPh>
    <rPh sb="19" eb="20">
      <t>トウ</t>
    </rPh>
    <rPh sb="20" eb="21">
      <t>イキ</t>
    </rPh>
    <phoneticPr fontId="19"/>
  </si>
  <si>
    <t>2企画第2482号</t>
    <rPh sb="1" eb="3">
      <t>キカク</t>
    </rPh>
    <rPh sb="3" eb="4">
      <t>ダイ</t>
    </rPh>
    <rPh sb="8" eb="9">
      <t>ゴウ</t>
    </rPh>
    <phoneticPr fontId="19"/>
  </si>
  <si>
    <t>県様式</t>
    <rPh sb="0" eb="1">
      <t>ケン</t>
    </rPh>
    <rPh sb="1" eb="3">
      <t>ヨウシキ</t>
    </rPh>
    <phoneticPr fontId="19"/>
  </si>
  <si>
    <t>受注者</t>
    <phoneticPr fontId="19"/>
  </si>
  <si>
    <t>受注者</t>
    <rPh sb="0" eb="3">
      <t>ジュチュウシャ</t>
    </rPh>
    <phoneticPr fontId="19"/>
  </si>
  <si>
    <t>受注者</t>
    <rPh sb="0" eb="2">
      <t>ジュチュウ</t>
    </rPh>
    <rPh sb="2" eb="3">
      <t>シャ</t>
    </rPh>
    <phoneticPr fontId="19"/>
  </si>
  <si>
    <t>(*1) 土・石材等(砕石・粒調砕石・ｸﾗｯｼｬｰﾗﾝ・切込砕石・割栗石・砕石ﾁｯﾌﾟ・山ずり・真砂土・護岸・捨石用石材等)</t>
    <rPh sb="5" eb="6">
      <t>ツチ</t>
    </rPh>
    <rPh sb="7" eb="9">
      <t>セキザイ</t>
    </rPh>
    <rPh sb="9" eb="10">
      <t>トウ</t>
    </rPh>
    <rPh sb="11" eb="13">
      <t>サイセキ</t>
    </rPh>
    <rPh sb="14" eb="15">
      <t>リュウ</t>
    </rPh>
    <rPh sb="15" eb="16">
      <t>チョウ</t>
    </rPh>
    <rPh sb="16" eb="18">
      <t>サイセキ</t>
    </rPh>
    <rPh sb="28" eb="29">
      <t>キ</t>
    </rPh>
    <rPh sb="29" eb="30">
      <t>コ</t>
    </rPh>
    <rPh sb="30" eb="32">
      <t>サイセキ</t>
    </rPh>
    <rPh sb="33" eb="34">
      <t>ワリ</t>
    </rPh>
    <rPh sb="34" eb="35">
      <t>クリ</t>
    </rPh>
    <rPh sb="35" eb="36">
      <t>イシ</t>
    </rPh>
    <rPh sb="37" eb="39">
      <t>サイセキ</t>
    </rPh>
    <phoneticPr fontId="19"/>
  </si>
  <si>
    <t>（4.0版）</t>
    <rPh sb="4" eb="5">
      <t>バン</t>
    </rPh>
    <phoneticPr fontId="19"/>
  </si>
  <si>
    <t>請負者→受注者</t>
    <rPh sb="0" eb="2">
      <t>ウケオイ</t>
    </rPh>
    <rPh sb="2" eb="3">
      <t>シャ</t>
    </rPh>
    <rPh sb="4" eb="7">
      <t>ジュチュウシャ</t>
    </rPh>
    <phoneticPr fontId="19"/>
  </si>
  <si>
    <t>別途様式と重複するため削除</t>
    <rPh sb="5" eb="7">
      <t>ジュウフク</t>
    </rPh>
    <rPh sb="11" eb="13">
      <t>サクジョ</t>
    </rPh>
    <phoneticPr fontId="19"/>
  </si>
  <si>
    <t>「※受領書がある場合は添付し、下記の記載は不要」を追加</t>
    <rPh sb="25" eb="27">
      <t>ツイカ</t>
    </rPh>
    <phoneticPr fontId="19"/>
  </si>
  <si>
    <r>
      <t>２つの地域にまたがる場合</t>
    </r>
    <r>
      <rPr>
        <sz val="8"/>
        <rFont val="ＭＳ Ｐ明朝"/>
        <family val="1"/>
        <charset val="128"/>
      </rPr>
      <t>※２</t>
    </r>
    <phoneticPr fontId="19"/>
  </si>
  <si>
    <t>「２つの地域にまたがる場合」について、記載修正</t>
    <rPh sb="19" eb="21">
      <t>キサイ</t>
    </rPh>
    <rPh sb="21" eb="23">
      <t>シュウセイ</t>
    </rPh>
    <phoneticPr fontId="19"/>
  </si>
  <si>
    <t>COBRIS対象工事は、受領書を提出</t>
    <rPh sb="6" eb="8">
      <t>タイショウ</t>
    </rPh>
    <rPh sb="8" eb="10">
      <t>コウジ</t>
    </rPh>
    <rPh sb="12" eb="15">
      <t>ジュリョウショ</t>
    </rPh>
    <rPh sb="16" eb="18">
      <t>テイシュツ</t>
    </rPh>
    <phoneticPr fontId="19"/>
  </si>
  <si>
    <t>提出書類一覧</t>
  </si>
  <si>
    <t>安全・訓練等の活動報告：統一化様式等の項目削除</t>
    <rPh sb="0" eb="2">
      <t>アンゼン</t>
    </rPh>
    <rPh sb="3" eb="5">
      <t>クンレン</t>
    </rPh>
    <rPh sb="5" eb="6">
      <t>トウ</t>
    </rPh>
    <rPh sb="7" eb="9">
      <t>カツドウ</t>
    </rPh>
    <rPh sb="9" eb="11">
      <t>ホウコク</t>
    </rPh>
    <rPh sb="19" eb="21">
      <t>コウモク</t>
    </rPh>
    <rPh sb="21" eb="23">
      <t>サクジョ</t>
    </rPh>
    <phoneticPr fontId="19"/>
  </si>
  <si>
    <t>提出書類一覧、共通項目入力シート、090、140、170、190、330、350</t>
    <phoneticPr fontId="19"/>
  </si>
  <si>
    <t>2023/6</t>
    <phoneticPr fontId="19"/>
  </si>
  <si>
    <t>確認結果票の様式追加</t>
    <phoneticPr fontId="19"/>
  </si>
  <si>
    <t>受領書の様式追加</t>
    <phoneticPr fontId="19"/>
  </si>
  <si>
    <t>21企交第3655号</t>
    <phoneticPr fontId="19"/>
  </si>
  <si>
    <t>施工体系図（福岡県発注工事用様式）</t>
    <rPh sb="6" eb="9">
      <t>フクオカケン</t>
    </rPh>
    <rPh sb="9" eb="11">
      <t>ハッチュウ</t>
    </rPh>
    <rPh sb="11" eb="13">
      <t>コウジ</t>
    </rPh>
    <rPh sb="13" eb="14">
      <t>ヨウ</t>
    </rPh>
    <rPh sb="14" eb="16">
      <t>ヨウシキ</t>
    </rPh>
    <phoneticPr fontId="19"/>
  </si>
  <si>
    <t>元請名・事業者ID</t>
    <rPh sb="0" eb="1">
      <t>モト</t>
    </rPh>
    <rPh sb="1" eb="2">
      <t>ウ</t>
    </rPh>
    <rPh sb="2" eb="3">
      <t>メイ</t>
    </rPh>
    <rPh sb="4" eb="6">
      <t>ジギョウ</t>
    </rPh>
    <rPh sb="6" eb="7">
      <t>シャ</t>
    </rPh>
    <phoneticPr fontId="18"/>
  </si>
  <si>
    <t>会社名・事業者ID</t>
    <rPh sb="0" eb="3">
      <t>カイシャメイ</t>
    </rPh>
    <rPh sb="4" eb="7">
      <t>ジギョウシャ</t>
    </rPh>
    <phoneticPr fontId="18"/>
  </si>
  <si>
    <t>監理技術者名
主任技術者名</t>
    <rPh sb="0" eb="2">
      <t>カンリ</t>
    </rPh>
    <rPh sb="2" eb="5">
      <t>ギジュツシャ</t>
    </rPh>
    <rPh sb="5" eb="6">
      <t>メイ</t>
    </rPh>
    <rPh sb="7" eb="9">
      <t>シュニン</t>
    </rPh>
    <rPh sb="9" eb="12">
      <t>ギジュツシャ</t>
    </rPh>
    <rPh sb="12" eb="13">
      <t>ナ</t>
    </rPh>
    <phoneticPr fontId="19"/>
  </si>
  <si>
    <t>一般 / 特定の別</t>
    <rPh sb="0" eb="2">
      <t>イッパン</t>
    </rPh>
    <rPh sb="5" eb="7">
      <t>トクテイ</t>
    </rPh>
    <rPh sb="8" eb="9">
      <t>ベツ</t>
    </rPh>
    <phoneticPr fontId="18"/>
  </si>
  <si>
    <t>安全衛生責任者</t>
    <rPh sb="0" eb="2">
      <t>アンゼン</t>
    </rPh>
    <rPh sb="2" eb="4">
      <t>エイセイ</t>
    </rPh>
    <rPh sb="4" eb="7">
      <t>セキニンシャ</t>
    </rPh>
    <phoneticPr fontId="19"/>
  </si>
  <si>
    <t>特定専門工事の該当</t>
    <rPh sb="0" eb="2">
      <t>トクテイ</t>
    </rPh>
    <rPh sb="2" eb="4">
      <t>センモン</t>
    </rPh>
    <rPh sb="4" eb="6">
      <t>コウジ</t>
    </rPh>
    <rPh sb="7" eb="9">
      <t>ガイトウ</t>
    </rPh>
    <phoneticPr fontId="19"/>
  </si>
  <si>
    <t>有　　　・　　　無</t>
    <rPh sb="0" eb="1">
      <t>ア</t>
    </rPh>
    <rPh sb="8" eb="9">
      <t>ナ</t>
    </rPh>
    <phoneticPr fontId="19"/>
  </si>
  <si>
    <t>担当工事　　　　　　　　　　　　　　　　　　　　　　　　　　　　　　　　　　　　　　　　　　　　　　　　　　　　　　　　　　　　　　　　　　　　　　　　　　　　　　内　　　容</t>
    <phoneticPr fontId="19"/>
  </si>
  <si>
    <t>担当工事　　　　　　　　　　　　　　　　　　　　　　　　　　　　　　　　　　　　　　　　　　　　　　　　　　　　　　　　　　　　　　　　　　　　　　　　　　　　　　内　　　容</t>
    <phoneticPr fontId="19"/>
  </si>
  <si>
    <t>　　年 月 日 ～ 年 月 日</t>
    <rPh sb="2" eb="3">
      <t>ネン</t>
    </rPh>
    <rPh sb="4" eb="5">
      <t>ツキ</t>
    </rPh>
    <rPh sb="6" eb="7">
      <t>ヒ</t>
    </rPh>
    <rPh sb="10" eb="11">
      <t>ネン</t>
    </rPh>
    <rPh sb="12" eb="13">
      <t>ツキ</t>
    </rPh>
    <rPh sb="14" eb="15">
      <t>ヒ</t>
    </rPh>
    <phoneticPr fontId="19"/>
  </si>
  <si>
    <t>自</t>
    <phoneticPr fontId="19"/>
  </si>
  <si>
    <t>至</t>
    <rPh sb="0" eb="1">
      <t>イタ</t>
    </rPh>
    <phoneticPr fontId="100"/>
  </si>
  <si>
    <t>4企画第2355号</t>
    <phoneticPr fontId="19"/>
  </si>
  <si>
    <t>適正な労働条件に係る「誓約書」の日付を追記</t>
    <rPh sb="19" eb="21">
      <t>ツイキ</t>
    </rPh>
    <phoneticPr fontId="19"/>
  </si>
  <si>
    <t>搬出（500m3以上の土砂）再生資源利用促進計画書の添付資料として提出</t>
    <rPh sb="0" eb="2">
      <t>ハンシュツ</t>
    </rPh>
    <rPh sb="8" eb="10">
      <t>イジョウ</t>
    </rPh>
    <rPh sb="11" eb="13">
      <t>ドシャ</t>
    </rPh>
    <rPh sb="14" eb="16">
      <t>サイセイ</t>
    </rPh>
    <rPh sb="16" eb="18">
      <t>シゲン</t>
    </rPh>
    <rPh sb="18" eb="20">
      <t>リヨウ</t>
    </rPh>
    <rPh sb="20" eb="22">
      <t>ソクシン</t>
    </rPh>
    <rPh sb="22" eb="24">
      <t>ケイカク</t>
    </rPh>
    <rPh sb="24" eb="25">
      <t>ショ</t>
    </rPh>
    <rPh sb="26" eb="28">
      <t>テンプ</t>
    </rPh>
    <rPh sb="28" eb="30">
      <t>シリョウ</t>
    </rPh>
    <rPh sb="33" eb="35">
      <t>テイシュツ</t>
    </rPh>
    <phoneticPr fontId="19"/>
  </si>
  <si>
    <t>2023/10</t>
    <phoneticPr fontId="19"/>
  </si>
  <si>
    <t>（5.0版）</t>
    <rPh sb="4" eb="5">
      <t>バン</t>
    </rPh>
    <phoneticPr fontId="19"/>
  </si>
  <si>
    <r>
      <t>搬入（土砂500</t>
    </r>
    <r>
      <rPr>
        <sz val="11"/>
        <rFont val="ＭＳ Ｐゴシック"/>
        <family val="3"/>
        <charset val="128"/>
      </rPr>
      <t>m3、砕石500t、ｱｽﾌｧﾙﾄ200t以上）</t>
    </r>
    <rPh sb="0" eb="2">
      <t>ハンニュウ</t>
    </rPh>
    <rPh sb="3" eb="5">
      <t>ドシャ</t>
    </rPh>
    <rPh sb="11" eb="13">
      <t>サイセキ</t>
    </rPh>
    <rPh sb="28" eb="30">
      <t>イジョウ</t>
    </rPh>
    <phoneticPr fontId="19"/>
  </si>
  <si>
    <r>
      <t>搬出（500</t>
    </r>
    <r>
      <rPr>
        <sz val="11"/>
        <rFont val="ＭＳ Ｐゴシック"/>
        <family val="3"/>
        <charset val="128"/>
      </rPr>
      <t>m3以上の土砂、ｱｽﾌｧﾙﾄ・ｺﾝｸﾘｰﾄ塊200t以上）</t>
    </r>
    <rPh sb="0" eb="2">
      <t>ハンシュツ</t>
    </rPh>
    <rPh sb="8" eb="10">
      <t>イジョウ</t>
    </rPh>
    <rPh sb="11" eb="13">
      <t>ドシャ</t>
    </rPh>
    <rPh sb="27" eb="28">
      <t>カイ</t>
    </rPh>
    <rPh sb="32" eb="34">
      <t>イジョウ</t>
    </rPh>
    <phoneticPr fontId="19"/>
  </si>
  <si>
    <t>「ICT活用工事関連書類」の各計画シートを令和5年１０月１日改定版に改定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9"/>
  </si>
  <si>
    <t>※④に必要となる３次元設計データの作成を実施しなければならない。</t>
    <phoneticPr fontId="100"/>
  </si>
  <si>
    <t>（注）材料承認の必要な材料のうち、県産資材を使用しない材料は「県産資材不使用理由書」を
　　　添付すること。なお、県産資材とは県内に本店（本社）がある会社の製品又は県内の工場
　　　で製造された製品とする。また、緑化木が調達不可能だった場合については、「福岡県産
　　　緑化木　調達不可能理由書」を添付すること。
　※ 監督員が不承認とした材料がある場合は、「工事打合せ簿」に品名を記載し回答する。</t>
    <rPh sb="110" eb="115">
      <t>チョウタツフカノウ</t>
    </rPh>
    <rPh sb="118" eb="120">
      <t>バアイ</t>
    </rPh>
    <rPh sb="175" eb="177">
      <t>バアイ</t>
    </rPh>
    <rPh sb="188" eb="190">
      <t>ヒンメイ</t>
    </rPh>
    <rPh sb="191" eb="193">
      <t>キサイ</t>
    </rPh>
    <phoneticPr fontId="19"/>
  </si>
  <si>
    <t>材料承認願：（注）２の削除</t>
    <rPh sb="0" eb="4">
      <t>ザイリョウショウニン</t>
    </rPh>
    <rPh sb="4" eb="5">
      <t>ネガ</t>
    </rPh>
    <rPh sb="7" eb="8">
      <t>チュウ</t>
    </rPh>
    <rPh sb="11" eb="13">
      <t>サクジョ</t>
    </rPh>
    <phoneticPr fontId="19"/>
  </si>
  <si>
    <t>契約書第3条「発注者に提出」</t>
    <rPh sb="0" eb="3">
      <t>ケイヤクショ</t>
    </rPh>
    <rPh sb="3" eb="4">
      <t>ダイ</t>
    </rPh>
    <rPh sb="5" eb="6">
      <t>ジョウ</t>
    </rPh>
    <rPh sb="7" eb="10">
      <t>ハッチュウシャ</t>
    </rPh>
    <rPh sb="11" eb="13">
      <t>テイシュツ</t>
    </rPh>
    <phoneticPr fontId="19"/>
  </si>
  <si>
    <t>宛名修正の有無</t>
    <rPh sb="0" eb="2">
      <t>アテナ</t>
    </rPh>
    <rPh sb="2" eb="4">
      <t>シュウセイ</t>
    </rPh>
    <rPh sb="5" eb="7">
      <t>ウム</t>
    </rPh>
    <phoneticPr fontId="19"/>
  </si>
  <si>
    <t>備考</t>
    <rPh sb="0" eb="2">
      <t>ビコウ</t>
    </rPh>
    <phoneticPr fontId="19"/>
  </si>
  <si>
    <t>請負金額500万円以上の場合、様式下段「工事検査員任命伺」欄を非表示とする</t>
    <rPh sb="0" eb="2">
      <t>ウケオイ</t>
    </rPh>
    <rPh sb="2" eb="4">
      <t>キンガク</t>
    </rPh>
    <rPh sb="7" eb="9">
      <t>マンエン</t>
    </rPh>
    <rPh sb="9" eb="11">
      <t>イジョウ</t>
    </rPh>
    <rPh sb="12" eb="14">
      <t>バアイ</t>
    </rPh>
    <rPh sb="15" eb="17">
      <t>ヨウシキ</t>
    </rPh>
    <rPh sb="17" eb="19">
      <t>ゲダン</t>
    </rPh>
    <rPh sb="20" eb="22">
      <t>コウジ</t>
    </rPh>
    <rPh sb="22" eb="24">
      <t>ケンサ</t>
    </rPh>
    <rPh sb="24" eb="25">
      <t>イン</t>
    </rPh>
    <rPh sb="25" eb="27">
      <t>ニンメイ</t>
    </rPh>
    <rPh sb="27" eb="28">
      <t>ウカガ</t>
    </rPh>
    <rPh sb="29" eb="30">
      <t>ラン</t>
    </rPh>
    <rPh sb="31" eb="34">
      <t>ヒヒョウジ</t>
    </rPh>
    <phoneticPr fontId="19"/>
  </si>
  <si>
    <t>請負金額３千万円以上の場合、提出書類宛名を「福岡県知事　殿」と表示とする</t>
    <rPh sb="0" eb="2">
      <t>ウケオイ</t>
    </rPh>
    <rPh sb="2" eb="4">
      <t>キンガク</t>
    </rPh>
    <rPh sb="5" eb="6">
      <t>セン</t>
    </rPh>
    <rPh sb="6" eb="8">
      <t>マンエン</t>
    </rPh>
    <rPh sb="8" eb="10">
      <t>イジョウ</t>
    </rPh>
    <rPh sb="11" eb="13">
      <t>バアイ</t>
    </rPh>
    <rPh sb="14" eb="16">
      <t>テイシュツ</t>
    </rPh>
    <rPh sb="16" eb="18">
      <t>ショルイ</t>
    </rPh>
    <rPh sb="18" eb="20">
      <t>アテナ</t>
    </rPh>
    <rPh sb="22" eb="25">
      <t>フクオカケン</t>
    </rPh>
    <rPh sb="25" eb="27">
      <t>チジ</t>
    </rPh>
    <rPh sb="28" eb="29">
      <t>ドノ</t>
    </rPh>
    <rPh sb="31" eb="33">
      <t>ヒョウジ</t>
    </rPh>
    <phoneticPr fontId="19"/>
  </si>
  <si>
    <t>　受　注　者　　殿</t>
    <rPh sb="1" eb="2">
      <t>ウケ</t>
    </rPh>
    <rPh sb="3" eb="4">
      <t>チュウ</t>
    </rPh>
    <rPh sb="5" eb="6">
      <t>シャ</t>
    </rPh>
    <phoneticPr fontId="19"/>
  </si>
  <si>
    <t>020</t>
    <phoneticPr fontId="19"/>
  </si>
  <si>
    <t>発注事務所が発する様式２、３の宛名表示を契約書の表示にあわせて「請負者」から「受注者」に変更</t>
    <rPh sb="0" eb="2">
      <t>ハッチュウ</t>
    </rPh>
    <rPh sb="2" eb="4">
      <t>ジム</t>
    </rPh>
    <rPh sb="4" eb="5">
      <t>ショ</t>
    </rPh>
    <rPh sb="6" eb="7">
      <t>ハッ</t>
    </rPh>
    <rPh sb="9" eb="11">
      <t>ヨウシキ</t>
    </rPh>
    <rPh sb="15" eb="17">
      <t>アテナ</t>
    </rPh>
    <rPh sb="17" eb="19">
      <t>ヒョウジ</t>
    </rPh>
    <rPh sb="20" eb="23">
      <t>ケイヤクショ</t>
    </rPh>
    <rPh sb="24" eb="26">
      <t>ヒョウジ</t>
    </rPh>
    <rPh sb="32" eb="34">
      <t>ウケオイ</t>
    </rPh>
    <rPh sb="34" eb="35">
      <t>シャ</t>
    </rPh>
    <rPh sb="39" eb="42">
      <t>ジュチュウシャ</t>
    </rPh>
    <rPh sb="44" eb="46">
      <t>ヘンコウ</t>
    </rPh>
    <phoneticPr fontId="19"/>
  </si>
  <si>
    <t>〔受注者〕</t>
    <rPh sb="1" eb="3">
      <t>ジュチュウ</t>
    </rPh>
    <phoneticPr fontId="19"/>
  </si>
  <si>
    <t>〔工事の受注者、生産者団体・市場・卸売業等〕</t>
    <rPh sb="4" eb="6">
      <t>ジュチュウ</t>
    </rPh>
    <phoneticPr fontId="19"/>
  </si>
  <si>
    <t>2024/4/1</t>
    <phoneticPr fontId="19"/>
  </si>
  <si>
    <t>（6.0版）</t>
    <rPh sb="4" eb="5">
      <t>バン</t>
    </rPh>
    <phoneticPr fontId="19"/>
  </si>
  <si>
    <t>※③に必要となる３次元設計データの作成を実施しなければならない。</t>
    <phoneticPr fontId="100"/>
  </si>
  <si>
    <t>⑤３次元データの納品の追加</t>
    <rPh sb="11" eb="13">
      <t>ツイカ</t>
    </rPh>
    <phoneticPr fontId="19"/>
  </si>
  <si>
    <t>④３次元出来形管理等の施工管理の削除</t>
    <rPh sb="16" eb="18">
      <t>サクジョ</t>
    </rPh>
    <phoneticPr fontId="19"/>
  </si>
  <si>
    <t>ICT小規模土工</t>
    <phoneticPr fontId="19"/>
  </si>
  <si>
    <t>③ＩＣＴ建設機械による施工の削除</t>
    <phoneticPr fontId="19"/>
  </si>
  <si>
    <t>ＩＣＴ法面工</t>
    <phoneticPr fontId="19"/>
  </si>
  <si>
    <t>※処分状況が分かるような写真を添付すること
※受領書がある場合は添付し、下記の記載は不要</t>
    <rPh sb="23" eb="26">
      <t>ジュリョウショ</t>
    </rPh>
    <rPh sb="29" eb="31">
      <t>バアイ</t>
    </rPh>
    <rPh sb="32" eb="34">
      <t>テンプ</t>
    </rPh>
    <rPh sb="36" eb="38">
      <t>カキ</t>
    </rPh>
    <rPh sb="39" eb="41">
      <t>キサイ</t>
    </rPh>
    <rPh sb="42" eb="44">
      <t>フヨウ</t>
    </rPh>
    <phoneticPr fontId="19"/>
  </si>
  <si>
    <t>発注方式の削除</t>
    <rPh sb="5" eb="7">
      <t>サクジョ</t>
    </rPh>
    <phoneticPr fontId="19"/>
  </si>
  <si>
    <t>ＩＣＴ付帯構造物設置工</t>
    <phoneticPr fontId="19"/>
  </si>
  <si>
    <t>ＩＣＴ活用工事（構造物工（橋梁上部））計画書</t>
    <rPh sb="3" eb="5">
      <t>カツヨウ</t>
    </rPh>
    <rPh sb="5" eb="7">
      <t>コウジ</t>
    </rPh>
    <rPh sb="8" eb="11">
      <t>コウゾウブツ</t>
    </rPh>
    <rPh sb="11" eb="12">
      <t>コウ</t>
    </rPh>
    <rPh sb="13" eb="15">
      <t>キョウリョウ</t>
    </rPh>
    <rPh sb="15" eb="17">
      <t>ジョウブ</t>
    </rPh>
    <rPh sb="19" eb="21">
      <t>ケイカク</t>
    </rPh>
    <rPh sb="21" eb="22">
      <t>ショ</t>
    </rPh>
    <phoneticPr fontId="100"/>
  </si>
  <si>
    <t>※活用必須工種が【構造物工（橋梁上部）】の場合は表１へ。違う場合は表２へ。</t>
    <rPh sb="1" eb="7">
      <t>カツヨウヒッスウコウシュ</t>
    </rPh>
    <rPh sb="9" eb="12">
      <t>コウゾウブツ</t>
    </rPh>
    <rPh sb="12" eb="13">
      <t>コウ</t>
    </rPh>
    <rPh sb="14" eb="16">
      <t>キョウリョウ</t>
    </rPh>
    <rPh sb="16" eb="18">
      <t>ジョウブ</t>
    </rPh>
    <rPh sb="21" eb="23">
      <t>バアイ</t>
    </rPh>
    <rPh sb="24" eb="25">
      <t>ヒョウ</t>
    </rPh>
    <rPh sb="28" eb="29">
      <t>チガ</t>
    </rPh>
    <rPh sb="30" eb="32">
      <t>バアイ</t>
    </rPh>
    <rPh sb="33" eb="34">
      <t>ヒョウ</t>
    </rPh>
    <phoneticPr fontId="100"/>
  </si>
  <si>
    <t>ＩＣＴ活用工事（構造物工（橋脚・橋台））計画書</t>
    <rPh sb="3" eb="5">
      <t>カツヨウ</t>
    </rPh>
    <rPh sb="5" eb="7">
      <t>コウジ</t>
    </rPh>
    <rPh sb="8" eb="11">
      <t>コウゾウブツ</t>
    </rPh>
    <rPh sb="11" eb="12">
      <t>コウ</t>
    </rPh>
    <rPh sb="13" eb="15">
      <t>キョウキャク</t>
    </rPh>
    <rPh sb="16" eb="17">
      <t>ハシ</t>
    </rPh>
    <rPh sb="17" eb="18">
      <t>ダイ</t>
    </rPh>
    <rPh sb="20" eb="22">
      <t>ケイカク</t>
    </rPh>
    <rPh sb="22" eb="23">
      <t>ショ</t>
    </rPh>
    <phoneticPr fontId="100"/>
  </si>
  <si>
    <t>※活用必須工種が【構造物工（橋脚・橋台）】の場合は表１へ。違う場合は表２へ。</t>
    <rPh sb="1" eb="7">
      <t>カツヨウヒッスウコウシュ</t>
    </rPh>
    <rPh sb="9" eb="12">
      <t>コウゾウブツ</t>
    </rPh>
    <rPh sb="12" eb="13">
      <t>コウ</t>
    </rPh>
    <rPh sb="14" eb="16">
      <t>キョウキャク</t>
    </rPh>
    <rPh sb="17" eb="18">
      <t>ハシ</t>
    </rPh>
    <rPh sb="18" eb="19">
      <t>ダイ</t>
    </rPh>
    <rPh sb="22" eb="24">
      <t>バアイ</t>
    </rPh>
    <rPh sb="25" eb="26">
      <t>ヒョウ</t>
    </rPh>
    <rPh sb="29" eb="30">
      <t>チガ</t>
    </rPh>
    <rPh sb="31" eb="33">
      <t>バアイ</t>
    </rPh>
    <rPh sb="34" eb="35">
      <t>ヒョウ</t>
    </rPh>
    <phoneticPr fontId="100"/>
  </si>
  <si>
    <t>ＩＣＴ活用工事（土工 1000m3未満）計画書</t>
    <rPh sb="3" eb="5">
      <t>カツヨウ</t>
    </rPh>
    <rPh sb="5" eb="7">
      <t>コウジ</t>
    </rPh>
    <rPh sb="8" eb="9">
      <t>ド</t>
    </rPh>
    <rPh sb="9" eb="10">
      <t>コウ</t>
    </rPh>
    <rPh sb="20" eb="22">
      <t>ケイカク</t>
    </rPh>
    <rPh sb="22" eb="23">
      <t>ショ</t>
    </rPh>
    <phoneticPr fontId="100"/>
  </si>
  <si>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rPh sb="107" eb="109">
      <t>トウガイ</t>
    </rPh>
    <rPh sb="109" eb="111">
      <t>コウジ</t>
    </rPh>
    <rPh sb="112" eb="113">
      <t>フク</t>
    </rPh>
    <rPh sb="116" eb="118">
      <t>サキ</t>
    </rPh>
    <rPh sb="118" eb="120">
      <t>サギョウ</t>
    </rPh>
    <rPh sb="121" eb="123">
      <t>コウシュ</t>
    </rPh>
    <rPh sb="133" eb="135">
      <t>ケンセツ</t>
    </rPh>
    <rPh sb="135" eb="137">
      <t>キカイ</t>
    </rPh>
    <rPh sb="138" eb="140">
      <t>カツヨウ</t>
    </rPh>
    <rPh sb="143" eb="144">
      <t>ヨ</t>
    </rPh>
    <phoneticPr fontId="100"/>
  </si>
  <si>
    <t>１．空中写真測量（無人航空機）を用いた出来形管理
２．地上型レーザースキャナーを用いた出来形管理
３．TS等光波方式を用いた出来形管理
４．無人航空機搭載型レーザースキャナーを用いた出来形管理
※採用する具体の技術は受注後の協議により決定する。
※複数以上の技術を組み合わせて採用してもよい。
※「①３次元起工測量」で採用した技術と相違してもよい。</t>
    <rPh sb="99" eb="101">
      <t>サイヨウ</t>
    </rPh>
    <rPh sb="103" eb="105">
      <t>グタイ</t>
    </rPh>
    <rPh sb="106" eb="108">
      <t>ギジュツ</t>
    </rPh>
    <rPh sb="109" eb="112">
      <t>ジュチュウゴ</t>
    </rPh>
    <rPh sb="113" eb="115">
      <t>キョウギ</t>
    </rPh>
    <rPh sb="118" eb="120">
      <t>ケッテイ</t>
    </rPh>
    <rPh sb="125" eb="127">
      <t>フクスウ</t>
    </rPh>
    <rPh sb="127" eb="129">
      <t>イジョウ</t>
    </rPh>
    <rPh sb="130" eb="132">
      <t>ギジュツ</t>
    </rPh>
    <rPh sb="133" eb="134">
      <t>ク</t>
    </rPh>
    <rPh sb="135" eb="136">
      <t>ア</t>
    </rPh>
    <rPh sb="139" eb="141">
      <t>サイヨウ</t>
    </rPh>
    <rPh sb="152" eb="154">
      <t>ジゲン</t>
    </rPh>
    <rPh sb="154" eb="158">
      <t>キコウソクリョウ</t>
    </rPh>
    <rPh sb="160" eb="162">
      <t>サイヨウ</t>
    </rPh>
    <rPh sb="164" eb="166">
      <t>ギジュツ</t>
    </rPh>
    <rPh sb="167" eb="169">
      <t>ソウイ</t>
    </rPh>
    <phoneticPr fontId="100"/>
  </si>
  <si>
    <t>追加</t>
    <rPh sb="0" eb="2">
      <t>ツイカ</t>
    </rPh>
    <phoneticPr fontId="19"/>
  </si>
  <si>
    <t>④３次元出来形管理等の施工管理の技術名修正</t>
    <rPh sb="19" eb="21">
      <t>シュウセイ</t>
    </rPh>
    <phoneticPr fontId="19"/>
  </si>
  <si>
    <t>ＩＣＴ土工</t>
    <phoneticPr fontId="19"/>
  </si>
  <si>
    <t>②３次元設計データ作成および⑤３次元データの納品の技術名修正</t>
    <rPh sb="25" eb="27">
      <t>ギジュツ</t>
    </rPh>
    <rPh sb="27" eb="28">
      <t>ナ</t>
    </rPh>
    <rPh sb="28" eb="30">
      <t>シュウセイ</t>
    </rPh>
    <phoneticPr fontId="19"/>
  </si>
  <si>
    <t>ICT活用工事関連書類</t>
    <phoneticPr fontId="19"/>
  </si>
  <si>
    <t>ＩＣＴ土工 1000m3未満、ＩＣＴ構造物工（橋梁上部）、ＩＣＴ構造物工（橋脚・橋台）の計画書追加</t>
    <rPh sb="47" eb="49">
      <t>ツイカ</t>
    </rPh>
    <phoneticPr fontId="19"/>
  </si>
  <si>
    <t>福岡県県土整備部情報共有システム（ASP方式）に関する要領</t>
    <rPh sb="0" eb="3">
      <t>フクオカケン</t>
    </rPh>
    <rPh sb="3" eb="4">
      <t>ケン</t>
    </rPh>
    <rPh sb="4" eb="5">
      <t>ツチ</t>
    </rPh>
    <rPh sb="5" eb="7">
      <t>セイビ</t>
    </rPh>
    <rPh sb="7" eb="8">
      <t>ブ</t>
    </rPh>
    <rPh sb="8" eb="10">
      <t>ジョウホウ</t>
    </rPh>
    <rPh sb="10" eb="12">
      <t>キョウユウ</t>
    </rPh>
    <rPh sb="20" eb="22">
      <t>ホウシキ</t>
    </rPh>
    <rPh sb="24" eb="25">
      <t>カン</t>
    </rPh>
    <rPh sb="27" eb="29">
      <t>ヨウリョウ</t>
    </rPh>
    <phoneticPr fontId="19"/>
  </si>
  <si>
    <t>事前協議チェックシートの各種基準類の適用年月日更新</t>
    <rPh sb="0" eb="4">
      <t>ジゼンキョウギ</t>
    </rPh>
    <rPh sb="12" eb="14">
      <t>カクシュ</t>
    </rPh>
    <rPh sb="14" eb="16">
      <t>キジュン</t>
    </rPh>
    <rPh sb="16" eb="17">
      <t>ルイ</t>
    </rPh>
    <rPh sb="18" eb="20">
      <t>テキヨウ</t>
    </rPh>
    <rPh sb="20" eb="23">
      <t>ネンガッピ</t>
    </rPh>
    <rPh sb="23" eb="25">
      <t>コウシン</t>
    </rPh>
    <phoneticPr fontId="19"/>
  </si>
  <si>
    <t>ＩＣＴ作業土工（床掘）</t>
    <phoneticPr fontId="19"/>
  </si>
  <si>
    <t>ＩＣＴ作業土工（床掘）</t>
    <phoneticPr fontId="19"/>
  </si>
  <si>
    <t>床掘工から作業土工（床掘）に名称変更</t>
    <rPh sb="0" eb="2">
      <t>トコホ</t>
    </rPh>
    <rPh sb="2" eb="3">
      <t>コウ</t>
    </rPh>
    <rPh sb="14" eb="16">
      <t>メイショウ</t>
    </rPh>
    <rPh sb="16" eb="18">
      <t>ヘンコウ</t>
    </rPh>
    <phoneticPr fontId="19"/>
  </si>
  <si>
    <t>2024/03</t>
    <phoneticPr fontId="19"/>
  </si>
  <si>
    <t>発注者名を表示する様式（020を除く）</t>
    <rPh sb="0" eb="3">
      <t>ハッチュウシャ</t>
    </rPh>
    <rPh sb="3" eb="4">
      <t>メイ</t>
    </rPh>
    <rPh sb="5" eb="7">
      <t>ヒョウジ</t>
    </rPh>
    <rPh sb="9" eb="11">
      <t>ヨウシキ</t>
    </rPh>
    <rPh sb="16" eb="17">
      <t>ノゾ</t>
    </rPh>
    <phoneticPr fontId="19"/>
  </si>
  <si>
    <t>（5.1版）</t>
    <rPh sb="4" eb="5">
      <t>バン</t>
    </rPh>
    <phoneticPr fontId="19"/>
  </si>
  <si>
    <t>※③または④に必要となる３次元設計データの作成を実施しなければならない。</t>
    <phoneticPr fontId="100"/>
  </si>
  <si>
    <t>①３次元起工測量、②３次元設計データ作成および④３次元出来形管理等の施工管理の技術名修正</t>
    <phoneticPr fontId="19"/>
  </si>
  <si>
    <t>ICT舗装工</t>
    <rPh sb="3" eb="5">
      <t>ホソウ</t>
    </rPh>
    <phoneticPr fontId="19"/>
  </si>
  <si>
    <t>②３次元設計データ作成の技術名修正</t>
    <phoneticPr fontId="19"/>
  </si>
  <si>
    <t>ＩＣＴ河川浚渫工</t>
    <phoneticPr fontId="19"/>
  </si>
  <si>
    <t>ＩＣＴ地盤改良工</t>
    <phoneticPr fontId="19"/>
  </si>
  <si>
    <t>ＩＣＴ舗装工（修繕工）</t>
    <phoneticPr fontId="19"/>
  </si>
  <si>
    <t>完成時に監督員へ納品</t>
    <phoneticPr fontId="19"/>
  </si>
  <si>
    <t>完成時に監督員へ納品</t>
    <rPh sb="8" eb="10">
      <t>ノウヒン</t>
    </rPh>
    <phoneticPr fontId="19"/>
  </si>
  <si>
    <t>2024/6/1</t>
    <phoneticPr fontId="19"/>
  </si>
  <si>
    <t>（6.1版）</t>
    <rPh sb="4" eb="5">
      <t>バン</t>
    </rPh>
    <phoneticPr fontId="19"/>
  </si>
  <si>
    <t>230-2</t>
    <phoneticPr fontId="19"/>
  </si>
  <si>
    <t>統一現場閉所日の着色や統一現場閉所率を追加</t>
    <rPh sb="0" eb="6">
      <t>トウイツゲンバヘイショ</t>
    </rPh>
    <rPh sb="6" eb="7">
      <t>ヒ</t>
    </rPh>
    <rPh sb="8" eb="10">
      <t>チャクショク</t>
    </rPh>
    <rPh sb="11" eb="15">
      <t>トウイツゲンバ</t>
    </rPh>
    <rPh sb="15" eb="17">
      <t>ヘイショ</t>
    </rPh>
    <rPh sb="17" eb="18">
      <t>リツ</t>
    </rPh>
    <rPh sb="19" eb="21">
      <t>ツイカ</t>
    </rPh>
    <phoneticPr fontId="19"/>
  </si>
  <si>
    <t>（6.2版）</t>
    <rPh sb="4" eb="5">
      <t>バン</t>
    </rPh>
    <phoneticPr fontId="19"/>
  </si>
  <si>
    <t xml:space="preserve">
※記載例
　　　各ICT活用工事計画書は、各ICT○○シートを参照（工事名、会社名リンク済）
【発注者指定型】
　特記仕様書第〇章（ICT活用工事（発注者指定型）について）第４条に基づき、別添のICT活用工事計画書及びＩＣＴ活用施工範囲図のとおり協議します。
【受注者希望型】
　特記仕様書第〇章（ICT活用工事（受注者希望型）について）第３条に基づき、受注者希望○型によるICT活用工事の実施を報告します。また併せて、同第４条に基づき、別添のICT活用工事計画書及びＩＣＴ活用施工範囲図のとおり協議します。</t>
    <rPh sb="2" eb="4">
      <t>キサイ</t>
    </rPh>
    <rPh sb="4" eb="5">
      <t>レイ</t>
    </rPh>
    <rPh sb="9" eb="10">
      <t>カク</t>
    </rPh>
    <rPh sb="35" eb="38">
      <t>コウジメイ</t>
    </rPh>
    <rPh sb="39" eb="42">
      <t>カイシャメイ</t>
    </rPh>
    <rPh sb="45" eb="46">
      <t>スミ</t>
    </rPh>
    <rPh sb="50" eb="53">
      <t>ハッチュウシャ</t>
    </rPh>
    <rPh sb="53" eb="56">
      <t>シテイガタ</t>
    </rPh>
    <rPh sb="67" eb="68">
      <t>ショウ</t>
    </rPh>
    <rPh sb="77" eb="83">
      <t>ハッチュウシャシテイガタ</t>
    </rPh>
    <rPh sb="89" eb="90">
      <t>ダイ</t>
    </rPh>
    <rPh sb="91" eb="92">
      <t>ジョウ</t>
    </rPh>
    <rPh sb="93" eb="94">
      <t>モト</t>
    </rPh>
    <rPh sb="135" eb="138">
      <t>ジュチュウシャ</t>
    </rPh>
    <rPh sb="138" eb="141">
      <t>キボウガタ</t>
    </rPh>
    <rPh sb="152" eb="153">
      <t>ショウ</t>
    </rPh>
    <rPh sb="162" eb="168">
      <t>ジュチュウシャキボウガタ</t>
    </rPh>
    <rPh sb="174" eb="175">
      <t>ダイ</t>
    </rPh>
    <rPh sb="176" eb="177">
      <t>ジョウ</t>
    </rPh>
    <rPh sb="178" eb="179">
      <t>モト</t>
    </rPh>
    <rPh sb="197" eb="199">
      <t>コウジ</t>
    </rPh>
    <rPh sb="200" eb="202">
      <t>ジッシ</t>
    </rPh>
    <rPh sb="203" eb="205">
      <t>ホウコク</t>
    </rPh>
    <rPh sb="211" eb="212">
      <t>アワ</t>
    </rPh>
    <rPh sb="215" eb="216">
      <t>ドウ</t>
    </rPh>
    <rPh sb="216" eb="217">
      <t>ダイ</t>
    </rPh>
    <rPh sb="218" eb="219">
      <t>ジョウ</t>
    </rPh>
    <rPh sb="220" eb="221">
      <t>モト</t>
    </rPh>
    <phoneticPr fontId="100"/>
  </si>
  <si>
    <t>１１．ＴＳ・ＧＮＳＳによる締固め回数管理技術（土工）
注４）品質管理をしない理由
　〔　　　　　　　　　　　　　　　　　　　　　　　　　　　　　　　　　　　　　　　〕
※盛土の締固作業が工事内容に含まれない場合は、本技術は本表の対象外とする。
※現場条件等から、ＴＳ・ＧＮＳＳによる締固め回数管理技術の実施が適さないと判断される場合は、従来手法（砂置換法、ＲＩ等）で管理することを認める。</t>
    <rPh sb="13" eb="15">
      <t>シメカタ</t>
    </rPh>
    <rPh sb="16" eb="18">
      <t>カイスウ</t>
    </rPh>
    <rPh sb="18" eb="20">
      <t>カンリ</t>
    </rPh>
    <rPh sb="20" eb="22">
      <t>ギジュツ</t>
    </rPh>
    <rPh sb="23" eb="24">
      <t>ド</t>
    </rPh>
    <rPh sb="24" eb="25">
      <t>コウ</t>
    </rPh>
    <rPh sb="27" eb="28">
      <t>チュウ</t>
    </rPh>
    <rPh sb="30" eb="32">
      <t>ヒンシツ</t>
    </rPh>
    <rPh sb="32" eb="34">
      <t>カンリ</t>
    </rPh>
    <rPh sb="38" eb="40">
      <t>リユウ</t>
    </rPh>
    <rPh sb="86" eb="88">
      <t>モリド</t>
    </rPh>
    <rPh sb="89" eb="91">
      <t>シメカタ</t>
    </rPh>
    <rPh sb="91" eb="93">
      <t>サギョウ</t>
    </rPh>
    <rPh sb="94" eb="96">
      <t>コウジ</t>
    </rPh>
    <rPh sb="96" eb="98">
      <t>ナイヨウ</t>
    </rPh>
    <rPh sb="99" eb="100">
      <t>フク</t>
    </rPh>
    <rPh sb="104" eb="106">
      <t>バアイ</t>
    </rPh>
    <rPh sb="108" eb="109">
      <t>ホン</t>
    </rPh>
    <rPh sb="109" eb="111">
      <t>ギジュツ</t>
    </rPh>
    <rPh sb="112" eb="114">
      <t>ホンヒョウ</t>
    </rPh>
    <rPh sb="115" eb="118">
      <t>タイショウガイ</t>
    </rPh>
    <rPh sb="124" eb="126">
      <t>ゲンバ</t>
    </rPh>
    <rPh sb="126" eb="128">
      <t>ジョウケン</t>
    </rPh>
    <rPh sb="128" eb="129">
      <t>トウ</t>
    </rPh>
    <rPh sb="152" eb="154">
      <t>ジッシ</t>
    </rPh>
    <rPh sb="155" eb="156">
      <t>テキ</t>
    </rPh>
    <rPh sb="160" eb="162">
      <t>ハンダン</t>
    </rPh>
    <rPh sb="165" eb="167">
      <t>バアイ</t>
    </rPh>
    <rPh sb="169" eb="171">
      <t>ジュウライ</t>
    </rPh>
    <rPh sb="171" eb="173">
      <t>シュホウ</t>
    </rPh>
    <rPh sb="174" eb="175">
      <t>スナ</t>
    </rPh>
    <rPh sb="175" eb="177">
      <t>オキカ</t>
    </rPh>
    <rPh sb="177" eb="178">
      <t>ホウ</t>
    </rPh>
    <rPh sb="181" eb="182">
      <t>ナド</t>
    </rPh>
    <rPh sb="184" eb="186">
      <t>カンリ</t>
    </rPh>
    <rPh sb="191" eb="192">
      <t>ミト</t>
    </rPh>
    <phoneticPr fontId="100"/>
  </si>
  <si>
    <t>表２：当該工事の作業土工（床掘）において活用する施工プロセスのチェック欄および実施する作業内容に「■」と記入する。</t>
    <rPh sb="0" eb="1">
      <t>ヒョウ</t>
    </rPh>
    <rPh sb="3" eb="5">
      <t>トウガイ</t>
    </rPh>
    <rPh sb="5" eb="7">
      <t>コウジ</t>
    </rPh>
    <rPh sb="8" eb="10">
      <t>サギョウ</t>
    </rPh>
    <rPh sb="10" eb="12">
      <t>ドコウ</t>
    </rPh>
    <rPh sb="13" eb="15">
      <t>トコボリ</t>
    </rPh>
    <rPh sb="20" eb="22">
      <t>カツヨウ</t>
    </rPh>
    <rPh sb="24" eb="26">
      <t>セコウ</t>
    </rPh>
    <rPh sb="35" eb="36">
      <t>ラン</t>
    </rPh>
    <rPh sb="39" eb="41">
      <t>ジッシ</t>
    </rPh>
    <rPh sb="43" eb="45">
      <t>サギョウ</t>
    </rPh>
    <rPh sb="45" eb="47">
      <t>ナイヨウ</t>
    </rPh>
    <rPh sb="52" eb="54">
      <t>キニュウ</t>
    </rPh>
    <phoneticPr fontId="100"/>
  </si>
  <si>
    <t>(*2)「共仕」とは「土木工事共通仕様書」、「手引き」とは「土木工事施工管理の手引き」であり、電子データ検索等して参照すること。</t>
    <rPh sb="5" eb="7">
      <t>キョウシ</t>
    </rPh>
    <rPh sb="11" eb="15">
      <t>ドボクコウジ</t>
    </rPh>
    <rPh sb="15" eb="20">
      <t>キョウツウシヨウショ</t>
    </rPh>
    <rPh sb="23" eb="25">
      <t>テビ</t>
    </rPh>
    <rPh sb="30" eb="34">
      <t>ドボクコウジ</t>
    </rPh>
    <rPh sb="34" eb="38">
      <t>セコウカンリ</t>
    </rPh>
    <rPh sb="39" eb="41">
      <t>テビ</t>
    </rPh>
    <rPh sb="47" eb="49">
      <t>デンシ</t>
    </rPh>
    <rPh sb="52" eb="54">
      <t>ケンサク</t>
    </rPh>
    <rPh sb="54" eb="55">
      <t>トウ</t>
    </rPh>
    <rPh sb="57" eb="59">
      <t>サンショウ</t>
    </rPh>
    <phoneticPr fontId="19"/>
  </si>
  <si>
    <t xml:space="preserve">
　当社は、今回の現場閉所による（週休2日工事）または（週休２日交替制工事）を（月単位の４週８休）または（通期の４週８休）で実施します。
　※上記（　）は該当するものを選択して記載してください。
　※休日取得計画・実績表を添付</t>
    <phoneticPr fontId="19"/>
  </si>
  <si>
    <t>休日取得計画・実績表（週休２日交替制工事）</t>
    <phoneticPr fontId="100"/>
  </si>
  <si>
    <t>(別紙４)</t>
    <rPh sb="1" eb="3">
      <t>ベッシ</t>
    </rPh>
    <phoneticPr fontId="100"/>
  </si>
  <si>
    <t>工事名</t>
    <phoneticPr fontId="100"/>
  </si>
  <si>
    <t>通期達成状況</t>
    <phoneticPr fontId="100"/>
  </si>
  <si>
    <t>元請け
下請け</t>
    <phoneticPr fontId="100"/>
  </si>
  <si>
    <t>会社名</t>
    <phoneticPr fontId="100"/>
  </si>
  <si>
    <t>氏名</t>
    <phoneticPr fontId="100"/>
  </si>
  <si>
    <t>通期の平均休日率</t>
    <rPh sb="0" eb="2">
      <t>ツウキ</t>
    </rPh>
    <rPh sb="3" eb="5">
      <t>ヘイキン</t>
    </rPh>
    <rPh sb="5" eb="7">
      <t>キュウジツ</t>
    </rPh>
    <rPh sb="7" eb="8">
      <t>リツ</t>
    </rPh>
    <phoneticPr fontId="100"/>
  </si>
  <si>
    <t>工期の始期日</t>
    <rPh sb="0" eb="2">
      <t>コウキ</t>
    </rPh>
    <rPh sb="3" eb="5">
      <t>シキ</t>
    </rPh>
    <rPh sb="5" eb="6">
      <t>ヒ</t>
    </rPh>
    <phoneticPr fontId="100"/>
  </si>
  <si>
    <t>工事完成日(予定)</t>
    <phoneticPr fontId="100"/>
  </si>
  <si>
    <t>月単位達成状況</t>
    <phoneticPr fontId="100"/>
  </si>
  <si>
    <t>①</t>
    <phoneticPr fontId="100"/>
  </si>
  <si>
    <t>②</t>
    <phoneticPr fontId="100"/>
  </si>
  <si>
    <t>③</t>
    <phoneticPr fontId="100"/>
  </si>
  <si>
    <t>③/①=④</t>
    <phoneticPr fontId="100"/>
  </si>
  <si>
    <t>〇〇</t>
  </si>
  <si>
    <t>●●</t>
  </si>
  <si>
    <t>△△</t>
  </si>
  <si>
    <t>■■</t>
  </si>
  <si>
    <t>★★</t>
  </si>
  <si>
    <t>月</t>
    <rPh sb="0" eb="1">
      <t>ツキ</t>
    </rPh>
    <phoneticPr fontId="100"/>
  </si>
  <si>
    <t>休日率</t>
    <rPh sb="2" eb="3">
      <t>リツ</t>
    </rPh>
    <phoneticPr fontId="100"/>
  </si>
  <si>
    <t>月単位の平均休日率</t>
    <rPh sb="0" eb="3">
      <t>ツキタンイ</t>
    </rPh>
    <rPh sb="4" eb="6">
      <t>ヘイキン</t>
    </rPh>
    <rPh sb="8" eb="9">
      <t>リツ</t>
    </rPh>
    <phoneticPr fontId="100"/>
  </si>
  <si>
    <t>－のカウント</t>
    <phoneticPr fontId="100"/>
  </si>
  <si>
    <t>日</t>
    <rPh sb="0" eb="1">
      <t>ニチ</t>
    </rPh>
    <phoneticPr fontId="100"/>
  </si>
  <si>
    <t>元請け
下請け</t>
    <rPh sb="0" eb="2">
      <t>モトウ</t>
    </rPh>
    <rPh sb="4" eb="6">
      <t>シタウケ</t>
    </rPh>
    <phoneticPr fontId="208"/>
  </si>
  <si>
    <t>会社名</t>
    <phoneticPr fontId="100"/>
  </si>
  <si>
    <t>氏名</t>
    <phoneticPr fontId="100"/>
  </si>
  <si>
    <t>対象期間外</t>
    <rPh sb="0" eb="2">
      <t>タイショウ</t>
    </rPh>
    <rPh sb="2" eb="5">
      <t>キカンガイ</t>
    </rPh>
    <phoneticPr fontId="100"/>
  </si>
  <si>
    <t>②</t>
    <phoneticPr fontId="100"/>
  </si>
  <si>
    <t>③/①=④</t>
    <phoneticPr fontId="100"/>
  </si>
  <si>
    <t>氏名</t>
    <phoneticPr fontId="100"/>
  </si>
  <si>
    <t>月単位達成</t>
    <rPh sb="0" eb="3">
      <t>ツキタンイ</t>
    </rPh>
    <rPh sb="3" eb="5">
      <t>タッセイ</t>
    </rPh>
    <phoneticPr fontId="100"/>
  </si>
  <si>
    <t>会社名</t>
    <phoneticPr fontId="100"/>
  </si>
  <si>
    <t>氏名</t>
    <phoneticPr fontId="100"/>
  </si>
  <si>
    <t>①</t>
    <phoneticPr fontId="100"/>
  </si>
  <si>
    <t>②</t>
    <phoneticPr fontId="100"/>
  </si>
  <si>
    <t>③</t>
    <phoneticPr fontId="100"/>
  </si>
  <si>
    <t>③/①=④</t>
    <phoneticPr fontId="100"/>
  </si>
  <si>
    <t>会社名</t>
    <phoneticPr fontId="100"/>
  </si>
  <si>
    <t>－のカウント</t>
    <phoneticPr fontId="100"/>
  </si>
  <si>
    <t>－のカウント</t>
    <phoneticPr fontId="100"/>
  </si>
  <si>
    <t>③/①=④</t>
    <phoneticPr fontId="100"/>
  </si>
  <si>
    <t>－のカウント</t>
    <phoneticPr fontId="100"/>
  </si>
  <si>
    <t>　</t>
    <phoneticPr fontId="100"/>
  </si>
  <si>
    <t>　</t>
    <phoneticPr fontId="100"/>
  </si>
  <si>
    <t>　</t>
    <phoneticPr fontId="100"/>
  </si>
  <si>
    <t>　</t>
    <phoneticPr fontId="100"/>
  </si>
  <si>
    <t>－のカウント</t>
    <phoneticPr fontId="100"/>
  </si>
  <si>
    <t>③/①=④</t>
    <phoneticPr fontId="100"/>
  </si>
  <si>
    <t>：対象期間外</t>
    <rPh sb="1" eb="3">
      <t>タイショウ</t>
    </rPh>
    <rPh sb="3" eb="5">
      <t>キカン</t>
    </rPh>
    <rPh sb="5" eb="6">
      <t>ガイ</t>
    </rPh>
    <phoneticPr fontId="100"/>
  </si>
  <si>
    <t>【記入例】休日取得計画・実績表（週休２日交替制工事）</t>
    <phoneticPr fontId="100"/>
  </si>
  <si>
    <t>工事完成日(予定)</t>
    <phoneticPr fontId="100"/>
  </si>
  <si>
    <t>②</t>
    <phoneticPr fontId="100"/>
  </si>
  <si>
    <t>休</t>
    <phoneticPr fontId="100"/>
  </si>
  <si>
    <t>休</t>
    <phoneticPr fontId="100"/>
  </si>
  <si>
    <t>休日取得計画・実績表（現場閉所による週休２日工事）</t>
    <rPh sb="0" eb="2">
      <t>キュウジツ</t>
    </rPh>
    <rPh sb="2" eb="4">
      <t>シュトク</t>
    </rPh>
    <rPh sb="4" eb="6">
      <t>ケイカク</t>
    </rPh>
    <rPh sb="7" eb="9">
      <t>ジッセキ</t>
    </rPh>
    <rPh sb="9" eb="10">
      <t>ヒョウ</t>
    </rPh>
    <rPh sb="11" eb="13">
      <t>ゲンバ</t>
    </rPh>
    <rPh sb="13" eb="15">
      <t>ヘイショ</t>
    </rPh>
    <rPh sb="18" eb="20">
      <t>シュウキュウ</t>
    </rPh>
    <rPh sb="21" eb="22">
      <t>ニチ</t>
    </rPh>
    <rPh sb="22" eb="24">
      <t>コウジ</t>
    </rPh>
    <phoneticPr fontId="100"/>
  </si>
  <si>
    <t>統一現場閉所</t>
    <rPh sb="0" eb="4">
      <t>トウイツゲンバ</t>
    </rPh>
    <rPh sb="4" eb="6">
      <t>ヘイショ</t>
    </rPh>
    <phoneticPr fontId="100"/>
  </si>
  <si>
    <t>土日数</t>
    <rPh sb="0" eb="2">
      <t>ドニチ</t>
    </rPh>
    <rPh sb="2" eb="3">
      <t>スウ</t>
    </rPh>
    <phoneticPr fontId="100"/>
  </si>
  <si>
    <t>対象期間外</t>
    <rPh sb="0" eb="5">
      <t>タイショウキカンガイ</t>
    </rPh>
    <phoneticPr fontId="100"/>
  </si>
  <si>
    <t>統一現場閉所計画</t>
    <rPh sb="0" eb="6">
      <t>トウイツゲンバヘイショ</t>
    </rPh>
    <rPh sb="6" eb="8">
      <t>ケイカク</t>
    </rPh>
    <phoneticPr fontId="100"/>
  </si>
  <si>
    <t>統一現場閉所実績</t>
    <rPh sb="0" eb="6">
      <t>トウイツゲンバヘイショ</t>
    </rPh>
    <rPh sb="6" eb="8">
      <t>ジッセキ</t>
    </rPh>
    <phoneticPr fontId="100"/>
  </si>
  <si>
    <t>【記入例】休日取得計画・実績表（現場閉所による週休２日工事）</t>
    <rPh sb="1" eb="3">
      <t>キニュウ</t>
    </rPh>
    <rPh sb="3" eb="4">
      <t>レイ</t>
    </rPh>
    <rPh sb="5" eb="7">
      <t>キュウジツ</t>
    </rPh>
    <rPh sb="7" eb="9">
      <t>シュトク</t>
    </rPh>
    <rPh sb="9" eb="11">
      <t>ケイカク</t>
    </rPh>
    <rPh sb="12" eb="14">
      <t>ジッセキ</t>
    </rPh>
    <rPh sb="14" eb="15">
      <t>ヒョウ</t>
    </rPh>
    <rPh sb="16" eb="18">
      <t>ゲンバ</t>
    </rPh>
    <rPh sb="18" eb="20">
      <t>ヘイショ</t>
    </rPh>
    <rPh sb="23" eb="25">
      <t>シュウキュウ</t>
    </rPh>
    <rPh sb="26" eb="27">
      <t>ニチ</t>
    </rPh>
    <rPh sb="27" eb="29">
      <t>コウジ</t>
    </rPh>
    <phoneticPr fontId="100"/>
  </si>
  <si>
    <t>：</t>
    <phoneticPr fontId="100"/>
  </si>
  <si>
    <t>230-2</t>
  </si>
  <si>
    <t>230-1</t>
    <phoneticPr fontId="19"/>
  </si>
  <si>
    <t>月単位達成状況を追加</t>
    <phoneticPr fontId="19"/>
  </si>
  <si>
    <t>提出書類一覧</t>
    <phoneticPr fontId="19"/>
  </si>
  <si>
    <t>参照 ( * 2 )</t>
    <rPh sb="0" eb="1">
      <t>サン</t>
    </rPh>
    <rPh sb="1" eb="2">
      <t>アキラ</t>
    </rPh>
    <phoneticPr fontId="19"/>
  </si>
  <si>
    <t>その他</t>
    <phoneticPr fontId="19"/>
  </si>
  <si>
    <t>参照 ( * 2 )の修正</t>
    <rPh sb="11" eb="13">
      <t>シュウセイ</t>
    </rPh>
    <phoneticPr fontId="19"/>
  </si>
  <si>
    <t>(２)適用要領・基準類の適用年月を削除</t>
    <rPh sb="14" eb="16">
      <t>ネンツキ</t>
    </rPh>
    <rPh sb="17" eb="19">
      <t>サクジョ</t>
    </rPh>
    <phoneticPr fontId="19"/>
  </si>
  <si>
    <r>
      <t>休日取得計画・実績表</t>
    </r>
    <r>
      <rPr>
        <b/>
        <u/>
        <sz val="16"/>
        <color rgb="FFFF0000"/>
        <rFont val="HGｺﾞｼｯｸM"/>
        <family val="3"/>
        <charset val="128"/>
      </rPr>
      <t>（港湾工事）</t>
    </r>
    <rPh sb="0" eb="2">
      <t>キュウジツ</t>
    </rPh>
    <rPh sb="2" eb="4">
      <t>シュトク</t>
    </rPh>
    <rPh sb="4" eb="6">
      <t>ケイカク</t>
    </rPh>
    <rPh sb="7" eb="9">
      <t>ジッセキ</t>
    </rPh>
    <rPh sb="9" eb="10">
      <t>ヒョウ</t>
    </rPh>
    <rPh sb="11" eb="13">
      <t>コウワン</t>
    </rPh>
    <rPh sb="13" eb="15">
      <t>コウジ</t>
    </rPh>
    <phoneticPr fontId="100"/>
  </si>
  <si>
    <t>(別紙１)</t>
    <rPh sb="1" eb="3">
      <t>ベッシ</t>
    </rPh>
    <phoneticPr fontId="100"/>
  </si>
  <si>
    <t>休日相当</t>
    <rPh sb="0" eb="2">
      <t>キュウジツ</t>
    </rPh>
    <rPh sb="2" eb="4">
      <t>ソウトウ</t>
    </rPh>
    <phoneticPr fontId="100"/>
  </si>
  <si>
    <t>残数</t>
    <rPh sb="0" eb="1">
      <t>ノコ</t>
    </rPh>
    <rPh sb="1" eb="2">
      <t>スウ</t>
    </rPh>
    <phoneticPr fontId="100"/>
  </si>
  <si>
    <t>28.5%以上：4週8休</t>
    <rPh sb="5" eb="7">
      <t>イジョウ</t>
    </rPh>
    <rPh sb="9" eb="10">
      <t>シュウ</t>
    </rPh>
    <rPh sb="11" eb="12">
      <t>キュウ</t>
    </rPh>
    <phoneticPr fontId="100"/>
  </si>
  <si>
    <t>月日</t>
    <rPh sb="0" eb="1">
      <t>ツキ</t>
    </rPh>
    <rPh sb="1" eb="2">
      <t>ヒ</t>
    </rPh>
    <phoneticPr fontId="100"/>
  </si>
  <si>
    <t>対象期間外</t>
    <rPh sb="0" eb="4">
      <t>タイショウキカン</t>
    </rPh>
    <rPh sb="4" eb="5">
      <t>ガイ</t>
    </rPh>
    <phoneticPr fontId="100"/>
  </si>
  <si>
    <r>
      <t>休日取得計画・実績表</t>
    </r>
    <r>
      <rPr>
        <u/>
        <sz val="16"/>
        <color rgb="FFFF0000"/>
        <rFont val="HGｺﾞｼｯｸM"/>
        <family val="3"/>
        <charset val="128"/>
      </rPr>
      <t>（港湾工事）</t>
    </r>
    <rPh sb="0" eb="2">
      <t>キュウジツ</t>
    </rPh>
    <rPh sb="2" eb="4">
      <t>シュトク</t>
    </rPh>
    <rPh sb="4" eb="6">
      <t>ケイカク</t>
    </rPh>
    <rPh sb="7" eb="9">
      <t>ジッセキ</t>
    </rPh>
    <rPh sb="9" eb="10">
      <t>ヒョウ</t>
    </rPh>
    <phoneticPr fontId="100"/>
  </si>
  <si>
    <t>(別紙１-１)</t>
    <rPh sb="1" eb="3">
      <t>ベッシ</t>
    </rPh>
    <phoneticPr fontId="100"/>
  </si>
  <si>
    <t>休日取得計画・実績表</t>
    <rPh sb="0" eb="2">
      <t>キュウジツ</t>
    </rPh>
    <rPh sb="2" eb="4">
      <t>シュトク</t>
    </rPh>
    <rPh sb="4" eb="6">
      <t>ケイカク</t>
    </rPh>
    <rPh sb="7" eb="9">
      <t>ジッセキ</t>
    </rPh>
    <rPh sb="9" eb="10">
      <t>ヒョウ</t>
    </rPh>
    <phoneticPr fontId="100"/>
  </si>
  <si>
    <t>(別紙１-２)</t>
    <rPh sb="1" eb="3">
      <t>ベッシ</t>
    </rPh>
    <phoneticPr fontId="100"/>
  </si>
  <si>
    <t>工事開始日</t>
    <rPh sb="0" eb="2">
      <t>コウジ</t>
    </rPh>
    <rPh sb="2" eb="4">
      <t>カイシ</t>
    </rPh>
    <rPh sb="4" eb="5">
      <t>ビ</t>
    </rPh>
    <phoneticPr fontId="100"/>
  </si>
  <si>
    <t>:</t>
    <phoneticPr fontId="100"/>
  </si>
  <si>
    <r>
      <t>【記入例】休日取得計画・実績表</t>
    </r>
    <r>
      <rPr>
        <b/>
        <u/>
        <sz val="16"/>
        <color rgb="FFFF0000"/>
        <rFont val="HGｺﾞｼｯｸM"/>
        <family val="3"/>
        <charset val="128"/>
      </rPr>
      <t>（港湾工事）</t>
    </r>
    <rPh sb="5" eb="7">
      <t>キュウジツ</t>
    </rPh>
    <rPh sb="6" eb="7">
      <t>シュウキュウ</t>
    </rPh>
    <rPh sb="7" eb="9">
      <t>シュトク</t>
    </rPh>
    <rPh sb="9" eb="11">
      <t>ケイカク</t>
    </rPh>
    <rPh sb="12" eb="14">
      <t>ジッセキ</t>
    </rPh>
    <rPh sb="14" eb="15">
      <t>ヒョウ</t>
    </rPh>
    <phoneticPr fontId="100"/>
  </si>
  <si>
    <t>(別紙３)</t>
    <rPh sb="1" eb="3">
      <t>ベッシ</t>
    </rPh>
    <phoneticPr fontId="100"/>
  </si>
  <si>
    <t>起算日</t>
    <rPh sb="0" eb="3">
      <t>キサンビ</t>
    </rPh>
    <phoneticPr fontId="100"/>
  </si>
  <si>
    <t>230-3</t>
    <phoneticPr fontId="19"/>
  </si>
  <si>
    <t>230-4</t>
    <phoneticPr fontId="19"/>
  </si>
  <si>
    <t>追加</t>
    <rPh sb="0" eb="2">
      <t>ツイカ</t>
    </rPh>
    <phoneticPr fontId="19"/>
  </si>
  <si>
    <t>休日取得計画・実績表（港湾工事）「9か月以内の工期」を追加</t>
    <rPh sb="27" eb="29">
      <t>ツイカ</t>
    </rPh>
    <phoneticPr fontId="19"/>
  </si>
  <si>
    <t>休日取得計画・実績表（港湾工事）「9か月を超える工期」を追加</t>
    <phoneticPr fontId="19"/>
  </si>
  <si>
    <t>認定請求書</t>
    <rPh sb="0" eb="2">
      <t>ニンテイ</t>
    </rPh>
    <rPh sb="2" eb="5">
      <t>セイキュウショ</t>
    </rPh>
    <phoneticPr fontId="19"/>
  </si>
  <si>
    <t>様式-15</t>
    <rPh sb="0" eb="2">
      <t>ヨウシキ</t>
    </rPh>
    <phoneticPr fontId="19"/>
  </si>
  <si>
    <t>（あて先）発注者</t>
    <rPh sb="3" eb="4">
      <t>サキ</t>
    </rPh>
    <rPh sb="5" eb="8">
      <t>ハッチュウシャ</t>
    </rPh>
    <phoneticPr fontId="100"/>
  </si>
  <si>
    <t>住所</t>
    <rPh sb="0" eb="2">
      <t>ジュウショ</t>
    </rPh>
    <phoneticPr fontId="100"/>
  </si>
  <si>
    <t>受注者</t>
    <rPh sb="0" eb="3">
      <t>ジュチュウシャ</t>
    </rPh>
    <phoneticPr fontId="100"/>
  </si>
  <si>
    <t>氏名</t>
    <rPh sb="0" eb="2">
      <t>シメイ</t>
    </rPh>
    <phoneticPr fontId="100"/>
  </si>
  <si>
    <t>週休２日未達成理由書</t>
    <rPh sb="0" eb="2">
      <t>シュウキュウ</t>
    </rPh>
    <rPh sb="3" eb="4">
      <t>ニチ</t>
    </rPh>
    <rPh sb="4" eb="7">
      <t>ミタッセイ</t>
    </rPh>
    <rPh sb="7" eb="10">
      <t>リユウショ</t>
    </rPh>
    <phoneticPr fontId="100"/>
  </si>
  <si>
    <t>「福岡県県土整備部 週休２日工事試行要領」の実施にあたり、以下の理由により、</t>
    <rPh sb="1" eb="3">
      <t>フクオカ</t>
    </rPh>
    <rPh sb="3" eb="4">
      <t>ケン</t>
    </rPh>
    <rPh sb="4" eb="6">
      <t>ケンド</t>
    </rPh>
    <rPh sb="6" eb="8">
      <t>セイビ</t>
    </rPh>
    <rPh sb="8" eb="9">
      <t>ブ</t>
    </rPh>
    <rPh sb="10" eb="12">
      <t>シュウキュウ</t>
    </rPh>
    <rPh sb="13" eb="14">
      <t>ニチ</t>
    </rPh>
    <rPh sb="14" eb="16">
      <t>コウジ</t>
    </rPh>
    <rPh sb="16" eb="18">
      <t>シコウ</t>
    </rPh>
    <rPh sb="18" eb="20">
      <t>ヨウリョウ</t>
    </rPh>
    <rPh sb="22" eb="24">
      <t>ジッシ</t>
    </rPh>
    <rPh sb="29" eb="31">
      <t>イカ</t>
    </rPh>
    <rPh sb="32" eb="34">
      <t>リユウ</t>
    </rPh>
    <phoneticPr fontId="100"/>
  </si>
  <si>
    <t>通期の４週８休の達成が困難となったため、報告します。</t>
    <rPh sb="0" eb="2">
      <t>ツウキ</t>
    </rPh>
    <phoneticPr fontId="100"/>
  </si>
  <si>
    <t>起工番号</t>
    <phoneticPr fontId="100"/>
  </si>
  <si>
    <t>工期</t>
    <phoneticPr fontId="100"/>
  </si>
  <si>
    <t>未達成理由</t>
    <rPh sb="0" eb="3">
      <t>ミタッセイ</t>
    </rPh>
    <rPh sb="3" eb="5">
      <t>リユウ</t>
    </rPh>
    <phoneticPr fontId="100"/>
  </si>
  <si>
    <t>から</t>
    <phoneticPr fontId="19"/>
  </si>
  <si>
    <t>まで</t>
    <phoneticPr fontId="19"/>
  </si>
  <si>
    <t>週休２日未達成理由書を追加</t>
    <rPh sb="11" eb="13">
      <t>ツイカ</t>
    </rPh>
    <phoneticPr fontId="19"/>
  </si>
  <si>
    <t>週休２日未達成理由書</t>
    <phoneticPr fontId="19"/>
  </si>
  <si>
    <t>通期の４週８休を達成できなかった場合、提出</t>
    <phoneticPr fontId="19"/>
  </si>
  <si>
    <t>事前協議チェックシート【工事】R6.10版</t>
    <rPh sb="0" eb="2">
      <t>ジゼン</t>
    </rPh>
    <rPh sb="2" eb="4">
      <t>キョウギ</t>
    </rPh>
    <rPh sb="20" eb="21">
      <t>バン</t>
    </rPh>
    <phoneticPr fontId="19"/>
  </si>
  <si>
    <t>（6.3版）</t>
    <rPh sb="4" eb="5">
      <t>バン</t>
    </rPh>
    <phoneticPr fontId="19"/>
  </si>
  <si>
    <t>架空線等上空施設調査書</t>
    <rPh sb="0" eb="2">
      <t>カクウ</t>
    </rPh>
    <rPh sb="2" eb="3">
      <t>セン</t>
    </rPh>
    <rPh sb="3" eb="4">
      <t>トウ</t>
    </rPh>
    <rPh sb="4" eb="6">
      <t>ジョウクウ</t>
    </rPh>
    <rPh sb="6" eb="8">
      <t>シセツ</t>
    </rPh>
    <rPh sb="8" eb="10">
      <t>チョウサ</t>
    </rPh>
    <rPh sb="10" eb="11">
      <t>ショ</t>
    </rPh>
    <phoneticPr fontId="19"/>
  </si>
  <si>
    <t>架空線等上空施設調査書は支障物件の有無に関わらず提出</t>
    <rPh sb="0" eb="3">
      <t>カクウセン</t>
    </rPh>
    <rPh sb="3" eb="4">
      <t>トウ</t>
    </rPh>
    <rPh sb="4" eb="6">
      <t>ジョウクウ</t>
    </rPh>
    <rPh sb="6" eb="8">
      <t>シセツ</t>
    </rPh>
    <rPh sb="8" eb="11">
      <t>チョウサショ</t>
    </rPh>
    <rPh sb="12" eb="14">
      <t>シショウ</t>
    </rPh>
    <rPh sb="14" eb="16">
      <t>ブッケン</t>
    </rPh>
    <rPh sb="17" eb="19">
      <t>ウム</t>
    </rPh>
    <rPh sb="20" eb="21">
      <t>カカ</t>
    </rPh>
    <rPh sb="24" eb="26">
      <t>テイシュツ</t>
    </rPh>
    <phoneticPr fontId="19"/>
  </si>
  <si>
    <t>様式－３１</t>
    <rPh sb="0" eb="2">
      <t>ヨウシキ</t>
    </rPh>
    <phoneticPr fontId="19"/>
  </si>
  <si>
    <t>出　来　形　管　理　図　表</t>
    <phoneticPr fontId="19"/>
  </si>
  <si>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</si>
  <si>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</si>
  <si>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</si>
  <si>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</si>
  <si>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</si>
  <si>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</si>
  <si>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</si>
  <si>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</si>
  <si>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</si>
  <si>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</si>
  <si>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</si>
  <si>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</si>
  <si>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</si>
  <si>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</si>
  <si>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</si>
  <si>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</si>
  <si>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様式－31-2</t>
    <phoneticPr fontId="19"/>
  </si>
  <si>
    <t>出来形合否判定総括表</t>
    <phoneticPr fontId="19"/>
  </si>
  <si>
    <t>測点　</t>
    <rPh sb="0" eb="2">
      <t>ソクテン</t>
    </rPh>
    <phoneticPr fontId="19"/>
  </si>
  <si>
    <t>合否判定結果</t>
    <rPh sb="0" eb="2">
      <t>ゴウヒ</t>
    </rPh>
    <rPh sb="2" eb="4">
      <t>ハンテイ</t>
    </rPh>
    <rPh sb="4" eb="6">
      <t>ケッカ</t>
    </rPh>
    <phoneticPr fontId="19"/>
  </si>
  <si>
    <t>測定項目　　　　　　　　　　　　　</t>
    <phoneticPr fontId="19"/>
  </si>
  <si>
    <t>規格値</t>
    <rPh sb="0" eb="3">
      <t>キカクチ</t>
    </rPh>
    <phoneticPr fontId="19"/>
  </si>
  <si>
    <t>判定</t>
    <rPh sb="0" eb="2">
      <t>ハンテイ</t>
    </rPh>
    <phoneticPr fontId="19"/>
  </si>
  <si>
    <t>天端
標高較差</t>
    <rPh sb="0" eb="2">
      <t>テンバ</t>
    </rPh>
    <rPh sb="3" eb="5">
      <t>ヒョウコウ</t>
    </rPh>
    <rPh sb="5" eb="7">
      <t>コウサ</t>
    </rPh>
    <phoneticPr fontId="19"/>
  </si>
  <si>
    <t>平均値</t>
    <rPh sb="0" eb="3">
      <t>ヘイキンチ</t>
    </rPh>
    <phoneticPr fontId="19"/>
  </si>
  <si>
    <t>最大値(差）</t>
    <rPh sb="0" eb="3">
      <t>サイダイチ</t>
    </rPh>
    <rPh sb="4" eb="5">
      <t>サ</t>
    </rPh>
    <phoneticPr fontId="19"/>
  </si>
  <si>
    <t>最小値(差）</t>
    <rPh sb="0" eb="3">
      <t>サイショウチ</t>
    </rPh>
    <rPh sb="4" eb="5">
      <t>サ</t>
    </rPh>
    <phoneticPr fontId="19"/>
  </si>
  <si>
    <t>データ数</t>
    <rPh sb="3" eb="4">
      <t>スウ</t>
    </rPh>
    <phoneticPr fontId="19"/>
  </si>
  <si>
    <t>評価面積</t>
    <rPh sb="0" eb="2">
      <t>ヒョウカ</t>
    </rPh>
    <rPh sb="2" eb="4">
      <t>メンセキ</t>
    </rPh>
    <phoneticPr fontId="19"/>
  </si>
  <si>
    <t>棄却点数</t>
    <rPh sb="0" eb="2">
      <t>キキャク</t>
    </rPh>
    <rPh sb="2" eb="4">
      <t>テンスウ</t>
    </rPh>
    <phoneticPr fontId="19"/>
  </si>
  <si>
    <t>法面
標高較差</t>
    <rPh sb="0" eb="2">
      <t>ノリメン</t>
    </rPh>
    <rPh sb="3" eb="5">
      <t>ヒョウコウ</t>
    </rPh>
    <rPh sb="5" eb="7">
      <t>コウサ</t>
    </rPh>
    <phoneticPr fontId="19"/>
  </si>
  <si>
    <t>様式－３２</t>
    <rPh sb="0" eb="2">
      <t>ヨウシキ</t>
    </rPh>
    <phoneticPr fontId="19"/>
  </si>
  <si>
    <t>品　質　管　理　図　表</t>
    <rPh sb="0" eb="1">
      <t>ヒン</t>
    </rPh>
    <rPh sb="2" eb="3">
      <t>シツ</t>
    </rPh>
    <phoneticPr fontId="19"/>
  </si>
  <si>
    <t>出来形管理・品質管理がある場合</t>
    <rPh sb="0" eb="3">
      <t>デキガタ</t>
    </rPh>
    <rPh sb="8" eb="10">
      <t>カンリ</t>
    </rPh>
    <rPh sb="13" eb="15">
      <t>バアイ</t>
    </rPh>
    <phoneticPr fontId="19"/>
  </si>
  <si>
    <t>出来形管理図表・品質管理図表</t>
    <rPh sb="0" eb="3">
      <t>デキガタ</t>
    </rPh>
    <rPh sb="3" eb="5">
      <t>カンリ</t>
    </rPh>
    <rPh sb="5" eb="6">
      <t>ズ</t>
    </rPh>
    <rPh sb="6" eb="7">
      <t>ヒョウ</t>
    </rPh>
    <rPh sb="8" eb="10">
      <t>ヒンシツ</t>
    </rPh>
    <rPh sb="10" eb="13">
      <t>カンリズ</t>
    </rPh>
    <rPh sb="13" eb="14">
      <t>ヒョウ</t>
    </rPh>
    <phoneticPr fontId="19"/>
  </si>
  <si>
    <t>「その他：受注者用」から移動したため追加</t>
    <rPh sb="3" eb="4">
      <t>タ</t>
    </rPh>
    <rPh sb="5" eb="9">
      <t>ジュチュウシャヨウ</t>
    </rPh>
    <rPh sb="12" eb="14">
      <t>イドウ</t>
    </rPh>
    <rPh sb="18" eb="20">
      <t>ツイカ</t>
    </rPh>
    <phoneticPr fontId="19"/>
  </si>
  <si>
    <t>「架空線等上空施設調査書」、「出来形管理図表・品質管理図表」の項目追加</t>
    <rPh sb="31" eb="33">
      <t>コウモク</t>
    </rPh>
    <rPh sb="33" eb="35">
      <t>ツイカ</t>
    </rPh>
    <phoneticPr fontId="19"/>
  </si>
  <si>
    <t>「出来形管理・品質管理書類」の摘要修正</t>
    <rPh sb="17" eb="19">
      <t>シュウセイ</t>
    </rPh>
    <phoneticPr fontId="19"/>
  </si>
  <si>
    <t>出来形管理総括表、出来形管理展開図、出来高数量総括表、出来形数量計算表、品質管理総括表、材料品質証明資料等を提出</t>
    <rPh sb="0" eb="3">
      <t>デキガタ</t>
    </rPh>
    <rPh sb="3" eb="5">
      <t>カンリ</t>
    </rPh>
    <rPh sb="5" eb="8">
      <t>ソウカツヒョウ</t>
    </rPh>
    <rPh sb="9" eb="12">
      <t>デキガタ</t>
    </rPh>
    <rPh sb="12" eb="14">
      <t>カンリ</t>
    </rPh>
    <rPh sb="14" eb="17">
      <t>テンカイズ</t>
    </rPh>
    <rPh sb="36" eb="38">
      <t>ヒンシツ</t>
    </rPh>
    <rPh sb="38" eb="40">
      <t>カンリ</t>
    </rPh>
    <rPh sb="40" eb="43">
      <t>ソウカツヒョウ</t>
    </rPh>
    <rPh sb="44" eb="46">
      <t>ザイリョウ</t>
    </rPh>
    <rPh sb="46" eb="48">
      <t>ヒンシツ</t>
    </rPh>
    <rPh sb="48" eb="50">
      <t>ショウメイ</t>
    </rPh>
    <rPh sb="50" eb="52">
      <t>シリョウ</t>
    </rPh>
    <rPh sb="52" eb="53">
      <t>トウ</t>
    </rPh>
    <rPh sb="54" eb="56">
      <t>テイシュツ</t>
    </rPh>
    <phoneticPr fontId="19"/>
  </si>
  <si>
    <t>土・石材等（*1 参照）の新材・再生材を使用する場合</t>
    <rPh sb="0" eb="1">
      <t>ツチ</t>
    </rPh>
    <rPh sb="2" eb="4">
      <t>セキザイ</t>
    </rPh>
    <rPh sb="4" eb="5">
      <t>トウ</t>
    </rPh>
    <rPh sb="9" eb="11">
      <t>サンショウ</t>
    </rPh>
    <rPh sb="13" eb="14">
      <t>シン</t>
    </rPh>
    <rPh sb="14" eb="15">
      <t>ザイ</t>
    </rPh>
    <rPh sb="16" eb="18">
      <t>サイセイ</t>
    </rPh>
    <rPh sb="18" eb="19">
      <t>ザイ</t>
    </rPh>
    <phoneticPr fontId="19"/>
  </si>
  <si>
    <t>受注者からの要求</t>
    <rPh sb="6" eb="8">
      <t>ヨウキュウ</t>
    </rPh>
    <phoneticPr fontId="19"/>
  </si>
  <si>
    <t>発生土量・運搬距離・処分地・処分先の確認（3,000㎡を超える場合　残土処分場の県知事許可が必要）（COBRIS対象工事は、受領書を添付）</t>
    <rPh sb="0" eb="2">
      <t>ハッセイ</t>
    </rPh>
    <rPh sb="2" eb="3">
      <t>ド</t>
    </rPh>
    <rPh sb="3" eb="4">
      <t>リョウ</t>
    </rPh>
    <rPh sb="5" eb="7">
      <t>ウンパン</t>
    </rPh>
    <rPh sb="7" eb="9">
      <t>キョリ</t>
    </rPh>
    <rPh sb="10" eb="13">
      <t>ショブンチ</t>
    </rPh>
    <rPh sb="56" eb="58">
      <t>タイショウ</t>
    </rPh>
    <rPh sb="58" eb="60">
      <t>コウジ</t>
    </rPh>
    <rPh sb="62" eb="65">
      <t>ジュリョウショ</t>
    </rPh>
    <rPh sb="66" eb="68">
      <t>テンプ</t>
    </rPh>
    <phoneticPr fontId="19"/>
  </si>
  <si>
    <t>令和7年7月1日であれば「2023/7/1」と記入して下さい</t>
    <rPh sb="0" eb="2">
      <t>レイワ</t>
    </rPh>
    <rPh sb="3" eb="4">
      <t>ネン</t>
    </rPh>
    <rPh sb="5" eb="6">
      <t>ガツ</t>
    </rPh>
    <rPh sb="7" eb="8">
      <t>ニチ</t>
    </rPh>
    <rPh sb="23" eb="25">
      <t>キニュウ</t>
    </rPh>
    <rPh sb="27" eb="28">
      <t>クダ</t>
    </rPh>
    <phoneticPr fontId="19"/>
  </si>
  <si>
    <t>令和7年7月2日であれば「2023/7/2」と記入して下さい</t>
    <rPh sb="0" eb="2">
      <t>レイワ</t>
    </rPh>
    <rPh sb="3" eb="4">
      <t>ネン</t>
    </rPh>
    <rPh sb="5" eb="6">
      <t>ガツ</t>
    </rPh>
    <rPh sb="7" eb="8">
      <t>ニチ</t>
    </rPh>
    <rPh sb="23" eb="25">
      <t>キニュウ</t>
    </rPh>
    <rPh sb="27" eb="28">
      <t>クダ</t>
    </rPh>
    <phoneticPr fontId="19"/>
  </si>
  <si>
    <t>令和7年9月27日であれば「2023/9/27」と記入して下さい</t>
    <rPh sb="0" eb="2">
      <t>レイワ</t>
    </rPh>
    <rPh sb="3" eb="4">
      <t>ネン</t>
    </rPh>
    <rPh sb="5" eb="6">
      <t>ガツ</t>
    </rPh>
    <rPh sb="8" eb="9">
      <t>ニチ</t>
    </rPh>
    <rPh sb="25" eb="27">
      <t>キニュウ</t>
    </rPh>
    <rPh sb="29" eb="30">
      <t>クダ</t>
    </rPh>
    <phoneticPr fontId="19"/>
  </si>
  <si>
    <t>契約書鏡の左上に記載　　（例）「令和7年度補助・・・」</t>
    <rPh sb="0" eb="3">
      <t>ケイヤクショ</t>
    </rPh>
    <rPh sb="3" eb="4">
      <t>カガミ</t>
    </rPh>
    <rPh sb="5" eb="7">
      <t>ヒダリウエ</t>
    </rPh>
    <rPh sb="8" eb="10">
      <t>キサイ</t>
    </rPh>
    <rPh sb="13" eb="14">
      <t>レイ</t>
    </rPh>
    <rPh sb="16" eb="18">
      <t>レイワ</t>
    </rPh>
    <rPh sb="19" eb="21">
      <t>ネンド</t>
    </rPh>
    <rPh sb="21" eb="23">
      <t>ホジョ</t>
    </rPh>
    <phoneticPr fontId="19"/>
  </si>
  <si>
    <t>契約書鏡の左上に記載　　（例）「令和7年度補助第12345-001号」</t>
    <rPh sb="0" eb="3">
      <t>ケイヤクショ</t>
    </rPh>
    <rPh sb="3" eb="4">
      <t>カガミ</t>
    </rPh>
    <rPh sb="5" eb="7">
      <t>ヒダリウエ</t>
    </rPh>
    <rPh sb="8" eb="10">
      <t>キサイ</t>
    </rPh>
    <rPh sb="13" eb="14">
      <t>レイ</t>
    </rPh>
    <rPh sb="21" eb="23">
      <t>ホジョ</t>
    </rPh>
    <rPh sb="23" eb="24">
      <t>ダイ</t>
    </rPh>
    <rPh sb="33" eb="34">
      <t>ゴウ</t>
    </rPh>
    <phoneticPr fontId="19"/>
  </si>
  <si>
    <t>（7.0版）</t>
    <rPh sb="4" eb="5">
      <t>バン</t>
    </rPh>
    <phoneticPr fontId="19"/>
  </si>
  <si>
    <t>ＩＣＴ活用工事（コンクリート堰堤工）計画書</t>
    <rPh sb="3" eb="5">
      <t>カツヨウ</t>
    </rPh>
    <rPh sb="5" eb="7">
      <t>コウジ</t>
    </rPh>
    <rPh sb="14" eb="16">
      <t>エンテイ</t>
    </rPh>
    <rPh sb="16" eb="17">
      <t>コウ</t>
    </rPh>
    <rPh sb="18" eb="20">
      <t>ケイカク</t>
    </rPh>
    <rPh sb="20" eb="21">
      <t>ショ</t>
    </rPh>
    <phoneticPr fontId="100"/>
  </si>
  <si>
    <t>※活用必須工種が【コンクリート堰堤工】の場合は表１へ。違う場合は表２へ。</t>
    <rPh sb="1" eb="7">
      <t>カツヨウヒッスウコウシュ</t>
    </rPh>
    <rPh sb="15" eb="17">
      <t>エンテイ</t>
    </rPh>
    <rPh sb="17" eb="18">
      <t>コウ</t>
    </rPh>
    <rPh sb="20" eb="22">
      <t>バアイ</t>
    </rPh>
    <rPh sb="23" eb="24">
      <t>ヒョウ</t>
    </rPh>
    <rPh sb="27" eb="28">
      <t>チガ</t>
    </rPh>
    <rPh sb="29" eb="31">
      <t>バアイ</t>
    </rPh>
    <rPh sb="32" eb="33">
      <t>ヒョウ</t>
    </rPh>
    <phoneticPr fontId="100"/>
  </si>
  <si>
    <t>当該工事の構造物工（橋梁上部）において施工プロセス②④⑤を活用し実施します。</t>
    <rPh sb="0" eb="4">
      <t>トウガイコウジ</t>
    </rPh>
    <rPh sb="5" eb="8">
      <t>コウゾウブツ</t>
    </rPh>
    <rPh sb="8" eb="9">
      <t>コウ</t>
    </rPh>
    <rPh sb="10" eb="12">
      <t>キョウリョウ</t>
    </rPh>
    <rPh sb="12" eb="14">
      <t>ジョウブ</t>
    </rPh>
    <rPh sb="19" eb="21">
      <t>セコウ</t>
    </rPh>
    <rPh sb="29" eb="31">
      <t>カツヨウ</t>
    </rPh>
    <rPh sb="32" eb="34">
      <t>ジッシ</t>
    </rPh>
    <phoneticPr fontId="100"/>
  </si>
  <si>
    <t>当該工事の構造物工（橋梁上部）において施工プロセス①～⑤を活用し実施します。</t>
    <rPh sb="0" eb="4">
      <t>トウガイコウジ</t>
    </rPh>
    <rPh sb="5" eb="8">
      <t>コウゾウブツ</t>
    </rPh>
    <rPh sb="8" eb="9">
      <t>コウ</t>
    </rPh>
    <rPh sb="10" eb="12">
      <t>キョウリョウ</t>
    </rPh>
    <rPh sb="12" eb="14">
      <t>ジョウブ</t>
    </rPh>
    <rPh sb="19" eb="21">
      <t>セコウ</t>
    </rPh>
    <rPh sb="29" eb="31">
      <t>カツヨウ</t>
    </rPh>
    <rPh sb="32" eb="34">
      <t>ジッシ</t>
    </rPh>
    <phoneticPr fontId="100"/>
  </si>
  <si>
    <t>当該工事の構造物工（橋梁上部）において施工プロセス②③を活用し実施します。</t>
    <rPh sb="0" eb="4">
      <t>トウガイコウジ</t>
    </rPh>
    <rPh sb="5" eb="8">
      <t>コウゾウブツ</t>
    </rPh>
    <rPh sb="8" eb="9">
      <t>コウ</t>
    </rPh>
    <rPh sb="10" eb="12">
      <t>キョウリョウ</t>
    </rPh>
    <rPh sb="12" eb="14">
      <t>ジョウブ</t>
    </rPh>
    <rPh sb="19" eb="21">
      <t>セコウ</t>
    </rPh>
    <rPh sb="28" eb="30">
      <t>カツヨウ</t>
    </rPh>
    <rPh sb="31" eb="33">
      <t>ジッシ</t>
    </rPh>
    <phoneticPr fontId="100"/>
  </si>
  <si>
    <t>当該工事の構造物工（橋脚・橋台）において施工プロセス①～⑤を活用し実施します。</t>
    <rPh sb="0" eb="4">
      <t>トウガイコウジ</t>
    </rPh>
    <rPh sb="5" eb="8">
      <t>コウゾウブツ</t>
    </rPh>
    <rPh sb="8" eb="9">
      <t>コウ</t>
    </rPh>
    <rPh sb="10" eb="12">
      <t>キョウキャク</t>
    </rPh>
    <rPh sb="13" eb="14">
      <t>ハシ</t>
    </rPh>
    <rPh sb="14" eb="15">
      <t>ダイ</t>
    </rPh>
    <rPh sb="20" eb="22">
      <t>セコウ</t>
    </rPh>
    <rPh sb="30" eb="32">
      <t>カツヨウ</t>
    </rPh>
    <rPh sb="33" eb="35">
      <t>ジッシ</t>
    </rPh>
    <phoneticPr fontId="100"/>
  </si>
  <si>
    <t>当該工事の構造物工（橋脚・橋台）において施工プロセス②④⑤を活用し実施します。</t>
    <rPh sb="0" eb="4">
      <t>トウガイコウジ</t>
    </rPh>
    <rPh sb="5" eb="8">
      <t>コウゾウブツ</t>
    </rPh>
    <rPh sb="8" eb="9">
      <t>コウ</t>
    </rPh>
    <rPh sb="10" eb="12">
      <t>キョウキャク</t>
    </rPh>
    <rPh sb="13" eb="14">
      <t>ハシ</t>
    </rPh>
    <rPh sb="14" eb="15">
      <t>ダイ</t>
    </rPh>
    <rPh sb="20" eb="22">
      <t>セコウ</t>
    </rPh>
    <rPh sb="30" eb="32">
      <t>カツヨウ</t>
    </rPh>
    <rPh sb="33" eb="35">
      <t>ジッシ</t>
    </rPh>
    <phoneticPr fontId="100"/>
  </si>
  <si>
    <t>当該工事の構造物工（橋脚・橋台）において施工プロセス②③を活用し実施します。</t>
    <rPh sb="0" eb="4">
      <t>トウガイコウジ</t>
    </rPh>
    <rPh sb="5" eb="8">
      <t>コウゾウブツ</t>
    </rPh>
    <rPh sb="8" eb="9">
      <t>コウ</t>
    </rPh>
    <rPh sb="10" eb="12">
      <t>キョウキャク</t>
    </rPh>
    <rPh sb="13" eb="14">
      <t>ハシ</t>
    </rPh>
    <rPh sb="14" eb="15">
      <t>ダイ</t>
    </rPh>
    <rPh sb="20" eb="22">
      <t>セコウ</t>
    </rPh>
    <rPh sb="29" eb="31">
      <t>カツヨウ</t>
    </rPh>
    <rPh sb="32" eb="34">
      <t>ジッシ</t>
    </rPh>
    <phoneticPr fontId="100"/>
  </si>
  <si>
    <t>当該工事の基礎工において施工プロセス①～⑤を活用し実施します。</t>
    <rPh sb="0" eb="4">
      <t>トウガイコウジ</t>
    </rPh>
    <rPh sb="12" eb="14">
      <t>セコウ</t>
    </rPh>
    <rPh sb="22" eb="24">
      <t>カツヨウ</t>
    </rPh>
    <rPh sb="25" eb="27">
      <t>ジッシ</t>
    </rPh>
    <phoneticPr fontId="100"/>
  </si>
  <si>
    <t>当該工事の基礎工において施工プロセス②③を活用し実施します。</t>
    <rPh sb="0" eb="4">
      <t>トウガイコウジ</t>
    </rPh>
    <rPh sb="12" eb="14">
      <t>セコウ</t>
    </rPh>
    <rPh sb="21" eb="23">
      <t>カツヨウ</t>
    </rPh>
    <rPh sb="24" eb="26">
      <t>ジッシ</t>
    </rPh>
    <phoneticPr fontId="100"/>
  </si>
  <si>
    <t>当該工事の擁壁工において施工プロセス②③を活用し実施します。</t>
    <rPh sb="0" eb="4">
      <t>トウガイコウジ</t>
    </rPh>
    <rPh sb="12" eb="14">
      <t>セコウ</t>
    </rPh>
    <rPh sb="21" eb="23">
      <t>カツヨウ</t>
    </rPh>
    <rPh sb="24" eb="26">
      <t>ジッシ</t>
    </rPh>
    <phoneticPr fontId="100"/>
  </si>
  <si>
    <t>当該工事の擁壁工において施工プロセス①～⑤を活用し実施します。</t>
    <rPh sb="0" eb="4">
      <t>トウガイコウジ</t>
    </rPh>
    <rPh sb="12" eb="14">
      <t>セコウ</t>
    </rPh>
    <rPh sb="22" eb="24">
      <t>カツヨウ</t>
    </rPh>
    <rPh sb="25" eb="27">
      <t>ジッシ</t>
    </rPh>
    <phoneticPr fontId="100"/>
  </si>
  <si>
    <t>当該工事のコンクリート堰堤工において施工プロセス①～⑤を活用し実施します。</t>
    <rPh sb="0" eb="4">
      <t>トウガイコウジ</t>
    </rPh>
    <rPh sb="11" eb="13">
      <t>エンテイ</t>
    </rPh>
    <rPh sb="13" eb="14">
      <t>コウ</t>
    </rPh>
    <rPh sb="18" eb="20">
      <t>セコウ</t>
    </rPh>
    <rPh sb="28" eb="30">
      <t>カツヨウ</t>
    </rPh>
    <rPh sb="31" eb="33">
      <t>ジッシ</t>
    </rPh>
    <phoneticPr fontId="100"/>
  </si>
  <si>
    <t>当該工事のコンクリート堰堤工において施工プロセス②④⑤を活用し実施します。</t>
    <rPh sb="0" eb="4">
      <t>トウガイコウジ</t>
    </rPh>
    <rPh sb="11" eb="13">
      <t>エンテイ</t>
    </rPh>
    <rPh sb="13" eb="14">
      <t>コウ</t>
    </rPh>
    <rPh sb="18" eb="20">
      <t>セコウ</t>
    </rPh>
    <rPh sb="28" eb="30">
      <t>カツヨウ</t>
    </rPh>
    <rPh sb="31" eb="33">
      <t>ジッシ</t>
    </rPh>
    <phoneticPr fontId="100"/>
  </si>
  <si>
    <t>当該工事のコンクリート堰堤工において施工プロセス②③を活用し実施します。</t>
    <rPh sb="0" eb="4">
      <t>トウガイコウジ</t>
    </rPh>
    <rPh sb="11" eb="13">
      <t>エンテイ</t>
    </rPh>
    <rPh sb="13" eb="14">
      <t>コウ</t>
    </rPh>
    <rPh sb="18" eb="20">
      <t>セコウ</t>
    </rPh>
    <rPh sb="27" eb="29">
      <t>カツヨウ</t>
    </rPh>
    <rPh sb="30" eb="32">
      <t>ジッシ</t>
    </rPh>
    <phoneticPr fontId="100"/>
  </si>
  <si>
    <t>ICTコンクリート堰堤工</t>
    <phoneticPr fontId="19"/>
  </si>
  <si>
    <t>提出書類一覧</t>
    <phoneticPr fontId="19"/>
  </si>
  <si>
    <t>通期達成状況(計画)</t>
    <rPh sb="0" eb="2">
      <t>ツウキ</t>
    </rPh>
    <rPh sb="2" eb="4">
      <t>タッセイ</t>
    </rPh>
    <rPh sb="4" eb="6">
      <t>ジョウキョウ</t>
    </rPh>
    <rPh sb="7" eb="9">
      <t>ケイカク</t>
    </rPh>
    <phoneticPr fontId="100"/>
  </si>
  <si>
    <t>：</t>
    <phoneticPr fontId="100"/>
  </si>
  <si>
    <t>月単位達成状況(計画)</t>
    <rPh sb="0" eb="3">
      <t>ツキタンイ</t>
    </rPh>
    <rPh sb="3" eb="5">
      <t>タッセイ</t>
    </rPh>
    <rPh sb="5" eb="7">
      <t>ジョウキョウ</t>
    </rPh>
    <rPh sb="8" eb="10">
      <t>ケイカク</t>
    </rPh>
    <phoneticPr fontId="100"/>
  </si>
  <si>
    <t>通期達成状況(実施)</t>
    <rPh sb="0" eb="2">
      <t>ツウキ</t>
    </rPh>
    <rPh sb="2" eb="4">
      <t>タッセイ</t>
    </rPh>
    <rPh sb="4" eb="6">
      <t>ジョウキョウ</t>
    </rPh>
    <rPh sb="7" eb="9">
      <t>ジッシ</t>
    </rPh>
    <phoneticPr fontId="100"/>
  </si>
  <si>
    <t>月単位達成状況(実施)</t>
    <rPh sb="0" eb="3">
      <t>ツキタンイ</t>
    </rPh>
    <rPh sb="3" eb="5">
      <t>タッセイ</t>
    </rPh>
    <rPh sb="5" eb="7">
      <t>ジョウキョウ</t>
    </rPh>
    <rPh sb="8" eb="10">
      <t>ジッシ</t>
    </rPh>
    <phoneticPr fontId="100"/>
  </si>
  <si>
    <t>第４土曜（計画）</t>
    <rPh sb="0" eb="1">
      <t>ダイ</t>
    </rPh>
    <rPh sb="2" eb="4">
      <t>ドヨウ</t>
    </rPh>
    <rPh sb="5" eb="7">
      <t>ケイカク</t>
    </rPh>
    <phoneticPr fontId="100"/>
  </si>
  <si>
    <t>第４土曜（実施）</t>
    <rPh sb="5" eb="7">
      <t>ジッシ</t>
    </rPh>
    <phoneticPr fontId="100"/>
  </si>
  <si>
    <t>第２土曜（計画）</t>
    <rPh sb="0" eb="1">
      <t>ダイ</t>
    </rPh>
    <rPh sb="2" eb="4">
      <t>ドヨウ</t>
    </rPh>
    <rPh sb="5" eb="7">
      <t>ケイカク</t>
    </rPh>
    <phoneticPr fontId="100"/>
  </si>
  <si>
    <t>第２土曜（実施）</t>
    <rPh sb="5" eb="7">
      <t>ジッシ</t>
    </rPh>
    <phoneticPr fontId="100"/>
  </si>
  <si>
    <t>統一現場閉所の更新、計画時の通期達成状況及び月単位達成状況を追加</t>
    <rPh sb="7" eb="9">
      <t>コウシン</t>
    </rPh>
    <rPh sb="10" eb="13">
      <t>ケイカクジ</t>
    </rPh>
    <rPh sb="20" eb="21">
      <t>オヨ</t>
    </rPh>
    <rPh sb="30" eb="32">
      <t>ツイカ</t>
    </rPh>
    <phoneticPr fontId="19"/>
  </si>
  <si>
    <t>021</t>
    <phoneticPr fontId="19"/>
  </si>
  <si>
    <t>（ 様式３ ）</t>
    <rPh sb="2" eb="4">
      <t>ヨウシキ</t>
    </rPh>
    <phoneticPr fontId="100"/>
  </si>
  <si>
    <t>情報通信機器利用による非専任技術者等の配置申請書</t>
    <rPh sb="0" eb="2">
      <t>ジョウホウ</t>
    </rPh>
    <rPh sb="2" eb="4">
      <t>ツウシン</t>
    </rPh>
    <rPh sb="4" eb="6">
      <t>キキ</t>
    </rPh>
    <rPh sb="6" eb="8">
      <t>リヨウ</t>
    </rPh>
    <rPh sb="11" eb="12">
      <t>ヒ</t>
    </rPh>
    <rPh sb="12" eb="14">
      <t>センニン</t>
    </rPh>
    <rPh sb="14" eb="17">
      <t>ギジュツシャ</t>
    </rPh>
    <rPh sb="17" eb="18">
      <t>トウ</t>
    </rPh>
    <rPh sb="19" eb="21">
      <t>ハイチ</t>
    </rPh>
    <rPh sb="21" eb="23">
      <t>シンセイ</t>
    </rPh>
    <rPh sb="23" eb="24">
      <t>ショ</t>
    </rPh>
    <phoneticPr fontId="19"/>
  </si>
  <si>
    <t>月</t>
    <rPh sb="0" eb="1">
      <t>ゲツ</t>
    </rPh>
    <phoneticPr fontId="19"/>
  </si>
  <si>
    <t>対象期間</t>
    <rPh sb="0" eb="2">
      <t>タイショウ</t>
    </rPh>
    <rPh sb="2" eb="4">
      <t>キカン</t>
    </rPh>
    <phoneticPr fontId="19"/>
  </si>
  <si>
    <t>～</t>
    <phoneticPr fontId="19"/>
  </si>
  <si>
    <t>建設業者</t>
    <rPh sb="0" eb="2">
      <t>ケンセツ</t>
    </rPh>
    <rPh sb="2" eb="4">
      <t>ギョウシャ</t>
    </rPh>
    <phoneticPr fontId="19"/>
  </si>
  <si>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19"/>
  </si>
  <si>
    <r>
      <t>所在地</t>
    </r>
    <r>
      <rPr>
        <sz val="8"/>
        <rFont val="ＭＳ 明朝"/>
        <family val="1"/>
        <charset val="128"/>
      </rPr>
      <t>（イ）</t>
    </r>
    <rPh sb="0" eb="3">
      <t>ショザイチ</t>
    </rPh>
    <phoneticPr fontId="19"/>
  </si>
  <si>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19"/>
  </si>
  <si>
    <r>
      <t>氏名</t>
    </r>
    <r>
      <rPr>
        <sz val="8"/>
        <rFont val="ＭＳ 明朝"/>
        <family val="1"/>
        <charset val="128"/>
      </rPr>
      <t>（ロ）</t>
    </r>
    <rPh sb="0" eb="2">
      <t>シメイ</t>
    </rPh>
    <phoneticPr fontId="19"/>
  </si>
  <si>
    <r>
      <t>所属営業所名</t>
    </r>
    <r>
      <rPr>
        <sz val="8"/>
        <rFont val="ＭＳ 明朝"/>
        <family val="1"/>
        <charset val="128"/>
      </rPr>
      <t>（ロ）</t>
    </r>
    <rPh sb="0" eb="2">
      <t>ショゾク</t>
    </rPh>
    <rPh sb="2" eb="5">
      <t>エイギョウショ</t>
    </rPh>
    <rPh sb="5" eb="6">
      <t>メイ</t>
    </rPh>
    <phoneticPr fontId="19"/>
  </si>
  <si>
    <t>※17条の5の場合のみ記載</t>
    <phoneticPr fontId="19"/>
  </si>
  <si>
    <r>
      <t>一日平均の
法定外労働時間</t>
    </r>
    <r>
      <rPr>
        <sz val="8"/>
        <rFont val="ＭＳ 明朝"/>
        <family val="1"/>
        <charset val="128"/>
      </rPr>
      <t>（ハ）</t>
    </r>
    <phoneticPr fontId="19"/>
  </si>
  <si>
    <t>見込み時間</t>
    <rPh sb="0" eb="2">
      <t>ミコ</t>
    </rPh>
    <rPh sb="3" eb="5">
      <t>ジカン</t>
    </rPh>
    <phoneticPr fontId="19"/>
  </si>
  <si>
    <t>実績時間</t>
    <rPh sb="0" eb="2">
      <t>ジッセキ</t>
    </rPh>
    <rPh sb="2" eb="4">
      <t>ジカン</t>
    </rPh>
    <phoneticPr fontId="19"/>
  </si>
  <si>
    <t>建設工事１</t>
    <rPh sb="0" eb="2">
      <t>ケンセツ</t>
    </rPh>
    <rPh sb="2" eb="4">
      <t>コウジ</t>
    </rPh>
    <phoneticPr fontId="19"/>
  </si>
  <si>
    <r>
      <t>工事名称</t>
    </r>
    <r>
      <rPr>
        <sz val="8"/>
        <rFont val="ＭＳ 明朝"/>
        <family val="1"/>
        <charset val="128"/>
      </rPr>
      <t>（ニ(1)）</t>
    </r>
    <rPh sb="0" eb="2">
      <t>コウジ</t>
    </rPh>
    <rPh sb="2" eb="4">
      <t>メイショウ</t>
    </rPh>
    <phoneticPr fontId="19"/>
  </si>
  <si>
    <r>
      <t>工事現場所在地</t>
    </r>
    <r>
      <rPr>
        <sz val="8"/>
        <rFont val="ＭＳ 明朝"/>
        <family val="1"/>
        <charset val="128"/>
      </rPr>
      <t>（ニ(1)）</t>
    </r>
    <rPh sb="0" eb="2">
      <t>コウジ</t>
    </rPh>
    <rPh sb="2" eb="4">
      <t>ゲンバ</t>
    </rPh>
    <rPh sb="4" eb="7">
      <t>ショザイチ</t>
    </rPh>
    <phoneticPr fontId="19"/>
  </si>
  <si>
    <r>
      <t xml:space="preserve">契約締結営業所
</t>
    </r>
    <r>
      <rPr>
        <sz val="8"/>
        <rFont val="ＭＳ 明朝"/>
        <family val="1"/>
        <charset val="128"/>
      </rPr>
      <t>（ニ(1)）</t>
    </r>
    <rPh sb="0" eb="2">
      <t>ケイヤク</t>
    </rPh>
    <rPh sb="2" eb="4">
      <t>テイケツ</t>
    </rPh>
    <rPh sb="4" eb="7">
      <t>エイギョウショ</t>
    </rPh>
    <phoneticPr fontId="19"/>
  </si>
  <si>
    <t>名称</t>
    <rPh sb="0" eb="2">
      <t>メイショウ</t>
    </rPh>
    <phoneticPr fontId="19"/>
  </si>
  <si>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19"/>
  </si>
  <si>
    <r>
      <t>建設工事の内容</t>
    </r>
    <r>
      <rPr>
        <sz val="8"/>
        <rFont val="ＭＳ 明朝"/>
        <family val="1"/>
        <charset val="128"/>
      </rPr>
      <t>（ニ(2)）</t>
    </r>
    <rPh sb="0" eb="2">
      <t>ケンセツ</t>
    </rPh>
    <rPh sb="2" eb="4">
      <t>コウジ</t>
    </rPh>
    <rPh sb="5" eb="7">
      <t>ナイヨウ</t>
    </rPh>
    <phoneticPr fontId="19"/>
  </si>
  <si>
    <t>※法別表第1上段のどれか</t>
    <rPh sb="1" eb="2">
      <t>ホウ</t>
    </rPh>
    <rPh sb="2" eb="4">
      <t>ベッピョウ</t>
    </rPh>
    <rPh sb="4" eb="5">
      <t>ダイ</t>
    </rPh>
    <rPh sb="6" eb="8">
      <t>ジョウダン</t>
    </rPh>
    <phoneticPr fontId="19"/>
  </si>
  <si>
    <r>
      <t>請負代金の額</t>
    </r>
    <r>
      <rPr>
        <sz val="8"/>
        <rFont val="ＭＳ 明朝"/>
        <family val="1"/>
        <charset val="128"/>
      </rPr>
      <t>（ニ(3)）</t>
    </r>
    <rPh sb="0" eb="2">
      <t>ウケオイ</t>
    </rPh>
    <rPh sb="2" eb="4">
      <t>ダイキン</t>
    </rPh>
    <rPh sb="5" eb="6">
      <t>ガク</t>
    </rPh>
    <phoneticPr fontId="19"/>
  </si>
  <si>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19"/>
  </si>
  <si>
    <r>
      <t>移動時間</t>
    </r>
    <r>
      <rPr>
        <sz val="8"/>
        <rFont val="ＭＳ 明朝"/>
        <family val="1"/>
        <charset val="128"/>
      </rPr>
      <t>（ニ(4)）</t>
    </r>
    <rPh sb="0" eb="2">
      <t>イドウ</t>
    </rPh>
    <rPh sb="2" eb="4">
      <t>ジカン</t>
    </rPh>
    <phoneticPr fontId="19"/>
  </si>
  <si>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19"/>
  </si>
  <si>
    <r>
      <t>下請次数</t>
    </r>
    <r>
      <rPr>
        <sz val="8"/>
        <rFont val="ＭＳ 明朝"/>
        <family val="1"/>
        <charset val="128"/>
      </rPr>
      <t>（ニ(5)）</t>
    </r>
    <rPh sb="0" eb="2">
      <t>シタウ</t>
    </rPh>
    <rPh sb="2" eb="4">
      <t>ジスウ</t>
    </rPh>
    <phoneticPr fontId="19"/>
  </si>
  <si>
    <t>※３次以内である必要</t>
    <rPh sb="2" eb="3">
      <t>ジ</t>
    </rPh>
    <rPh sb="3" eb="5">
      <t>イナイ</t>
    </rPh>
    <rPh sb="8" eb="10">
      <t>ヒツヨウ</t>
    </rPh>
    <phoneticPr fontId="19"/>
  </si>
  <si>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19"/>
  </si>
  <si>
    <r>
      <t>情報通信機器</t>
    </r>
    <r>
      <rPr>
        <sz val="8"/>
        <rFont val="ＭＳ 明朝"/>
        <family val="1"/>
        <charset val="128"/>
      </rPr>
      <t>（ニ(8)）</t>
    </r>
    <rPh sb="0" eb="4">
      <t>ジョウホウツウシン</t>
    </rPh>
    <rPh sb="4" eb="6">
      <t>キキ</t>
    </rPh>
    <phoneticPr fontId="19"/>
  </si>
  <si>
    <r>
      <t>連絡員</t>
    </r>
    <r>
      <rPr>
        <sz val="8"/>
        <rFont val="ＭＳ 明朝"/>
        <family val="1"/>
        <charset val="128"/>
      </rPr>
      <t>（ニ(6)）</t>
    </r>
    <rPh sb="0" eb="2">
      <t>レンラク</t>
    </rPh>
    <phoneticPr fontId="19"/>
  </si>
  <si>
    <t>所属会社</t>
    <rPh sb="0" eb="2">
      <t>ショゾク</t>
    </rPh>
    <rPh sb="2" eb="4">
      <t>カイシャ</t>
    </rPh>
    <phoneticPr fontId="19"/>
  </si>
  <si>
    <t>期間</t>
    <rPh sb="0" eb="2">
      <t>キカン</t>
    </rPh>
    <phoneticPr fontId="19"/>
  </si>
  <si>
    <t>～</t>
    <phoneticPr fontId="19"/>
  </si>
  <si>
    <t>合計</t>
    <rPh sb="0" eb="2">
      <t>ゴウケイ</t>
    </rPh>
    <phoneticPr fontId="19"/>
  </si>
  <si>
    <t>建設工事２</t>
    <rPh sb="0" eb="2">
      <t>ケンセツ</t>
    </rPh>
    <rPh sb="2" eb="4">
      <t>コウジ</t>
    </rPh>
    <phoneticPr fontId="19"/>
  </si>
  <si>
    <r>
      <t>所在地</t>
    </r>
    <r>
      <rPr>
        <sz val="8"/>
        <rFont val="ＭＳ 明朝"/>
        <family val="1"/>
        <charset val="128"/>
      </rPr>
      <t>（ニ(1)）</t>
    </r>
    <rPh sb="0" eb="3">
      <t>ショザイチ</t>
    </rPh>
    <phoneticPr fontId="19"/>
  </si>
  <si>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19"/>
  </si>
  <si>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19"/>
  </si>
  <si>
    <t>以上</t>
    <rPh sb="0" eb="2">
      <t>イジョウ</t>
    </rPh>
    <phoneticPr fontId="19"/>
  </si>
  <si>
    <t>（様式４）</t>
    <phoneticPr fontId="100"/>
  </si>
  <si>
    <t>情報通信機器利用による非専任技術者等の配置の承認について</t>
    <phoneticPr fontId="100"/>
  </si>
  <si>
    <t xml:space="preserve">    年　　月　　日</t>
    <phoneticPr fontId="100"/>
  </si>
  <si>
    <t>　受　注　者　　殿</t>
    <phoneticPr fontId="100"/>
  </si>
  <si>
    <t>福岡県○○県土整備事務所長</t>
    <phoneticPr fontId="100"/>
  </si>
  <si>
    <t>工事番号</t>
    <phoneticPr fontId="100"/>
  </si>
  <si>
    <t>配置技術者
氏名</t>
    <phoneticPr fontId="100"/>
  </si>
  <si>
    <t>現場代理人
氏名</t>
    <phoneticPr fontId="100"/>
  </si>
  <si>
    <t>連絡員
氏名</t>
    <rPh sb="0" eb="2">
      <t>レンラク</t>
    </rPh>
    <rPh sb="2" eb="3">
      <t>イン</t>
    </rPh>
    <rPh sb="4" eb="6">
      <t>シメイ</t>
    </rPh>
    <phoneticPr fontId="100"/>
  </si>
  <si>
    <t xml:space="preserve">　申請のあった上記工事に配置する技術者について、下記工事との兼務を承認します。
ただし、承認後であっても、情報通信機器利用による非専任技術者等が工事の施工管理について著しく不適当であると認められるときは、承認を取り消すことがあります。
　なお、配置する連絡員については、直接的・恒常的雇用関係は必要ありませんが、施工管理の最終的な責任は請負会社が負うこととなっていますのでご留意ください。
</t>
    <phoneticPr fontId="100"/>
  </si>
  <si>
    <t>記</t>
    <phoneticPr fontId="100"/>
  </si>
  <si>
    <t>１　兼務する工事</t>
    <phoneticPr fontId="19"/>
  </si>
  <si>
    <t>　　年　　月　　日　～　 　　年　　月　　日</t>
  </si>
  <si>
    <t>配置技術者
氏名</t>
    <phoneticPr fontId="100"/>
  </si>
  <si>
    <t>（様式５）</t>
    <phoneticPr fontId="100"/>
  </si>
  <si>
    <t>情報通信機器利用による非専任技術者等の配置申請に対する回答について</t>
    <phoneticPr fontId="100"/>
  </si>
  <si>
    <t>　受　注　者　　殿</t>
    <phoneticPr fontId="100"/>
  </si>
  <si>
    <t>福岡県○○県土整備事務所長</t>
    <phoneticPr fontId="100"/>
  </si>
  <si>
    <t>工事番号</t>
    <phoneticPr fontId="100"/>
  </si>
  <si>
    <t>令和　　年度　　第　　　　-　　　　号　</t>
    <phoneticPr fontId="100"/>
  </si>
  <si>
    <t>現場代理人
氏名</t>
    <phoneticPr fontId="100"/>
  </si>
  <si>
    <t>　先に申請のありました上記工事の技術者の配置については、下記の理由により承認できません。
　つきましては、当該工事の技術者について、すみやかに変更を行って下さい。</t>
    <phoneticPr fontId="100"/>
  </si>
  <si>
    <t>　特記仕様書に示された条件に従い、専任工事現場での情報通信機器利用による非専任技術者等を配置させたいので申請します。
　また、省令※117条の2又は17条の5に基づく人員の配置を示す計画書は次のとおりです。</t>
    <rPh sb="17" eb="19">
      <t>センニン</t>
    </rPh>
    <rPh sb="19" eb="21">
      <t>コウジ</t>
    </rPh>
    <rPh sb="21" eb="23">
      <t>ゲンバ</t>
    </rPh>
    <rPh sb="25" eb="27">
      <t>ジョウホウ</t>
    </rPh>
    <rPh sb="27" eb="29">
      <t>ツウシン</t>
    </rPh>
    <rPh sb="29" eb="31">
      <t>キキ</t>
    </rPh>
    <rPh sb="31" eb="33">
      <t>リヨウ</t>
    </rPh>
    <rPh sb="36" eb="37">
      <t>ヒ</t>
    </rPh>
    <rPh sb="37" eb="39">
      <t>センニン</t>
    </rPh>
    <rPh sb="39" eb="42">
      <t>ギジュツシャ</t>
    </rPh>
    <rPh sb="42" eb="43">
      <t>ナド</t>
    </rPh>
    <rPh sb="44" eb="46">
      <t>ハイチ</t>
    </rPh>
    <phoneticPr fontId="100"/>
  </si>
  <si>
    <r>
      <rPr>
        <sz val="10"/>
        <rFont val="ＭＳ 明朝"/>
        <family val="1"/>
        <charset val="128"/>
      </rPr>
      <t xml:space="preserve">実務の経験
</t>
    </r>
    <r>
      <rPr>
        <sz val="6"/>
        <rFont val="ＭＳ 明朝"/>
        <family val="1"/>
        <charset val="128"/>
      </rPr>
      <t>※土木一式工事又は建築一式工事の場合に記載
※実務の経験は１年以上である必要</t>
    </r>
    <rPh sb="0" eb="2">
      <t>ジツム</t>
    </rPh>
    <rPh sb="3" eb="5">
      <t>ケイケン</t>
    </rPh>
    <rPh sb="7" eb="9">
      <t>ドボク</t>
    </rPh>
    <rPh sb="9" eb="11">
      <t>イッシキ</t>
    </rPh>
    <rPh sb="11" eb="13">
      <t>コウジ</t>
    </rPh>
    <rPh sb="13" eb="14">
      <t>マタ</t>
    </rPh>
    <rPh sb="15" eb="17">
      <t>ケンチク</t>
    </rPh>
    <rPh sb="17" eb="19">
      <t>イッシキ</t>
    </rPh>
    <rPh sb="19" eb="21">
      <t>コウジ</t>
    </rPh>
    <rPh sb="22" eb="24">
      <t>バアイ</t>
    </rPh>
    <rPh sb="25" eb="27">
      <t>キサイ</t>
    </rPh>
    <rPh sb="29" eb="31">
      <t>ジツム</t>
    </rPh>
    <rPh sb="32" eb="34">
      <t>ケイケン</t>
    </rPh>
    <rPh sb="36" eb="37">
      <t>ネン</t>
    </rPh>
    <rPh sb="37" eb="39">
      <t>イジョウ</t>
    </rPh>
    <rPh sb="42" eb="44">
      <t>ヒツヨウ</t>
    </rPh>
    <phoneticPr fontId="19"/>
  </si>
  <si>
    <t>230-2</t>
    <phoneticPr fontId="19"/>
  </si>
  <si>
    <t>021</t>
    <phoneticPr fontId="19"/>
  </si>
  <si>
    <t>情報通信機器利用による非専任技術者等の配置申請書</t>
    <phoneticPr fontId="19"/>
  </si>
  <si>
    <t>情報通信機器利用による非専任技術者等の配置申請書を追加</t>
    <rPh sb="25" eb="27">
      <t>ツイカ</t>
    </rPh>
    <phoneticPr fontId="19"/>
  </si>
  <si>
    <t>コリンズ「登録内容確認書」（変更登録）の摘要を修正</t>
    <rPh sb="20" eb="21">
      <t>テキ</t>
    </rPh>
    <rPh sb="21" eb="22">
      <t>ヨウ</t>
    </rPh>
    <rPh sb="23" eb="25">
      <t>シュウセイ</t>
    </rPh>
    <phoneticPr fontId="19"/>
  </si>
  <si>
    <t>ＩＣＴコンクリート堰堤工の計画書を追加</t>
    <phoneticPr fontId="19"/>
  </si>
  <si>
    <t>（様式２）　　　　　　　　　　　　　　　　</t>
    <phoneticPr fontId="100"/>
  </si>
  <si>
    <t>　　　　　　　　　　　　　　　　　　　　代表者氏名　　　　</t>
    <phoneticPr fontId="100"/>
  </si>
  <si>
    <t>特記仕様書に示された条件に従い、監理技術者（専任特例２号）を配置させたいので申請します。</t>
    <phoneticPr fontId="100"/>
  </si>
  <si>
    <t>１　申請する工事</t>
    <phoneticPr fontId="19"/>
  </si>
  <si>
    <t>監理技術者
（専任特例２号）
氏名</t>
    <rPh sb="0" eb="2">
      <t>カンリ</t>
    </rPh>
    <rPh sb="2" eb="5">
      <t>ギジュツシャ</t>
    </rPh>
    <rPh sb="7" eb="9">
      <t>センニン</t>
    </rPh>
    <rPh sb="9" eb="11">
      <t>トクレイ</t>
    </rPh>
    <rPh sb="12" eb="13">
      <t>ゴウ</t>
    </rPh>
    <phoneticPr fontId="100"/>
  </si>
  <si>
    <t>監理技術者補佐
氏名</t>
    <phoneticPr fontId="100"/>
  </si>
  <si>
    <t>統括安全衛生責任者</t>
    <phoneticPr fontId="100"/>
  </si>
  <si>
    <t>※　統括安全衛生責任者は選任している場合に記載する。</t>
    <phoneticPr fontId="100"/>
  </si>
  <si>
    <t>２　兼務する工事（既契約工事）</t>
    <phoneticPr fontId="19"/>
  </si>
  <si>
    <t>※　監理技術者補佐氏名は、兼務が認められた場合に配置する者を記載すること。</t>
    <phoneticPr fontId="100"/>
  </si>
  <si>
    <t>※　統括安全衛生責任者は選任している場合に記載すること。</t>
    <phoneticPr fontId="100"/>
  </si>
  <si>
    <t>３　添付資料</t>
    <rPh sb="2" eb="4">
      <t>テンプ</t>
    </rPh>
    <rPh sb="4" eb="6">
      <t>シリョウ</t>
    </rPh>
    <phoneticPr fontId="100"/>
  </si>
  <si>
    <t>　　・　申請する工事の監理技術者補佐の資格を有する書類（一級施工管理技士等の国家資格などの合格証など）</t>
    <phoneticPr fontId="100"/>
  </si>
  <si>
    <t>　　・　申請する工事の監理技術者補佐の直接的かつ恒常的な雇用関係を証明する書類（健康保険証等の写し）</t>
    <phoneticPr fontId="100"/>
  </si>
  <si>
    <t>　・ 業務分担、連絡体制等を記載した書類（参考様式又は任意様式）</t>
    <phoneticPr fontId="100"/>
  </si>
  <si>
    <t>（様式３）</t>
    <phoneticPr fontId="100"/>
  </si>
  <si>
    <t>監理技術者（専任特例２号）の配置の承認について</t>
    <phoneticPr fontId="100"/>
  </si>
  <si>
    <t xml:space="preserve">
　　　　　年　　月　　日</t>
    <phoneticPr fontId="19"/>
  </si>
  <si>
    <t>　申請のあった上記工事に配置する監理技術者について、下記工事との兼務を承認します。</t>
    <phoneticPr fontId="100"/>
  </si>
  <si>
    <t>　ただし、承認後であっても、監理技術者（専任特例２号）が工事の施工管理について著しく不適当であると認められるときは、承認を取り消すことがあります。</t>
    <phoneticPr fontId="100"/>
  </si>
  <si>
    <t>１　兼務する工事</t>
    <phoneticPr fontId="19"/>
  </si>
  <si>
    <t>監理技術者補佐
氏名</t>
    <phoneticPr fontId="100"/>
  </si>
  <si>
    <t>監理技術者（専任特例２号）の配置申請に対する回答について</t>
    <phoneticPr fontId="100"/>
  </si>
  <si>
    <t>　先に申請のありました上記工事の監理技術者（専任特例２号）の配置については、下記の理由により承認できません。</t>
    <phoneticPr fontId="100"/>
  </si>
  <si>
    <t>　つきましては、上記工事の監理技術者について、すみやかに変更を行って下さい。</t>
    <phoneticPr fontId="100"/>
  </si>
  <si>
    <t>福岡県○○県土整備事務所長</t>
  </si>
  <si>
    <t>　受　注　者　　殿</t>
    <rPh sb="1" eb="2">
      <t>ジュ</t>
    </rPh>
    <rPh sb="3" eb="4">
      <t>チュウ</t>
    </rPh>
    <phoneticPr fontId="19"/>
  </si>
  <si>
    <t>022</t>
    <phoneticPr fontId="19"/>
  </si>
  <si>
    <t>監理技術者（専任特例２号）の配置申請書</t>
    <phoneticPr fontId="100"/>
  </si>
  <si>
    <t>令和　　年度　　第　　　　-　　　　号　</t>
    <phoneticPr fontId="100"/>
  </si>
  <si>
    <t>令和　　年度　　第　　　　-　　　　号　</t>
    <phoneticPr fontId="19"/>
  </si>
  <si>
    <t>令和　　年度　　第　　　　-　　　　号　</t>
    <phoneticPr fontId="19"/>
  </si>
  <si>
    <t>令和　　年度　　第　　　　-　　　　号　</t>
    <phoneticPr fontId="19"/>
  </si>
  <si>
    <t>監理技術者（専任特例２号）の配置申請書</t>
    <phoneticPr fontId="19"/>
  </si>
  <si>
    <t>監理技術者（専任特例２号）の配置申請書を追加</t>
    <phoneticPr fontId="19"/>
  </si>
  <si>
    <t>建設機械の作業範囲の立入禁止処置、または誘導員による接触防止対策をとっているか</t>
    <rPh sb="0" eb="2">
      <t>ケンセツ</t>
    </rPh>
    <rPh sb="2" eb="4">
      <t>キカイ</t>
    </rPh>
    <rPh sb="5" eb="7">
      <t>サギョウ</t>
    </rPh>
    <rPh sb="7" eb="9">
      <t>ハンイ</t>
    </rPh>
    <rPh sb="10" eb="12">
      <t>タチイリ</t>
    </rPh>
    <rPh sb="12" eb="14">
      <t>キンシ</t>
    </rPh>
    <rPh sb="14" eb="16">
      <t>ショチ</t>
    </rPh>
    <rPh sb="20" eb="23">
      <t>ユウドウイン</t>
    </rPh>
    <rPh sb="26" eb="28">
      <t>セッショク</t>
    </rPh>
    <rPh sb="28" eb="30">
      <t>ボウシ</t>
    </rPh>
    <rPh sb="30" eb="32">
      <t>タイサク</t>
    </rPh>
    <phoneticPr fontId="19"/>
  </si>
  <si>
    <t>掘削は安全な勾配か</t>
    <rPh sb="0" eb="2">
      <t>クッサク</t>
    </rPh>
    <rPh sb="3" eb="5">
      <t>アンゼン</t>
    </rPh>
    <rPh sb="6" eb="8">
      <t>コウバイ</t>
    </rPh>
    <phoneticPr fontId="19"/>
  </si>
  <si>
    <t>（注）　熱中症対策は熱中症を生ずるおそれのある作業を行うときは、あらかじめ、実施すること。</t>
    <rPh sb="1" eb="2">
      <t>チュウ</t>
    </rPh>
    <rPh sb="4" eb="7">
      <t>ネッチュウショウ</t>
    </rPh>
    <rPh sb="7" eb="9">
      <t>タイサク</t>
    </rPh>
    <rPh sb="10" eb="12">
      <t>ネッチュウ</t>
    </rPh>
    <rPh sb="12" eb="13">
      <t>ショウ</t>
    </rPh>
    <rPh sb="14" eb="15">
      <t>ショウ</t>
    </rPh>
    <rPh sb="23" eb="25">
      <t>サギョウ</t>
    </rPh>
    <rPh sb="26" eb="27">
      <t>オコナ</t>
    </rPh>
    <rPh sb="38" eb="40">
      <t>ジッシ</t>
    </rPh>
    <phoneticPr fontId="19"/>
  </si>
  <si>
    <t>チェック欄</t>
    <rPh sb="4" eb="5">
      <t>ラン</t>
    </rPh>
    <phoneticPr fontId="19"/>
  </si>
  <si>
    <t>（7.1版）</t>
    <rPh sb="4" eb="5">
      <t>バン</t>
    </rPh>
    <phoneticPr fontId="19"/>
  </si>
  <si>
    <t>250</t>
    <phoneticPr fontId="19"/>
  </si>
  <si>
    <t>工事安全対策自己点検チェックリストに熱中症対策を追加</t>
    <rPh sb="18" eb="23">
      <t>ネッチュウショウタイサク</t>
    </rPh>
    <rPh sb="24" eb="26">
      <t>ツイカ</t>
    </rPh>
    <phoneticPr fontId="19"/>
  </si>
  <si>
    <r>
      <t>熱中症対策</t>
    </r>
    <r>
      <rPr>
        <sz val="9"/>
        <rFont val="ＭＳ ゴシック"/>
        <family val="3"/>
        <charset val="128"/>
      </rPr>
      <t>（注）</t>
    </r>
    <rPh sb="0" eb="5">
      <t>ネッチュウショウタイサク</t>
    </rPh>
    <rPh sb="6" eb="7">
      <t>チュウ</t>
    </rPh>
    <phoneticPr fontId="19"/>
  </si>
  <si>
    <r>
      <t>熱中症による健康被害を防止するために講ずるべき</t>
    </r>
    <r>
      <rPr>
        <b/>
        <sz val="11"/>
        <rFont val="ＭＳ ゴシック"/>
        <family val="3"/>
        <charset val="128"/>
      </rPr>
      <t>報告体制</t>
    </r>
    <r>
      <rPr>
        <sz val="11"/>
        <rFont val="ＭＳ ゴシック"/>
        <family val="3"/>
        <charset val="128"/>
      </rPr>
      <t>を整備し、関係作業者への周知をしているか</t>
    </r>
    <rPh sb="0" eb="2">
      <t>ネッチュウ</t>
    </rPh>
    <rPh sb="2" eb="3">
      <t>ショウ</t>
    </rPh>
    <rPh sb="6" eb="8">
      <t>ケンコウ</t>
    </rPh>
    <rPh sb="8" eb="10">
      <t>ヒガイ</t>
    </rPh>
    <rPh sb="11" eb="13">
      <t>ボウシ</t>
    </rPh>
    <rPh sb="18" eb="19">
      <t>コウ</t>
    </rPh>
    <rPh sb="23" eb="25">
      <t>ホウコク</t>
    </rPh>
    <rPh sb="25" eb="27">
      <t>タイセイ</t>
    </rPh>
    <rPh sb="28" eb="30">
      <t>セイビ</t>
    </rPh>
    <rPh sb="32" eb="34">
      <t>カンケイ</t>
    </rPh>
    <rPh sb="34" eb="37">
      <t>サギョウシャ</t>
    </rPh>
    <rPh sb="39" eb="41">
      <t>シュウチ</t>
    </rPh>
    <phoneticPr fontId="19"/>
  </si>
  <si>
    <r>
      <t>熱中症による健康被害を防止するために講ずるべき措置の</t>
    </r>
    <r>
      <rPr>
        <b/>
        <sz val="11"/>
        <rFont val="ＭＳ ゴシック"/>
        <family val="3"/>
        <charset val="128"/>
      </rPr>
      <t>実施手順</t>
    </r>
    <r>
      <rPr>
        <sz val="11"/>
        <rFont val="ＭＳ ゴシック"/>
        <family val="3"/>
        <charset val="128"/>
      </rPr>
      <t>を作成し、関係作業者への周知をしているか</t>
    </r>
    <rPh sb="0" eb="2">
      <t>ネッチュウ</t>
    </rPh>
    <rPh sb="2" eb="3">
      <t>ショウ</t>
    </rPh>
    <rPh sb="6" eb="8">
      <t>ケンコウ</t>
    </rPh>
    <rPh sb="8" eb="10">
      <t>ヒガイ</t>
    </rPh>
    <rPh sb="11" eb="13">
      <t>ボウシ</t>
    </rPh>
    <rPh sb="18" eb="19">
      <t>コウ</t>
    </rPh>
    <rPh sb="23" eb="25">
      <t>ソチ</t>
    </rPh>
    <rPh sb="26" eb="28">
      <t>ジッシ</t>
    </rPh>
    <rPh sb="28" eb="30">
      <t>テジュン</t>
    </rPh>
    <rPh sb="31" eb="33">
      <t>サクセイ</t>
    </rPh>
    <rPh sb="35" eb="37">
      <t>カンケイ</t>
    </rPh>
    <rPh sb="37" eb="40">
      <t>サギョウシャ</t>
    </rPh>
    <rPh sb="42" eb="44">
      <t>シュウチ</t>
    </rPh>
    <phoneticPr fontId="19"/>
  </si>
  <si>
    <r>
      <t>情報通信機器利用による非専任技術者等の配置申請する場合、</t>
    </r>
    <r>
      <rPr>
        <i/>
        <u/>
        <sz val="11"/>
        <rFont val="ＭＳ Ｐゴシック"/>
        <family val="3"/>
        <charset val="128"/>
      </rPr>
      <t>契約前</t>
    </r>
    <r>
      <rPr>
        <sz val="11"/>
        <rFont val="ＭＳ Ｐゴシック"/>
        <family val="3"/>
        <charset val="128"/>
      </rPr>
      <t>に提出</t>
    </r>
    <rPh sb="28" eb="30">
      <t>ケイヤク</t>
    </rPh>
    <rPh sb="30" eb="31">
      <t>マエ</t>
    </rPh>
    <rPh sb="32" eb="34">
      <t>テイシュツ</t>
    </rPh>
    <phoneticPr fontId="19"/>
  </si>
  <si>
    <r>
      <t>監理技術者（専任特例２号）の配置申請する場合、</t>
    </r>
    <r>
      <rPr>
        <i/>
        <u/>
        <sz val="11"/>
        <rFont val="ＭＳ Ｐゴシック"/>
        <family val="3"/>
        <charset val="128"/>
      </rPr>
      <t>契約前</t>
    </r>
    <r>
      <rPr>
        <sz val="11"/>
        <rFont val="ＭＳ Ｐゴシック"/>
        <family val="3"/>
        <charset val="128"/>
      </rPr>
      <t>に提出</t>
    </r>
    <rPh sb="23" eb="25">
      <t>ケイヤク</t>
    </rPh>
    <rPh sb="25" eb="26">
      <t>マエ</t>
    </rPh>
    <rPh sb="27" eb="29">
      <t>テイシュツ</t>
    </rPh>
    <phoneticPr fontId="19"/>
  </si>
  <si>
    <t>令和7年10月1日現在</t>
    <rPh sb="0" eb="2">
      <t>レイワ</t>
    </rPh>
    <rPh sb="3" eb="4">
      <t>ネン</t>
    </rPh>
    <rPh sb="6" eb="7">
      <t>ガツ</t>
    </rPh>
    <rPh sb="8" eb="9">
      <t>ニチ</t>
    </rPh>
    <rPh sb="9" eb="11">
      <t>ゲンザイ</t>
    </rPh>
    <phoneticPr fontId="19"/>
  </si>
  <si>
    <t>(8.0版)</t>
    <rPh sb="4" eb="5">
      <t>バン</t>
    </rPh>
    <phoneticPr fontId="19"/>
  </si>
  <si>
    <t>始</t>
    <rPh sb="0" eb="1">
      <t>ハジメ</t>
    </rPh>
    <phoneticPr fontId="19"/>
  </si>
  <si>
    <t>終</t>
    <rPh sb="0" eb="1">
      <t>オ</t>
    </rPh>
    <phoneticPr fontId="19"/>
  </si>
  <si>
    <t>下請、再下請契約を締結した場合、公衆掲示も必要
（各契約締結後、遅滞なく、変更時も）
(100-1,100-2のどちらか一つを提出)</t>
    <rPh sb="0" eb="2">
      <t>シタウケ</t>
    </rPh>
    <rPh sb="3" eb="4">
      <t>サイ</t>
    </rPh>
    <rPh sb="4" eb="6">
      <t>シタウケ</t>
    </rPh>
    <rPh sb="6" eb="8">
      <t>ケイヤク</t>
    </rPh>
    <rPh sb="9" eb="11">
      <t>テイケツ</t>
    </rPh>
    <rPh sb="13" eb="15">
      <t>バアイ</t>
    </rPh>
    <rPh sb="16" eb="20">
      <t>コウシュウケイジ</t>
    </rPh>
    <rPh sb="21" eb="23">
      <t>ヒツヨウ</t>
    </rPh>
    <rPh sb="25" eb="26">
      <t>カク</t>
    </rPh>
    <rPh sb="26" eb="28">
      <t>ケイヤク</t>
    </rPh>
    <rPh sb="28" eb="30">
      <t>テイケツ</t>
    </rPh>
    <rPh sb="30" eb="31">
      <t>ゴ</t>
    </rPh>
    <rPh sb="32" eb="34">
      <t>チタイ</t>
    </rPh>
    <rPh sb="37" eb="40">
      <t>ヘンコウジ</t>
    </rPh>
    <rPh sb="60" eb="61">
      <t>ヒト</t>
    </rPh>
    <rPh sb="63" eb="65">
      <t>テイシュツ</t>
    </rPh>
    <phoneticPr fontId="19"/>
  </si>
  <si>
    <t>7県土企第1614号
令和7年9月</t>
    <rPh sb="1" eb="3">
      <t>ケンド</t>
    </rPh>
    <rPh sb="3" eb="4">
      <t>キ</t>
    </rPh>
    <rPh sb="4" eb="5">
      <t>ダイ</t>
    </rPh>
    <rPh sb="9" eb="10">
      <t>ゴウ</t>
    </rPh>
    <rPh sb="11" eb="13">
      <t>レイワ</t>
    </rPh>
    <rPh sb="14" eb="15">
      <t>ネン</t>
    </rPh>
    <rPh sb="16" eb="17">
      <t>ガツ</t>
    </rPh>
    <phoneticPr fontId="19"/>
  </si>
  <si>
    <t>様式３－２</t>
    <rPh sb="0" eb="2">
      <t>ヨウシキ</t>
    </rPh>
    <phoneticPr fontId="19"/>
  </si>
  <si>
    <t>施工体系図（福岡県発注工事用様式）</t>
    <rPh sb="6" eb="9">
      <t>フクオカケン</t>
    </rPh>
    <rPh sb="9" eb="11">
      <t>ハッチュウ</t>
    </rPh>
    <rPh sb="11" eb="14">
      <t>コウジヨウ</t>
    </rPh>
    <rPh sb="14" eb="16">
      <t>ヨウシキ</t>
    </rPh>
    <phoneticPr fontId="19"/>
  </si>
  <si>
    <t>発　注　者　名</t>
    <rPh sb="0" eb="1">
      <t>パツ</t>
    </rPh>
    <rPh sb="2" eb="3">
      <t>チュウ</t>
    </rPh>
    <rPh sb="4" eb="5">
      <t>シャ</t>
    </rPh>
    <rPh sb="6" eb="7">
      <t>メイ</t>
    </rPh>
    <phoneticPr fontId="19"/>
  </si>
  <si>
    <t>工　事　名　称</t>
    <rPh sb="0" eb="1">
      <t>コウ</t>
    </rPh>
    <rPh sb="2" eb="3">
      <t>コト</t>
    </rPh>
    <rPh sb="4" eb="5">
      <t>ナ</t>
    </rPh>
    <rPh sb="6" eb="7">
      <t>ショウ</t>
    </rPh>
    <phoneticPr fontId="19"/>
  </si>
  <si>
    <t>元請名・事業者ID</t>
    <rPh sb="0" eb="1">
      <t>モト</t>
    </rPh>
    <rPh sb="1" eb="2">
      <t>ウケ</t>
    </rPh>
    <rPh sb="2" eb="3">
      <t>メイ</t>
    </rPh>
    <rPh sb="4" eb="7">
      <t>ジギョウシャ</t>
    </rPh>
    <phoneticPr fontId="19"/>
  </si>
  <si>
    <t>監　督　員　名</t>
    <rPh sb="0" eb="1">
      <t>ミ</t>
    </rPh>
    <rPh sb="2" eb="3">
      <t>トク</t>
    </rPh>
    <rPh sb="4" eb="5">
      <t>イン</t>
    </rPh>
    <rPh sb="6" eb="7">
      <t>メイ</t>
    </rPh>
    <phoneticPr fontId="19"/>
  </si>
  <si>
    <t>会長(統括安全衛生責任者)</t>
    <rPh sb="0" eb="2">
      <t>カイチョウ</t>
    </rPh>
    <rPh sb="3" eb="12">
      <t>トウカツアンゼンエイセイセキニンシャ</t>
    </rPh>
    <phoneticPr fontId="19"/>
  </si>
  <si>
    <t>監理技術者名・主任技術者名</t>
    <rPh sb="0" eb="1">
      <t>ミ</t>
    </rPh>
    <rPh sb="1" eb="2">
      <t>リ</t>
    </rPh>
    <rPh sb="2" eb="3">
      <t>ワザ</t>
    </rPh>
    <rPh sb="3" eb="4">
      <t>ジュツ</t>
    </rPh>
    <rPh sb="4" eb="5">
      <t>シャ</t>
    </rPh>
    <rPh sb="5" eb="6">
      <t>メイ</t>
    </rPh>
    <rPh sb="7" eb="9">
      <t>シュニン</t>
    </rPh>
    <rPh sb="9" eb="12">
      <t>ギジュツシャ</t>
    </rPh>
    <rPh sb="12" eb="13">
      <t>メイ</t>
    </rPh>
    <phoneticPr fontId="19"/>
  </si>
  <si>
    <t>元方安全衛生管理者</t>
    <rPh sb="0" eb="2">
      <t>モトカタ</t>
    </rPh>
    <rPh sb="2" eb="4">
      <t>アンゼン</t>
    </rPh>
    <rPh sb="4" eb="6">
      <t>エイセイ</t>
    </rPh>
    <rPh sb="6" eb="8">
      <t>カンリ</t>
    </rPh>
    <rPh sb="8" eb="9">
      <t>シャ</t>
    </rPh>
    <phoneticPr fontId="19"/>
  </si>
  <si>
    <t>監理技術者を補佐する者</t>
    <rPh sb="0" eb="2">
      <t>カンリ</t>
    </rPh>
    <rPh sb="2" eb="5">
      <t>ギジュツシャ</t>
    </rPh>
    <rPh sb="6" eb="8">
      <t>ホサ</t>
    </rPh>
    <rPh sb="10" eb="11">
      <t>モノ</t>
    </rPh>
    <phoneticPr fontId="19"/>
  </si>
  <si>
    <t>副　会　長</t>
    <rPh sb="0" eb="1">
      <t>フク</t>
    </rPh>
    <rPh sb="2" eb="3">
      <t>カイ</t>
    </rPh>
    <rPh sb="4" eb="5">
      <t>チョウ</t>
    </rPh>
    <phoneticPr fontId="19"/>
  </si>
  <si>
    <t>専門技術者名</t>
    <rPh sb="0" eb="2">
      <t>センモン</t>
    </rPh>
    <rPh sb="2" eb="4">
      <t>ギジュツ</t>
    </rPh>
    <rPh sb="4" eb="5">
      <t>シャ</t>
    </rPh>
    <rPh sb="5" eb="6">
      <t>メイ</t>
    </rPh>
    <phoneticPr fontId="19"/>
  </si>
  <si>
    <t>書　　　　記</t>
    <rPh sb="0" eb="1">
      <t>ショ</t>
    </rPh>
    <rPh sb="5" eb="6">
      <t>キ</t>
    </rPh>
    <phoneticPr fontId="19"/>
  </si>
  <si>
    <t>※この書類は、下請負業者編成表に基づき、元請業者が作成する。</t>
    <rPh sb="3" eb="5">
      <t>ショルイ</t>
    </rPh>
    <rPh sb="7" eb="8">
      <t>シタ</t>
    </rPh>
    <rPh sb="8" eb="10">
      <t>ウケオイ</t>
    </rPh>
    <rPh sb="10" eb="12">
      <t>ギョウシャ</t>
    </rPh>
    <rPh sb="12" eb="14">
      <t>ヘンセイ</t>
    </rPh>
    <rPh sb="14" eb="15">
      <t>ヒョウ</t>
    </rPh>
    <rPh sb="16" eb="17">
      <t>モト</t>
    </rPh>
    <rPh sb="20" eb="22">
      <t>モトウケ</t>
    </rPh>
    <rPh sb="22" eb="24">
      <t>ギョウシャ</t>
    </rPh>
    <rPh sb="25" eb="27">
      <t>サクセイ</t>
    </rPh>
    <phoneticPr fontId="19"/>
  </si>
  <si>
    <t>請負
次数</t>
    <phoneticPr fontId="93"/>
  </si>
  <si>
    <t>企業名・事業者ID</t>
    <phoneticPr fontId="19"/>
  </si>
  <si>
    <t>代表者氏名</t>
    <rPh sb="0" eb="2">
      <t>ダイヒョウ</t>
    </rPh>
    <rPh sb="2" eb="3">
      <t>シャ</t>
    </rPh>
    <rPh sb="3" eb="5">
      <t>シメイ</t>
    </rPh>
    <phoneticPr fontId="19"/>
  </si>
  <si>
    <t>工事内容</t>
    <rPh sb="0" eb="4">
      <t>コウジナイヨウ</t>
    </rPh>
    <phoneticPr fontId="19"/>
  </si>
  <si>
    <t>工期</t>
    <rPh sb="0" eb="2">
      <t>コウキ</t>
    </rPh>
    <phoneticPr fontId="88"/>
  </si>
  <si>
    <t>建設業許可番号1</t>
    <rPh sb="0" eb="3">
      <t>ケンセツギョウ</t>
    </rPh>
    <rPh sb="3" eb="5">
      <t>キョカ</t>
    </rPh>
    <rPh sb="5" eb="7">
      <t>バンゴウ</t>
    </rPh>
    <phoneticPr fontId="19"/>
  </si>
  <si>
    <t>建設業許可番号2</t>
    <rPh sb="0" eb="3">
      <t>ケンセツギョウ</t>
    </rPh>
    <rPh sb="3" eb="5">
      <t>キョカ</t>
    </rPh>
    <rPh sb="5" eb="7">
      <t>バンゴウ</t>
    </rPh>
    <phoneticPr fontId="19"/>
  </si>
  <si>
    <t>安全衛生
責任者</t>
    <rPh sb="0" eb="2">
      <t>アンゼン</t>
    </rPh>
    <rPh sb="2" eb="4">
      <t>エイセイ</t>
    </rPh>
    <rPh sb="5" eb="7">
      <t>セキニン</t>
    </rPh>
    <rPh sb="7" eb="8">
      <t>モノ</t>
    </rPh>
    <phoneticPr fontId="88"/>
  </si>
  <si>
    <t>主任
技術者</t>
    <rPh sb="0" eb="2">
      <t>シュニン</t>
    </rPh>
    <rPh sb="3" eb="5">
      <t>ギジュツ</t>
    </rPh>
    <rPh sb="5" eb="6">
      <t>シャ</t>
    </rPh>
    <phoneticPr fontId="88"/>
  </si>
  <si>
    <t>特定専門
工事該当
の有無</t>
    <rPh sb="0" eb="2">
      <t>トクテイ</t>
    </rPh>
    <rPh sb="2" eb="4">
      <t>センモン</t>
    </rPh>
    <rPh sb="5" eb="7">
      <t>コウジ</t>
    </rPh>
    <rPh sb="7" eb="9">
      <t>ガイトウ</t>
    </rPh>
    <rPh sb="11" eb="13">
      <t>ウム</t>
    </rPh>
    <phoneticPr fontId="19"/>
  </si>
  <si>
    <t>専門技術者</t>
    <rPh sb="0" eb="2">
      <t>センモン</t>
    </rPh>
    <rPh sb="2" eb="5">
      <t>ギジュツシャ</t>
    </rPh>
    <phoneticPr fontId="88"/>
  </si>
  <si>
    <t>担当
工事内容</t>
    <rPh sb="0" eb="2">
      <t>タントウ</t>
    </rPh>
    <rPh sb="3" eb="5">
      <t>コウジ</t>
    </rPh>
    <rPh sb="5" eb="7">
      <t>ナイヨウ</t>
    </rPh>
    <phoneticPr fontId="88"/>
  </si>
  <si>
    <t>適正な労働条件に係る
「誓約書」の日付</t>
    <rPh sb="0" eb="2">
      <t>テキセイ</t>
    </rPh>
    <rPh sb="3" eb="5">
      <t>ロウドウ</t>
    </rPh>
    <rPh sb="5" eb="7">
      <t>ジョウケン</t>
    </rPh>
    <rPh sb="8" eb="9">
      <t>カカ</t>
    </rPh>
    <rPh sb="12" eb="15">
      <t>セイヤクショ</t>
    </rPh>
    <rPh sb="17" eb="19">
      <t>ヒヅケ</t>
    </rPh>
    <phoneticPr fontId="19"/>
  </si>
  <si>
    <t>100-2</t>
  </si>
  <si>
    <t>様式３-1</t>
    <rPh sb="0" eb="2">
      <t>ヨウシキ</t>
    </rPh>
    <phoneticPr fontId="19"/>
  </si>
  <si>
    <t>100-1</t>
  </si>
  <si>
    <r>
      <t>令和７年１０</t>
    </r>
    <r>
      <rPr>
        <sz val="11"/>
        <rFont val="ＭＳ Ｐゴシック"/>
        <family val="3"/>
        <charset val="128"/>
        <scheme val="minor"/>
      </rPr>
      <t>月改定</t>
    </r>
    <rPh sb="0" eb="2">
      <t>レイワ</t>
    </rPh>
    <rPh sb="3" eb="4">
      <t>ネン</t>
    </rPh>
    <rPh sb="6" eb="7">
      <t>ガツ</t>
    </rPh>
    <rPh sb="7" eb="9">
      <t>カイテイ</t>
    </rPh>
    <phoneticPr fontId="100"/>
  </si>
  <si>
    <t>ＩＣＴ活用工事（土工 1000m3以上）計画書</t>
    <rPh sb="3" eb="5">
      <t>カツヨウ</t>
    </rPh>
    <rPh sb="5" eb="7">
      <t>コウジ</t>
    </rPh>
    <rPh sb="8" eb="9">
      <t>ド</t>
    </rPh>
    <rPh sb="9" eb="10">
      <t>コウ</t>
    </rPh>
    <rPh sb="17" eb="19">
      <t>イジョウ</t>
    </rPh>
    <rPh sb="20" eb="22">
      <t>ケイカク</t>
    </rPh>
    <rPh sb="22" eb="23">
      <t>ショ</t>
    </rPh>
    <phoneticPr fontId="100"/>
  </si>
  <si>
    <r>
      <t xml:space="preserve">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t>
    </r>
    <r>
      <rPr>
        <sz val="9"/>
        <rFont val="ＭＳ Ｐゴシック"/>
        <family val="3"/>
        <charset val="128"/>
        <scheme val="minor"/>
      </rPr>
      <t>７．地上移動体搭載型レーザースキャナーを用いた起工測量
８．音響機器を用いた出来形管理</t>
    </r>
    <r>
      <rPr>
        <sz val="9"/>
        <color theme="1"/>
        <rFont val="ＭＳ Ｐゴシック"/>
        <family val="3"/>
        <charset val="128"/>
        <scheme val="minor"/>
      </rPr>
      <t xml:space="preserve">
※採用する具体の技術は受注後の協議により決定する。
※複数以上の技術を組み合わせて採用してもよい。</t>
    </r>
    <rPh sb="181" eb="183">
      <t>サイヨウ</t>
    </rPh>
    <rPh sb="185" eb="187">
      <t>グタイ</t>
    </rPh>
    <rPh sb="188" eb="190">
      <t>ギジュツ</t>
    </rPh>
    <rPh sb="191" eb="194">
      <t>ジュチュウゴ</t>
    </rPh>
    <rPh sb="195" eb="197">
      <t>キョウギ</t>
    </rPh>
    <rPh sb="200" eb="202">
      <t>ケッテイ</t>
    </rPh>
    <rPh sb="207" eb="209">
      <t>フクスウ</t>
    </rPh>
    <rPh sb="209" eb="211">
      <t>イジョウ</t>
    </rPh>
    <rPh sb="212" eb="214">
      <t>ギジュツ</t>
    </rPh>
    <rPh sb="215" eb="216">
      <t>ク</t>
    </rPh>
    <rPh sb="217" eb="218">
      <t>ア</t>
    </rPh>
    <rPh sb="221" eb="223">
      <t>サイヨウ</t>
    </rPh>
    <phoneticPr fontId="100"/>
  </si>
  <si>
    <r>
      <t xml:space="preserve">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t>
    </r>
    <r>
      <rPr>
        <sz val="9"/>
        <rFont val="ＭＳ Ｐゴシック"/>
        <family val="3"/>
        <charset val="128"/>
        <scheme val="minor"/>
      </rPr>
      <t>９．音響機器を用いた出来形管理</t>
    </r>
    <r>
      <rPr>
        <sz val="9"/>
        <color theme="1"/>
        <rFont val="ＭＳ Ｐゴシック"/>
        <family val="3"/>
        <charset val="128"/>
        <scheme val="minor"/>
      </rPr>
      <t xml:space="preserve">
</t>
    </r>
    <r>
      <rPr>
        <sz val="9"/>
        <color theme="1"/>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189" eb="193">
      <t>カショウクッサク</t>
    </rPh>
    <rPh sb="194" eb="198">
      <t>ジバンカイリョウ</t>
    </rPh>
    <rPh sb="199" eb="200">
      <t>ド</t>
    </rPh>
    <rPh sb="200" eb="201">
      <t>コウ</t>
    </rPh>
    <rPh sb="205" eb="207">
      <t>オンキョウ</t>
    </rPh>
    <rPh sb="207" eb="209">
      <t>キキ</t>
    </rPh>
    <rPh sb="210" eb="211">
      <t>モチ</t>
    </rPh>
    <rPh sb="213" eb="216">
      <t>デキガタ</t>
    </rPh>
    <rPh sb="216" eb="218">
      <t>カンリ</t>
    </rPh>
    <rPh sb="221" eb="223">
      <t>サイヨウ</t>
    </rPh>
    <rPh sb="225" eb="227">
      <t>グタイ</t>
    </rPh>
    <rPh sb="228" eb="230">
      <t>ギジュツ</t>
    </rPh>
    <rPh sb="231" eb="234">
      <t>ジュチュウゴ</t>
    </rPh>
    <rPh sb="235" eb="237">
      <t>キョウギ</t>
    </rPh>
    <rPh sb="240" eb="242">
      <t>ケッテイ</t>
    </rPh>
    <rPh sb="247" eb="249">
      <t>フクスウ</t>
    </rPh>
    <rPh sb="249" eb="251">
      <t>イジョウ</t>
    </rPh>
    <rPh sb="252" eb="254">
      <t>ギジュツ</t>
    </rPh>
    <rPh sb="255" eb="256">
      <t>ク</t>
    </rPh>
    <rPh sb="257" eb="258">
      <t>ア</t>
    </rPh>
    <rPh sb="261" eb="263">
      <t>サイヨウ</t>
    </rPh>
    <rPh sb="274" eb="276">
      <t>ジゲン</t>
    </rPh>
    <rPh sb="276" eb="280">
      <t>キコウソクリョウ</t>
    </rPh>
    <rPh sb="282" eb="284">
      <t>サイヨウ</t>
    </rPh>
    <rPh sb="286" eb="288">
      <t>ギジュツ</t>
    </rPh>
    <rPh sb="289" eb="291">
      <t>ソウイ</t>
    </rPh>
    <phoneticPr fontId="100"/>
  </si>
  <si>
    <t>※①、②、④により作成した３次元データを工事完成図書として納品する。</t>
    <rPh sb="9" eb="11">
      <t>サクセイ</t>
    </rPh>
    <rPh sb="14" eb="16">
      <t>ジゲン</t>
    </rPh>
    <rPh sb="20" eb="22">
      <t>コウジ</t>
    </rPh>
    <rPh sb="22" eb="24">
      <t>カンセイ</t>
    </rPh>
    <rPh sb="24" eb="26">
      <t>トショ</t>
    </rPh>
    <rPh sb="29" eb="31">
      <t>ノウヒン</t>
    </rPh>
    <phoneticPr fontId="100"/>
  </si>
  <si>
    <r>
      <t>注</t>
    </r>
    <r>
      <rPr>
        <sz val="11"/>
        <rFont val="ＭＳ Ｐゴシック"/>
        <family val="2"/>
        <charset val="128"/>
        <scheme val="minor"/>
      </rPr>
      <t>３）品質管理（締固め回数管理）をしない場合は、理由を記載すること。</t>
    </r>
    <phoneticPr fontId="19"/>
  </si>
  <si>
    <r>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t>
    </r>
    <r>
      <rPr>
        <sz val="9"/>
        <rFont val="ＭＳ Ｐゴシック"/>
        <family val="3"/>
        <charset val="128"/>
        <scheme val="minor"/>
      </rPr>
      <t xml:space="preserve">
※採用する具体の技術は受注後の協議により決定する。
※複数以上の技術を組み合わせて採用してもよい。</t>
    </r>
    <rPh sb="165" eb="167">
      <t>サイヨウ</t>
    </rPh>
    <rPh sb="169" eb="171">
      <t>グタイ</t>
    </rPh>
    <rPh sb="172" eb="174">
      <t>ギジュツ</t>
    </rPh>
    <rPh sb="175" eb="178">
      <t>ジュチュウゴ</t>
    </rPh>
    <rPh sb="179" eb="181">
      <t>キョウギ</t>
    </rPh>
    <rPh sb="184" eb="186">
      <t>ケッテイ</t>
    </rPh>
    <rPh sb="191" eb="193">
      <t>フクスウ</t>
    </rPh>
    <rPh sb="193" eb="195">
      <t>イジョウ</t>
    </rPh>
    <rPh sb="196" eb="198">
      <t>ギジュツ</t>
    </rPh>
    <rPh sb="199" eb="200">
      <t>ク</t>
    </rPh>
    <rPh sb="201" eb="202">
      <t>ア</t>
    </rPh>
    <rPh sb="205" eb="207">
      <t>サイヨウ</t>
    </rPh>
    <phoneticPr fontId="100"/>
  </si>
  <si>
    <t>小規模土工(掘削)</t>
    <rPh sb="0" eb="5">
      <t>ショウキボドコウ</t>
    </rPh>
    <rPh sb="6" eb="8">
      <t>クッサク</t>
    </rPh>
    <phoneticPr fontId="100"/>
  </si>
  <si>
    <r>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９．モバイル端末を用いた出来形管理
１０．地上写真測量を用いた出来形管理</t>
    </r>
    <r>
      <rPr>
        <sz val="9"/>
        <color theme="1"/>
        <rFont val="ＭＳ Ｐゴシック"/>
        <family val="3"/>
        <charset val="128"/>
        <scheme val="minor"/>
      </rPr>
      <t>　　　　　　　　　　　　　　〕
※採用する具体の技術は受注後の協議により決定する。
※複数以上の技術を組み合わせて採用してもよい。
※「①３次元起工測量」で採用した技術と相違してもよい。</t>
    </r>
    <rPh sb="189" eb="193">
      <t>カショウクッサク</t>
    </rPh>
    <rPh sb="194" eb="198">
      <t>ジバンカイリョウ</t>
    </rPh>
    <rPh sb="199" eb="200">
      <t>ド</t>
    </rPh>
    <rPh sb="200" eb="201">
      <t>コウ</t>
    </rPh>
    <rPh sb="209" eb="211">
      <t>タンマツ</t>
    </rPh>
    <rPh sb="212" eb="213">
      <t>モチ</t>
    </rPh>
    <rPh sb="215" eb="218">
      <t>デキガタ</t>
    </rPh>
    <rPh sb="218" eb="220">
      <t>カンリ</t>
    </rPh>
    <rPh sb="224" eb="226">
      <t>チジョウ</t>
    </rPh>
    <rPh sb="226" eb="228">
      <t>シャシン</t>
    </rPh>
    <rPh sb="228" eb="230">
      <t>ソクリョウ</t>
    </rPh>
    <rPh sb="257" eb="259">
      <t>サイヨウ</t>
    </rPh>
    <rPh sb="261" eb="263">
      <t>グタイ</t>
    </rPh>
    <rPh sb="264" eb="266">
      <t>ギジュツ</t>
    </rPh>
    <rPh sb="267" eb="270">
      <t>ジュチュウゴ</t>
    </rPh>
    <rPh sb="271" eb="273">
      <t>キョウギ</t>
    </rPh>
    <rPh sb="276" eb="278">
      <t>ケッテイ</t>
    </rPh>
    <rPh sb="283" eb="285">
      <t>フクスウ</t>
    </rPh>
    <rPh sb="285" eb="287">
      <t>イジョウ</t>
    </rPh>
    <rPh sb="288" eb="290">
      <t>ギジュツ</t>
    </rPh>
    <rPh sb="291" eb="292">
      <t>ク</t>
    </rPh>
    <rPh sb="293" eb="294">
      <t>ア</t>
    </rPh>
    <rPh sb="297" eb="299">
      <t>サイヨウ</t>
    </rPh>
    <rPh sb="310" eb="312">
      <t>ジゲン</t>
    </rPh>
    <rPh sb="312" eb="316">
      <t>キコウソクリョウ</t>
    </rPh>
    <rPh sb="318" eb="320">
      <t>サイヨウ</t>
    </rPh>
    <rPh sb="322" eb="324">
      <t>ギジュツ</t>
    </rPh>
    <rPh sb="325" eb="327">
      <t>ソウイ</t>
    </rPh>
    <phoneticPr fontId="100"/>
  </si>
  <si>
    <r>
      <t>ＩＣＴ活用工事（作業土工（床掘</t>
    </r>
    <r>
      <rPr>
        <sz val="18"/>
        <color theme="1"/>
        <rFont val="ＭＳ Ｐゴシック"/>
        <family val="3"/>
        <charset val="128"/>
        <scheme val="minor"/>
      </rPr>
      <t>））計画書</t>
    </r>
    <rPh sb="3" eb="5">
      <t>カツヨウ</t>
    </rPh>
    <rPh sb="5" eb="7">
      <t>コウジ</t>
    </rPh>
    <rPh sb="8" eb="10">
      <t>サギョウ</t>
    </rPh>
    <rPh sb="10" eb="12">
      <t>ドコウ</t>
    </rPh>
    <rPh sb="13" eb="15">
      <t>トコボリ</t>
    </rPh>
    <rPh sb="17" eb="19">
      <t>ケイカク</t>
    </rPh>
    <rPh sb="19" eb="20">
      <t>ショ</t>
    </rPh>
    <phoneticPr fontId="100"/>
  </si>
  <si>
    <t>※活用必須工種が【作業土工(床掘)】の場合は表１へ。違う場合は表２へ。</t>
    <rPh sb="1" eb="7">
      <t>カツヨウヒッスウコウシュ</t>
    </rPh>
    <rPh sb="9" eb="11">
      <t>サギョウ</t>
    </rPh>
    <rPh sb="11" eb="13">
      <t>ドコウ</t>
    </rPh>
    <rPh sb="14" eb="16">
      <t>トコボリ</t>
    </rPh>
    <rPh sb="19" eb="21">
      <t>バアイ</t>
    </rPh>
    <rPh sb="22" eb="23">
      <t>ヒョウ</t>
    </rPh>
    <rPh sb="26" eb="27">
      <t>チガ</t>
    </rPh>
    <rPh sb="28" eb="30">
      <t>バアイ</t>
    </rPh>
    <rPh sb="31" eb="32">
      <t>ヒョウ</t>
    </rPh>
    <phoneticPr fontId="100"/>
  </si>
  <si>
    <r>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t>
    </r>
    <r>
      <rPr>
        <sz val="9"/>
        <color theme="1"/>
        <rFont val="ＭＳ Ｐゴシック"/>
        <family val="3"/>
        <charset val="128"/>
        <scheme val="minor"/>
      </rPr>
      <t xml:space="preserve">
※採用する具体の技術は受注後の協議により決定する。
※複数以上の技術を組み合わせて採用してもよい。</t>
    </r>
    <rPh sb="165" eb="167">
      <t>サイヨウ</t>
    </rPh>
    <rPh sb="169" eb="171">
      <t>グタイ</t>
    </rPh>
    <rPh sb="172" eb="174">
      <t>ギジュツ</t>
    </rPh>
    <rPh sb="175" eb="178">
      <t>ジュチュウゴ</t>
    </rPh>
    <rPh sb="179" eb="181">
      <t>キョウギ</t>
    </rPh>
    <rPh sb="184" eb="186">
      <t>ケッテイ</t>
    </rPh>
    <rPh sb="191" eb="193">
      <t>フクスウ</t>
    </rPh>
    <rPh sb="193" eb="195">
      <t>イジョウ</t>
    </rPh>
    <rPh sb="196" eb="198">
      <t>ギジュツ</t>
    </rPh>
    <rPh sb="199" eb="200">
      <t>ク</t>
    </rPh>
    <rPh sb="201" eb="202">
      <t>ア</t>
    </rPh>
    <rPh sb="205" eb="207">
      <t>サイヨウ</t>
    </rPh>
    <phoneticPr fontId="100"/>
  </si>
  <si>
    <t>※①、②により作成した３次元データを工事完成図書として納品する。</t>
    <rPh sb="7" eb="9">
      <t>サクセイ</t>
    </rPh>
    <rPh sb="12" eb="14">
      <t>ジゲン</t>
    </rPh>
    <rPh sb="18" eb="20">
      <t>コウジ</t>
    </rPh>
    <rPh sb="20" eb="22">
      <t>カンセイ</t>
    </rPh>
    <rPh sb="22" eb="24">
      <t>トショ</t>
    </rPh>
    <rPh sb="27" eb="29">
      <t>ノウヒン</t>
    </rPh>
    <phoneticPr fontId="100"/>
  </si>
  <si>
    <r>
      <t>１．地上型レーザースキャナーを用いた起工測量
２．TS等光波方式を用いた起工測量
３．TS（ノンプリズム方式）を用いた起工測量
４．地上移動体搭載型レーザースキャナーを用いた起工測量</t>
    </r>
    <r>
      <rPr>
        <sz val="9"/>
        <color rgb="FFFF0000"/>
        <rFont val="ＭＳ Ｐゴシック"/>
        <family val="3"/>
        <charset val="128"/>
        <scheme val="minor"/>
      </rPr>
      <t xml:space="preserve">
</t>
    </r>
    <r>
      <rPr>
        <sz val="9"/>
        <rFont val="ＭＳ Ｐゴシック"/>
        <family val="3"/>
        <charset val="128"/>
        <scheme val="minor"/>
      </rPr>
      <t xml:space="preserve">
※採用する具体の技術は受注後の協議により決定する。
※複数以上の技術を組み合わせて採用してもよい。</t>
    </r>
    <phoneticPr fontId="100"/>
  </si>
  <si>
    <r>
      <t xml:space="preserve">１．地上型レーザースキャナーを用いた出来形管理
２．TS等光波方式を用いた出来形管理
３．TS（ノンプリズム方式）を用いた出来形管理
４．地上移動体搭載型レーザースキャナーを用いた出来形管理
</t>
    </r>
    <r>
      <rPr>
        <sz val="9"/>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phoneticPr fontId="100"/>
  </si>
  <si>
    <t>１．音響測深機を用いた起工測量
２．レッド測深等従来手法を用いた起工測量
※採用する具体の技術は受注後の協議により決定する。
※複数以上の技術を組み合わせて採用してもよい。</t>
    <rPh sb="2" eb="4">
      <t>オンキョウ</t>
    </rPh>
    <rPh sb="4" eb="6">
      <t>ソクシン</t>
    </rPh>
    <rPh sb="6" eb="7">
      <t>キ</t>
    </rPh>
    <rPh sb="8" eb="9">
      <t>モチ</t>
    </rPh>
    <rPh sb="11" eb="15">
      <t>キコウソクリョウ</t>
    </rPh>
    <phoneticPr fontId="100"/>
  </si>
  <si>
    <r>
      <t>１．３次元マシンコントロール建設機械（バックホウ</t>
    </r>
    <r>
      <rPr>
        <sz val="9"/>
        <rFont val="ＭＳ Ｐゴシック"/>
        <family val="3"/>
        <charset val="128"/>
        <scheme val="minor"/>
      </rPr>
      <t>）
２．３次元マシンガイダンス建設機械（バックホウ</t>
    </r>
    <r>
      <rPr>
        <sz val="9"/>
        <rFont val="ＭＳ Ｐゴシック"/>
        <family val="3"/>
        <charset val="128"/>
        <scheme val="minor"/>
      </rPr>
      <t>）
※採用する建設機械及び活用作業工種・施工範囲（別途平面図等による）については、受注後の協議により決定する。</t>
    </r>
    <rPh sb="3" eb="5">
      <t>ジゲン</t>
    </rPh>
    <rPh sb="14" eb="16">
      <t>ケンセツ</t>
    </rPh>
    <rPh sb="16" eb="18">
      <t>キカイ</t>
    </rPh>
    <phoneticPr fontId="100"/>
  </si>
  <si>
    <r>
      <t>１．音響測深機を用いた出来形管理
２．施工履歴データを用いた出来形管理</t>
    </r>
    <r>
      <rPr>
        <sz val="9"/>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2" eb="4">
      <t>オンキョウ</t>
    </rPh>
    <rPh sb="4" eb="6">
      <t>ソクシン</t>
    </rPh>
    <rPh sb="6" eb="7">
      <t>キ</t>
    </rPh>
    <rPh sb="19" eb="21">
      <t>セコウ</t>
    </rPh>
    <rPh sb="21" eb="23">
      <t>リレキ</t>
    </rPh>
    <phoneticPr fontId="100"/>
  </si>
  <si>
    <r>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t>
    </r>
    <r>
      <rPr>
        <strike/>
        <sz val="9"/>
        <color rgb="FFFF0000"/>
        <rFont val="ＭＳ Ｐゴシック"/>
        <family val="3"/>
        <charset val="128"/>
        <scheme val="minor"/>
      </rPr>
      <t xml:space="preserve">
</t>
    </r>
    <r>
      <rPr>
        <sz val="9"/>
        <rFont val="ＭＳ Ｐゴシック"/>
        <family val="3"/>
        <charset val="128"/>
        <scheme val="minor"/>
      </rPr>
      <t xml:space="preserve">
※採用する具体の技術は受注後の協議により決定する。
※複数以上の技術を組み合わせて採用してもよい。</t>
    </r>
    <rPh sb="165" eb="167">
      <t>サイヨウ</t>
    </rPh>
    <rPh sb="169" eb="171">
      <t>グタイ</t>
    </rPh>
    <rPh sb="172" eb="174">
      <t>ギジュツ</t>
    </rPh>
    <rPh sb="175" eb="178">
      <t>ジュチュウゴ</t>
    </rPh>
    <rPh sb="179" eb="181">
      <t>キョウギ</t>
    </rPh>
    <rPh sb="184" eb="186">
      <t>ケッテイ</t>
    </rPh>
    <rPh sb="191" eb="193">
      <t>フクスウ</t>
    </rPh>
    <rPh sb="193" eb="195">
      <t>イジョウ</t>
    </rPh>
    <rPh sb="196" eb="198">
      <t>ギジュツ</t>
    </rPh>
    <rPh sb="199" eb="200">
      <t>ク</t>
    </rPh>
    <rPh sb="201" eb="202">
      <t>ア</t>
    </rPh>
    <rPh sb="205" eb="207">
      <t>サイヨウ</t>
    </rPh>
    <phoneticPr fontId="100"/>
  </si>
  <si>
    <t>１．空中写真測量（無人航空機）を用いた出来形管理
２．地上型レーザースキャナーを用いた出来形管理
３．TS等光波方式を用いた出来形管理
４．TS（ノンプリズム方式）を用いた出来形管理
５．無人航空機搭載型レーザースキャナーを用いた出来形管理
６．地上移動体搭載型レーザースキャナーを用いた出来形管理
７．ＲＴＫ－ＧＮＳＳを用いた出来形管理
※採用する具体の技術は受注後の協議により決定する。
※複数以上の技術を組み合わせて採用してもよい。
※「①３次元起工測量」で採用した技術と相違してもよい。</t>
    <rPh sb="172" eb="174">
      <t>サイヨウ</t>
    </rPh>
    <rPh sb="176" eb="178">
      <t>グタイ</t>
    </rPh>
    <rPh sb="179" eb="181">
      <t>ギジュツ</t>
    </rPh>
    <rPh sb="182" eb="185">
      <t>ジュチュウゴ</t>
    </rPh>
    <rPh sb="186" eb="188">
      <t>キョウギ</t>
    </rPh>
    <rPh sb="191" eb="193">
      <t>ケッテイ</t>
    </rPh>
    <rPh sb="198" eb="200">
      <t>フクスウ</t>
    </rPh>
    <rPh sb="200" eb="202">
      <t>イジョウ</t>
    </rPh>
    <rPh sb="203" eb="205">
      <t>ギジュツ</t>
    </rPh>
    <rPh sb="206" eb="207">
      <t>ク</t>
    </rPh>
    <rPh sb="208" eb="209">
      <t>ア</t>
    </rPh>
    <rPh sb="212" eb="214">
      <t>サイヨウ</t>
    </rPh>
    <rPh sb="225" eb="227">
      <t>ジゲン</t>
    </rPh>
    <rPh sb="227" eb="231">
      <t>キコウソクリョウ</t>
    </rPh>
    <rPh sb="233" eb="235">
      <t>サイヨウ</t>
    </rPh>
    <rPh sb="237" eb="239">
      <t>ギジュツ</t>
    </rPh>
    <rPh sb="240" eb="242">
      <t>ソウイ</t>
    </rPh>
    <phoneticPr fontId="100"/>
  </si>
  <si>
    <r>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t>
    </r>
    <r>
      <rPr>
        <strike/>
        <sz val="9"/>
        <color rgb="FFFF0000"/>
        <rFont val="ＭＳ Ｐゴシック"/>
        <family val="3"/>
        <charset val="128"/>
        <scheme val="minor"/>
      </rPr>
      <t xml:space="preserve">
</t>
    </r>
    <r>
      <rPr>
        <sz val="9"/>
        <color theme="1"/>
        <rFont val="ＭＳ Ｐゴシック"/>
        <family val="3"/>
        <charset val="128"/>
        <scheme val="minor"/>
      </rPr>
      <t xml:space="preserve">
※採用する具体の技術は受注後の協議により決定する。
※複数以上の技術を組み合わせて採用してもよい。</t>
    </r>
    <rPh sb="165" eb="167">
      <t>サイヨウ</t>
    </rPh>
    <rPh sb="169" eb="171">
      <t>グタイ</t>
    </rPh>
    <rPh sb="172" eb="174">
      <t>ギジュツ</t>
    </rPh>
    <rPh sb="175" eb="178">
      <t>ジュチュウゴ</t>
    </rPh>
    <rPh sb="179" eb="181">
      <t>キョウギ</t>
    </rPh>
    <rPh sb="184" eb="186">
      <t>ケッテイ</t>
    </rPh>
    <rPh sb="191" eb="193">
      <t>フクスウ</t>
    </rPh>
    <rPh sb="193" eb="195">
      <t>イジョウ</t>
    </rPh>
    <rPh sb="196" eb="198">
      <t>ギジュツ</t>
    </rPh>
    <rPh sb="199" eb="200">
      <t>ク</t>
    </rPh>
    <rPh sb="201" eb="202">
      <t>ア</t>
    </rPh>
    <rPh sb="205" eb="207">
      <t>サイヨウ</t>
    </rPh>
    <phoneticPr fontId="100"/>
  </si>
  <si>
    <r>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t>
    </r>
    <r>
      <rPr>
        <strike/>
        <sz val="9"/>
        <color rgb="FFFF0000"/>
        <rFont val="ＭＳ Ｐゴシック"/>
        <family val="3"/>
        <charset val="128"/>
        <scheme val="minor"/>
      </rPr>
      <t xml:space="preserve">
</t>
    </r>
    <r>
      <rPr>
        <sz val="9"/>
        <color theme="1"/>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172" eb="174">
      <t>サイヨウ</t>
    </rPh>
    <rPh sb="176" eb="178">
      <t>グタイ</t>
    </rPh>
    <rPh sb="179" eb="181">
      <t>ギジュツ</t>
    </rPh>
    <rPh sb="182" eb="185">
      <t>ジュチュウゴ</t>
    </rPh>
    <rPh sb="186" eb="188">
      <t>キョウギ</t>
    </rPh>
    <rPh sb="191" eb="193">
      <t>ケッテイ</t>
    </rPh>
    <rPh sb="198" eb="200">
      <t>フクスウ</t>
    </rPh>
    <rPh sb="200" eb="202">
      <t>イジョウ</t>
    </rPh>
    <rPh sb="203" eb="205">
      <t>ギジュツ</t>
    </rPh>
    <rPh sb="206" eb="207">
      <t>ク</t>
    </rPh>
    <rPh sb="208" eb="209">
      <t>ア</t>
    </rPh>
    <rPh sb="212" eb="214">
      <t>サイヨウ</t>
    </rPh>
    <rPh sb="225" eb="227">
      <t>ジゲン</t>
    </rPh>
    <rPh sb="227" eb="231">
      <t>キコウソクリョウ</t>
    </rPh>
    <rPh sb="233" eb="235">
      <t>サイヨウ</t>
    </rPh>
    <rPh sb="237" eb="239">
      <t>ギジュツ</t>
    </rPh>
    <rPh sb="240" eb="242">
      <t>ソウイ</t>
    </rPh>
    <phoneticPr fontId="100"/>
  </si>
  <si>
    <t>１．３次元マシンコントロール建設機械（バックホウ）
２．３次元マシンガイダンス建設機械（バックホウ）
３．３次元マシンガイダンス中層混合処理機（トレンチャ式）
４．３次元マシンガイダンス深層混合処理機（スラリー式）
５．３次元マシンガイダンスプレファブリケイティッドバーチカルドレーン打機
６．３次元マシンガイダンスクローラ式サンドパイル打機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4" eb="56">
      <t>ジゲン</t>
    </rPh>
    <rPh sb="64" eb="66">
      <t>チュウソウ</t>
    </rPh>
    <rPh sb="66" eb="68">
      <t>コンゴウ</t>
    </rPh>
    <rPh sb="68" eb="70">
      <t>ショリ</t>
    </rPh>
    <rPh sb="70" eb="71">
      <t>キ</t>
    </rPh>
    <rPh sb="77" eb="78">
      <t>シキ</t>
    </rPh>
    <rPh sb="83" eb="85">
      <t>ジゲン</t>
    </rPh>
    <rPh sb="93" eb="95">
      <t>シンソウ</t>
    </rPh>
    <rPh sb="95" eb="97">
      <t>コンゴウ</t>
    </rPh>
    <rPh sb="97" eb="99">
      <t>ショリ</t>
    </rPh>
    <rPh sb="99" eb="100">
      <t>キ</t>
    </rPh>
    <rPh sb="105" eb="106">
      <t>シキ</t>
    </rPh>
    <rPh sb="111" eb="113">
      <t>ジゲン</t>
    </rPh>
    <rPh sb="174" eb="176">
      <t>サイヨウ</t>
    </rPh>
    <rPh sb="178" eb="180">
      <t>ケンセツ</t>
    </rPh>
    <rPh sb="180" eb="182">
      <t>キカイ</t>
    </rPh>
    <rPh sb="182" eb="183">
      <t>オヨ</t>
    </rPh>
    <rPh sb="184" eb="186">
      <t>カツヨウ</t>
    </rPh>
    <rPh sb="186" eb="188">
      <t>サギョウ</t>
    </rPh>
    <rPh sb="188" eb="190">
      <t>コウシュ</t>
    </rPh>
    <rPh sb="191" eb="193">
      <t>セコウ</t>
    </rPh>
    <rPh sb="193" eb="195">
      <t>ハンイ</t>
    </rPh>
    <rPh sb="196" eb="198">
      <t>ベット</t>
    </rPh>
    <rPh sb="198" eb="201">
      <t>ヘイメンズ</t>
    </rPh>
    <rPh sb="201" eb="202">
      <t>ナド</t>
    </rPh>
    <rPh sb="212" eb="214">
      <t>ジュチュウ</t>
    </rPh>
    <rPh sb="214" eb="215">
      <t>ゴ</t>
    </rPh>
    <rPh sb="216" eb="218">
      <t>キョウギ</t>
    </rPh>
    <rPh sb="221" eb="223">
      <t>ケッテイ</t>
    </rPh>
    <rPh sb="228" eb="230">
      <t>トウガイ</t>
    </rPh>
    <rPh sb="230" eb="232">
      <t>コウジ</t>
    </rPh>
    <rPh sb="233" eb="234">
      <t>フク</t>
    </rPh>
    <rPh sb="237" eb="239">
      <t>サキ</t>
    </rPh>
    <rPh sb="239" eb="241">
      <t>サギョウ</t>
    </rPh>
    <rPh sb="242" eb="244">
      <t>コウシュ</t>
    </rPh>
    <rPh sb="254" eb="256">
      <t>ケンセツ</t>
    </rPh>
    <rPh sb="256" eb="258">
      <t>キカイ</t>
    </rPh>
    <rPh sb="259" eb="261">
      <t>カツヨウ</t>
    </rPh>
    <rPh sb="264" eb="265">
      <t>ヨ</t>
    </rPh>
    <phoneticPr fontId="100"/>
  </si>
  <si>
    <t>ペーパードレーン工法</t>
    <rPh sb="8" eb="10">
      <t>コウホウ</t>
    </rPh>
    <phoneticPr fontId="100"/>
  </si>
  <si>
    <t>サンドコンパクションパイル工法</t>
    <rPh sb="13" eb="15">
      <t>コウホウ</t>
    </rPh>
    <phoneticPr fontId="100"/>
  </si>
  <si>
    <r>
      <t>１．地上型レーザースキャナーを用いた起工測量
２．TS（ノンプリズム方式）を用いた起工測量
３．地上移動体搭載型レーザースキャナーを用いた起工測量</t>
    </r>
    <r>
      <rPr>
        <sz val="9"/>
        <rFont val="ＭＳ Ｐゴシック"/>
        <family val="3"/>
        <charset val="128"/>
        <scheme val="minor"/>
      </rPr>
      <t xml:space="preserve">
※採用する具体の技術は受注後の協議により決定する。
※複数以上の技術を組み合わせて採用してもよい。</t>
    </r>
    <rPh sb="76" eb="78">
      <t>サイヨウ</t>
    </rPh>
    <rPh sb="80" eb="82">
      <t>グタイ</t>
    </rPh>
    <rPh sb="83" eb="85">
      <t>ギジュツ</t>
    </rPh>
    <rPh sb="86" eb="89">
      <t>ジュチュウゴ</t>
    </rPh>
    <rPh sb="90" eb="92">
      <t>キョウギ</t>
    </rPh>
    <rPh sb="95" eb="97">
      <t>ケッテイ</t>
    </rPh>
    <rPh sb="102" eb="104">
      <t>フクスウ</t>
    </rPh>
    <rPh sb="104" eb="106">
      <t>イジョウ</t>
    </rPh>
    <rPh sb="107" eb="109">
      <t>ギジュツ</t>
    </rPh>
    <rPh sb="110" eb="111">
      <t>ク</t>
    </rPh>
    <rPh sb="112" eb="113">
      <t>ア</t>
    </rPh>
    <rPh sb="116" eb="118">
      <t>サイヨウ</t>
    </rPh>
    <phoneticPr fontId="100"/>
  </si>
  <si>
    <t>１．TS等光波方式を用いた出来形管理
２．施工履歴データを用いた出来形管理
３．地上写真測量を用いた出来形管理
※採用する具体の技術は受注後の協議により決定する。
※「①３次元起工測量」で採用した技術と相違しても良い。</t>
    <rPh sb="58" eb="60">
      <t>サイヨウ</t>
    </rPh>
    <rPh sb="62" eb="64">
      <t>グタイ</t>
    </rPh>
    <rPh sb="65" eb="67">
      <t>ギジュツ</t>
    </rPh>
    <rPh sb="68" eb="71">
      <t>ジュチュウゴ</t>
    </rPh>
    <rPh sb="72" eb="74">
      <t>キョウギ</t>
    </rPh>
    <rPh sb="77" eb="79">
      <t>ケッテイ</t>
    </rPh>
    <rPh sb="87" eb="89">
      <t>ジゲン</t>
    </rPh>
    <rPh sb="89" eb="93">
      <t>キコウソクリョウ</t>
    </rPh>
    <rPh sb="95" eb="97">
      <t>サイヨウ</t>
    </rPh>
    <rPh sb="99" eb="101">
      <t>ギジュツ</t>
    </rPh>
    <rPh sb="102" eb="104">
      <t>ソウイ</t>
    </rPh>
    <rPh sb="107" eb="108">
      <t>ヨ</t>
    </rPh>
    <phoneticPr fontId="100"/>
  </si>
  <si>
    <r>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t>
    </r>
    <r>
      <rPr>
        <sz val="9"/>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172" eb="174">
      <t>サイヨウ</t>
    </rPh>
    <rPh sb="176" eb="178">
      <t>グタイ</t>
    </rPh>
    <rPh sb="179" eb="181">
      <t>ギジュツ</t>
    </rPh>
    <rPh sb="182" eb="185">
      <t>ジュチュウゴ</t>
    </rPh>
    <rPh sb="186" eb="188">
      <t>キョウギ</t>
    </rPh>
    <rPh sb="191" eb="193">
      <t>ケッテイ</t>
    </rPh>
    <rPh sb="198" eb="200">
      <t>フクスウ</t>
    </rPh>
    <rPh sb="200" eb="202">
      <t>イジョウ</t>
    </rPh>
    <rPh sb="203" eb="205">
      <t>ギジュツ</t>
    </rPh>
    <rPh sb="206" eb="207">
      <t>ク</t>
    </rPh>
    <rPh sb="208" eb="209">
      <t>ア</t>
    </rPh>
    <rPh sb="212" eb="214">
      <t>サイヨウ</t>
    </rPh>
    <rPh sb="225" eb="227">
      <t>ジゲン</t>
    </rPh>
    <rPh sb="227" eb="231">
      <t>キコウソクリョウ</t>
    </rPh>
    <rPh sb="233" eb="235">
      <t>サイヨウ</t>
    </rPh>
    <rPh sb="237" eb="239">
      <t>ギジュツ</t>
    </rPh>
    <rPh sb="240" eb="242">
      <t>ソウイ</t>
    </rPh>
    <phoneticPr fontId="100"/>
  </si>
  <si>
    <r>
      <t xml:space="preserve">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t>
    </r>
    <r>
      <rPr>
        <sz val="9"/>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172" eb="174">
      <t>サイヨウ</t>
    </rPh>
    <rPh sb="176" eb="178">
      <t>グタイ</t>
    </rPh>
    <rPh sb="179" eb="181">
      <t>ギジュツ</t>
    </rPh>
    <rPh sb="182" eb="185">
      <t>ジュチュウゴ</t>
    </rPh>
    <rPh sb="186" eb="188">
      <t>キョウギ</t>
    </rPh>
    <rPh sb="191" eb="193">
      <t>ケッテイ</t>
    </rPh>
    <rPh sb="198" eb="200">
      <t>フクスウ</t>
    </rPh>
    <rPh sb="200" eb="202">
      <t>イジョウ</t>
    </rPh>
    <rPh sb="203" eb="205">
      <t>ギジュツ</t>
    </rPh>
    <rPh sb="206" eb="207">
      <t>ク</t>
    </rPh>
    <rPh sb="208" eb="209">
      <t>ア</t>
    </rPh>
    <rPh sb="212" eb="214">
      <t>サイヨウ</t>
    </rPh>
    <rPh sb="225" eb="227">
      <t>ジゲン</t>
    </rPh>
    <rPh sb="227" eb="231">
      <t>キコウソクリョウ</t>
    </rPh>
    <rPh sb="233" eb="235">
      <t>サイヨウ</t>
    </rPh>
    <rPh sb="237" eb="239">
      <t>ギジュツ</t>
    </rPh>
    <rPh sb="240" eb="242">
      <t>ソウイ</t>
    </rPh>
    <phoneticPr fontId="100"/>
  </si>
  <si>
    <t>□</t>
    <phoneticPr fontId="19"/>
  </si>
  <si>
    <t>※②、④により作成した３次元データを工事完成図書として納品する。</t>
    <rPh sb="7" eb="9">
      <t>サクセイ</t>
    </rPh>
    <rPh sb="12" eb="14">
      <t>ジゲン</t>
    </rPh>
    <rPh sb="18" eb="20">
      <t>コウジ</t>
    </rPh>
    <rPh sb="20" eb="22">
      <t>カンセイ</t>
    </rPh>
    <rPh sb="22" eb="24">
      <t>トショ</t>
    </rPh>
    <rPh sb="27" eb="29">
      <t>ノウヒン</t>
    </rPh>
    <phoneticPr fontId="100"/>
  </si>
  <si>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
※採用する具体の技術は受注後の協議により決定する。
※複数以上の技術を組み合わせて採用してもよい。</t>
    <rPh sb="165" eb="167">
      <t>サイヨウ</t>
    </rPh>
    <rPh sb="169" eb="171">
      <t>グタイ</t>
    </rPh>
    <rPh sb="172" eb="174">
      <t>ギジュツ</t>
    </rPh>
    <rPh sb="175" eb="178">
      <t>ジュチュウゴ</t>
    </rPh>
    <rPh sb="179" eb="181">
      <t>キョウギ</t>
    </rPh>
    <rPh sb="184" eb="186">
      <t>ケッテイ</t>
    </rPh>
    <rPh sb="191" eb="193">
      <t>フクスウ</t>
    </rPh>
    <rPh sb="193" eb="195">
      <t>イジョウ</t>
    </rPh>
    <rPh sb="196" eb="198">
      <t>ギジュツ</t>
    </rPh>
    <rPh sb="199" eb="200">
      <t>ク</t>
    </rPh>
    <rPh sb="201" eb="202">
      <t>ア</t>
    </rPh>
    <rPh sb="205" eb="207">
      <t>サイヨウ</t>
    </rPh>
    <phoneticPr fontId="100"/>
  </si>
  <si>
    <r>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t>
    </r>
    <r>
      <rPr>
        <strike/>
        <sz val="9"/>
        <color rgb="FFFF0000"/>
        <rFont val="ＭＳ Ｐゴシック"/>
        <family val="3"/>
        <charset val="128"/>
        <scheme val="minor"/>
      </rPr>
      <t xml:space="preserve">
</t>
    </r>
    <r>
      <rPr>
        <sz val="9"/>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172" eb="174">
      <t>サイヨウ</t>
    </rPh>
    <rPh sb="176" eb="178">
      <t>グタイ</t>
    </rPh>
    <rPh sb="179" eb="181">
      <t>ギジュツ</t>
    </rPh>
    <rPh sb="182" eb="185">
      <t>ジュチュウゴ</t>
    </rPh>
    <rPh sb="186" eb="188">
      <t>キョウギ</t>
    </rPh>
    <rPh sb="191" eb="193">
      <t>ケッテイ</t>
    </rPh>
    <rPh sb="198" eb="200">
      <t>フクスウ</t>
    </rPh>
    <rPh sb="200" eb="202">
      <t>イジョウ</t>
    </rPh>
    <rPh sb="203" eb="205">
      <t>ギジュツ</t>
    </rPh>
    <rPh sb="206" eb="207">
      <t>ク</t>
    </rPh>
    <rPh sb="208" eb="209">
      <t>ア</t>
    </rPh>
    <rPh sb="212" eb="214">
      <t>サイヨウ</t>
    </rPh>
    <rPh sb="225" eb="227">
      <t>ジゲン</t>
    </rPh>
    <rPh sb="227" eb="231">
      <t>キコウソクリョウ</t>
    </rPh>
    <rPh sb="233" eb="235">
      <t>サイヨウ</t>
    </rPh>
    <rPh sb="237" eb="239">
      <t>ギジュツ</t>
    </rPh>
    <rPh sb="240" eb="242">
      <t>ソウイ</t>
    </rPh>
    <phoneticPr fontId="100"/>
  </si>
  <si>
    <t>追加</t>
    <rPh sb="0" eb="2">
      <t>ツイカ</t>
    </rPh>
    <phoneticPr fontId="19"/>
  </si>
  <si>
    <t>100-2</t>
    <phoneticPr fontId="19"/>
  </si>
  <si>
    <t>休日取得計画・実績表（完全週休２日工事）</t>
    <rPh sb="0" eb="2">
      <t>キュウジツ</t>
    </rPh>
    <rPh sb="2" eb="4">
      <t>シュトク</t>
    </rPh>
    <rPh sb="4" eb="6">
      <t>ケイカク</t>
    </rPh>
    <rPh sb="7" eb="9">
      <t>ジッセキ</t>
    </rPh>
    <rPh sb="9" eb="10">
      <t>ヒョウ</t>
    </rPh>
    <rPh sb="11" eb="13">
      <t>カンゼン</t>
    </rPh>
    <rPh sb="13" eb="15">
      <t>シュウキュウ</t>
    </rPh>
    <rPh sb="16" eb="17">
      <t>ニチ</t>
    </rPh>
    <rPh sb="17" eb="19">
      <t>コウジ</t>
    </rPh>
    <phoneticPr fontId="100"/>
  </si>
  <si>
    <t>計画</t>
  </si>
  <si>
    <t>工事名</t>
    <rPh sb="0" eb="2">
      <t>コウジ</t>
    </rPh>
    <rPh sb="2" eb="3">
      <t>メイ</t>
    </rPh>
    <phoneticPr fontId="100"/>
  </si>
  <si>
    <t>完全週休２日達成状況      :</t>
    <rPh sb="0" eb="2">
      <t>カンゼン</t>
    </rPh>
    <rPh sb="2" eb="4">
      <t>シュウキュウ</t>
    </rPh>
    <rPh sb="5" eb="6">
      <t>ニチ</t>
    </rPh>
    <rPh sb="6" eb="8">
      <t>タッセイ</t>
    </rPh>
    <rPh sb="8" eb="10">
      <t>ジョウキョウ</t>
    </rPh>
    <phoneticPr fontId="100"/>
  </si>
  <si>
    <t>工事着手日</t>
    <rPh sb="0" eb="2">
      <t>コウジ</t>
    </rPh>
    <rPh sb="2" eb="4">
      <t>チャクシュ</t>
    </rPh>
    <rPh sb="4" eb="5">
      <t>ヒ</t>
    </rPh>
    <phoneticPr fontId="100"/>
  </si>
  <si>
    <t>工事完成日（予定）</t>
    <rPh sb="0" eb="2">
      <t>コウジ</t>
    </rPh>
    <rPh sb="2" eb="4">
      <t>カンセイ</t>
    </rPh>
    <rPh sb="4" eb="5">
      <t>ヒ</t>
    </rPh>
    <rPh sb="6" eb="8">
      <t>ヨテイ</t>
    </rPh>
    <phoneticPr fontId="100"/>
  </si>
  <si>
    <t>対象期間外等の日数</t>
    <rPh sb="0" eb="2">
      <t>タイショウ</t>
    </rPh>
    <rPh sb="2" eb="4">
      <t>キカン</t>
    </rPh>
    <rPh sb="4" eb="5">
      <t>ガイ</t>
    </rPh>
    <rPh sb="5" eb="6">
      <t>トウ</t>
    </rPh>
    <rPh sb="7" eb="9">
      <t>ニッスウ</t>
    </rPh>
    <phoneticPr fontId="100"/>
  </si>
  <si>
    <t>休日数</t>
    <rPh sb="0" eb="2">
      <t>キュウジツ</t>
    </rPh>
    <rPh sb="2" eb="3">
      <t>スウ</t>
    </rPh>
    <phoneticPr fontId="100"/>
  </si>
  <si>
    <t>平均
休日率</t>
    <rPh sb="0" eb="2">
      <t>ヘイキン</t>
    </rPh>
    <rPh sb="3" eb="5">
      <t>キュウジツ</t>
    </rPh>
    <rPh sb="5" eb="6">
      <t>リツ</t>
    </rPh>
    <phoneticPr fontId="100"/>
  </si>
  <si>
    <t>日</t>
    <rPh sb="0" eb="1">
      <t>ヒ</t>
    </rPh>
    <phoneticPr fontId="100"/>
  </si>
  <si>
    <t>〇〇</t>
    <phoneticPr fontId="100"/>
  </si>
  <si>
    <t>△△</t>
    <phoneticPr fontId="100"/>
  </si>
  <si>
    <t>●●</t>
    <phoneticPr fontId="100"/>
  </si>
  <si>
    <t>▲▲</t>
    <phoneticPr fontId="100"/>
  </si>
  <si>
    <t>【記入例】休日取得計画・実績表（完全週休２日工事）</t>
    <rPh sb="1" eb="3">
      <t>キニュウ</t>
    </rPh>
    <rPh sb="3" eb="4">
      <t>レイ</t>
    </rPh>
    <rPh sb="5" eb="7">
      <t>キュウジツ</t>
    </rPh>
    <rPh sb="7" eb="9">
      <t>シュトク</t>
    </rPh>
    <rPh sb="9" eb="11">
      <t>ケイカク</t>
    </rPh>
    <rPh sb="12" eb="14">
      <t>ジッセキ</t>
    </rPh>
    <rPh sb="14" eb="15">
      <t>ヒョウ</t>
    </rPh>
    <rPh sb="16" eb="18">
      <t>カンゼン</t>
    </rPh>
    <rPh sb="18" eb="20">
      <t>シュウキュウ</t>
    </rPh>
    <rPh sb="21" eb="22">
      <t>ニチ</t>
    </rPh>
    <rPh sb="22" eb="24">
      <t>コウジ</t>
    </rPh>
    <phoneticPr fontId="100"/>
  </si>
  <si>
    <t>工期始期日</t>
    <rPh sb="0" eb="2">
      <t>コウキ</t>
    </rPh>
    <rPh sb="2" eb="4">
      <t>シキ</t>
    </rPh>
    <rPh sb="4" eb="5">
      <t>ヒ</t>
    </rPh>
    <phoneticPr fontId="100"/>
  </si>
  <si>
    <t>ー</t>
  </si>
  <si>
    <t>休日取得計画・実績表（完全週休２日工事）</t>
    <rPh sb="0" eb="2">
      <t>キュウジツ</t>
    </rPh>
    <rPh sb="2" eb="4">
      <t>シュトク</t>
    </rPh>
    <rPh sb="4" eb="6">
      <t>ケイカク</t>
    </rPh>
    <rPh sb="7" eb="9">
      <t>ジッセキ</t>
    </rPh>
    <rPh sb="9" eb="10">
      <t>ヒョウ</t>
    </rPh>
    <rPh sb="11" eb="13">
      <t>カンゼン</t>
    </rPh>
    <rPh sb="13" eb="15">
      <t>シュウキュウ</t>
    </rPh>
    <rPh sb="16" eb="17">
      <t>ニチ</t>
    </rPh>
    <rPh sb="17" eb="19">
      <t>コウジドコウジ</t>
    </rPh>
    <phoneticPr fontId="100"/>
  </si>
  <si>
    <t>　　　完全週休２日達成状況</t>
    <rPh sb="3" eb="5">
      <t>カンゼン</t>
    </rPh>
    <rPh sb="5" eb="7">
      <t>シュウキュウ</t>
    </rPh>
    <rPh sb="8" eb="9">
      <t>ニチ</t>
    </rPh>
    <rPh sb="9" eb="11">
      <t>タッセイ</t>
    </rPh>
    <rPh sb="11" eb="13">
      <t>ジョウキョウ</t>
    </rPh>
    <phoneticPr fontId="100"/>
  </si>
  <si>
    <t>統一現場閉所閉所率</t>
    <rPh sb="0" eb="2">
      <t>トウイツ</t>
    </rPh>
    <rPh sb="2" eb="4">
      <t>ゲンバ</t>
    </rPh>
    <rPh sb="4" eb="6">
      <t>ヘイショ</t>
    </rPh>
    <rPh sb="6" eb="8">
      <t>ヘイショ</t>
    </rPh>
    <rPh sb="8" eb="9">
      <t>リツ</t>
    </rPh>
    <phoneticPr fontId="100"/>
  </si>
  <si>
    <t>工事期間：</t>
    <rPh sb="0" eb="2">
      <t>コウジ</t>
    </rPh>
    <rPh sb="2" eb="4">
      <t>キカン</t>
    </rPh>
    <phoneticPr fontId="100"/>
  </si>
  <si>
    <t>対象期間外</t>
    <rPh sb="0" eb="2">
      <t>タイショウ</t>
    </rPh>
    <rPh sb="2" eb="4">
      <t>キカン</t>
    </rPh>
    <rPh sb="4" eb="5">
      <t>ガイ</t>
    </rPh>
    <phoneticPr fontId="100"/>
  </si>
  <si>
    <t>完全週休２日達成</t>
    <rPh sb="0" eb="2">
      <t>カンゼン</t>
    </rPh>
    <rPh sb="2" eb="4">
      <t>シュウキュウ</t>
    </rPh>
    <rPh sb="5" eb="6">
      <t>ニチ</t>
    </rPh>
    <rPh sb="6" eb="8">
      <t>タッセイ</t>
    </rPh>
    <phoneticPr fontId="100"/>
  </si>
  <si>
    <t>第４土曜（実施）</t>
    <rPh sb="0" eb="1">
      <t>ダイ</t>
    </rPh>
    <rPh sb="2" eb="4">
      <t>ドヨウ</t>
    </rPh>
    <rPh sb="5" eb="7">
      <t>ジッシ</t>
    </rPh>
    <phoneticPr fontId="100"/>
  </si>
  <si>
    <t>第２土曜（実施）</t>
    <rPh sb="0" eb="1">
      <t>ダイ</t>
    </rPh>
    <rPh sb="2" eb="4">
      <t>ドヨウ</t>
    </rPh>
    <rPh sb="5" eb="7">
      <t>ジッシ</t>
    </rPh>
    <phoneticPr fontId="100"/>
  </si>
  <si>
    <t>【記入例】休日取得計画・実績表（完全週休２日工事）</t>
    <rPh sb="1" eb="3">
      <t>キニュウ</t>
    </rPh>
    <rPh sb="3" eb="4">
      <t>レイ</t>
    </rPh>
    <rPh sb="5" eb="7">
      <t>キュウジツ</t>
    </rPh>
    <rPh sb="7" eb="9">
      <t>シュトク</t>
    </rPh>
    <rPh sb="9" eb="11">
      <t>ケイカク</t>
    </rPh>
    <rPh sb="12" eb="14">
      <t>ジッセキ</t>
    </rPh>
    <rPh sb="14" eb="15">
      <t>ヒョウ</t>
    </rPh>
    <rPh sb="16" eb="18">
      <t>カンゼン</t>
    </rPh>
    <rPh sb="18" eb="20">
      <t>シュウキュウ</t>
    </rPh>
    <rPh sb="21" eb="22">
      <t>ニチ</t>
    </rPh>
    <rPh sb="22" eb="24">
      <t>コウジドコウジ</t>
    </rPh>
    <phoneticPr fontId="100"/>
  </si>
  <si>
    <t>　　　完全週休２日（土日）達成状況</t>
    <rPh sb="3" eb="5">
      <t>カンゼン</t>
    </rPh>
    <rPh sb="5" eb="7">
      <t>シュウキュウ</t>
    </rPh>
    <rPh sb="8" eb="9">
      <t>ニチ</t>
    </rPh>
    <rPh sb="10" eb="12">
      <t>ドニチ</t>
    </rPh>
    <rPh sb="13" eb="15">
      <t>タッセイ</t>
    </rPh>
    <rPh sb="15" eb="17">
      <t>ジョウキョウ</t>
    </rPh>
    <phoneticPr fontId="100"/>
  </si>
  <si>
    <t>230-4</t>
    <phoneticPr fontId="19"/>
  </si>
  <si>
    <t>230-3</t>
    <phoneticPr fontId="19"/>
  </si>
  <si>
    <t>休日取得計画・実績表(完全週休２日・交替制)</t>
    <rPh sb="11" eb="13">
      <t>カンゼン</t>
    </rPh>
    <rPh sb="13" eb="15">
      <t>シュウキュウ</t>
    </rPh>
    <rPh sb="16" eb="17">
      <t>ニチ</t>
    </rPh>
    <rPh sb="18" eb="20">
      <t>コウタイ</t>
    </rPh>
    <rPh sb="20" eb="21">
      <t>セイ</t>
    </rPh>
    <phoneticPr fontId="19"/>
  </si>
  <si>
    <t>休日取得計画・実績表(完全週休２日・現場閉所)</t>
    <rPh sb="11" eb="13">
      <t>カンゼン</t>
    </rPh>
    <rPh sb="13" eb="15">
      <t>シュウキュウ</t>
    </rPh>
    <rPh sb="16" eb="17">
      <t>ニチ</t>
    </rPh>
    <rPh sb="18" eb="20">
      <t>ゲンバ</t>
    </rPh>
    <rPh sb="20" eb="22">
      <t>ヘイショ</t>
    </rPh>
    <phoneticPr fontId="19"/>
  </si>
  <si>
    <t>各工種計画書改定</t>
    <rPh sb="0" eb="1">
      <t>カク</t>
    </rPh>
    <rPh sb="1" eb="3">
      <t>コウシュ</t>
    </rPh>
    <rPh sb="3" eb="6">
      <t>ケイカクショ</t>
    </rPh>
    <rPh sb="6" eb="8">
      <t>カイテイ</t>
    </rPh>
    <phoneticPr fontId="19"/>
  </si>
  <si>
    <t>施工体系図の様式を追加（対象工事では100-1,100-2いずれかを提出）</t>
    <rPh sb="0" eb="2">
      <t>セコウ</t>
    </rPh>
    <rPh sb="2" eb="5">
      <t>タイケイズ</t>
    </rPh>
    <rPh sb="6" eb="8">
      <t>ヨウシキ</t>
    </rPh>
    <rPh sb="9" eb="11">
      <t>ツイカ</t>
    </rPh>
    <rPh sb="12" eb="14">
      <t>タイショウ</t>
    </rPh>
    <rPh sb="14" eb="16">
      <t>コウジ</t>
    </rPh>
    <rPh sb="34" eb="36">
      <t>テイシュツ</t>
    </rPh>
    <phoneticPr fontId="19"/>
  </si>
  <si>
    <t>コブリスをコブリスプラスへ修正</t>
    <rPh sb="13" eb="15">
      <t>シュウセイ</t>
    </rPh>
    <phoneticPr fontId="19"/>
  </si>
  <si>
    <t>コブリス・
プラス
所定様式</t>
  </si>
  <si>
    <t>◇コブリス・プラス登録済確認書（計画）
※監督員はﾘｻｲｸﾙ通知書を用地課長へ</t>
    <rPh sb="9" eb="11">
      <t>トウロク</t>
    </rPh>
    <rPh sb="11" eb="12">
      <t>ズ</t>
    </rPh>
    <rPh sb="12" eb="15">
      <t>カクニンショ</t>
    </rPh>
    <rPh sb="16" eb="18">
      <t>ケイカク</t>
    </rPh>
    <rPh sb="22" eb="25">
      <t>カントクイン</t>
    </rPh>
    <rPh sb="31" eb="33">
      <t>ツウチ</t>
    </rPh>
    <rPh sb="33" eb="34">
      <t>ショ</t>
    </rPh>
    <rPh sb="35" eb="37">
      <t>ヨウチ</t>
    </rPh>
    <rPh sb="37" eb="39">
      <t>カチョウ</t>
    </rPh>
    <phoneticPr fontId="19"/>
  </si>
  <si>
    <t>建設ﾘｻｲｸﾙ法及び資源有効利用促進法に係る工事の場合、「コブリス・プラス」にて証明書を出力し「再生資源利用（促進）計画書」と併せて工事着手前に速やかに提出
※担当監督員は建設ﾘｻｲｸﾙ法第11条の通知書を作成し、証明書・計画書もしくは法第12条に基づく「説明書」および「分別解体等の計画等（別表3）を添付して工事着手までに所内決裁後、用地課長へｺﾋﾟｰを2部提出</t>
    <rPh sb="0" eb="2">
      <t>ケンセツ</t>
    </rPh>
    <rPh sb="7" eb="8">
      <t>ホウ</t>
    </rPh>
    <rPh sb="8" eb="9">
      <t>オヨ</t>
    </rPh>
    <rPh sb="10" eb="12">
      <t>シゲン</t>
    </rPh>
    <rPh sb="12" eb="14">
      <t>ユウコウ</t>
    </rPh>
    <rPh sb="14" eb="16">
      <t>リヨウ</t>
    </rPh>
    <rPh sb="16" eb="18">
      <t>ソクシン</t>
    </rPh>
    <rPh sb="20" eb="21">
      <t>カカ</t>
    </rPh>
    <rPh sb="22" eb="24">
      <t>コウジ</t>
    </rPh>
    <rPh sb="25" eb="27">
      <t>バアイ</t>
    </rPh>
    <rPh sb="40" eb="43">
      <t>ショウメイショ</t>
    </rPh>
    <rPh sb="44" eb="46">
      <t>シュツリョク</t>
    </rPh>
    <rPh sb="48" eb="50">
      <t>サイセイ</t>
    </rPh>
    <rPh sb="50" eb="52">
      <t>シゲン</t>
    </rPh>
    <rPh sb="52" eb="54">
      <t>リヨウ</t>
    </rPh>
    <rPh sb="55" eb="57">
      <t>ソクシン</t>
    </rPh>
    <rPh sb="58" eb="61">
      <t>ケイカクショ</t>
    </rPh>
    <rPh sb="63" eb="64">
      <t>アワ</t>
    </rPh>
    <rPh sb="86" eb="88">
      <t>ケンセツ</t>
    </rPh>
    <rPh sb="93" eb="94">
      <t>ホウ</t>
    </rPh>
    <rPh sb="94" eb="95">
      <t>ダイ</t>
    </rPh>
    <rPh sb="97" eb="98">
      <t>ジョウ</t>
    </rPh>
    <rPh sb="103" eb="105">
      <t>サクセイ</t>
    </rPh>
    <rPh sb="107" eb="110">
      <t>ショウメイショ</t>
    </rPh>
    <rPh sb="111" eb="114">
      <t>ケイカクショ</t>
    </rPh>
    <rPh sb="118" eb="119">
      <t>ホウ</t>
    </rPh>
    <rPh sb="119" eb="120">
      <t>ダイ</t>
    </rPh>
    <rPh sb="122" eb="123">
      <t>ジョウ</t>
    </rPh>
    <rPh sb="124" eb="125">
      <t>モト</t>
    </rPh>
    <rPh sb="128" eb="131">
      <t>セツメイショ</t>
    </rPh>
    <rPh sb="136" eb="138">
      <t>ブンベツ</t>
    </rPh>
    <rPh sb="138" eb="140">
      <t>カイタイ</t>
    </rPh>
    <rPh sb="140" eb="141">
      <t>トウ</t>
    </rPh>
    <rPh sb="151" eb="153">
      <t>テンプ</t>
    </rPh>
    <rPh sb="179" eb="180">
      <t>ブ</t>
    </rPh>
    <rPh sb="180" eb="182">
      <t>テイシュツ</t>
    </rPh>
    <phoneticPr fontId="19"/>
  </si>
  <si>
    <t>コブリス・
プラス
所定様式</t>
    <rPh sb="10" eb="12">
      <t>ショテイ</t>
    </rPh>
    <rPh sb="12" eb="14">
      <t>ヨウシキ</t>
    </rPh>
    <phoneticPr fontId="19"/>
  </si>
  <si>
    <t>コブリス・プラス登録済確認書（実施）</t>
    <rPh sb="8" eb="10">
      <t>トウロク</t>
    </rPh>
    <rPh sb="10" eb="11">
      <t>ズ</t>
    </rPh>
    <rPh sb="11" eb="14">
      <t>カクニンショ</t>
    </rPh>
    <rPh sb="15" eb="17">
      <t>ジッシ</t>
    </rPh>
    <phoneticPr fontId="19"/>
  </si>
  <si>
    <t>※西暦入力</t>
    <rPh sb="1" eb="3">
      <t>セイレキ</t>
    </rPh>
    <rPh sb="3" eb="5">
      <t>ニュウリョク</t>
    </rPh>
    <phoneticPr fontId="100"/>
  </si>
  <si>
    <t>※西暦入力</t>
    <phoneticPr fontId="100"/>
  </si>
  <si>
    <t>○○○○工事(○○○○工区)</t>
    <rPh sb="4" eb="6">
      <t>コウジ</t>
    </rPh>
    <rPh sb="11" eb="13">
      <t>コウク</t>
    </rPh>
    <phoneticPr fontId="100"/>
  </si>
  <si>
    <t>230-5</t>
    <phoneticPr fontId="19"/>
  </si>
  <si>
    <t>230-6</t>
    <phoneticPr fontId="19"/>
  </si>
  <si>
    <t>修正</t>
    <rPh sb="0" eb="2">
      <t>シュウセイ</t>
    </rPh>
    <phoneticPr fontId="19"/>
  </si>
  <si>
    <t>休日取得計画・実績表(9か月以内の工期)</t>
    <rPh sb="13" eb="14">
      <t>ゲツ</t>
    </rPh>
    <rPh sb="14" eb="16">
      <t>イナイ</t>
    </rPh>
    <rPh sb="17" eb="19">
      <t>コウキ</t>
    </rPh>
    <phoneticPr fontId="19"/>
  </si>
  <si>
    <t>休日取得計画・実績表(9か月を超える工期)</t>
    <rPh sb="13" eb="14">
      <t>ゲツ</t>
    </rPh>
    <rPh sb="15" eb="16">
      <t>コ</t>
    </rPh>
    <rPh sb="18" eb="20">
      <t>コウキ</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</si>
</sst>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6" formatCode="&quot;¥&quot;#,##0;[Red]&quot;¥&quot;\-#,##0"/>
    <numFmt numFmtId="176" formatCode="[$-411]ggge&quot;年&quot;m&quot;月&quot;d&quot;日&quot;;@"/>
    <numFmt numFmtId="177" formatCode="[$-411]ge\.m\.d;@"/>
    <numFmt numFmtId="178" formatCode="0.0"/>
    <numFmt numFmtId="179" formatCode="0_);[Red]\(0\)"/>
    <numFmt numFmtId="180" formatCode="&quot;¥&quot;#,##0_);[Red]\(&quot;¥&quot;#,##0\)"/>
    <numFmt numFmtId="181" formatCode="0.0%"/>
    <numFmt numFmtId="182" formatCode="###&quot;日間&quot;"/>
    <numFmt numFmtId="183" formatCode="d"/>
    <numFmt numFmtId="184" formatCode="\500\-"/>
    <numFmt numFmtId="185" formatCode="&quot;請&quot;&quot;負&quot;&quot;者&quot;\ \ \ \ \ @"/>
    <numFmt numFmtId="186" formatCode="[$-F800]dddd\,\ mmmm\ dd\,\ yyyy"/>
    <numFmt numFmtId="187" formatCode="m/d;@"/>
    <numFmt numFmtId="188" formatCode="#,##0_ "/>
    <numFmt numFmtId="189" formatCode="[DBNum3]#,##0&quot;―&quot;"/>
    <numFmt numFmtId="190" formatCode="h&quot;時&quot;mm&quot;分&quot;;@"/>
    <numFmt numFmtId="191" formatCode="0_ "/>
    <numFmt numFmtId="192" formatCode="[DBNum3][$-411]0"/>
    <numFmt numFmtId="193" formatCode="General&quot;日間&quot;"/>
    <numFmt numFmtId="194" formatCode="m/d"/>
    <numFmt numFmtId="195" formatCode="yyyy&quot;年&quot;m&quot;月&quot;d&quot;日&quot;;@"/>
    <numFmt numFmtId="196" formatCode="yyyy/m/d;@"/>
  </numFmts>
  <fonts count="25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ＪＳ明朝"/>
      <family val="1"/>
      <charset val="128"/>
    </font>
    <font>
      <sz val="14"/>
      <name val="ＪＳ明朝"/>
      <family val="1"/>
      <charset val="128"/>
    </font>
    <font>
      <sz val="11"/>
      <name val="ＭＳ Ｐゴシック"/>
      <family val="3"/>
      <charset val="128"/>
    </font>
    <font>
      <sz val="11"/>
      <name val="ＭＳ 明朝"/>
      <family val="1"/>
      <charset val="128"/>
    </font>
    <font>
      <b/>
      <sz val="18"/>
      <name val="ＭＳ 明朝"/>
      <family val="1"/>
      <charset val="128"/>
    </font>
    <font>
      <sz val="8"/>
      <name val="ＭＳ Ｐゴシック"/>
      <family val="3"/>
      <charset val="128"/>
    </font>
    <font>
      <sz val="10"/>
      <name val="ＭＳ 明朝"/>
      <family val="1"/>
      <charset val="128"/>
    </font>
    <font>
      <sz val="14"/>
      <name val="ＭＳ 明朝"/>
      <family val="1"/>
      <charset val="128"/>
    </font>
    <font>
      <sz val="10.5"/>
      <name val="ＭＳ 明朝"/>
      <family val="1"/>
      <charset val="128"/>
    </font>
    <font>
      <b/>
      <sz val="16"/>
      <name val="ＭＳ 明朝"/>
      <family val="1"/>
      <charset val="128"/>
    </font>
    <font>
      <b/>
      <sz val="20"/>
      <name val="ＭＳ 明朝"/>
      <family val="1"/>
      <charset val="128"/>
    </font>
    <font>
      <sz val="10"/>
      <name val="ＭＳ Ｐゴシック"/>
      <family val="3"/>
      <charset val="128"/>
    </font>
    <font>
      <sz val="24"/>
      <name val="ＭＳ 明朝"/>
      <family val="1"/>
      <charset val="128"/>
    </font>
    <font>
      <sz val="10"/>
      <name val="ＭＳ Ｐ明朝"/>
      <family val="1"/>
      <charset val="128"/>
    </font>
    <font>
      <sz val="8"/>
      <name val="ＭＳ Ｐ明朝"/>
      <family val="1"/>
      <charset val="128"/>
    </font>
    <font>
      <sz val="9"/>
      <name val="ＭＳ Ｐ明朝"/>
      <family val="1"/>
      <charset val="128"/>
    </font>
    <font>
      <vertAlign val="superscript"/>
      <sz val="10"/>
      <name val="ＭＳ Ｐ明朝"/>
      <family val="1"/>
      <charset val="128"/>
    </font>
    <font>
      <sz val="16"/>
      <name val="ＭＳ Ｐゴシック"/>
      <family val="3"/>
      <charset val="128"/>
    </font>
    <font>
      <sz val="12"/>
      <name val="ＭＳ Ｐゴシック"/>
      <family val="3"/>
      <charset val="128"/>
    </font>
    <font>
      <sz val="10"/>
      <name val="ＪＳ明朝"/>
      <family val="1"/>
      <charset val="128"/>
    </font>
    <font>
      <sz val="9"/>
      <name val="ＭＳ Ｐゴシック"/>
      <family val="3"/>
      <charset val="128"/>
    </font>
    <font>
      <sz val="11"/>
      <color indexed="10"/>
      <name val="ＭＳ Ｐゴシック"/>
      <family val="3"/>
      <charset val="128"/>
    </font>
    <font>
      <sz val="12"/>
      <color indexed="10"/>
      <name val="ＭＳ Ｐゴシック"/>
      <family val="3"/>
      <charset val="128"/>
    </font>
    <font>
      <sz val="11"/>
      <name val="ＭＳゴシック"/>
      <family val="3"/>
      <charset val="128"/>
    </font>
    <font>
      <sz val="10"/>
      <name val="ＭＳゴシック"/>
      <family val="3"/>
      <charset val="128"/>
    </font>
    <font>
      <sz val="10"/>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明朝"/>
      <family val="1"/>
      <charset val="128"/>
    </font>
    <font>
      <sz val="11"/>
      <name val="ＭＳ ゴシック"/>
      <family val="3"/>
      <charset val="128"/>
    </font>
    <font>
      <sz val="16"/>
      <name val="ＭＳ 明朝"/>
      <family val="1"/>
      <charset val="128"/>
    </font>
    <font>
      <sz val="12"/>
      <name val="ＭＳ 明朝"/>
      <family val="1"/>
      <charset val="128"/>
    </font>
    <font>
      <sz val="9"/>
      <name val="ＭＳ 明朝"/>
      <family val="1"/>
      <charset val="128"/>
    </font>
    <font>
      <sz val="11"/>
      <name val="ＭＳ Ｐ明朝"/>
      <family val="1"/>
      <charset val="128"/>
    </font>
    <font>
      <sz val="12"/>
      <name val="ＭＳ ゴシック"/>
      <family val="3"/>
      <charset val="128"/>
    </font>
    <font>
      <b/>
      <sz val="18"/>
      <name val="ＭＳ ゴシック"/>
      <family val="3"/>
      <charset val="128"/>
    </font>
    <font>
      <b/>
      <sz val="12"/>
      <color indexed="81"/>
      <name val="ＭＳ Ｐゴシック"/>
      <family val="3"/>
      <charset val="128"/>
    </font>
    <font>
      <sz val="10.5"/>
      <color indexed="8"/>
      <name val="ＭＳ 明朝"/>
      <family val="1"/>
      <charset val="128"/>
    </font>
    <font>
      <u/>
      <sz val="10.5"/>
      <color indexed="8"/>
      <name val="ＭＳ 明朝"/>
      <family val="1"/>
      <charset val="128"/>
    </font>
    <font>
      <sz val="8"/>
      <color indexed="8"/>
      <name val="ＭＳ 明朝"/>
      <family val="1"/>
      <charset val="128"/>
    </font>
    <font>
      <sz val="9"/>
      <name val="MS UI Gothic"/>
      <family val="3"/>
      <charset val="128"/>
    </font>
    <font>
      <sz val="10.5"/>
      <color indexed="8"/>
      <name val="ＭＳ 明朝"/>
      <family val="1"/>
      <charset val="128"/>
    </font>
    <font>
      <u/>
      <sz val="10.5"/>
      <color indexed="8"/>
      <name val="ＭＳ 明朝"/>
      <family val="1"/>
      <charset val="128"/>
    </font>
    <font>
      <b/>
      <sz val="9"/>
      <color indexed="81"/>
      <name val="ＭＳ Ｐゴシック"/>
      <family val="3"/>
      <charset val="128"/>
    </font>
    <font>
      <sz val="9"/>
      <color indexed="81"/>
      <name val="ＭＳ Ｐゴシック"/>
      <family val="3"/>
      <charset val="128"/>
    </font>
    <font>
      <b/>
      <sz val="10"/>
      <color indexed="10"/>
      <name val="ＭＳ Ｐゴシック"/>
      <family val="3"/>
      <charset val="128"/>
    </font>
    <font>
      <sz val="11"/>
      <color theme="1"/>
      <name val="ＭＳ Ｐゴシック"/>
      <family val="3"/>
      <charset val="128"/>
      <scheme val="minor"/>
    </font>
    <font>
      <sz val="10"/>
      <color rgb="FFFF0000"/>
      <name val="ＭＳ Ｐゴシック"/>
      <family val="3"/>
      <charset val="128"/>
    </font>
    <font>
      <sz val="16"/>
      <color theme="1"/>
      <name val="HGｺﾞｼｯｸM"/>
      <family val="3"/>
      <charset val="128"/>
    </font>
    <font>
      <sz val="11"/>
      <color theme="1"/>
      <name val="HGｺﾞｼｯｸM"/>
      <family val="3"/>
      <charset val="128"/>
    </font>
    <font>
      <sz val="12"/>
      <color theme="1"/>
      <name val="HGｺﾞｼｯｸM"/>
      <family val="3"/>
      <charset val="128"/>
    </font>
    <font>
      <sz val="9"/>
      <color theme="1"/>
      <name val="HGｺﾞｼｯｸM"/>
      <family val="3"/>
      <charset val="128"/>
    </font>
    <font>
      <sz val="11"/>
      <color theme="1"/>
      <name val="HGPｺﾞｼｯｸM"/>
      <family val="3"/>
      <charset val="128"/>
    </font>
    <font>
      <sz val="11"/>
      <color rgb="FFFF0000"/>
      <name val="HGｺﾞｼｯｸM"/>
      <family val="3"/>
      <charset val="128"/>
    </font>
    <font>
      <sz val="6"/>
      <name val="ＭＳ 明朝"/>
      <family val="1"/>
      <charset val="128"/>
    </font>
    <font>
      <sz val="18"/>
      <name val="ＭＳ 明朝"/>
      <family val="1"/>
      <charset val="128"/>
    </font>
    <font>
      <sz val="11"/>
      <name val="ＭＳ Ｐゴシック"/>
      <family val="3"/>
      <charset val="128"/>
      <scheme val="minor"/>
    </font>
    <font>
      <sz val="11"/>
      <name val="明朝"/>
      <family val="1"/>
      <charset val="128"/>
    </font>
    <font>
      <sz val="16"/>
      <name val="明朝"/>
      <family val="1"/>
      <charset val="128"/>
    </font>
    <font>
      <sz val="6"/>
      <name val="ＭＳ Ｐゴシック"/>
      <family val="3"/>
      <charset val="128"/>
      <scheme val="minor"/>
    </font>
    <font>
      <sz val="6"/>
      <name val="明朝"/>
      <family val="1"/>
      <charset val="128"/>
    </font>
    <font>
      <sz val="11"/>
      <color rgb="FFFF0000"/>
      <name val="ＭＳ Ｐゴシック"/>
      <family val="3"/>
      <charset val="128"/>
    </font>
    <font>
      <sz val="10.5"/>
      <name val="Century"/>
      <family val="1"/>
    </font>
    <font>
      <strike/>
      <sz val="11"/>
      <name val="ＭＳ Ｐ明朝"/>
      <family val="1"/>
      <charset val="128"/>
    </font>
    <font>
      <sz val="9"/>
      <color rgb="FF000000"/>
      <name val="ＭＳ Ｐ明朝"/>
      <family val="1"/>
      <charset val="128"/>
    </font>
    <font>
      <sz val="18"/>
      <name val="ＭＳ Ｐ明朝"/>
      <family val="1"/>
      <charset val="128"/>
    </font>
    <font>
      <sz val="6"/>
      <name val="ＭＳ Ｐゴシック"/>
      <family val="2"/>
      <charset val="128"/>
      <scheme val="minor"/>
    </font>
    <font>
      <sz val="11"/>
      <color rgb="FFFF0000"/>
      <name val="ＭＳ 明朝"/>
      <family val="1"/>
      <charset val="128"/>
    </font>
    <font>
      <sz val="14"/>
      <color rgb="FF000000"/>
      <name val="ＭＳ Ｐ明朝"/>
      <family val="1"/>
      <charset val="128"/>
    </font>
    <font>
      <sz val="10.5"/>
      <name val="ＭＳ Ｐ明朝"/>
      <family val="1"/>
      <charset val="128"/>
    </font>
    <font>
      <sz val="10.5"/>
      <color rgb="FF000000"/>
      <name val="ＭＳ Ｐ明朝"/>
      <family val="1"/>
      <charset val="128"/>
    </font>
    <font>
      <b/>
      <sz val="11"/>
      <color indexed="10"/>
      <name val="ＭＳ Ｐゴシック"/>
      <family val="3"/>
      <charset val="128"/>
    </font>
    <font>
      <sz val="11"/>
      <color theme="1"/>
      <name val="ＭＳ Ｐゴシック"/>
      <family val="2"/>
      <charset val="128"/>
      <scheme val="minor"/>
    </font>
    <font>
      <sz val="11"/>
      <color rgb="FFFF0000"/>
      <name val="ＭＳ Ｐゴシック"/>
      <family val="3"/>
      <charset val="128"/>
      <scheme val="minor"/>
    </font>
    <font>
      <sz val="11"/>
      <color rgb="FFFF0000"/>
      <name val="明朝"/>
      <family val="1"/>
      <charset val="128"/>
    </font>
    <font>
      <sz val="14"/>
      <name val="ＭＳ Ｐ明朝"/>
      <family val="1"/>
      <charset val="128"/>
    </font>
    <font>
      <sz val="8"/>
      <name val="ＭＳ 明朝"/>
      <family val="1"/>
      <charset val="128"/>
    </font>
    <font>
      <u/>
      <sz val="10"/>
      <name val="ＭＳ Ｐ明朝"/>
      <family val="1"/>
      <charset val="128"/>
    </font>
    <font>
      <u/>
      <sz val="11"/>
      <color theme="10"/>
      <name val="ＭＳ Ｐゴシック"/>
      <family val="3"/>
      <charset val="128"/>
    </font>
    <font>
      <sz val="10.5"/>
      <color theme="1"/>
      <name val="ＭＳ 明朝"/>
      <family val="1"/>
      <charset val="128"/>
    </font>
    <font>
      <sz val="14"/>
      <color theme="1"/>
      <name val="ＭＳ 明朝"/>
      <family val="1"/>
      <charset val="128"/>
    </font>
    <font>
      <sz val="11"/>
      <color theme="1"/>
      <name val="ＭＳ 明朝"/>
      <family val="1"/>
      <charset val="128"/>
    </font>
    <font>
      <sz val="11"/>
      <color theme="1"/>
      <name val="Century"/>
      <family val="1"/>
    </font>
    <font>
      <sz val="10.5"/>
      <color theme="1"/>
      <name val="Century"/>
      <family val="1"/>
    </font>
    <font>
      <sz val="9"/>
      <color theme="1"/>
      <name val="Century"/>
      <family val="1"/>
    </font>
    <font>
      <sz val="9"/>
      <color theme="1"/>
      <name val="ＭＳ 明朝"/>
      <family val="1"/>
      <charset val="128"/>
    </font>
    <font>
      <u/>
      <sz val="10.5"/>
      <color theme="1"/>
      <name val="ＭＳ 明朝"/>
      <family val="1"/>
      <charset val="128"/>
    </font>
    <font>
      <sz val="7"/>
      <color theme="1"/>
      <name val="Times New Roman"/>
      <family val="1"/>
    </font>
    <font>
      <sz val="11"/>
      <name val="Century"/>
      <family val="1"/>
    </font>
    <font>
      <sz val="11"/>
      <color theme="1"/>
      <name val="ＭＳ Ｐ明朝"/>
      <family val="1"/>
      <charset val="128"/>
    </font>
    <font>
      <sz val="11"/>
      <name val="ＭＳ Ｐゴシック"/>
      <family val="2"/>
      <charset val="128"/>
      <scheme val="minor"/>
    </font>
    <font>
      <sz val="18"/>
      <name val="ＭＳ Ｐゴシック"/>
      <family val="3"/>
      <charset val="128"/>
      <scheme val="minor"/>
    </font>
    <font>
      <sz val="10"/>
      <name val="ＭＳ Ｐゴシック"/>
      <family val="3"/>
      <charset val="128"/>
      <scheme val="minor"/>
    </font>
    <font>
      <sz val="9"/>
      <name val="ＭＳ Ｐゴシック"/>
      <family val="3"/>
      <charset val="128"/>
      <scheme val="minor"/>
    </font>
    <font>
      <strike/>
      <sz val="11"/>
      <name val="ＭＳ Ｐゴシック"/>
      <family val="3"/>
      <charset val="128"/>
      <scheme val="minor"/>
    </font>
    <font>
      <strike/>
      <sz val="10"/>
      <name val="ＭＳ Ｐゴシック"/>
      <family val="3"/>
      <charset val="128"/>
      <scheme val="minor"/>
    </font>
    <font>
      <strike/>
      <sz val="9"/>
      <name val="ＭＳ Ｐゴシック"/>
      <family val="3"/>
      <charset val="128"/>
      <scheme val="minor"/>
    </font>
    <font>
      <sz val="8"/>
      <color theme="1"/>
      <name val="HGｺﾞｼｯｸM"/>
      <family val="3"/>
      <charset val="128"/>
    </font>
    <font>
      <b/>
      <sz val="11"/>
      <color theme="1"/>
      <name val="HGｺﾞｼｯｸM"/>
      <family val="3"/>
      <charset val="128"/>
    </font>
    <font>
      <sz val="6"/>
      <color theme="1"/>
      <name val="HGｺﾞｼｯｸM"/>
      <family val="3"/>
      <charset val="128"/>
    </font>
    <font>
      <sz val="11"/>
      <name val="HGPｺﾞｼｯｸM"/>
      <family val="3"/>
      <charset val="128"/>
    </font>
    <font>
      <b/>
      <u/>
      <sz val="12"/>
      <color theme="1"/>
      <name val="HGｺﾞｼｯｸM"/>
      <family val="3"/>
      <charset val="128"/>
    </font>
    <font>
      <sz val="14"/>
      <name val="ＭＳ Ｐゴシック"/>
      <family val="3"/>
      <charset val="128"/>
    </font>
    <font>
      <sz val="18"/>
      <name val="ＭＳ Ｐゴシック"/>
      <family val="3"/>
      <charset val="128"/>
    </font>
    <font>
      <sz val="11"/>
      <color theme="1"/>
      <name val="ＭＳ Ｐゴシック"/>
      <family val="3"/>
      <charset val="128"/>
    </font>
    <font>
      <sz val="11"/>
      <color theme="9"/>
      <name val="ＭＳ Ｐゴシック"/>
      <family val="3"/>
      <charset val="128"/>
    </font>
    <font>
      <sz val="12"/>
      <color theme="1"/>
      <name val="ＭＳ 明朝"/>
      <family val="1"/>
      <charset val="128"/>
    </font>
    <font>
      <b/>
      <sz val="16"/>
      <color indexed="10"/>
      <name val="ＭＳ Ｐゴシック"/>
      <family val="3"/>
      <charset val="128"/>
    </font>
    <font>
      <b/>
      <sz val="16"/>
      <color rgb="FF0070C0"/>
      <name val="ＭＳ Ｐゴシック"/>
      <family val="3"/>
      <charset val="128"/>
    </font>
    <font>
      <sz val="9"/>
      <name val="ＭＳ ゴシック"/>
      <family val="3"/>
      <charset val="128"/>
    </font>
    <font>
      <sz val="8"/>
      <name val="ＭＳ ゴシック"/>
      <family val="3"/>
      <charset val="128"/>
    </font>
    <font>
      <sz val="6"/>
      <name val="ＭＳ ゴシック"/>
      <family val="3"/>
      <charset val="128"/>
    </font>
    <font>
      <sz val="9.5"/>
      <name val="ＭＳ 明朝"/>
      <family val="1"/>
      <charset val="128"/>
    </font>
    <font>
      <sz val="7"/>
      <name val="ＭＳ 明朝"/>
      <family val="1"/>
      <charset val="128"/>
    </font>
    <font>
      <sz val="8.5"/>
      <name val="ＭＳ Ｐゴシック"/>
      <family val="3"/>
      <charset val="128"/>
    </font>
    <font>
      <sz val="8.5"/>
      <name val="ＭＳ 明朝"/>
      <family val="1"/>
      <charset val="128"/>
    </font>
    <font>
      <sz val="11"/>
      <color indexed="8"/>
      <name val="ＭＳ 明朝"/>
      <family val="1"/>
      <charset val="128"/>
    </font>
    <font>
      <sz val="8.5"/>
      <color rgb="FFFF0000"/>
      <name val="ＭＳ 明朝"/>
      <family val="1"/>
      <charset val="128"/>
    </font>
    <font>
      <b/>
      <sz val="10"/>
      <name val="ＭＳ 明朝"/>
      <family val="1"/>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10"/>
      <color indexed="8"/>
      <name val="ＭＳ Ｐゴシック"/>
      <family val="3"/>
      <charset val="128"/>
    </font>
    <font>
      <sz val="14"/>
      <color indexed="8"/>
      <name val="ＭＳ 明朝"/>
      <family val="1"/>
      <charset val="128"/>
    </font>
    <font>
      <strike/>
      <sz val="11"/>
      <name val="ＭＳ 明朝"/>
      <family val="1"/>
      <charset val="128"/>
    </font>
    <font>
      <b/>
      <sz val="11"/>
      <color indexed="81"/>
      <name val="ＭＳ Ｐゴシック"/>
      <family val="3"/>
      <charset val="128"/>
    </font>
    <font>
      <sz val="14"/>
      <name val="明朝"/>
      <family val="1"/>
      <charset val="128"/>
    </font>
    <font>
      <sz val="12"/>
      <name val="明朝"/>
      <family val="1"/>
      <charset val="128"/>
    </font>
    <font>
      <sz val="11"/>
      <color theme="1"/>
      <name val="ＭＳ Ｐゴシック"/>
      <family val="2"/>
      <charset val="128"/>
    </font>
    <font>
      <sz val="11"/>
      <color theme="1"/>
      <name val="ＭＳ ゴシック"/>
      <family val="3"/>
      <charset val="128"/>
    </font>
    <font>
      <sz val="6"/>
      <name val="ＭＳ Ｐゴシック"/>
      <family val="2"/>
      <charset val="128"/>
    </font>
    <font>
      <b/>
      <sz val="18"/>
      <color theme="1"/>
      <name val="ＭＳ ゴシック"/>
      <family val="3"/>
      <charset val="128"/>
    </font>
    <font>
      <sz val="10.5"/>
      <color theme="1"/>
      <name val="ＭＳ ゴシック"/>
      <family val="3"/>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6"/>
      <name val="ＭＳ Ｐゴシック"/>
      <family val="3"/>
      <charset val="128"/>
    </font>
    <font>
      <i/>
      <u/>
      <sz val="11"/>
      <name val="ＭＳ Ｐゴシック"/>
      <family val="3"/>
      <charset val="128"/>
    </font>
    <font>
      <b/>
      <sz val="14"/>
      <name val="ＭＳ Ｐゴシック"/>
      <family val="3"/>
      <charset val="128"/>
    </font>
    <font>
      <b/>
      <sz val="11"/>
      <name val="ＭＳ Ｐゴシック"/>
      <family val="3"/>
      <charset val="128"/>
    </font>
    <font>
      <b/>
      <sz val="12"/>
      <name val="ＭＳ Ｐゴシック"/>
      <family val="3"/>
      <charset val="128"/>
    </font>
    <font>
      <sz val="6"/>
      <name val="游ゴシック"/>
      <family val="3"/>
      <charset val="128"/>
    </font>
    <font>
      <sz val="10"/>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font>
    <font>
      <sz val="16"/>
      <name val="ＭＳ Ｐ明朝"/>
      <family val="1"/>
      <charset val="128"/>
    </font>
    <font>
      <sz val="14"/>
      <name val="ＭＳ Ｐゴシック"/>
      <family val="3"/>
      <charset val="128"/>
      <scheme val="minor"/>
    </font>
    <font>
      <b/>
      <sz val="24"/>
      <name val="ＭＳ Ｐ明朝"/>
      <family val="1"/>
      <charset val="128"/>
    </font>
    <font>
      <sz val="28"/>
      <name val="ＭＳ Ｐ明朝"/>
      <family val="1"/>
      <charset val="128"/>
    </font>
    <font>
      <sz val="14"/>
      <color rgb="FFFF0000"/>
      <name val="ＭＳ Ｐ明朝"/>
      <family val="1"/>
      <charset val="128"/>
    </font>
    <font>
      <sz val="20"/>
      <name val="ＭＳ ゴシック"/>
      <family val="3"/>
      <charset val="128"/>
    </font>
    <font>
      <b/>
      <sz val="9"/>
      <color indexed="81"/>
      <name val="MS P ゴシック"/>
      <family val="3"/>
      <charset val="128"/>
    </font>
    <font>
      <sz val="11"/>
      <color theme="1"/>
      <name val="ＪＳ明朝"/>
      <family val="1"/>
      <charset val="128"/>
    </font>
    <font>
      <sz val="10"/>
      <color theme="1"/>
      <name val="ＪＳ明朝"/>
      <family val="1"/>
      <charset val="128"/>
    </font>
    <font>
      <sz val="9"/>
      <color theme="1"/>
      <name val="ＭＳ Ｐゴシック"/>
      <family val="3"/>
      <charset val="128"/>
      <scheme val="minor"/>
    </font>
    <font>
      <sz val="11"/>
      <name val="HGｺﾞｼｯｸM"/>
      <family val="3"/>
      <charset val="128"/>
    </font>
    <font>
      <sz val="10"/>
      <color theme="1"/>
      <name val="ＭＳ Ｐ明朝"/>
      <family val="1"/>
      <charset val="128"/>
    </font>
    <font>
      <sz val="16"/>
      <color theme="1"/>
      <name val="ＭＳ ゴシック"/>
      <family val="3"/>
      <charset val="128"/>
    </font>
    <font>
      <sz val="12"/>
      <color theme="1"/>
      <name val="ＭＳ ゴシック"/>
      <family val="3"/>
      <charset val="128"/>
    </font>
    <font>
      <sz val="10"/>
      <color theme="1"/>
      <name val="ＭＳ ゴシック"/>
      <family val="3"/>
      <charset val="128"/>
    </font>
    <font>
      <sz val="12"/>
      <color theme="1"/>
      <name val="ＭＳ Ｐ明朝"/>
      <family val="1"/>
      <charset val="128"/>
    </font>
    <font>
      <strike/>
      <sz val="11"/>
      <color theme="1"/>
      <name val="ＭＳ Ｐゴシック"/>
      <family val="3"/>
      <charset val="128"/>
      <scheme val="minor"/>
    </font>
    <font>
      <strike/>
      <sz val="10"/>
      <color theme="1"/>
      <name val="ＭＳ Ｐゴシック"/>
      <family val="3"/>
      <charset val="128"/>
      <scheme val="minor"/>
    </font>
    <font>
      <strike/>
      <sz val="9"/>
      <color theme="1"/>
      <name val="ＭＳ Ｐゴシック"/>
      <family val="3"/>
      <charset val="128"/>
      <scheme val="minor"/>
    </font>
    <font>
      <sz val="18"/>
      <color theme="1"/>
      <name val="ＭＳ Ｐゴシック"/>
      <family val="3"/>
      <charset val="128"/>
      <scheme val="minor"/>
    </font>
    <font>
      <sz val="12"/>
      <color rgb="FFFF0000"/>
      <name val="ＭＳ Ｐゴシック"/>
      <family val="3"/>
      <charset val="128"/>
    </font>
    <font>
      <sz val="12"/>
      <color rgb="FFFF0000"/>
      <name val="ＭＳ Ｐ明朝"/>
      <family val="1"/>
      <charset val="128"/>
    </font>
    <font>
      <b/>
      <sz val="11"/>
      <name val="HGｺﾞｼｯｸM"/>
      <family val="3"/>
      <charset val="128"/>
    </font>
    <font>
      <b/>
      <sz val="11"/>
      <color rgb="FFFF0000"/>
      <name val="HGｺﾞｼｯｸM"/>
      <family val="3"/>
      <charset val="128"/>
    </font>
    <font>
      <sz val="11"/>
      <color rgb="FF9C6500"/>
      <name val="ＭＳ Ｐゴシック"/>
      <family val="2"/>
      <charset val="128"/>
      <scheme val="minor"/>
    </font>
    <font>
      <sz val="8"/>
      <name val="HGｺﾞｼｯｸM"/>
      <family val="3"/>
      <charset val="128"/>
    </font>
    <font>
      <sz val="11"/>
      <color rgb="FFF79646"/>
      <name val="ＭＳ Ｐゴシック"/>
      <family val="3"/>
      <charset val="128"/>
    </font>
    <font>
      <b/>
      <u/>
      <sz val="16"/>
      <color rgb="FFFF0000"/>
      <name val="HGｺﾞｼｯｸM"/>
      <family val="3"/>
      <charset val="128"/>
    </font>
    <font>
      <sz val="11"/>
      <color theme="0"/>
      <name val="HGPｺﾞｼｯｸM"/>
      <family val="3"/>
      <charset val="128"/>
    </font>
    <font>
      <u/>
      <sz val="16"/>
      <color rgb="FFFF0000"/>
      <name val="HGｺﾞｼｯｸM"/>
      <family val="3"/>
      <charset val="128"/>
    </font>
    <font>
      <sz val="16"/>
      <color theme="1"/>
      <name val="ＭＳ 明朝"/>
      <family val="1"/>
      <charset val="128"/>
    </font>
    <font>
      <u/>
      <sz val="11"/>
      <color rgb="FF0000CC"/>
      <name val="ＭＳ Ｐゴシック"/>
      <family val="3"/>
      <charset val="128"/>
    </font>
    <font>
      <u/>
      <sz val="14"/>
      <color indexed="8"/>
      <name val="ＭＳ 明朝"/>
      <family val="1"/>
      <charset val="128"/>
    </font>
    <font>
      <sz val="9"/>
      <color indexed="8"/>
      <name val="ＭＳ 明朝"/>
      <family val="1"/>
      <charset val="128"/>
    </font>
    <font>
      <strike/>
      <sz val="11"/>
      <color theme="4"/>
      <name val="ＭＳ 明朝"/>
      <family val="1"/>
      <charset val="128"/>
    </font>
    <font>
      <u/>
      <sz val="14"/>
      <name val="ＭＳ 明朝"/>
      <family val="1"/>
      <charset val="128"/>
    </font>
    <font>
      <strike/>
      <sz val="10"/>
      <color rgb="FFFF0000"/>
      <name val="ＭＳ 明朝"/>
      <family val="1"/>
      <charset val="128"/>
    </font>
    <font>
      <strike/>
      <u/>
      <sz val="14"/>
      <color rgb="FFFF0000"/>
      <name val="ＭＳ 明朝"/>
      <family val="1"/>
      <charset val="128"/>
    </font>
    <font>
      <u/>
      <sz val="11"/>
      <name val="ＭＳ 明朝"/>
      <family val="1"/>
      <charset val="128"/>
    </font>
    <font>
      <b/>
      <u/>
      <sz val="11"/>
      <name val="ＭＳ Ｐゴシック"/>
      <family val="3"/>
      <charset val="128"/>
    </font>
    <font>
      <u/>
      <sz val="11"/>
      <name val="ＭＳ Ｐゴシック"/>
      <family val="3"/>
      <charset val="128"/>
    </font>
    <font>
      <sz val="9"/>
      <color rgb="FFFF0000"/>
      <name val="ＭＳ 明朝"/>
      <family val="1"/>
      <charset val="128"/>
    </font>
    <font>
      <sz val="16"/>
      <color theme="1"/>
      <name val="ＭＳ Ｐゴシック"/>
      <family val="3"/>
      <charset val="128"/>
    </font>
    <font>
      <sz val="16"/>
      <color rgb="FFFF0000"/>
      <name val="ＭＳ Ｐゴシック"/>
      <family val="3"/>
      <charset val="128"/>
    </font>
    <font>
      <vertAlign val="superscript"/>
      <sz val="8"/>
      <name val="ＭＳ 明朝"/>
      <family val="1"/>
      <charset val="128"/>
    </font>
    <font>
      <sz val="10"/>
      <color theme="1"/>
      <name val="ＭＳ 明朝"/>
      <family val="1"/>
      <charset val="128"/>
    </font>
    <font>
      <sz val="10.5"/>
      <color theme="1"/>
      <name val="ＭＳ Ｐ明朝"/>
      <family val="1"/>
      <charset val="128"/>
    </font>
    <font>
      <b/>
      <sz val="11"/>
      <name val="ＭＳ ゴシック"/>
      <family val="3"/>
      <charset val="128"/>
    </font>
    <font>
      <sz val="10.5"/>
      <name val="ＭＳ Ｐゴシック"/>
      <family val="3"/>
      <charset val="128"/>
      <scheme val="minor"/>
    </font>
    <font>
      <b/>
      <sz val="16"/>
      <name val="ＭＳ Ｐ明朝"/>
      <family val="1"/>
      <charset val="128"/>
    </font>
    <font>
      <sz val="11"/>
      <color indexed="12"/>
      <name val="ＭＳ Ｐ明朝"/>
      <family val="1"/>
      <charset val="128"/>
    </font>
    <font>
      <sz val="11"/>
      <color rgb="FFA6A6A6"/>
      <name val="ＭＳ Ｐ明朝"/>
      <family val="1"/>
      <charset val="128"/>
    </font>
    <font>
      <strike/>
      <sz val="11"/>
      <color rgb="FFFF0000"/>
      <name val="ＭＳ Ｐゴシック"/>
      <family val="2"/>
      <charset val="128"/>
      <scheme val="minor"/>
    </font>
    <font>
      <sz val="9"/>
      <color rgb="FFFF0000"/>
      <name val="ＭＳ Ｐゴシック"/>
      <family val="3"/>
      <charset val="128"/>
      <scheme val="minor"/>
    </font>
    <font>
      <strike/>
      <sz val="9"/>
      <color rgb="FFFF0000"/>
      <name val="ＭＳ Ｐゴシック"/>
      <family val="3"/>
      <charset val="128"/>
      <scheme val="minor"/>
    </font>
    <font>
      <sz val="10"/>
      <color rgb="FFFF0000"/>
      <name val="ＭＳ Ｐゴシック"/>
      <family val="3"/>
      <charset val="128"/>
      <scheme val="minor"/>
    </font>
    <font>
      <sz val="11"/>
      <color theme="1"/>
      <name val="BIZ UDPゴシック"/>
      <family val="3"/>
      <charset val="128"/>
    </font>
    <font>
      <sz val="16"/>
      <color theme="1"/>
      <name val="BIZ UDPゴシック"/>
      <family val="3"/>
      <charset val="128"/>
    </font>
    <font>
      <b/>
      <sz val="11"/>
      <color theme="1"/>
      <name val="BIZ UDPゴシック"/>
      <family val="3"/>
      <charset val="128"/>
    </font>
    <font>
      <sz val="12"/>
      <color theme="0"/>
      <name val="BIZ UDPゴシック"/>
      <family val="3"/>
      <charset val="128"/>
    </font>
    <font>
      <sz val="12"/>
      <color theme="1"/>
      <name val="BIZ UDPゴシック"/>
      <family val="3"/>
      <charset val="128"/>
    </font>
    <font>
      <sz val="6"/>
      <color theme="1"/>
      <name val="BIZ UDPゴシック"/>
      <family val="3"/>
      <charset val="128"/>
    </font>
    <font>
      <sz val="11"/>
      <color theme="0"/>
      <name val="BIZ UDPゴシック"/>
      <family val="3"/>
      <charset val="128"/>
    </font>
    <font>
      <sz val="9"/>
      <color theme="1"/>
      <name val="BIZ UDPゴシック"/>
      <family val="3"/>
      <charset val="128"/>
    </font>
    <font>
      <sz val="8"/>
      <color theme="1"/>
      <name val="BIZ UDPゴシック"/>
      <family val="3"/>
      <charset val="128"/>
    </font>
    <font>
      <sz val="8"/>
      <color theme="1"/>
      <name val="ＭＳ Ｐゴシック"/>
      <family val="2"/>
      <charset val="128"/>
      <scheme val="minor"/>
    </font>
    <font>
      <sz val="10"/>
      <color theme="1"/>
      <name val="BIZ UDPゴシック"/>
      <family val="3"/>
      <charset val="128"/>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FFFF9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gray0625">
        <fgColor indexed="13"/>
        <bgColor rgb="FFCCFFFF"/>
      </patternFill>
    </fill>
    <fill>
      <patternFill patternType="solid">
        <fgColor theme="9" tint="0.39997558519241921"/>
        <bgColor indexed="64"/>
      </patternFill>
    </fill>
    <fill>
      <patternFill patternType="solid">
        <fgColor rgb="FFE0FFFF"/>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indexed="9"/>
        <bgColor indexed="64"/>
      </patternFill>
    </fill>
    <fill>
      <patternFill patternType="solid">
        <fgColor rgb="FF0000FF"/>
        <bgColor indexed="64"/>
      </patternFill>
    </fill>
    <fill>
      <patternFill patternType="solid">
        <fgColor rgb="FFFFFFFF"/>
        <bgColor rgb="FF000000"/>
      </patternFill>
    </fill>
    <fill>
      <patternFill patternType="solid">
        <fgColor theme="8" tint="0.59999389629810485"/>
        <bgColor rgb="FF000000"/>
      </patternFill>
    </fill>
    <fill>
      <patternFill patternType="solid">
        <fgColor theme="0" tint="-0.499984740745262"/>
        <bgColor indexed="64"/>
      </patternFill>
    </fill>
  </fills>
  <borders count="38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0"/>
      </left>
      <right style="thick">
        <color indexed="10"/>
      </right>
      <top style="thick">
        <color indexed="1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style="thick">
        <color indexed="10"/>
      </right>
      <top style="thin">
        <color indexed="64"/>
      </top>
      <bottom style="thin">
        <color indexed="64"/>
      </bottom>
      <diagonal/>
    </border>
    <border>
      <left style="thick">
        <color indexed="10"/>
      </left>
      <right style="thick">
        <color indexed="10"/>
      </right>
      <top style="thin">
        <color indexed="64"/>
      </top>
      <bottom style="thick">
        <color indexed="10"/>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dotted">
        <color indexed="64"/>
      </bottom>
      <diagonal/>
    </border>
    <border>
      <left/>
      <right/>
      <top style="dotted">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uble">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double">
        <color indexed="64"/>
      </bottom>
      <diagonal/>
    </border>
    <border>
      <left style="hair">
        <color indexed="64"/>
      </left>
      <right/>
      <top/>
      <bottom style="hair">
        <color indexed="64"/>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hair">
        <color indexed="64"/>
      </left>
      <right style="thin">
        <color indexed="64"/>
      </right>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thin">
        <color indexed="64"/>
      </left>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bottom style="dashed">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diagonalUp="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style="dotted">
        <color indexed="64"/>
      </top>
      <bottom/>
      <diagonal/>
    </border>
    <border>
      <left/>
      <right style="hair">
        <color indexed="64"/>
      </right>
      <top style="dotted">
        <color indexed="64"/>
      </top>
      <bottom/>
      <diagonal/>
    </border>
    <border>
      <left style="thick">
        <color rgb="FF000000"/>
      </left>
      <right style="medium">
        <color indexed="64"/>
      </right>
      <top/>
      <bottom/>
      <diagonal/>
    </border>
    <border>
      <left/>
      <right/>
      <top style="dashDot">
        <color auto="1"/>
      </top>
      <bottom/>
      <diagonal/>
    </border>
    <border>
      <left style="thin">
        <color indexed="64"/>
      </left>
      <right style="hair">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diagonal/>
    </border>
    <border>
      <left style="medium">
        <color indexed="64"/>
      </left>
      <right/>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dotted">
        <color theme="0" tint="-0.499984740745262"/>
      </top>
      <bottom style="dotted">
        <color theme="0" tint="-0.499984740745262"/>
      </bottom>
      <diagonal/>
    </border>
    <border>
      <left style="medium">
        <color indexed="64"/>
      </left>
      <right/>
      <top style="dotted">
        <color theme="0" tint="-0.499984740745262"/>
      </top>
      <bottom/>
      <diagonal/>
    </border>
    <border>
      <left style="thin">
        <color indexed="64"/>
      </left>
      <right style="thin">
        <color indexed="64"/>
      </right>
      <top style="dotted">
        <color theme="0" tint="-0.499984740745262"/>
      </top>
      <bottom/>
      <diagonal/>
    </border>
    <border>
      <left style="thin">
        <color indexed="64"/>
      </left>
      <right style="medium">
        <color indexed="64"/>
      </right>
      <top style="dotted">
        <color theme="0" tint="-0.499984740745262"/>
      </top>
      <bottom/>
      <diagonal/>
    </border>
    <border>
      <left/>
      <right style="thin">
        <color indexed="64"/>
      </right>
      <top style="dotted">
        <color theme="0" tint="-0.499984740745262"/>
      </top>
      <bottom/>
      <diagonal/>
    </border>
    <border>
      <left style="medium">
        <color indexed="64"/>
      </left>
      <right style="medium">
        <color indexed="64"/>
      </right>
      <top style="dotted">
        <color theme="0" tint="-0.499984740745262"/>
      </top>
      <bottom/>
      <diagonal/>
    </border>
    <border>
      <left style="medium">
        <color indexed="64"/>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indexed="64"/>
      </left>
      <right style="medium">
        <color indexed="64"/>
      </right>
      <top/>
      <bottom style="dotted">
        <color theme="0" tint="-0.499984740745262"/>
      </bottom>
      <diagonal/>
    </border>
    <border>
      <left/>
      <right style="thin">
        <color indexed="64"/>
      </right>
      <top/>
      <bottom style="dotted">
        <color theme="0" tint="-0.499984740745262"/>
      </bottom>
      <diagonal/>
    </border>
    <border>
      <left style="medium">
        <color indexed="64"/>
      </left>
      <right style="medium">
        <color indexed="64"/>
      </right>
      <top/>
      <bottom style="dotted">
        <color theme="0" tint="-0.499984740745262"/>
      </bottom>
      <diagonal/>
    </border>
    <border>
      <left style="medium">
        <color indexed="64"/>
      </left>
      <right style="medium">
        <color indexed="64"/>
      </right>
      <top style="dotted">
        <color theme="0" tint="-0.499984740745262"/>
      </top>
      <bottom style="thin">
        <color indexed="64"/>
      </bottom>
      <diagonal/>
    </border>
    <border>
      <left style="medium">
        <color indexed="64"/>
      </left>
      <right style="medium">
        <color indexed="64"/>
      </right>
      <top style="thin">
        <color indexed="64"/>
      </top>
      <bottom style="dotted">
        <color theme="0" tint="-0.499984740745262"/>
      </bottom>
      <diagonal/>
    </border>
    <border>
      <left style="medium">
        <color indexed="64"/>
      </left>
      <right/>
      <top style="dotted">
        <color theme="0" tint="-0.499984740745262"/>
      </top>
      <bottom style="thin">
        <color indexed="64"/>
      </bottom>
      <diagonal/>
    </border>
    <border>
      <left style="medium">
        <color indexed="64"/>
      </left>
      <right/>
      <top style="thin">
        <color indexed="64"/>
      </top>
      <bottom style="dotted">
        <color theme="0" tint="-0.499984740745262"/>
      </bottom>
      <diagonal/>
    </border>
    <border>
      <left style="thin">
        <color auto="1"/>
      </left>
      <right style="thin">
        <color auto="1"/>
      </right>
      <top style="thin">
        <color auto="1"/>
      </top>
      <bottom style="double">
        <color indexed="64"/>
      </bottom>
      <diagonal/>
    </border>
    <border>
      <left style="thin">
        <color auto="1"/>
      </left>
      <right/>
      <top style="thin">
        <color auto="1"/>
      </top>
      <bottom style="double">
        <color indexed="64"/>
      </bottom>
      <diagonal/>
    </border>
    <border diagonalUp="1">
      <left style="thin">
        <color auto="1"/>
      </left>
      <right style="thin">
        <color auto="1"/>
      </right>
      <top/>
      <bottom style="thin">
        <color auto="1"/>
      </bottom>
      <diagonal style="hair">
        <color auto="1"/>
      </diagonal>
    </border>
    <border diagonalUp="1">
      <left style="thin">
        <color auto="1"/>
      </left>
      <right style="thin">
        <color auto="1"/>
      </right>
      <top style="thin">
        <color auto="1"/>
      </top>
      <bottom style="thin">
        <color indexed="64"/>
      </bottom>
      <diagonal style="thin">
        <color auto="1"/>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hair">
        <color auto="1"/>
      </left>
      <right style="hair">
        <color auto="1"/>
      </right>
      <top/>
      <bottom style="hair">
        <color auto="1"/>
      </bottom>
      <diagonal/>
    </border>
    <border>
      <left style="thin">
        <color indexed="64"/>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hair">
        <color auto="1"/>
      </left>
      <right style="hair">
        <color auto="1"/>
      </right>
      <top/>
      <bottom style="thin">
        <color indexed="64"/>
      </bottom>
      <diagonal/>
    </border>
    <border>
      <left style="thin">
        <color indexed="64"/>
      </left>
      <right style="thin">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top style="hair">
        <color auto="1"/>
      </top>
      <bottom style="hair">
        <color auto="1"/>
      </bottom>
      <diagonal/>
    </border>
    <border>
      <left style="hair">
        <color auto="1"/>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right style="thin">
        <color indexed="64"/>
      </right>
      <top style="hair">
        <color auto="1"/>
      </top>
      <bottom style="thin">
        <color indexed="64"/>
      </bottom>
      <diagonal/>
    </border>
    <border>
      <left style="hair">
        <color auto="1"/>
      </left>
      <right style="hair">
        <color auto="1"/>
      </right>
      <top style="hair">
        <color auto="1"/>
      </top>
      <bottom style="thin">
        <color indexed="64"/>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top style="hair">
        <color indexed="64"/>
      </top>
      <bottom style="hair">
        <color indexed="64"/>
      </bottom>
      <diagonal/>
    </border>
    <border>
      <left style="hair">
        <color auto="1"/>
      </left>
      <right/>
      <top/>
      <bottom style="thin">
        <color indexed="64"/>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right/>
      <top style="hair">
        <color indexed="64"/>
      </top>
      <bottom style="thin">
        <color indexed="64"/>
      </bottom>
      <diagonal/>
    </border>
    <border>
      <left/>
      <right style="thin">
        <color indexed="64"/>
      </right>
      <top style="hair">
        <color auto="1"/>
      </top>
      <bottom/>
      <diagonal/>
    </border>
    <border>
      <left style="hair">
        <color auto="1"/>
      </left>
      <right/>
      <top style="thin">
        <color indexed="64"/>
      </top>
      <bottom/>
      <diagonal/>
    </border>
    <border>
      <left style="medium">
        <color indexed="64"/>
      </left>
      <right style="medium">
        <color indexed="64"/>
      </right>
      <top style="dotted">
        <color theme="0" tint="-0.34998626667073579"/>
      </top>
      <bottom/>
      <diagonal/>
    </border>
    <border>
      <left style="medium">
        <color indexed="64"/>
      </left>
      <right style="medium">
        <color indexed="64"/>
      </right>
      <top/>
      <bottom style="dotted">
        <color theme="0" tint="-0.34998626667073579"/>
      </bottom>
      <diagonal/>
    </border>
    <border>
      <left style="medium">
        <color indexed="64"/>
      </left>
      <right/>
      <top style="dotted">
        <color theme="0" tint="-0.34998626667073579"/>
      </top>
      <bottom/>
      <diagonal/>
    </border>
    <border>
      <left style="thin">
        <color indexed="64"/>
      </left>
      <right style="thin">
        <color indexed="64"/>
      </right>
      <top style="dotted">
        <color theme="0" tint="-0.34998626667073579"/>
      </top>
      <bottom/>
      <diagonal/>
    </border>
    <border>
      <left style="thin">
        <color indexed="64"/>
      </left>
      <right style="medium">
        <color indexed="64"/>
      </right>
      <top style="dotted">
        <color theme="0" tint="-0.34998626667073579"/>
      </top>
      <bottom/>
      <diagonal/>
    </border>
    <border>
      <left/>
      <right style="thin">
        <color indexed="64"/>
      </right>
      <top style="dotted">
        <color theme="0" tint="-0.34998626667073579"/>
      </top>
      <bottom/>
      <diagonal/>
    </border>
    <border>
      <left style="medium">
        <color indexed="64"/>
      </left>
      <right/>
      <top/>
      <bottom style="dotted">
        <color theme="0" tint="-0.34998626667073579"/>
      </bottom>
      <diagonal/>
    </border>
    <border>
      <left style="thin">
        <color indexed="64"/>
      </left>
      <right style="thin">
        <color indexed="64"/>
      </right>
      <top/>
      <bottom style="dotted">
        <color theme="0" tint="-0.34998626667073579"/>
      </bottom>
      <diagonal/>
    </border>
    <border>
      <left style="thin">
        <color indexed="64"/>
      </left>
      <right style="medium">
        <color indexed="64"/>
      </right>
      <top/>
      <bottom style="dotted">
        <color theme="0" tint="-0.34998626667073579"/>
      </bottom>
      <diagonal/>
    </border>
    <border>
      <left/>
      <right style="thin">
        <color indexed="64"/>
      </right>
      <top/>
      <bottom style="dotted">
        <color theme="0" tint="-0.34998626667073579"/>
      </bottom>
      <diagonal/>
    </border>
    <border>
      <left/>
      <right/>
      <top style="dotted">
        <color theme="0" tint="-0.34998626667073579"/>
      </top>
      <bottom style="thin">
        <color indexed="64"/>
      </bottom>
      <diagonal/>
    </border>
    <border>
      <left/>
      <right/>
      <top style="thin">
        <color indexed="64"/>
      </top>
      <bottom style="dotted">
        <color theme="0" tint="-0.34998626667073579"/>
      </bottom>
      <diagonal/>
    </border>
    <border>
      <left/>
      <right/>
      <top style="dotted">
        <color theme="0" tint="-0.499984740745262"/>
      </top>
      <bottom/>
      <diagonal/>
    </border>
    <border>
      <left/>
      <right/>
      <top/>
      <bottom style="dotted">
        <color theme="0" tint="-0.499984740745262"/>
      </bottom>
      <diagonal/>
    </border>
    <border>
      <left/>
      <right/>
      <top style="thin">
        <color indexed="64"/>
      </top>
      <bottom style="dotted">
        <color theme="0" tint="-0.499984740745262"/>
      </bottom>
      <diagonal/>
    </border>
    <border>
      <left/>
      <right/>
      <top style="dotted">
        <color theme="0" tint="-0.499984740745262"/>
      </top>
      <bottom style="dotted">
        <color theme="0" tint="-0.499984740745262"/>
      </bottom>
      <diagonal/>
    </border>
    <border>
      <left/>
      <right/>
      <top style="dotted">
        <color theme="0" tint="-0.499984740745262"/>
      </top>
      <bottom style="thin">
        <color indexed="64"/>
      </bottom>
      <diagonal/>
    </border>
    <border>
      <left/>
      <right/>
      <top style="double">
        <color indexed="64"/>
      </top>
      <bottom style="thin">
        <color indexed="64"/>
      </bottom>
      <diagonal/>
    </border>
    <border diagonalUp="1">
      <left style="medium">
        <color indexed="64"/>
      </left>
      <right style="medium">
        <color indexed="64"/>
      </right>
      <top style="dotted">
        <color theme="0" tint="-0.499984740745262"/>
      </top>
      <bottom style="thin">
        <color indexed="64"/>
      </bottom>
      <diagonal style="thin">
        <color indexed="64"/>
      </diagonal>
    </border>
    <border diagonalUp="1">
      <left style="medium">
        <color indexed="64"/>
      </left>
      <right style="medium">
        <color indexed="64"/>
      </right>
      <top style="dotted">
        <color theme="0" tint="-0.499984740745262"/>
      </top>
      <bottom style="dotted">
        <color theme="0" tint="-0.499984740745262"/>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double">
        <color indexed="64"/>
      </bottom>
      <diagonal style="thin">
        <color indexed="64"/>
      </diagonal>
    </border>
    <border diagonalUp="1">
      <left style="medium">
        <color indexed="64"/>
      </left>
      <right style="medium">
        <color indexed="64"/>
      </right>
      <top style="double">
        <color indexed="64"/>
      </top>
      <bottom style="thin">
        <color indexed="64"/>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64"/>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diagonal/>
    </border>
    <border>
      <left style="hair">
        <color indexed="8"/>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right/>
      <top style="hair">
        <color indexed="64"/>
      </top>
      <bottom/>
      <diagonal/>
    </border>
    <border>
      <left/>
      <right style="thick">
        <color indexed="64"/>
      </right>
      <top style="thick">
        <color indexed="64"/>
      </top>
      <bottom style="thick">
        <color indexed="64"/>
      </bottom>
      <diagonal/>
    </border>
    <border>
      <left style="hair">
        <color indexed="64"/>
      </left>
      <right/>
      <top style="hair">
        <color indexed="64"/>
      </top>
      <bottom/>
      <diagonal/>
    </border>
    <border>
      <left style="hair">
        <color indexed="64"/>
      </left>
      <right/>
      <top/>
      <bottom style="hair">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style="thin">
        <color indexed="64"/>
      </right>
      <top/>
      <bottom style="dotted">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top/>
      <bottom style="hair">
        <color indexed="64"/>
      </bottom>
      <diagonal/>
    </border>
    <border>
      <left style="hair">
        <color indexed="64"/>
      </left>
      <right style="thin">
        <color indexed="64"/>
      </right>
      <top style="hair">
        <color indexed="64"/>
      </top>
      <bottom/>
      <diagonal/>
    </border>
    <border>
      <left style="hair">
        <color auto="1"/>
      </left>
      <right style="thin">
        <color indexed="64"/>
      </right>
      <top/>
      <bottom style="hair">
        <color indexed="64"/>
      </bottom>
      <diagonal/>
    </border>
    <border>
      <left style="thick">
        <color indexed="64"/>
      </left>
      <right style="hair">
        <color indexed="64"/>
      </right>
      <top/>
      <bottom style="hair">
        <color indexed="64"/>
      </bottom>
      <diagonal/>
    </border>
    <border>
      <left style="hair">
        <color auto="1"/>
      </left>
      <right style="hair">
        <color auto="1"/>
      </right>
      <top/>
      <bottom style="hair">
        <color auto="1"/>
      </bottom>
      <diagonal/>
    </border>
    <border>
      <left style="hair">
        <color indexed="64"/>
      </left>
      <right style="thin">
        <color indexed="64"/>
      </right>
      <top style="double">
        <color indexed="64"/>
      </top>
      <bottom style="thin">
        <color indexed="64"/>
      </bottom>
      <diagonal/>
    </border>
    <border>
      <left style="hair">
        <color auto="1"/>
      </left>
      <right style="hair">
        <color auto="1"/>
      </right>
      <top style="hair">
        <color auto="1"/>
      </top>
      <bottom/>
      <diagonal/>
    </border>
    <border>
      <left/>
      <right style="hair">
        <color auto="1"/>
      </right>
      <top/>
      <bottom style="hair">
        <color auto="1"/>
      </bottom>
      <diagonal/>
    </border>
    <border>
      <left style="hair">
        <color auto="1"/>
      </left>
      <right style="thin">
        <color indexed="64"/>
      </right>
      <top style="thin">
        <color indexed="64"/>
      </top>
      <bottom/>
      <diagonal/>
    </border>
    <border>
      <left style="thin">
        <color indexed="64"/>
      </left>
      <right/>
      <top/>
      <bottom style="double">
        <color indexed="64"/>
      </bottom>
      <diagonal/>
    </border>
    <border>
      <left/>
      <right style="hair">
        <color auto="1"/>
      </right>
      <top/>
      <bottom style="double">
        <color indexed="64"/>
      </bottom>
      <diagonal/>
    </border>
    <border>
      <left style="hair">
        <color auto="1"/>
      </left>
      <right/>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hair">
        <color auto="1"/>
      </left>
      <right style="thin">
        <color indexed="64"/>
      </right>
      <top/>
      <bottom style="thin">
        <color indexed="64"/>
      </bottom>
      <diagonal/>
    </border>
    <border>
      <left style="medium">
        <color rgb="FFFF0000"/>
      </left>
      <right style="hair">
        <color auto="1"/>
      </right>
      <top style="medium">
        <color rgb="FFFF0000"/>
      </top>
      <bottom style="hair">
        <color auto="1"/>
      </bottom>
      <diagonal/>
    </border>
    <border>
      <left style="hair">
        <color auto="1"/>
      </left>
      <right style="hair">
        <color auto="1"/>
      </right>
      <top style="medium">
        <color rgb="FFFF0000"/>
      </top>
      <bottom style="hair">
        <color auto="1"/>
      </bottom>
      <diagonal/>
    </border>
    <border>
      <left style="hair">
        <color auto="1"/>
      </left>
      <right style="medium">
        <color rgb="FFFF0000"/>
      </right>
      <top style="medium">
        <color rgb="FFFF0000"/>
      </top>
      <bottom style="hair">
        <color auto="1"/>
      </bottom>
      <diagonal/>
    </border>
    <border>
      <left style="medium">
        <color rgb="FFFF0000"/>
      </left>
      <right style="hair">
        <color auto="1"/>
      </right>
      <top style="hair">
        <color auto="1"/>
      </top>
      <bottom style="medium">
        <color rgb="FFFF0000"/>
      </bottom>
      <diagonal/>
    </border>
    <border>
      <left style="hair">
        <color auto="1"/>
      </left>
      <right style="hair">
        <color auto="1"/>
      </right>
      <top style="hair">
        <color auto="1"/>
      </top>
      <bottom style="medium">
        <color rgb="FFFF0000"/>
      </bottom>
      <diagonal/>
    </border>
    <border>
      <left style="hair">
        <color auto="1"/>
      </left>
      <right style="medium">
        <color rgb="FFFF0000"/>
      </right>
      <top style="hair">
        <color auto="1"/>
      </top>
      <bottom style="medium">
        <color rgb="FFFF0000"/>
      </bottom>
      <diagonal/>
    </border>
    <border diagonalUp="1">
      <left style="medium">
        <color indexed="64"/>
      </left>
      <right style="medium">
        <color indexed="64"/>
      </right>
      <top/>
      <bottom style="thin">
        <color indexed="64"/>
      </bottom>
      <diagonal style="thin">
        <color indexed="64"/>
      </diagonal>
    </border>
    <border diagonalUp="1">
      <left style="medium">
        <color indexed="64"/>
      </left>
      <right style="medium">
        <color indexed="64"/>
      </right>
      <top/>
      <bottom/>
      <diagonal style="thin">
        <color indexed="64"/>
      </diagonal>
    </border>
    <border>
      <left style="thin">
        <color indexed="64"/>
      </left>
      <right style="medium">
        <color indexed="64"/>
      </right>
      <top style="medium">
        <color indexed="64"/>
      </top>
      <bottom style="thin">
        <color indexed="64"/>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hair">
        <color auto="1"/>
      </left>
      <right style="hair">
        <color auto="1"/>
      </right>
      <top/>
      <bottom style="hair">
        <color auto="1"/>
      </bottom>
      <diagonal/>
    </border>
    <border>
      <left style="medium">
        <color indexed="64"/>
      </left>
      <right style="medium">
        <color indexed="64"/>
      </right>
      <top style="medium">
        <color indexed="64"/>
      </top>
      <bottom style="medium">
        <color indexed="64"/>
      </bottom>
      <diagonal/>
    </border>
    <border>
      <left style="hair">
        <color auto="1"/>
      </left>
      <right style="thin">
        <color indexed="64"/>
      </right>
      <top/>
      <bottom style="hair">
        <color auto="1"/>
      </bottom>
      <diagonal/>
    </border>
    <border>
      <left style="thin">
        <color indexed="64"/>
      </left>
      <right style="thin">
        <color indexed="64"/>
      </right>
      <top style="hair">
        <color theme="0"/>
      </top>
      <bottom/>
      <diagonal/>
    </border>
    <border>
      <left style="thin">
        <color indexed="64"/>
      </left>
      <right style="medium">
        <color indexed="64"/>
      </right>
      <top style="hair">
        <color theme="0"/>
      </top>
      <bottom/>
      <diagonal/>
    </border>
    <border>
      <left style="hair">
        <color indexed="64"/>
      </left>
      <right style="hair">
        <color indexed="64"/>
      </right>
      <top style="hair">
        <color indexed="64"/>
      </top>
      <bottom style="medium">
        <color indexed="64"/>
      </bottom>
      <diagonal/>
    </border>
    <border diagonalDown="1">
      <left style="thin">
        <color auto="1"/>
      </left>
      <right/>
      <top style="thin">
        <color auto="1"/>
      </top>
      <bottom/>
      <diagonal style="thin">
        <color auto="1"/>
      </diagonal>
    </border>
    <border diagonalDown="1">
      <left/>
      <right style="thin">
        <color auto="1"/>
      </right>
      <top style="thin">
        <color auto="1"/>
      </top>
      <bottom/>
      <diagonal style="thin">
        <color auto="1"/>
      </diagonal>
    </border>
    <border diagonalDown="1">
      <left style="thin">
        <color auto="1"/>
      </left>
      <right/>
      <top/>
      <bottom style="thin">
        <color auto="1"/>
      </bottom>
      <diagonal style="thin">
        <color auto="1"/>
      </diagonal>
    </border>
    <border diagonalDown="1">
      <left/>
      <right/>
      <top/>
      <bottom style="thin">
        <color auto="1"/>
      </bottom>
      <diagonal style="thin">
        <color auto="1"/>
      </diagonal>
    </border>
    <border diagonalDown="1">
      <left/>
      <right style="thin">
        <color auto="1"/>
      </right>
      <top/>
      <bottom style="thin">
        <color auto="1"/>
      </bottom>
      <diagonal style="thin">
        <color auto="1"/>
      </diagonal>
    </border>
    <border>
      <left style="thick">
        <color rgb="FFFF0000"/>
      </left>
      <right style="hair">
        <color auto="1"/>
      </right>
      <top style="thick">
        <color rgb="FFFF0000"/>
      </top>
      <bottom style="hair">
        <color auto="1"/>
      </bottom>
      <diagonal/>
    </border>
    <border>
      <left style="hair">
        <color auto="1"/>
      </left>
      <right style="hair">
        <color auto="1"/>
      </right>
      <top style="thick">
        <color rgb="FFFF0000"/>
      </top>
      <bottom style="hair">
        <color auto="1"/>
      </bottom>
      <diagonal/>
    </border>
    <border>
      <left style="hair">
        <color auto="1"/>
      </left>
      <right style="thick">
        <color rgb="FFFF0000"/>
      </right>
      <top style="thick">
        <color rgb="FFFF0000"/>
      </top>
      <bottom style="hair">
        <color auto="1"/>
      </bottom>
      <diagonal/>
    </border>
    <border>
      <left style="thick">
        <color rgb="FFFF0000"/>
      </left>
      <right style="hair">
        <color auto="1"/>
      </right>
      <top style="hair">
        <color auto="1"/>
      </top>
      <bottom style="thick">
        <color rgb="FFFF0000"/>
      </bottom>
      <diagonal/>
    </border>
    <border>
      <left style="hair">
        <color auto="1"/>
      </left>
      <right style="hair">
        <color auto="1"/>
      </right>
      <top style="hair">
        <color auto="1"/>
      </top>
      <bottom style="thick">
        <color rgb="FFFF0000"/>
      </bottom>
      <diagonal/>
    </border>
    <border>
      <left style="hair">
        <color auto="1"/>
      </left>
      <right style="thick">
        <color rgb="FFFF0000"/>
      </right>
      <top style="hair">
        <color auto="1"/>
      </top>
      <bottom style="thick">
        <color rgb="FFFF0000"/>
      </bottom>
      <diagonal/>
    </border>
    <border>
      <left/>
      <right style="hair">
        <color auto="1"/>
      </right>
      <top style="medium">
        <color rgb="FFFF0000"/>
      </top>
      <bottom style="hair">
        <color auto="1"/>
      </bottom>
      <diagonal/>
    </border>
    <border>
      <left/>
      <right style="hair">
        <color auto="1"/>
      </right>
      <top style="hair">
        <color auto="1"/>
      </top>
      <bottom style="medium">
        <color rgb="FFFF0000"/>
      </bottom>
      <diagonal/>
    </border>
  </borders>
  <cellStyleXfs count="106">
    <xf numFmtId="0" fontId="0" fillId="0" borderId="0"/>
    <xf numFmtId="0" fontId="46" fillId="2" borderId="0" applyNumberFormat="0" applyBorder="0" applyAlignment="0" applyProtection="0">
      <alignment vertical="center"/>
    </xf>
    <xf numFmtId="0" fontId="46" fillId="3" borderId="0" applyNumberFormat="0" applyBorder="0" applyAlignment="0" applyProtection="0">
      <alignment vertical="center"/>
    </xf>
    <xf numFmtId="0" fontId="46" fillId="4" borderId="0" applyNumberFormat="0" applyBorder="0" applyAlignment="0" applyProtection="0">
      <alignment vertical="center"/>
    </xf>
    <xf numFmtId="0" fontId="46" fillId="5" borderId="0" applyNumberFormat="0" applyBorder="0" applyAlignment="0" applyProtection="0">
      <alignment vertical="center"/>
    </xf>
    <xf numFmtId="0" fontId="46" fillId="6" borderId="0" applyNumberFormat="0" applyBorder="0" applyAlignment="0" applyProtection="0">
      <alignment vertical="center"/>
    </xf>
    <xf numFmtId="0" fontId="46" fillId="7" borderId="0" applyNumberFormat="0" applyBorder="0" applyAlignment="0" applyProtection="0">
      <alignment vertical="center"/>
    </xf>
    <xf numFmtId="0" fontId="46" fillId="8" borderId="0" applyNumberFormat="0" applyBorder="0" applyAlignment="0" applyProtection="0">
      <alignment vertical="center"/>
    </xf>
    <xf numFmtId="0" fontId="46" fillId="9" borderId="0" applyNumberFormat="0" applyBorder="0" applyAlignment="0" applyProtection="0">
      <alignment vertical="center"/>
    </xf>
    <xf numFmtId="0" fontId="46" fillId="10" borderId="0" applyNumberFormat="0" applyBorder="0" applyAlignment="0" applyProtection="0">
      <alignment vertical="center"/>
    </xf>
    <xf numFmtId="0" fontId="46" fillId="5" borderId="0" applyNumberFormat="0" applyBorder="0" applyAlignment="0" applyProtection="0">
      <alignment vertical="center"/>
    </xf>
    <xf numFmtId="0" fontId="46" fillId="8" borderId="0" applyNumberFormat="0" applyBorder="0" applyAlignment="0" applyProtection="0">
      <alignment vertical="center"/>
    </xf>
    <xf numFmtId="0" fontId="46" fillId="11" borderId="0" applyNumberFormat="0" applyBorder="0" applyAlignment="0" applyProtection="0">
      <alignment vertical="center"/>
    </xf>
    <xf numFmtId="0" fontId="47" fillId="12" borderId="0" applyNumberFormat="0" applyBorder="0" applyAlignment="0" applyProtection="0">
      <alignment vertical="center"/>
    </xf>
    <xf numFmtId="0" fontId="47" fillId="9" borderId="0" applyNumberFormat="0" applyBorder="0" applyAlignment="0" applyProtection="0">
      <alignment vertical="center"/>
    </xf>
    <xf numFmtId="0" fontId="47" fillId="10" borderId="0" applyNumberFormat="0" applyBorder="0" applyAlignment="0" applyProtection="0">
      <alignment vertical="center"/>
    </xf>
    <xf numFmtId="0" fontId="47" fillId="13" borderId="0" applyNumberFormat="0" applyBorder="0" applyAlignment="0" applyProtection="0">
      <alignment vertical="center"/>
    </xf>
    <xf numFmtId="0" fontId="47" fillId="14" borderId="0" applyNumberFormat="0" applyBorder="0" applyAlignment="0" applyProtection="0">
      <alignment vertical="center"/>
    </xf>
    <xf numFmtId="0" fontId="47" fillId="15" borderId="0" applyNumberFormat="0" applyBorder="0" applyAlignment="0" applyProtection="0">
      <alignment vertical="center"/>
    </xf>
    <xf numFmtId="0" fontId="47" fillId="16" borderId="0" applyNumberFormat="0" applyBorder="0" applyAlignment="0" applyProtection="0">
      <alignment vertical="center"/>
    </xf>
    <xf numFmtId="0" fontId="47" fillId="17" borderId="0" applyNumberFormat="0" applyBorder="0" applyAlignment="0" applyProtection="0">
      <alignment vertical="center"/>
    </xf>
    <xf numFmtId="0" fontId="47" fillId="18" borderId="0" applyNumberFormat="0" applyBorder="0" applyAlignment="0" applyProtection="0">
      <alignment vertical="center"/>
    </xf>
    <xf numFmtId="0" fontId="47" fillId="13" borderId="0" applyNumberFormat="0" applyBorder="0" applyAlignment="0" applyProtection="0">
      <alignment vertical="center"/>
    </xf>
    <xf numFmtId="0" fontId="47" fillId="14" borderId="0" applyNumberFormat="0" applyBorder="0" applyAlignment="0" applyProtection="0">
      <alignment vertical="center"/>
    </xf>
    <xf numFmtId="0" fontId="47" fillId="19" borderId="0" applyNumberFormat="0" applyBorder="0" applyAlignment="0" applyProtection="0">
      <alignment vertical="center"/>
    </xf>
    <xf numFmtId="0" fontId="48" fillId="0" borderId="0" applyNumberFormat="0" applyFill="0" applyBorder="0" applyAlignment="0" applyProtection="0">
      <alignment vertical="center"/>
    </xf>
    <xf numFmtId="0" fontId="49" fillId="20" borderId="1" applyNumberFormat="0" applyAlignment="0" applyProtection="0">
      <alignment vertical="center"/>
    </xf>
    <xf numFmtId="0" fontId="50" fillId="21" borderId="0" applyNumberFormat="0" applyBorder="0" applyAlignment="0" applyProtection="0">
      <alignment vertical="center"/>
    </xf>
    <xf numFmtId="0" fontId="22" fillId="22" borderId="2" applyNumberFormat="0" applyFont="0" applyAlignment="0" applyProtection="0">
      <alignment vertical="center"/>
    </xf>
    <xf numFmtId="0" fontId="51" fillId="0" borderId="3" applyNumberFormat="0" applyFill="0" applyAlignment="0" applyProtection="0">
      <alignment vertical="center"/>
    </xf>
    <xf numFmtId="0" fontId="52" fillId="3" borderId="0" applyNumberFormat="0" applyBorder="0" applyAlignment="0" applyProtection="0">
      <alignment vertical="center"/>
    </xf>
    <xf numFmtId="0" fontId="53" fillId="23" borderId="4" applyNumberFormat="0" applyAlignment="0" applyProtection="0">
      <alignment vertical="center"/>
    </xf>
    <xf numFmtId="0" fontId="41" fillId="0" borderId="0" applyNumberFormat="0" applyFill="0" applyBorder="0" applyAlignment="0" applyProtection="0">
      <alignment vertical="center"/>
    </xf>
    <xf numFmtId="38" fontId="18" fillId="0" borderId="0" applyFont="0" applyFill="0" applyBorder="0" applyAlignment="0" applyProtection="0"/>
    <xf numFmtId="38" fontId="22" fillId="0" borderId="0" applyFont="0" applyFill="0" applyBorder="0" applyAlignment="0" applyProtection="0">
      <alignment vertical="center"/>
    </xf>
    <xf numFmtId="0" fontId="54" fillId="0" borderId="5" applyNumberFormat="0" applyFill="0" applyAlignment="0" applyProtection="0">
      <alignment vertical="center"/>
    </xf>
    <xf numFmtId="0" fontId="55" fillId="0" borderId="6" applyNumberFormat="0" applyFill="0" applyAlignment="0" applyProtection="0">
      <alignment vertical="center"/>
    </xf>
    <xf numFmtId="0" fontId="56" fillId="0" borderId="7" applyNumberFormat="0" applyFill="0" applyAlignment="0" applyProtection="0">
      <alignment vertical="center"/>
    </xf>
    <xf numFmtId="0" fontId="56" fillId="0" borderId="0" applyNumberFormat="0" applyFill="0" applyBorder="0" applyAlignment="0" applyProtection="0">
      <alignment vertical="center"/>
    </xf>
    <xf numFmtId="0" fontId="57" fillId="0" borderId="8" applyNumberFormat="0" applyFill="0" applyAlignment="0" applyProtection="0">
      <alignment vertical="center"/>
    </xf>
    <xf numFmtId="0" fontId="58" fillId="23" borderId="9" applyNumberFormat="0" applyAlignment="0" applyProtection="0">
      <alignment vertical="center"/>
    </xf>
    <xf numFmtId="0" fontId="59" fillId="0" borderId="0" applyNumberFormat="0" applyFill="0" applyBorder="0" applyAlignment="0" applyProtection="0">
      <alignment vertical="center"/>
    </xf>
    <xf numFmtId="0" fontId="60" fillId="7" borderId="4" applyNumberFormat="0" applyAlignment="0" applyProtection="0">
      <alignment vertical="center"/>
    </xf>
    <xf numFmtId="0" fontId="22" fillId="0" borderId="0">
      <alignment vertical="center"/>
    </xf>
    <xf numFmtId="0" fontId="80" fillId="0" borderId="0">
      <alignment vertical="center"/>
    </xf>
    <xf numFmtId="0" fontId="22" fillId="0" borderId="0">
      <alignment vertical="center"/>
    </xf>
    <xf numFmtId="0" fontId="22" fillId="0" borderId="0">
      <alignment vertical="center"/>
    </xf>
    <xf numFmtId="0" fontId="22" fillId="0" borderId="0">
      <alignment vertical="center"/>
    </xf>
    <xf numFmtId="0" fontId="61" fillId="4" borderId="0" applyNumberFormat="0" applyBorder="0" applyAlignment="0" applyProtection="0">
      <alignment vertical="center"/>
    </xf>
    <xf numFmtId="0" fontId="91" fillId="0" borderId="0"/>
    <xf numFmtId="0" fontId="91" fillId="0" borderId="0"/>
    <xf numFmtId="0" fontId="91" fillId="0" borderId="0"/>
    <xf numFmtId="180" fontId="80" fillId="0" borderId="0" applyFont="0" applyFill="0" applyBorder="0" applyAlignment="0" applyProtection="0">
      <alignment vertical="center"/>
    </xf>
    <xf numFmtId="38" fontId="80" fillId="0" borderId="0" applyFont="0" applyFill="0" applyBorder="0" applyAlignment="0" applyProtection="0">
      <alignment vertical="center"/>
    </xf>
    <xf numFmtId="38" fontId="26" fillId="0" borderId="0" applyFont="0" applyFill="0" applyBorder="0" applyAlignment="0" applyProtection="0">
      <alignment vertical="center"/>
    </xf>
    <xf numFmtId="0" fontId="80" fillId="0" borderId="0">
      <alignment vertical="center"/>
    </xf>
    <xf numFmtId="0" fontId="18" fillId="0" borderId="0"/>
    <xf numFmtId="38" fontId="18" fillId="0" borderId="0" applyFont="0" applyFill="0" applyBorder="0" applyAlignment="0" applyProtection="0"/>
    <xf numFmtId="0" fontId="26" fillId="0" borderId="0">
      <alignment vertical="center"/>
    </xf>
    <xf numFmtId="0" fontId="91" fillId="0" borderId="0"/>
    <xf numFmtId="0" fontId="91" fillId="0" borderId="0"/>
    <xf numFmtId="180" fontId="18" fillId="0" borderId="0" applyFont="0" applyFill="0" applyBorder="0" applyAlignment="0" applyProtection="0"/>
    <xf numFmtId="0" fontId="91" fillId="0" borderId="0"/>
    <xf numFmtId="0" fontId="91" fillId="0" borderId="0"/>
    <xf numFmtId="0" fontId="91" fillId="0" borderId="0"/>
    <xf numFmtId="0" fontId="106" fillId="0" borderId="0">
      <alignment vertical="center"/>
    </xf>
    <xf numFmtId="0" fontId="112" fillId="0" borderId="0" applyNumberFormat="0" applyFill="0" applyBorder="0" applyAlignment="0" applyProtection="0"/>
    <xf numFmtId="0" fontId="17" fillId="0" borderId="0">
      <alignment vertical="center"/>
    </xf>
    <xf numFmtId="0" fontId="18" fillId="0" borderId="0">
      <alignment vertical="center"/>
    </xf>
    <xf numFmtId="0" fontId="18" fillId="0" borderId="0">
      <alignment vertical="center"/>
    </xf>
    <xf numFmtId="0" fontId="18" fillId="0" borderId="0"/>
    <xf numFmtId="0" fontId="18" fillId="0" borderId="0">
      <alignment vertical="center"/>
    </xf>
    <xf numFmtId="0" fontId="16" fillId="0" borderId="0">
      <alignment vertical="center"/>
    </xf>
    <xf numFmtId="0" fontId="15" fillId="0" borderId="0">
      <alignment vertical="center"/>
    </xf>
    <xf numFmtId="9" fontId="15" fillId="0" borderId="0" applyFont="0" applyFill="0" applyBorder="0" applyAlignment="0" applyProtection="0">
      <alignment vertical="center"/>
    </xf>
    <xf numFmtId="0" fontId="14" fillId="0" borderId="0">
      <alignment vertical="center"/>
    </xf>
    <xf numFmtId="9" fontId="14" fillId="0" borderId="0" applyFont="0" applyFill="0" applyBorder="0" applyAlignment="0" applyProtection="0">
      <alignment vertical="center"/>
    </xf>
    <xf numFmtId="38" fontId="12" fillId="0" borderId="0" applyFont="0" applyFill="0" applyBorder="0" applyAlignment="0" applyProtection="0">
      <alignment vertical="center"/>
    </xf>
    <xf numFmtId="0" fontId="18" fillId="0" borderId="0">
      <alignment vertical="center"/>
    </xf>
    <xf numFmtId="0" fontId="18" fillId="0" borderId="0">
      <alignment vertical="center"/>
    </xf>
    <xf numFmtId="38" fontId="11" fillId="0" borderId="0" applyFont="0" applyFill="0" applyBorder="0" applyAlignment="0" applyProtection="0">
      <alignment vertical="center"/>
    </xf>
    <xf numFmtId="0" fontId="10" fillId="0" borderId="0">
      <alignment vertical="center"/>
    </xf>
    <xf numFmtId="0" fontId="163" fillId="0" borderId="0">
      <alignment vertical="center"/>
    </xf>
    <xf numFmtId="38" fontId="163" fillId="0" borderId="0" applyFont="0" applyFill="0" applyBorder="0" applyAlignment="0" applyProtection="0">
      <alignment vertical="center"/>
    </xf>
    <xf numFmtId="0" fontId="138" fillId="0" borderId="0">
      <alignment vertical="center"/>
    </xf>
    <xf numFmtId="0" fontId="80" fillId="0" borderId="0"/>
    <xf numFmtId="0" fontId="9" fillId="0" borderId="0">
      <alignment vertical="center"/>
    </xf>
    <xf numFmtId="0" fontId="8" fillId="0" borderId="0">
      <alignment vertical="center"/>
    </xf>
    <xf numFmtId="9" fontId="8" fillId="0" borderId="0" applyFont="0" applyFill="0" applyBorder="0" applyAlignment="0" applyProtection="0">
      <alignment vertical="center"/>
    </xf>
    <xf numFmtId="0" fontId="7" fillId="0" borderId="0">
      <alignment vertical="center"/>
    </xf>
    <xf numFmtId="9" fontId="7" fillId="0" borderId="0" applyFont="0" applyFill="0" applyBorder="0" applyAlignment="0" applyProtection="0">
      <alignment vertical="center"/>
    </xf>
    <xf numFmtId="0" fontId="6" fillId="0" borderId="0">
      <alignment vertical="center"/>
    </xf>
    <xf numFmtId="9" fontId="6" fillId="0" borderId="0" applyFont="0" applyFill="0" applyBorder="0" applyAlignment="0" applyProtection="0">
      <alignment vertical="center"/>
    </xf>
    <xf numFmtId="0" fontId="5" fillId="0" borderId="0">
      <alignment vertical="center"/>
    </xf>
    <xf numFmtId="9" fontId="5"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32" fillId="0" borderId="0"/>
    <xf numFmtId="0" fontId="138" fillId="0" borderId="0"/>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9" fontId="1" fillId="0" borderId="0" applyFont="0" applyFill="0" applyBorder="0" applyAlignment="0" applyProtection="0">
      <alignment vertical="center"/>
    </xf>
  </cellStyleXfs>
  <cellXfs count="4417">
    <xf numFmtId="0" fontId="0" fillId="0" borderId="0" xfId="0"/>
    <xf numFmtId="0" fontId="20" fillId="0" borderId="0" xfId="0" applyFont="1" applyProtection="1"/>
    <xf numFmtId="0" fontId="20" fillId="0" borderId="0" xfId="0" applyFont="1" applyBorder="1" applyProtection="1"/>
    <xf numFmtId="0" fontId="20" fillId="0" borderId="13" xfId="0" applyFont="1" applyBorder="1" applyProtection="1"/>
    <xf numFmtId="0" fontId="20" fillId="0" borderId="14" xfId="0" applyFont="1" applyBorder="1" applyProtection="1"/>
    <xf numFmtId="0" fontId="20" fillId="0" borderId="27" xfId="0" applyFont="1" applyBorder="1" applyProtection="1"/>
    <xf numFmtId="0" fontId="20" fillId="0" borderId="18" xfId="0" applyFont="1" applyBorder="1" applyProtection="1"/>
    <xf numFmtId="0" fontId="20" fillId="0" borderId="16" xfId="0" applyFont="1" applyBorder="1" applyProtection="1"/>
    <xf numFmtId="0" fontId="20" fillId="0" borderId="15" xfId="0" applyFont="1" applyBorder="1" applyProtection="1"/>
    <xf numFmtId="0" fontId="20" fillId="0" borderId="28" xfId="0" applyFont="1" applyBorder="1" applyAlignment="1" applyProtection="1">
      <alignment horizontal="center" vertical="center"/>
    </xf>
    <xf numFmtId="0" fontId="20" fillId="0" borderId="12" xfId="0" applyFont="1" applyBorder="1" applyAlignment="1" applyProtection="1">
      <alignment vertical="center"/>
    </xf>
    <xf numFmtId="0" fontId="20" fillId="0" borderId="28" xfId="0" applyFont="1" applyBorder="1" applyAlignment="1" applyProtection="1">
      <alignment horizontal="center" vertical="center" shrinkToFit="1"/>
    </xf>
    <xf numFmtId="0" fontId="20" fillId="0" borderId="12" xfId="0" applyFont="1" applyBorder="1" applyAlignment="1" applyProtection="1">
      <alignment horizontal="center" vertical="center" shrinkToFit="1"/>
    </xf>
    <xf numFmtId="0" fontId="20" fillId="0" borderId="10" xfId="0" applyFont="1" applyBorder="1" applyProtection="1"/>
    <xf numFmtId="0" fontId="20" fillId="0" borderId="26" xfId="0" applyFont="1" applyBorder="1" applyProtection="1"/>
    <xf numFmtId="0" fontId="22" fillId="0" borderId="0" xfId="47" applyProtection="1">
      <alignment vertical="center"/>
    </xf>
    <xf numFmtId="0" fontId="28" fillId="0" borderId="0" xfId="47" applyFont="1" applyAlignment="1" applyProtection="1">
      <alignment horizontal="right" vertical="center"/>
    </xf>
    <xf numFmtId="0" fontId="29" fillId="0" borderId="0" xfId="47" applyFont="1" applyAlignment="1" applyProtection="1">
      <alignment horizontal="center" vertical="center"/>
    </xf>
    <xf numFmtId="0" fontId="28" fillId="0" borderId="13" xfId="47" applyFont="1" applyBorder="1" applyAlignment="1" applyProtection="1">
      <alignment vertical="center" wrapText="1"/>
    </xf>
    <xf numFmtId="0" fontId="28" fillId="0" borderId="14" xfId="47" applyFont="1" applyBorder="1" applyAlignment="1" applyProtection="1">
      <alignment vertical="center" wrapText="1"/>
    </xf>
    <xf numFmtId="0" fontId="28" fillId="0" borderId="19" xfId="47" applyFont="1" applyBorder="1" applyAlignment="1" applyProtection="1">
      <alignment horizontal="center" vertical="center" wrapText="1"/>
    </xf>
    <xf numFmtId="0" fontId="28" fillId="0" borderId="14" xfId="47" applyFont="1" applyBorder="1" applyAlignment="1" applyProtection="1">
      <alignment horizontal="justify" vertical="top" wrapText="1"/>
    </xf>
    <xf numFmtId="0" fontId="31" fillId="0" borderId="0" xfId="47" applyFont="1" applyProtection="1">
      <alignment vertical="center"/>
    </xf>
    <xf numFmtId="0" fontId="22" fillId="0" borderId="0" xfId="47" applyAlignment="1" applyProtection="1">
      <alignment vertical="center"/>
    </xf>
    <xf numFmtId="0" fontId="31" fillId="0" borderId="0" xfId="0" applyFont="1" applyProtection="1"/>
    <xf numFmtId="0" fontId="31" fillId="0" borderId="0" xfId="0" applyFont="1" applyAlignment="1" applyProtection="1">
      <alignment horizontal="center"/>
    </xf>
    <xf numFmtId="0" fontId="31" fillId="0" borderId="0" xfId="0" applyFont="1" applyBorder="1" applyAlignment="1" applyProtection="1">
      <alignment horizontal="center"/>
    </xf>
    <xf numFmtId="0" fontId="31" fillId="0" borderId="0" xfId="0" applyFont="1" applyBorder="1" applyProtection="1"/>
    <xf numFmtId="0" fontId="33" fillId="0" borderId="19" xfId="0" applyFont="1" applyBorder="1" applyAlignment="1" applyProtection="1">
      <alignment horizontal="center" vertical="center"/>
    </xf>
    <xf numFmtId="0" fontId="33" fillId="0" borderId="28" xfId="0" applyFont="1" applyBorder="1" applyAlignment="1" applyProtection="1">
      <alignment horizontal="center" vertical="center"/>
    </xf>
    <xf numFmtId="0" fontId="33" fillId="0" borderId="12" xfId="0" applyFont="1" applyBorder="1" applyAlignment="1" applyProtection="1">
      <alignment horizontal="center" vertical="center"/>
    </xf>
    <xf numFmtId="0" fontId="31" fillId="0" borderId="0" xfId="0" applyFont="1" applyAlignment="1" applyProtection="1">
      <alignment vertical="center"/>
    </xf>
    <xf numFmtId="0" fontId="33" fillId="0" borderId="0" xfId="0" applyFont="1" applyProtection="1"/>
    <xf numFmtId="0" fontId="33" fillId="0" borderId="0" xfId="0" applyFont="1" applyAlignment="1" applyProtection="1">
      <alignment horizontal="center"/>
    </xf>
    <xf numFmtId="0" fontId="33" fillId="0" borderId="19" xfId="0" applyFont="1" applyBorder="1" applyAlignment="1" applyProtection="1">
      <alignment horizontal="center" wrapText="1"/>
    </xf>
    <xf numFmtId="0" fontId="33" fillId="0" borderId="0" xfId="0" applyFont="1" applyBorder="1" applyProtection="1"/>
    <xf numFmtId="0" fontId="33" fillId="0" borderId="0" xfId="0" applyFont="1" applyBorder="1" applyAlignment="1" applyProtection="1">
      <alignment horizontal="center"/>
    </xf>
    <xf numFmtId="0" fontId="33" fillId="0" borderId="19"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20" fillId="0" borderId="28" xfId="0" applyFont="1" applyBorder="1" applyAlignment="1" applyProtection="1">
      <alignment horizontal="left" vertical="center"/>
    </xf>
    <xf numFmtId="0" fontId="20" fillId="0" borderId="12" xfId="0" applyFont="1" applyBorder="1" applyAlignment="1" applyProtection="1">
      <alignment horizontal="left" vertical="center"/>
    </xf>
    <xf numFmtId="0" fontId="0" fillId="0" borderId="0" xfId="0" applyAlignment="1">
      <alignment vertical="center"/>
    </xf>
    <xf numFmtId="0" fontId="68" fillId="0" borderId="0" xfId="45" applyFont="1">
      <alignment vertical="center"/>
    </xf>
    <xf numFmtId="0" fontId="68" fillId="0" borderId="0" xfId="45" applyFont="1" applyBorder="1" applyAlignment="1">
      <alignment horizontal="center" vertical="center"/>
    </xf>
    <xf numFmtId="0" fontId="69" fillId="0" borderId="0" xfId="45" applyFont="1" applyAlignment="1">
      <alignment horizontal="left" vertical="center"/>
    </xf>
    <xf numFmtId="0" fontId="68" fillId="0" borderId="0" xfId="45" applyFont="1" applyBorder="1">
      <alignment vertical="center"/>
    </xf>
    <xf numFmtId="0" fontId="69" fillId="0" borderId="0" xfId="45" applyFont="1" applyAlignment="1">
      <alignment vertical="center"/>
    </xf>
    <xf numFmtId="0" fontId="68" fillId="0" borderId="65" xfId="45" applyFont="1" applyBorder="1">
      <alignment vertical="center"/>
    </xf>
    <xf numFmtId="0" fontId="68" fillId="0" borderId="65" xfId="45" applyFont="1" applyBorder="1" applyAlignment="1">
      <alignment horizontal="center" vertical="center"/>
    </xf>
    <xf numFmtId="0" fontId="68" fillId="0" borderId="66" xfId="45" applyFont="1" applyBorder="1" applyAlignment="1">
      <alignment horizontal="left" vertical="center"/>
    </xf>
    <xf numFmtId="0" fontId="80" fillId="0" borderId="0" xfId="44" applyProtection="1">
      <alignment vertical="center"/>
      <protection locked="0"/>
    </xf>
    <xf numFmtId="0" fontId="68" fillId="24" borderId="79" xfId="45" applyFont="1" applyFill="1" applyBorder="1" applyProtection="1">
      <alignment vertical="center"/>
      <protection locked="0"/>
    </xf>
    <xf numFmtId="0" fontId="68" fillId="24" borderId="80" xfId="45" applyFont="1" applyFill="1" applyBorder="1" applyProtection="1">
      <alignment vertical="center"/>
      <protection locked="0"/>
    </xf>
    <xf numFmtId="0" fontId="63" fillId="0" borderId="38" xfId="45" applyFont="1" applyBorder="1" applyAlignment="1" applyProtection="1">
      <alignment vertical="center" shrinkToFit="1"/>
      <protection locked="0"/>
    </xf>
    <xf numFmtId="0" fontId="63" fillId="0" borderId="37" xfId="45" applyFont="1" applyBorder="1" applyAlignment="1" applyProtection="1">
      <alignment vertical="center" shrinkToFit="1"/>
      <protection locked="0"/>
    </xf>
    <xf numFmtId="0" fontId="68" fillId="24" borderId="81" xfId="45" applyFont="1" applyFill="1" applyBorder="1" applyProtection="1">
      <alignment vertical="center"/>
      <protection locked="0"/>
    </xf>
    <xf numFmtId="0" fontId="63" fillId="24" borderId="82" xfId="45" applyFont="1" applyFill="1" applyBorder="1" applyAlignment="1" applyProtection="1">
      <alignment horizontal="center" vertical="center"/>
      <protection locked="0"/>
    </xf>
    <xf numFmtId="0" fontId="63" fillId="24" borderId="83" xfId="45" applyFont="1" applyFill="1" applyBorder="1" applyAlignment="1" applyProtection="1">
      <alignment horizontal="center" vertical="center"/>
      <protection locked="0"/>
    </xf>
    <xf numFmtId="0" fontId="63" fillId="24" borderId="84" xfId="45" applyFont="1" applyFill="1" applyBorder="1" applyAlignment="1" applyProtection="1">
      <alignment horizontal="center" vertical="center"/>
      <protection locked="0"/>
    </xf>
    <xf numFmtId="0" fontId="68" fillId="24" borderId="85" xfId="45" applyFont="1" applyFill="1" applyBorder="1" applyProtection="1">
      <alignment vertical="center"/>
      <protection locked="0"/>
    </xf>
    <xf numFmtId="0" fontId="68" fillId="24" borderId="86" xfId="45" applyFont="1" applyFill="1" applyBorder="1" applyProtection="1">
      <alignment vertical="center"/>
      <protection locked="0"/>
    </xf>
    <xf numFmtId="0" fontId="68" fillId="24" borderId="87" xfId="45" applyFont="1" applyFill="1" applyBorder="1" applyProtection="1">
      <alignment vertical="center"/>
      <protection locked="0"/>
    </xf>
    <xf numFmtId="0" fontId="68" fillId="24" borderId="88" xfId="45" applyFont="1" applyFill="1" applyBorder="1" applyProtection="1">
      <alignment vertical="center"/>
      <protection locked="0"/>
    </xf>
    <xf numFmtId="0" fontId="68" fillId="24" borderId="65" xfId="45" applyFont="1" applyFill="1" applyBorder="1" applyProtection="1">
      <alignment vertical="center"/>
      <protection locked="0"/>
    </xf>
    <xf numFmtId="0" fontId="75" fillId="0" borderId="0" xfId="44" applyFont="1" applyFill="1" applyAlignment="1" applyProtection="1">
      <alignment horizontal="justify" vertical="center"/>
    </xf>
    <xf numFmtId="0" fontId="75" fillId="0" borderId="10" xfId="44" applyFont="1" applyFill="1" applyBorder="1" applyAlignment="1" applyProtection="1">
      <alignment horizontal="left"/>
    </xf>
    <xf numFmtId="0" fontId="80" fillId="0" borderId="10" xfId="44" applyFill="1" applyBorder="1" applyAlignment="1" applyProtection="1"/>
    <xf numFmtId="0" fontId="80" fillId="0" borderId="10" xfId="44" applyFill="1" applyBorder="1" applyAlignment="1" applyProtection="1">
      <alignment horizontal="left"/>
    </xf>
    <xf numFmtId="0" fontId="75" fillId="0" borderId="10" xfId="44" applyFont="1" applyFill="1" applyBorder="1" applyAlignment="1" applyProtection="1">
      <alignment horizontal="left"/>
      <protection locked="0"/>
    </xf>
    <xf numFmtId="0" fontId="76" fillId="0" borderId="10" xfId="44" applyFont="1" applyFill="1" applyBorder="1" applyAlignment="1" applyProtection="1">
      <alignment horizontal="left"/>
      <protection locked="0"/>
    </xf>
    <xf numFmtId="0" fontId="75" fillId="0" borderId="10" xfId="44" applyFont="1" applyFill="1" applyBorder="1" applyAlignment="1" applyProtection="1">
      <alignment horizontal="right"/>
    </xf>
    <xf numFmtId="0" fontId="75" fillId="0" borderId="28" xfId="44" applyFont="1" applyFill="1" applyBorder="1" applyAlignment="1" applyProtection="1">
      <alignment horizontal="left"/>
    </xf>
    <xf numFmtId="0" fontId="75" fillId="0" borderId="0" xfId="44" applyFont="1" applyFill="1" applyAlignment="1" applyProtection="1">
      <alignment horizontal="left" vertical="center"/>
    </xf>
    <xf numFmtId="0" fontId="80" fillId="0" borderId="0" xfId="44" applyFill="1" applyAlignment="1" applyProtection="1">
      <alignment vertical="center"/>
      <protection locked="0"/>
    </xf>
    <xf numFmtId="0" fontId="80" fillId="0" borderId="0" xfId="44" applyFill="1" applyAlignment="1" applyProtection="1">
      <alignment vertical="center"/>
    </xf>
    <xf numFmtId="0" fontId="75" fillId="0" borderId="0" xfId="44" applyFont="1" applyFill="1" applyBorder="1" applyAlignment="1" applyProtection="1">
      <alignment horizontal="left" vertical="center"/>
    </xf>
    <xf numFmtId="0" fontId="75" fillId="0" borderId="0" xfId="44" applyFont="1" applyFill="1" applyBorder="1" applyAlignment="1" applyProtection="1">
      <alignment horizontal="justify" vertical="center"/>
    </xf>
    <xf numFmtId="0" fontId="75" fillId="0" borderId="0" xfId="44" applyFont="1" applyFill="1" applyAlignment="1" applyProtection="1">
      <alignment horizontal="right" vertical="center"/>
    </xf>
    <xf numFmtId="0" fontId="80" fillId="0" borderId="0" xfId="44" applyFill="1" applyProtection="1">
      <alignment vertical="center"/>
    </xf>
    <xf numFmtId="0" fontId="80" fillId="0" borderId="0" xfId="44" applyFill="1" applyProtection="1">
      <alignment vertical="center"/>
      <protection locked="0"/>
    </xf>
    <xf numFmtId="0" fontId="79" fillId="0" borderId="0" xfId="0" applyFont="1" applyFill="1" applyAlignment="1">
      <alignment vertical="center"/>
    </xf>
    <xf numFmtId="0" fontId="31" fillId="0" borderId="0" xfId="0" applyFont="1" applyFill="1" applyAlignment="1">
      <alignment horizontal="center" vertical="center"/>
    </xf>
    <xf numFmtId="0" fontId="31" fillId="0" borderId="0" xfId="0" applyFont="1" applyFill="1" applyAlignment="1">
      <alignment vertical="center"/>
    </xf>
    <xf numFmtId="0" fontId="31" fillId="0" borderId="0" xfId="0" applyFont="1" applyFill="1" applyAlignment="1">
      <alignment horizontal="left" vertical="center"/>
    </xf>
    <xf numFmtId="0" fontId="81" fillId="0" borderId="0" xfId="0" applyFont="1" applyFill="1" applyAlignment="1">
      <alignment vertical="center"/>
    </xf>
    <xf numFmtId="0" fontId="38" fillId="0" borderId="19" xfId="0" applyFont="1" applyBorder="1" applyAlignment="1">
      <alignment horizontal="center" vertical="center"/>
    </xf>
    <xf numFmtId="0" fontId="33" fillId="0" borderId="0" xfId="0" applyFont="1" applyBorder="1" applyAlignment="1" applyProtection="1">
      <alignment vertical="top" wrapText="1"/>
    </xf>
    <xf numFmtId="0" fontId="23" fillId="0" borderId="0" xfId="49" applyFont="1" applyFill="1"/>
    <xf numFmtId="0" fontId="91" fillId="0" borderId="0" xfId="49" applyFont="1" applyFill="1"/>
    <xf numFmtId="0" fontId="91" fillId="0" borderId="0" xfId="49" applyFont="1" applyFill="1" applyAlignment="1">
      <alignment horizontal="right"/>
    </xf>
    <xf numFmtId="0" fontId="91" fillId="0" borderId="0" xfId="50" applyFont="1" applyFill="1"/>
    <xf numFmtId="0" fontId="92" fillId="0" borderId="0" xfId="49" applyFont="1" applyFill="1" applyAlignment="1">
      <alignment horizontal="centerContinuous"/>
    </xf>
    <xf numFmtId="0" fontId="91" fillId="0" borderId="0" xfId="49" applyFont="1" applyFill="1" applyAlignment="1">
      <alignment horizontal="centerContinuous"/>
    </xf>
    <xf numFmtId="0" fontId="91" fillId="0" borderId="0" xfId="49" applyFont="1" applyFill="1" applyBorder="1"/>
    <xf numFmtId="0" fontId="91" fillId="0" borderId="0" xfId="49" applyFont="1" applyFill="1" applyAlignment="1"/>
    <xf numFmtId="0" fontId="0" fillId="0" borderId="0" xfId="0" applyAlignment="1"/>
    <xf numFmtId="0" fontId="23" fillId="0" borderId="0" xfId="55" applyFont="1" applyFill="1">
      <alignment vertical="center"/>
    </xf>
    <xf numFmtId="0" fontId="67" fillId="0" borderId="0" xfId="55" applyFont="1" applyFill="1">
      <alignment vertical="center"/>
    </xf>
    <xf numFmtId="0" fontId="80" fillId="0" borderId="0" xfId="55">
      <alignment vertical="center"/>
    </xf>
    <xf numFmtId="0" fontId="67" fillId="0" borderId="39" xfId="55" applyFont="1" applyFill="1" applyBorder="1">
      <alignment vertical="center"/>
    </xf>
    <xf numFmtId="0" fontId="67" fillId="0" borderId="31" xfId="55" applyFont="1" applyFill="1" applyBorder="1">
      <alignment vertical="center"/>
    </xf>
    <xf numFmtId="0" fontId="67" fillId="0" borderId="32" xfId="55" applyFont="1" applyFill="1" applyBorder="1">
      <alignment vertical="center"/>
    </xf>
    <xf numFmtId="0" fontId="67" fillId="0" borderId="40" xfId="55" applyFont="1" applyFill="1" applyBorder="1">
      <alignment vertical="center"/>
    </xf>
    <xf numFmtId="0" fontId="67" fillId="0" borderId="33" xfId="55" applyFont="1" applyFill="1" applyBorder="1">
      <alignment vertical="center"/>
    </xf>
    <xf numFmtId="0" fontId="67" fillId="0" borderId="46" xfId="55" applyFont="1" applyFill="1" applyBorder="1">
      <alignment vertical="center"/>
    </xf>
    <xf numFmtId="0" fontId="67" fillId="0" borderId="35" xfId="55" applyFont="1" applyFill="1" applyBorder="1">
      <alignment vertical="center"/>
    </xf>
    <xf numFmtId="0" fontId="67" fillId="0" borderId="39" xfId="55" applyFont="1" applyFill="1" applyBorder="1" applyAlignment="1">
      <alignment vertical="center" textRotation="255"/>
    </xf>
    <xf numFmtId="0" fontId="67" fillId="0" borderId="0" xfId="55" applyFont="1" applyFill="1" applyBorder="1">
      <alignment vertical="center"/>
    </xf>
    <xf numFmtId="0" fontId="67" fillId="0" borderId="111" xfId="55" applyFont="1" applyFill="1" applyBorder="1" applyAlignment="1">
      <alignment horizontal="center" vertical="center" textRotation="255"/>
    </xf>
    <xf numFmtId="0" fontId="67" fillId="0" borderId="36" xfId="55" applyFont="1" applyFill="1" applyBorder="1">
      <alignment vertical="center"/>
    </xf>
    <xf numFmtId="0" fontId="67" fillId="0" borderId="40" xfId="55" applyFont="1" applyFill="1" applyBorder="1" applyAlignment="1">
      <alignment vertical="center" textRotation="255"/>
    </xf>
    <xf numFmtId="0" fontId="67" fillId="0" borderId="45" xfId="55" applyFont="1" applyFill="1" applyBorder="1">
      <alignment vertical="center"/>
    </xf>
    <xf numFmtId="0" fontId="67" fillId="0" borderId="46" xfId="55" applyFont="1" applyFill="1" applyBorder="1" applyAlignment="1">
      <alignment vertical="center" textRotation="255"/>
    </xf>
    <xf numFmtId="0" fontId="23" fillId="0" borderId="76" xfId="55" applyFont="1" applyFill="1" applyBorder="1">
      <alignment vertical="center"/>
    </xf>
    <xf numFmtId="0" fontId="23" fillId="0" borderId="101" xfId="55" applyFont="1" applyFill="1" applyBorder="1">
      <alignment vertical="center"/>
    </xf>
    <xf numFmtId="0" fontId="23" fillId="0" borderId="72" xfId="55" applyFont="1" applyFill="1" applyBorder="1">
      <alignment vertical="center"/>
    </xf>
    <xf numFmtId="0" fontId="23" fillId="0" borderId="74" xfId="55" applyFont="1" applyFill="1" applyBorder="1">
      <alignment vertical="center"/>
    </xf>
    <xf numFmtId="0" fontId="23" fillId="0" borderId="0" xfId="55" applyFont="1" applyFill="1" applyBorder="1">
      <alignment vertical="center"/>
    </xf>
    <xf numFmtId="0" fontId="23" fillId="0" borderId="0" xfId="55" applyFont="1" applyFill="1" applyBorder="1" applyAlignment="1">
      <alignment vertical="center"/>
    </xf>
    <xf numFmtId="0" fontId="23" fillId="0" borderId="69" xfId="55" applyFont="1" applyFill="1" applyBorder="1">
      <alignment vertical="center"/>
    </xf>
    <xf numFmtId="0" fontId="23" fillId="0" borderId="61" xfId="55" applyFont="1" applyFill="1" applyBorder="1">
      <alignment vertical="center"/>
    </xf>
    <xf numFmtId="0" fontId="23" fillId="0" borderId="65" xfId="55" applyFont="1" applyFill="1" applyBorder="1">
      <alignment vertical="center"/>
    </xf>
    <xf numFmtId="0" fontId="23" fillId="0" borderId="70" xfId="55" applyFont="1" applyFill="1" applyBorder="1">
      <alignment vertical="center"/>
    </xf>
    <xf numFmtId="0" fontId="90" fillId="0" borderId="0" xfId="55" applyFont="1" applyFill="1">
      <alignment vertical="center"/>
    </xf>
    <xf numFmtId="0" fontId="90" fillId="0" borderId="0" xfId="55" applyFont="1" applyFill="1" applyBorder="1">
      <alignment vertical="center"/>
    </xf>
    <xf numFmtId="0" fontId="90" fillId="0" borderId="0" xfId="55" applyFont="1" applyFill="1" applyBorder="1" applyAlignment="1">
      <alignment vertical="center"/>
    </xf>
    <xf numFmtId="0" fontId="90" fillId="0" borderId="0" xfId="55" applyFont="1">
      <alignment vertical="center"/>
    </xf>
    <xf numFmtId="0" fontId="23" fillId="0" borderId="171" xfId="55" applyFont="1" applyFill="1" applyBorder="1">
      <alignment vertical="center"/>
    </xf>
    <xf numFmtId="0" fontId="23" fillId="0" borderId="42" xfId="55" applyFont="1" applyFill="1" applyBorder="1">
      <alignment vertical="center"/>
    </xf>
    <xf numFmtId="0" fontId="23" fillId="0" borderId="172" xfId="55" applyFont="1" applyFill="1" applyBorder="1">
      <alignment vertical="center"/>
    </xf>
    <xf numFmtId="0" fontId="90" fillId="0" borderId="74" xfId="55" applyFont="1" applyFill="1" applyBorder="1">
      <alignment vertical="center"/>
    </xf>
    <xf numFmtId="0" fontId="90" fillId="0" borderId="69" xfId="55" applyFont="1" applyFill="1" applyBorder="1">
      <alignment vertical="center"/>
    </xf>
    <xf numFmtId="0" fontId="23" fillId="0" borderId="0" xfId="56" applyFont="1" applyAlignment="1">
      <alignment vertical="center"/>
    </xf>
    <xf numFmtId="0" fontId="35" fillId="0" borderId="0" xfId="56" applyFont="1" applyAlignment="1">
      <alignment vertical="center"/>
    </xf>
    <xf numFmtId="0" fontId="99" fillId="0" borderId="40" xfId="56" applyFont="1" applyBorder="1" applyAlignment="1">
      <alignment horizontal="centerContinuous" vertical="center"/>
    </xf>
    <xf numFmtId="0" fontId="33" fillId="0" borderId="0" xfId="56" applyFont="1" applyBorder="1" applyAlignment="1">
      <alignment horizontal="centerContinuous" vertical="center"/>
    </xf>
    <xf numFmtId="0" fontId="67" fillId="0" borderId="0" xfId="56" applyFont="1" applyBorder="1" applyAlignment="1">
      <alignment horizontal="centerContinuous" vertical="center"/>
    </xf>
    <xf numFmtId="0" fontId="33" fillId="0" borderId="33" xfId="56" applyFont="1" applyBorder="1" applyAlignment="1">
      <alignment horizontal="centerContinuous" vertical="center"/>
    </xf>
    <xf numFmtId="0" fontId="33" fillId="0" borderId="0" xfId="56" applyFont="1" applyAlignment="1">
      <alignment vertical="center"/>
    </xf>
    <xf numFmtId="0" fontId="35" fillId="0" borderId="40" xfId="56" applyFont="1" applyBorder="1" applyAlignment="1">
      <alignment vertical="center"/>
    </xf>
    <xf numFmtId="0" fontId="35" fillId="0" borderId="0" xfId="56" applyFont="1" applyBorder="1" applyAlignment="1">
      <alignment vertical="center"/>
    </xf>
    <xf numFmtId="0" fontId="35" fillId="0" borderId="33" xfId="56" applyFont="1" applyBorder="1" applyAlignment="1">
      <alignment vertical="center"/>
    </xf>
    <xf numFmtId="0" fontId="35" fillId="0" borderId="134" xfId="56" applyFont="1" applyBorder="1" applyAlignment="1">
      <alignment horizontal="centerContinuous" vertical="center"/>
    </xf>
    <xf numFmtId="0" fontId="35" fillId="0" borderId="28" xfId="56" applyFont="1" applyBorder="1" applyAlignment="1">
      <alignment horizontal="centerContinuous" vertical="center"/>
    </xf>
    <xf numFmtId="0" fontId="35" fillId="0" borderId="12" xfId="56" applyFont="1" applyBorder="1" applyAlignment="1">
      <alignment horizontal="centerContinuous" vertical="center"/>
    </xf>
    <xf numFmtId="0" fontId="35" fillId="0" borderId="173" xfId="56" applyFont="1" applyBorder="1" applyAlignment="1">
      <alignment horizontal="right" vertical="center"/>
    </xf>
    <xf numFmtId="0" fontId="35" fillId="0" borderId="19" xfId="56" applyFont="1" applyBorder="1" applyAlignment="1">
      <alignment horizontal="centerContinuous" vertical="center"/>
    </xf>
    <xf numFmtId="0" fontId="35" fillId="0" borderId="44" xfId="56" applyFont="1" applyBorder="1" applyAlignment="1">
      <alignment horizontal="centerContinuous" vertical="center"/>
    </xf>
    <xf numFmtId="0" fontId="35" fillId="0" borderId="14" xfId="56" applyFont="1" applyBorder="1" applyAlignment="1">
      <alignment horizontal="centerContinuous" vertical="center"/>
    </xf>
    <xf numFmtId="0" fontId="35" fillId="0" borderId="27" xfId="56" applyFont="1" applyBorder="1" applyAlignment="1">
      <alignment horizontal="centerContinuous" vertical="center"/>
    </xf>
    <xf numFmtId="0" fontId="35" fillId="0" borderId="14" xfId="56" applyFont="1" applyBorder="1" applyAlignment="1"/>
    <xf numFmtId="176" fontId="35" fillId="0" borderId="14" xfId="56" applyNumberFormat="1" applyFont="1" applyFill="1" applyBorder="1" applyAlignment="1">
      <alignment vertical="center"/>
    </xf>
    <xf numFmtId="0" fontId="35" fillId="0" borderId="14" xfId="56" applyFont="1" applyBorder="1" applyAlignment="1">
      <alignment horizontal="right" vertical="center"/>
    </xf>
    <xf numFmtId="0" fontId="35" fillId="0" borderId="14" xfId="56" applyFont="1" applyBorder="1" applyAlignment="1">
      <alignment vertical="center"/>
    </xf>
    <xf numFmtId="0" fontId="35" fillId="0" borderId="45" xfId="56" applyFont="1" applyBorder="1" applyAlignment="1">
      <alignment vertical="center"/>
    </xf>
    <xf numFmtId="0" fontId="35" fillId="0" borderId="40" xfId="56" applyFont="1" applyBorder="1" applyAlignment="1">
      <alignment horizontal="centerContinuous" vertical="center"/>
    </xf>
    <xf numFmtId="0" fontId="35" fillId="0" borderId="0" xfId="56" applyFont="1" applyBorder="1" applyAlignment="1">
      <alignment horizontal="centerContinuous" vertical="center"/>
    </xf>
    <xf numFmtId="0" fontId="35" fillId="0" borderId="15" xfId="56" applyFont="1" applyBorder="1" applyAlignment="1">
      <alignment horizontal="centerContinuous" vertical="center"/>
    </xf>
    <xf numFmtId="0" fontId="35" fillId="0" borderId="0" xfId="56" applyFont="1" applyBorder="1" applyAlignment="1">
      <alignment horizontal="right" vertical="center"/>
    </xf>
    <xf numFmtId="0" fontId="35" fillId="0" borderId="33" xfId="56" applyFont="1" applyBorder="1" applyAlignment="1">
      <alignment horizontal="centerContinuous" vertical="center"/>
    </xf>
    <xf numFmtId="0" fontId="35" fillId="0" borderId="43" xfId="56" applyFont="1" applyBorder="1" applyAlignment="1">
      <alignment horizontal="centerContinuous" vertical="center"/>
    </xf>
    <xf numFmtId="0" fontId="35" fillId="0" borderId="10" xfId="56" applyFont="1" applyBorder="1" applyAlignment="1">
      <alignment horizontal="centerContinuous" vertical="center"/>
    </xf>
    <xf numFmtId="0" fontId="35" fillId="0" borderId="26" xfId="56" applyFont="1" applyBorder="1" applyAlignment="1">
      <alignment horizontal="centerContinuous" vertical="center"/>
    </xf>
    <xf numFmtId="0" fontId="35" fillId="0" borderId="10" xfId="56" applyFont="1" applyBorder="1" applyAlignment="1">
      <alignment vertical="top"/>
    </xf>
    <xf numFmtId="176" fontId="35" fillId="0" borderId="10" xfId="56" applyNumberFormat="1" applyFont="1" applyFill="1" applyBorder="1" applyAlignment="1">
      <alignment vertical="center"/>
    </xf>
    <xf numFmtId="0" fontId="35" fillId="0" borderId="10" xfId="56" applyFont="1" applyBorder="1" applyAlignment="1">
      <alignment horizontal="right" vertical="center"/>
    </xf>
    <xf numFmtId="0" fontId="35" fillId="0" borderId="10" xfId="56" applyFont="1" applyBorder="1" applyAlignment="1">
      <alignment vertical="center"/>
    </xf>
    <xf numFmtId="0" fontId="35" fillId="0" borderId="36" xfId="56" applyFont="1" applyBorder="1" applyAlignment="1">
      <alignment vertical="center"/>
    </xf>
    <xf numFmtId="0" fontId="98" fillId="0" borderId="13" xfId="56" applyFont="1" applyBorder="1" applyAlignment="1">
      <alignment horizontal="centerContinuous" vertical="center"/>
    </xf>
    <xf numFmtId="0" fontId="98" fillId="0" borderId="14" xfId="56" applyFont="1" applyBorder="1" applyAlignment="1">
      <alignment horizontal="centerContinuous" vertical="center"/>
    </xf>
    <xf numFmtId="0" fontId="98" fillId="0" borderId="27" xfId="56" applyFont="1" applyBorder="1" applyAlignment="1">
      <alignment horizontal="centerContinuous" vertical="center"/>
    </xf>
    <xf numFmtId="0" fontId="98" fillId="0" borderId="45" xfId="56" applyFont="1" applyBorder="1" applyAlignment="1">
      <alignment horizontal="centerContinuous" vertical="center"/>
    </xf>
    <xf numFmtId="0" fontId="98" fillId="0" borderId="13" xfId="56" applyFont="1" applyBorder="1" applyAlignment="1">
      <alignment vertical="center"/>
    </xf>
    <xf numFmtId="0" fontId="98" fillId="0" borderId="14" xfId="56" applyFont="1" applyBorder="1" applyAlignment="1">
      <alignment vertical="center"/>
    </xf>
    <xf numFmtId="0" fontId="98" fillId="0" borderId="45" xfId="56" applyFont="1" applyBorder="1" applyAlignment="1">
      <alignment vertical="center"/>
    </xf>
    <xf numFmtId="0" fontId="23" fillId="0" borderId="66" xfId="55" applyFont="1" applyFill="1" applyBorder="1" applyAlignment="1">
      <alignment horizontal="center" vertical="center"/>
    </xf>
    <xf numFmtId="0" fontId="23" fillId="0" borderId="66" xfId="55" applyFont="1" applyFill="1" applyBorder="1">
      <alignment vertical="center"/>
    </xf>
    <xf numFmtId="0" fontId="23" fillId="0" borderId="96" xfId="55" applyFont="1" applyFill="1" applyBorder="1">
      <alignment vertical="center"/>
    </xf>
    <xf numFmtId="0" fontId="23" fillId="0" borderId="0" xfId="58" applyFont="1" applyFill="1">
      <alignment vertical="center"/>
    </xf>
    <xf numFmtId="0" fontId="23" fillId="0" borderId="0" xfId="58" applyFont="1" applyFill="1" applyAlignment="1">
      <alignment horizontal="right" vertical="center"/>
    </xf>
    <xf numFmtId="0" fontId="23" fillId="0" borderId="41" xfId="58" applyFont="1" applyFill="1" applyBorder="1">
      <alignment vertical="center"/>
    </xf>
    <xf numFmtId="0" fontId="23" fillId="0" borderId="0" xfId="59" applyFont="1" applyFill="1" applyAlignment="1">
      <alignment vertical="center"/>
    </xf>
    <xf numFmtId="0" fontId="91" fillId="0" borderId="0" xfId="59" applyFont="1" applyFill="1" applyAlignment="1">
      <alignment vertical="center"/>
    </xf>
    <xf numFmtId="0" fontId="91" fillId="0" borderId="0" xfId="59" applyFont="1" applyFill="1" applyAlignment="1">
      <alignment horizontal="right" vertical="center"/>
    </xf>
    <xf numFmtId="0" fontId="91" fillId="0" borderId="0" xfId="60" applyFont="1" applyFill="1" applyAlignment="1">
      <alignment vertical="center"/>
    </xf>
    <xf numFmtId="0" fontId="91" fillId="0" borderId="0" xfId="59" applyFont="1" applyFill="1" applyAlignment="1">
      <alignment horizontal="centerContinuous" vertical="center"/>
    </xf>
    <xf numFmtId="0" fontId="91" fillId="0" borderId="14" xfId="59" applyFont="1" applyFill="1" applyBorder="1" applyAlignment="1">
      <alignment vertical="center"/>
    </xf>
    <xf numFmtId="0" fontId="91" fillId="0" borderId="0" xfId="62" applyFont="1" applyFill="1" applyAlignment="1">
      <alignment vertical="center"/>
    </xf>
    <xf numFmtId="0" fontId="91" fillId="0" borderId="0" xfId="62" applyFont="1" applyFill="1" applyAlignment="1">
      <alignment horizontal="right" vertical="center"/>
    </xf>
    <xf numFmtId="0" fontId="91" fillId="0" borderId="0" xfId="62" applyFont="1" applyFill="1" applyAlignment="1">
      <alignment horizontal="centerContinuous" vertical="center"/>
    </xf>
    <xf numFmtId="0" fontId="91" fillId="0" borderId="19" xfId="62" applyFont="1" applyFill="1" applyBorder="1" applyAlignment="1">
      <alignment horizontal="center" vertical="center"/>
    </xf>
    <xf numFmtId="0" fontId="91" fillId="0" borderId="11" xfId="62" applyFont="1" applyFill="1" applyBorder="1" applyAlignment="1">
      <alignment horizontal="centerContinuous" vertical="center"/>
    </xf>
    <xf numFmtId="0" fontId="91" fillId="0" borderId="12" xfId="62" applyFont="1" applyFill="1" applyBorder="1" applyAlignment="1">
      <alignment horizontal="centerContinuous" vertical="center"/>
    </xf>
    <xf numFmtId="0" fontId="91" fillId="0" borderId="22" xfId="62" applyFont="1" applyFill="1" applyBorder="1" applyAlignment="1">
      <alignment vertical="center"/>
    </xf>
    <xf numFmtId="0" fontId="91" fillId="0" borderId="15" xfId="62" applyFont="1" applyFill="1" applyBorder="1" applyAlignment="1">
      <alignment vertical="center"/>
    </xf>
    <xf numFmtId="0" fontId="91" fillId="0" borderId="0" xfId="62" applyFont="1" applyFill="1" applyBorder="1" applyAlignment="1">
      <alignment horizontal="right" vertical="center"/>
    </xf>
    <xf numFmtId="0" fontId="91" fillId="0" borderId="23" xfId="62" applyFont="1" applyFill="1" applyBorder="1" applyAlignment="1">
      <alignment vertical="center"/>
    </xf>
    <xf numFmtId="0" fontId="91" fillId="0" borderId="10" xfId="62" applyFont="1" applyFill="1" applyBorder="1" applyAlignment="1">
      <alignment vertical="center"/>
    </xf>
    <xf numFmtId="0" fontId="91" fillId="0" borderId="26" xfId="62" applyFont="1" applyFill="1" applyBorder="1" applyAlignment="1">
      <alignment vertical="center"/>
    </xf>
    <xf numFmtId="0" fontId="91" fillId="0" borderId="41" xfId="62" applyFont="1" applyFill="1" applyBorder="1" applyAlignment="1">
      <alignment vertical="center"/>
    </xf>
    <xf numFmtId="0" fontId="23" fillId="0" borderId="0" xfId="63" applyFont="1" applyFill="1" applyAlignment="1">
      <alignment vertical="center"/>
    </xf>
    <xf numFmtId="0" fontId="91" fillId="0" borderId="0" xfId="63" applyFont="1" applyFill="1" applyAlignment="1">
      <alignment vertical="center"/>
    </xf>
    <xf numFmtId="0" fontId="91" fillId="0" borderId="0" xfId="63" applyFont="1" applyFill="1" applyAlignment="1">
      <alignment horizontal="left" vertical="center"/>
    </xf>
    <xf numFmtId="0" fontId="91" fillId="0" borderId="164" xfId="63" applyFont="1" applyFill="1" applyBorder="1" applyAlignment="1">
      <alignment horizontal="centerContinuous" vertical="center"/>
    </xf>
    <xf numFmtId="0" fontId="91" fillId="0" borderId="49" xfId="63" applyFont="1" applyFill="1" applyBorder="1" applyAlignment="1">
      <alignment horizontal="centerContinuous" vertical="center"/>
    </xf>
    <xf numFmtId="0" fontId="101" fillId="0" borderId="0" xfId="58" applyFont="1" applyFill="1">
      <alignment vertical="center"/>
    </xf>
    <xf numFmtId="0" fontId="23" fillId="0" borderId="0" xfId="58" quotePrefix="1" applyFont="1" applyFill="1">
      <alignment vertical="center"/>
    </xf>
    <xf numFmtId="176" fontId="23" fillId="0" borderId="0" xfId="58" applyNumberFormat="1" applyFont="1" applyFill="1" applyAlignment="1">
      <alignment vertical="center" shrinkToFit="1"/>
    </xf>
    <xf numFmtId="0" fontId="89" fillId="0" borderId="0" xfId="58" applyFont="1" applyFill="1">
      <alignment vertical="center"/>
    </xf>
    <xf numFmtId="0" fontId="23" fillId="0" borderId="0" xfId="58" applyFont="1" applyFill="1" applyBorder="1">
      <alignment vertical="center"/>
    </xf>
    <xf numFmtId="0" fontId="91" fillId="0" borderId="0" xfId="64" applyFont="1" applyFill="1"/>
    <xf numFmtId="0" fontId="67" fillId="0" borderId="0" xfId="56" applyFont="1" applyAlignment="1">
      <alignment vertical="center"/>
    </xf>
    <xf numFmtId="0" fontId="103" fillId="0" borderId="19" xfId="56" applyFont="1" applyBorder="1" applyAlignment="1">
      <alignment horizontal="left" vertical="center" wrapText="1"/>
    </xf>
    <xf numFmtId="0" fontId="103" fillId="0" borderId="22" xfId="56" applyFont="1" applyBorder="1" applyAlignment="1">
      <alignment horizontal="left" vertical="center" wrapText="1"/>
    </xf>
    <xf numFmtId="0" fontId="103" fillId="0" borderId="21" xfId="56" applyFont="1" applyBorder="1" applyAlignment="1">
      <alignment horizontal="left" vertical="center" wrapText="1"/>
    </xf>
    <xf numFmtId="0" fontId="67" fillId="0" borderId="22" xfId="56" applyFont="1" applyBorder="1" applyAlignment="1">
      <alignment vertical="center" wrapText="1"/>
    </xf>
    <xf numFmtId="0" fontId="104" fillId="0" borderId="23" xfId="56" applyFont="1" applyBorder="1" applyAlignment="1">
      <alignment horizontal="left" vertical="center" wrapText="1"/>
    </xf>
    <xf numFmtId="0" fontId="104" fillId="0" borderId="22" xfId="56" applyFont="1" applyBorder="1" applyAlignment="1">
      <alignment horizontal="left" vertical="center" wrapText="1"/>
    </xf>
    <xf numFmtId="0" fontId="104" fillId="0" borderId="21" xfId="56" applyFont="1" applyBorder="1" applyAlignment="1">
      <alignment horizontal="left" vertical="center" wrapText="1"/>
    </xf>
    <xf numFmtId="0" fontId="67" fillId="0" borderId="23" xfId="56" applyFont="1" applyBorder="1" applyAlignment="1">
      <alignment vertical="center" wrapText="1"/>
    </xf>
    <xf numFmtId="0" fontId="23" fillId="0" borderId="0" xfId="56" applyFont="1" applyAlignment="1">
      <alignment vertical="top"/>
    </xf>
    <xf numFmtId="0" fontId="67" fillId="0" borderId="0" xfId="56" applyFont="1" applyAlignment="1">
      <alignment horizontal="center" vertical="center"/>
    </xf>
    <xf numFmtId="0" fontId="67" fillId="0" borderId="11" xfId="56" applyFont="1" applyBorder="1" applyAlignment="1">
      <alignment horizontal="center" vertical="center"/>
    </xf>
    <xf numFmtId="0" fontId="67" fillId="0" borderId="0" xfId="56" applyFont="1" applyAlignment="1">
      <alignment horizontal="left" vertical="top"/>
    </xf>
    <xf numFmtId="0" fontId="91" fillId="0" borderId="0" xfId="49" applyFont="1" applyFill="1" applyAlignment="1">
      <alignment horizontal="center"/>
    </xf>
    <xf numFmtId="0" fontId="23" fillId="0" borderId="0" xfId="58" applyFont="1" applyFill="1" applyAlignment="1">
      <alignment vertical="center" shrinkToFit="1"/>
    </xf>
    <xf numFmtId="176" fontId="23" fillId="0" borderId="0" xfId="55" applyNumberFormat="1" applyFont="1" applyFill="1" applyBorder="1" applyAlignment="1">
      <alignment horizontal="center" vertical="center"/>
    </xf>
    <xf numFmtId="0" fontId="90" fillId="0" borderId="74" xfId="55" applyFont="1" applyFill="1" applyBorder="1" applyAlignment="1">
      <alignment horizontal="center" vertical="center"/>
    </xf>
    <xf numFmtId="0" fontId="90" fillId="0" borderId="0" xfId="55" applyFont="1" applyFill="1" applyBorder="1" applyAlignment="1">
      <alignment horizontal="center" vertical="center"/>
    </xf>
    <xf numFmtId="0" fontId="90" fillId="0" borderId="69" xfId="55" applyFont="1" applyFill="1" applyBorder="1" applyAlignment="1">
      <alignment horizontal="center" vertical="center"/>
    </xf>
    <xf numFmtId="0" fontId="23" fillId="0" borderId="0" xfId="55" applyFont="1" applyFill="1" applyBorder="1" applyAlignment="1">
      <alignment horizontal="right" vertical="center"/>
    </xf>
    <xf numFmtId="0" fontId="23" fillId="0" borderId="65" xfId="55" applyFont="1" applyFill="1" applyBorder="1" applyAlignment="1">
      <alignment horizontal="right" vertical="center"/>
    </xf>
    <xf numFmtId="0" fontId="24" fillId="0" borderId="0" xfId="55" applyFont="1" applyFill="1" applyAlignment="1">
      <alignment horizontal="center" vertical="center"/>
    </xf>
    <xf numFmtId="0" fontId="35" fillId="0" borderId="0" xfId="56" applyFont="1" applyBorder="1" applyAlignment="1">
      <alignment horizontal="left" vertical="center"/>
    </xf>
    <xf numFmtId="0" fontId="103" fillId="0" borderId="19" xfId="56" applyFont="1" applyBorder="1" applyAlignment="1">
      <alignment horizontal="center" vertical="center" wrapText="1"/>
    </xf>
    <xf numFmtId="0" fontId="91" fillId="0" borderId="0" xfId="63" applyFont="1" applyFill="1" applyAlignment="1">
      <alignment horizontal="right" vertical="center"/>
    </xf>
    <xf numFmtId="0" fontId="0" fillId="0" borderId="0" xfId="0" applyAlignment="1">
      <alignment horizontal="right"/>
    </xf>
    <xf numFmtId="0" fontId="91" fillId="0" borderId="0" xfId="49" applyFont="1" applyFill="1" applyAlignment="1">
      <alignment horizontal="left" vertical="center"/>
    </xf>
    <xf numFmtId="0" fontId="22" fillId="0" borderId="0" xfId="46">
      <alignment vertical="center"/>
    </xf>
    <xf numFmtId="0" fontId="22" fillId="0" borderId="0" xfId="46" applyAlignment="1">
      <alignment vertical="center"/>
    </xf>
    <xf numFmtId="0" fontId="0" fillId="0" borderId="0" xfId="0" applyAlignment="1">
      <alignment horizontal="left" vertical="distributed"/>
    </xf>
    <xf numFmtId="176" fontId="91" fillId="0" borderId="0" xfId="49" applyNumberFormat="1" applyFont="1" applyFill="1" applyAlignment="1">
      <alignment horizontal="left" vertical="distributed"/>
    </xf>
    <xf numFmtId="0" fontId="23" fillId="0" borderId="0" xfId="58" applyFont="1" applyFill="1" applyAlignment="1">
      <alignment horizontal="left" vertical="center"/>
    </xf>
    <xf numFmtId="0" fontId="23" fillId="0" borderId="0" xfId="58" applyFont="1" applyFill="1" applyAlignment="1">
      <alignment vertical="top" wrapText="1"/>
    </xf>
    <xf numFmtId="0" fontId="23" fillId="0" borderId="0" xfId="58" applyFont="1" applyFill="1" applyBorder="1" applyAlignment="1">
      <alignment horizontal="right" vertical="center"/>
    </xf>
    <xf numFmtId="0" fontId="23" fillId="0" borderId="0" xfId="58" applyNumberFormat="1" applyFont="1" applyFill="1" applyAlignment="1">
      <alignment vertical="center"/>
    </xf>
    <xf numFmtId="0" fontId="23" fillId="0" borderId="0" xfId="58" applyFont="1" applyFill="1" applyAlignment="1"/>
    <xf numFmtId="0" fontId="23" fillId="0" borderId="0" xfId="58" applyFont="1" applyFill="1" applyAlignment="1">
      <alignment vertical="center" wrapText="1"/>
    </xf>
    <xf numFmtId="0" fontId="23" fillId="0" borderId="0" xfId="58" applyFont="1" applyFill="1" applyAlignment="1">
      <alignment vertical="center"/>
    </xf>
    <xf numFmtId="0" fontId="23" fillId="0" borderId="0" xfId="58" applyFont="1" applyFill="1" applyAlignment="1">
      <alignment horizontal="center"/>
    </xf>
    <xf numFmtId="0" fontId="22" fillId="0" borderId="0" xfId="46" quotePrefix="1">
      <alignment vertical="center"/>
    </xf>
    <xf numFmtId="0" fontId="26" fillId="0" borderId="0" xfId="58" applyFont="1" applyFill="1">
      <alignment vertical="center"/>
    </xf>
    <xf numFmtId="0" fontId="26" fillId="0" borderId="0" xfId="58" applyFont="1" applyFill="1" applyAlignment="1">
      <alignment vertical="center"/>
    </xf>
    <xf numFmtId="0" fontId="26" fillId="0" borderId="0" xfId="58" applyFont="1" applyFill="1" applyAlignment="1">
      <alignment horizontal="center" vertical="center"/>
    </xf>
    <xf numFmtId="0" fontId="26" fillId="0" borderId="0" xfId="58" applyFont="1" applyFill="1" applyAlignment="1">
      <alignment vertical="top" wrapText="1"/>
    </xf>
    <xf numFmtId="176" fontId="23" fillId="0" borderId="0" xfId="58" applyNumberFormat="1" applyFont="1" applyFill="1" applyBorder="1" applyAlignment="1">
      <alignment horizontal="center" vertical="center"/>
    </xf>
    <xf numFmtId="176" fontId="23" fillId="0" borderId="0" xfId="58" applyNumberFormat="1" applyFont="1" applyFill="1" applyBorder="1" applyAlignment="1">
      <alignment vertical="center"/>
    </xf>
    <xf numFmtId="176" fontId="23" fillId="0" borderId="0" xfId="58" applyNumberFormat="1" applyFont="1" applyFill="1" applyAlignment="1">
      <alignment horizontal="center" vertical="center"/>
    </xf>
    <xf numFmtId="0" fontId="26" fillId="0" borderId="0" xfId="58" applyFont="1" applyFill="1" applyAlignment="1">
      <alignment horizontal="center"/>
    </xf>
    <xf numFmtId="0" fontId="26" fillId="0" borderId="76" xfId="58" applyFont="1" applyFill="1" applyBorder="1">
      <alignment vertical="center"/>
    </xf>
    <xf numFmtId="0" fontId="26" fillId="0" borderId="101" xfId="58" applyFont="1" applyFill="1" applyBorder="1">
      <alignment vertical="center"/>
    </xf>
    <xf numFmtId="0" fontId="26" fillId="0" borderId="74" xfId="58" applyFont="1" applyFill="1" applyBorder="1">
      <alignment vertical="center"/>
    </xf>
    <xf numFmtId="0" fontId="26" fillId="0" borderId="0" xfId="58" applyFont="1" applyFill="1" applyBorder="1">
      <alignment vertical="center"/>
    </xf>
    <xf numFmtId="0" fontId="26" fillId="0" borderId="61" xfId="58" applyFont="1" applyFill="1" applyBorder="1">
      <alignment vertical="center"/>
    </xf>
    <xf numFmtId="0" fontId="26" fillId="0" borderId="65" xfId="58" applyFont="1" applyFill="1" applyBorder="1">
      <alignment vertical="center"/>
    </xf>
    <xf numFmtId="0" fontId="26" fillId="0" borderId="0" xfId="58" applyFont="1" applyFill="1" applyAlignment="1">
      <alignment vertical="top"/>
    </xf>
    <xf numFmtId="0" fontId="80" fillId="0" borderId="0" xfId="46" applyFont="1">
      <alignment vertical="center"/>
    </xf>
    <xf numFmtId="0" fontId="23" fillId="0" borderId="0" xfId="58" applyFont="1" applyFill="1" applyAlignment="1">
      <alignment vertical="top"/>
    </xf>
    <xf numFmtId="0" fontId="26" fillId="0" borderId="74" xfId="58" quotePrefix="1" applyFont="1" applyFill="1" applyBorder="1">
      <alignment vertical="center"/>
    </xf>
    <xf numFmtId="0" fontId="23" fillId="0" borderId="0" xfId="58" applyFont="1" applyFill="1" applyAlignment="1">
      <alignment horizontal="left"/>
    </xf>
    <xf numFmtId="0" fontId="90" fillId="0" borderId="0" xfId="65" applyFont="1">
      <alignment vertical="center"/>
    </xf>
    <xf numFmtId="0" fontId="80" fillId="0" borderId="0" xfId="55" quotePrefix="1">
      <alignment vertical="center"/>
    </xf>
    <xf numFmtId="0" fontId="23" fillId="0" borderId="0" xfId="55" applyFont="1" applyFill="1" applyBorder="1" applyAlignment="1">
      <alignment horizontal="center"/>
    </xf>
    <xf numFmtId="0" fontId="90" fillId="0" borderId="0" xfId="55" applyFont="1" applyFill="1" applyBorder="1" applyAlignment="1">
      <alignment horizontal="left" vertical="center"/>
    </xf>
    <xf numFmtId="0" fontId="23" fillId="0" borderId="74" xfId="55" quotePrefix="1" applyFont="1" applyFill="1" applyBorder="1">
      <alignment vertical="center"/>
    </xf>
    <xf numFmtId="0" fontId="23" fillId="0" borderId="174" xfId="58" applyFont="1" applyFill="1" applyBorder="1">
      <alignment vertical="center"/>
    </xf>
    <xf numFmtId="0" fontId="107" fillId="0" borderId="0" xfId="59" applyFont="1" applyFill="1" applyAlignment="1">
      <alignment horizontal="right" vertical="center"/>
    </xf>
    <xf numFmtId="0" fontId="108" fillId="0" borderId="0" xfId="62" applyFont="1" applyFill="1" applyAlignment="1">
      <alignment vertical="center"/>
    </xf>
    <xf numFmtId="0" fontId="20" fillId="0" borderId="28" xfId="0" applyFont="1" applyBorder="1" applyAlignment="1" applyProtection="1">
      <alignment vertical="center" shrinkToFit="1"/>
    </xf>
    <xf numFmtId="0" fontId="20" fillId="0" borderId="28" xfId="0" applyFont="1" applyBorder="1" applyAlignment="1" applyProtection="1">
      <alignment vertical="center"/>
    </xf>
    <xf numFmtId="0" fontId="31" fillId="0" borderId="0" xfId="0" applyFont="1" applyFill="1" applyAlignment="1">
      <alignment vertical="center"/>
    </xf>
    <xf numFmtId="0" fontId="31" fillId="0" borderId="0" xfId="0" applyFont="1" applyFill="1" applyAlignment="1">
      <alignment vertical="center"/>
    </xf>
    <xf numFmtId="0" fontId="33" fillId="0" borderId="0" xfId="0" applyFont="1"/>
    <xf numFmtId="0" fontId="23" fillId="0" borderId="65" xfId="55" applyFont="1" applyFill="1" applyBorder="1" applyAlignment="1">
      <alignment vertical="center"/>
    </xf>
    <xf numFmtId="0" fontId="23" fillId="0" borderId="0" xfId="55" applyFont="1" applyFill="1" applyBorder="1" applyAlignment="1">
      <alignment vertical="center"/>
    </xf>
    <xf numFmtId="0" fontId="31" fillId="0" borderId="0" xfId="0" applyFont="1" applyFill="1" applyAlignment="1">
      <alignment vertical="center"/>
    </xf>
    <xf numFmtId="0" fontId="23" fillId="0" borderId="0" xfId="58" applyFont="1" applyFill="1" applyAlignment="1">
      <alignment vertical="center"/>
    </xf>
    <xf numFmtId="0" fontId="23" fillId="0" borderId="0" xfId="58" applyFont="1" applyFill="1" applyAlignment="1">
      <alignment horizontal="right" vertical="center"/>
    </xf>
    <xf numFmtId="0" fontId="33" fillId="0" borderId="11" xfId="0" applyFont="1" applyBorder="1" applyAlignment="1" applyProtection="1">
      <alignment horizontal="center" vertical="center"/>
    </xf>
    <xf numFmtId="0" fontId="91" fillId="0" borderId="21" xfId="59" applyFont="1" applyFill="1" applyBorder="1" applyAlignment="1">
      <alignment horizontal="center" vertical="center"/>
    </xf>
    <xf numFmtId="0" fontId="23" fillId="0" borderId="0" xfId="58" applyFont="1" applyFill="1" applyBorder="1" applyAlignment="1">
      <alignment horizontal="center" vertical="center"/>
    </xf>
    <xf numFmtId="0" fontId="103" fillId="0" borderId="19" xfId="56" applyFont="1" applyBorder="1" applyAlignment="1">
      <alignment horizontal="center" vertical="center" wrapText="1"/>
    </xf>
    <xf numFmtId="0" fontId="91" fillId="0" borderId="15" xfId="62" applyFont="1" applyFill="1" applyBorder="1" applyAlignment="1">
      <alignment horizontal="center" vertical="center"/>
    </xf>
    <xf numFmtId="0" fontId="91" fillId="0" borderId="0" xfId="62" applyFont="1" applyFill="1" applyAlignment="1">
      <alignment horizontal="center" vertical="center"/>
    </xf>
    <xf numFmtId="0" fontId="91" fillId="0" borderId="0" xfId="63" applyFont="1" applyFill="1" applyAlignment="1">
      <alignment horizontal="center" vertical="center"/>
    </xf>
    <xf numFmtId="0" fontId="0" fillId="0" borderId="0" xfId="0" applyAlignment="1"/>
    <xf numFmtId="0" fontId="91" fillId="0" borderId="22" xfId="62" applyFont="1" applyFill="1" applyBorder="1" applyAlignment="1">
      <alignment horizontal="center" vertical="center"/>
    </xf>
    <xf numFmtId="0" fontId="26" fillId="0" borderId="0" xfId="58" applyFont="1" applyFill="1" applyAlignment="1">
      <alignment horizontal="right" vertical="center"/>
    </xf>
    <xf numFmtId="0" fontId="111" fillId="0" borderId="0" xfId="0" applyFont="1" applyAlignment="1" applyProtection="1">
      <alignment vertical="center"/>
    </xf>
    <xf numFmtId="176" fontId="20" fillId="0" borderId="0" xfId="0" applyNumberFormat="1" applyFont="1" applyFill="1" applyBorder="1" applyAlignment="1" applyProtection="1">
      <protection locked="0"/>
    </xf>
    <xf numFmtId="0" fontId="91" fillId="0" borderId="0" xfId="59" applyFont="1" applyFill="1" applyAlignment="1">
      <alignment horizontal="right" vertical="center" indent="1"/>
    </xf>
    <xf numFmtId="0" fontId="91" fillId="0" borderId="0" xfId="60" applyFont="1" applyFill="1" applyAlignment="1">
      <alignment horizontal="right" vertical="center" indent="1"/>
    </xf>
    <xf numFmtId="0" fontId="91" fillId="0" borderId="0" xfId="63" applyFont="1" applyFill="1" applyAlignment="1">
      <alignment horizontal="right" vertical="center" indent="1"/>
    </xf>
    <xf numFmtId="0" fontId="91" fillId="0" borderId="0" xfId="59" applyFont="1" applyFill="1" applyAlignment="1">
      <alignment horizontal="right" vertical="top" indent="1"/>
    </xf>
    <xf numFmtId="0" fontId="91" fillId="0" borderId="0" xfId="62" applyFont="1" applyFill="1" applyAlignment="1">
      <alignment horizontal="right" vertical="center" indent="1"/>
    </xf>
    <xf numFmtId="0" fontId="91" fillId="0" borderId="26" xfId="62" applyFont="1" applyFill="1" applyBorder="1" applyAlignment="1">
      <alignment horizontal="distributed" vertical="center" justifyLastLine="1"/>
    </xf>
    <xf numFmtId="0" fontId="91" fillId="0" borderId="0" xfId="59" applyFont="1" applyFill="1" applyAlignment="1">
      <alignment horizontal="right" indent="1"/>
    </xf>
    <xf numFmtId="0" fontId="91" fillId="0" borderId="0" xfId="60" applyFont="1" applyFill="1" applyAlignment="1">
      <alignment horizontal="right" indent="1"/>
    </xf>
    <xf numFmtId="0" fontId="91" fillId="0" borderId="10" xfId="59" applyFont="1" applyFill="1" applyBorder="1" applyAlignment="1">
      <alignment horizontal="distributed" vertical="center" justifyLastLine="1"/>
    </xf>
    <xf numFmtId="0" fontId="33" fillId="0" borderId="19" xfId="0" applyFont="1" applyBorder="1" applyAlignment="1" applyProtection="1">
      <alignment horizontal="center" vertical="center" shrinkToFit="1"/>
    </xf>
    <xf numFmtId="0" fontId="35" fillId="0" borderId="19" xfId="0" applyFont="1" applyBorder="1" applyAlignment="1" applyProtection="1">
      <alignment horizontal="center" vertical="center" shrinkToFit="1"/>
    </xf>
    <xf numFmtId="0" fontId="23" fillId="0" borderId="0" xfId="58" applyFont="1" applyFill="1" applyAlignment="1">
      <alignment vertical="center" shrinkToFit="1"/>
    </xf>
    <xf numFmtId="0" fontId="23" fillId="0" borderId="0" xfId="58" applyFont="1" applyFill="1" applyAlignment="1">
      <alignment vertical="top" wrapText="1"/>
    </xf>
    <xf numFmtId="0" fontId="23" fillId="0" borderId="0" xfId="58" applyFont="1" applyFill="1">
      <alignment vertical="center"/>
    </xf>
    <xf numFmtId="0" fontId="37" fillId="0" borderId="0" xfId="0" applyFont="1" applyAlignment="1">
      <alignment vertical="center"/>
    </xf>
    <xf numFmtId="0" fontId="38" fillId="0" borderId="11" xfId="0" applyFont="1" applyBorder="1" applyAlignment="1">
      <alignment horizontal="center" vertical="center"/>
    </xf>
    <xf numFmtId="0" fontId="42" fillId="0" borderId="20" xfId="0" applyFont="1" applyBorder="1" applyAlignment="1">
      <alignment horizontal="center" vertical="center"/>
    </xf>
    <xf numFmtId="0" fontId="38" fillId="0" borderId="12" xfId="0" applyFont="1" applyBorder="1" applyAlignment="1">
      <alignment horizontal="center" vertical="center"/>
    </xf>
    <xf numFmtId="0" fontId="0" fillId="0" borderId="19"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1" xfId="0" applyBorder="1" applyAlignment="1">
      <alignment vertical="center"/>
    </xf>
    <xf numFmtId="0" fontId="0" fillId="0" borderId="12" xfId="0" quotePrefix="1"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38" fillId="0" borderId="0" xfId="0" applyFont="1" applyAlignment="1">
      <alignment vertical="center"/>
    </xf>
    <xf numFmtId="0" fontId="23" fillId="0" borderId="0" xfId="58" applyFont="1" applyFill="1" applyAlignment="1">
      <alignment vertical="top" wrapText="1"/>
    </xf>
    <xf numFmtId="0" fontId="23" fillId="0" borderId="0" xfId="58" applyFont="1" applyFill="1">
      <alignment vertical="center"/>
    </xf>
    <xf numFmtId="0" fontId="0" fillId="27" borderId="24" xfId="0" applyNumberFormat="1" applyFill="1" applyBorder="1" applyAlignment="1" applyProtection="1">
      <alignment horizontal="left" vertical="center"/>
      <protection locked="0"/>
    </xf>
    <xf numFmtId="0" fontId="0" fillId="27" borderId="24" xfId="0" applyFill="1" applyBorder="1" applyAlignment="1" applyProtection="1">
      <alignment horizontal="left" vertical="center"/>
      <protection locked="0"/>
    </xf>
    <xf numFmtId="0" fontId="0" fillId="27" borderId="24" xfId="0" applyFill="1" applyBorder="1" applyAlignment="1" applyProtection="1">
      <alignment vertical="center"/>
      <protection locked="0"/>
    </xf>
    <xf numFmtId="0" fontId="0" fillId="27" borderId="24" xfId="0" applyFill="1" applyBorder="1" applyAlignment="1" applyProtection="1">
      <alignment vertical="center" shrinkToFit="1"/>
      <protection locked="0"/>
    </xf>
    <xf numFmtId="176" fontId="0" fillId="27" borderId="24" xfId="0" applyNumberFormat="1" applyFill="1" applyBorder="1" applyAlignment="1" applyProtection="1">
      <alignment horizontal="left" vertical="center"/>
      <protection locked="0"/>
    </xf>
    <xf numFmtId="38" fontId="0" fillId="27" borderId="24" xfId="33" applyFont="1" applyFill="1" applyBorder="1" applyAlignment="1" applyProtection="1">
      <alignment horizontal="left" vertical="center"/>
      <protection locked="0"/>
    </xf>
    <xf numFmtId="0" fontId="0" fillId="27" borderId="25" xfId="0" applyFill="1" applyBorder="1" applyAlignment="1" applyProtection="1">
      <alignment horizontal="left" vertical="center"/>
      <protection locked="0"/>
    </xf>
    <xf numFmtId="0" fontId="91" fillId="28" borderId="0" xfId="49" applyFont="1" applyFill="1"/>
    <xf numFmtId="0" fontId="91" fillId="28" borderId="0" xfId="49" applyFont="1" applyFill="1" applyAlignment="1"/>
    <xf numFmtId="0" fontId="26" fillId="29" borderId="19" xfId="0" applyFont="1" applyFill="1" applyBorder="1" applyAlignment="1" applyProtection="1">
      <alignment horizontal="center" shrinkToFit="1"/>
      <protection locked="0"/>
    </xf>
    <xf numFmtId="178" fontId="26" fillId="29" borderId="19" xfId="0" applyNumberFormat="1" applyFont="1" applyFill="1" applyBorder="1" applyAlignment="1" applyProtection="1">
      <alignment horizontal="center" shrinkToFit="1"/>
      <protection locked="0"/>
    </xf>
    <xf numFmtId="49" fontId="26" fillId="29" borderId="19" xfId="0" applyNumberFormat="1" applyFont="1" applyFill="1" applyBorder="1" applyAlignment="1" applyProtection="1">
      <alignment horizontal="center" shrinkToFit="1"/>
      <protection locked="0"/>
    </xf>
    <xf numFmtId="0" fontId="26" fillId="29" borderId="11" xfId="0" applyFont="1" applyFill="1" applyBorder="1" applyAlignment="1" applyProtection="1">
      <alignment horizontal="center" shrinkToFit="1"/>
      <protection locked="0"/>
    </xf>
    <xf numFmtId="0" fontId="91" fillId="28" borderId="23" xfId="59" applyFont="1" applyFill="1" applyBorder="1" applyAlignment="1">
      <alignment vertical="center" wrapText="1"/>
    </xf>
    <xf numFmtId="38" fontId="91" fillId="28" borderId="26" xfId="33" applyFont="1" applyFill="1" applyBorder="1" applyAlignment="1">
      <alignment vertical="center" wrapText="1"/>
    </xf>
    <xf numFmtId="0" fontId="35" fillId="0" borderId="0" xfId="56" applyFont="1" applyFill="1" applyBorder="1" applyAlignment="1">
      <alignment vertical="center"/>
    </xf>
    <xf numFmtId="0" fontId="26" fillId="28" borderId="0" xfId="58" applyFont="1" applyFill="1">
      <alignment vertical="center"/>
    </xf>
    <xf numFmtId="0" fontId="103" fillId="28" borderId="19" xfId="56" applyFont="1" applyFill="1" applyBorder="1" applyAlignment="1">
      <alignment horizontal="center" vertical="center" wrapText="1"/>
    </xf>
    <xf numFmtId="0" fontId="91" fillId="28" borderId="22" xfId="62" applyFont="1" applyFill="1" applyBorder="1" applyAlignment="1">
      <alignment vertical="center" shrinkToFit="1"/>
    </xf>
    <xf numFmtId="0" fontId="91" fillId="28" borderId="15" xfId="62" applyFont="1" applyFill="1" applyBorder="1" applyAlignment="1">
      <alignment vertical="center" shrinkToFit="1"/>
    </xf>
    <xf numFmtId="0" fontId="108" fillId="28" borderId="22" xfId="62" applyFont="1" applyFill="1" applyBorder="1" applyAlignment="1">
      <alignment vertical="center" shrinkToFit="1"/>
    </xf>
    <xf numFmtId="0" fontId="108" fillId="28" borderId="22" xfId="62" applyFont="1" applyFill="1" applyBorder="1" applyAlignment="1">
      <alignment horizontal="center" vertical="center" shrinkToFit="1"/>
    </xf>
    <xf numFmtId="0" fontId="108" fillId="28" borderId="15" xfId="62" applyFont="1" applyFill="1" applyBorder="1" applyAlignment="1">
      <alignment vertical="center" shrinkToFit="1"/>
    </xf>
    <xf numFmtId="0" fontId="91" fillId="28" borderId="26" xfId="62" applyFont="1" applyFill="1" applyBorder="1" applyAlignment="1">
      <alignment vertical="center" shrinkToFit="1"/>
    </xf>
    <xf numFmtId="0" fontId="91" fillId="28" borderId="167" xfId="63" applyFont="1" applyFill="1" applyBorder="1" applyAlignment="1">
      <alignment vertical="center" wrapText="1"/>
    </xf>
    <xf numFmtId="0" fontId="91" fillId="28" borderId="12" xfId="63" applyFont="1" applyFill="1" applyBorder="1" applyAlignment="1">
      <alignment vertical="center" wrapText="1"/>
    </xf>
    <xf numFmtId="0" fontId="91" fillId="28" borderId="12" xfId="63" applyFont="1" applyFill="1" applyBorder="1" applyAlignment="1">
      <alignment horizontal="center" vertical="center" wrapText="1"/>
    </xf>
    <xf numFmtId="0" fontId="91" fillId="28" borderId="106" xfId="63" applyFont="1" applyFill="1" applyBorder="1" applyAlignment="1">
      <alignment vertical="center" wrapText="1"/>
    </xf>
    <xf numFmtId="0" fontId="91" fillId="28" borderId="26" xfId="63" applyFont="1" applyFill="1" applyBorder="1" applyAlignment="1">
      <alignment vertical="center" wrapText="1"/>
    </xf>
    <xf numFmtId="0" fontId="91" fillId="28" borderId="26" xfId="63" applyFont="1" applyFill="1" applyBorder="1" applyAlignment="1">
      <alignment horizontal="center" vertical="center" wrapText="1"/>
    </xf>
    <xf numFmtId="0" fontId="91" fillId="28" borderId="114" xfId="63" applyFont="1" applyFill="1" applyBorder="1" applyAlignment="1">
      <alignment vertical="center" wrapText="1"/>
    </xf>
    <xf numFmtId="0" fontId="91" fillId="28" borderId="37" xfId="63" applyFont="1" applyFill="1" applyBorder="1" applyAlignment="1">
      <alignment vertical="center" wrapText="1"/>
    </xf>
    <xf numFmtId="0" fontId="91" fillId="28" borderId="37" xfId="63" applyFont="1" applyFill="1" applyBorder="1" applyAlignment="1">
      <alignment horizontal="center" vertical="center" wrapText="1"/>
    </xf>
    <xf numFmtId="0" fontId="80" fillId="28" borderId="0" xfId="44" applyFill="1" applyAlignment="1" applyProtection="1">
      <protection locked="0"/>
    </xf>
    <xf numFmtId="0" fontId="76" fillId="28" borderId="10" xfId="44" applyFont="1" applyFill="1" applyBorder="1" applyAlignment="1" applyProtection="1">
      <alignment horizontal="left"/>
      <protection locked="0"/>
    </xf>
    <xf numFmtId="0" fontId="71" fillId="0" borderId="0" xfId="44" applyFont="1" applyFill="1" applyAlignment="1" applyProtection="1">
      <alignment vertical="center" wrapText="1"/>
      <protection locked="0"/>
    </xf>
    <xf numFmtId="0" fontId="23" fillId="27" borderId="0" xfId="58" applyFont="1" applyFill="1" applyAlignment="1">
      <alignment horizontal="left" vertical="center"/>
    </xf>
    <xf numFmtId="0" fontId="26" fillId="27" borderId="0" xfId="58" applyFont="1" applyFill="1" applyAlignment="1">
      <alignment vertical="center"/>
    </xf>
    <xf numFmtId="0" fontId="23" fillId="27" borderId="0" xfId="58" applyNumberFormat="1" applyFont="1" applyFill="1" applyAlignment="1">
      <alignment vertical="center"/>
    </xf>
    <xf numFmtId="0" fontId="23" fillId="27" borderId="0" xfId="58" applyFont="1" applyFill="1" applyAlignment="1">
      <alignment vertical="center" shrinkToFit="1"/>
    </xf>
    <xf numFmtId="0" fontId="23" fillId="27" borderId="0" xfId="55" applyFont="1" applyFill="1" applyBorder="1" applyAlignment="1">
      <alignment horizontal="left"/>
    </xf>
    <xf numFmtId="0" fontId="20" fillId="27" borderId="0" xfId="0" applyFont="1" applyFill="1" applyBorder="1" applyProtection="1"/>
    <xf numFmtId="0" fontId="23" fillId="27" borderId="0" xfId="55" applyFont="1" applyFill="1" applyBorder="1">
      <alignment vertical="center"/>
    </xf>
    <xf numFmtId="0" fontId="91" fillId="27" borderId="0" xfId="59" applyFont="1" applyFill="1" applyAlignment="1">
      <alignment vertical="center" shrinkToFit="1"/>
    </xf>
    <xf numFmtId="0" fontId="91" fillId="27" borderId="0" xfId="59" applyFont="1" applyFill="1" applyAlignment="1">
      <alignment vertical="center"/>
    </xf>
    <xf numFmtId="0" fontId="23" fillId="27" borderId="0" xfId="58" applyFont="1" applyFill="1" applyAlignment="1">
      <alignment horizontal="center" vertical="center"/>
    </xf>
    <xf numFmtId="0" fontId="103" fillId="27" borderId="19" xfId="56" applyFont="1" applyFill="1" applyBorder="1" applyAlignment="1">
      <alignment horizontal="left" vertical="center" shrinkToFit="1"/>
    </xf>
    <xf numFmtId="0" fontId="91" fillId="27" borderId="0" xfId="62" applyFont="1" applyFill="1" applyAlignment="1">
      <alignment horizontal="left" vertical="center" indent="1"/>
    </xf>
    <xf numFmtId="0" fontId="91" fillId="27" borderId="0" xfId="62" applyFont="1" applyFill="1" applyAlignment="1">
      <alignment vertical="center"/>
    </xf>
    <xf numFmtId="0" fontId="91" fillId="27" borderId="0" xfId="63" applyFont="1" applyFill="1" applyAlignment="1">
      <alignment horizontal="left" vertical="center" indent="1"/>
    </xf>
    <xf numFmtId="0" fontId="91" fillId="27" borderId="0" xfId="63" applyFont="1" applyFill="1" applyAlignment="1">
      <alignment vertical="center"/>
    </xf>
    <xf numFmtId="0" fontId="23" fillId="27" borderId="0" xfId="58" applyFont="1" applyFill="1" applyAlignment="1">
      <alignment horizontal="left"/>
    </xf>
    <xf numFmtId="0" fontId="112" fillId="0" borderId="0" xfId="66" applyAlignment="1">
      <alignment vertical="center"/>
    </xf>
    <xf numFmtId="0" fontId="31" fillId="0" borderId="0" xfId="0" applyFont="1" applyFill="1" applyAlignment="1">
      <alignment vertical="center"/>
    </xf>
    <xf numFmtId="0" fontId="37" fillId="0" borderId="0" xfId="0" applyFont="1" applyFill="1" applyAlignment="1">
      <alignment horizontal="center" vertical="center"/>
    </xf>
    <xf numFmtId="0" fontId="31" fillId="0" borderId="0" xfId="0" applyFont="1" applyFill="1" applyAlignment="1">
      <alignment vertical="center"/>
    </xf>
    <xf numFmtId="0" fontId="31" fillId="0" borderId="0" xfId="0" applyFont="1" applyFill="1" applyAlignment="1">
      <alignment vertical="center"/>
    </xf>
    <xf numFmtId="0" fontId="31" fillId="30" borderId="0" xfId="0" applyFont="1" applyFill="1" applyAlignment="1">
      <alignment vertical="center"/>
    </xf>
    <xf numFmtId="0" fontId="67" fillId="0" borderId="0" xfId="0" applyFont="1"/>
    <xf numFmtId="0" fontId="67" fillId="0" borderId="0" xfId="0" applyFont="1" applyAlignment="1">
      <alignment horizontal="right"/>
    </xf>
    <xf numFmtId="0" fontId="67" fillId="0" borderId="146" xfId="0" applyFont="1" applyBorder="1" applyAlignment="1">
      <alignment horizontal="left"/>
    </xf>
    <xf numFmtId="0" fontId="67" fillId="0" borderId="146" xfId="0" applyFont="1" applyBorder="1"/>
    <xf numFmtId="0" fontId="67" fillId="0" borderId="0" xfId="0" applyFont="1" applyBorder="1"/>
    <xf numFmtId="0" fontId="67" fillId="0" borderId="0" xfId="0" applyFont="1" applyAlignment="1">
      <alignment horizontal="left"/>
    </xf>
    <xf numFmtId="0" fontId="67" fillId="0" borderId="0" xfId="0" applyFont="1" applyBorder="1" applyAlignment="1">
      <alignment horizontal="left"/>
    </xf>
    <xf numFmtId="0" fontId="67" fillId="27" borderId="146" xfId="0" applyFont="1" applyFill="1" applyBorder="1"/>
    <xf numFmtId="0" fontId="17" fillId="0" borderId="0" xfId="67">
      <alignment vertical="center"/>
    </xf>
    <xf numFmtId="0" fontId="116" fillId="0" borderId="0" xfId="67" applyFont="1" applyAlignment="1">
      <alignment horizontal="justify" vertical="center"/>
    </xf>
    <xf numFmtId="0" fontId="117" fillId="0" borderId="0" xfId="67" applyFont="1" applyAlignment="1">
      <alignment horizontal="justify" vertical="center"/>
    </xf>
    <xf numFmtId="0" fontId="118" fillId="0" borderId="0" xfId="67" applyFont="1" applyAlignment="1">
      <alignment horizontal="justify" vertical="center"/>
    </xf>
    <xf numFmtId="0" fontId="113" fillId="0" borderId="0" xfId="67" applyFont="1" applyAlignment="1">
      <alignment horizontal="justify" vertical="center"/>
    </xf>
    <xf numFmtId="0" fontId="17" fillId="0" borderId="0" xfId="67" applyAlignment="1">
      <alignment horizontal="justify" vertical="center"/>
    </xf>
    <xf numFmtId="0" fontId="116" fillId="0" borderId="0" xfId="67" applyFont="1" applyAlignment="1">
      <alignment horizontal="right" vertical="center"/>
    </xf>
    <xf numFmtId="0" fontId="31" fillId="0" borderId="0" xfId="0" applyFont="1" applyFill="1" applyAlignment="1">
      <alignment vertical="center"/>
    </xf>
    <xf numFmtId="0" fontId="23" fillId="0" borderId="0" xfId="68" applyFont="1" applyAlignment="1">
      <alignment horizontal="justify" vertical="center"/>
    </xf>
    <xf numFmtId="0" fontId="18" fillId="0" borderId="0" xfId="68">
      <alignment vertical="center"/>
    </xf>
    <xf numFmtId="0" fontId="96" fillId="0" borderId="0" xfId="68" applyFont="1" applyAlignment="1">
      <alignment horizontal="justify" vertical="center"/>
    </xf>
    <xf numFmtId="0" fontId="23" fillId="0" borderId="0" xfId="68" applyFont="1" applyAlignment="1">
      <alignment vertical="center"/>
    </xf>
    <xf numFmtId="0" fontId="122" fillId="0" borderId="0" xfId="68" applyFont="1" applyAlignment="1">
      <alignment horizontal="justify" vertical="center"/>
    </xf>
    <xf numFmtId="0" fontId="23" fillId="0" borderId="0" xfId="68" applyFont="1" applyAlignment="1">
      <alignment horizontal="center" vertical="center"/>
    </xf>
    <xf numFmtId="0" fontId="23" fillId="0" borderId="11" xfId="68" applyFont="1" applyBorder="1" applyAlignment="1">
      <alignment horizontal="center" vertical="center" wrapText="1"/>
    </xf>
    <xf numFmtId="0" fontId="23" fillId="0" borderId="19" xfId="68" applyFont="1" applyBorder="1" applyAlignment="1">
      <alignment horizontal="center" vertical="center" wrapText="1"/>
    </xf>
    <xf numFmtId="0" fontId="23" fillId="0" borderId="12" xfId="68" applyFont="1" applyBorder="1" applyAlignment="1">
      <alignment horizontal="center" vertical="center" wrapText="1"/>
    </xf>
    <xf numFmtId="0" fontId="23" fillId="0" borderId="0" xfId="68" applyFont="1" applyAlignment="1">
      <alignment horizontal="right" vertical="center"/>
    </xf>
    <xf numFmtId="0" fontId="28" fillId="0" borderId="0" xfId="68" applyFont="1">
      <alignment vertical="center"/>
    </xf>
    <xf numFmtId="0" fontId="18" fillId="0" borderId="0" xfId="68" applyAlignment="1">
      <alignment vertical="center"/>
    </xf>
    <xf numFmtId="0" fontId="96" fillId="0" borderId="0" xfId="68" applyFont="1" applyAlignment="1">
      <alignment vertical="center"/>
    </xf>
    <xf numFmtId="0" fontId="64" fillId="0" borderId="0" xfId="68" applyFont="1" applyAlignment="1">
      <alignment vertical="center"/>
    </xf>
    <xf numFmtId="0" fontId="28" fillId="0" borderId="0" xfId="68" applyFont="1" applyAlignment="1">
      <alignment vertical="center"/>
    </xf>
    <xf numFmtId="0" fontId="28" fillId="0" borderId="10" xfId="68" applyFont="1" applyBorder="1" applyAlignment="1">
      <alignment vertical="center"/>
    </xf>
    <xf numFmtId="0" fontId="96" fillId="0" borderId="0" xfId="68" applyFont="1" applyBorder="1" applyAlignment="1">
      <alignment vertical="top" wrapText="1"/>
    </xf>
    <xf numFmtId="0" fontId="28" fillId="0" borderId="0" xfId="68" applyFont="1" applyAlignment="1">
      <alignment horizontal="left" vertical="center" wrapText="1"/>
    </xf>
    <xf numFmtId="0" fontId="28" fillId="0" borderId="0" xfId="68" applyFont="1" applyAlignment="1">
      <alignment vertical="top" wrapText="1"/>
    </xf>
    <xf numFmtId="0" fontId="96" fillId="0" borderId="28" xfId="68" applyFont="1" applyBorder="1" applyAlignment="1">
      <alignment vertical="top" wrapText="1"/>
    </xf>
    <xf numFmtId="0" fontId="96" fillId="0" borderId="10" xfId="68" applyFont="1" applyBorder="1" applyAlignment="1">
      <alignment vertical="top" wrapText="1"/>
    </xf>
    <xf numFmtId="0" fontId="18" fillId="31" borderId="10" xfId="68" applyFill="1" applyBorder="1" applyAlignment="1">
      <alignment vertical="center"/>
    </xf>
    <xf numFmtId="0" fontId="18" fillId="31" borderId="0" xfId="68" applyFill="1" applyBorder="1" applyAlignment="1">
      <alignment vertical="center"/>
    </xf>
    <xf numFmtId="0" fontId="18" fillId="31" borderId="28" xfId="68" applyFill="1" applyBorder="1" applyAlignment="1">
      <alignment vertical="center"/>
    </xf>
    <xf numFmtId="0" fontId="122" fillId="28" borderId="16" xfId="68" applyFont="1" applyFill="1" applyBorder="1" applyAlignment="1">
      <alignment vertical="top" wrapText="1"/>
    </xf>
    <xf numFmtId="0" fontId="122" fillId="28" borderId="22" xfId="68" applyFont="1" applyFill="1" applyBorder="1" applyAlignment="1">
      <alignment vertical="top" wrapText="1"/>
    </xf>
    <xf numFmtId="0" fontId="122" fillId="28" borderId="15" xfId="68" applyFont="1" applyFill="1" applyBorder="1" applyAlignment="1">
      <alignment vertical="top" wrapText="1"/>
    </xf>
    <xf numFmtId="0" fontId="122" fillId="28" borderId="18" xfId="68" applyFont="1" applyFill="1" applyBorder="1" applyAlignment="1">
      <alignment vertical="top" wrapText="1"/>
    </xf>
    <xf numFmtId="0" fontId="122" fillId="28" borderId="23" xfId="68" applyFont="1" applyFill="1" applyBorder="1" applyAlignment="1">
      <alignment vertical="top" wrapText="1"/>
    </xf>
    <xf numFmtId="0" fontId="122" fillId="28" borderId="26" xfId="68" applyFont="1" applyFill="1" applyBorder="1" applyAlignment="1">
      <alignment vertical="top" wrapText="1"/>
    </xf>
    <xf numFmtId="0" fontId="23" fillId="0" borderId="0" xfId="0" applyFont="1"/>
    <xf numFmtId="0" fontId="31" fillId="0" borderId="0" xfId="0" applyFont="1" applyFill="1" applyAlignment="1">
      <alignment vertical="center"/>
    </xf>
    <xf numFmtId="176" fontId="23" fillId="28" borderId="0" xfId="58" applyNumberFormat="1" applyFont="1" applyFill="1" applyBorder="1" applyAlignment="1">
      <alignment vertical="center" shrinkToFit="1"/>
    </xf>
    <xf numFmtId="0" fontId="0" fillId="26" borderId="0" xfId="0" applyFill="1" applyAlignment="1">
      <alignment vertical="center"/>
    </xf>
    <xf numFmtId="176" fontId="23" fillId="27" borderId="0" xfId="0" applyNumberFormat="1" applyFont="1" applyFill="1" applyAlignment="1">
      <alignment vertical="center"/>
    </xf>
    <xf numFmtId="0" fontId="31" fillId="0" borderId="0" xfId="0" applyFont="1" applyFill="1" applyAlignment="1">
      <alignment vertical="center"/>
    </xf>
    <xf numFmtId="0" fontId="67" fillId="0" borderId="0" xfId="55" applyFont="1" applyFill="1" applyBorder="1" applyAlignment="1">
      <alignment vertical="center"/>
    </xf>
    <xf numFmtId="0" fontId="16" fillId="0" borderId="0" xfId="72">
      <alignment vertical="center"/>
    </xf>
    <xf numFmtId="0" fontId="0" fillId="0" borderId="0" xfId="0" applyAlignment="1">
      <alignment wrapText="1"/>
    </xf>
    <xf numFmtId="0" fontId="33" fillId="0" borderId="0" xfId="0" applyFont="1" applyAlignment="1">
      <alignment wrapText="1"/>
    </xf>
    <xf numFmtId="0" fontId="67" fillId="0" borderId="0" xfId="0" applyFont="1" applyAlignment="1">
      <alignment wrapText="1"/>
    </xf>
    <xf numFmtId="0" fontId="26" fillId="0" borderId="19" xfId="0" applyFont="1" applyBorder="1" applyAlignment="1">
      <alignment horizontal="center" vertical="center" wrapText="1"/>
    </xf>
    <xf numFmtId="0" fontId="23" fillId="0" borderId="0" xfId="0" applyFont="1" applyAlignment="1">
      <alignment vertical="center"/>
    </xf>
    <xf numFmtId="0" fontId="33" fillId="0" borderId="0" xfId="0" applyFont="1" applyAlignment="1">
      <alignment vertical="center"/>
    </xf>
    <xf numFmtId="0" fontId="67" fillId="31" borderId="0" xfId="55" applyFont="1" applyFill="1" applyBorder="1" applyAlignment="1">
      <alignment horizontal="right" vertical="center"/>
    </xf>
    <xf numFmtId="0" fontId="67" fillId="31" borderId="33" xfId="55" applyFont="1" applyFill="1" applyBorder="1" applyAlignment="1">
      <alignment vertical="center"/>
    </xf>
    <xf numFmtId="0" fontId="31" fillId="0" borderId="0" xfId="0" applyFont="1" applyFill="1" applyAlignment="1">
      <alignment vertical="center"/>
    </xf>
    <xf numFmtId="0" fontId="67" fillId="0" borderId="0" xfId="55" applyFont="1" applyFill="1" applyBorder="1" applyAlignment="1">
      <alignment vertical="center"/>
    </xf>
    <xf numFmtId="0" fontId="67" fillId="0" borderId="0" xfId="55" applyFont="1" applyFill="1" applyBorder="1" applyAlignment="1">
      <alignment horizontal="right" vertical="center"/>
    </xf>
    <xf numFmtId="0" fontId="67" fillId="0" borderId="33" xfId="55" applyFont="1" applyFill="1" applyBorder="1" applyAlignment="1">
      <alignment vertical="center"/>
    </xf>
    <xf numFmtId="0" fontId="67" fillId="0" borderId="10" xfId="55" applyFont="1" applyFill="1" applyBorder="1">
      <alignment vertical="center"/>
    </xf>
    <xf numFmtId="0" fontId="67" fillId="0" borderId="34" xfId="55" applyFont="1" applyFill="1" applyBorder="1">
      <alignment vertical="center"/>
    </xf>
    <xf numFmtId="0" fontId="17" fillId="0" borderId="0" xfId="67">
      <alignment vertical="center"/>
    </xf>
    <xf numFmtId="0" fontId="17" fillId="0" borderId="0" xfId="67">
      <alignment vertical="center"/>
    </xf>
    <xf numFmtId="0" fontId="113" fillId="0" borderId="0" xfId="67" applyFont="1" applyAlignment="1">
      <alignment horizontal="justify" vertical="center" wrapText="1"/>
    </xf>
    <xf numFmtId="0" fontId="17" fillId="0" borderId="0" xfId="67" applyAlignment="1">
      <alignment vertical="center"/>
    </xf>
    <xf numFmtId="0" fontId="13" fillId="0" borderId="0" xfId="67" applyFont="1">
      <alignment vertical="center"/>
    </xf>
    <xf numFmtId="0" fontId="113" fillId="0" borderId="19" xfId="67" applyFont="1" applyBorder="1" applyAlignment="1">
      <alignment horizontal="center" vertical="top" wrapText="1"/>
    </xf>
    <xf numFmtId="0" fontId="113" fillId="0" borderId="19" xfId="67" applyFont="1" applyBorder="1" applyAlignment="1">
      <alignment horizontal="center" vertical="top" wrapText="1"/>
    </xf>
    <xf numFmtId="0" fontId="115" fillId="0" borderId="19" xfId="67" applyFont="1" applyBorder="1" applyAlignment="1">
      <alignment horizontal="center" vertical="top" wrapText="1"/>
    </xf>
    <xf numFmtId="0" fontId="115" fillId="0" borderId="0" xfId="67" applyFont="1" applyBorder="1" applyAlignment="1">
      <alignment horizontal="center" vertical="top" wrapText="1"/>
    </xf>
    <xf numFmtId="0" fontId="116" fillId="0" borderId="0" xfId="67" applyFont="1" applyBorder="1" applyAlignment="1">
      <alignment horizontal="center" vertical="top" wrapText="1"/>
    </xf>
    <xf numFmtId="0" fontId="116" fillId="0" borderId="0" xfId="67" applyFont="1" applyFill="1" applyBorder="1" applyAlignment="1">
      <alignment horizontal="center" vertical="top" wrapText="1"/>
    </xf>
    <xf numFmtId="0" fontId="115" fillId="0" borderId="19" xfId="67" applyFont="1" applyBorder="1" applyAlignment="1">
      <alignment horizontal="center" vertical="top" shrinkToFit="1"/>
    </xf>
    <xf numFmtId="0" fontId="31" fillId="0" borderId="0" xfId="0" applyFont="1" applyFill="1" applyAlignment="1">
      <alignment vertical="center"/>
    </xf>
    <xf numFmtId="0" fontId="31" fillId="0" borderId="0" xfId="0" applyFont="1" applyFill="1" applyAlignment="1">
      <alignment vertical="center"/>
    </xf>
    <xf numFmtId="0" fontId="31" fillId="0" borderId="0" xfId="0" applyFont="1" applyFill="1" applyAlignment="1">
      <alignment vertical="center"/>
    </xf>
    <xf numFmtId="0" fontId="67" fillId="0" borderId="0" xfId="68" applyFont="1" applyAlignment="1">
      <alignment vertical="center"/>
    </xf>
    <xf numFmtId="0" fontId="103" fillId="0" borderId="0" xfId="68" applyFont="1" applyAlignment="1">
      <alignment vertical="center"/>
    </xf>
    <xf numFmtId="0" fontId="136"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136" fillId="33" borderId="0" xfId="0" applyFont="1" applyFill="1" applyAlignment="1">
      <alignment horizontal="center" vertical="center"/>
    </xf>
    <xf numFmtId="0" fontId="136" fillId="33" borderId="0" xfId="0" applyFont="1" applyFill="1" applyAlignment="1">
      <alignment horizontal="center" vertical="center" wrapText="1"/>
    </xf>
    <xf numFmtId="14" fontId="0" fillId="0" borderId="0" xfId="0" applyNumberFormat="1" applyAlignment="1">
      <alignment horizontal="center" vertical="center"/>
    </xf>
    <xf numFmtId="14" fontId="0" fillId="0" borderId="0" xfId="0" applyNumberFormat="1" applyAlignment="1">
      <alignment horizontal="center" vertical="top"/>
    </xf>
    <xf numFmtId="0" fontId="0" fillId="0" borderId="0" xfId="0" applyAlignment="1">
      <alignment horizontal="right" vertical="center"/>
    </xf>
    <xf numFmtId="176" fontId="23" fillId="28" borderId="27" xfId="55" applyNumberFormat="1" applyFont="1" applyFill="1" applyBorder="1" applyAlignment="1">
      <alignment vertical="center"/>
    </xf>
    <xf numFmtId="0" fontId="28" fillId="0" borderId="0" xfId="47" applyFont="1" applyFill="1" applyAlignment="1" applyProtection="1">
      <alignment horizontal="right" vertical="center"/>
    </xf>
    <xf numFmtId="0" fontId="22" fillId="0" borderId="0" xfId="47" applyFill="1" applyProtection="1">
      <alignment vertical="center"/>
    </xf>
    <xf numFmtId="176" fontId="23" fillId="0" borderId="0" xfId="55" applyNumberFormat="1" applyFont="1" applyFill="1" applyAlignment="1">
      <alignment vertical="center"/>
    </xf>
    <xf numFmtId="0" fontId="20" fillId="0" borderId="14" xfId="0" applyFont="1" applyFill="1" applyBorder="1" applyProtection="1"/>
    <xf numFmtId="0" fontId="20" fillId="0" borderId="27" xfId="0" applyFont="1" applyFill="1" applyBorder="1" applyProtection="1"/>
    <xf numFmtId="0" fontId="20" fillId="0" borderId="0" xfId="0" applyFont="1" applyFill="1" applyBorder="1" applyProtection="1">
      <protection locked="0"/>
    </xf>
    <xf numFmtId="0" fontId="20" fillId="0" borderId="15" xfId="0" applyFont="1" applyFill="1" applyBorder="1" applyAlignment="1" applyProtection="1">
      <alignment horizontal="right" indent="1"/>
      <protection locked="0"/>
    </xf>
    <xf numFmtId="0" fontId="20" fillId="0" borderId="0" xfId="0" applyFont="1" applyFill="1" applyBorder="1" applyProtection="1"/>
    <xf numFmtId="0" fontId="20" fillId="0" borderId="15" xfId="0" applyFont="1" applyFill="1" applyBorder="1" applyProtection="1"/>
    <xf numFmtId="176" fontId="67" fillId="31" borderId="47" xfId="55" applyNumberFormat="1" applyFont="1" applyFill="1" applyBorder="1" applyAlignment="1">
      <alignment vertical="center"/>
    </xf>
    <xf numFmtId="176" fontId="67" fillId="31" borderId="166" xfId="55" applyNumberFormat="1" applyFont="1" applyFill="1" applyBorder="1" applyAlignment="1">
      <alignment vertical="center"/>
    </xf>
    <xf numFmtId="0" fontId="68" fillId="0" borderId="0" xfId="45" applyFont="1" applyBorder="1" applyAlignment="1">
      <alignment horizontal="center" vertical="center"/>
    </xf>
    <xf numFmtId="0" fontId="20" fillId="0" borderId="0" xfId="0" applyFont="1" applyBorder="1" applyAlignment="1" applyProtection="1">
      <alignment horizontal="center" shrinkToFit="1"/>
    </xf>
    <xf numFmtId="0" fontId="20" fillId="0" borderId="0" xfId="0" applyFont="1" applyBorder="1" applyAlignment="1" applyProtection="1">
      <alignment shrinkToFit="1"/>
    </xf>
    <xf numFmtId="0" fontId="23" fillId="0" borderId="0" xfId="55" applyFont="1" applyFill="1" applyBorder="1" applyAlignment="1">
      <alignment vertical="center" wrapText="1"/>
    </xf>
    <xf numFmtId="0" fontId="20" fillId="0" borderId="0" xfId="0" applyFont="1" applyBorder="1" applyAlignment="1" applyProtection="1">
      <alignment vertical="top" shrinkToFit="1"/>
    </xf>
    <xf numFmtId="0" fontId="68" fillId="0" borderId="0" xfId="45" applyFont="1" applyBorder="1" applyAlignment="1">
      <alignment vertical="center"/>
    </xf>
    <xf numFmtId="0" fontId="26" fillId="0" borderId="0" xfId="55" applyFont="1" applyFill="1">
      <alignment vertical="center"/>
    </xf>
    <xf numFmtId="0" fontId="23" fillId="27" borderId="65" xfId="55" applyFont="1" applyFill="1" applyBorder="1" applyAlignment="1">
      <alignment vertical="center"/>
    </xf>
    <xf numFmtId="0" fontId="23" fillId="27" borderId="65" xfId="55" applyNumberFormat="1" applyFont="1" applyFill="1" applyBorder="1" applyAlignment="1">
      <alignment vertical="center"/>
    </xf>
    <xf numFmtId="0" fontId="23" fillId="0" borderId="0" xfId="65" applyFont="1">
      <alignment vertical="center"/>
    </xf>
    <xf numFmtId="0" fontId="115" fillId="0" borderId="0" xfId="55" applyFont="1">
      <alignment vertical="center"/>
    </xf>
    <xf numFmtId="0" fontId="23" fillId="0" borderId="65" xfId="65" applyFont="1" applyBorder="1">
      <alignment vertical="center"/>
    </xf>
    <xf numFmtId="0" fontId="23" fillId="0" borderId="0" xfId="65" applyFont="1" applyAlignment="1">
      <alignment horizontal="right" vertical="center"/>
    </xf>
    <xf numFmtId="0" fontId="23" fillId="28" borderId="0" xfId="65" applyFont="1" applyFill="1">
      <alignment vertical="center"/>
    </xf>
    <xf numFmtId="0" fontId="26" fillId="0" borderId="0" xfId="65" applyFont="1">
      <alignment vertical="center"/>
    </xf>
    <xf numFmtId="0" fontId="26" fillId="0" borderId="0" xfId="65" applyFont="1" applyAlignment="1">
      <alignment vertical="center" shrinkToFit="1"/>
    </xf>
    <xf numFmtId="0" fontId="23" fillId="28" borderId="218" xfId="55" applyNumberFormat="1" applyFont="1" applyFill="1" applyBorder="1" applyAlignment="1">
      <alignment vertical="center" shrinkToFit="1"/>
    </xf>
    <xf numFmtId="0" fontId="23" fillId="28" borderId="218" xfId="55" quotePrefix="1" applyNumberFormat="1" applyFont="1" applyFill="1" applyBorder="1" applyAlignment="1">
      <alignment vertical="center" shrinkToFit="1"/>
    </xf>
    <xf numFmtId="0" fontId="23" fillId="0" borderId="215" xfId="55" applyFont="1" applyFill="1" applyBorder="1" applyAlignment="1">
      <alignment horizontal="center" vertical="center"/>
    </xf>
    <xf numFmtId="0" fontId="23" fillId="0" borderId="215" xfId="55" applyFont="1" applyFill="1" applyBorder="1" applyAlignment="1">
      <alignment horizontal="center" vertical="center" textRotation="255" shrinkToFit="1"/>
    </xf>
    <xf numFmtId="0" fontId="23" fillId="0" borderId="215" xfId="55" applyFont="1" applyFill="1" applyBorder="1" applyAlignment="1">
      <alignment horizontal="center" vertical="center" wrapText="1"/>
    </xf>
    <xf numFmtId="0" fontId="66" fillId="0" borderId="215" xfId="55" applyFont="1" applyFill="1" applyBorder="1" applyAlignment="1">
      <alignment horizontal="center" vertical="center" textRotation="255" wrapText="1" shrinkToFit="1"/>
    </xf>
    <xf numFmtId="0" fontId="23" fillId="28" borderId="215" xfId="55" applyNumberFormat="1" applyFont="1" applyFill="1" applyBorder="1" applyAlignment="1">
      <alignment vertical="center" shrinkToFit="1"/>
    </xf>
    <xf numFmtId="0" fontId="23" fillId="28" borderId="215" xfId="55" quotePrefix="1" applyNumberFormat="1" applyFont="1" applyFill="1" applyBorder="1" applyAlignment="1">
      <alignment vertical="center" shrinkToFit="1"/>
    </xf>
    <xf numFmtId="0" fontId="38" fillId="0" borderId="0" xfId="0" applyFont="1" applyFill="1" applyAlignment="1">
      <alignment vertical="center"/>
    </xf>
    <xf numFmtId="0" fontId="31" fillId="0" borderId="0" xfId="0" applyFont="1" applyAlignment="1">
      <alignment horizontal="left" vertical="center"/>
    </xf>
    <xf numFmtId="0" fontId="37" fillId="0" borderId="0" xfId="0" applyFont="1" applyAlignment="1">
      <alignment horizontal="center" vertical="center"/>
    </xf>
    <xf numFmtId="0" fontId="31" fillId="0" borderId="0" xfId="0" applyFont="1" applyAlignment="1">
      <alignment vertical="center"/>
    </xf>
    <xf numFmtId="0" fontId="68" fillId="0" borderId="31" xfId="0" applyFont="1" applyBorder="1" applyAlignment="1">
      <alignment vertical="center"/>
    </xf>
    <xf numFmtId="0" fontId="31" fillId="0" borderId="0" xfId="0" applyFont="1" applyAlignment="1">
      <alignment horizontal="center" vertical="center"/>
    </xf>
    <xf numFmtId="0" fontId="31" fillId="0" borderId="0" xfId="0" applyFont="1" applyFill="1" applyAlignment="1">
      <alignment horizontal="center" vertical="center" shrinkToFit="1"/>
    </xf>
    <xf numFmtId="0" fontId="25" fillId="0" borderId="0" xfId="0" applyFont="1" applyAlignment="1">
      <alignment horizontal="center" vertical="center"/>
    </xf>
    <xf numFmtId="0" fontId="25" fillId="0" borderId="0" xfId="0" applyFont="1" applyFill="1" applyAlignment="1">
      <alignment horizontal="center" vertical="center" shrinkToFit="1"/>
    </xf>
    <xf numFmtId="38" fontId="27" fillId="28" borderId="215" xfId="33" applyFont="1" applyFill="1" applyBorder="1" applyAlignment="1">
      <alignment shrinkToFit="1"/>
    </xf>
    <xf numFmtId="38" fontId="27" fillId="28" borderId="218" xfId="33" applyFont="1" applyFill="1" applyBorder="1" applyAlignment="1">
      <alignment shrinkToFit="1"/>
    </xf>
    <xf numFmtId="0" fontId="63" fillId="0" borderId="0" xfId="79" applyFont="1" applyFill="1">
      <alignment vertical="center"/>
    </xf>
    <xf numFmtId="0" fontId="68" fillId="0" borderId="0" xfId="79" applyFont="1" applyFill="1">
      <alignment vertical="center"/>
    </xf>
    <xf numFmtId="0" fontId="45" fillId="0" borderId="11" xfId="79" applyFont="1" applyFill="1" applyBorder="1" applyAlignment="1">
      <alignment horizontal="center" vertical="center"/>
    </xf>
    <xf numFmtId="0" fontId="45" fillId="0" borderId="0" xfId="79" applyFont="1" applyFill="1" applyAlignment="1">
      <alignment horizontal="center" vertical="center"/>
    </xf>
    <xf numFmtId="0" fontId="45" fillId="0" borderId="0" xfId="79" applyFont="1" applyFill="1" applyAlignment="1">
      <alignment horizontal="left" vertical="center"/>
    </xf>
    <xf numFmtId="0" fontId="45" fillId="0" borderId="0" xfId="79" applyFont="1" applyFill="1">
      <alignment vertical="center"/>
    </xf>
    <xf numFmtId="0" fontId="45" fillId="0" borderId="126" xfId="79" applyFont="1" applyFill="1" applyBorder="1" applyAlignment="1">
      <alignment horizontal="center" vertical="center"/>
    </xf>
    <xf numFmtId="0" fontId="31" fillId="0" borderId="226" xfId="79" applyFont="1" applyFill="1" applyBorder="1">
      <alignment vertical="center"/>
    </xf>
    <xf numFmtId="0" fontId="143" fillId="0" borderId="236" xfId="79" applyFont="1" applyFill="1" applyBorder="1">
      <alignment vertical="center"/>
    </xf>
    <xf numFmtId="0" fontId="45" fillId="0" borderId="236" xfId="79" applyFont="1" applyFill="1" applyBorder="1">
      <alignment vertical="center"/>
    </xf>
    <xf numFmtId="0" fontId="31" fillId="0" borderId="230" xfId="79" applyFont="1" applyFill="1" applyBorder="1">
      <alignment vertical="center"/>
    </xf>
    <xf numFmtId="0" fontId="45" fillId="0" borderId="242" xfId="79" applyFont="1" applyFill="1" applyBorder="1">
      <alignment vertical="center"/>
    </xf>
    <xf numFmtId="0" fontId="31" fillId="0" borderId="148" xfId="79" applyFont="1" applyFill="1" applyBorder="1">
      <alignment vertical="center"/>
    </xf>
    <xf numFmtId="0" fontId="45" fillId="0" borderId="28" xfId="79" applyFont="1" applyFill="1" applyBorder="1">
      <alignment vertical="center"/>
    </xf>
    <xf numFmtId="0" fontId="45" fillId="0" borderId="175" xfId="79" applyFont="1" applyFill="1" applyBorder="1" applyAlignment="1">
      <alignment horizontal="center" vertical="center"/>
    </xf>
    <xf numFmtId="0" fontId="31" fillId="0" borderId="237" xfId="79" applyFont="1" applyFill="1" applyBorder="1">
      <alignment vertical="center"/>
    </xf>
    <xf numFmtId="0" fontId="45" fillId="0" borderId="10" xfId="79" applyFont="1" applyFill="1" applyBorder="1">
      <alignment vertical="center"/>
    </xf>
    <xf numFmtId="0" fontId="45" fillId="34" borderId="14" xfId="79" applyFont="1" applyFill="1" applyBorder="1" applyAlignment="1">
      <alignment vertical="center" wrapText="1"/>
    </xf>
    <xf numFmtId="0" fontId="45" fillId="34" borderId="27" xfId="79" applyFont="1" applyFill="1" applyBorder="1" applyAlignment="1">
      <alignment vertical="center" wrapText="1"/>
    </xf>
    <xf numFmtId="0" fontId="45" fillId="34" borderId="15" xfId="79" applyFont="1" applyFill="1" applyBorder="1" applyAlignment="1">
      <alignment vertical="top" wrapText="1"/>
    </xf>
    <xf numFmtId="0" fontId="45" fillId="0" borderId="0" xfId="79" applyFont="1" applyFill="1" applyAlignment="1">
      <alignment vertical="top" wrapText="1"/>
    </xf>
    <xf numFmtId="0" fontId="45" fillId="0" borderId="0" xfId="79" applyFont="1" applyFill="1" applyAlignment="1">
      <alignment vertical="top"/>
    </xf>
    <xf numFmtId="0" fontId="63" fillId="0" borderId="0" xfId="79" applyFont="1" applyFill="1" applyAlignment="1">
      <alignment vertical="top"/>
    </xf>
    <xf numFmtId="0" fontId="63" fillId="0" borderId="0" xfId="79" applyFont="1" applyFill="1" applyBorder="1">
      <alignment vertical="center"/>
    </xf>
    <xf numFmtId="0" fontId="45" fillId="0" borderId="13" xfId="79" applyFont="1" applyFill="1" applyBorder="1" applyAlignment="1">
      <alignment horizontal="center" vertical="center"/>
    </xf>
    <xf numFmtId="0" fontId="45" fillId="0" borderId="14" xfId="79" applyFont="1" applyFill="1" applyBorder="1">
      <alignment vertical="center"/>
    </xf>
    <xf numFmtId="0" fontId="45" fillId="0" borderId="18" xfId="79" applyFont="1" applyFill="1" applyBorder="1">
      <alignment vertical="center"/>
    </xf>
    <xf numFmtId="0" fontId="144" fillId="0" borderId="232" xfId="79" applyFont="1" applyFill="1" applyBorder="1">
      <alignment vertical="center"/>
    </xf>
    <xf numFmtId="0" fontId="45" fillId="0" borderId="11" xfId="79" applyFont="1" applyFill="1" applyBorder="1">
      <alignment vertical="center"/>
    </xf>
    <xf numFmtId="0" fontId="45" fillId="0" borderId="148" xfId="79" applyFont="1" applyFill="1" applyBorder="1" applyAlignment="1">
      <alignment vertical="center"/>
    </xf>
    <xf numFmtId="0" fontId="45" fillId="0" borderId="28" xfId="79" applyFont="1" applyFill="1" applyBorder="1" applyAlignment="1">
      <alignment vertical="center"/>
    </xf>
    <xf numFmtId="0" fontId="45" fillId="0" borderId="12" xfId="79" applyFont="1" applyFill="1" applyBorder="1" applyAlignment="1">
      <alignment vertical="center"/>
    </xf>
    <xf numFmtId="0" fontId="44" fillId="0" borderId="16" xfId="79" applyFont="1" applyBorder="1">
      <alignment vertical="center"/>
    </xf>
    <xf numFmtId="0" fontId="44" fillId="0" borderId="0" xfId="79" applyFont="1" applyBorder="1">
      <alignment vertical="center"/>
    </xf>
    <xf numFmtId="0" fontId="44" fillId="0" borderId="218" xfId="79" applyFont="1" applyBorder="1" applyAlignment="1">
      <alignment horizontal="center" vertical="center"/>
    </xf>
    <xf numFmtId="0" fontId="44" fillId="0" borderId="90" xfId="79" applyFont="1" applyFill="1" applyBorder="1" applyAlignment="1">
      <alignment vertical="center"/>
    </xf>
    <xf numFmtId="0" fontId="44" fillId="0" borderId="91" xfId="79" applyFont="1" applyFill="1" applyBorder="1" applyAlignment="1">
      <alignment vertical="center"/>
    </xf>
    <xf numFmtId="0" fontId="44" fillId="0" borderId="92" xfId="79" applyFont="1" applyFill="1" applyBorder="1" applyAlignment="1">
      <alignment vertical="center"/>
    </xf>
    <xf numFmtId="0" fontId="43" fillId="0" borderId="0" xfId="79" applyFont="1">
      <alignment vertical="center"/>
    </xf>
    <xf numFmtId="0" fontId="44" fillId="0" borderId="224" xfId="79" applyFont="1" applyBorder="1">
      <alignment vertical="center"/>
    </xf>
    <xf numFmtId="0" fontId="44" fillId="0" borderId="226" xfId="79" applyFont="1" applyFill="1" applyBorder="1" applyAlignment="1">
      <alignment vertical="center"/>
    </xf>
    <xf numFmtId="0" fontId="44" fillId="0" borderId="236" xfId="79" applyFont="1" applyFill="1" applyBorder="1" applyAlignment="1">
      <alignment vertical="center"/>
    </xf>
    <xf numFmtId="0" fontId="44" fillId="0" borderId="227" xfId="79" applyFont="1" applyFill="1" applyBorder="1" applyAlignment="1">
      <alignment vertical="center"/>
    </xf>
    <xf numFmtId="0" fontId="44" fillId="0" borderId="18" xfId="79" applyFont="1" applyBorder="1">
      <alignment vertical="center"/>
    </xf>
    <xf numFmtId="0" fontId="44" fillId="0" borderId="221" xfId="79" applyFont="1" applyBorder="1">
      <alignment vertical="center"/>
    </xf>
    <xf numFmtId="0" fontId="44" fillId="0" borderId="221" xfId="79" applyFont="1" applyBorder="1" applyAlignment="1">
      <alignment horizontal="center" vertical="center"/>
    </xf>
    <xf numFmtId="0" fontId="44" fillId="0" borderId="230" xfId="79" applyFont="1" applyFill="1" applyBorder="1" applyAlignment="1">
      <alignment vertical="center"/>
    </xf>
    <xf numFmtId="0" fontId="44" fillId="0" borderId="242" xfId="79" applyFont="1" applyFill="1" applyBorder="1" applyAlignment="1">
      <alignment vertical="center"/>
    </xf>
    <xf numFmtId="0" fontId="44" fillId="0" borderId="231" xfId="79" applyFont="1" applyFill="1" applyBorder="1" applyAlignment="1">
      <alignment vertical="center"/>
    </xf>
    <xf numFmtId="0" fontId="45" fillId="0" borderId="13" xfId="79" applyFont="1" applyFill="1" applyBorder="1">
      <alignment vertical="center"/>
    </xf>
    <xf numFmtId="0" fontId="45" fillId="0" borderId="90" xfId="79" applyFont="1" applyFill="1" applyBorder="1" applyAlignment="1">
      <alignment vertical="center"/>
    </xf>
    <xf numFmtId="0" fontId="45" fillId="0" borderId="91" xfId="79" applyFont="1" applyFill="1" applyBorder="1" applyAlignment="1">
      <alignment vertical="center"/>
    </xf>
    <xf numFmtId="0" fontId="45" fillId="0" borderId="92" xfId="79" applyFont="1" applyFill="1" applyBorder="1" applyAlignment="1">
      <alignment vertical="center"/>
    </xf>
    <xf numFmtId="0" fontId="45" fillId="0" borderId="230" xfId="79" applyFont="1" applyFill="1" applyBorder="1" applyAlignment="1">
      <alignment vertical="center"/>
    </xf>
    <xf numFmtId="0" fontId="45" fillId="0" borderId="242" xfId="79" applyFont="1" applyFill="1" applyBorder="1" applyAlignment="1">
      <alignment vertical="center"/>
    </xf>
    <xf numFmtId="0" fontId="45" fillId="0" borderId="231" xfId="79" applyFont="1" applyFill="1" applyBorder="1" applyAlignment="1">
      <alignment vertical="center"/>
    </xf>
    <xf numFmtId="0" fontId="45" fillId="0" borderId="16" xfId="79" applyFont="1" applyFill="1" applyBorder="1">
      <alignment vertical="center"/>
    </xf>
    <xf numFmtId="0" fontId="45" fillId="0" borderId="0" xfId="79" applyFont="1" applyFill="1" applyBorder="1">
      <alignment vertical="center"/>
    </xf>
    <xf numFmtId="0" fontId="45" fillId="0" borderId="215" xfId="79" applyFont="1" applyFill="1" applyBorder="1">
      <alignment vertical="center"/>
    </xf>
    <xf numFmtId="0" fontId="45" fillId="0" borderId="232" xfId="79" applyFont="1" applyFill="1" applyBorder="1">
      <alignment vertical="center"/>
    </xf>
    <xf numFmtId="0" fontId="45" fillId="0" borderId="147" xfId="79" applyFont="1" applyFill="1" applyBorder="1">
      <alignment vertical="center"/>
    </xf>
    <xf numFmtId="0" fontId="45" fillId="0" borderId="225" xfId="79" applyFont="1" applyFill="1" applyBorder="1" applyAlignment="1">
      <alignment vertical="center" wrapText="1"/>
    </xf>
    <xf numFmtId="0" fontId="45" fillId="0" borderId="226" xfId="79" applyFont="1" applyFill="1" applyBorder="1" applyAlignment="1">
      <alignment vertical="center"/>
    </xf>
    <xf numFmtId="0" fontId="45" fillId="0" borderId="236" xfId="79" applyFont="1" applyFill="1" applyBorder="1" applyAlignment="1">
      <alignment vertical="center" wrapText="1"/>
    </xf>
    <xf numFmtId="0" fontId="45" fillId="0" borderId="223" xfId="79" applyFont="1" applyFill="1" applyBorder="1" applyAlignment="1">
      <alignment vertical="center" wrapText="1"/>
    </xf>
    <xf numFmtId="0" fontId="45" fillId="0" borderId="236" xfId="79" applyFont="1" applyFill="1" applyBorder="1" applyAlignment="1">
      <alignment horizontal="center" vertical="center"/>
    </xf>
    <xf numFmtId="0" fontId="45" fillId="0" borderId="227" xfId="79" applyFont="1" applyFill="1" applyBorder="1" applyAlignment="1">
      <alignment horizontal="center" vertical="center"/>
    </xf>
    <xf numFmtId="0" fontId="45" fillId="0" borderId="76" xfId="79" applyFont="1" applyFill="1" applyBorder="1" applyAlignment="1">
      <alignment horizontal="center" vertical="center"/>
    </xf>
    <xf numFmtId="0" fontId="45" fillId="0" borderId="233" xfId="79" applyFont="1" applyFill="1" applyBorder="1" applyAlignment="1">
      <alignment horizontal="center" vertical="center"/>
    </xf>
    <xf numFmtId="0" fontId="45" fillId="0" borderId="243" xfId="79" applyFont="1" applyFill="1" applyBorder="1" applyAlignment="1">
      <alignment horizontal="center" vertical="center"/>
    </xf>
    <xf numFmtId="0" fontId="63" fillId="0" borderId="233" xfId="79" applyFont="1" applyFill="1" applyBorder="1">
      <alignment vertical="center"/>
    </xf>
    <xf numFmtId="0" fontId="63" fillId="0" borderId="234" xfId="79" applyFont="1" applyFill="1" applyBorder="1">
      <alignment vertical="center"/>
    </xf>
    <xf numFmtId="0" fontId="45" fillId="0" borderId="224" xfId="79" applyFont="1" applyFill="1" applyBorder="1" applyAlignment="1">
      <alignment horizontal="center" vertical="center" shrinkToFit="1"/>
    </xf>
    <xf numFmtId="0" fontId="45" fillId="0" borderId="224" xfId="79" applyFont="1" applyFill="1" applyBorder="1" applyAlignment="1">
      <alignment horizontal="center" vertical="center" wrapText="1"/>
    </xf>
    <xf numFmtId="0" fontId="45" fillId="0" borderId="76" xfId="79" applyFont="1" applyFill="1" applyBorder="1" applyAlignment="1">
      <alignment vertical="center"/>
    </xf>
    <xf numFmtId="0" fontId="45" fillId="0" borderId="215" xfId="79" applyFont="1" applyFill="1" applyBorder="1" applyAlignment="1">
      <alignment horizontal="center" vertical="center" shrinkToFit="1"/>
    </xf>
    <xf numFmtId="0" fontId="143" fillId="0" borderId="0" xfId="79" applyFont="1" applyFill="1">
      <alignment vertical="center"/>
    </xf>
    <xf numFmtId="0" fontId="143" fillId="0" borderId="0" xfId="79" applyFont="1" applyFill="1" applyAlignment="1">
      <alignment horizontal="center" vertical="center" wrapText="1"/>
    </xf>
    <xf numFmtId="0" fontId="143" fillId="0" borderId="0" xfId="79" applyFont="1" applyFill="1" applyAlignment="1">
      <alignment horizontal="left" vertical="center" wrapText="1"/>
    </xf>
    <xf numFmtId="0" fontId="144" fillId="0" borderId="0" xfId="79" applyFont="1" applyFill="1">
      <alignment vertical="center"/>
    </xf>
    <xf numFmtId="0" fontId="63" fillId="26" borderId="0" xfId="0" applyFont="1" applyFill="1" applyAlignment="1">
      <alignment vertical="center"/>
    </xf>
    <xf numFmtId="0" fontId="23" fillId="37" borderId="0" xfId="0" applyFont="1" applyFill="1" applyAlignment="1">
      <alignment vertical="center"/>
    </xf>
    <xf numFmtId="0" fontId="23" fillId="36" borderId="0" xfId="0" applyFont="1" applyFill="1" applyAlignment="1">
      <alignment vertical="center"/>
    </xf>
    <xf numFmtId="0" fontId="23" fillId="26" borderId="0" xfId="0" applyFont="1" applyFill="1" applyAlignment="1">
      <alignment vertical="center"/>
    </xf>
    <xf numFmtId="0" fontId="23" fillId="37" borderId="0" xfId="0" applyFont="1" applyFill="1" applyBorder="1" applyAlignment="1">
      <alignment vertical="center"/>
    </xf>
    <xf numFmtId="0" fontId="27" fillId="37" borderId="0" xfId="0" applyFont="1" applyFill="1" applyAlignment="1">
      <alignment horizontal="right" vertical="center"/>
    </xf>
    <xf numFmtId="0" fontId="63" fillId="0" borderId="0" xfId="0" applyFont="1" applyAlignment="1">
      <alignment vertical="center"/>
    </xf>
    <xf numFmtId="0" fontId="64" fillId="37" borderId="0" xfId="0" applyFont="1" applyFill="1" applyBorder="1" applyAlignment="1">
      <alignment horizontal="center" vertical="top"/>
    </xf>
    <xf numFmtId="0" fontId="23" fillId="26" borderId="13" xfId="0" applyFont="1" applyFill="1" applyBorder="1" applyAlignment="1">
      <alignment vertical="center"/>
    </xf>
    <xf numFmtId="0" fontId="23" fillId="26" borderId="27" xfId="0" applyFont="1" applyFill="1" applyBorder="1" applyAlignment="1">
      <alignment vertical="center"/>
    </xf>
    <xf numFmtId="0" fontId="23" fillId="26" borderId="16" xfId="0" applyFont="1" applyFill="1" applyBorder="1" applyAlignment="1">
      <alignment vertical="center"/>
    </xf>
    <xf numFmtId="0" fontId="23" fillId="26" borderId="15" xfId="0" applyFont="1" applyFill="1" applyBorder="1" applyAlignment="1">
      <alignment vertical="center"/>
    </xf>
    <xf numFmtId="0" fontId="23" fillId="26" borderId="18" xfId="0" applyFont="1" applyFill="1" applyBorder="1" applyAlignment="1">
      <alignment vertical="center"/>
    </xf>
    <xf numFmtId="0" fontId="23" fillId="26" borderId="26" xfId="0" applyFont="1" applyFill="1" applyBorder="1" applyAlignment="1">
      <alignment vertical="center"/>
    </xf>
    <xf numFmtId="0" fontId="23" fillId="37" borderId="0" xfId="0" applyFont="1" applyFill="1" applyBorder="1" applyAlignment="1">
      <alignment horizontal="center" vertical="center"/>
    </xf>
    <xf numFmtId="0" fontId="23" fillId="26" borderId="13" xfId="0" applyFont="1" applyFill="1" applyBorder="1" applyAlignment="1">
      <alignment horizontal="center" vertical="center" wrapText="1"/>
    </xf>
    <xf numFmtId="0" fontId="23" fillId="26" borderId="18" xfId="0" applyFont="1" applyFill="1" applyBorder="1" applyAlignment="1">
      <alignment horizontal="center" vertical="center" wrapText="1"/>
    </xf>
    <xf numFmtId="0" fontId="23" fillId="37" borderId="14" xfId="0" applyFont="1" applyFill="1" applyBorder="1" applyAlignment="1">
      <alignment vertical="center"/>
    </xf>
    <xf numFmtId="0" fontId="23" fillId="37" borderId="14" xfId="0" applyFont="1" applyFill="1" applyBorder="1" applyAlignment="1">
      <alignment horizontal="distributed" vertical="center" wrapText="1"/>
    </xf>
    <xf numFmtId="0" fontId="23" fillId="26" borderId="16" xfId="0" applyFont="1" applyFill="1" applyBorder="1" applyAlignment="1">
      <alignment horizontal="center" vertical="center" wrapText="1"/>
    </xf>
    <xf numFmtId="0" fontId="23" fillId="26" borderId="14" xfId="0" applyFont="1" applyFill="1" applyBorder="1" applyAlignment="1">
      <alignment horizontal="distributed" vertical="center"/>
    </xf>
    <xf numFmtId="0" fontId="0" fillId="26" borderId="27" xfId="0" applyFont="1" applyFill="1" applyBorder="1" applyAlignment="1">
      <alignment vertical="center"/>
    </xf>
    <xf numFmtId="0" fontId="23" fillId="36" borderId="14" xfId="0" applyFont="1" applyFill="1" applyBorder="1" applyAlignment="1">
      <alignment horizontal="right" vertical="center" wrapText="1"/>
    </xf>
    <xf numFmtId="0" fontId="23" fillId="36" borderId="14" xfId="0" applyFont="1" applyFill="1" applyBorder="1" applyAlignment="1">
      <alignment horizontal="center" vertical="center" wrapText="1"/>
    </xf>
    <xf numFmtId="0" fontId="23" fillId="36" borderId="14" xfId="0" applyFont="1" applyFill="1" applyBorder="1" applyAlignment="1">
      <alignment horizontal="distributed" vertical="center"/>
    </xf>
    <xf numFmtId="0" fontId="23" fillId="36" borderId="14" xfId="0" applyFont="1" applyFill="1" applyBorder="1" applyAlignment="1">
      <alignment vertical="center"/>
    </xf>
    <xf numFmtId="0" fontId="23" fillId="36" borderId="14" xfId="0" applyFont="1" applyFill="1" applyBorder="1" applyAlignment="1">
      <alignment horizontal="center" vertical="center"/>
    </xf>
    <xf numFmtId="0" fontId="23" fillId="36" borderId="27" xfId="0" applyFont="1" applyFill="1" applyBorder="1" applyAlignment="1">
      <alignment horizontal="center" vertical="center"/>
    </xf>
    <xf numFmtId="0" fontId="0" fillId="26" borderId="15" xfId="0" applyFont="1" applyFill="1" applyBorder="1" applyAlignment="1">
      <alignment vertical="center"/>
    </xf>
    <xf numFmtId="0" fontId="23" fillId="36" borderId="16" xfId="0" applyFont="1" applyFill="1" applyBorder="1" applyAlignment="1">
      <alignment horizontal="left" vertical="center" wrapText="1"/>
    </xf>
    <xf numFmtId="0" fontId="23" fillId="36" borderId="0" xfId="0" applyFont="1" applyFill="1" applyBorder="1" applyAlignment="1">
      <alignment horizontal="right" vertical="center" wrapText="1"/>
    </xf>
    <xf numFmtId="0" fontId="23" fillId="36" borderId="0" xfId="0" applyFont="1" applyFill="1" applyBorder="1" applyAlignment="1">
      <alignment horizontal="center" vertical="center" wrapText="1"/>
    </xf>
    <xf numFmtId="0" fontId="23" fillId="36" borderId="0" xfId="0" applyFont="1" applyFill="1" applyBorder="1" applyAlignment="1">
      <alignment horizontal="distributed" vertical="center"/>
    </xf>
    <xf numFmtId="0" fontId="23" fillId="36" borderId="0" xfId="0" applyFont="1" applyFill="1" applyBorder="1" applyAlignment="1">
      <alignment vertical="center"/>
    </xf>
    <xf numFmtId="0" fontId="23" fillId="36" borderId="0" xfId="0" applyFont="1" applyFill="1" applyBorder="1" applyAlignment="1">
      <alignment horizontal="center" vertical="center"/>
    </xf>
    <xf numFmtId="0" fontId="23" fillId="36" borderId="15" xfId="0" applyFont="1" applyFill="1" applyBorder="1" applyAlignment="1">
      <alignment horizontal="center" vertical="center"/>
    </xf>
    <xf numFmtId="0" fontId="23" fillId="37" borderId="0" xfId="0" applyFont="1" applyFill="1" applyBorder="1" applyAlignment="1"/>
    <xf numFmtId="0" fontId="23" fillId="26" borderId="0" xfId="0" applyFont="1" applyFill="1" applyBorder="1" applyAlignment="1">
      <alignment horizontal="distributed" vertical="center"/>
    </xf>
    <xf numFmtId="0" fontId="23" fillId="36" borderId="16" xfId="0" applyFont="1" applyFill="1" applyBorder="1" applyAlignment="1">
      <alignment horizontal="right" vertical="center" wrapText="1"/>
    </xf>
    <xf numFmtId="0" fontId="23" fillId="26" borderId="10" xfId="0" applyFont="1" applyFill="1" applyBorder="1" applyAlignment="1">
      <alignment horizontal="distributed" vertical="center"/>
    </xf>
    <xf numFmtId="0" fontId="0" fillId="26" borderId="26" xfId="0" applyFont="1" applyFill="1" applyBorder="1" applyAlignment="1">
      <alignment vertical="center"/>
    </xf>
    <xf numFmtId="0" fontId="23" fillId="36" borderId="10" xfId="0" applyFont="1" applyFill="1" applyBorder="1" applyAlignment="1">
      <alignment horizontal="right" vertical="center" wrapText="1"/>
    </xf>
    <xf numFmtId="0" fontId="23" fillId="36" borderId="10" xfId="0" applyFont="1" applyFill="1" applyBorder="1" applyAlignment="1">
      <alignment horizontal="center" vertical="center" wrapText="1"/>
    </xf>
    <xf numFmtId="0" fontId="23" fillId="36" borderId="10" xfId="0" applyFont="1" applyFill="1" applyBorder="1" applyAlignment="1">
      <alignment vertical="center"/>
    </xf>
    <xf numFmtId="0" fontId="23" fillId="36" borderId="10" xfId="0" applyFont="1" applyFill="1" applyBorder="1" applyAlignment="1">
      <alignment horizontal="center" vertical="center"/>
    </xf>
    <xf numFmtId="0" fontId="23" fillId="36" borderId="10" xfId="0" applyFont="1" applyFill="1" applyBorder="1" applyAlignment="1">
      <alignment horizontal="left" vertical="center"/>
    </xf>
    <xf numFmtId="0" fontId="23" fillId="36" borderId="26" xfId="0" applyFont="1" applyFill="1" applyBorder="1" applyAlignment="1">
      <alignment horizontal="center" vertical="center"/>
    </xf>
    <xf numFmtId="0" fontId="23" fillId="37" borderId="28" xfId="0" applyFont="1" applyFill="1" applyBorder="1" applyAlignment="1">
      <alignment vertical="center"/>
    </xf>
    <xf numFmtId="0" fontId="23" fillId="37" borderId="0" xfId="0" applyFont="1" applyFill="1" applyBorder="1" applyAlignment="1">
      <alignment horizontal="right" vertical="center"/>
    </xf>
    <xf numFmtId="0" fontId="23" fillId="26" borderId="13" xfId="0" applyFont="1" applyFill="1" applyBorder="1" applyAlignment="1">
      <alignment horizontal="center" vertical="center"/>
    </xf>
    <xf numFmtId="0" fontId="23" fillId="26" borderId="27" xfId="0" applyFont="1" applyFill="1" applyBorder="1" applyAlignment="1">
      <alignment horizontal="center" vertical="center"/>
    </xf>
    <xf numFmtId="0" fontId="23" fillId="26" borderId="18" xfId="0" applyFont="1" applyFill="1" applyBorder="1" applyAlignment="1">
      <alignment horizontal="center" vertical="center"/>
    </xf>
    <xf numFmtId="0" fontId="23" fillId="26" borderId="26" xfId="0" applyFont="1" applyFill="1" applyBorder="1" applyAlignment="1">
      <alignment horizontal="center" vertical="center"/>
    </xf>
    <xf numFmtId="0" fontId="23" fillId="37" borderId="0" xfId="0" applyFont="1" applyFill="1" applyBorder="1" applyAlignment="1">
      <alignment horizontal="left" vertical="center"/>
    </xf>
    <xf numFmtId="0" fontId="23" fillId="26" borderId="14" xfId="0" applyFont="1" applyFill="1" applyBorder="1" applyAlignment="1">
      <alignment horizontal="center" vertical="center"/>
    </xf>
    <xf numFmtId="0" fontId="23" fillId="26" borderId="0" xfId="0" applyFont="1" applyFill="1" applyBorder="1" applyAlignment="1">
      <alignment horizontal="center" vertical="center"/>
    </xf>
    <xf numFmtId="0" fontId="23" fillId="26" borderId="15" xfId="0" applyFont="1" applyFill="1" applyBorder="1" applyAlignment="1">
      <alignment horizontal="center" vertical="center"/>
    </xf>
    <xf numFmtId="0" fontId="23" fillId="26" borderId="0" xfId="0" applyFont="1" applyFill="1" applyBorder="1" applyAlignment="1">
      <alignment vertical="center"/>
    </xf>
    <xf numFmtId="0" fontId="23" fillId="37" borderId="16" xfId="0" applyFont="1" applyFill="1" applyBorder="1" applyAlignment="1">
      <alignment vertical="center"/>
    </xf>
    <xf numFmtId="0" fontId="23" fillId="37" borderId="18" xfId="0" applyFont="1" applyFill="1" applyBorder="1" applyAlignment="1">
      <alignment vertical="center"/>
    </xf>
    <xf numFmtId="0" fontId="23" fillId="37" borderId="10" xfId="0" applyFont="1" applyFill="1" applyBorder="1" applyAlignment="1">
      <alignment vertical="center"/>
    </xf>
    <xf numFmtId="0" fontId="23" fillId="37" borderId="0" xfId="0" applyFont="1" applyFill="1" applyBorder="1" applyAlignment="1">
      <alignment horizontal="distributed" vertical="center" wrapText="1"/>
    </xf>
    <xf numFmtId="0" fontId="26" fillId="37" borderId="0" xfId="0" applyFont="1" applyFill="1" applyBorder="1" applyAlignment="1">
      <alignment horizontal="distributed" vertical="center" wrapText="1"/>
    </xf>
    <xf numFmtId="0" fontId="23" fillId="37" borderId="13" xfId="0" applyFont="1" applyFill="1" applyBorder="1" applyAlignment="1">
      <alignment vertical="center"/>
    </xf>
    <xf numFmtId="0" fontId="23" fillId="37" borderId="27" xfId="0" applyFont="1" applyFill="1" applyBorder="1" applyAlignment="1">
      <alignment vertical="center"/>
    </xf>
    <xf numFmtId="0" fontId="23" fillId="37" borderId="26" xfId="0" applyFont="1" applyFill="1" applyBorder="1" applyAlignment="1">
      <alignment vertical="center"/>
    </xf>
    <xf numFmtId="0" fontId="26" fillId="26" borderId="0" xfId="0" applyFont="1" applyFill="1" applyBorder="1" applyAlignment="1">
      <alignment horizontal="left" vertical="center" wrapText="1"/>
    </xf>
    <xf numFmtId="0" fontId="26" fillId="26" borderId="0" xfId="0" applyFont="1" applyFill="1" applyBorder="1" applyAlignment="1">
      <alignment horizontal="center" vertical="center" wrapText="1"/>
    </xf>
    <xf numFmtId="0" fontId="26" fillId="26" borderId="0" xfId="0" applyFont="1" applyFill="1" applyBorder="1" applyAlignment="1">
      <alignment horizontal="left" vertical="center"/>
    </xf>
    <xf numFmtId="0" fontId="23" fillId="37" borderId="15" xfId="0" applyFont="1" applyFill="1" applyBorder="1" applyAlignment="1">
      <alignment vertical="center"/>
    </xf>
    <xf numFmtId="0" fontId="0" fillId="26" borderId="0" xfId="0" applyFont="1" applyFill="1" applyAlignment="1">
      <alignment vertical="center"/>
    </xf>
    <xf numFmtId="0" fontId="148" fillId="26" borderId="0" xfId="0" applyFont="1" applyFill="1" applyAlignment="1">
      <alignment horizontal="left" vertical="center"/>
    </xf>
    <xf numFmtId="0" fontId="28" fillId="37" borderId="0" xfId="0" applyFont="1" applyFill="1" applyBorder="1" applyAlignment="1">
      <alignment horizontal="distributed" vertical="center" wrapText="1"/>
    </xf>
    <xf numFmtId="0" fontId="28" fillId="37" borderId="14" xfId="0" applyFont="1" applyFill="1" applyBorder="1" applyAlignment="1">
      <alignment horizontal="distributed" vertical="center" wrapText="1"/>
    </xf>
    <xf numFmtId="0" fontId="149" fillId="37" borderId="0" xfId="0" applyFont="1" applyFill="1" applyBorder="1" applyAlignment="1">
      <alignment horizontal="left" vertical="center"/>
    </xf>
    <xf numFmtId="0" fontId="63" fillId="26" borderId="0" xfId="0" applyFont="1" applyFill="1" applyAlignment="1">
      <alignment horizontal="left" vertical="center"/>
    </xf>
    <xf numFmtId="0" fontId="149" fillId="26" borderId="0" xfId="0" applyFont="1" applyFill="1" applyAlignment="1">
      <alignment horizontal="left" vertical="center"/>
    </xf>
    <xf numFmtId="0" fontId="23" fillId="26" borderId="0" xfId="0" applyFont="1" applyFill="1" applyBorder="1" applyAlignment="1">
      <alignment horizontal="center" vertical="center" wrapText="1"/>
    </xf>
    <xf numFmtId="0" fontId="149" fillId="26" borderId="0" xfId="0" applyFont="1" applyFill="1" applyBorder="1" applyAlignment="1">
      <alignment horizontal="center" vertical="center"/>
    </xf>
    <xf numFmtId="0" fontId="149" fillId="37" borderId="0" xfId="0" applyFont="1" applyFill="1" applyAlignment="1">
      <alignment horizontal="left" vertical="center"/>
    </xf>
    <xf numFmtId="0" fontId="63" fillId="0" borderId="0" xfId="0" applyFont="1" applyBorder="1" applyAlignment="1">
      <alignment vertical="center"/>
    </xf>
    <xf numFmtId="0" fontId="65" fillId="37" borderId="0" xfId="0" applyFont="1" applyFill="1" applyAlignment="1">
      <alignment horizontal="left" vertical="center"/>
    </xf>
    <xf numFmtId="0" fontId="64" fillId="37" borderId="0" xfId="0" applyFont="1" applyFill="1" applyAlignment="1">
      <alignment horizontal="center" vertical="top"/>
    </xf>
    <xf numFmtId="0" fontId="26" fillId="36" borderId="0" xfId="0" applyFont="1" applyFill="1" applyAlignment="1">
      <alignment horizontal="distributed" vertical="center" wrapText="1"/>
    </xf>
    <xf numFmtId="0" fontId="26" fillId="36" borderId="10" xfId="0" applyFont="1" applyFill="1" applyBorder="1" applyAlignment="1">
      <alignment horizontal="distributed" vertical="center" wrapText="1"/>
    </xf>
    <xf numFmtId="0" fontId="23" fillId="37" borderId="0" xfId="0" applyFont="1" applyFill="1" applyAlignment="1">
      <alignment horizontal="distributed" vertical="center"/>
    </xf>
    <xf numFmtId="0" fontId="23" fillId="0" borderId="0" xfId="0" applyFont="1" applyFill="1" applyBorder="1" applyAlignment="1">
      <alignment vertical="center"/>
    </xf>
    <xf numFmtId="0" fontId="26" fillId="37" borderId="0" xfId="0" applyFont="1" applyFill="1" applyBorder="1" applyAlignment="1">
      <alignment vertical="center"/>
    </xf>
    <xf numFmtId="0" fontId="26" fillId="37" borderId="0" xfId="0" applyFont="1" applyFill="1" applyAlignment="1">
      <alignment horizontal="distributed" vertical="center"/>
    </xf>
    <xf numFmtId="0" fontId="26" fillId="37" borderId="0" xfId="0" applyFont="1" applyFill="1" applyBorder="1" applyAlignment="1">
      <alignment horizontal="right" vertical="center"/>
    </xf>
    <xf numFmtId="0" fontId="65" fillId="37" borderId="0" xfId="0" applyFont="1" applyFill="1" applyAlignment="1">
      <alignment vertical="center"/>
    </xf>
    <xf numFmtId="0" fontId="65" fillId="37" borderId="0" xfId="0" applyFont="1" applyFill="1" applyBorder="1" applyAlignment="1">
      <alignment vertical="center"/>
    </xf>
    <xf numFmtId="0" fontId="23" fillId="37" borderId="0" xfId="0" applyFont="1" applyFill="1" applyBorder="1" applyAlignment="1">
      <alignment horizontal="distributed" vertical="center"/>
    </xf>
    <xf numFmtId="0" fontId="26" fillId="37" borderId="0" xfId="0" applyFont="1" applyFill="1" applyAlignment="1">
      <alignment vertical="center"/>
    </xf>
    <xf numFmtId="0" fontId="149" fillId="37" borderId="0" xfId="0" applyFont="1" applyFill="1" applyAlignment="1">
      <alignment vertical="center"/>
    </xf>
    <xf numFmtId="0" fontId="151" fillId="37" borderId="0" xfId="0" applyFont="1" applyFill="1" applyAlignment="1">
      <alignment vertical="center"/>
    </xf>
    <xf numFmtId="0" fontId="63" fillId="37" borderId="0" xfId="0" applyFont="1" applyFill="1" applyAlignment="1">
      <alignment vertical="center"/>
    </xf>
    <xf numFmtId="0" fontId="95" fillId="26" borderId="0" xfId="0" applyFont="1" applyFill="1" applyAlignment="1">
      <alignment vertical="center"/>
    </xf>
    <xf numFmtId="0" fontId="149" fillId="26" borderId="0" xfId="0" applyFont="1" applyFill="1" applyAlignment="1">
      <alignment vertical="center"/>
    </xf>
    <xf numFmtId="0" fontId="63" fillId="26" borderId="0" xfId="0" applyFont="1" applyFill="1" applyBorder="1" applyAlignment="1">
      <alignment vertical="center"/>
    </xf>
    <xf numFmtId="0" fontId="24" fillId="0" borderId="0" xfId="69" applyFont="1" applyFill="1" applyAlignment="1">
      <alignment vertical="center"/>
    </xf>
    <xf numFmtId="0" fontId="23" fillId="0" borderId="0" xfId="69" applyFont="1" applyFill="1" applyAlignment="1">
      <alignment vertical="center"/>
    </xf>
    <xf numFmtId="0" fontId="0" fillId="0" borderId="0" xfId="69" applyFont="1" applyAlignment="1">
      <alignment horizontal="right" vertical="top"/>
    </xf>
    <xf numFmtId="0" fontId="0" fillId="0" borderId="0" xfId="69" applyFont="1" applyAlignment="1">
      <alignment vertical="center"/>
    </xf>
    <xf numFmtId="0" fontId="23" fillId="0" borderId="0" xfId="69" applyFont="1" applyFill="1" applyBorder="1" applyAlignment="1">
      <alignment vertical="center"/>
    </xf>
    <xf numFmtId="0" fontId="152" fillId="0" borderId="0" xfId="69" applyFont="1" applyFill="1" applyBorder="1" applyAlignment="1">
      <alignment horizontal="left" vertical="center"/>
    </xf>
    <xf numFmtId="0" fontId="143" fillId="0" borderId="0" xfId="69" applyFont="1" applyFill="1" applyBorder="1" applyAlignment="1">
      <alignment vertical="center" wrapText="1"/>
    </xf>
    <xf numFmtId="0" fontId="31" fillId="0" borderId="0" xfId="69" applyFont="1" applyFill="1" applyBorder="1" applyAlignment="1">
      <alignment vertical="center"/>
    </xf>
    <xf numFmtId="0" fontId="65" fillId="0" borderId="0" xfId="69" applyFont="1" applyFill="1" applyAlignment="1">
      <alignment horizontal="distributed" vertical="center" indent="1"/>
    </xf>
    <xf numFmtId="0" fontId="153" fillId="0" borderId="0" xfId="69" applyFont="1" applyFill="1" applyBorder="1" applyAlignment="1">
      <alignment horizontal="center" vertical="center"/>
    </xf>
    <xf numFmtId="0" fontId="23" fillId="0" borderId="0" xfId="69" applyFont="1" applyFill="1" applyBorder="1" applyAlignment="1">
      <alignment horizontal="right" vertical="center"/>
    </xf>
    <xf numFmtId="0" fontId="26" fillId="0" borderId="0" xfId="69" applyFont="1" applyFill="1" applyBorder="1" applyAlignment="1">
      <alignment horizontal="right" vertical="center"/>
    </xf>
    <xf numFmtId="0" fontId="23" fillId="0" borderId="0" xfId="69" applyFont="1" applyFill="1" applyBorder="1" applyAlignment="1">
      <alignment horizontal="center" vertical="center" wrapText="1"/>
    </xf>
    <xf numFmtId="0" fontId="26" fillId="0" borderId="0" xfId="69" applyFont="1" applyFill="1" applyBorder="1" applyAlignment="1"/>
    <xf numFmtId="0" fontId="26" fillId="0" borderId="0" xfId="69" applyFont="1" applyFill="1" applyBorder="1" applyAlignment="1">
      <alignment vertical="center"/>
    </xf>
    <xf numFmtId="0" fontId="26" fillId="0" borderId="0" xfId="69" applyFont="1" applyFill="1" applyAlignment="1">
      <alignment vertical="center"/>
    </xf>
    <xf numFmtId="0" fontId="154" fillId="0" borderId="0" xfId="69" applyFont="1" applyFill="1" applyBorder="1" applyAlignment="1">
      <alignment vertical="center"/>
    </xf>
    <xf numFmtId="0" fontId="155" fillId="0" borderId="0" xfId="69" applyFont="1" applyFill="1" applyBorder="1" applyAlignment="1">
      <alignment vertical="center"/>
    </xf>
    <xf numFmtId="0" fontId="31" fillId="0" borderId="0" xfId="69" applyFont="1" applyAlignment="1">
      <alignment vertical="center"/>
    </xf>
    <xf numFmtId="0" fontId="26" fillId="0" borderId="0" xfId="69" applyFont="1" applyAlignment="1">
      <alignment vertical="center"/>
    </xf>
    <xf numFmtId="0" fontId="154" fillId="0" borderId="0" xfId="69" applyFont="1" applyAlignment="1">
      <alignment vertical="center" wrapText="1"/>
    </xf>
    <xf numFmtId="0" fontId="26" fillId="0" borderId="0" xfId="69" applyFont="1" applyAlignment="1">
      <alignment vertical="center" wrapText="1"/>
    </xf>
    <xf numFmtId="0" fontId="66" fillId="0" borderId="0" xfId="69" applyFont="1" applyAlignment="1">
      <alignment vertical="center"/>
    </xf>
    <xf numFmtId="0" fontId="154" fillId="0" borderId="0" xfId="69" applyFont="1" applyAlignment="1">
      <alignment vertical="center"/>
    </xf>
    <xf numFmtId="0" fontId="66" fillId="0" borderId="0" xfId="69" applyFont="1" applyAlignment="1">
      <alignment vertical="center" wrapText="1"/>
    </xf>
    <xf numFmtId="0" fontId="156" fillId="0" borderId="0" xfId="69" applyFont="1" applyAlignment="1">
      <alignment vertical="center" wrapText="1"/>
    </xf>
    <xf numFmtId="0" fontId="23" fillId="0" borderId="0" xfId="69" applyFont="1" applyAlignment="1">
      <alignment vertical="center"/>
    </xf>
    <xf numFmtId="0" fontId="156" fillId="0" borderId="0" xfId="69" applyFont="1" applyAlignment="1">
      <alignment vertical="center"/>
    </xf>
    <xf numFmtId="0" fontId="157" fillId="0" borderId="0" xfId="69" applyFont="1" applyAlignment="1">
      <alignment vertical="center"/>
    </xf>
    <xf numFmtId="0" fontId="150" fillId="0" borderId="0" xfId="44" applyFont="1">
      <alignment vertical="center"/>
    </xf>
    <xf numFmtId="0" fontId="150" fillId="0" borderId="0" xfId="44" applyFont="1" applyAlignment="1">
      <alignment vertical="center"/>
    </xf>
    <xf numFmtId="0" fontId="150" fillId="0" borderId="0" xfId="44" applyFont="1" applyFill="1" applyAlignment="1">
      <alignment vertical="center"/>
    </xf>
    <xf numFmtId="0" fontId="80" fillId="0" borderId="0" xfId="44">
      <alignment vertical="center"/>
    </xf>
    <xf numFmtId="0" fontId="150" fillId="0" borderId="0" xfId="44" applyFont="1" applyAlignment="1">
      <alignment horizontal="center" vertical="center"/>
    </xf>
    <xf numFmtId="0" fontId="150" fillId="27" borderId="0" xfId="44" applyFont="1" applyFill="1" applyAlignment="1">
      <alignment horizontal="left" vertical="center"/>
    </xf>
    <xf numFmtId="0" fontId="80" fillId="27" borderId="0" xfId="44" applyFill="1">
      <alignment vertical="center"/>
    </xf>
    <xf numFmtId="0" fontId="150" fillId="27" borderId="0" xfId="44" applyFont="1" applyFill="1">
      <alignment vertical="center"/>
    </xf>
    <xf numFmtId="0" fontId="150" fillId="28" borderId="0" xfId="44" applyFont="1" applyFill="1">
      <alignment vertical="center"/>
    </xf>
    <xf numFmtId="0" fontId="33" fillId="35" borderId="313" xfId="70" applyFont="1" applyFill="1" applyBorder="1" applyAlignment="1">
      <alignment horizontal="center" vertical="center"/>
    </xf>
    <xf numFmtId="0" fontId="26" fillId="0" borderId="12" xfId="0" applyFont="1" applyBorder="1" applyAlignment="1">
      <alignment horizontal="left" vertical="center" wrapText="1"/>
    </xf>
    <xf numFmtId="0" fontId="26" fillId="0" borderId="11" xfId="0" applyFont="1" applyBorder="1" applyAlignment="1">
      <alignment horizontal="right" vertical="center" wrapText="1"/>
    </xf>
    <xf numFmtId="0" fontId="26" fillId="0" borderId="19" xfId="0" applyFont="1" applyBorder="1" applyAlignment="1">
      <alignment horizontal="center" vertical="center"/>
    </xf>
    <xf numFmtId="0" fontId="67" fillId="0" borderId="0" xfId="0" applyFont="1" applyAlignment="1">
      <alignment vertical="center" wrapText="1"/>
    </xf>
    <xf numFmtId="0" fontId="67" fillId="0" borderId="0" xfId="0" applyFont="1" applyAlignment="1">
      <alignment horizontal="right" vertical="center" wrapText="1"/>
    </xf>
    <xf numFmtId="3" fontId="0" fillId="0" borderId="0" xfId="0" quotePrefix="1" applyNumberFormat="1" applyAlignment="1">
      <alignment vertical="center" wrapText="1"/>
    </xf>
    <xf numFmtId="0" fontId="0" fillId="0" borderId="0" xfId="0" quotePrefix="1" applyAlignment="1">
      <alignment vertical="center" wrapText="1"/>
    </xf>
    <xf numFmtId="0" fontId="23" fillId="0" borderId="0" xfId="58" applyFont="1" applyFill="1" applyAlignment="1">
      <alignment vertical="center"/>
    </xf>
    <xf numFmtId="0" fontId="23" fillId="0" borderId="0" xfId="58" applyFont="1" applyFill="1" applyAlignment="1">
      <alignment horizontal="center" vertical="center"/>
    </xf>
    <xf numFmtId="0" fontId="89" fillId="0" borderId="0" xfId="58" applyFont="1" applyFill="1" applyAlignment="1">
      <alignment horizontal="right" vertical="center"/>
    </xf>
    <xf numFmtId="0" fontId="23" fillId="0" borderId="0" xfId="58" applyFont="1" applyFill="1" applyAlignment="1">
      <alignment horizontal="right"/>
    </xf>
    <xf numFmtId="0" fontId="23" fillId="0" borderId="65" xfId="58" applyFont="1" applyFill="1" applyBorder="1">
      <alignment vertical="center"/>
    </xf>
    <xf numFmtId="0" fontId="159" fillId="0" borderId="0" xfId="58" applyFont="1" applyFill="1">
      <alignment vertical="center"/>
    </xf>
    <xf numFmtId="0" fontId="159" fillId="0" borderId="0" xfId="58" applyFont="1" applyFill="1" applyAlignment="1">
      <alignment horizontal="right" vertical="center"/>
    </xf>
    <xf numFmtId="0" fontId="23" fillId="0" borderId="0" xfId="58" applyNumberFormat="1" applyFont="1" applyFill="1" applyAlignment="1">
      <alignment shrinkToFit="1"/>
    </xf>
    <xf numFmtId="0" fontId="23" fillId="0" borderId="0" xfId="58" applyNumberFormat="1" applyFont="1" applyFill="1" applyAlignment="1">
      <alignment horizontal="right"/>
    </xf>
    <xf numFmtId="0" fontId="23" fillId="0" borderId="0" xfId="58" applyFont="1" applyFill="1" applyAlignment="1">
      <alignment horizontal="left" vertical="center" shrinkToFit="1"/>
    </xf>
    <xf numFmtId="49" fontId="23" fillId="0" borderId="0" xfId="58" applyNumberFormat="1" applyFont="1" applyFill="1" applyAlignment="1">
      <alignment shrinkToFit="1"/>
    </xf>
    <xf numFmtId="49" fontId="23" fillId="0" borderId="0" xfId="58" applyNumberFormat="1" applyFont="1" applyFill="1" applyAlignment="1"/>
    <xf numFmtId="49" fontId="23" fillId="0" borderId="0" xfId="58" applyNumberFormat="1" applyFont="1" applyFill="1" applyAlignment="1">
      <alignment horizontal="left" vertical="center" shrinkToFit="1"/>
    </xf>
    <xf numFmtId="0" fontId="23" fillId="0" borderId="0" xfId="58" quotePrefix="1" applyFont="1" applyFill="1" applyAlignment="1">
      <alignment horizontal="right"/>
    </xf>
    <xf numFmtId="0" fontId="0" fillId="27" borderId="0" xfId="0" applyFill="1" applyAlignment="1">
      <alignment wrapText="1"/>
    </xf>
    <xf numFmtId="0" fontId="0" fillId="27" borderId="0" xfId="0" applyFill="1"/>
    <xf numFmtId="0" fontId="0" fillId="27" borderId="0" xfId="0" applyFill="1" applyAlignment="1">
      <alignment horizontal="left" vertical="center" indent="1"/>
    </xf>
    <xf numFmtId="0" fontId="0" fillId="27" borderId="0" xfId="0" applyFill="1" applyAlignment="1">
      <alignment horizontal="left" vertical="center" wrapText="1"/>
    </xf>
    <xf numFmtId="0" fontId="0" fillId="31" borderId="0" xfId="0" applyFill="1" applyAlignment="1">
      <alignment horizontal="left" vertical="center" indent="1"/>
    </xf>
    <xf numFmtId="0" fontId="0" fillId="31" borderId="0" xfId="0" applyFill="1" applyAlignment="1">
      <alignment horizontal="left" vertical="center" wrapText="1"/>
    </xf>
    <xf numFmtId="0" fontId="0" fillId="31" borderId="0" xfId="0" applyFill="1" applyAlignment="1">
      <alignment wrapText="1"/>
    </xf>
    <xf numFmtId="0" fontId="26" fillId="31" borderId="19" xfId="0" applyFont="1" applyFill="1" applyBorder="1" applyAlignment="1">
      <alignment vertical="center"/>
    </xf>
    <xf numFmtId="0" fontId="110" fillId="28" borderId="215" xfId="55" applyNumberFormat="1" applyFont="1" applyFill="1" applyBorder="1" applyAlignment="1">
      <alignment vertical="center" shrinkToFit="1"/>
    </xf>
    <xf numFmtId="0" fontId="110" fillId="28" borderId="218" xfId="55" applyNumberFormat="1" applyFont="1" applyFill="1" applyBorder="1" applyAlignment="1">
      <alignment vertical="center" shrinkToFit="1"/>
    </xf>
    <xf numFmtId="0" fontId="0" fillId="0" borderId="0" xfId="46" applyFont="1">
      <alignment vertical="center"/>
    </xf>
    <xf numFmtId="0" fontId="35" fillId="31" borderId="28" xfId="56" applyFont="1" applyFill="1" applyBorder="1" applyAlignment="1">
      <alignment vertical="center"/>
    </xf>
    <xf numFmtId="0" fontId="35" fillId="31" borderId="11" xfId="56" applyFont="1" applyFill="1" applyBorder="1" applyAlignment="1">
      <alignment vertical="center"/>
    </xf>
    <xf numFmtId="0" fontId="35" fillId="31" borderId="53" xfId="56" applyFont="1" applyFill="1" applyBorder="1" applyAlignment="1">
      <alignment vertical="center"/>
    </xf>
    <xf numFmtId="0" fontId="98" fillId="31" borderId="16" xfId="56" applyFont="1" applyFill="1" applyBorder="1" applyAlignment="1">
      <alignment vertical="center"/>
    </xf>
    <xf numFmtId="0" fontId="98" fillId="31" borderId="0" xfId="56" applyFont="1" applyFill="1" applyBorder="1" applyAlignment="1">
      <alignment vertical="center"/>
    </xf>
    <xf numFmtId="0" fontId="98" fillId="31" borderId="33" xfId="56" applyFont="1" applyFill="1" applyBorder="1" applyAlignment="1">
      <alignment vertical="center"/>
    </xf>
    <xf numFmtId="0" fontId="98" fillId="31" borderId="13" xfId="56" applyFont="1" applyFill="1" applyBorder="1" applyAlignment="1">
      <alignment vertical="center"/>
    </xf>
    <xf numFmtId="0" fontId="98" fillId="31" borderId="14" xfId="56" applyFont="1" applyFill="1" applyBorder="1" applyAlignment="1">
      <alignment vertical="center"/>
    </xf>
    <xf numFmtId="0" fontId="98" fillId="31" borderId="45" xfId="56" applyFont="1" applyFill="1" applyBorder="1" applyAlignment="1">
      <alignment vertical="center"/>
    </xf>
    <xf numFmtId="0" fontId="98" fillId="31" borderId="38" xfId="56" applyFont="1" applyFill="1" applyBorder="1" applyAlignment="1">
      <alignment vertical="center"/>
    </xf>
    <xf numFmtId="0" fontId="98" fillId="31" borderId="34" xfId="56" applyFont="1" applyFill="1" applyBorder="1" applyAlignment="1">
      <alignment vertical="center"/>
    </xf>
    <xf numFmtId="0" fontId="98" fillId="31" borderId="35" xfId="56" applyFont="1" applyFill="1" applyBorder="1" applyAlignment="1">
      <alignment vertical="center"/>
    </xf>
    <xf numFmtId="0" fontId="104" fillId="28" borderId="22" xfId="56" applyFont="1" applyFill="1" applyBorder="1" applyAlignment="1">
      <alignment horizontal="left" vertical="center" wrapText="1"/>
    </xf>
    <xf numFmtId="0" fontId="103" fillId="28" borderId="22" xfId="56" applyFont="1" applyFill="1" applyBorder="1" applyAlignment="1">
      <alignment horizontal="left" vertical="center" wrapText="1"/>
    </xf>
    <xf numFmtId="0" fontId="67" fillId="0" borderId="13" xfId="56" applyFont="1" applyFill="1" applyBorder="1" applyAlignment="1">
      <alignment vertical="top"/>
    </xf>
    <xf numFmtId="0" fontId="67" fillId="0" borderId="14" xfId="56" applyFont="1" applyFill="1" applyBorder="1" applyAlignment="1">
      <alignment vertical="top"/>
    </xf>
    <xf numFmtId="0" fontId="67" fillId="0" borderId="27" xfId="56" applyFont="1" applyFill="1" applyBorder="1" applyAlignment="1">
      <alignment vertical="top"/>
    </xf>
    <xf numFmtId="0" fontId="164" fillId="0" borderId="0" xfId="82" applyFont="1" applyFill="1">
      <alignment vertical="center"/>
    </xf>
    <xf numFmtId="0" fontId="164" fillId="0" borderId="0" xfId="82" applyFont="1">
      <alignment vertical="center"/>
    </xf>
    <xf numFmtId="0" fontId="167" fillId="0" borderId="0" xfId="82" applyFont="1" applyFill="1">
      <alignment vertical="center"/>
    </xf>
    <xf numFmtId="0" fontId="167" fillId="0" borderId="0" xfId="82" applyFont="1">
      <alignment vertical="center"/>
    </xf>
    <xf numFmtId="0" fontId="167" fillId="0" borderId="10" xfId="82" applyFont="1" applyFill="1" applyBorder="1">
      <alignment vertical="center"/>
    </xf>
    <xf numFmtId="0" fontId="167" fillId="0" borderId="0" xfId="82" applyFont="1" applyFill="1" applyBorder="1">
      <alignment vertical="center"/>
    </xf>
    <xf numFmtId="0" fontId="167" fillId="0" borderId="50" xfId="82" applyFont="1" applyFill="1" applyBorder="1">
      <alignment vertical="center"/>
    </xf>
    <xf numFmtId="0" fontId="167" fillId="0" borderId="0" xfId="82" quotePrefix="1" applyFont="1" applyFill="1">
      <alignment vertical="center"/>
    </xf>
    <xf numFmtId="0" fontId="167" fillId="26" borderId="0" xfId="82" applyFont="1" applyFill="1">
      <alignment vertical="center"/>
    </xf>
    <xf numFmtId="0" fontId="163" fillId="0" borderId="0" xfId="82" applyFill="1" applyBorder="1">
      <alignment vertical="center"/>
    </xf>
    <xf numFmtId="0" fontId="163" fillId="0" borderId="0" xfId="82" applyFill="1">
      <alignment vertical="center"/>
    </xf>
    <xf numFmtId="0" fontId="163" fillId="0" borderId="0" xfId="82">
      <alignment vertical="center"/>
    </xf>
    <xf numFmtId="0" fontId="163" fillId="0" borderId="10" xfId="82" applyFill="1" applyBorder="1" applyAlignment="1">
      <alignment horizontal="center" vertical="center"/>
    </xf>
    <xf numFmtId="0" fontId="163" fillId="0" borderId="318" xfId="82" applyFill="1" applyBorder="1" applyAlignment="1">
      <alignment horizontal="center" vertical="center"/>
    </xf>
    <xf numFmtId="0" fontId="163" fillId="0" borderId="0" xfId="82" applyFill="1" applyBorder="1" applyAlignment="1">
      <alignment horizontal="center" vertical="center"/>
    </xf>
    <xf numFmtId="0" fontId="163" fillId="0" borderId="0" xfId="82" applyFill="1" applyBorder="1" applyAlignment="1">
      <alignment vertical="center"/>
    </xf>
    <xf numFmtId="0" fontId="163" fillId="0" borderId="10" xfId="82" applyFill="1" applyBorder="1">
      <alignment vertical="center"/>
    </xf>
    <xf numFmtId="0" fontId="163" fillId="0" borderId="319" xfId="82" applyFill="1" applyBorder="1">
      <alignment vertical="center"/>
    </xf>
    <xf numFmtId="0" fontId="163" fillId="0" borderId="320" xfId="82" applyFill="1" applyBorder="1">
      <alignment vertical="center"/>
    </xf>
    <xf numFmtId="0" fontId="163" fillId="0" borderId="0" xfId="82" applyBorder="1">
      <alignment vertical="center"/>
    </xf>
    <xf numFmtId="0" fontId="163" fillId="0" borderId="321" xfId="82" applyFill="1" applyBorder="1" applyAlignment="1">
      <alignment horizontal="center" vertical="center"/>
    </xf>
    <xf numFmtId="0" fontId="169" fillId="0" borderId="0" xfId="82" applyFont="1" applyFill="1" applyBorder="1" applyAlignment="1">
      <alignment horizontal="center" vertical="center"/>
    </xf>
    <xf numFmtId="0" fontId="170" fillId="0" borderId="0" xfId="82" applyFont="1" applyFill="1" applyBorder="1" applyAlignment="1">
      <alignment horizontal="right" vertical="top" textRotation="255"/>
    </xf>
    <xf numFmtId="0" fontId="163" fillId="28" borderId="19" xfId="82" applyFill="1" applyBorder="1" applyAlignment="1">
      <alignment horizontal="center" vertical="center"/>
    </xf>
    <xf numFmtId="0" fontId="172" fillId="0" borderId="10" xfId="82" applyFont="1" applyFill="1" applyBorder="1" applyAlignment="1">
      <alignment horizontal="distributed" vertical="center" wrapText="1"/>
    </xf>
    <xf numFmtId="0" fontId="173" fillId="0" borderId="10" xfId="82" applyFont="1" applyFill="1" applyBorder="1" applyAlignment="1">
      <alignment vertical="center" wrapText="1"/>
    </xf>
    <xf numFmtId="0" fontId="163" fillId="0" borderId="12" xfId="82" applyFill="1" applyBorder="1" applyAlignment="1">
      <alignment horizontal="right" vertical="center"/>
    </xf>
    <xf numFmtId="0" fontId="163" fillId="0" borderId="12" xfId="82" applyFill="1" applyBorder="1" applyAlignment="1">
      <alignment horizontal="center" vertical="center"/>
    </xf>
    <xf numFmtId="0" fontId="163" fillId="0" borderId="0" xfId="82" applyFill="1" applyBorder="1" applyAlignment="1">
      <alignment horizontal="right" vertical="center"/>
    </xf>
    <xf numFmtId="0" fontId="172" fillId="0" borderId="0" xfId="82" applyFont="1" applyFill="1" applyBorder="1" applyAlignment="1">
      <alignment horizontal="distributed" vertical="center"/>
    </xf>
    <xf numFmtId="3" fontId="163" fillId="0" borderId="28" xfId="82" applyNumberFormat="1" applyFill="1" applyBorder="1">
      <alignment vertical="center"/>
    </xf>
    <xf numFmtId="0" fontId="163" fillId="0" borderId="28" xfId="82" applyFill="1" applyBorder="1">
      <alignment vertical="center"/>
    </xf>
    <xf numFmtId="3" fontId="163" fillId="0" borderId="0" xfId="82" applyNumberFormat="1" applyFill="1" applyBorder="1" applyAlignment="1">
      <alignment horizontal="center" vertical="center"/>
    </xf>
    <xf numFmtId="38" fontId="0" fillId="31" borderId="11" xfId="83" applyFont="1" applyFill="1" applyBorder="1" applyAlignment="1">
      <alignment horizontal="center" vertical="center"/>
    </xf>
    <xf numFmtId="0" fontId="163" fillId="31" borderId="19" xfId="82" applyFill="1" applyBorder="1" applyAlignment="1">
      <alignment horizontal="center" vertical="center"/>
    </xf>
    <xf numFmtId="0" fontId="163" fillId="31" borderId="11" xfId="82" applyFill="1" applyBorder="1" applyAlignment="1">
      <alignment horizontal="center" vertical="center"/>
    </xf>
    <xf numFmtId="0" fontId="175" fillId="0" borderId="0" xfId="84" applyFont="1">
      <alignment vertical="center"/>
    </xf>
    <xf numFmtId="0" fontId="18" fillId="0" borderId="0" xfId="84" applyFont="1">
      <alignment vertical="center"/>
    </xf>
    <xf numFmtId="0" fontId="18" fillId="0" borderId="11" xfId="84" applyFont="1" applyBorder="1" applyProtection="1">
      <alignment vertical="center"/>
      <protection locked="0"/>
    </xf>
    <xf numFmtId="0" fontId="18" fillId="0" borderId="28" xfId="84" applyFont="1" applyBorder="1" applyProtection="1">
      <alignment vertical="center"/>
      <protection locked="0"/>
    </xf>
    <xf numFmtId="0" fontId="18" fillId="0" borderId="12" xfId="84" applyFont="1" applyBorder="1" applyProtection="1">
      <alignment vertical="center"/>
      <protection locked="0"/>
    </xf>
    <xf numFmtId="0" fontId="18" fillId="33" borderId="11" xfId="84" applyFont="1" applyFill="1" applyBorder="1">
      <alignment vertical="center"/>
    </xf>
    <xf numFmtId="0" fontId="18" fillId="33" borderId="28" xfId="84" applyFont="1" applyFill="1" applyBorder="1">
      <alignment vertical="center"/>
    </xf>
    <xf numFmtId="0" fontId="18" fillId="33" borderId="12" xfId="84" applyFont="1" applyFill="1" applyBorder="1">
      <alignment vertical="center"/>
    </xf>
    <xf numFmtId="14" fontId="18" fillId="0" borderId="19" xfId="84" applyNumberFormat="1" applyFont="1" applyBorder="1" applyAlignment="1" applyProtection="1">
      <alignment horizontal="center" vertical="center"/>
      <protection locked="0"/>
    </xf>
    <xf numFmtId="0" fontId="18" fillId="33" borderId="11" xfId="84" applyFont="1" applyFill="1" applyBorder="1" applyAlignment="1">
      <alignment horizontal="center" vertical="center"/>
    </xf>
    <xf numFmtId="0" fontId="18" fillId="0" borderId="19" xfId="84" applyFont="1" applyBorder="1" applyProtection="1">
      <alignment vertical="center"/>
      <protection locked="0"/>
    </xf>
    <xf numFmtId="0" fontId="177" fillId="0" borderId="0" xfId="84" applyFont="1">
      <alignment vertical="center"/>
    </xf>
    <xf numFmtId="0" fontId="178" fillId="0" borderId="0" xfId="84" applyFont="1">
      <alignment vertical="center"/>
    </xf>
    <xf numFmtId="0" fontId="18" fillId="33" borderId="19" xfId="84" applyFont="1" applyFill="1" applyBorder="1" applyAlignment="1">
      <alignment horizontal="center" vertical="center" wrapText="1"/>
    </xf>
    <xf numFmtId="0" fontId="179" fillId="0" borderId="0" xfId="84" applyFont="1" applyAlignment="1" applyProtection="1">
      <alignment vertical="center" wrapText="1"/>
      <protection locked="0"/>
    </xf>
    <xf numFmtId="0" fontId="177" fillId="0" borderId="19" xfId="84" applyFont="1" applyBorder="1" applyAlignment="1" applyProtection="1">
      <alignment horizontal="center" vertical="center"/>
      <protection locked="0"/>
    </xf>
    <xf numFmtId="0" fontId="177" fillId="0" borderId="0" xfId="84" applyFont="1" applyAlignment="1">
      <alignment horizontal="center" vertical="center"/>
    </xf>
    <xf numFmtId="0" fontId="38" fillId="0" borderId="0" xfId="84" applyFont="1" applyAlignment="1" applyProtection="1">
      <alignment horizontal="center" vertical="center" wrapText="1"/>
      <protection locked="0"/>
    </xf>
    <xf numFmtId="0" fontId="18" fillId="0" borderId="19" xfId="84" applyFont="1" applyBorder="1" applyAlignment="1" applyProtection="1">
      <alignment horizontal="center" vertical="center" wrapText="1"/>
      <protection locked="0"/>
    </xf>
    <xf numFmtId="0" fontId="18" fillId="0" borderId="0" xfId="84" applyFont="1" applyAlignment="1">
      <alignment horizontal="center" vertical="center" wrapText="1"/>
    </xf>
    <xf numFmtId="0" fontId="18" fillId="33" borderId="19" xfId="84" applyFont="1" applyFill="1" applyBorder="1" applyAlignment="1">
      <alignment horizontal="center" vertical="center"/>
    </xf>
    <xf numFmtId="0" fontId="18" fillId="0" borderId="19" xfId="84" applyFont="1" applyBorder="1" applyAlignment="1" applyProtection="1">
      <alignment horizontal="center" vertical="center"/>
      <protection locked="0"/>
    </xf>
    <xf numFmtId="0" fontId="18" fillId="0" borderId="19" xfId="84" applyFont="1" applyBorder="1" applyAlignment="1" applyProtection="1">
      <alignment vertical="center" wrapText="1"/>
      <protection locked="0"/>
    </xf>
    <xf numFmtId="0" fontId="18" fillId="0" borderId="11" xfId="84" applyFont="1" applyBorder="1" applyAlignment="1" applyProtection="1">
      <alignment horizontal="left" vertical="center"/>
      <protection locked="0"/>
    </xf>
    <xf numFmtId="0" fontId="18" fillId="0" borderId="28" xfId="84" applyFont="1" applyBorder="1" applyAlignment="1" applyProtection="1">
      <alignment horizontal="left" vertical="center"/>
      <protection locked="0"/>
    </xf>
    <xf numFmtId="0" fontId="18" fillId="0" borderId="12" xfId="84" applyFont="1" applyBorder="1" applyAlignment="1" applyProtection="1">
      <alignment horizontal="left" vertical="center"/>
      <protection locked="0"/>
    </xf>
    <xf numFmtId="0" fontId="18" fillId="0" borderId="0" xfId="84" applyFont="1" applyAlignment="1">
      <alignment horizontal="right" vertical="center"/>
    </xf>
    <xf numFmtId="0" fontId="80" fillId="0" borderId="0" xfId="85"/>
    <xf numFmtId="0" fontId="80" fillId="0" borderId="0" xfId="85" applyAlignment="1">
      <alignment horizontal="center"/>
    </xf>
    <xf numFmtId="0" fontId="80" fillId="25" borderId="0" xfId="85" applyFill="1" applyAlignment="1">
      <alignment horizontal="center"/>
    </xf>
    <xf numFmtId="38" fontId="80" fillId="25" borderId="0" xfId="53" applyFont="1" applyFill="1" applyAlignment="1">
      <alignment horizontal="right"/>
    </xf>
    <xf numFmtId="0" fontId="80" fillId="0" borderId="0" xfId="85" applyFill="1"/>
    <xf numFmtId="0" fontId="80" fillId="0" borderId="0" xfId="85" applyFill="1" applyAlignment="1">
      <alignment horizontal="center"/>
    </xf>
    <xf numFmtId="0" fontId="0" fillId="0" borderId="11" xfId="84" applyFont="1" applyBorder="1" applyProtection="1">
      <alignment vertical="center"/>
      <protection locked="0"/>
    </xf>
    <xf numFmtId="0" fontId="33" fillId="0" borderId="0" xfId="0" applyFont="1" applyAlignment="1"/>
    <xf numFmtId="0" fontId="31" fillId="0" borderId="0" xfId="0" applyFont="1" applyAlignment="1"/>
    <xf numFmtId="0" fontId="183" fillId="0" borderId="0" xfId="0" applyFont="1" applyFill="1" applyBorder="1" applyAlignment="1">
      <alignment horizontal="left" vertical="center"/>
    </xf>
    <xf numFmtId="0" fontId="0" fillId="0" borderId="0" xfId="0" applyAlignment="1">
      <alignment horizontal="left" vertical="center" wrapText="1"/>
    </xf>
    <xf numFmtId="0" fontId="138" fillId="0" borderId="12" xfId="0" applyFont="1" applyBorder="1" applyAlignment="1">
      <alignment vertical="center"/>
    </xf>
    <xf numFmtId="14" fontId="0" fillId="0" borderId="0" xfId="0" quotePrefix="1" applyNumberFormat="1" applyAlignment="1">
      <alignment horizontal="center" vertical="center"/>
    </xf>
    <xf numFmtId="0" fontId="184" fillId="0" borderId="0" xfId="70" applyFont="1" applyAlignment="1">
      <alignment vertical="center"/>
    </xf>
    <xf numFmtId="0" fontId="62" fillId="0" borderId="0" xfId="70" applyFont="1" applyAlignment="1">
      <alignment vertical="center"/>
    </xf>
    <xf numFmtId="0" fontId="34" fillId="0" borderId="0" xfId="70" applyFont="1" applyAlignment="1">
      <alignment vertical="center"/>
    </xf>
    <xf numFmtId="0" fontId="185" fillId="0" borderId="0" xfId="70" applyFont="1" applyAlignment="1">
      <alignment horizontal="right" vertical="center"/>
    </xf>
    <xf numFmtId="0" fontId="187" fillId="0" borderId="0" xfId="70" applyFont="1" applyAlignment="1">
      <alignment horizontal="left" vertical="center"/>
    </xf>
    <xf numFmtId="0" fontId="33" fillId="0" borderId="0" xfId="70" applyFont="1" applyAlignment="1">
      <alignment horizontal="center" vertical="center"/>
    </xf>
    <xf numFmtId="0" fontId="33" fillId="0" borderId="0" xfId="70" applyFont="1" applyAlignment="1">
      <alignment vertical="center"/>
    </xf>
    <xf numFmtId="0" fontId="62" fillId="0" borderId="0" xfId="70" applyFont="1" applyFill="1" applyBorder="1" applyAlignment="1">
      <alignment vertical="center"/>
    </xf>
    <xf numFmtId="0" fontId="62" fillId="26" borderId="0" xfId="70" applyFont="1" applyFill="1" applyAlignment="1">
      <alignment vertical="center"/>
    </xf>
    <xf numFmtId="0" fontId="109" fillId="0" borderId="0" xfId="70" applyFont="1" applyBorder="1" applyAlignment="1">
      <alignment horizontal="center" vertical="center"/>
    </xf>
    <xf numFmtId="0" fontId="33" fillId="35" borderId="21" xfId="70" applyFont="1" applyFill="1" applyBorder="1" applyAlignment="1">
      <alignment vertical="center"/>
    </xf>
    <xf numFmtId="0" fontId="33" fillId="26" borderId="0" xfId="70" applyFont="1" applyFill="1" applyBorder="1" applyAlignment="1">
      <alignment horizontal="center" vertical="center"/>
    </xf>
    <xf numFmtId="0" fontId="33" fillId="26" borderId="0" xfId="70" applyFont="1" applyFill="1" applyAlignment="1">
      <alignment horizontal="center" vertical="center"/>
    </xf>
    <xf numFmtId="0" fontId="33" fillId="36" borderId="326" xfId="70" applyFont="1" applyFill="1" applyBorder="1" applyAlignment="1">
      <alignment vertical="center"/>
    </xf>
    <xf numFmtId="0" fontId="33" fillId="36" borderId="330" xfId="70" applyFont="1" applyFill="1" applyBorder="1" applyAlignment="1">
      <alignment vertical="center"/>
    </xf>
    <xf numFmtId="0" fontId="33" fillId="0" borderId="22" xfId="70" applyFont="1" applyFill="1" applyBorder="1" applyAlignment="1">
      <alignment vertical="center"/>
    </xf>
    <xf numFmtId="0" fontId="33" fillId="0" borderId="273" xfId="70" applyFont="1" applyFill="1" applyBorder="1" applyAlignment="1">
      <alignment horizontal="center" vertical="center"/>
    </xf>
    <xf numFmtId="0" fontId="62" fillId="0" borderId="23" xfId="70" applyFont="1" applyBorder="1" applyAlignment="1">
      <alignment horizontal="center" vertical="center"/>
    </xf>
    <xf numFmtId="0" fontId="62" fillId="0" borderId="19" xfId="70" applyFont="1" applyBorder="1" applyAlignment="1">
      <alignment horizontal="distributed" vertical="center"/>
    </xf>
    <xf numFmtId="0" fontId="33" fillId="0" borderId="78" xfId="70" applyFont="1" applyBorder="1" applyAlignment="1">
      <alignment horizontal="center" vertical="center"/>
    </xf>
    <xf numFmtId="0" fontId="33" fillId="36" borderId="280" xfId="70" applyFont="1" applyFill="1" applyBorder="1" applyAlignment="1">
      <alignment vertical="center"/>
    </xf>
    <xf numFmtId="0" fontId="33" fillId="26" borderId="331" xfId="70" applyFont="1" applyFill="1" applyBorder="1" applyAlignment="1">
      <alignment horizontal="center" vertical="center"/>
    </xf>
    <xf numFmtId="0" fontId="33" fillId="26" borderId="78" xfId="70" applyFont="1" applyFill="1" applyBorder="1" applyAlignment="1">
      <alignment horizontal="center" vertical="center"/>
    </xf>
    <xf numFmtId="0" fontId="33" fillId="0" borderId="292" xfId="70" applyFont="1" applyBorder="1" applyAlignment="1">
      <alignment horizontal="center" vertical="center"/>
    </xf>
    <xf numFmtId="0" fontId="33" fillId="26" borderId="23" xfId="70" applyFont="1" applyFill="1" applyBorder="1" applyAlignment="1">
      <alignment vertical="center"/>
    </xf>
    <xf numFmtId="0" fontId="33" fillId="26" borderId="71" xfId="70" applyFont="1" applyFill="1" applyBorder="1" applyAlignment="1">
      <alignment horizontal="center" vertical="center"/>
    </xf>
    <xf numFmtId="0" fontId="33" fillId="35" borderId="19" xfId="70" applyFont="1" applyFill="1" applyBorder="1" applyAlignment="1">
      <alignment vertical="center"/>
    </xf>
    <xf numFmtId="0" fontId="33" fillId="26" borderId="69" xfId="70" applyFont="1" applyFill="1" applyBorder="1" applyAlignment="1">
      <alignment horizontal="center" vertical="center"/>
    </xf>
    <xf numFmtId="0" fontId="33" fillId="26" borderId="16" xfId="70" applyFont="1" applyFill="1" applyBorder="1" applyAlignment="1">
      <alignment horizontal="distributed" vertical="center"/>
    </xf>
    <xf numFmtId="0" fontId="33" fillId="35" borderId="19" xfId="70" applyFont="1" applyFill="1" applyBorder="1" applyAlignment="1">
      <alignment horizontal="center" vertical="center"/>
    </xf>
    <xf numFmtId="0" fontId="62" fillId="0" borderId="0" xfId="70" applyFont="1" applyBorder="1" applyAlignment="1">
      <alignment vertical="center"/>
    </xf>
    <xf numFmtId="0" fontId="33" fillId="0" borderId="19" xfId="70" applyFont="1" applyFill="1" applyBorder="1" applyAlignment="1">
      <alignment vertical="center"/>
    </xf>
    <xf numFmtId="0" fontId="62" fillId="0" borderId="0" xfId="70" applyFont="1" applyBorder="1" applyAlignment="1">
      <alignment horizontal="distributed" vertical="center"/>
    </xf>
    <xf numFmtId="0" fontId="33" fillId="0" borderId="23" xfId="70" applyFont="1" applyBorder="1" applyAlignment="1">
      <alignment horizontal="center" vertical="center"/>
    </xf>
    <xf numFmtId="0" fontId="62" fillId="0" borderId="65" xfId="70" applyFont="1" applyBorder="1" applyAlignment="1">
      <alignment vertical="center"/>
    </xf>
    <xf numFmtId="0" fontId="33" fillId="26" borderId="69" xfId="70" applyFont="1" applyFill="1" applyBorder="1" applyAlignment="1">
      <alignment horizontal="distributed" vertical="center"/>
    </xf>
    <xf numFmtId="0" fontId="62" fillId="0" borderId="103" xfId="70" applyFont="1" applyBorder="1" applyAlignment="1">
      <alignment vertical="center"/>
    </xf>
    <xf numFmtId="0" fontId="34" fillId="0" borderId="65" xfId="70" applyFont="1" applyBorder="1" applyAlignment="1">
      <alignment vertical="center"/>
    </xf>
    <xf numFmtId="0" fontId="34" fillId="0" borderId="332" xfId="70" applyFont="1" applyBorder="1" applyAlignment="1">
      <alignment vertical="center"/>
    </xf>
    <xf numFmtId="0" fontId="62" fillId="0" borderId="19" xfId="70" applyFont="1" applyBorder="1" applyAlignment="1">
      <alignment vertical="center"/>
    </xf>
    <xf numFmtId="0" fontId="33" fillId="0" borderId="69" xfId="70" applyFont="1" applyBorder="1" applyAlignment="1">
      <alignment horizontal="center" vertical="center"/>
    </xf>
    <xf numFmtId="0" fontId="62" fillId="0" borderId="73" xfId="70" applyFont="1" applyBorder="1" applyAlignment="1">
      <alignment vertical="center"/>
    </xf>
    <xf numFmtId="0" fontId="62" fillId="0" borderId="292" xfId="70" applyFont="1" applyBorder="1" applyAlignment="1">
      <alignment vertical="center"/>
    </xf>
    <xf numFmtId="0" fontId="34" fillId="0" borderId="292" xfId="70" applyFont="1" applyBorder="1" applyAlignment="1">
      <alignment vertical="center"/>
    </xf>
    <xf numFmtId="0" fontId="34" fillId="0" borderId="61" xfId="70" applyFont="1" applyBorder="1" applyAlignment="1">
      <alignment vertical="center"/>
    </xf>
    <xf numFmtId="0" fontId="33" fillId="0" borderId="333" xfId="70" applyFont="1" applyBorder="1" applyAlignment="1">
      <alignment horizontal="center" vertical="center"/>
    </xf>
    <xf numFmtId="0" fontId="33" fillId="26" borderId="334" xfId="70" applyFont="1" applyFill="1" applyBorder="1" applyAlignment="1">
      <alignment horizontal="center" vertical="center"/>
    </xf>
    <xf numFmtId="0" fontId="33" fillId="26" borderId="63" xfId="70" applyFont="1" applyFill="1" applyBorder="1" applyAlignment="1">
      <alignment horizontal="center" vertical="center"/>
    </xf>
    <xf numFmtId="0" fontId="33" fillId="26" borderId="15" xfId="70" applyFont="1" applyFill="1" applyBorder="1" applyAlignment="1">
      <alignment horizontal="center" vertical="center"/>
    </xf>
    <xf numFmtId="0" fontId="62" fillId="0" borderId="0" xfId="70" applyFont="1" applyBorder="1" applyAlignment="1">
      <alignment horizontal="center" vertical="center"/>
    </xf>
    <xf numFmtId="0" fontId="33" fillId="26" borderId="16" xfId="70" applyFont="1" applyFill="1" applyBorder="1" applyAlignment="1">
      <alignment horizontal="center" vertical="center"/>
    </xf>
    <xf numFmtId="0" fontId="33" fillId="26" borderId="0" xfId="70" applyFont="1" applyFill="1" applyBorder="1" applyAlignment="1">
      <alignment horizontal="distributed" vertical="center"/>
    </xf>
    <xf numFmtId="0" fontId="189" fillId="0" borderId="0" xfId="70" applyFont="1" applyAlignment="1">
      <alignment horizontal="left" vertical="center"/>
    </xf>
    <xf numFmtId="0" fontId="33" fillId="35" borderId="13" xfId="70" applyFont="1" applyFill="1" applyBorder="1" applyAlignment="1">
      <alignment horizontal="center" vertical="center" wrapText="1"/>
    </xf>
    <xf numFmtId="0" fontId="33" fillId="35" borderId="18" xfId="70" applyFont="1" applyFill="1" applyBorder="1" applyAlignment="1">
      <alignment horizontal="center" vertical="center"/>
    </xf>
    <xf numFmtId="0" fontId="23" fillId="26" borderId="0" xfId="58" applyFont="1" applyFill="1" applyAlignment="1">
      <alignment horizontal="left" vertical="center" indent="1"/>
    </xf>
    <xf numFmtId="0" fontId="20" fillId="27" borderId="16" xfId="0" applyNumberFormat="1" applyFont="1" applyFill="1" applyBorder="1" applyAlignment="1" applyProtection="1">
      <alignment horizontal="left" indent="1"/>
    </xf>
    <xf numFmtId="0" fontId="38" fillId="26" borderId="176" xfId="0" applyFont="1" applyFill="1" applyBorder="1" applyAlignment="1">
      <alignment horizontal="center" vertical="center" wrapText="1"/>
    </xf>
    <xf numFmtId="0" fontId="136" fillId="26" borderId="128" xfId="0" applyFont="1" applyFill="1" applyBorder="1" applyAlignment="1">
      <alignment vertical="center" wrapText="1"/>
    </xf>
    <xf numFmtId="0" fontId="40" fillId="26" borderId="139" xfId="0" applyFont="1" applyFill="1" applyBorder="1" applyAlignment="1">
      <alignment horizontal="center" vertical="center" shrinkToFit="1"/>
    </xf>
    <xf numFmtId="0" fontId="25" fillId="26" borderId="104" xfId="0" applyFont="1" applyFill="1" applyBorder="1" applyAlignment="1">
      <alignment horizontal="center" vertical="center" shrinkToFit="1"/>
    </xf>
    <xf numFmtId="0" fontId="40" fillId="26" borderId="105" xfId="0" applyFont="1" applyFill="1" applyBorder="1" applyAlignment="1">
      <alignment horizontal="center" vertical="center" shrinkToFit="1"/>
    </xf>
    <xf numFmtId="0" fontId="0" fillId="26" borderId="51" xfId="0" applyFont="1" applyFill="1" applyBorder="1" applyAlignment="1">
      <alignment horizontal="center" vertical="center" wrapText="1"/>
    </xf>
    <xf numFmtId="0" fontId="136" fillId="26" borderId="119" xfId="0" applyFont="1" applyFill="1" applyBorder="1" applyAlignment="1">
      <alignment vertical="center" wrapText="1"/>
    </xf>
    <xf numFmtId="0" fontId="40" fillId="26" borderId="43" xfId="0" applyFont="1" applyFill="1" applyBorder="1" applyAlignment="1">
      <alignment horizontal="center" vertical="center" shrinkToFit="1"/>
    </xf>
    <xf numFmtId="58" fontId="25" fillId="26" borderId="23" xfId="0" applyNumberFormat="1" applyFont="1" applyFill="1" applyBorder="1" applyAlignment="1">
      <alignment horizontal="center" vertical="center" shrinkToFit="1"/>
    </xf>
    <xf numFmtId="0" fontId="40" fillId="26" borderId="107" xfId="0" applyFont="1" applyFill="1" applyBorder="1" applyAlignment="1">
      <alignment horizontal="center" vertical="center" shrinkToFit="1"/>
    </xf>
    <xf numFmtId="0" fontId="0" fillId="26" borderId="10" xfId="0" applyFont="1" applyFill="1" applyBorder="1" applyAlignment="1">
      <alignment horizontal="center" vertical="center" wrapText="1"/>
    </xf>
    <xf numFmtId="0" fontId="40" fillId="26" borderId="44" xfId="0" applyFont="1" applyFill="1" applyBorder="1" applyAlignment="1">
      <alignment horizontal="center" vertical="center" shrinkToFit="1"/>
    </xf>
    <xf numFmtId="0" fontId="25" fillId="26" borderId="21" xfId="0" applyFont="1" applyFill="1" applyBorder="1" applyAlignment="1">
      <alignment horizontal="center" vertical="center" shrinkToFit="1"/>
    </xf>
    <xf numFmtId="0" fontId="40" fillId="26" borderId="109" xfId="0" applyFont="1" applyFill="1" applyBorder="1" applyAlignment="1">
      <alignment horizontal="center" vertical="center" shrinkToFit="1"/>
    </xf>
    <xf numFmtId="0" fontId="0" fillId="26" borderId="14" xfId="0" applyFont="1" applyFill="1" applyBorder="1" applyAlignment="1">
      <alignment horizontal="center" vertical="center" wrapText="1"/>
    </xf>
    <xf numFmtId="0" fontId="25" fillId="26" borderId="23" xfId="0" applyFont="1" applyFill="1" applyBorder="1" applyAlignment="1">
      <alignment horizontal="center" vertical="center" shrinkToFit="1"/>
    </xf>
    <xf numFmtId="0" fontId="136" fillId="26" borderId="120" xfId="0" applyFont="1" applyFill="1" applyBorder="1" applyAlignment="1">
      <alignment vertical="center" wrapText="1"/>
    </xf>
    <xf numFmtId="0" fontId="40" fillId="26" borderId="60" xfId="0" applyFont="1" applyFill="1" applyBorder="1" applyAlignment="1">
      <alignment horizontal="center" vertical="center" shrinkToFit="1"/>
    </xf>
    <xf numFmtId="0" fontId="25" fillId="26" borderId="110" xfId="0" applyFont="1" applyFill="1" applyBorder="1" applyAlignment="1">
      <alignment horizontal="center" vertical="center" shrinkToFit="1"/>
    </xf>
    <xf numFmtId="0" fontId="40" fillId="26" borderId="113" xfId="0" applyFont="1" applyFill="1" applyBorder="1" applyAlignment="1">
      <alignment horizontal="center" vertical="center" shrinkToFit="1"/>
    </xf>
    <xf numFmtId="179" fontId="40" fillId="26" borderId="40" xfId="0" applyNumberFormat="1" applyFont="1" applyFill="1" applyBorder="1" applyAlignment="1" applyProtection="1">
      <alignment horizontal="center" vertical="center" shrinkToFit="1"/>
    </xf>
    <xf numFmtId="0" fontId="25" fillId="26" borderId="22" xfId="0" applyFont="1" applyFill="1" applyBorder="1" applyAlignment="1">
      <alignment horizontal="center" vertical="center" shrinkToFit="1"/>
    </xf>
    <xf numFmtId="0" fontId="40" fillId="26" borderId="112" xfId="0" applyFont="1" applyFill="1" applyBorder="1" applyAlignment="1">
      <alignment horizontal="center" vertical="center" shrinkToFit="1"/>
    </xf>
    <xf numFmtId="0" fontId="40" fillId="26" borderId="247" xfId="0" applyFont="1" applyFill="1" applyBorder="1" applyAlignment="1">
      <alignment horizontal="center" vertical="center" shrinkToFit="1"/>
    </xf>
    <xf numFmtId="0" fontId="25" fillId="26" borderId="248" xfId="0" applyFont="1" applyFill="1" applyBorder="1" applyAlignment="1">
      <alignment horizontal="center" vertical="center" shrinkToFit="1"/>
    </xf>
    <xf numFmtId="0" fontId="40" fillId="26" borderId="249" xfId="0" applyFont="1" applyFill="1" applyBorder="1" applyAlignment="1">
      <alignment horizontal="center" vertical="center" shrinkToFit="1"/>
    </xf>
    <xf numFmtId="179" fontId="40" fillId="26" borderId="251" xfId="0" applyNumberFormat="1" applyFont="1" applyFill="1" applyBorder="1" applyAlignment="1" applyProtection="1">
      <alignment horizontal="center" vertical="center" shrinkToFit="1"/>
    </xf>
    <xf numFmtId="0" fontId="25" fillId="26" borderId="252" xfId="0" applyFont="1" applyFill="1" applyBorder="1" applyAlignment="1">
      <alignment horizontal="center" vertical="center" shrinkToFit="1"/>
    </xf>
    <xf numFmtId="0" fontId="40" fillId="26" borderId="253" xfId="0" applyFont="1" applyFill="1" applyBorder="1" applyAlignment="1">
      <alignment horizontal="center" vertical="center" shrinkToFit="1"/>
    </xf>
    <xf numFmtId="0" fontId="40" fillId="26" borderId="40" xfId="0" applyFont="1" applyFill="1" applyBorder="1" applyAlignment="1">
      <alignment horizontal="center" vertical="center" shrinkToFit="1"/>
    </xf>
    <xf numFmtId="58" fontId="25" fillId="26" borderId="22" xfId="0" applyNumberFormat="1" applyFont="1" applyFill="1" applyBorder="1" applyAlignment="1">
      <alignment horizontal="center" vertical="center" shrinkToFit="1"/>
    </xf>
    <xf numFmtId="58" fontId="40" fillId="26" borderId="112" xfId="0" applyNumberFormat="1" applyFont="1" applyFill="1" applyBorder="1" applyAlignment="1">
      <alignment horizontal="center" vertical="center" shrinkToFit="1"/>
    </xf>
    <xf numFmtId="179" fontId="40" fillId="26" borderId="60" xfId="0" applyNumberFormat="1" applyFont="1" applyFill="1" applyBorder="1" applyAlignment="1" applyProtection="1">
      <alignment horizontal="center" vertical="center" shrinkToFit="1"/>
    </xf>
    <xf numFmtId="58" fontId="25" fillId="26" borderId="110" xfId="0" applyNumberFormat="1" applyFont="1" applyFill="1" applyBorder="1" applyAlignment="1">
      <alignment horizontal="center" vertical="center" shrinkToFit="1"/>
    </xf>
    <xf numFmtId="58" fontId="40" fillId="26" borderId="113" xfId="0" applyNumberFormat="1" applyFont="1" applyFill="1" applyBorder="1" applyAlignment="1">
      <alignment horizontal="center" vertical="center" shrinkToFit="1"/>
    </xf>
    <xf numFmtId="0" fontId="136" fillId="26" borderId="128" xfId="0" applyFont="1" applyFill="1" applyBorder="1" applyAlignment="1">
      <alignment horizontal="center" vertical="center" wrapText="1"/>
    </xf>
    <xf numFmtId="0" fontId="136" fillId="26" borderId="119" xfId="0" applyFont="1" applyFill="1" applyBorder="1" applyAlignment="1">
      <alignment horizontal="center" vertical="center" wrapText="1"/>
    </xf>
    <xf numFmtId="0" fontId="40" fillId="26" borderId="196" xfId="0" applyFont="1" applyFill="1" applyBorder="1" applyAlignment="1">
      <alignment horizontal="center" vertical="center" shrinkToFit="1"/>
    </xf>
    <xf numFmtId="0" fontId="25" fillId="26" borderId="197" xfId="0" applyFont="1" applyFill="1" applyBorder="1" applyAlignment="1">
      <alignment horizontal="center" vertical="center" shrinkToFit="1"/>
    </xf>
    <xf numFmtId="0" fontId="40" fillId="26" borderId="198" xfId="0" applyFont="1" applyFill="1" applyBorder="1" applyAlignment="1">
      <alignment horizontal="center" vertical="center" shrinkToFit="1"/>
    </xf>
    <xf numFmtId="0" fontId="40" fillId="26" borderId="201" xfId="0" applyFont="1" applyFill="1" applyBorder="1" applyAlignment="1">
      <alignment horizontal="center" vertical="center" shrinkToFit="1"/>
    </xf>
    <xf numFmtId="56" fontId="25" fillId="26" borderId="202" xfId="0" applyNumberFormat="1" applyFont="1" applyFill="1" applyBorder="1" applyAlignment="1">
      <alignment horizontal="center" vertical="center" shrinkToFit="1"/>
    </xf>
    <xf numFmtId="56" fontId="40" fillId="26" borderId="203" xfId="0" applyNumberFormat="1" applyFont="1" applyFill="1" applyBorder="1" applyAlignment="1">
      <alignment horizontal="center" vertical="center" shrinkToFit="1"/>
    </xf>
    <xf numFmtId="56" fontId="25" fillId="26" borderId="23" xfId="0" applyNumberFormat="1" applyFont="1" applyFill="1" applyBorder="1" applyAlignment="1">
      <alignment horizontal="center" vertical="center" shrinkToFit="1"/>
    </xf>
    <xf numFmtId="56" fontId="40" fillId="26" borderId="107" xfId="0" applyNumberFormat="1" applyFont="1" applyFill="1" applyBorder="1" applyAlignment="1">
      <alignment horizontal="center" vertical="center" shrinkToFit="1"/>
    </xf>
    <xf numFmtId="0" fontId="25" fillId="26" borderId="202" xfId="0" applyFont="1" applyFill="1" applyBorder="1" applyAlignment="1">
      <alignment horizontal="center" vertical="center" shrinkToFit="1"/>
    </xf>
    <xf numFmtId="0" fontId="40" fillId="26" borderId="203" xfId="0" applyFont="1" applyFill="1" applyBorder="1" applyAlignment="1">
      <alignment horizontal="center" vertical="center" shrinkToFit="1"/>
    </xf>
    <xf numFmtId="0" fontId="40" fillId="26" borderId="189" xfId="0" applyFont="1" applyFill="1" applyBorder="1" applyAlignment="1">
      <alignment horizontal="center" vertical="center" shrinkToFit="1"/>
    </xf>
    <xf numFmtId="0" fontId="25" fillId="26" borderId="181" xfId="0" applyFont="1" applyFill="1" applyBorder="1" applyAlignment="1">
      <alignment horizontal="center" vertical="center" shrinkToFit="1"/>
    </xf>
    <xf numFmtId="0" fontId="40" fillId="26" borderId="182" xfId="0" applyFont="1" applyFill="1" applyBorder="1" applyAlignment="1">
      <alignment horizontal="center" vertical="center" shrinkToFit="1"/>
    </xf>
    <xf numFmtId="58" fontId="40" fillId="26" borderId="107" xfId="0" applyNumberFormat="1" applyFont="1" applyFill="1" applyBorder="1" applyAlignment="1">
      <alignment horizontal="center" vertical="center" shrinkToFit="1"/>
    </xf>
    <xf numFmtId="58" fontId="25" fillId="26" borderId="202" xfId="0" applyNumberFormat="1" applyFont="1" applyFill="1" applyBorder="1" applyAlignment="1">
      <alignment horizontal="center" vertical="center" shrinkToFit="1"/>
    </xf>
    <xf numFmtId="58" fontId="40" fillId="26" borderId="203" xfId="0" applyNumberFormat="1" applyFont="1" applyFill="1" applyBorder="1" applyAlignment="1">
      <alignment horizontal="center" vertical="center" shrinkToFit="1"/>
    </xf>
    <xf numFmtId="58" fontId="25" fillId="26" borderId="21" xfId="0" applyNumberFormat="1" applyFont="1" applyFill="1" applyBorder="1" applyAlignment="1">
      <alignment horizontal="center" vertical="center" shrinkToFit="1"/>
    </xf>
    <xf numFmtId="58" fontId="40" fillId="26" borderId="109" xfId="0" applyNumberFormat="1" applyFont="1" applyFill="1" applyBorder="1" applyAlignment="1">
      <alignment horizontal="center" vertical="center" shrinkToFit="1"/>
    </xf>
    <xf numFmtId="0" fontId="81" fillId="26" borderId="40" xfId="0" applyFont="1" applyFill="1" applyBorder="1" applyAlignment="1">
      <alignment vertical="center"/>
    </xf>
    <xf numFmtId="0" fontId="136" fillId="26" borderId="120" xfId="0" applyFont="1" applyFill="1" applyBorder="1" applyAlignment="1">
      <alignment horizontal="center" vertical="center" wrapText="1"/>
    </xf>
    <xf numFmtId="176" fontId="25" fillId="26" borderId="22" xfId="0" applyNumberFormat="1" applyFont="1" applyFill="1" applyBorder="1" applyAlignment="1">
      <alignment horizontal="center" vertical="center" shrinkToFit="1"/>
    </xf>
    <xf numFmtId="179" fontId="40" fillId="26" borderId="43" xfId="0" applyNumberFormat="1" applyFont="1" applyFill="1" applyBorder="1" applyAlignment="1" applyProtection="1">
      <alignment horizontal="center" vertical="center" shrinkToFit="1"/>
    </xf>
    <xf numFmtId="0" fontId="40" fillId="26" borderId="188" xfId="0" applyFont="1" applyFill="1" applyBorder="1" applyAlignment="1">
      <alignment horizontal="center" vertical="center" shrinkToFit="1"/>
    </xf>
    <xf numFmtId="0" fontId="25" fillId="26" borderId="185" xfId="0" applyFont="1" applyFill="1" applyBorder="1" applyAlignment="1">
      <alignment horizontal="center" vertical="center" shrinkToFit="1"/>
    </xf>
    <xf numFmtId="0" fontId="40" fillId="26" borderId="186" xfId="0" applyFont="1" applyFill="1" applyBorder="1" applyAlignment="1">
      <alignment horizontal="center" vertical="center" shrinkToFit="1"/>
    </xf>
    <xf numFmtId="0" fontId="136" fillId="26" borderId="129" xfId="0" applyFont="1" applyFill="1" applyBorder="1" applyAlignment="1">
      <alignment vertical="center" wrapText="1"/>
    </xf>
    <xf numFmtId="0" fontId="40" fillId="26" borderId="46" xfId="0" applyFont="1" applyFill="1" applyBorder="1" applyAlignment="1">
      <alignment horizontal="center" vertical="center" shrinkToFit="1"/>
    </xf>
    <xf numFmtId="0" fontId="25" fillId="26" borderId="115" xfId="0" applyFont="1" applyFill="1" applyBorder="1" applyAlignment="1">
      <alignment horizontal="center" vertical="center" shrinkToFit="1"/>
    </xf>
    <xf numFmtId="0" fontId="40" fillId="26" borderId="116" xfId="0" applyFont="1" applyFill="1" applyBorder="1" applyAlignment="1">
      <alignment horizontal="center" vertical="center" shrinkToFit="1"/>
    </xf>
    <xf numFmtId="0" fontId="23" fillId="0" borderId="0" xfId="58" applyFont="1" applyFill="1" applyBorder="1" applyAlignment="1">
      <alignment horizontal="center" vertical="center"/>
    </xf>
    <xf numFmtId="0" fontId="138" fillId="0" borderId="21" xfId="0" applyFont="1" applyBorder="1" applyAlignment="1">
      <alignment vertical="center"/>
    </xf>
    <xf numFmtId="0" fontId="115" fillId="0" borderId="0" xfId="44" applyFont="1">
      <alignment vertical="center"/>
    </xf>
    <xf numFmtId="0" fontId="113" fillId="0" borderId="0" xfId="68" applyFont="1" applyAlignment="1">
      <alignment vertical="center"/>
    </xf>
    <xf numFmtId="0" fontId="115" fillId="0" borderId="0" xfId="68" applyFont="1" applyAlignment="1">
      <alignment vertical="center"/>
    </xf>
    <xf numFmtId="0" fontId="0" fillId="0" borderId="0" xfId="0" applyFont="1" applyAlignment="1">
      <alignment vertical="center" wrapText="1"/>
    </xf>
    <xf numFmtId="0" fontId="0" fillId="0" borderId="0" xfId="0" applyFont="1" applyAlignment="1">
      <alignment horizontal="left" vertical="center" wrapText="1"/>
    </xf>
    <xf numFmtId="0" fontId="23" fillId="27" borderId="0" xfId="58" applyFont="1" applyFill="1" applyAlignment="1" applyProtection="1">
      <alignment horizontal="left" vertical="center"/>
    </xf>
    <xf numFmtId="0" fontId="0" fillId="0" borderId="0" xfId="0" applyFont="1" applyAlignment="1">
      <alignment vertical="center" wrapText="1"/>
    </xf>
    <xf numFmtId="14" fontId="0" fillId="0" borderId="0" xfId="0" quotePrefix="1" applyNumberFormat="1" applyFont="1" applyAlignment="1">
      <alignment horizontal="center" vertical="center"/>
    </xf>
    <xf numFmtId="0" fontId="0" fillId="0" borderId="0" xfId="0" applyFont="1" applyAlignment="1">
      <alignment horizontal="center" vertical="center"/>
    </xf>
    <xf numFmtId="0" fontId="0" fillId="0" borderId="0" xfId="0" quotePrefix="1" applyFont="1" applyAlignment="1">
      <alignment vertical="center" wrapText="1"/>
    </xf>
    <xf numFmtId="14" fontId="0" fillId="0" borderId="0" xfId="0" applyNumberFormat="1" applyFont="1" applyAlignment="1">
      <alignment horizontal="center" vertical="top"/>
    </xf>
    <xf numFmtId="14" fontId="0" fillId="0" borderId="0" xfId="0" applyNumberFormat="1" applyFont="1" applyAlignment="1">
      <alignment horizontal="center" vertical="center"/>
    </xf>
    <xf numFmtId="14" fontId="138" fillId="0" borderId="0" xfId="0" quotePrefix="1" applyNumberFormat="1" applyFont="1" applyAlignment="1">
      <alignment horizontal="center" vertical="center"/>
    </xf>
    <xf numFmtId="0" fontId="138" fillId="0" borderId="0" xfId="0" applyFont="1" applyAlignment="1">
      <alignment horizontal="center" vertical="center"/>
    </xf>
    <xf numFmtId="0" fontId="138" fillId="0" borderId="0" xfId="0" quotePrefix="1" applyFont="1" applyAlignment="1">
      <alignment vertical="center" wrapText="1"/>
    </xf>
    <xf numFmtId="0" fontId="138" fillId="0" borderId="0" xfId="0" applyFont="1" applyAlignment="1">
      <alignment vertical="center" wrapText="1"/>
    </xf>
    <xf numFmtId="14" fontId="138" fillId="0" borderId="0" xfId="0" applyNumberFormat="1" applyFont="1" applyAlignment="1">
      <alignment horizontal="center" vertical="top"/>
    </xf>
    <xf numFmtId="0" fontId="138" fillId="0" borderId="0" xfId="0" applyFont="1" applyAlignment="1">
      <alignment horizontal="left" vertical="center" wrapText="1"/>
    </xf>
    <xf numFmtId="0" fontId="195" fillId="0" borderId="0" xfId="0" applyFont="1" applyAlignment="1"/>
    <xf numFmtId="0" fontId="195" fillId="0" borderId="0" xfId="0" applyFont="1" applyAlignment="1">
      <alignment horizontal="center"/>
    </xf>
    <xf numFmtId="0" fontId="164" fillId="0" borderId="0" xfId="79" applyFont="1" applyFill="1" applyAlignment="1">
      <alignment horizontal="centerContinuous" vertical="center"/>
    </xf>
    <xf numFmtId="0" fontId="196" fillId="0" borderId="0" xfId="79" applyFont="1" applyFill="1" applyAlignment="1">
      <alignment horizontal="centerContinuous" vertical="center"/>
    </xf>
    <xf numFmtId="0" fontId="197" fillId="0" borderId="0" xfId="79" applyFont="1" applyFill="1">
      <alignment vertical="center"/>
    </xf>
    <xf numFmtId="0" fontId="164" fillId="0" borderId="0" xfId="79" applyFont="1" applyFill="1">
      <alignment vertical="center"/>
    </xf>
    <xf numFmtId="0" fontId="198" fillId="0" borderId="11" xfId="79" applyFont="1" applyFill="1" applyBorder="1" applyAlignment="1">
      <alignment horizontal="center" vertical="center"/>
    </xf>
    <xf numFmtId="0" fontId="198" fillId="27" borderId="148" xfId="79" applyFont="1" applyFill="1" applyBorder="1" applyAlignment="1">
      <alignment horizontal="right" vertical="center"/>
    </xf>
    <xf numFmtId="0" fontId="198" fillId="27" borderId="28" xfId="79" applyFont="1" applyFill="1" applyBorder="1">
      <alignment vertical="center"/>
    </xf>
    <xf numFmtId="0" fontId="198" fillId="27" borderId="148" xfId="79" applyFont="1" applyFill="1" applyBorder="1" applyAlignment="1">
      <alignment horizontal="left" vertical="center" indent="1"/>
    </xf>
    <xf numFmtId="0" fontId="198" fillId="27" borderId="12" xfId="79" applyFont="1" applyFill="1" applyBorder="1">
      <alignment vertical="center"/>
    </xf>
    <xf numFmtId="0" fontId="198" fillId="34" borderId="28" xfId="79" applyFont="1" applyFill="1" applyBorder="1" applyAlignment="1">
      <alignment vertical="center"/>
    </xf>
    <xf numFmtId="0" fontId="198" fillId="34" borderId="12" xfId="79" applyFont="1" applyFill="1" applyBorder="1" applyAlignment="1">
      <alignment vertical="center"/>
    </xf>
    <xf numFmtId="0" fontId="137" fillId="0" borderId="34" xfId="0" applyFont="1" applyFill="1" applyBorder="1" applyAlignment="1">
      <alignment vertical="center"/>
    </xf>
    <xf numFmtId="0" fontId="141" fillId="0" borderId="0" xfId="0" applyFont="1" applyFill="1" applyAlignment="1">
      <alignment vertical="center" wrapText="1"/>
    </xf>
    <xf numFmtId="0" fontId="38" fillId="26" borderId="31" xfId="0" applyFont="1" applyFill="1" applyBorder="1" applyAlignment="1">
      <alignment vertical="center"/>
    </xf>
    <xf numFmtId="0" fontId="38" fillId="26" borderId="32" xfId="0" applyFont="1" applyFill="1" applyBorder="1" applyAlignment="1">
      <alignment vertical="center"/>
    </xf>
    <xf numFmtId="0" fontId="38" fillId="26" borderId="50" xfId="0" applyFont="1" applyFill="1" applyBorder="1" applyAlignment="1">
      <alignment vertical="center"/>
    </xf>
    <xf numFmtId="0" fontId="38" fillId="26" borderId="140" xfId="0" applyFont="1" applyFill="1" applyBorder="1" applyAlignment="1">
      <alignment vertical="center"/>
    </xf>
    <xf numFmtId="0" fontId="38" fillId="26" borderId="50" xfId="0" applyFont="1" applyFill="1" applyBorder="1" applyAlignment="1">
      <alignment horizontal="center" vertical="center" wrapText="1"/>
    </xf>
    <xf numFmtId="0" fontId="82" fillId="0" borderId="0" xfId="87" applyFont="1" applyProtection="1">
      <alignment vertical="center"/>
    </xf>
    <xf numFmtId="0" fontId="82" fillId="0" borderId="0" xfId="87" applyFont="1" applyAlignment="1" applyProtection="1">
      <alignment horizontal="left" vertical="center"/>
    </xf>
    <xf numFmtId="0" fontId="83" fillId="0" borderId="0" xfId="87" applyFont="1" applyProtection="1">
      <alignment vertical="center"/>
    </xf>
    <xf numFmtId="0" fontId="83" fillId="0" borderId="0" xfId="87" applyFont="1" applyAlignment="1" applyProtection="1">
      <alignment horizontal="center" vertical="center"/>
    </xf>
    <xf numFmtId="0" fontId="82" fillId="0" borderId="0" xfId="87" applyFont="1" applyAlignment="1" applyProtection="1">
      <alignment horizontal="center" vertical="center"/>
    </xf>
    <xf numFmtId="0" fontId="83" fillId="0" borderId="0" xfId="87" applyFont="1" applyAlignment="1">
      <alignment horizontal="center" vertical="center"/>
    </xf>
    <xf numFmtId="0" fontId="83" fillId="0" borderId="0" xfId="87" applyFont="1">
      <alignment vertical="center"/>
    </xf>
    <xf numFmtId="181" fontId="83" fillId="0" borderId="0" xfId="87" applyNumberFormat="1" applyFont="1">
      <alignment vertical="center"/>
    </xf>
    <xf numFmtId="0" fontId="84" fillId="0" borderId="0" xfId="87" applyFont="1" applyAlignment="1">
      <alignment horizontal="right" vertical="center"/>
    </xf>
    <xf numFmtId="0" fontId="83" fillId="0" borderId="0" xfId="87" applyFont="1" applyAlignment="1">
      <alignment vertical="center" shrinkToFit="1"/>
    </xf>
    <xf numFmtId="0" fontId="84" fillId="0" borderId="0" xfId="87" applyFont="1" applyAlignment="1" applyProtection="1">
      <alignment horizontal="right" vertical="center"/>
    </xf>
    <xf numFmtId="181" fontId="83" fillId="0" borderId="0" xfId="87" applyNumberFormat="1" applyFont="1" applyProtection="1">
      <alignment vertical="center"/>
    </xf>
    <xf numFmtId="0" fontId="83" fillId="0" borderId="0" xfId="87" applyFont="1" applyFill="1">
      <alignment vertical="center"/>
    </xf>
    <xf numFmtId="0" fontId="84" fillId="0" borderId="0" xfId="87" applyFont="1" applyAlignment="1" applyProtection="1">
      <alignment horizontal="left" vertical="center"/>
    </xf>
    <xf numFmtId="0" fontId="83" fillId="0" borderId="0" xfId="87" applyFont="1" applyFill="1" applyAlignment="1" applyProtection="1">
      <alignment vertical="center"/>
    </xf>
    <xf numFmtId="0" fontId="132" fillId="0" borderId="0" xfId="87" applyFont="1" applyFill="1" applyBorder="1" applyAlignment="1">
      <alignment vertical="center"/>
    </xf>
    <xf numFmtId="0" fontId="84" fillId="0" borderId="0" xfId="87" applyFont="1" applyFill="1" applyBorder="1">
      <alignment vertical="center"/>
    </xf>
    <xf numFmtId="0" fontId="84" fillId="0" borderId="0" xfId="87" applyFont="1" applyFill="1" applyBorder="1" applyAlignment="1">
      <alignment vertical="center" wrapText="1" shrinkToFit="1"/>
    </xf>
    <xf numFmtId="0" fontId="83" fillId="0" borderId="0" xfId="87" applyFont="1" applyFill="1" applyBorder="1">
      <alignment vertical="center"/>
    </xf>
    <xf numFmtId="0" fontId="83" fillId="0" borderId="0" xfId="87" applyFont="1" applyFill="1" applyBorder="1" applyAlignment="1">
      <alignment vertical="center" wrapText="1"/>
    </xf>
    <xf numFmtId="0" fontId="83" fillId="0" borderId="0" xfId="87" applyFont="1" applyAlignment="1">
      <alignment vertical="center"/>
    </xf>
    <xf numFmtId="0" fontId="85" fillId="0" borderId="0" xfId="87" applyFont="1" applyFill="1" applyBorder="1" applyAlignment="1">
      <alignment vertical="center" wrapText="1"/>
    </xf>
    <xf numFmtId="0" fontId="85" fillId="0" borderId="19" xfId="87" applyFont="1" applyBorder="1" applyAlignment="1">
      <alignment horizontal="center" vertical="center"/>
    </xf>
    <xf numFmtId="0" fontId="85" fillId="0" borderId="19" xfId="87" applyFont="1" applyBorder="1" applyAlignment="1">
      <alignment horizontal="center" vertical="center" wrapText="1" shrinkToFit="1"/>
    </xf>
    <xf numFmtId="0" fontId="85" fillId="0" borderId="19" xfId="87" applyFont="1" applyBorder="1" applyAlignment="1">
      <alignment horizontal="center" vertical="center" wrapText="1"/>
    </xf>
    <xf numFmtId="181" fontId="85" fillId="0" borderId="19" xfId="87" applyNumberFormat="1" applyFont="1" applyBorder="1" applyAlignment="1">
      <alignment horizontal="center" vertical="center"/>
    </xf>
    <xf numFmtId="0" fontId="84" fillId="0" borderId="0" xfId="87" applyFont="1" applyFill="1" applyBorder="1" applyAlignment="1">
      <alignment vertical="center" wrapText="1"/>
    </xf>
    <xf numFmtId="0" fontId="84" fillId="0" borderId="0" xfId="87" applyFont="1" applyFill="1" applyBorder="1" applyAlignment="1">
      <alignment vertical="center" shrinkToFit="1"/>
    </xf>
    <xf numFmtId="0" fontId="83" fillId="0" borderId="0" xfId="87" applyFont="1" applyFill="1" applyBorder="1" applyAlignment="1">
      <alignment vertical="center" shrinkToFit="1"/>
    </xf>
    <xf numFmtId="0" fontId="84" fillId="0" borderId="0" xfId="87" applyFont="1">
      <alignment vertical="center"/>
    </xf>
    <xf numFmtId="0" fontId="84" fillId="0" borderId="0" xfId="87" applyFont="1" applyFill="1" applyBorder="1" applyAlignment="1">
      <alignment vertical="center"/>
    </xf>
    <xf numFmtId="179" fontId="83" fillId="0" borderId="13" xfId="87" applyNumberFormat="1" applyFont="1" applyBorder="1" applyAlignment="1">
      <alignment horizontal="center" vertical="center"/>
    </xf>
    <xf numFmtId="181" fontId="83" fillId="0" borderId="13" xfId="88" applyNumberFormat="1" applyFont="1" applyBorder="1" applyAlignment="1">
      <alignment horizontal="center" vertical="center"/>
    </xf>
    <xf numFmtId="193" fontId="84" fillId="0" borderId="0" xfId="87" applyNumberFormat="1" applyFont="1" applyAlignment="1" applyProtection="1">
      <alignment vertical="center"/>
    </xf>
    <xf numFmtId="0" fontId="83" fillId="0" borderId="0" xfId="87" applyFont="1" applyFill="1" applyBorder="1" applyAlignment="1">
      <alignment vertical="center"/>
    </xf>
    <xf numFmtId="181" fontId="134" fillId="0" borderId="0" xfId="87" applyNumberFormat="1" applyFont="1" applyFill="1" applyBorder="1" applyAlignment="1">
      <alignment vertical="center"/>
    </xf>
    <xf numFmtId="179" fontId="83" fillId="0" borderId="225" xfId="87" applyNumberFormat="1" applyFont="1" applyBorder="1" applyAlignment="1">
      <alignment horizontal="center" vertical="center"/>
    </xf>
    <xf numFmtId="181" fontId="83" fillId="0" borderId="222" xfId="88" applyNumberFormat="1" applyFont="1" applyBorder="1" applyAlignment="1">
      <alignment horizontal="center" vertical="center"/>
    </xf>
    <xf numFmtId="0" fontId="83" fillId="0" borderId="0" xfId="87" applyFont="1" applyFill="1" applyBorder="1" applyAlignment="1">
      <alignment vertical="center" textRotation="255"/>
    </xf>
    <xf numFmtId="181" fontId="83" fillId="0" borderId="0" xfId="88" applyNumberFormat="1" applyFont="1" applyFill="1" applyBorder="1" applyAlignment="1">
      <alignment vertical="center"/>
    </xf>
    <xf numFmtId="181" fontId="132" fillId="0" borderId="0" xfId="87" applyNumberFormat="1" applyFont="1" applyFill="1" applyBorder="1" applyAlignment="1">
      <alignment vertical="center"/>
    </xf>
    <xf numFmtId="179" fontId="83" fillId="0" borderId="97" xfId="87" applyNumberFormat="1" applyFont="1" applyBorder="1" applyAlignment="1">
      <alignment horizontal="center" vertical="center"/>
    </xf>
    <xf numFmtId="179" fontId="83" fillId="0" borderId="16" xfId="87" applyNumberFormat="1" applyFont="1" applyBorder="1" applyAlignment="1">
      <alignment horizontal="center" vertical="center"/>
    </xf>
    <xf numFmtId="181" fontId="83" fillId="0" borderId="16" xfId="88" applyNumberFormat="1" applyFont="1" applyBorder="1" applyAlignment="1">
      <alignment horizontal="center" vertical="center"/>
    </xf>
    <xf numFmtId="0" fontId="135" fillId="0" borderId="0" xfId="87" applyFont="1" applyFill="1" applyBorder="1" applyAlignment="1">
      <alignment vertical="center"/>
    </xf>
    <xf numFmtId="179" fontId="83" fillId="0" borderId="18" xfId="87" applyNumberFormat="1" applyFont="1" applyBorder="1" applyAlignment="1">
      <alignment horizontal="center" vertical="center"/>
    </xf>
    <xf numFmtId="181" fontId="83" fillId="0" borderId="23" xfId="88" applyNumberFormat="1" applyFont="1" applyBorder="1" applyAlignment="1">
      <alignment horizontal="center" vertical="center"/>
    </xf>
    <xf numFmtId="0" fontId="83" fillId="0" borderId="0" xfId="87" applyFont="1" applyAlignment="1" applyProtection="1">
      <alignment horizontal="left" vertical="center" shrinkToFit="1"/>
    </xf>
    <xf numFmtId="176" fontId="87" fillId="0" borderId="0" xfId="87" applyNumberFormat="1" applyFont="1" applyFill="1" applyAlignment="1" applyProtection="1">
      <alignment horizontal="center" vertical="center"/>
    </xf>
    <xf numFmtId="0" fontId="87" fillId="0" borderId="0" xfId="87" applyFont="1" applyFill="1" applyAlignment="1" applyProtection="1">
      <alignment horizontal="center" vertical="center"/>
    </xf>
    <xf numFmtId="0" fontId="83" fillId="0" borderId="0" xfId="87" applyFont="1" applyAlignment="1" applyProtection="1">
      <alignment horizontal="right" vertical="center"/>
    </xf>
    <xf numFmtId="182" fontId="83" fillId="0" borderId="0" xfId="87" applyNumberFormat="1" applyFont="1" applyAlignment="1" applyProtection="1">
      <alignment horizontal="left" vertical="center"/>
    </xf>
    <xf numFmtId="181" fontId="83" fillId="0" borderId="0" xfId="87" applyNumberFormat="1" applyFont="1" applyAlignment="1" applyProtection="1">
      <alignment horizontal="center" vertical="center"/>
    </xf>
    <xf numFmtId="181" fontId="86" fillId="0" borderId="0" xfId="87" applyNumberFormat="1" applyFont="1" applyFill="1" applyBorder="1" applyAlignment="1" applyProtection="1">
      <alignment horizontal="center" vertical="center"/>
    </xf>
    <xf numFmtId="1" fontId="83" fillId="0" borderId="0" xfId="87" applyNumberFormat="1" applyFont="1" applyFill="1" applyBorder="1" applyAlignment="1" applyProtection="1">
      <alignment horizontal="center" vertical="center"/>
    </xf>
    <xf numFmtId="14" fontId="83" fillId="0" borderId="0" xfId="87" applyNumberFormat="1" applyFont="1" applyProtection="1">
      <alignment vertical="center"/>
    </xf>
    <xf numFmtId="0" fontId="83" fillId="0" borderId="0" xfId="87" applyFont="1" applyBorder="1" applyAlignment="1" applyProtection="1">
      <alignment horizontal="center" vertical="center"/>
    </xf>
    <xf numFmtId="0" fontId="83" fillId="0" borderId="124" xfId="87" applyFont="1" applyBorder="1" applyAlignment="1" applyProtection="1">
      <alignment horizontal="center" vertical="center"/>
    </xf>
    <xf numFmtId="0" fontId="83" fillId="0" borderId="222" xfId="87" applyFont="1" applyBorder="1" applyAlignment="1" applyProtection="1">
      <alignment horizontal="center" vertical="center"/>
    </xf>
    <xf numFmtId="183" fontId="83" fillId="0" borderId="126" xfId="87" applyNumberFormat="1" applyFont="1" applyBorder="1" applyAlignment="1" applyProtection="1">
      <alignment horizontal="center" vertical="center"/>
    </xf>
    <xf numFmtId="183" fontId="83" fillId="0" borderId="100" xfId="87" applyNumberFormat="1" applyFont="1" applyBorder="1" applyAlignment="1" applyProtection="1">
      <alignment horizontal="center" vertical="center"/>
    </xf>
    <xf numFmtId="183" fontId="83" fillId="0" borderId="90" xfId="87" applyNumberFormat="1" applyFont="1" applyBorder="1" applyAlignment="1" applyProtection="1">
      <alignment horizontal="center" vertical="center"/>
    </xf>
    <xf numFmtId="183" fontId="83" fillId="0" borderId="338" xfId="87" applyNumberFormat="1" applyFont="1" applyBorder="1" applyAlignment="1" applyProtection="1">
      <alignment horizontal="center" vertical="center" shrinkToFit="1"/>
    </xf>
    <xf numFmtId="183" fontId="83" fillId="0" borderId="335" xfId="87" applyNumberFormat="1" applyFont="1" applyBorder="1" applyAlignment="1" applyProtection="1">
      <alignment horizontal="center" vertical="center"/>
    </xf>
    <xf numFmtId="183" fontId="83" fillId="0" borderId="61" xfId="87" applyNumberFormat="1" applyFont="1" applyBorder="1" applyAlignment="1" applyProtection="1">
      <alignment horizontal="center" vertical="center"/>
    </xf>
    <xf numFmtId="0" fontId="83" fillId="0" borderId="238" xfId="87" applyFont="1" applyBorder="1" applyAlignment="1" applyProtection="1">
      <alignment horizontal="center" vertical="center"/>
    </xf>
    <xf numFmtId="0" fontId="83" fillId="0" borderId="229" xfId="87" applyFont="1" applyBorder="1" applyAlignment="1" applyProtection="1">
      <alignment horizontal="center" vertical="center"/>
    </xf>
    <xf numFmtId="0" fontId="83" fillId="0" borderId="242" xfId="87" applyFont="1" applyBorder="1" applyAlignment="1" applyProtection="1">
      <alignment horizontal="center" vertical="center"/>
    </xf>
    <xf numFmtId="0" fontId="133" fillId="0" borderId="11" xfId="87" applyFont="1" applyBorder="1" applyAlignment="1" applyProtection="1">
      <alignment vertical="center" wrapText="1" shrinkToFit="1"/>
    </xf>
    <xf numFmtId="0" fontId="83" fillId="0" borderId="19" xfId="87" applyFont="1" applyBorder="1" applyAlignment="1" applyProtection="1">
      <alignment vertical="center"/>
    </xf>
    <xf numFmtId="0" fontId="83" fillId="0" borderId="26" xfId="87" applyFont="1" applyBorder="1" applyAlignment="1" applyProtection="1">
      <alignment vertical="center"/>
    </xf>
    <xf numFmtId="0" fontId="209" fillId="0" borderId="18" xfId="87" applyFont="1" applyBorder="1" applyAlignment="1" applyProtection="1">
      <alignment vertical="center" wrapText="1" shrinkToFit="1"/>
    </xf>
    <xf numFmtId="0" fontId="83" fillId="0" borderId="11" xfId="87" applyFont="1" applyBorder="1" applyAlignment="1" applyProtection="1">
      <alignment vertical="center" textRotation="255" shrinkToFit="1"/>
      <protection locked="0"/>
    </xf>
    <xf numFmtId="0" fontId="83" fillId="0" borderId="239" xfId="87" applyFont="1" applyBorder="1" applyAlignment="1" applyProtection="1">
      <alignment vertical="center" textRotation="255" shrinkToFit="1"/>
      <protection locked="0"/>
    </xf>
    <xf numFmtId="0" fontId="131" fillId="0" borderId="19" xfId="87" applyFont="1" applyBorder="1" applyAlignment="1">
      <alignment horizontal="center" vertical="center" wrapText="1"/>
    </xf>
    <xf numFmtId="181" fontId="131" fillId="0" borderId="19" xfId="87" applyNumberFormat="1" applyFont="1" applyBorder="1" applyAlignment="1">
      <alignment horizontal="center" vertical="center" wrapText="1"/>
    </xf>
    <xf numFmtId="0" fontId="83" fillId="0" borderId="21" xfId="87" applyFont="1" applyBorder="1" applyAlignment="1">
      <alignment vertical="center" shrinkToFit="1"/>
    </xf>
    <xf numFmtId="0" fontId="83" fillId="0" borderId="16" xfId="87" applyFont="1" applyBorder="1" applyAlignment="1" applyProtection="1">
      <alignment vertical="center"/>
    </xf>
    <xf numFmtId="0" fontId="83" fillId="0" borderId="13" xfId="87" applyFont="1" applyBorder="1" applyAlignment="1" applyProtection="1">
      <alignment horizontal="center" vertical="center" shrinkToFit="1"/>
      <protection locked="0"/>
    </xf>
    <xf numFmtId="0" fontId="83" fillId="0" borderId="240" xfId="87" applyFont="1" applyBorder="1" applyAlignment="1" applyProtection="1">
      <alignment horizontal="center" vertical="center" shrinkToFit="1"/>
      <protection locked="0"/>
    </xf>
    <xf numFmtId="0" fontId="83" fillId="0" borderId="0" xfId="87" applyFont="1" applyBorder="1" applyAlignment="1" applyProtection="1">
      <alignment horizontal="center" vertical="center" shrinkToFit="1"/>
      <protection locked="0"/>
    </xf>
    <xf numFmtId="179" fontId="83" fillId="0" borderId="222" xfId="87" applyNumberFormat="1" applyFont="1" applyBorder="1" applyAlignment="1">
      <alignment horizontal="center" vertical="center"/>
    </xf>
    <xf numFmtId="0" fontId="83" fillId="0" borderId="22" xfId="87" applyFont="1" applyBorder="1" applyAlignment="1">
      <alignment horizontal="center" vertical="center"/>
    </xf>
    <xf numFmtId="181" fontId="83" fillId="0" borderId="0" xfId="87" applyNumberFormat="1" applyFont="1" applyBorder="1" applyAlignment="1" applyProtection="1">
      <alignment horizontal="center" vertical="center"/>
    </xf>
    <xf numFmtId="0" fontId="83" fillId="0" borderId="19" xfId="87" applyFont="1" applyBorder="1" applyAlignment="1">
      <alignment horizontal="center" vertical="center"/>
    </xf>
    <xf numFmtId="0" fontId="194" fillId="0" borderId="222" xfId="87" applyFont="1" applyBorder="1" applyAlignment="1">
      <alignment vertical="center" shrinkToFit="1"/>
    </xf>
    <xf numFmtId="0" fontId="83" fillId="0" borderId="225" xfId="87" applyFont="1" applyBorder="1" applyAlignment="1" applyProtection="1">
      <alignment horizontal="center" vertical="center" shrinkToFit="1"/>
      <protection locked="0"/>
    </xf>
    <xf numFmtId="0" fontId="83" fillId="0" borderId="224" xfId="87" applyFont="1" applyBorder="1" applyAlignment="1" applyProtection="1">
      <alignment horizontal="center" vertical="center" shrinkToFit="1"/>
      <protection locked="0"/>
    </xf>
    <xf numFmtId="0" fontId="83" fillId="0" borderId="236" xfId="87" applyFont="1" applyBorder="1" applyAlignment="1" applyProtection="1">
      <alignment horizontal="center" vertical="center" shrinkToFit="1"/>
      <protection locked="0"/>
    </xf>
    <xf numFmtId="0" fontId="83" fillId="0" borderId="222" xfId="87" applyFont="1" applyBorder="1" applyAlignment="1">
      <alignment horizontal="center" vertical="center"/>
    </xf>
    <xf numFmtId="181" fontId="83" fillId="0" borderId="222" xfId="87" applyNumberFormat="1" applyFont="1" applyBorder="1" applyAlignment="1" applyProtection="1">
      <alignment horizontal="center" vertical="center"/>
    </xf>
    <xf numFmtId="0" fontId="83" fillId="0" borderId="222" xfId="87" applyFont="1" applyBorder="1" applyAlignment="1">
      <alignment vertical="center" shrinkToFit="1"/>
    </xf>
    <xf numFmtId="0" fontId="83" fillId="0" borderId="16" xfId="87" applyFont="1" applyBorder="1" applyAlignment="1" applyProtection="1">
      <alignment horizontal="center" vertical="center"/>
    </xf>
    <xf numFmtId="0" fontId="83" fillId="0" borderId="238" xfId="87" applyFont="1" applyBorder="1" applyAlignment="1">
      <alignment vertical="center" shrinkToFit="1"/>
    </xf>
    <xf numFmtId="0" fontId="83" fillId="0" borderId="18" xfId="87" applyFont="1" applyBorder="1" applyAlignment="1" applyProtection="1">
      <alignment vertical="center"/>
    </xf>
    <xf numFmtId="0" fontId="83" fillId="0" borderId="16" xfId="87" applyFont="1" applyBorder="1" applyAlignment="1" applyProtection="1">
      <alignment horizontal="center" vertical="center" shrinkToFit="1"/>
      <protection locked="0"/>
    </xf>
    <xf numFmtId="0" fontId="83" fillId="0" borderId="221" xfId="87" applyFont="1" applyBorder="1" applyAlignment="1" applyProtection="1">
      <alignment horizontal="center" vertical="center" shrinkToFit="1"/>
      <protection locked="0"/>
    </xf>
    <xf numFmtId="0" fontId="83" fillId="0" borderId="335" xfId="87" applyFont="1" applyBorder="1" applyAlignment="1" applyProtection="1">
      <alignment horizontal="center" vertical="center" shrinkToFit="1"/>
      <protection locked="0"/>
    </xf>
    <xf numFmtId="0" fontId="83" fillId="0" borderId="65" xfId="87" applyFont="1" applyBorder="1" applyAlignment="1" applyProtection="1">
      <alignment horizontal="center" vertical="center" shrinkToFit="1"/>
      <protection locked="0"/>
    </xf>
    <xf numFmtId="0" fontId="83" fillId="0" borderId="23" xfId="87" applyFont="1" applyBorder="1" applyAlignment="1">
      <alignment horizontal="center" vertical="center"/>
    </xf>
    <xf numFmtId="0" fontId="209" fillId="0" borderId="238" xfId="87" applyFont="1" applyBorder="1" applyAlignment="1" applyProtection="1">
      <alignment vertical="center" wrapText="1" shrinkToFit="1"/>
    </xf>
    <xf numFmtId="0" fontId="83" fillId="0" borderId="28" xfId="87" applyFont="1" applyBorder="1" applyAlignment="1" applyProtection="1">
      <alignment vertical="center" textRotation="255" shrinkToFit="1"/>
      <protection locked="0"/>
    </xf>
    <xf numFmtId="179" fontId="83" fillId="0" borderId="19" xfId="87" applyNumberFormat="1" applyFont="1" applyBorder="1" applyAlignment="1">
      <alignment horizontal="center" vertical="center"/>
    </xf>
    <xf numFmtId="0" fontId="83" fillId="0" borderId="26" xfId="87" applyFont="1" applyBorder="1" applyAlignment="1">
      <alignment horizontal="center" vertical="center"/>
    </xf>
    <xf numFmtId="181" fontId="83" fillId="0" borderId="19" xfId="87" applyNumberFormat="1" applyFont="1" applyBorder="1" applyProtection="1">
      <alignment vertical="center"/>
    </xf>
    <xf numFmtId="0" fontId="194" fillId="0" borderId="22" xfId="87" applyFont="1" applyBorder="1" applyAlignment="1">
      <alignment vertical="center" shrinkToFit="1"/>
    </xf>
    <xf numFmtId="0" fontId="83" fillId="0" borderId="22" xfId="87" applyFont="1" applyBorder="1" applyAlignment="1" applyProtection="1">
      <alignment vertical="center"/>
    </xf>
    <xf numFmtId="0" fontId="83" fillId="0" borderId="10" xfId="87" applyFont="1" applyBorder="1" applyProtection="1">
      <alignment vertical="center"/>
    </xf>
    <xf numFmtId="0" fontId="83" fillId="0" borderId="23" xfId="87" applyFont="1" applyBorder="1" applyAlignment="1" applyProtection="1">
      <alignment horizontal="center" vertical="center"/>
    </xf>
    <xf numFmtId="0" fontId="83" fillId="0" borderId="241" xfId="87" applyFont="1" applyBorder="1" applyAlignment="1" applyProtection="1">
      <alignment horizontal="center" vertical="center" shrinkToFit="1"/>
      <protection locked="0"/>
    </xf>
    <xf numFmtId="0" fontId="209" fillId="0" borderId="23" xfId="87" applyFont="1" applyBorder="1" applyAlignment="1" applyProtection="1">
      <alignment vertical="center" wrapText="1" shrinkToFit="1"/>
    </xf>
    <xf numFmtId="0" fontId="83" fillId="0" borderId="12" xfId="87" applyFont="1" applyBorder="1" applyAlignment="1">
      <alignment horizontal="center" vertical="center"/>
    </xf>
    <xf numFmtId="0" fontId="83" fillId="0" borderId="15" xfId="87" applyFont="1" applyBorder="1" applyAlignment="1" applyProtection="1">
      <alignment vertical="center"/>
    </xf>
    <xf numFmtId="0" fontId="83" fillId="0" borderId="14" xfId="87" applyFont="1" applyBorder="1" applyAlignment="1" applyProtection="1">
      <alignment horizontal="center" vertical="center" shrinkToFit="1"/>
      <protection locked="0"/>
    </xf>
    <xf numFmtId="0" fontId="83" fillId="0" borderId="0" xfId="87" applyFont="1" applyBorder="1" applyProtection="1">
      <alignment vertical="center"/>
    </xf>
    <xf numFmtId="0" fontId="83" fillId="0" borderId="219" xfId="87" applyFont="1" applyBorder="1" applyAlignment="1" applyProtection="1">
      <alignment horizontal="center" vertical="center" shrinkToFit="1"/>
      <protection locked="0"/>
    </xf>
    <xf numFmtId="0" fontId="83" fillId="0" borderId="10" xfId="87" applyFont="1" applyBorder="1" applyAlignment="1" applyProtection="1">
      <alignment horizontal="center" vertical="center" shrinkToFit="1"/>
      <protection locked="0"/>
    </xf>
    <xf numFmtId="179" fontId="83" fillId="0" borderId="238" xfId="87" applyNumberFormat="1" applyFont="1" applyBorder="1" applyAlignment="1">
      <alignment horizontal="center" vertical="center"/>
    </xf>
    <xf numFmtId="0" fontId="83" fillId="0" borderId="238" xfId="87" applyFont="1" applyBorder="1" applyAlignment="1">
      <alignment horizontal="center" vertical="center"/>
    </xf>
    <xf numFmtId="0" fontId="83" fillId="0" borderId="0" xfId="87" applyFont="1" applyBorder="1" applyAlignment="1">
      <alignment horizontal="center" vertical="center" textRotation="255"/>
    </xf>
    <xf numFmtId="0" fontId="83" fillId="0" borderId="0" xfId="87" applyFont="1" applyBorder="1" applyAlignment="1">
      <alignment horizontal="center" vertical="center" wrapText="1"/>
    </xf>
    <xf numFmtId="179" fontId="83" fillId="0" borderId="0" xfId="87" applyNumberFormat="1" applyFont="1" applyBorder="1" applyAlignment="1">
      <alignment horizontal="center" vertical="center"/>
    </xf>
    <xf numFmtId="0" fontId="83" fillId="0" borderId="0" xfId="87" applyFont="1" applyBorder="1" applyAlignment="1">
      <alignment horizontal="center" vertical="center"/>
    </xf>
    <xf numFmtId="181" fontId="83" fillId="0" borderId="162" xfId="87" applyNumberFormat="1" applyFont="1" applyBorder="1" applyAlignment="1" applyProtection="1">
      <alignment horizontal="center" vertical="center" shrinkToFit="1"/>
    </xf>
    <xf numFmtId="181" fontId="83" fillId="0" borderId="68" xfId="87" applyNumberFormat="1" applyFont="1" applyBorder="1" applyAlignment="1" applyProtection="1">
      <alignment horizontal="center" vertical="center"/>
    </xf>
    <xf numFmtId="0" fontId="131" fillId="0" borderId="0" xfId="87" applyFont="1" applyAlignment="1" applyProtection="1">
      <alignment horizontal="left" vertical="center"/>
    </xf>
    <xf numFmtId="0" fontId="83" fillId="0" borderId="89" xfId="87" applyFont="1" applyBorder="1" applyAlignment="1" applyProtection="1">
      <alignment horizontal="center" vertical="center"/>
    </xf>
    <xf numFmtId="0" fontId="83" fillId="0" borderId="64" xfId="87" applyFont="1" applyBorder="1" applyAlignment="1" applyProtection="1">
      <alignment horizontal="center" vertical="center"/>
    </xf>
    <xf numFmtId="0" fontId="83" fillId="0" borderId="161" xfId="87" applyFont="1" applyBorder="1" applyAlignment="1" applyProtection="1">
      <alignment horizontal="center" vertical="center"/>
    </xf>
    <xf numFmtId="183" fontId="83" fillId="0" borderId="64" xfId="87" applyNumberFormat="1" applyFont="1" applyBorder="1" applyAlignment="1" applyProtection="1">
      <alignment horizontal="center" vertical="center" shrinkToFit="1"/>
    </xf>
    <xf numFmtId="0" fontId="83" fillId="0" borderId="222" xfId="87" applyFont="1" applyFill="1" applyBorder="1" applyAlignment="1" applyProtection="1">
      <alignment horizontal="center" vertical="center"/>
    </xf>
    <xf numFmtId="0" fontId="83" fillId="0" borderId="223" xfId="87" applyFont="1" applyBorder="1" applyAlignment="1" applyProtection="1">
      <alignment horizontal="center" vertical="center"/>
    </xf>
    <xf numFmtId="0" fontId="83" fillId="0" borderId="0" xfId="87" applyFont="1" applyFill="1" applyProtection="1">
      <alignment vertical="center"/>
    </xf>
    <xf numFmtId="0" fontId="133" fillId="0" borderId="18" xfId="87" applyFont="1" applyBorder="1" applyAlignment="1" applyProtection="1">
      <alignment vertical="center" wrapText="1" shrinkToFit="1"/>
    </xf>
    <xf numFmtId="0" fontId="83" fillId="0" borderId="23" xfId="87" applyFont="1" applyBorder="1" applyAlignment="1" applyProtection="1">
      <alignment vertical="center"/>
    </xf>
    <xf numFmtId="0" fontId="83" fillId="0" borderId="126" xfId="87" applyFont="1" applyBorder="1" applyAlignment="1" applyProtection="1">
      <alignment horizontal="center" vertical="center" shrinkToFit="1"/>
      <protection locked="0"/>
    </xf>
    <xf numFmtId="0" fontId="83" fillId="0" borderId="90" xfId="87" applyFont="1" applyBorder="1" applyAlignment="1" applyProtection="1">
      <alignment horizontal="center" vertical="center" shrinkToFit="1"/>
      <protection locked="0"/>
    </xf>
    <xf numFmtId="0" fontId="83" fillId="0" borderId="216" xfId="87" applyFont="1" applyBorder="1" applyAlignment="1" applyProtection="1">
      <alignment horizontal="center" vertical="center" shrinkToFit="1"/>
      <protection locked="0"/>
    </xf>
    <xf numFmtId="0" fontId="83" fillId="0" borderId="226" xfId="87" applyFont="1" applyBorder="1" applyAlignment="1" applyProtection="1">
      <alignment horizontal="center" vertical="center" shrinkToFit="1"/>
      <protection locked="0"/>
    </xf>
    <xf numFmtId="0" fontId="83" fillId="0" borderId="223" xfId="87" applyFont="1" applyBorder="1" applyAlignment="1" applyProtection="1">
      <alignment horizontal="center" vertical="center" shrinkToFit="1"/>
      <protection locked="0"/>
    </xf>
    <xf numFmtId="0" fontId="83" fillId="0" borderId="230" xfId="87" applyFont="1" applyBorder="1" applyAlignment="1" applyProtection="1">
      <alignment horizontal="center" vertical="center" shrinkToFit="1"/>
      <protection locked="0"/>
    </xf>
    <xf numFmtId="0" fontId="209" fillId="0" borderId="228" xfId="87" applyFont="1" applyBorder="1" applyAlignment="1" applyProtection="1">
      <alignment vertical="center" wrapText="1" shrinkToFit="1"/>
    </xf>
    <xf numFmtId="0" fontId="83" fillId="0" borderId="100" xfId="87" applyFont="1" applyBorder="1" applyAlignment="1" applyProtection="1">
      <alignment horizontal="center" vertical="center" shrinkToFit="1"/>
      <protection locked="0"/>
    </xf>
    <xf numFmtId="0" fontId="83" fillId="0" borderId="92" xfId="87" applyFont="1" applyBorder="1" applyAlignment="1" applyProtection="1">
      <alignment horizontal="center" vertical="center" shrinkToFit="1"/>
      <protection locked="0"/>
    </xf>
    <xf numFmtId="0" fontId="83" fillId="0" borderId="64" xfId="87" applyFont="1" applyBorder="1" applyAlignment="1" applyProtection="1">
      <alignment horizontal="center" vertical="center" shrinkToFit="1"/>
      <protection locked="0"/>
    </xf>
    <xf numFmtId="0" fontId="83" fillId="0" borderId="18" xfId="87" applyFont="1" applyBorder="1" applyAlignment="1" applyProtection="1">
      <alignment horizontal="center" vertical="center"/>
    </xf>
    <xf numFmtId="0" fontId="83" fillId="0" borderId="97" xfId="87" applyFont="1" applyBorder="1" applyAlignment="1" applyProtection="1">
      <alignment horizontal="center" vertical="center" shrinkToFit="1"/>
      <protection locked="0"/>
    </xf>
    <xf numFmtId="0" fontId="83" fillId="0" borderId="232" xfId="87" applyFont="1" applyBorder="1" applyAlignment="1" applyProtection="1">
      <alignment horizontal="center" vertical="center" shrinkToFit="1"/>
      <protection locked="0"/>
    </xf>
    <xf numFmtId="0" fontId="83" fillId="0" borderId="244" xfId="87" applyFont="1" applyBorder="1" applyAlignment="1" applyProtection="1">
      <alignment horizontal="center" vertical="center" shrinkToFit="1"/>
      <protection locked="0"/>
    </xf>
    <xf numFmtId="0" fontId="83" fillId="0" borderId="18" xfId="87" applyFont="1" applyBorder="1" applyAlignment="1" applyProtection="1">
      <alignment horizontal="center" vertical="center" shrinkToFit="1"/>
      <protection locked="0"/>
    </xf>
    <xf numFmtId="0" fontId="83" fillId="0" borderId="175" xfId="87" applyFont="1" applyBorder="1" applyAlignment="1" applyProtection="1">
      <alignment horizontal="center" vertical="center" shrinkToFit="1"/>
      <protection locked="0"/>
    </xf>
    <xf numFmtId="0" fontId="83" fillId="0" borderId="0" xfId="87" applyFont="1" applyFill="1" applyAlignment="1" applyProtection="1">
      <alignment horizontal="center" vertical="center"/>
    </xf>
    <xf numFmtId="181" fontId="83" fillId="0" borderId="0" xfId="87" applyNumberFormat="1" applyFont="1" applyFill="1" applyProtection="1">
      <alignment vertical="center"/>
    </xf>
    <xf numFmtId="0" fontId="83" fillId="0" borderId="61" xfId="87" applyFont="1" applyBorder="1" applyAlignment="1" applyProtection="1">
      <alignment horizontal="center" vertical="center" shrinkToFit="1"/>
      <protection locked="0"/>
    </xf>
    <xf numFmtId="181" fontId="83" fillId="0" borderId="0" xfId="87" applyNumberFormat="1" applyFont="1" applyBorder="1" applyAlignment="1" applyProtection="1">
      <alignment horizontal="center" vertical="center" shrinkToFit="1"/>
    </xf>
    <xf numFmtId="0" fontId="83" fillId="0" borderId="147" xfId="87" applyFont="1" applyBorder="1" applyAlignment="1" applyProtection="1">
      <alignment vertical="center" textRotation="255" shrinkToFit="1"/>
      <protection locked="0"/>
    </xf>
    <xf numFmtId="0" fontId="83" fillId="0" borderId="89" xfId="87" applyFont="1" applyBorder="1" applyAlignment="1" applyProtection="1">
      <alignment horizontal="center" vertical="center" shrinkToFit="1"/>
      <protection locked="0"/>
    </xf>
    <xf numFmtId="0" fontId="83" fillId="0" borderId="121" xfId="87" applyFont="1" applyBorder="1" applyAlignment="1" applyProtection="1">
      <alignment horizontal="center" vertical="center" shrinkToFit="1"/>
      <protection locked="0"/>
    </xf>
    <xf numFmtId="0" fontId="83" fillId="0" borderId="228" xfId="87" applyFont="1" applyBorder="1" applyAlignment="1" applyProtection="1">
      <alignment horizontal="center" vertical="center" shrinkToFit="1"/>
      <protection locked="0"/>
    </xf>
    <xf numFmtId="0" fontId="83" fillId="0" borderId="229" xfId="87" applyFont="1" applyBorder="1" applyAlignment="1" applyProtection="1">
      <alignment horizontal="center" vertical="center" shrinkToFit="1"/>
      <protection locked="0"/>
    </xf>
    <xf numFmtId="0" fontId="83" fillId="0" borderId="338" xfId="87" applyFont="1" applyBorder="1" applyAlignment="1" applyProtection="1">
      <alignment horizontal="center" vertical="center" shrinkToFit="1"/>
      <protection locked="0"/>
    </xf>
    <xf numFmtId="0" fontId="131" fillId="0" borderId="0" xfId="87" applyFont="1" applyFill="1" applyBorder="1" applyAlignment="1" applyProtection="1">
      <alignment horizontal="center" vertical="center"/>
    </xf>
    <xf numFmtId="0" fontId="83" fillId="0" borderId="13" xfId="87" applyFont="1" applyBorder="1">
      <alignment vertical="center"/>
    </xf>
    <xf numFmtId="0" fontId="83" fillId="0" borderId="14" xfId="87" applyFont="1" applyBorder="1">
      <alignment vertical="center"/>
    </xf>
    <xf numFmtId="0" fontId="83" fillId="0" borderId="14" xfId="87" applyFont="1" applyBorder="1" applyAlignment="1">
      <alignment horizontal="center" vertical="center"/>
    </xf>
    <xf numFmtId="0" fontId="83" fillId="0" borderId="14" xfId="87" applyFont="1" applyBorder="1" applyAlignment="1" applyProtection="1">
      <alignment horizontal="center" vertical="center"/>
      <protection locked="0"/>
    </xf>
    <xf numFmtId="0" fontId="83" fillId="0" borderId="27" xfId="87" applyFont="1" applyBorder="1">
      <alignment vertical="center"/>
    </xf>
    <xf numFmtId="0" fontId="83" fillId="0" borderId="16" xfId="87" applyFont="1" applyBorder="1">
      <alignment vertical="center"/>
    </xf>
    <xf numFmtId="0" fontId="83" fillId="0" borderId="0" xfId="87" applyFont="1" applyBorder="1">
      <alignment vertical="center"/>
    </xf>
    <xf numFmtId="0" fontId="83" fillId="0" borderId="0" xfId="87" applyFont="1" applyBorder="1" applyAlignment="1" applyProtection="1">
      <alignment horizontal="left" vertical="center"/>
      <protection locked="0"/>
    </xf>
    <xf numFmtId="0" fontId="83" fillId="0" borderId="0" xfId="87" applyFont="1" applyBorder="1" applyAlignment="1" applyProtection="1">
      <alignment horizontal="center" vertical="center"/>
      <protection locked="0"/>
    </xf>
    <xf numFmtId="0" fontId="83" fillId="0" borderId="15" xfId="87" applyFont="1" applyBorder="1">
      <alignment vertical="center"/>
    </xf>
    <xf numFmtId="0" fontId="83" fillId="0" borderId="16" xfId="87" applyFont="1" applyBorder="1" applyAlignment="1">
      <alignment vertical="center" shrinkToFit="1"/>
    </xf>
    <xf numFmtId="0" fontId="83" fillId="0" borderId="0" xfId="87" applyFont="1" applyBorder="1" applyAlignment="1">
      <alignment vertical="center" shrinkToFit="1"/>
    </xf>
    <xf numFmtId="0" fontId="83" fillId="0" borderId="0" xfId="87" applyFont="1" applyBorder="1" applyAlignment="1">
      <alignment horizontal="center" vertical="center" shrinkToFit="1"/>
    </xf>
    <xf numFmtId="0" fontId="83" fillId="0" borderId="19" xfId="87" applyFont="1" applyBorder="1" applyAlignment="1" applyProtection="1">
      <alignment vertical="center" textRotation="255" shrinkToFit="1"/>
      <protection locked="0"/>
    </xf>
    <xf numFmtId="0" fontId="83" fillId="0" borderId="15" xfId="87" applyFont="1" applyBorder="1" applyAlignment="1">
      <alignment vertical="center" shrinkToFit="1"/>
    </xf>
    <xf numFmtId="181" fontId="83" fillId="0" borderId="0" xfId="87" applyNumberFormat="1" applyFont="1" applyAlignment="1">
      <alignment vertical="center" shrinkToFit="1"/>
    </xf>
    <xf numFmtId="0" fontId="83" fillId="0" borderId="19" xfId="87" applyFont="1" applyBorder="1" applyAlignment="1" applyProtection="1">
      <alignment horizontal="center" vertical="center" shrinkToFit="1"/>
      <protection locked="0"/>
    </xf>
    <xf numFmtId="0" fontId="83" fillId="0" borderId="18" xfId="87" applyFont="1" applyBorder="1">
      <alignment vertical="center"/>
    </xf>
    <xf numFmtId="0" fontId="83" fillId="0" borderId="10" xfId="87" applyFont="1" applyBorder="1">
      <alignment vertical="center"/>
    </xf>
    <xf numFmtId="0" fontId="83" fillId="0" borderId="10" xfId="87" applyFont="1" applyBorder="1" applyAlignment="1">
      <alignment horizontal="center" vertical="center"/>
    </xf>
    <xf numFmtId="0" fontId="83" fillId="0" borderId="10" xfId="87" applyFont="1" applyBorder="1" applyAlignment="1" applyProtection="1">
      <alignment horizontal="center" vertical="center"/>
      <protection locked="0"/>
    </xf>
    <xf numFmtId="0" fontId="83" fillId="0" borderId="26" xfId="87" applyFont="1" applyBorder="1">
      <alignment vertical="center"/>
    </xf>
    <xf numFmtId="0" fontId="204" fillId="0" borderId="0" xfId="0" applyFont="1" applyFill="1" applyAlignment="1"/>
    <xf numFmtId="0" fontId="136" fillId="26" borderId="119" xfId="0" applyFont="1" applyFill="1" applyBorder="1" applyAlignment="1">
      <alignment horizontal="center" vertical="center" wrapText="1"/>
    </xf>
    <xf numFmtId="0" fontId="115" fillId="0" borderId="0" xfId="91" applyFont="1">
      <alignment vertical="center"/>
    </xf>
    <xf numFmtId="0" fontId="115" fillId="0" borderId="0" xfId="91" applyFont="1" applyAlignment="1">
      <alignment horizontal="left" vertical="center"/>
    </xf>
    <xf numFmtId="0" fontId="115" fillId="0" borderId="0" xfId="91" applyFont="1" applyAlignment="1">
      <alignment horizontal="center" vertical="center"/>
    </xf>
    <xf numFmtId="0" fontId="214" fillId="0" borderId="0" xfId="91" applyFont="1" applyAlignment="1">
      <alignment vertical="center"/>
    </xf>
    <xf numFmtId="0" fontId="115" fillId="0" borderId="0" xfId="91" applyFont="1" applyAlignment="1">
      <alignment vertical="center"/>
    </xf>
    <xf numFmtId="0" fontId="91" fillId="0" borderId="0" xfId="59" applyFont="1" applyFill="1" applyAlignment="1">
      <alignment vertical="center" shrinkToFit="1"/>
    </xf>
    <xf numFmtId="0" fontId="115" fillId="0" borderId="12" xfId="91" applyFont="1" applyBorder="1">
      <alignment vertical="center"/>
    </xf>
    <xf numFmtId="0" fontId="115" fillId="0" borderId="0" xfId="91" applyFont="1" applyFill="1">
      <alignment vertical="center"/>
    </xf>
    <xf numFmtId="0" fontId="136" fillId="26" borderId="119" xfId="0" applyFont="1" applyFill="1" applyBorder="1" applyAlignment="1">
      <alignment horizontal="center" vertical="center" wrapText="1"/>
    </xf>
    <xf numFmtId="14" fontId="138" fillId="0" borderId="0" xfId="0" applyNumberFormat="1" applyFont="1" applyAlignment="1">
      <alignment horizontal="center" vertical="center"/>
    </xf>
    <xf numFmtId="0" fontId="183" fillId="0" borderId="0" xfId="0" applyFont="1" applyFill="1" applyAlignment="1">
      <alignment vertical="center"/>
    </xf>
    <xf numFmtId="0" fontId="23" fillId="0" borderId="0" xfId="56" applyFont="1" applyFill="1"/>
    <xf numFmtId="0" fontId="150" fillId="0" borderId="0" xfId="56" applyFont="1" applyFill="1"/>
    <xf numFmtId="0" fontId="46" fillId="0" borderId="0" xfId="56" applyFont="1" applyFill="1"/>
    <xf numFmtId="0" fontId="150" fillId="0" borderId="10" xfId="56" applyFont="1" applyFill="1" applyBorder="1" applyAlignment="1">
      <alignment horizontal="center"/>
    </xf>
    <xf numFmtId="0" fontId="150" fillId="0" borderId="0" xfId="56" applyFont="1" applyFill="1" applyBorder="1" applyAlignment="1">
      <alignment horizontal="center"/>
    </xf>
    <xf numFmtId="0" fontId="150" fillId="0" borderId="0" xfId="56" applyFont="1" applyFill="1" applyBorder="1"/>
    <xf numFmtId="0" fontId="150" fillId="0" borderId="14" xfId="56" applyFont="1" applyFill="1" applyBorder="1"/>
    <xf numFmtId="0" fontId="46" fillId="0" borderId="44" xfId="56" applyFont="1" applyFill="1" applyBorder="1" applyAlignment="1">
      <alignment vertical="top" wrapText="1"/>
    </xf>
    <xf numFmtId="0" fontId="46" fillId="0" borderId="14" xfId="56" applyFont="1" applyFill="1" applyBorder="1" applyAlignment="1">
      <alignment vertical="top" wrapText="1"/>
    </xf>
    <xf numFmtId="0" fontId="46" fillId="0" borderId="45" xfId="56" applyFont="1" applyFill="1" applyBorder="1" applyAlignment="1">
      <alignment vertical="top" wrapText="1"/>
    </xf>
    <xf numFmtId="0" fontId="46" fillId="0" borderId="40" xfId="56" applyFont="1" applyFill="1" applyBorder="1" applyAlignment="1">
      <alignment vertical="top" wrapText="1"/>
    </xf>
    <xf numFmtId="0" fontId="46" fillId="0" borderId="0" xfId="56" applyFont="1" applyFill="1" applyBorder="1" applyAlignment="1">
      <alignment vertical="top" wrapText="1"/>
    </xf>
    <xf numFmtId="0" fontId="46" fillId="0" borderId="33" xfId="56" applyFont="1" applyFill="1" applyBorder="1" applyAlignment="1">
      <alignment vertical="top" wrapText="1"/>
    </xf>
    <xf numFmtId="0" fontId="46" fillId="0" borderId="40" xfId="56" applyFont="1" applyFill="1" applyBorder="1" applyAlignment="1"/>
    <xf numFmtId="0" fontId="46" fillId="0" borderId="0" xfId="56" applyFont="1" applyFill="1" applyBorder="1" applyAlignment="1"/>
    <xf numFmtId="0" fontId="46" fillId="0" borderId="33" xfId="56" applyFont="1" applyFill="1" applyBorder="1" applyAlignment="1"/>
    <xf numFmtId="0" fontId="150" fillId="0" borderId="106" xfId="56" applyFont="1" applyFill="1" applyBorder="1" applyAlignment="1">
      <alignment horizontal="center"/>
    </xf>
    <xf numFmtId="0" fontId="150" fillId="0" borderId="164" xfId="56" applyFont="1" applyFill="1" applyBorder="1" applyAlignment="1">
      <alignment horizontal="center"/>
    </xf>
    <xf numFmtId="0" fontId="150" fillId="0" borderId="165" xfId="56" applyFont="1" applyFill="1" applyBorder="1" applyAlignment="1">
      <alignment horizontal="center"/>
    </xf>
    <xf numFmtId="0" fontId="150" fillId="0" borderId="40" xfId="56" applyFont="1" applyFill="1" applyBorder="1" applyAlignment="1">
      <alignment horizontal="center"/>
    </xf>
    <xf numFmtId="0" fontId="150" fillId="0" borderId="167" xfId="56" applyFont="1" applyFill="1" applyBorder="1" applyAlignment="1">
      <alignment horizontal="center"/>
    </xf>
    <xf numFmtId="0" fontId="150" fillId="0" borderId="19" xfId="56" applyFont="1" applyFill="1" applyBorder="1" applyAlignment="1">
      <alignment horizontal="center"/>
    </xf>
    <xf numFmtId="0" fontId="217" fillId="0" borderId="167" xfId="56" applyFont="1" applyFill="1" applyBorder="1" applyAlignment="1">
      <alignment horizontal="center"/>
    </xf>
    <xf numFmtId="0" fontId="150" fillId="0" borderId="168" xfId="56" applyFont="1" applyFill="1" applyBorder="1" applyAlignment="1">
      <alignment horizontal="center"/>
    </xf>
    <xf numFmtId="0" fontId="217" fillId="0" borderId="19" xfId="56" applyFont="1" applyFill="1" applyBorder="1" applyAlignment="1">
      <alignment horizontal="center"/>
    </xf>
    <xf numFmtId="0" fontId="217" fillId="0" borderId="40" xfId="56" applyFont="1" applyFill="1" applyBorder="1" applyAlignment="1">
      <alignment horizontal="center"/>
    </xf>
    <xf numFmtId="0" fontId="150" fillId="0" borderId="33" xfId="56" applyFont="1" applyFill="1" applyBorder="1" applyAlignment="1">
      <alignment horizontal="center"/>
    </xf>
    <xf numFmtId="0" fontId="150" fillId="0" borderId="19" xfId="56" applyFont="1" applyFill="1" applyBorder="1" applyAlignment="1">
      <alignment vertical="center" shrinkToFit="1"/>
    </xf>
    <xf numFmtId="0" fontId="150" fillId="0" borderId="168" xfId="56" applyFont="1" applyFill="1" applyBorder="1" applyAlignment="1">
      <alignment vertical="center" shrinkToFit="1"/>
    </xf>
    <xf numFmtId="0" fontId="150" fillId="0" borderId="0" xfId="56" applyFont="1" applyFill="1" applyBorder="1" applyAlignment="1">
      <alignment vertical="center" shrinkToFit="1"/>
    </xf>
    <xf numFmtId="0" fontId="150" fillId="0" borderId="33" xfId="56" applyFont="1" applyFill="1" applyBorder="1" applyAlignment="1">
      <alignment vertical="center" shrinkToFit="1"/>
    </xf>
    <xf numFmtId="0" fontId="218" fillId="0" borderId="167" xfId="56" applyFont="1" applyFill="1" applyBorder="1" applyAlignment="1">
      <alignment horizontal="center"/>
    </xf>
    <xf numFmtId="0" fontId="218" fillId="0" borderId="19" xfId="56" applyFont="1" applyFill="1" applyBorder="1" applyAlignment="1">
      <alignment horizontal="center"/>
    </xf>
    <xf numFmtId="0" fontId="46" fillId="0" borderId="167" xfId="56" applyFont="1" applyFill="1" applyBorder="1"/>
    <xf numFmtId="0" fontId="46" fillId="0" borderId="19" xfId="56" applyFont="1" applyFill="1" applyBorder="1" applyAlignment="1">
      <alignment vertical="center" shrinkToFit="1"/>
    </xf>
    <xf numFmtId="0" fontId="46" fillId="0" borderId="19" xfId="56" applyFont="1" applyFill="1" applyBorder="1"/>
    <xf numFmtId="0" fontId="46" fillId="0" borderId="168" xfId="56" applyFont="1" applyFill="1" applyBorder="1" applyAlignment="1">
      <alignment vertical="center" shrinkToFit="1"/>
    </xf>
    <xf numFmtId="0" fontId="46" fillId="0" borderId="40" xfId="56" applyFont="1" applyFill="1" applyBorder="1"/>
    <xf numFmtId="0" fontId="46" fillId="0" borderId="0" xfId="56" applyFont="1" applyFill="1" applyBorder="1" applyAlignment="1">
      <alignment vertical="center" shrinkToFit="1"/>
    </xf>
    <xf numFmtId="0" fontId="46" fillId="0" borderId="33" xfId="56" applyFont="1" applyFill="1" applyBorder="1" applyAlignment="1">
      <alignment vertical="center" shrinkToFit="1"/>
    </xf>
    <xf numFmtId="0" fontId="46" fillId="0" borderId="169" xfId="56" applyFont="1" applyFill="1" applyBorder="1"/>
    <xf numFmtId="0" fontId="46" fillId="0" borderId="170" xfId="56" applyFont="1" applyFill="1" applyBorder="1" applyAlignment="1">
      <alignment vertical="center" shrinkToFit="1"/>
    </xf>
    <xf numFmtId="0" fontId="46" fillId="0" borderId="170" xfId="56" applyFont="1" applyFill="1" applyBorder="1"/>
    <xf numFmtId="0" fontId="46" fillId="0" borderId="365" xfId="56" applyFont="1" applyFill="1" applyBorder="1" applyAlignment="1">
      <alignment vertical="center" shrinkToFit="1"/>
    </xf>
    <xf numFmtId="0" fontId="46" fillId="0" borderId="46" xfId="56" applyFont="1" applyFill="1" applyBorder="1"/>
    <xf numFmtId="0" fontId="46" fillId="0" borderId="34" xfId="56" applyFont="1" applyFill="1" applyBorder="1" applyAlignment="1">
      <alignment vertical="center" shrinkToFit="1"/>
    </xf>
    <xf numFmtId="0" fontId="46" fillId="0" borderId="35" xfId="56" applyFont="1" applyFill="1" applyBorder="1" applyAlignment="1">
      <alignment vertical="center" shrinkToFit="1"/>
    </xf>
    <xf numFmtId="0" fontId="23" fillId="0" borderId="0" xfId="55" applyFont="1" applyAlignment="1"/>
    <xf numFmtId="0" fontId="80" fillId="0" borderId="0" xfId="55" applyFont="1" applyAlignment="1"/>
    <xf numFmtId="0" fontId="80" fillId="0" borderId="0" xfId="55" applyFont="1" applyAlignment="1">
      <alignment horizontal="left"/>
    </xf>
    <xf numFmtId="0" fontId="219" fillId="0" borderId="0" xfId="55" applyFont="1" applyAlignment="1">
      <alignment horizontal="center"/>
    </xf>
    <xf numFmtId="0" fontId="220" fillId="0" borderId="10" xfId="55" applyFont="1" applyBorder="1" applyAlignment="1">
      <alignment horizontal="left"/>
    </xf>
    <xf numFmtId="0" fontId="221" fillId="0" borderId="10" xfId="55" applyFont="1" applyBorder="1" applyAlignment="1">
      <alignment horizontal="center"/>
    </xf>
    <xf numFmtId="0" fontId="23" fillId="0" borderId="0" xfId="55" applyFont="1" applyAlignment="1">
      <alignment vertical="center"/>
    </xf>
    <xf numFmtId="0" fontId="23" fillId="0" borderId="10" xfId="55" applyFont="1" applyFill="1" applyBorder="1" applyAlignment="1">
      <alignment horizontal="center" vertical="center"/>
    </xf>
    <xf numFmtId="0" fontId="23" fillId="0" borderId="0" xfId="55" applyFont="1" applyFill="1" applyAlignment="1">
      <alignment vertical="center"/>
    </xf>
    <xf numFmtId="0" fontId="23" fillId="0" borderId="10" xfId="55" applyFont="1" applyFill="1" applyBorder="1" applyAlignment="1">
      <alignment vertical="center"/>
    </xf>
    <xf numFmtId="0" fontId="23" fillId="0" borderId="10" xfId="55" applyFont="1" applyBorder="1" applyAlignment="1">
      <alignment vertical="center"/>
    </xf>
    <xf numFmtId="0" fontId="80" fillId="0" borderId="0" xfId="55" applyFont="1" applyBorder="1" applyAlignment="1">
      <alignment vertical="center"/>
    </xf>
    <xf numFmtId="0" fontId="222" fillId="0" borderId="10" xfId="55" applyFont="1" applyBorder="1" applyAlignment="1">
      <alignment vertical="center"/>
    </xf>
    <xf numFmtId="0" fontId="223" fillId="0" borderId="10" xfId="55" applyFont="1" applyBorder="1" applyAlignment="1">
      <alignment vertical="center"/>
    </xf>
    <xf numFmtId="0" fontId="224" fillId="0" borderId="10" xfId="55" applyFont="1" applyBorder="1" applyAlignment="1">
      <alignment vertical="center"/>
    </xf>
    <xf numFmtId="0" fontId="80" fillId="0" borderId="21" xfId="55" applyFont="1" applyBorder="1" applyAlignment="1">
      <alignment horizontal="center" vertical="center" wrapText="1"/>
    </xf>
    <xf numFmtId="0" fontId="80" fillId="0" borderId="14" xfId="55" applyFont="1" applyBorder="1" applyAlignment="1">
      <alignment horizontal="center" vertical="center" wrapText="1"/>
    </xf>
    <xf numFmtId="0" fontId="80" fillId="0" borderId="22" xfId="55" applyFont="1" applyBorder="1" applyAlignment="1">
      <alignment horizontal="center" vertical="center" wrapText="1"/>
    </xf>
    <xf numFmtId="0" fontId="80" fillId="0" borderId="0" xfId="55" applyFont="1" applyBorder="1" applyAlignment="1">
      <alignment horizontal="center" vertical="center" wrapText="1"/>
    </xf>
    <xf numFmtId="0" fontId="80" fillId="0" borderId="22" xfId="55" applyBorder="1" applyAlignment="1">
      <alignment horizontal="center" vertical="center" wrapText="1"/>
    </xf>
    <xf numFmtId="0" fontId="80" fillId="0" borderId="0" xfId="55" applyBorder="1" applyAlignment="1">
      <alignment horizontal="center" vertical="center" wrapText="1"/>
    </xf>
    <xf numFmtId="0" fontId="80" fillId="0" borderId="23" xfId="55" applyFont="1" applyBorder="1" applyAlignment="1">
      <alignment horizontal="center" vertical="center" wrapText="1"/>
    </xf>
    <xf numFmtId="0" fontId="80" fillId="0" borderId="10" xfId="55" applyFont="1" applyBorder="1" applyAlignment="1">
      <alignment horizontal="center" vertical="center" wrapText="1"/>
    </xf>
    <xf numFmtId="0" fontId="66" fillId="0" borderId="367" xfId="55" applyFont="1" applyBorder="1" applyAlignment="1">
      <alignment horizontal="center" vertical="center" wrapText="1"/>
    </xf>
    <xf numFmtId="0" fontId="66" fillId="0" borderId="368" xfId="55" applyFont="1" applyBorder="1" applyAlignment="1">
      <alignment horizontal="center" vertical="center" wrapText="1"/>
    </xf>
    <xf numFmtId="0" fontId="174" fillId="26" borderId="40" xfId="0" applyFont="1" applyFill="1" applyBorder="1" applyAlignment="1">
      <alignment horizontal="center" vertical="center" shrinkToFit="1"/>
    </xf>
    <xf numFmtId="0" fontId="174" fillId="26" borderId="112" xfId="0" applyFont="1" applyFill="1" applyBorder="1" applyAlignment="1">
      <alignment horizontal="center" vertical="center" shrinkToFit="1"/>
    </xf>
    <xf numFmtId="0" fontId="174" fillId="26" borderId="43" xfId="0" applyFont="1" applyFill="1" applyBorder="1" applyAlignment="1">
      <alignment horizontal="center" vertical="center" shrinkToFit="1"/>
    </xf>
    <xf numFmtId="0" fontId="174" fillId="26" borderId="107" xfId="0" applyFont="1" applyFill="1" applyBorder="1" applyAlignment="1">
      <alignment horizontal="center" vertical="center" shrinkToFit="1"/>
    </xf>
    <xf numFmtId="0" fontId="174" fillId="26" borderId="44" xfId="0" applyFont="1" applyFill="1" applyBorder="1" applyAlignment="1">
      <alignment horizontal="center" vertical="center" shrinkToFit="1"/>
    </xf>
    <xf numFmtId="0" fontId="174" fillId="26" borderId="109" xfId="0" applyFont="1" applyFill="1" applyBorder="1" applyAlignment="1">
      <alignment horizontal="center" vertical="center" shrinkToFit="1"/>
    </xf>
    <xf numFmtId="56" fontId="174" fillId="26" borderId="43" xfId="0" applyNumberFormat="1" applyFont="1" applyFill="1" applyBorder="1" applyAlignment="1">
      <alignment horizontal="center" vertical="center" shrinkToFit="1"/>
    </xf>
    <xf numFmtId="56" fontId="174" fillId="26" borderId="60" xfId="0" applyNumberFormat="1" applyFont="1" applyFill="1" applyBorder="1" applyAlignment="1">
      <alignment horizontal="center" vertical="center" shrinkToFit="1"/>
    </xf>
    <xf numFmtId="0" fontId="174" fillId="26" borderId="113" xfId="0" applyFont="1" applyFill="1" applyBorder="1" applyAlignment="1">
      <alignment horizontal="center" vertical="center" shrinkToFit="1"/>
    </xf>
    <xf numFmtId="179" fontId="174" fillId="26" borderId="43" xfId="0" applyNumberFormat="1" applyFont="1" applyFill="1" applyBorder="1" applyAlignment="1" applyProtection="1">
      <alignment horizontal="center" vertical="center" shrinkToFit="1"/>
    </xf>
    <xf numFmtId="179" fontId="174" fillId="26" borderId="40" xfId="0" applyNumberFormat="1" applyFont="1" applyFill="1" applyBorder="1" applyAlignment="1" applyProtection="1">
      <alignment horizontal="center" vertical="center" shrinkToFit="1"/>
    </xf>
    <xf numFmtId="0" fontId="174" fillId="26" borderId="139" xfId="0" applyFont="1" applyFill="1" applyBorder="1" applyAlignment="1">
      <alignment horizontal="center" vertical="center" shrinkToFit="1"/>
    </xf>
    <xf numFmtId="0" fontId="174" fillId="26" borderId="105" xfId="0" applyFont="1" applyFill="1" applyBorder="1" applyAlignment="1">
      <alignment horizontal="center" vertical="center" shrinkToFit="1"/>
    </xf>
    <xf numFmtId="0" fontId="174" fillId="26" borderId="60" xfId="0" applyFont="1" applyFill="1" applyBorder="1" applyAlignment="1">
      <alignment horizontal="center" vertical="center" shrinkToFit="1"/>
    </xf>
    <xf numFmtId="0" fontId="82" fillId="0" borderId="0" xfId="93" applyFont="1" applyAlignment="1" applyProtection="1">
      <alignment horizontal="left" vertical="center"/>
    </xf>
    <xf numFmtId="0" fontId="83" fillId="0" borderId="0" xfId="93" applyFont="1" applyAlignment="1" applyProtection="1">
      <alignment horizontal="center" vertical="center"/>
    </xf>
    <xf numFmtId="0" fontId="82" fillId="0" borderId="0" xfId="93" applyFont="1" applyAlignment="1" applyProtection="1">
      <alignment horizontal="center" vertical="center"/>
    </xf>
    <xf numFmtId="0" fontId="83" fillId="0" borderId="0" xfId="93" applyFont="1" applyProtection="1">
      <alignment vertical="center"/>
    </xf>
    <xf numFmtId="0" fontId="84" fillId="0" borderId="0" xfId="93" applyFont="1" applyAlignment="1" applyProtection="1">
      <alignment horizontal="right" vertical="center"/>
    </xf>
    <xf numFmtId="0" fontId="83" fillId="0" borderId="0" xfId="93" applyFont="1" applyBorder="1" applyProtection="1">
      <alignment vertical="center"/>
    </xf>
    <xf numFmtId="0" fontId="83" fillId="0" borderId="89" xfId="93" applyFont="1" applyBorder="1" applyAlignment="1" applyProtection="1">
      <alignment horizontal="center" vertical="center"/>
    </xf>
    <xf numFmtId="0" fontId="83" fillId="0" borderId="121" xfId="93" applyFont="1" applyBorder="1" applyAlignment="1" applyProtection="1">
      <alignment horizontal="center" vertical="center"/>
    </xf>
    <xf numFmtId="0" fontId="207" fillId="25" borderId="371" xfId="93" applyFont="1" applyFill="1" applyBorder="1" applyAlignment="1">
      <alignment horizontal="center" vertical="center"/>
    </xf>
    <xf numFmtId="0" fontId="83" fillId="25" borderId="0" xfId="93" applyFont="1" applyFill="1" applyAlignment="1" applyProtection="1">
      <alignment horizontal="left" vertical="center"/>
    </xf>
    <xf numFmtId="0" fontId="83" fillId="25" borderId="0" xfId="93" applyFont="1" applyFill="1" applyAlignment="1" applyProtection="1">
      <alignment horizontal="left" vertical="center"/>
      <protection locked="0"/>
    </xf>
    <xf numFmtId="0" fontId="207" fillId="25" borderId="129" xfId="93" applyFont="1" applyFill="1" applyBorder="1" applyAlignment="1">
      <alignment horizontal="center" vertical="center"/>
    </xf>
    <xf numFmtId="1" fontId="83" fillId="0" borderId="0" xfId="93" applyNumberFormat="1" applyFont="1" applyProtection="1">
      <alignment vertical="center"/>
    </xf>
    <xf numFmtId="1" fontId="83" fillId="0" borderId="0" xfId="93" applyNumberFormat="1" applyFont="1" applyFill="1" applyBorder="1" applyAlignment="1" applyProtection="1">
      <alignment horizontal="center" vertical="center"/>
    </xf>
    <xf numFmtId="181" fontId="83" fillId="0" borderId="0" xfId="93" applyNumberFormat="1" applyFont="1" applyAlignment="1" applyProtection="1">
      <alignment horizontal="center" vertical="center"/>
    </xf>
    <xf numFmtId="0" fontId="83" fillId="0" borderId="0" xfId="93" applyFont="1" applyAlignment="1" applyProtection="1">
      <alignment horizontal="left" vertical="center" shrinkToFit="1"/>
    </xf>
    <xf numFmtId="176" fontId="87" fillId="0" borderId="0" xfId="93" applyNumberFormat="1" applyFont="1" applyFill="1" applyAlignment="1" applyProtection="1">
      <alignment horizontal="center" vertical="center"/>
    </xf>
    <xf numFmtId="0" fontId="87" fillId="0" borderId="0" xfId="93" applyFont="1" applyFill="1" applyAlignment="1" applyProtection="1">
      <alignment horizontal="center" vertical="center"/>
    </xf>
    <xf numFmtId="0" fontId="83" fillId="0" borderId="0" xfId="93" applyFont="1" applyAlignment="1" applyProtection="1">
      <alignment horizontal="right" vertical="center"/>
    </xf>
    <xf numFmtId="182" fontId="83" fillId="0" borderId="0" xfId="93" applyNumberFormat="1" applyFont="1" applyAlignment="1" applyProtection="1">
      <alignment horizontal="left" vertical="center"/>
    </xf>
    <xf numFmtId="181" fontId="86" fillId="0" borderId="0" xfId="93" applyNumberFormat="1" applyFont="1" applyFill="1" applyBorder="1" applyAlignment="1" applyProtection="1">
      <alignment horizontal="center" vertical="center"/>
    </xf>
    <xf numFmtId="14" fontId="83" fillId="0" borderId="0" xfId="93" applyNumberFormat="1" applyFont="1" applyProtection="1">
      <alignment vertical="center"/>
    </xf>
    <xf numFmtId="0" fontId="83" fillId="0" borderId="0" xfId="93" applyFont="1" applyBorder="1" applyAlignment="1" applyProtection="1">
      <alignment horizontal="center" vertical="center"/>
    </xf>
    <xf numFmtId="0" fontId="83" fillId="0" borderId="124" xfId="93" applyFont="1" applyBorder="1" applyAlignment="1" applyProtection="1">
      <alignment horizontal="center" vertical="center"/>
    </xf>
    <xf numFmtId="0" fontId="83" fillId="0" borderId="222" xfId="93" applyFont="1" applyBorder="1" applyAlignment="1" applyProtection="1">
      <alignment horizontal="center" vertical="center"/>
    </xf>
    <xf numFmtId="183" fontId="83" fillId="0" borderId="126" xfId="93" applyNumberFormat="1" applyFont="1" applyBorder="1" applyAlignment="1" applyProtection="1">
      <alignment horizontal="center" vertical="center"/>
    </xf>
    <xf numFmtId="183" fontId="83" fillId="0" borderId="100" xfId="93" applyNumberFormat="1" applyFont="1" applyBorder="1" applyAlignment="1" applyProtection="1">
      <alignment horizontal="center" vertical="center"/>
    </xf>
    <xf numFmtId="55" fontId="83" fillId="0" borderId="100" xfId="93" applyNumberFormat="1" applyFont="1" applyBorder="1" applyAlignment="1" applyProtection="1">
      <alignment horizontal="center" vertical="center"/>
    </xf>
    <xf numFmtId="55" fontId="83" fillId="0" borderId="122" xfId="93" applyNumberFormat="1" applyFont="1" applyBorder="1" applyAlignment="1" applyProtection="1">
      <alignment horizontal="center" vertical="center"/>
    </xf>
    <xf numFmtId="183" fontId="83" fillId="0" borderId="338" xfId="93" applyNumberFormat="1" applyFont="1" applyBorder="1" applyAlignment="1" applyProtection="1">
      <alignment horizontal="center" vertical="center" shrinkToFit="1"/>
    </xf>
    <xf numFmtId="183" fontId="83" fillId="0" borderId="370" xfId="93" applyNumberFormat="1" applyFont="1" applyBorder="1" applyAlignment="1" applyProtection="1">
      <alignment horizontal="center" vertical="center"/>
    </xf>
    <xf numFmtId="0" fontId="194" fillId="0" borderId="64" xfId="93" applyFont="1" applyBorder="1" applyProtection="1">
      <alignment vertical="center"/>
    </xf>
    <xf numFmtId="179" fontId="83" fillId="0" borderId="372" xfId="93" applyNumberFormat="1" applyFont="1" applyBorder="1" applyAlignment="1" applyProtection="1">
      <alignment horizontal="center" vertical="center"/>
    </xf>
    <xf numFmtId="0" fontId="83" fillId="0" borderId="223" xfId="93" applyFont="1" applyBorder="1" applyAlignment="1" applyProtection="1">
      <alignment horizontal="center" vertical="center"/>
    </xf>
    <xf numFmtId="0" fontId="83" fillId="0" borderId="0" xfId="93" applyFont="1" applyFill="1" applyProtection="1">
      <alignment vertical="center"/>
    </xf>
    <xf numFmtId="0" fontId="83" fillId="0" borderId="216" xfId="93" applyFont="1" applyBorder="1" applyProtection="1">
      <alignment vertical="center"/>
    </xf>
    <xf numFmtId="179" fontId="83" fillId="0" borderId="217" xfId="93" applyNumberFormat="1" applyFont="1" applyBorder="1" applyAlignment="1" applyProtection="1">
      <alignment horizontal="center" vertical="center"/>
    </xf>
    <xf numFmtId="0" fontId="87" fillId="0" borderId="0" xfId="93" applyFont="1" applyFill="1" applyProtection="1">
      <alignment vertical="center"/>
    </xf>
    <xf numFmtId="181" fontId="83" fillId="0" borderId="217" xfId="94" applyNumberFormat="1" applyFont="1" applyBorder="1" applyAlignment="1" applyProtection="1">
      <alignment horizontal="center" vertical="center"/>
    </xf>
    <xf numFmtId="0" fontId="83" fillId="0" borderId="71" xfId="93" applyFont="1" applyBorder="1" applyProtection="1">
      <alignment vertical="center"/>
    </xf>
    <xf numFmtId="181" fontId="83" fillId="0" borderId="332" xfId="94" applyNumberFormat="1" applyFont="1" applyBorder="1" applyAlignment="1" applyProtection="1">
      <alignment horizontal="center" vertical="center"/>
    </xf>
    <xf numFmtId="0" fontId="83" fillId="0" borderId="219" xfId="93" applyFont="1" applyBorder="1" applyProtection="1">
      <alignment vertical="center"/>
    </xf>
    <xf numFmtId="181" fontId="83" fillId="0" borderId="220" xfId="94" applyNumberFormat="1" applyFont="1" applyBorder="1" applyAlignment="1" applyProtection="1">
      <alignment horizontal="center" vertical="center"/>
    </xf>
    <xf numFmtId="181" fontId="83" fillId="0" borderId="0" xfId="94" applyNumberFormat="1" applyFont="1" applyBorder="1" applyAlignment="1" applyProtection="1">
      <alignment horizontal="center" vertical="center"/>
    </xf>
    <xf numFmtId="0" fontId="83" fillId="0" borderId="0" xfId="93" applyFont="1" applyBorder="1" applyAlignment="1" applyProtection="1">
      <alignment horizontal="center" vertical="center" shrinkToFit="1"/>
    </xf>
    <xf numFmtId="0" fontId="131" fillId="0" borderId="0" xfId="93" applyFont="1" applyFill="1" applyBorder="1" applyAlignment="1" applyProtection="1">
      <alignment horizontal="center" vertical="center"/>
    </xf>
    <xf numFmtId="0" fontId="83" fillId="0" borderId="0" xfId="93" applyFont="1" applyBorder="1" applyAlignment="1">
      <alignment vertical="center" shrinkToFit="1"/>
    </xf>
    <xf numFmtId="0" fontId="83" fillId="0" borderId="0" xfId="94" applyNumberFormat="1" applyFont="1" applyBorder="1" applyAlignment="1">
      <alignment horizontal="center" vertical="center"/>
    </xf>
    <xf numFmtId="0" fontId="131" fillId="0" borderId="0" xfId="93" applyFont="1" applyFill="1" applyBorder="1" applyAlignment="1" applyProtection="1">
      <alignment horizontal="center" vertical="center"/>
      <protection locked="0"/>
    </xf>
    <xf numFmtId="0" fontId="83" fillId="0" borderId="0" xfId="93" applyFont="1" applyAlignment="1" applyProtection="1">
      <alignment vertical="center" shrinkToFit="1"/>
    </xf>
    <xf numFmtId="0" fontId="131" fillId="0" borderId="0" xfId="93" applyFont="1" applyAlignment="1" applyProtection="1">
      <alignment horizontal="left" vertical="center"/>
    </xf>
    <xf numFmtId="0" fontId="83" fillId="0" borderId="64" xfId="93" applyFont="1" applyBorder="1" applyAlignment="1" applyProtection="1">
      <alignment horizontal="center" vertical="center"/>
    </xf>
    <xf numFmtId="55" fontId="83" fillId="0" borderId="370" xfId="93" applyNumberFormat="1" applyFont="1" applyBorder="1" applyAlignment="1" applyProtection="1">
      <alignment horizontal="center" vertical="center"/>
    </xf>
    <xf numFmtId="55" fontId="83" fillId="0" borderId="372" xfId="93" applyNumberFormat="1" applyFont="1" applyBorder="1" applyAlignment="1" applyProtection="1">
      <alignment horizontal="center" vertical="center"/>
    </xf>
    <xf numFmtId="0" fontId="83" fillId="0" borderId="161" xfId="93" applyFont="1" applyBorder="1" applyAlignment="1" applyProtection="1">
      <alignment horizontal="center" vertical="center"/>
    </xf>
    <xf numFmtId="183" fontId="83" fillId="0" borderId="64" xfId="93" applyNumberFormat="1" applyFont="1" applyBorder="1" applyAlignment="1" applyProtection="1">
      <alignment horizontal="center" vertical="center" shrinkToFit="1"/>
    </xf>
    <xf numFmtId="0" fontId="83" fillId="0" borderId="222" xfId="93" applyFont="1" applyFill="1" applyBorder="1" applyAlignment="1" applyProtection="1">
      <alignment horizontal="center" vertical="center"/>
    </xf>
    <xf numFmtId="0" fontId="83" fillId="0" borderId="0" xfId="93" applyFont="1" applyFill="1" applyBorder="1" applyProtection="1">
      <alignment vertical="center"/>
    </xf>
    <xf numFmtId="0" fontId="83" fillId="0" borderId="0" xfId="93" applyFont="1" applyFill="1" applyAlignment="1" applyProtection="1">
      <alignment horizontal="center" vertical="center"/>
    </xf>
    <xf numFmtId="0" fontId="23" fillId="0" borderId="0" xfId="70" applyFont="1"/>
    <xf numFmtId="49" fontId="88" fillId="0" borderId="0" xfId="70" applyNumberFormat="1" applyFont="1" applyAlignment="1">
      <alignment horizontal="left" wrapText="1"/>
    </xf>
    <xf numFmtId="0" fontId="66" fillId="0" borderId="0" xfId="70" applyFont="1"/>
    <xf numFmtId="0" fontId="66" fillId="0" borderId="0" xfId="70" applyFont="1" applyAlignment="1">
      <alignment horizontal="right"/>
    </xf>
    <xf numFmtId="0" fontId="65" fillId="0" borderId="0" xfId="70" applyFont="1" applyAlignment="1">
      <alignment horizontal="center" vertical="center"/>
    </xf>
    <xf numFmtId="0" fontId="26" fillId="0" borderId="0" xfId="70" applyFont="1"/>
    <xf numFmtId="0" fontId="110" fillId="0" borderId="0" xfId="70" applyFont="1"/>
    <xf numFmtId="0" fontId="26" fillId="0" borderId="0" xfId="70" applyFont="1" applyBorder="1" applyAlignment="1">
      <alignment horizontal="left" vertical="top"/>
    </xf>
    <xf numFmtId="0" fontId="26" fillId="0" borderId="0" xfId="70" applyFont="1" applyBorder="1" applyAlignment="1">
      <alignment horizontal="left" vertical="center"/>
    </xf>
    <xf numFmtId="0" fontId="26" fillId="0" borderId="0" xfId="70" applyFont="1" applyBorder="1" applyAlignment="1">
      <alignment horizontal="right"/>
    </xf>
    <xf numFmtId="0" fontId="26" fillId="0" borderId="0" xfId="70" applyFont="1" applyBorder="1" applyAlignment="1">
      <alignment horizontal="center"/>
    </xf>
    <xf numFmtId="0" fontId="26" fillId="0" borderId="14" xfId="70" applyFont="1" applyBorder="1" applyAlignment="1">
      <alignment horizontal="center"/>
    </xf>
    <xf numFmtId="0" fontId="113" fillId="0" borderId="0" xfId="96" applyFont="1" applyAlignment="1">
      <alignment vertical="center"/>
    </xf>
    <xf numFmtId="0" fontId="115" fillId="0" borderId="0" xfId="96" applyFont="1" applyAlignment="1">
      <alignment vertical="center"/>
    </xf>
    <xf numFmtId="0" fontId="115" fillId="0" borderId="0" xfId="96" applyFont="1" applyAlignment="1">
      <alignment horizontal="left" vertical="center"/>
    </xf>
    <xf numFmtId="0" fontId="115" fillId="0" borderId="0" xfId="96" applyFont="1">
      <alignment vertical="center"/>
    </xf>
    <xf numFmtId="0" fontId="4" fillId="0" borderId="0" xfId="96" applyFont="1">
      <alignment vertical="center"/>
    </xf>
    <xf numFmtId="0" fontId="114" fillId="0" borderId="0" xfId="96" applyFont="1" applyAlignment="1">
      <alignment horizontal="left" vertical="center"/>
    </xf>
    <xf numFmtId="0" fontId="115" fillId="0" borderId="0" xfId="96" applyFont="1" applyFill="1" applyAlignment="1">
      <alignment horizontal="left" vertical="center"/>
    </xf>
    <xf numFmtId="0" fontId="115" fillId="0" borderId="0" xfId="96" applyFont="1" applyFill="1" applyAlignment="1">
      <alignment vertical="center"/>
    </xf>
    <xf numFmtId="0" fontId="115" fillId="0" borderId="0" xfId="96" applyFont="1" applyFill="1">
      <alignment vertical="center"/>
    </xf>
    <xf numFmtId="0" fontId="113" fillId="0" borderId="0" xfId="96" applyFont="1" applyAlignment="1">
      <alignment horizontal="center" vertical="top" wrapText="1"/>
    </xf>
    <xf numFmtId="0" fontId="115" fillId="0" borderId="0" xfId="96" applyFont="1" applyAlignment="1">
      <alignment horizontal="justify" vertical="center"/>
    </xf>
    <xf numFmtId="0" fontId="113" fillId="0" borderId="0" xfId="96" applyFont="1" applyAlignment="1">
      <alignment vertical="top"/>
    </xf>
    <xf numFmtId="0" fontId="113" fillId="0" borderId="0" xfId="96" applyFont="1" applyAlignment="1">
      <alignment horizontal="justify" vertical="center"/>
    </xf>
    <xf numFmtId="0" fontId="115" fillId="0" borderId="0" xfId="96" applyFont="1" applyAlignment="1">
      <alignment vertical="center" wrapText="1"/>
    </xf>
    <xf numFmtId="0" fontId="113" fillId="0" borderId="0" xfId="96" applyFont="1" applyBorder="1" applyAlignment="1">
      <alignment horizontal="center" vertical="center" wrapText="1"/>
    </xf>
    <xf numFmtId="6" fontId="113" fillId="0" borderId="0" xfId="97" applyNumberFormat="1" applyFont="1" applyFill="1" applyBorder="1" applyAlignment="1">
      <alignment horizontal="center" vertical="center" wrapText="1"/>
    </xf>
    <xf numFmtId="0" fontId="115" fillId="0" borderId="0" xfId="96" applyFont="1" applyBorder="1" applyAlignment="1">
      <alignment horizontal="center" vertical="top" wrapText="1"/>
    </xf>
    <xf numFmtId="0" fontId="115" fillId="0" borderId="0" xfId="96" applyFont="1" applyFill="1" applyBorder="1" applyAlignment="1">
      <alignment horizontal="center" vertical="top" wrapText="1"/>
    </xf>
    <xf numFmtId="0" fontId="113" fillId="0" borderId="0" xfId="96" applyFont="1" applyAlignment="1">
      <alignment vertical="top" wrapText="1"/>
    </xf>
    <xf numFmtId="0" fontId="119" fillId="0" borderId="0" xfId="96" applyFont="1" applyAlignment="1">
      <alignment horizontal="justify" vertical="center"/>
    </xf>
    <xf numFmtId="0" fontId="26" fillId="0" borderId="19" xfId="70" applyFont="1" applyBorder="1" applyAlignment="1">
      <alignment horizontal="center" shrinkToFit="1"/>
    </xf>
    <xf numFmtId="0" fontId="26" fillId="0" borderId="19" xfId="70" applyFont="1" applyBorder="1" applyAlignment="1">
      <alignment shrinkToFit="1"/>
    </xf>
    <xf numFmtId="0" fontId="26" fillId="31" borderId="28" xfId="70" applyFont="1" applyFill="1" applyBorder="1" applyAlignment="1">
      <alignment horizontal="left" vertical="center"/>
    </xf>
    <xf numFmtId="0" fontId="26" fillId="31" borderId="12" xfId="70" applyFont="1" applyFill="1" applyBorder="1" applyAlignment="1">
      <alignment horizontal="left" vertical="center"/>
    </xf>
    <xf numFmtId="0" fontId="3" fillId="0" borderId="0" xfId="98">
      <alignment vertical="center"/>
    </xf>
    <xf numFmtId="0" fontId="3" fillId="0" borderId="0" xfId="98" applyAlignment="1">
      <alignment vertical="center"/>
    </xf>
    <xf numFmtId="0" fontId="113" fillId="0" borderId="19" xfId="98" applyFont="1" applyBorder="1" applyAlignment="1">
      <alignment horizontal="center" vertical="center" wrapText="1"/>
    </xf>
    <xf numFmtId="0" fontId="117" fillId="0" borderId="0" xfId="98" applyFont="1" applyAlignment="1">
      <alignment horizontal="justify" vertical="center"/>
    </xf>
    <xf numFmtId="0" fontId="229" fillId="0" borderId="0" xfId="98" applyFont="1" applyBorder="1" applyAlignment="1">
      <alignment horizontal="left" vertical="top" wrapText="1"/>
    </xf>
    <xf numFmtId="0" fontId="3" fillId="0" borderId="0" xfId="98" applyBorder="1">
      <alignment vertical="center"/>
    </xf>
    <xf numFmtId="0" fontId="116" fillId="0" borderId="0" xfId="98" applyFont="1" applyAlignment="1">
      <alignment horizontal="justify" vertical="center"/>
    </xf>
    <xf numFmtId="0" fontId="115" fillId="0" borderId="0" xfId="98" applyFont="1" applyBorder="1" applyAlignment="1">
      <alignment horizontal="center" vertical="top" wrapText="1"/>
    </xf>
    <xf numFmtId="0" fontId="116" fillId="0" borderId="0" xfId="98" applyFont="1" applyFill="1" applyBorder="1" applyAlignment="1">
      <alignment horizontal="center" vertical="top" wrapText="1"/>
    </xf>
    <xf numFmtId="0" fontId="116" fillId="0" borderId="0" xfId="98" applyFont="1" applyAlignment="1">
      <alignment horizontal="right" vertical="center"/>
    </xf>
    <xf numFmtId="0" fontId="118" fillId="0" borderId="0" xfId="98" applyFont="1" applyAlignment="1">
      <alignment horizontal="justify" vertical="center"/>
    </xf>
    <xf numFmtId="0" fontId="3" fillId="27" borderId="0" xfId="98" applyFont="1" applyFill="1">
      <alignment vertical="center"/>
    </xf>
    <xf numFmtId="0" fontId="66" fillId="31" borderId="0" xfId="70" applyFont="1" applyFill="1"/>
    <xf numFmtId="0" fontId="26" fillId="31" borderId="19" xfId="70" applyFont="1" applyFill="1" applyBorder="1" applyAlignment="1">
      <alignment shrinkToFit="1"/>
    </xf>
    <xf numFmtId="0" fontId="115" fillId="31" borderId="0" xfId="96" applyFont="1" applyFill="1" applyAlignment="1">
      <alignment horizontal="left" vertical="center"/>
    </xf>
    <xf numFmtId="0" fontId="115" fillId="31" borderId="0" xfId="96" applyFont="1" applyFill="1">
      <alignment vertical="center"/>
    </xf>
    <xf numFmtId="0" fontId="3" fillId="27" borderId="0" xfId="98" applyFill="1" applyAlignment="1">
      <alignment horizontal="left" vertical="center"/>
    </xf>
    <xf numFmtId="0" fontId="68" fillId="0" borderId="68" xfId="45" applyFont="1" applyBorder="1" applyAlignment="1">
      <alignment horizontal="center" vertical="center" shrinkToFit="1"/>
    </xf>
    <xf numFmtId="0" fontId="68" fillId="0" borderId="67" xfId="45" applyFont="1" applyBorder="1" applyAlignment="1">
      <alignment horizontal="center" vertical="center" wrapText="1"/>
    </xf>
    <xf numFmtId="0" fontId="0" fillId="0" borderId="0" xfId="0" applyFont="1" applyAlignment="1">
      <alignment vertical="center" wrapText="1"/>
    </xf>
    <xf numFmtId="187" fontId="0" fillId="26" borderId="119" xfId="0" applyNumberFormat="1" applyFont="1" applyFill="1" applyBorder="1" applyAlignment="1">
      <alignment vertical="center" wrapText="1"/>
    </xf>
    <xf numFmtId="0" fontId="136" fillId="26" borderId="119" xfId="0" applyFont="1" applyFill="1" applyBorder="1" applyAlignment="1">
      <alignment horizontal="center" vertical="center" wrapText="1"/>
    </xf>
    <xf numFmtId="58" fontId="40" fillId="26" borderId="374" xfId="0" applyNumberFormat="1" applyFont="1" applyFill="1" applyBorder="1" applyAlignment="1">
      <alignment horizontal="center" vertical="center" shrinkToFit="1"/>
    </xf>
    <xf numFmtId="0" fontId="67" fillId="0" borderId="0" xfId="99" applyFont="1" applyAlignment="1">
      <alignment shrinkToFit="1"/>
    </xf>
    <xf numFmtId="0" fontId="67" fillId="0" borderId="0" xfId="99" applyFont="1" applyAlignment="1">
      <alignment wrapText="1"/>
    </xf>
    <xf numFmtId="0" fontId="67" fillId="0" borderId="0" xfId="99" applyFont="1"/>
    <xf numFmtId="0" fontId="185" fillId="0" borderId="0" xfId="99" applyFont="1" applyAlignment="1">
      <alignment horizontal="center" vertical="center"/>
    </xf>
    <xf numFmtId="0" fontId="185" fillId="0" borderId="0" xfId="99" applyFont="1" applyAlignment="1">
      <alignment horizontal="right" vertical="center"/>
    </xf>
    <xf numFmtId="0" fontId="233" fillId="0" borderId="0" xfId="99" applyFont="1" applyAlignment="1">
      <alignment vertical="top"/>
    </xf>
    <xf numFmtId="49" fontId="123" fillId="0" borderId="0" xfId="100" quotePrefix="1" applyNumberFormat="1" applyFont="1" applyAlignment="1" applyProtection="1">
      <alignment horizontal="left" vertical="center" indent="1" shrinkToFit="1"/>
      <protection locked="0"/>
    </xf>
    <xf numFmtId="49" fontId="67" fillId="35" borderId="13" xfId="100" applyNumberFormat="1" applyFont="1" applyFill="1" applyBorder="1" applyAlignment="1">
      <alignment horizontal="center" vertical="center"/>
    </xf>
    <xf numFmtId="49" fontId="67" fillId="0" borderId="0" xfId="100" applyNumberFormat="1" applyFont="1" applyAlignment="1">
      <alignment vertical="center"/>
    </xf>
    <xf numFmtId="49" fontId="123" fillId="0" borderId="0" xfId="100" applyNumberFormat="1" applyFont="1" applyAlignment="1" applyProtection="1">
      <alignment horizontal="left" vertical="center" indent="1" shrinkToFit="1"/>
      <protection locked="0"/>
    </xf>
    <xf numFmtId="49" fontId="67" fillId="35" borderId="18" xfId="100" applyNumberFormat="1" applyFont="1" applyFill="1" applyBorder="1" applyAlignment="1">
      <alignment horizontal="center" vertical="center"/>
    </xf>
    <xf numFmtId="49" fontId="67" fillId="0" borderId="0" xfId="100" applyNumberFormat="1" applyFont="1" applyAlignment="1">
      <alignment horizontal="center" vertical="center"/>
    </xf>
    <xf numFmtId="49" fontId="67" fillId="0" borderId="0" xfId="100" applyNumberFormat="1" applyFont="1" applyAlignment="1">
      <alignment horizontal="center" vertical="center" shrinkToFit="1"/>
    </xf>
    <xf numFmtId="49" fontId="234" fillId="0" borderId="0" xfId="100" applyNumberFormat="1" applyFont="1" applyAlignment="1" applyProtection="1">
      <alignment horizontal="center" vertical="center" shrinkToFit="1"/>
      <protection locked="0"/>
    </xf>
    <xf numFmtId="49" fontId="123" fillId="0" borderId="0" xfId="100" quotePrefix="1" applyNumberFormat="1" applyFont="1" applyAlignment="1" applyProtection="1">
      <alignment horizontal="left" vertical="center" wrapText="1" indent="1"/>
      <protection locked="0"/>
    </xf>
    <xf numFmtId="0" fontId="123" fillId="0" borderId="0" xfId="100" quotePrefix="1" applyNumberFormat="1" applyFont="1" applyBorder="1" applyAlignment="1" applyProtection="1">
      <alignment vertical="center" shrinkToFit="1"/>
      <protection locked="0"/>
    </xf>
    <xf numFmtId="0" fontId="123" fillId="0" borderId="0" xfId="100" applyNumberFormat="1" applyFont="1" applyBorder="1" applyAlignment="1" applyProtection="1">
      <alignment vertical="center" shrinkToFit="1"/>
      <protection locked="0"/>
    </xf>
    <xf numFmtId="49" fontId="67" fillId="0" borderId="23" xfId="100" applyNumberFormat="1" applyFont="1" applyBorder="1" applyAlignment="1">
      <alignment vertical="center"/>
    </xf>
    <xf numFmtId="0" fontId="67" fillId="0" borderId="0" xfId="99" applyFont="1" applyAlignment="1">
      <alignment vertical="center" shrinkToFit="1"/>
    </xf>
    <xf numFmtId="49" fontId="67" fillId="0" borderId="18" xfId="100" applyNumberFormat="1" applyFont="1" applyBorder="1" applyAlignment="1">
      <alignment vertical="center"/>
    </xf>
    <xf numFmtId="0" fontId="67" fillId="0" borderId="15" xfId="99" applyFont="1" applyBorder="1" applyAlignment="1">
      <alignment horizontal="center" vertical="center" wrapText="1"/>
    </xf>
    <xf numFmtId="0" fontId="67" fillId="0" borderId="11" xfId="99" applyFont="1" applyBorder="1" applyAlignment="1">
      <alignment horizontal="center" vertical="center" wrapText="1"/>
    </xf>
    <xf numFmtId="0" fontId="67" fillId="0" borderId="19" xfId="99" applyFont="1" applyBorder="1" applyAlignment="1">
      <alignment horizontal="center" vertical="center" wrapText="1" shrinkToFit="1"/>
    </xf>
    <xf numFmtId="0" fontId="67" fillId="0" borderId="19" xfId="99" applyFont="1" applyBorder="1" applyAlignment="1">
      <alignment horizontal="center" vertical="center" wrapText="1"/>
    </xf>
    <xf numFmtId="0" fontId="67" fillId="39" borderId="19" xfId="99" applyFont="1" applyFill="1" applyBorder="1" applyAlignment="1">
      <alignment horizontal="center" vertical="center" wrapText="1"/>
    </xf>
    <xf numFmtId="49" fontId="67" fillId="0" borderId="371" xfId="100" applyNumberFormat="1" applyFont="1" applyBorder="1" applyAlignment="1" applyProtection="1">
      <alignment horizontal="center" vertical="center"/>
      <protection locked="0"/>
    </xf>
    <xf numFmtId="49" fontId="67" fillId="0" borderId="371" xfId="100" applyNumberFormat="1" applyFont="1" applyBorder="1" applyAlignment="1" applyProtection="1">
      <alignment horizontal="center" vertical="center" wrapText="1"/>
      <protection locked="0"/>
    </xf>
    <xf numFmtId="49" fontId="67" fillId="0" borderId="0" xfId="100" applyNumberFormat="1" applyFont="1" applyAlignment="1" applyProtection="1">
      <alignment vertical="center"/>
      <protection locked="0"/>
    </xf>
    <xf numFmtId="49" fontId="67" fillId="0" borderId="23" xfId="99" applyNumberFormat="1" applyFont="1" applyBorder="1" applyAlignment="1">
      <alignment horizontal="center" vertical="center" wrapText="1"/>
    </xf>
    <xf numFmtId="0" fontId="67" fillId="35" borderId="23" xfId="99" applyFont="1" applyFill="1" applyBorder="1" applyAlignment="1">
      <alignment horizontal="left" vertical="center" wrapText="1" indent="1" shrinkToFit="1"/>
    </xf>
    <xf numFmtId="0" fontId="67" fillId="35" borderId="23" xfId="99" applyFont="1" applyFill="1" applyBorder="1" applyAlignment="1">
      <alignment horizontal="center" vertical="center" wrapText="1"/>
    </xf>
    <xf numFmtId="0" fontId="123" fillId="35" borderId="19" xfId="100" applyFont="1" applyFill="1" applyBorder="1" applyAlignment="1">
      <alignment horizontal="center" vertical="center" wrapText="1"/>
    </xf>
    <xf numFmtId="58" fontId="67" fillId="35" borderId="23" xfId="99" applyNumberFormat="1" applyFont="1" applyFill="1" applyBorder="1" applyAlignment="1">
      <alignment horizontal="center" vertical="center" wrapText="1"/>
    </xf>
    <xf numFmtId="0" fontId="67" fillId="0" borderId="23" xfId="99" applyFont="1" applyBorder="1" applyAlignment="1">
      <alignment horizontal="center" vertical="center" wrapText="1" shrinkToFit="1"/>
    </xf>
    <xf numFmtId="195" fontId="67" fillId="0" borderId="23" xfId="99" applyNumberFormat="1" applyFont="1" applyBorder="1" applyAlignment="1">
      <alignment horizontal="center" vertical="center" wrapText="1" shrinkToFit="1"/>
    </xf>
    <xf numFmtId="0" fontId="67" fillId="0" borderId="23" xfId="99" applyFont="1" applyBorder="1" applyAlignment="1">
      <alignment horizontal="center" vertical="center" wrapText="1"/>
    </xf>
    <xf numFmtId="0" fontId="67" fillId="40" borderId="23" xfId="99" applyFont="1" applyFill="1" applyBorder="1" applyAlignment="1">
      <alignment horizontal="center" vertical="center" wrapText="1"/>
    </xf>
    <xf numFmtId="0" fontId="67" fillId="0" borderId="18" xfId="99" applyFont="1" applyBorder="1" applyAlignment="1">
      <alignment horizontal="center" vertical="center" wrapText="1"/>
    </xf>
    <xf numFmtId="49" fontId="67" fillId="35" borderId="371" xfId="100" applyNumberFormat="1" applyFont="1" applyFill="1" applyBorder="1" applyAlignment="1" applyProtection="1">
      <alignment horizontal="left" vertical="center"/>
      <protection locked="0"/>
    </xf>
    <xf numFmtId="176" fontId="67" fillId="35" borderId="371" xfId="100" applyNumberFormat="1" applyFont="1" applyFill="1" applyBorder="1" applyAlignment="1" applyProtection="1">
      <alignment horizontal="left" vertical="center"/>
      <protection locked="0"/>
    </xf>
    <xf numFmtId="49" fontId="67" fillId="0" borderId="0" xfId="100" applyNumberFormat="1" applyFont="1" applyAlignment="1" applyProtection="1">
      <alignment horizontal="left" vertical="center"/>
      <protection locked="0"/>
    </xf>
    <xf numFmtId="49" fontId="123" fillId="0" borderId="19" xfId="100" applyNumberFormat="1" applyFont="1" applyBorder="1" applyAlignment="1">
      <alignment horizontal="center" vertical="center" wrapText="1"/>
    </xf>
    <xf numFmtId="0" fontId="123" fillId="35" borderId="19" xfId="100" applyFont="1" applyFill="1" applyBorder="1" applyAlignment="1">
      <alignment horizontal="left" vertical="center" wrapText="1" indent="1" shrinkToFit="1"/>
    </xf>
    <xf numFmtId="0" fontId="123" fillId="0" borderId="19" xfId="100" applyFont="1" applyBorder="1" applyAlignment="1">
      <alignment horizontal="center" vertical="center" wrapText="1" shrinkToFit="1"/>
    </xf>
    <xf numFmtId="0" fontId="123" fillId="0" borderId="19" xfId="100" applyFont="1" applyBorder="1" applyAlignment="1">
      <alignment horizontal="center" vertical="center" wrapText="1"/>
    </xf>
    <xf numFmtId="0" fontId="67" fillId="40" borderId="19" xfId="99" applyFont="1" applyFill="1" applyBorder="1" applyAlignment="1">
      <alignment horizontal="center" vertical="center" wrapText="1"/>
    </xf>
    <xf numFmtId="49" fontId="67" fillId="35" borderId="371" xfId="100" applyNumberFormat="1" applyFont="1" applyFill="1" applyBorder="1" applyAlignment="1" applyProtection="1">
      <alignment vertical="center"/>
      <protection locked="0"/>
    </xf>
    <xf numFmtId="176" fontId="67" fillId="35" borderId="371" xfId="100" applyNumberFormat="1" applyFont="1" applyFill="1" applyBorder="1" applyAlignment="1" applyProtection="1">
      <alignment vertical="center"/>
      <protection locked="0"/>
    </xf>
    <xf numFmtId="0" fontId="67" fillId="35" borderId="371" xfId="99" applyFont="1" applyFill="1" applyBorder="1"/>
    <xf numFmtId="176" fontId="67" fillId="35" borderId="371" xfId="99" applyNumberFormat="1" applyFont="1" applyFill="1" applyBorder="1"/>
    <xf numFmtId="0" fontId="67" fillId="0" borderId="15" xfId="100" applyFont="1" applyBorder="1" applyAlignment="1">
      <alignment horizontal="center" vertical="center" wrapText="1"/>
    </xf>
    <xf numFmtId="49" fontId="123" fillId="0" borderId="23" xfId="100" applyNumberFormat="1" applyFont="1" applyBorder="1" applyAlignment="1">
      <alignment horizontal="center" vertical="center" wrapText="1"/>
    </xf>
    <xf numFmtId="0" fontId="123" fillId="35" borderId="23" xfId="100" applyFont="1" applyFill="1" applyBorder="1" applyAlignment="1">
      <alignment horizontal="center" vertical="center" wrapText="1"/>
    </xf>
    <xf numFmtId="0" fontId="123" fillId="0" borderId="23" xfId="100" applyFont="1" applyBorder="1" applyAlignment="1">
      <alignment horizontal="center" vertical="center" wrapText="1" shrinkToFit="1"/>
    </xf>
    <xf numFmtId="0" fontId="123" fillId="35" borderId="23" xfId="100" applyFont="1" applyFill="1" applyBorder="1" applyAlignment="1">
      <alignment horizontal="left" vertical="center" wrapText="1" indent="1" shrinkToFit="1"/>
    </xf>
    <xf numFmtId="0" fontId="67" fillId="35" borderId="19" xfId="99" applyFont="1" applyFill="1" applyBorder="1" applyAlignment="1">
      <alignment horizontal="left" vertical="center" wrapText="1" indent="1" shrinkToFit="1"/>
    </xf>
    <xf numFmtId="0" fontId="67" fillId="0" borderId="0" xfId="100" applyFont="1" applyBorder="1" applyAlignment="1">
      <alignment horizontal="center" vertical="center" wrapText="1"/>
    </xf>
    <xf numFmtId="0" fontId="123" fillId="0" borderId="0" xfId="100" applyNumberFormat="1" applyFont="1" applyBorder="1" applyAlignment="1">
      <alignment horizontal="center" vertical="center" wrapText="1"/>
    </xf>
    <xf numFmtId="0" fontId="67" fillId="0" borderId="0" xfId="99" applyFont="1" applyFill="1" applyBorder="1" applyAlignment="1">
      <alignment horizontal="left" vertical="center" wrapText="1" indent="1" shrinkToFit="1"/>
    </xf>
    <xf numFmtId="0" fontId="123" fillId="0" borderId="0" xfId="100" applyFont="1" applyFill="1" applyBorder="1" applyAlignment="1">
      <alignment horizontal="center" vertical="center" wrapText="1"/>
    </xf>
    <xf numFmtId="0" fontId="123" fillId="0" borderId="0" xfId="100" applyFont="1" applyFill="1" applyBorder="1" applyAlignment="1">
      <alignment horizontal="center" vertical="center" wrapText="1" shrinkToFit="1"/>
    </xf>
    <xf numFmtId="0" fontId="67" fillId="0" borderId="0" xfId="99" applyFont="1" applyFill="1" applyBorder="1" applyAlignment="1">
      <alignment horizontal="center" vertical="center" wrapText="1"/>
    </xf>
    <xf numFmtId="0" fontId="67" fillId="0" borderId="0" xfId="99" applyFont="1" applyFill="1" applyBorder="1"/>
    <xf numFmtId="0" fontId="67" fillId="0" borderId="0" xfId="99" applyFont="1" applyBorder="1" applyAlignment="1">
      <alignment horizontal="left" vertical="center" wrapText="1" indent="1" shrinkToFit="1"/>
    </xf>
    <xf numFmtId="0" fontId="123" fillId="0" borderId="0" xfId="100" applyFont="1" applyBorder="1" applyAlignment="1">
      <alignment horizontal="center" vertical="center" wrapText="1"/>
    </xf>
    <xf numFmtId="0" fontId="123" fillId="0" borderId="0" xfId="100" applyFont="1" applyBorder="1" applyAlignment="1">
      <alignment horizontal="center" vertical="center" wrapText="1" shrinkToFit="1"/>
    </xf>
    <xf numFmtId="0" fontId="67" fillId="0" borderId="0" xfId="99" applyFont="1" applyBorder="1" applyAlignment="1">
      <alignment horizontal="center" vertical="center" wrapText="1"/>
    </xf>
    <xf numFmtId="0" fontId="67" fillId="39" borderId="0" xfId="99" applyFont="1" applyFill="1" applyBorder="1" applyAlignment="1">
      <alignment horizontal="center" vertical="center" wrapText="1"/>
    </xf>
    <xf numFmtId="0" fontId="123" fillId="0" borderId="0" xfId="100" applyFont="1" applyBorder="1" applyAlignment="1">
      <alignment horizontal="left" vertical="center" wrapText="1" indent="1" shrinkToFit="1"/>
    </xf>
    <xf numFmtId="0" fontId="67" fillId="0" borderId="0" xfId="100" applyFont="1" applyBorder="1" applyAlignment="1">
      <alignment horizontal="center" vertical="center"/>
    </xf>
    <xf numFmtId="0" fontId="235" fillId="0" borderId="0" xfId="100" applyFont="1" applyBorder="1" applyAlignment="1">
      <alignment horizontal="center" vertical="center"/>
    </xf>
    <xf numFmtId="0" fontId="123" fillId="0" borderId="0" xfId="100" applyFont="1" applyBorder="1" applyAlignment="1">
      <alignment vertical="center" shrinkToFit="1"/>
    </xf>
    <xf numFmtId="0" fontId="123" fillId="0" borderId="0" xfId="100" applyFont="1" applyBorder="1" applyAlignment="1">
      <alignment horizontal="center" vertical="center" shrinkToFit="1"/>
    </xf>
    <xf numFmtId="0" fontId="123" fillId="0" borderId="0" xfId="100" applyFont="1" applyBorder="1" applyAlignment="1">
      <alignment vertical="center" wrapText="1"/>
    </xf>
    <xf numFmtId="0" fontId="235" fillId="0" borderId="23" xfId="100" applyFont="1" applyBorder="1" applyAlignment="1">
      <alignment horizontal="center" vertical="center"/>
    </xf>
    <xf numFmtId="0" fontId="123" fillId="0" borderId="23" xfId="100" applyFont="1" applyBorder="1" applyAlignment="1">
      <alignment vertical="center" shrinkToFit="1"/>
    </xf>
    <xf numFmtId="0" fontId="123" fillId="0" borderId="23" xfId="100" applyFont="1" applyBorder="1" applyAlignment="1">
      <alignment horizontal="center" vertical="center" wrapText="1"/>
    </xf>
    <xf numFmtId="0" fontId="123" fillId="0" borderId="23" xfId="100" applyFont="1" applyBorder="1" applyAlignment="1">
      <alignment horizontal="center" vertical="center" shrinkToFit="1"/>
    </xf>
    <xf numFmtId="0" fontId="123" fillId="0" borderId="23" xfId="100" applyFont="1" applyBorder="1" applyAlignment="1">
      <alignment vertical="center" wrapText="1"/>
    </xf>
    <xf numFmtId="0" fontId="67" fillId="39" borderId="23" xfId="99" applyFont="1" applyFill="1" applyBorder="1" applyAlignment="1">
      <alignment horizontal="center" vertical="center" wrapText="1"/>
    </xf>
    <xf numFmtId="0" fontId="67" fillId="0" borderId="23" xfId="99" applyFont="1" applyFill="1" applyBorder="1" applyAlignment="1">
      <alignment horizontal="center" vertical="center" wrapText="1"/>
    </xf>
    <xf numFmtId="0" fontId="67" fillId="0" borderId="0" xfId="99" applyFont="1" applyFill="1"/>
    <xf numFmtId="0" fontId="235" fillId="0" borderId="19" xfId="100" applyFont="1" applyBorder="1" applyAlignment="1">
      <alignment horizontal="center" vertical="center"/>
    </xf>
    <xf numFmtId="0" fontId="123" fillId="0" borderId="19" xfId="100" applyFont="1" applyBorder="1" applyAlignment="1">
      <alignment vertical="center" shrinkToFit="1"/>
    </xf>
    <xf numFmtId="0" fontId="123" fillId="0" borderId="19" xfId="100" applyFont="1" applyBorder="1" applyAlignment="1">
      <alignment horizontal="center" vertical="center" shrinkToFit="1"/>
    </xf>
    <xf numFmtId="0" fontId="123" fillId="0" borderId="19" xfId="100" applyFont="1" applyBorder="1" applyAlignment="1">
      <alignment vertical="center" wrapText="1"/>
    </xf>
    <xf numFmtId="0" fontId="67" fillId="0" borderId="19" xfId="99" applyFont="1" applyFill="1" applyBorder="1" applyAlignment="1">
      <alignment horizontal="center" vertical="center" wrapText="1"/>
    </xf>
    <xf numFmtId="0" fontId="124" fillId="0" borderId="0" xfId="101" applyFont="1">
      <alignment vertical="center"/>
    </xf>
    <xf numFmtId="0" fontId="124" fillId="0" borderId="0" xfId="101" applyFont="1" applyAlignment="1">
      <alignment vertical="center" wrapText="1"/>
    </xf>
    <xf numFmtId="0" fontId="124" fillId="0" borderId="0" xfId="101" applyFont="1" applyAlignment="1">
      <alignment horizontal="center" vertical="center" wrapText="1"/>
    </xf>
    <xf numFmtId="0" fontId="124" fillId="0" borderId="0" xfId="101" applyFont="1" applyAlignment="1">
      <alignment horizontal="center" vertical="center"/>
    </xf>
    <xf numFmtId="0" fontId="124" fillId="0" borderId="0" xfId="101" applyFont="1" applyAlignment="1">
      <alignment horizontal="right" vertical="center"/>
    </xf>
    <xf numFmtId="0" fontId="90" fillId="0" borderId="0" xfId="101" applyFont="1">
      <alignment vertical="center"/>
    </xf>
    <xf numFmtId="0" fontId="90" fillId="0" borderId="0" xfId="101" applyFont="1" applyAlignment="1">
      <alignment horizontal="center" vertical="center"/>
    </xf>
    <xf numFmtId="0" fontId="90" fillId="27" borderId="0" xfId="101" applyFont="1" applyFill="1" applyAlignment="1">
      <alignment horizontal="right" vertical="center"/>
    </xf>
    <xf numFmtId="0" fontId="90" fillId="0" borderId="0" xfId="101" applyFont="1" applyAlignment="1">
      <alignment horizontal="right" vertical="center"/>
    </xf>
    <xf numFmtId="0" fontId="90" fillId="0" borderId="210" xfId="101" applyFont="1" applyBorder="1" applyAlignment="1">
      <alignment horizontal="center" vertical="center"/>
    </xf>
    <xf numFmtId="0" fontId="90" fillId="31" borderId="23" xfId="101" applyFont="1" applyFill="1" applyBorder="1" applyAlignment="1">
      <alignment horizontal="center" vertical="center"/>
    </xf>
    <xf numFmtId="0" fontId="90" fillId="0" borderId="23" xfId="101" applyFont="1" applyBorder="1" applyAlignment="1">
      <alignment horizontal="center" vertical="center"/>
    </xf>
    <xf numFmtId="0" fontId="90" fillId="31" borderId="19" xfId="101" applyFont="1" applyFill="1" applyBorder="1" applyAlignment="1">
      <alignment horizontal="center" vertical="center"/>
    </xf>
    <xf numFmtId="0" fontId="90" fillId="0" borderId="19" xfId="101" applyFont="1" applyBorder="1" applyAlignment="1">
      <alignment horizontal="center" vertical="center"/>
    </xf>
    <xf numFmtId="0" fontId="90" fillId="0" borderId="210" xfId="101" applyFont="1" applyBorder="1" applyAlignment="1">
      <alignment horizontal="center" vertical="center" wrapText="1"/>
    </xf>
    <xf numFmtId="0" fontId="126" fillId="31" borderId="23" xfId="101" applyFont="1" applyFill="1" applyBorder="1" applyAlignment="1">
      <alignment horizontal="center" vertical="center" shrinkToFit="1"/>
    </xf>
    <xf numFmtId="0" fontId="126" fillId="0" borderId="23" xfId="101" applyFont="1" applyBorder="1" applyAlignment="1">
      <alignment horizontal="left" vertical="center" wrapText="1"/>
    </xf>
    <xf numFmtId="0" fontId="193" fillId="0" borderId="23" xfId="101" applyFont="1" applyBorder="1" applyAlignment="1">
      <alignment vertical="center" wrapText="1" shrinkToFit="1"/>
    </xf>
    <xf numFmtId="0" fontId="126" fillId="31" borderId="19" xfId="101" applyFont="1" applyFill="1" applyBorder="1" applyAlignment="1">
      <alignment horizontal="center" vertical="center" shrinkToFit="1"/>
    </xf>
    <xf numFmtId="0" fontId="126" fillId="0" borderId="19" xfId="101" applyFont="1" applyBorder="1" applyAlignment="1">
      <alignment horizontal="left" vertical="center" wrapText="1"/>
    </xf>
    <xf numFmtId="0" fontId="193" fillId="0" borderId="19" xfId="101" applyFont="1" applyBorder="1" applyAlignment="1">
      <alignment vertical="center" wrapText="1"/>
    </xf>
    <xf numFmtId="0" fontId="126" fillId="31" borderId="19" xfId="101" applyFont="1" applyFill="1" applyBorder="1" applyAlignment="1">
      <alignment horizontal="center" vertical="center" wrapText="1"/>
    </xf>
    <xf numFmtId="0" fontId="126" fillId="0" borderId="19" xfId="101" applyFont="1" applyBorder="1" applyAlignment="1">
      <alignment horizontal="center" vertical="center" wrapText="1"/>
    </xf>
    <xf numFmtId="0" fontId="126" fillId="0" borderId="19" xfId="101" applyFont="1" applyBorder="1" applyAlignment="1">
      <alignment horizontal="center" vertical="center"/>
    </xf>
    <xf numFmtId="0" fontId="193" fillId="0" borderId="19" xfId="101" applyFont="1" applyBorder="1" applyAlignment="1">
      <alignment vertical="center" wrapText="1" shrinkToFit="1"/>
    </xf>
    <xf numFmtId="0" fontId="126" fillId="0" borderId="19" xfId="101" applyFont="1" applyBorder="1" applyAlignment="1">
      <alignment vertical="center" shrinkToFit="1"/>
    </xf>
    <xf numFmtId="0" fontId="126" fillId="0" borderId="19" xfId="101" applyFont="1" applyBorder="1" applyAlignment="1">
      <alignment vertical="center" wrapText="1"/>
    </xf>
    <xf numFmtId="0" fontId="126" fillId="0" borderId="0" xfId="101" applyFont="1" applyAlignment="1">
      <alignment horizontal="center" vertical="center" wrapText="1"/>
    </xf>
    <xf numFmtId="0" fontId="126" fillId="0" borderId="0" xfId="101" applyFont="1" applyAlignment="1">
      <alignment vertical="center" wrapText="1"/>
    </xf>
    <xf numFmtId="0" fontId="126" fillId="0" borderId="0" xfId="101" applyFont="1" applyAlignment="1">
      <alignment horizontal="center" vertical="center"/>
    </xf>
    <xf numFmtId="0" fontId="90" fillId="0" borderId="0" xfId="101" applyFont="1" applyAlignment="1">
      <alignment vertical="center" shrinkToFit="1"/>
    </xf>
    <xf numFmtId="0" fontId="128" fillId="32" borderId="23" xfId="101" applyFont="1" applyFill="1" applyBorder="1" applyAlignment="1">
      <alignment horizontal="center" vertical="center"/>
    </xf>
    <xf numFmtId="0" fontId="127" fillId="0" borderId="23" xfId="101" applyFont="1" applyBorder="1" applyAlignment="1">
      <alignment vertical="center" wrapText="1" shrinkToFit="1"/>
    </xf>
    <xf numFmtId="0" fontId="127" fillId="0" borderId="19" xfId="101" applyFont="1" applyBorder="1" applyAlignment="1">
      <alignment vertical="center" wrapText="1"/>
    </xf>
    <xf numFmtId="0" fontId="126" fillId="0" borderId="19" xfId="101" applyFont="1" applyBorder="1" applyAlignment="1">
      <alignment horizontal="center" vertical="center" shrinkToFit="1"/>
    </xf>
    <xf numFmtId="0" fontId="126" fillId="31" borderId="21" xfId="101" applyFont="1" applyFill="1" applyBorder="1" applyAlignment="1">
      <alignment horizontal="center" vertical="center" shrinkToFit="1"/>
    </xf>
    <xf numFmtId="0" fontId="128" fillId="0" borderId="0" xfId="101" applyFont="1">
      <alignment vertical="center"/>
    </xf>
    <xf numFmtId="0" fontId="124" fillId="0" borderId="210" xfId="101" applyFont="1" applyBorder="1" applyAlignment="1">
      <alignment horizontal="center" vertical="center"/>
    </xf>
    <xf numFmtId="0" fontId="128" fillId="32" borderId="19" xfId="101" applyFont="1" applyFill="1" applyBorder="1" applyAlignment="1">
      <alignment horizontal="center" vertical="center"/>
    </xf>
    <xf numFmtId="0" fontId="80" fillId="0" borderId="0" xfId="101" applyFont="1" applyAlignment="1">
      <alignment horizontal="center" vertical="center"/>
    </xf>
    <xf numFmtId="0" fontId="80" fillId="0" borderId="0" xfId="101" applyFont="1">
      <alignment vertical="center"/>
    </xf>
    <xf numFmtId="0" fontId="80" fillId="0" borderId="210" xfId="101" applyFont="1" applyBorder="1" applyAlignment="1">
      <alignment horizontal="center" vertical="center" wrapText="1"/>
    </xf>
    <xf numFmtId="0" fontId="80" fillId="0" borderId="210" xfId="101" applyFont="1" applyBorder="1" applyAlignment="1">
      <alignment horizontal="center" vertical="center"/>
    </xf>
    <xf numFmtId="0" fontId="181" fillId="31" borderId="23" xfId="101" applyFont="1" applyFill="1" applyBorder="1" applyAlignment="1">
      <alignment horizontal="center" vertical="center" shrinkToFit="1"/>
    </xf>
    <xf numFmtId="0" fontId="181" fillId="0" borderId="23" xfId="101" applyFont="1" applyBorder="1" applyAlignment="1">
      <alignment horizontal="left" vertical="center" wrapText="1"/>
    </xf>
    <xf numFmtId="0" fontId="80" fillId="0" borderId="23" xfId="101" applyFont="1" applyBorder="1" applyAlignment="1">
      <alignment horizontal="center" vertical="center"/>
    </xf>
    <xf numFmtId="0" fontId="181" fillId="31" borderId="19" xfId="101" applyFont="1" applyFill="1" applyBorder="1" applyAlignment="1">
      <alignment horizontal="center" vertical="center" shrinkToFit="1"/>
    </xf>
    <xf numFmtId="0" fontId="181" fillId="0" borderId="19" xfId="101" applyFont="1" applyBorder="1" applyAlignment="1">
      <alignment horizontal="left" vertical="center" wrapText="1"/>
    </xf>
    <xf numFmtId="0" fontId="181" fillId="0" borderId="19" xfId="101" applyFont="1" applyFill="1" applyBorder="1" applyAlignment="1">
      <alignment vertical="center" shrinkToFit="1"/>
    </xf>
    <xf numFmtId="0" fontId="126" fillId="0" borderId="19" xfId="101" applyFont="1" applyFill="1" applyBorder="1" applyAlignment="1">
      <alignment vertical="center" wrapText="1"/>
    </xf>
    <xf numFmtId="0" fontId="236" fillId="0" borderId="0" xfId="101" applyFont="1">
      <alignment vertical="center"/>
    </xf>
    <xf numFmtId="0" fontId="128" fillId="32" borderId="210" xfId="101" applyFont="1" applyFill="1" applyBorder="1" applyAlignment="1">
      <alignment horizontal="center" vertical="center"/>
    </xf>
    <xf numFmtId="0" fontId="200" fillId="32" borderId="19" xfId="101" applyFont="1" applyFill="1" applyBorder="1" applyAlignment="1">
      <alignment horizontal="center" vertical="center"/>
    </xf>
    <xf numFmtId="0" fontId="80" fillId="31" borderId="19" xfId="101" applyFont="1" applyFill="1" applyBorder="1" applyAlignment="1">
      <alignment horizontal="center" vertical="center"/>
    </xf>
    <xf numFmtId="0" fontId="80" fillId="0" borderId="19" xfId="101" applyFont="1" applyBorder="1" applyAlignment="1">
      <alignment horizontal="center" vertical="center"/>
    </xf>
    <xf numFmtId="0" fontId="200" fillId="32" borderId="23" xfId="101" applyFont="1" applyFill="1" applyBorder="1" applyAlignment="1">
      <alignment horizontal="center" vertical="center"/>
    </xf>
    <xf numFmtId="0" fontId="80" fillId="31" borderId="23" xfId="101" applyFont="1" applyFill="1" applyBorder="1" applyAlignment="1">
      <alignment horizontal="center" vertical="center"/>
    </xf>
    <xf numFmtId="0" fontId="90" fillId="31" borderId="19" xfId="102" applyFont="1" applyFill="1" applyBorder="1" applyAlignment="1">
      <alignment horizontal="center" vertical="center"/>
    </xf>
    <xf numFmtId="0" fontId="126" fillId="31" borderId="23" xfId="102" applyFont="1" applyFill="1" applyBorder="1" applyAlignment="1">
      <alignment horizontal="center" vertical="center" shrinkToFit="1"/>
    </xf>
    <xf numFmtId="0" fontId="126" fillId="31" borderId="19" xfId="102" applyFont="1" applyFill="1" applyBorder="1" applyAlignment="1">
      <alignment horizontal="center" vertical="center" shrinkToFit="1"/>
    </xf>
    <xf numFmtId="0" fontId="126" fillId="31" borderId="19" xfId="102" applyFont="1" applyFill="1" applyBorder="1" applyAlignment="1">
      <alignment horizontal="center" vertical="center" wrapText="1"/>
    </xf>
    <xf numFmtId="0" fontId="239" fillId="31" borderId="19" xfId="102" applyFont="1" applyFill="1" applyBorder="1" applyAlignment="1">
      <alignment horizontal="center" vertical="center" wrapText="1"/>
    </xf>
    <xf numFmtId="0" fontId="107" fillId="31" borderId="19" xfId="101" applyFont="1" applyFill="1" applyBorder="1" applyAlignment="1">
      <alignment horizontal="center" vertical="center"/>
    </xf>
    <xf numFmtId="0" fontId="126" fillId="31" borderId="21" xfId="102" applyFont="1" applyFill="1" applyBorder="1" applyAlignment="1">
      <alignment horizontal="center" vertical="center" shrinkToFit="1"/>
    </xf>
    <xf numFmtId="0" fontId="127" fillId="0" borderId="19" xfId="101" applyFont="1" applyBorder="1" applyAlignment="1">
      <alignment horizontal="left" vertical="center" wrapText="1" shrinkToFit="1"/>
    </xf>
    <xf numFmtId="0" fontId="129" fillId="41" borderId="23" xfId="102" applyFont="1" applyFill="1" applyBorder="1" applyAlignment="1">
      <alignment horizontal="center" vertical="center" shrinkToFit="1"/>
    </xf>
    <xf numFmtId="0" fontId="129" fillId="41" borderId="23" xfId="101" applyFont="1" applyFill="1" applyBorder="1" applyAlignment="1">
      <alignment horizontal="left" vertical="center" wrapText="1"/>
    </xf>
    <xf numFmtId="0" fontId="107" fillId="41" borderId="23" xfId="101" applyFont="1" applyFill="1" applyBorder="1" applyAlignment="1">
      <alignment horizontal="center" vertical="center"/>
    </xf>
    <xf numFmtId="0" fontId="238" fillId="41" borderId="23" xfId="101" applyFont="1" applyFill="1" applyBorder="1" applyAlignment="1">
      <alignment vertical="center" wrapText="1" shrinkToFit="1"/>
    </xf>
    <xf numFmtId="0" fontId="240" fillId="0" borderId="0" xfId="103" applyFont="1">
      <alignment vertical="center"/>
    </xf>
    <xf numFmtId="0" fontId="241" fillId="0" borderId="0" xfId="103" applyFont="1">
      <alignment vertical="center"/>
    </xf>
    <xf numFmtId="0" fontId="240" fillId="0" borderId="0" xfId="103" applyFont="1" applyAlignment="1">
      <alignment horizontal="center" vertical="center"/>
    </xf>
    <xf numFmtId="0" fontId="2" fillId="0" borderId="0" xfId="103">
      <alignment vertical="center"/>
    </xf>
    <xf numFmtId="179" fontId="2" fillId="0" borderId="0" xfId="103" applyNumberFormat="1" applyAlignment="1">
      <alignment horizontal="center" vertical="center"/>
    </xf>
    <xf numFmtId="191" fontId="2" fillId="0" borderId="0" xfId="103" applyNumberFormat="1" applyAlignment="1">
      <alignment horizontal="center" vertical="center"/>
    </xf>
    <xf numFmtId="0" fontId="240" fillId="0" borderId="0" xfId="103" applyFont="1" applyFill="1">
      <alignment vertical="center"/>
    </xf>
    <xf numFmtId="0" fontId="242" fillId="27" borderId="371" xfId="103" applyFont="1" applyFill="1" applyBorder="1" applyAlignment="1">
      <alignment horizontal="center" vertical="center"/>
    </xf>
    <xf numFmtId="0" fontId="240" fillId="27" borderId="0" xfId="103" applyFont="1" applyFill="1">
      <alignment vertical="center"/>
    </xf>
    <xf numFmtId="179" fontId="240" fillId="0" borderId="0" xfId="103" applyNumberFormat="1" applyFont="1" applyFill="1" applyAlignment="1">
      <alignment horizontal="center" vertical="center"/>
    </xf>
    <xf numFmtId="58" fontId="240" fillId="27" borderId="0" xfId="103" applyNumberFormat="1" applyFont="1" applyFill="1" applyAlignment="1">
      <alignment horizontal="centerContinuous" vertical="center"/>
    </xf>
    <xf numFmtId="0" fontId="240" fillId="27" borderId="0" xfId="103" applyFont="1" applyFill="1" applyAlignment="1">
      <alignment horizontal="centerContinuous" vertical="center"/>
    </xf>
    <xf numFmtId="0" fontId="243" fillId="0" borderId="0" xfId="103" applyFont="1">
      <alignment vertical="center"/>
    </xf>
    <xf numFmtId="179" fontId="243" fillId="0" borderId="0" xfId="103" applyNumberFormat="1" applyFont="1" applyAlignment="1">
      <alignment horizontal="center" vertical="center"/>
    </xf>
    <xf numFmtId="191" fontId="244" fillId="0" borderId="0" xfId="103" applyNumberFormat="1" applyFont="1" applyAlignment="1">
      <alignment horizontal="center" vertical="center"/>
    </xf>
    <xf numFmtId="0" fontId="240" fillId="0" borderId="0" xfId="103" applyFont="1" applyAlignment="1">
      <alignment horizontal="left" vertical="center"/>
    </xf>
    <xf numFmtId="58" fontId="240" fillId="0" borderId="0" xfId="103" applyNumberFormat="1" applyFont="1" applyFill="1" applyAlignment="1">
      <alignment horizontal="centerContinuous" vertical="center"/>
    </xf>
    <xf numFmtId="0" fontId="240" fillId="0" borderId="0" xfId="103" applyFont="1" applyFill="1" applyAlignment="1">
      <alignment horizontal="centerContinuous" vertical="center"/>
    </xf>
    <xf numFmtId="0" fontId="245" fillId="0" borderId="0" xfId="103" applyFont="1">
      <alignment vertical="center"/>
    </xf>
    <xf numFmtId="179" fontId="240" fillId="0" borderId="0" xfId="103" applyNumberFormat="1" applyFont="1" applyAlignment="1">
      <alignment horizontal="center" vertical="center"/>
    </xf>
    <xf numFmtId="187" fontId="245" fillId="0" borderId="0" xfId="103" applyNumberFormat="1" applyFont="1">
      <alignment vertical="center"/>
    </xf>
    <xf numFmtId="0" fontId="240" fillId="0" borderId="124" xfId="103" applyFont="1" applyBorder="1" applyAlignment="1">
      <alignment horizontal="center" vertical="center"/>
    </xf>
    <xf numFmtId="0" fontId="240" fillId="0" borderId="0" xfId="103" applyFont="1" applyBorder="1" applyAlignment="1">
      <alignment horizontal="center" vertical="center" wrapText="1"/>
    </xf>
    <xf numFmtId="0" fontId="240" fillId="0" borderId="0" xfId="103" applyFont="1" applyBorder="1" applyAlignment="1">
      <alignment horizontal="center" vertical="center"/>
    </xf>
    <xf numFmtId="55" fontId="240" fillId="0" borderId="13" xfId="103" applyNumberFormat="1" applyFont="1" applyBorder="1" applyAlignment="1">
      <alignment horizontal="centerContinuous" vertical="center"/>
    </xf>
    <xf numFmtId="0" fontId="240" fillId="0" borderId="14" xfId="103" applyFont="1" applyBorder="1" applyAlignment="1">
      <alignment horizontal="centerContinuous" vertical="center"/>
    </xf>
    <xf numFmtId="179" fontId="240" fillId="0" borderId="0" xfId="103" applyNumberFormat="1" applyFont="1" applyBorder="1" applyAlignment="1">
      <alignment horizontal="center" vertical="center"/>
    </xf>
    <xf numFmtId="0" fontId="240" fillId="0" borderId="0" xfId="103" applyFont="1" applyBorder="1" applyAlignment="1">
      <alignment horizontal="centerContinuous" vertical="center"/>
    </xf>
    <xf numFmtId="0" fontId="240" fillId="0" borderId="222" xfId="103" applyFont="1" applyBorder="1" applyAlignment="1">
      <alignment horizontal="center" vertical="center"/>
    </xf>
    <xf numFmtId="183" fontId="240" fillId="0" borderId="121" xfId="103" applyNumberFormat="1" applyFont="1" applyBorder="1" applyAlignment="1">
      <alignment horizontal="center" vertical="center"/>
    </xf>
    <xf numFmtId="183" fontId="240" fillId="0" borderId="100" xfId="103" applyNumberFormat="1" applyFont="1" applyBorder="1" applyAlignment="1">
      <alignment horizontal="center" vertical="center"/>
    </xf>
    <xf numFmtId="183" fontId="240" fillId="0" borderId="90" xfId="103" applyNumberFormat="1" applyFont="1" applyBorder="1" applyAlignment="1">
      <alignment horizontal="center" vertical="center"/>
    </xf>
    <xf numFmtId="0" fontId="246" fillId="0" borderId="0" xfId="103" applyFont="1" applyFill="1" applyBorder="1" applyAlignment="1">
      <alignment horizontal="center" vertical="center" wrapText="1"/>
    </xf>
    <xf numFmtId="0" fontId="246" fillId="0" borderId="0" xfId="103" applyFont="1" applyBorder="1">
      <alignment vertical="center"/>
    </xf>
    <xf numFmtId="0" fontId="240" fillId="0" borderId="0" xfId="103" applyFont="1" applyBorder="1">
      <alignment vertical="center"/>
    </xf>
    <xf numFmtId="0" fontId="240" fillId="0" borderId="214" xfId="103" applyFont="1" applyBorder="1" applyAlignment="1">
      <alignment horizontal="center" vertical="center"/>
    </xf>
    <xf numFmtId="0" fontId="240" fillId="0" borderId="307" xfId="103" applyFont="1" applyBorder="1" applyAlignment="1">
      <alignment horizontal="center" vertical="center"/>
    </xf>
    <xf numFmtId="0" fontId="240" fillId="0" borderId="312" xfId="103" applyFont="1" applyBorder="1" applyAlignment="1">
      <alignment horizontal="center" vertical="center"/>
    </xf>
    <xf numFmtId="0" fontId="240" fillId="0" borderId="0" xfId="103" applyFont="1" applyAlignment="1">
      <alignment vertical="center"/>
    </xf>
    <xf numFmtId="0" fontId="240" fillId="0" borderId="225" xfId="103" applyFont="1" applyBorder="1" applyAlignment="1">
      <alignment horizontal="center" vertical="center"/>
    </xf>
    <xf numFmtId="0" fontId="240" fillId="0" borderId="216" xfId="103" applyFont="1" applyBorder="1" applyAlignment="1">
      <alignment horizontal="center" vertical="center"/>
    </xf>
    <xf numFmtId="0" fontId="240" fillId="0" borderId="224" xfId="103" applyFont="1" applyBorder="1" applyAlignment="1">
      <alignment horizontal="center" vertical="center"/>
    </xf>
    <xf numFmtId="0" fontId="240" fillId="0" borderId="226" xfId="103" applyFont="1" applyBorder="1" applyAlignment="1">
      <alignment horizontal="center" vertical="center"/>
    </xf>
    <xf numFmtId="0" fontId="240" fillId="0" borderId="64" xfId="103" applyFont="1" applyBorder="1" applyAlignment="1">
      <alignment horizontal="center" vertical="center"/>
    </xf>
    <xf numFmtId="191" fontId="240" fillId="0" borderId="61" xfId="103" applyNumberFormat="1" applyFont="1" applyBorder="1" applyAlignment="1">
      <alignment horizontal="center" vertical="center"/>
    </xf>
    <xf numFmtId="191" fontId="240" fillId="0" borderId="370" xfId="103" applyNumberFormat="1" applyFont="1" applyBorder="1" applyAlignment="1">
      <alignment horizontal="center" vertical="center"/>
    </xf>
    <xf numFmtId="181" fontId="240" fillId="0" borderId="372" xfId="103" applyNumberFormat="1" applyFont="1" applyBorder="1" applyAlignment="1">
      <alignment horizontal="center" vertical="center"/>
    </xf>
    <xf numFmtId="181" fontId="240" fillId="0" borderId="0" xfId="103" applyNumberFormat="1" applyFont="1" applyBorder="1">
      <alignment vertical="center"/>
    </xf>
    <xf numFmtId="191" fontId="240" fillId="0" borderId="0" xfId="103" applyNumberFormat="1" applyFont="1" applyBorder="1" applyAlignment="1">
      <alignment horizontal="center" vertical="center"/>
    </xf>
    <xf numFmtId="0" fontId="240" fillId="0" borderId="228" xfId="103" applyFont="1" applyBorder="1" applyAlignment="1">
      <alignment horizontal="center" vertical="center"/>
    </xf>
    <xf numFmtId="0" fontId="240" fillId="0" borderId="219" xfId="103" applyFont="1" applyBorder="1" applyAlignment="1">
      <alignment horizontal="center" vertical="center"/>
    </xf>
    <xf numFmtId="0" fontId="240" fillId="0" borderId="232" xfId="103" applyFont="1" applyBorder="1" applyAlignment="1">
      <alignment horizontal="center" vertical="center"/>
    </xf>
    <xf numFmtId="0" fontId="240" fillId="0" borderId="230" xfId="103" applyFont="1" applyBorder="1" applyAlignment="1">
      <alignment horizontal="center" vertical="center"/>
    </xf>
    <xf numFmtId="191" fontId="240" fillId="0" borderId="230" xfId="103" applyNumberFormat="1" applyFont="1" applyBorder="1" applyAlignment="1">
      <alignment horizontal="center" vertical="center"/>
    </xf>
    <xf numFmtId="191" fontId="240" fillId="0" borderId="232" xfId="103" applyNumberFormat="1" applyFont="1" applyBorder="1" applyAlignment="1">
      <alignment horizontal="center" vertical="center"/>
    </xf>
    <xf numFmtId="181" fontId="240" fillId="0" borderId="220" xfId="103" applyNumberFormat="1" applyFont="1" applyBorder="1" applyAlignment="1">
      <alignment horizontal="center" vertical="center"/>
    </xf>
    <xf numFmtId="0" fontId="240" fillId="0" borderId="97" xfId="103" applyFont="1" applyBorder="1" applyAlignment="1">
      <alignment horizontal="center" vertical="center"/>
    </xf>
    <xf numFmtId="0" fontId="240" fillId="0" borderId="370" xfId="103" applyFont="1" applyBorder="1" applyAlignment="1">
      <alignment horizontal="center" vertical="center"/>
    </xf>
    <xf numFmtId="0" fontId="240" fillId="0" borderId="61" xfId="103" applyFont="1" applyBorder="1" applyAlignment="1">
      <alignment horizontal="center" vertical="center"/>
    </xf>
    <xf numFmtId="0" fontId="240" fillId="0" borderId="126" xfId="103" applyFont="1" applyBorder="1" applyAlignment="1">
      <alignment horizontal="center" vertical="center"/>
    </xf>
    <xf numFmtId="191" fontId="240" fillId="0" borderId="100" xfId="103" applyNumberFormat="1" applyFont="1" applyBorder="1" applyAlignment="1">
      <alignment horizontal="center" vertical="center"/>
    </xf>
    <xf numFmtId="181" fontId="240" fillId="0" borderId="122" xfId="103" applyNumberFormat="1" applyFont="1" applyBorder="1" applyAlignment="1">
      <alignment horizontal="center" vertical="center"/>
    </xf>
    <xf numFmtId="0" fontId="248" fillId="0" borderId="0" xfId="103" applyFont="1" applyBorder="1">
      <alignment vertical="center"/>
    </xf>
    <xf numFmtId="0" fontId="248" fillId="0" borderId="0" xfId="103" applyFont="1">
      <alignment vertical="center"/>
    </xf>
    <xf numFmtId="0" fontId="249" fillId="0" borderId="0" xfId="103" applyFont="1">
      <alignment vertical="center"/>
    </xf>
    <xf numFmtId="191" fontId="240" fillId="0" borderId="224" xfId="103" applyNumberFormat="1" applyFont="1" applyBorder="1" applyAlignment="1">
      <alignment horizontal="center" vertical="center"/>
    </xf>
    <xf numFmtId="181" fontId="240" fillId="0" borderId="217" xfId="103" applyNumberFormat="1" applyFont="1" applyBorder="1" applyAlignment="1">
      <alignment horizontal="center" vertical="center"/>
    </xf>
    <xf numFmtId="181" fontId="240" fillId="0" borderId="0" xfId="103" applyNumberFormat="1" applyFont="1" applyBorder="1" applyAlignment="1">
      <alignment horizontal="center" vertical="center"/>
    </xf>
    <xf numFmtId="196" fontId="245" fillId="0" borderId="0" xfId="103" applyNumberFormat="1" applyFont="1">
      <alignment vertical="center"/>
    </xf>
    <xf numFmtId="0" fontId="246" fillId="0" borderId="0" xfId="103" applyFont="1" applyBorder="1" applyAlignment="1">
      <alignment horizontal="center" vertical="center"/>
    </xf>
    <xf numFmtId="0" fontId="248" fillId="0" borderId="0" xfId="103" applyFont="1" applyBorder="1" applyAlignment="1">
      <alignment horizontal="center" vertical="center"/>
    </xf>
    <xf numFmtId="0" fontId="240" fillId="0" borderId="269" xfId="103" applyFont="1" applyBorder="1" applyAlignment="1">
      <alignment horizontal="center" vertical="center"/>
    </xf>
    <xf numFmtId="181" fontId="240" fillId="0" borderId="339" xfId="103" applyNumberFormat="1" applyFont="1" applyBorder="1" applyAlignment="1">
      <alignment horizontal="center" vertical="center"/>
    </xf>
    <xf numFmtId="187" fontId="245" fillId="0" borderId="0" xfId="103" applyNumberFormat="1" applyFont="1" applyBorder="1">
      <alignment vertical="center"/>
    </xf>
    <xf numFmtId="55" fontId="240" fillId="0" borderId="0" xfId="103" applyNumberFormat="1" applyFont="1" applyBorder="1" applyAlignment="1">
      <alignment horizontal="centerContinuous" vertical="center"/>
    </xf>
    <xf numFmtId="183" fontId="240" fillId="0" borderId="0" xfId="103" applyNumberFormat="1" applyFont="1" applyBorder="1" applyAlignment="1">
      <alignment horizontal="center" vertical="center"/>
    </xf>
    <xf numFmtId="0" fontId="2" fillId="0" borderId="0" xfId="103" applyAlignment="1">
      <alignment horizontal="center" vertical="center"/>
    </xf>
    <xf numFmtId="181" fontId="240" fillId="27" borderId="0" xfId="103" applyNumberFormat="1" applyFont="1" applyFill="1" applyAlignment="1">
      <alignment horizontal="center" vertical="center"/>
    </xf>
    <xf numFmtId="0" fontId="246" fillId="0" borderId="0" xfId="103" applyFont="1">
      <alignment vertical="center"/>
    </xf>
    <xf numFmtId="191" fontId="244" fillId="27" borderId="0" xfId="103" applyNumberFormat="1" applyFont="1" applyFill="1" applyAlignment="1">
      <alignment horizontal="center" vertical="center"/>
    </xf>
    <xf numFmtId="0" fontId="240" fillId="0" borderId="27" xfId="103" applyFont="1" applyBorder="1" applyAlignment="1">
      <alignment horizontal="centerContinuous" vertical="center"/>
    </xf>
    <xf numFmtId="0" fontId="240" fillId="0" borderId="126" xfId="103" applyFont="1" applyBorder="1">
      <alignment vertical="center"/>
    </xf>
    <xf numFmtId="0" fontId="240" fillId="0" borderId="122" xfId="103" applyFont="1" applyBorder="1">
      <alignment vertical="center"/>
    </xf>
    <xf numFmtId="0" fontId="240" fillId="0" borderId="216" xfId="103" applyFont="1" applyBorder="1">
      <alignment vertical="center"/>
    </xf>
    <xf numFmtId="0" fontId="240" fillId="0" borderId="217" xfId="103" applyFont="1" applyBorder="1">
      <alignment vertical="center"/>
    </xf>
    <xf numFmtId="183" fontId="240" fillId="0" borderId="217" xfId="103" applyNumberFormat="1" applyFont="1" applyBorder="1">
      <alignment vertical="center"/>
    </xf>
    <xf numFmtId="181" fontId="250" fillId="0" borderId="217" xfId="103" applyNumberFormat="1" applyFont="1" applyBorder="1">
      <alignment vertical="center"/>
    </xf>
    <xf numFmtId="181" fontId="240" fillId="0" borderId="217" xfId="103" applyNumberFormat="1" applyFont="1" applyBorder="1">
      <alignment vertical="center"/>
    </xf>
    <xf numFmtId="0" fontId="240" fillId="0" borderId="219" xfId="103" applyFont="1" applyBorder="1">
      <alignment vertical="center"/>
    </xf>
    <xf numFmtId="0" fontId="240" fillId="0" borderId="220" xfId="103" applyFont="1" applyBorder="1" applyAlignment="1">
      <alignment horizontal="center" vertical="center"/>
    </xf>
    <xf numFmtId="58" fontId="240" fillId="28" borderId="0" xfId="103" applyNumberFormat="1" applyFont="1" applyFill="1" applyAlignment="1">
      <alignment horizontal="centerContinuous" vertical="center"/>
    </xf>
    <xf numFmtId="0" fontId="240" fillId="28" borderId="0" xfId="103" applyFont="1" applyFill="1" applyAlignment="1">
      <alignment horizontal="centerContinuous" vertical="center"/>
    </xf>
    <xf numFmtId="0" fontId="240" fillId="28" borderId="375" xfId="103" applyFont="1" applyFill="1" applyBorder="1" applyAlignment="1">
      <alignment horizontal="center" vertical="center"/>
    </xf>
    <xf numFmtId="0" fontId="240" fillId="31" borderId="375" xfId="103" applyFont="1" applyFill="1" applyBorder="1" applyAlignment="1">
      <alignment horizontal="center" vertical="center"/>
    </xf>
    <xf numFmtId="0" fontId="82" fillId="0" borderId="0" xfId="104" applyFont="1" applyAlignment="1">
      <alignment horizontal="left" vertical="center"/>
    </xf>
    <xf numFmtId="0" fontId="83" fillId="0" borderId="0" xfId="104" applyFont="1" applyAlignment="1">
      <alignment horizontal="center" vertical="center"/>
    </xf>
    <xf numFmtId="0" fontId="82" fillId="0" borderId="0" xfId="104" applyFont="1" applyAlignment="1">
      <alignment horizontal="center" vertical="center"/>
    </xf>
    <xf numFmtId="0" fontId="83" fillId="0" borderId="0" xfId="104" applyFont="1">
      <alignment vertical="center"/>
    </xf>
    <xf numFmtId="0" fontId="84" fillId="0" borderId="0" xfId="104" applyFont="1" applyAlignment="1">
      <alignment horizontal="right" vertical="center"/>
    </xf>
    <xf numFmtId="0" fontId="83" fillId="0" borderId="89" xfId="104" applyFont="1" applyBorder="1" applyAlignment="1">
      <alignment horizontal="center" vertical="center"/>
    </xf>
    <xf numFmtId="0" fontId="83" fillId="0" borderId="121" xfId="104" applyFont="1" applyBorder="1" applyAlignment="1">
      <alignment horizontal="center" vertical="center"/>
    </xf>
    <xf numFmtId="0" fontId="83" fillId="0" borderId="122" xfId="104" applyFont="1" applyBorder="1" applyAlignment="1">
      <alignment horizontal="center" vertical="center"/>
    </xf>
    <xf numFmtId="0" fontId="83" fillId="25" borderId="0" xfId="104" applyFont="1" applyFill="1" applyAlignment="1" applyProtection="1">
      <alignment horizontal="left" vertical="center"/>
      <protection locked="0"/>
    </xf>
    <xf numFmtId="1" fontId="83" fillId="0" borderId="220" xfId="104" applyNumberFormat="1" applyFont="1" applyBorder="1" applyAlignment="1">
      <alignment horizontal="center" vertical="center"/>
    </xf>
    <xf numFmtId="1" fontId="83" fillId="0" borderId="0" xfId="104" applyNumberFormat="1" applyFont="1">
      <alignment vertical="center"/>
    </xf>
    <xf numFmtId="181" fontId="86" fillId="0" borderId="14" xfId="104" applyNumberFormat="1" applyFont="1" applyFill="1" applyBorder="1" applyAlignment="1">
      <alignment vertical="center"/>
    </xf>
    <xf numFmtId="1" fontId="83" fillId="0" borderId="14" xfId="104" applyNumberFormat="1" applyFont="1" applyBorder="1" applyAlignment="1">
      <alignment horizontal="center" vertical="center"/>
    </xf>
    <xf numFmtId="181" fontId="83" fillId="0" borderId="0" xfId="104" applyNumberFormat="1" applyFont="1" applyAlignment="1">
      <alignment horizontal="center" vertical="center"/>
    </xf>
    <xf numFmtId="181" fontId="86" fillId="0" borderId="0" xfId="104" applyNumberFormat="1" applyFont="1" applyFill="1" applyBorder="1" applyAlignment="1">
      <alignment vertical="center"/>
    </xf>
    <xf numFmtId="1" fontId="83" fillId="0" borderId="0" xfId="104" applyNumberFormat="1" applyFont="1" applyBorder="1" applyAlignment="1">
      <alignment horizontal="center" vertical="center"/>
    </xf>
    <xf numFmtId="0" fontId="83" fillId="0" borderId="0" xfId="104" applyFont="1" applyBorder="1" applyAlignment="1">
      <alignment horizontal="center" vertical="center"/>
    </xf>
    <xf numFmtId="0" fontId="83" fillId="0" borderId="0" xfId="104" applyFont="1" applyBorder="1">
      <alignment vertical="center"/>
    </xf>
    <xf numFmtId="0" fontId="83" fillId="0" borderId="124" xfId="104" applyFont="1" applyBorder="1" applyAlignment="1">
      <alignment horizontal="center" vertical="center"/>
    </xf>
    <xf numFmtId="194" fontId="83" fillId="0" borderId="121" xfId="104" applyNumberFormat="1" applyFont="1" applyBorder="1" applyAlignment="1" applyProtection="1">
      <alignment horizontal="center" vertical="center" shrinkToFit="1"/>
      <protection locked="0"/>
    </xf>
    <xf numFmtId="183" fontId="83" fillId="0" borderId="100" xfId="104" applyNumberFormat="1" applyFont="1" applyBorder="1" applyAlignment="1" applyProtection="1">
      <alignment horizontal="center" vertical="center"/>
      <protection locked="0"/>
    </xf>
    <xf numFmtId="194" fontId="83" fillId="0" borderId="122" xfId="104" applyNumberFormat="1" applyFont="1" applyBorder="1" applyAlignment="1" applyProtection="1">
      <alignment horizontal="center" vertical="center" shrinkToFit="1"/>
      <protection locked="0"/>
    </xf>
    <xf numFmtId="183" fontId="83" fillId="0" borderId="0" xfId="104" applyNumberFormat="1" applyFont="1" applyBorder="1" applyAlignment="1">
      <alignment horizontal="center" vertical="center"/>
    </xf>
    <xf numFmtId="0" fontId="83" fillId="0" borderId="222" xfId="104" applyFont="1" applyBorder="1" applyAlignment="1">
      <alignment horizontal="center" vertical="center"/>
    </xf>
    <xf numFmtId="0" fontId="83" fillId="0" borderId="223" xfId="104" applyFont="1" applyBorder="1" applyAlignment="1" applyProtection="1">
      <alignment horizontal="center" vertical="center"/>
      <protection locked="0"/>
    </xf>
    <xf numFmtId="0" fontId="83" fillId="0" borderId="224" xfId="104" applyFont="1" applyBorder="1" applyAlignment="1" applyProtection="1">
      <alignment horizontal="center" vertical="center"/>
      <protection locked="0"/>
    </xf>
    <xf numFmtId="0" fontId="83" fillId="0" borderId="217" xfId="104" applyFont="1" applyBorder="1" applyAlignment="1" applyProtection="1">
      <alignment horizontal="center" vertical="center"/>
      <protection locked="0"/>
    </xf>
    <xf numFmtId="0" fontId="83" fillId="0" borderId="126" xfId="104" applyFont="1" applyBorder="1" applyAlignment="1">
      <alignment vertical="center" shrinkToFit="1"/>
    </xf>
    <xf numFmtId="0" fontId="83" fillId="0" borderId="216" xfId="104" applyFont="1" applyBorder="1">
      <alignment vertical="center"/>
    </xf>
    <xf numFmtId="179" fontId="83" fillId="0" borderId="217" xfId="104" applyNumberFormat="1" applyFont="1" applyBorder="1" applyAlignment="1">
      <alignment horizontal="center" vertical="center"/>
    </xf>
    <xf numFmtId="0" fontId="83" fillId="0" borderId="217" xfId="104" applyFont="1" applyBorder="1" applyAlignment="1">
      <alignment horizontal="center" vertical="center"/>
    </xf>
    <xf numFmtId="181" fontId="83" fillId="0" borderId="217" xfId="105" applyNumberFormat="1" applyFont="1" applyBorder="1" applyAlignment="1">
      <alignment horizontal="center" vertical="center"/>
    </xf>
    <xf numFmtId="0" fontId="83" fillId="0" borderId="219" xfId="104" applyFont="1" applyBorder="1">
      <alignment vertical="center"/>
    </xf>
    <xf numFmtId="181" fontId="83" fillId="0" borderId="220" xfId="105" applyNumberFormat="1" applyFont="1" applyBorder="1" applyAlignment="1">
      <alignment horizontal="center" vertical="center"/>
    </xf>
    <xf numFmtId="181" fontId="83" fillId="0" borderId="0" xfId="105" applyNumberFormat="1" applyFont="1" applyBorder="1" applyAlignment="1">
      <alignment horizontal="center" vertical="center"/>
    </xf>
    <xf numFmtId="0" fontId="83" fillId="0" borderId="0" xfId="104" applyFont="1" applyAlignment="1" applyProtection="1">
      <alignment horizontal="center" vertical="center"/>
      <protection locked="0"/>
    </xf>
    <xf numFmtId="0" fontId="83" fillId="0" borderId="124" xfId="104" applyFont="1" applyFill="1" applyBorder="1" applyAlignment="1">
      <alignment horizontal="center" vertical="center"/>
    </xf>
    <xf numFmtId="194" fontId="83" fillId="0" borderId="121" xfId="104" applyNumberFormat="1" applyFont="1" applyFill="1" applyBorder="1" applyAlignment="1" applyProtection="1">
      <alignment horizontal="center" vertical="center" shrinkToFit="1"/>
      <protection locked="0"/>
    </xf>
    <xf numFmtId="183" fontId="83" fillId="0" borderId="100" xfId="104" applyNumberFormat="1" applyFont="1" applyFill="1" applyBorder="1" applyAlignment="1" applyProtection="1">
      <alignment horizontal="center" vertical="center"/>
      <protection locked="0"/>
    </xf>
    <xf numFmtId="194" fontId="83" fillId="0" borderId="122" xfId="104" applyNumberFormat="1" applyFont="1" applyFill="1" applyBorder="1" applyAlignment="1" applyProtection="1">
      <alignment horizontal="center" vertical="center" shrinkToFit="1"/>
      <protection locked="0"/>
    </xf>
    <xf numFmtId="0" fontId="83" fillId="0" borderId="222" xfId="104" applyFont="1" applyFill="1" applyBorder="1" applyAlignment="1">
      <alignment horizontal="center" vertical="center"/>
    </xf>
    <xf numFmtId="0" fontId="83" fillId="0" borderId="223" xfId="104" applyFont="1" applyFill="1" applyBorder="1" applyAlignment="1" applyProtection="1">
      <alignment horizontal="center" vertical="center"/>
      <protection locked="0"/>
    </xf>
    <xf numFmtId="0" fontId="83" fillId="0" borderId="224" xfId="104" applyFont="1" applyFill="1" applyBorder="1" applyAlignment="1" applyProtection="1">
      <alignment horizontal="center" vertical="center"/>
      <protection locked="0"/>
    </xf>
    <xf numFmtId="0" fontId="83" fillId="0" borderId="217" xfId="104" applyFont="1" applyFill="1" applyBorder="1" applyAlignment="1" applyProtection="1">
      <alignment horizontal="center" vertical="center"/>
      <protection locked="0"/>
    </xf>
    <xf numFmtId="194" fontId="83" fillId="0" borderId="126" xfId="104" applyNumberFormat="1" applyFont="1" applyBorder="1" applyAlignment="1" applyProtection="1">
      <alignment horizontal="center" vertical="center" shrinkToFit="1"/>
      <protection locked="0"/>
    </xf>
    <xf numFmtId="183" fontId="83" fillId="0" borderId="122" xfId="104" applyNumberFormat="1" applyFont="1" applyBorder="1" applyAlignment="1" applyProtection="1">
      <alignment horizontal="center" vertical="center"/>
      <protection locked="0"/>
    </xf>
    <xf numFmtId="0" fontId="83" fillId="0" borderId="216" xfId="104" applyFont="1" applyBorder="1" applyAlignment="1" applyProtection="1">
      <alignment horizontal="center" vertical="center"/>
      <protection locked="0"/>
    </xf>
    <xf numFmtId="0" fontId="83" fillId="0" borderId="0" xfId="104" applyFont="1" applyAlignment="1">
      <alignment horizontal="left" vertical="center"/>
    </xf>
    <xf numFmtId="1" fontId="83" fillId="0" borderId="0" xfId="104" applyNumberFormat="1" applyFont="1" applyFill="1" applyBorder="1" applyAlignment="1">
      <alignment horizontal="center" vertical="center"/>
    </xf>
    <xf numFmtId="0" fontId="112" fillId="26" borderId="117" xfId="66" quotePrefix="1" applyFill="1" applyBorder="1" applyAlignment="1">
      <alignment horizontal="center" vertical="center"/>
    </xf>
    <xf numFmtId="0" fontId="112" fillId="26" borderId="118" xfId="66" applyFill="1" applyBorder="1" applyAlignment="1">
      <alignment horizontal="center" vertical="center"/>
    </xf>
    <xf numFmtId="0" fontId="0" fillId="26" borderId="117" xfId="0" applyFont="1" applyFill="1" applyBorder="1" applyAlignment="1">
      <alignment horizontal="left" vertical="center" wrapText="1"/>
    </xf>
    <xf numFmtId="0" fontId="0" fillId="26" borderId="118" xfId="0" applyFont="1" applyFill="1" applyBorder="1" applyAlignment="1">
      <alignment horizontal="left" vertical="center" wrapText="1"/>
    </xf>
    <xf numFmtId="0" fontId="0" fillId="26" borderId="117" xfId="0" applyFont="1" applyFill="1" applyBorder="1" applyAlignment="1">
      <alignment horizontal="center" vertical="center" shrinkToFit="1"/>
    </xf>
    <xf numFmtId="0" fontId="0" fillId="26" borderId="118" xfId="0" applyFont="1" applyFill="1" applyBorder="1" applyAlignment="1">
      <alignment horizontal="center" vertical="center" shrinkToFit="1"/>
    </xf>
    <xf numFmtId="0" fontId="31" fillId="26" borderId="117" xfId="0" applyFont="1" applyFill="1" applyBorder="1" applyAlignment="1">
      <alignment horizontal="center" vertical="center"/>
    </xf>
    <xf numFmtId="0" fontId="31" fillId="26" borderId="118" xfId="0" applyFont="1" applyFill="1" applyBorder="1" applyAlignment="1">
      <alignment horizontal="center" vertical="center"/>
    </xf>
    <xf numFmtId="0" fontId="0" fillId="26" borderId="14" xfId="0" applyFont="1" applyFill="1" applyBorder="1" applyAlignment="1">
      <alignment horizontal="left" vertical="center" wrapText="1"/>
    </xf>
    <xf numFmtId="0" fontId="0" fillId="26" borderId="10" xfId="0" applyFont="1" applyFill="1" applyBorder="1" applyAlignment="1">
      <alignment horizontal="left" vertical="center" wrapText="1"/>
    </xf>
    <xf numFmtId="0" fontId="37" fillId="26" borderId="27" xfId="0" applyFont="1" applyFill="1" applyBorder="1" applyAlignment="1">
      <alignment horizontal="center" vertical="center" wrapText="1"/>
    </xf>
    <xf numFmtId="0" fontId="37" fillId="26" borderId="26" xfId="0" applyFont="1" applyFill="1" applyBorder="1" applyAlignment="1">
      <alignment horizontal="center" vertical="center" wrapText="1"/>
    </xf>
    <xf numFmtId="0" fontId="227" fillId="26" borderId="109" xfId="0" applyFont="1" applyFill="1" applyBorder="1" applyAlignment="1">
      <alignment horizontal="center" vertical="center" wrapText="1"/>
    </xf>
    <xf numFmtId="0" fontId="227" fillId="26" borderId="107" xfId="0" applyFont="1" applyFill="1" applyBorder="1" applyAlignment="1">
      <alignment horizontal="center" vertical="center" wrapText="1"/>
    </xf>
    <xf numFmtId="187" fontId="0" fillId="26" borderId="117" xfId="0" applyNumberFormat="1" applyFont="1" applyFill="1" applyBorder="1" applyAlignment="1">
      <alignment vertical="center" wrapText="1"/>
    </xf>
    <xf numFmtId="187" fontId="0" fillId="26" borderId="118" xfId="0" applyNumberFormat="1" applyFont="1" applyFill="1" applyBorder="1" applyAlignment="1">
      <alignment vertical="center" wrapText="1"/>
    </xf>
    <xf numFmtId="0" fontId="0" fillId="26" borderId="28" xfId="0" applyFont="1" applyFill="1" applyBorder="1" applyAlignment="1">
      <alignment horizontal="left" vertical="center" wrapText="1"/>
    </xf>
    <xf numFmtId="0" fontId="0" fillId="26" borderId="0" xfId="0" applyFont="1" applyFill="1" applyBorder="1" applyAlignment="1">
      <alignment horizontal="left" vertical="center" wrapText="1"/>
    </xf>
    <xf numFmtId="0" fontId="0" fillId="26" borderId="54" xfId="0" applyFont="1" applyFill="1" applyBorder="1" applyAlignment="1">
      <alignment horizontal="left" vertical="center" wrapText="1"/>
    </xf>
    <xf numFmtId="0" fontId="0" fillId="26" borderId="195" xfId="0" applyFont="1" applyFill="1" applyBorder="1" applyAlignment="1">
      <alignment horizontal="center" vertical="center" shrinkToFit="1"/>
    </xf>
    <xf numFmtId="0" fontId="0" fillId="26" borderId="133" xfId="0" applyFont="1" applyFill="1" applyBorder="1" applyAlignment="1">
      <alignment horizontal="center" vertical="center" shrinkToFit="1"/>
    </xf>
    <xf numFmtId="0" fontId="37" fillId="26" borderId="199" xfId="0" applyFont="1" applyFill="1" applyBorder="1" applyAlignment="1">
      <alignment horizontal="center" vertical="center"/>
    </xf>
    <xf numFmtId="0" fontId="37" fillId="26" borderId="204" xfId="0" applyFont="1" applyFill="1" applyBorder="1" applyAlignment="1">
      <alignment horizontal="center" vertical="center"/>
    </xf>
    <xf numFmtId="0" fontId="0" fillId="26" borderId="260" xfId="0" applyFont="1" applyFill="1" applyBorder="1" applyAlignment="1">
      <alignment horizontal="left" vertical="center" wrapText="1"/>
    </xf>
    <xf numFmtId="0" fontId="0" fillId="26" borderId="261" xfId="0" applyFont="1" applyFill="1" applyBorder="1" applyAlignment="1">
      <alignment horizontal="left" vertical="center" wrapText="1"/>
    </xf>
    <xf numFmtId="0" fontId="0" fillId="26" borderId="206" xfId="0" applyFont="1" applyFill="1" applyBorder="1" applyAlignment="1">
      <alignment horizontal="center" vertical="center" shrinkToFit="1"/>
    </xf>
    <xf numFmtId="0" fontId="31" fillId="26" borderId="118" xfId="0" applyFont="1" applyFill="1" applyBorder="1" applyAlignment="1">
      <alignment horizontal="center" vertical="center" wrapText="1"/>
    </xf>
    <xf numFmtId="0" fontId="31" fillId="26" borderId="133" xfId="0" applyFont="1" applyFill="1" applyBorder="1" applyAlignment="1">
      <alignment horizontal="center" vertical="center"/>
    </xf>
    <xf numFmtId="0" fontId="31" fillId="26" borderId="117" xfId="0" applyFont="1" applyFill="1" applyBorder="1" applyAlignment="1">
      <alignment horizontal="center" vertical="center" wrapText="1"/>
    </xf>
    <xf numFmtId="0" fontId="37" fillId="26" borderId="27" xfId="0" applyFont="1" applyFill="1" applyBorder="1" applyAlignment="1">
      <alignment horizontal="center" vertical="center"/>
    </xf>
    <xf numFmtId="0" fontId="37" fillId="26" borderId="26" xfId="0" applyFont="1" applyFill="1" applyBorder="1" applyAlignment="1">
      <alignment horizontal="center" vertical="center"/>
    </xf>
    <xf numFmtId="0" fontId="37" fillId="26" borderId="322" xfId="0" applyFont="1" applyFill="1" applyBorder="1" applyAlignment="1">
      <alignment horizontal="center" vertical="center"/>
    </xf>
    <xf numFmtId="0" fontId="138" fillId="26" borderId="117" xfId="0" applyFont="1" applyFill="1" applyBorder="1" applyAlignment="1">
      <alignment horizontal="center" vertical="center" shrinkToFit="1"/>
    </xf>
    <xf numFmtId="0" fontId="138" fillId="26" borderId="118" xfId="0" applyFont="1" applyFill="1" applyBorder="1" applyAlignment="1">
      <alignment horizontal="center" vertical="center" shrinkToFit="1"/>
    </xf>
    <xf numFmtId="0" fontId="173" fillId="26" borderId="117" xfId="0" applyFont="1" applyFill="1" applyBorder="1" applyAlignment="1">
      <alignment horizontal="center" vertical="center" wrapText="1"/>
    </xf>
    <xf numFmtId="0" fontId="173" fillId="26" borderId="118" xfId="0" applyFont="1" applyFill="1" applyBorder="1" applyAlignment="1">
      <alignment horizontal="center" vertical="center"/>
    </xf>
    <xf numFmtId="0" fontId="138" fillId="26" borderId="0" xfId="0" applyFont="1" applyFill="1" applyBorder="1" applyAlignment="1">
      <alignment horizontal="left" vertical="center" wrapText="1"/>
    </xf>
    <xf numFmtId="0" fontId="138" fillId="26" borderId="10" xfId="0" applyFont="1" applyFill="1" applyBorder="1" applyAlignment="1">
      <alignment horizontal="left" vertical="center" wrapText="1"/>
    </xf>
    <xf numFmtId="0" fontId="37" fillId="26" borderId="109" xfId="0" applyFont="1" applyFill="1" applyBorder="1" applyAlignment="1">
      <alignment horizontal="center" vertical="center"/>
    </xf>
    <xf numFmtId="0" fontId="37" fillId="26" borderId="107" xfId="0" applyFont="1" applyFill="1" applyBorder="1" applyAlignment="1">
      <alignment horizontal="center" vertical="center"/>
    </xf>
    <xf numFmtId="187" fontId="0" fillId="26" borderId="119" xfId="0" applyNumberFormat="1" applyFont="1" applyFill="1" applyBorder="1" applyAlignment="1">
      <alignment vertical="center" wrapText="1"/>
    </xf>
    <xf numFmtId="187" fontId="0" fillId="26" borderId="120" xfId="0" applyNumberFormat="1" applyFont="1" applyFill="1" applyBorder="1" applyAlignment="1">
      <alignment vertical="center" wrapText="1"/>
    </xf>
    <xf numFmtId="0" fontId="0" fillId="26" borderId="119" xfId="0" applyFont="1" applyFill="1" applyBorder="1" applyAlignment="1">
      <alignment horizontal="center" vertical="center" shrinkToFit="1"/>
    </xf>
    <xf numFmtId="0" fontId="0" fillId="26" borderId="200" xfId="0" applyFont="1" applyFill="1" applyBorder="1" applyAlignment="1">
      <alignment horizontal="center" vertical="center" shrinkToFit="1"/>
    </xf>
    <xf numFmtId="0" fontId="0" fillId="26" borderId="205" xfId="0" applyFont="1" applyFill="1" applyBorder="1" applyAlignment="1">
      <alignment horizontal="center" vertical="center" shrinkToFit="1"/>
    </xf>
    <xf numFmtId="0" fontId="31" fillId="26" borderId="119" xfId="0" applyFont="1" applyFill="1" applyBorder="1" applyAlignment="1">
      <alignment horizontal="center" vertical="center"/>
    </xf>
    <xf numFmtId="0" fontId="0" fillId="26" borderId="207" xfId="0" applyFont="1" applyFill="1" applyBorder="1" applyAlignment="1">
      <alignment horizontal="center" vertical="center" shrinkToFit="1"/>
    </xf>
    <xf numFmtId="0" fontId="0" fillId="26" borderId="257" xfId="0" applyFont="1" applyFill="1" applyBorder="1" applyAlignment="1">
      <alignment horizontal="left" vertical="center" wrapText="1"/>
    </xf>
    <xf numFmtId="0" fontId="0" fillId="26" borderId="258" xfId="0" applyFont="1" applyFill="1" applyBorder="1" applyAlignment="1">
      <alignment horizontal="left" vertical="center" wrapText="1"/>
    </xf>
    <xf numFmtId="0" fontId="37" fillId="26" borderId="198" xfId="0" applyFont="1" applyFill="1" applyBorder="1" applyAlignment="1">
      <alignment horizontal="center" vertical="center"/>
    </xf>
    <xf numFmtId="0" fontId="37" fillId="26" borderId="203" xfId="0" applyFont="1" applyFill="1" applyBorder="1" applyAlignment="1">
      <alignment horizontal="center" vertical="center"/>
    </xf>
    <xf numFmtId="0" fontId="136" fillId="26" borderId="119" xfId="0" applyFont="1" applyFill="1" applyBorder="1" applyAlignment="1">
      <alignment horizontal="center" vertical="center" wrapText="1"/>
    </xf>
    <xf numFmtId="0" fontId="136" fillId="26" borderId="128" xfId="0" applyFont="1" applyFill="1" applyBorder="1" applyAlignment="1">
      <alignment horizontal="center" vertical="center" wrapText="1"/>
    </xf>
    <xf numFmtId="0" fontId="136" fillId="26" borderId="120" xfId="0" applyFont="1" applyFill="1" applyBorder="1" applyAlignment="1">
      <alignment horizontal="center" vertical="center" wrapText="1"/>
    </xf>
    <xf numFmtId="187" fontId="0" fillId="26" borderId="128" xfId="0" applyNumberFormat="1" applyFont="1" applyFill="1" applyBorder="1" applyAlignment="1">
      <alignment vertical="center" wrapText="1"/>
    </xf>
    <xf numFmtId="0" fontId="37" fillId="26" borderId="15" xfId="0" applyFont="1" applyFill="1" applyBorder="1" applyAlignment="1">
      <alignment horizontal="center" vertical="center"/>
    </xf>
    <xf numFmtId="0" fontId="0" fillId="26" borderId="51" xfId="0" applyFont="1" applyFill="1" applyBorder="1" applyAlignment="1">
      <alignment horizontal="left" vertical="center" wrapText="1"/>
    </xf>
    <xf numFmtId="0" fontId="37" fillId="26" borderId="177" xfId="0" applyFont="1" applyFill="1" applyBorder="1" applyAlignment="1">
      <alignment horizontal="center" vertical="center"/>
    </xf>
    <xf numFmtId="0" fontId="37" fillId="26" borderId="168" xfId="0" applyFont="1" applyFill="1" applyBorder="1" applyAlignment="1">
      <alignment horizontal="center" vertical="center"/>
    </xf>
    <xf numFmtId="0" fontId="37" fillId="26" borderId="52" xfId="0" applyFont="1" applyFill="1" applyBorder="1" applyAlignment="1">
      <alignment horizontal="center" vertical="center"/>
    </xf>
    <xf numFmtId="0" fontId="0" fillId="26" borderId="259" xfId="0" applyFont="1" applyFill="1" applyBorder="1" applyAlignment="1">
      <alignment horizontal="left" vertical="center" wrapText="1"/>
    </xf>
    <xf numFmtId="0" fontId="204" fillId="0" borderId="0" xfId="0" applyFont="1" applyFill="1" applyAlignment="1">
      <alignment horizontal="right"/>
    </xf>
    <xf numFmtId="0" fontId="138" fillId="0" borderId="133" xfId="0" applyFont="1" applyFill="1" applyBorder="1" applyAlignment="1">
      <alignment horizontal="center" vertical="center" shrinkToFit="1"/>
    </xf>
    <xf numFmtId="0" fontId="138" fillId="0" borderId="117" xfId="0" applyFont="1" applyFill="1" applyBorder="1" applyAlignment="1">
      <alignment horizontal="center" vertical="center" shrinkToFit="1"/>
    </xf>
    <xf numFmtId="0" fontId="138" fillId="26" borderId="133" xfId="0" applyFont="1" applyFill="1" applyBorder="1" applyAlignment="1">
      <alignment horizontal="center" vertical="center" shrinkToFit="1"/>
    </xf>
    <xf numFmtId="0" fontId="138" fillId="26" borderId="118" xfId="0" applyFont="1" applyFill="1" applyBorder="1" applyAlignment="1">
      <alignment horizontal="center" vertical="center" wrapText="1" shrinkToFit="1"/>
    </xf>
    <xf numFmtId="0" fontId="226" fillId="26" borderId="168" xfId="0" applyFont="1" applyFill="1" applyBorder="1" applyAlignment="1">
      <alignment horizontal="center" vertical="center"/>
    </xf>
    <xf numFmtId="0" fontId="0" fillId="26" borderId="14" xfId="0" applyFont="1" applyFill="1" applyBorder="1" applyAlignment="1">
      <alignment vertical="center" wrapText="1"/>
    </xf>
    <xf numFmtId="0" fontId="0" fillId="26" borderId="10" xfId="0" applyFont="1" applyFill="1" applyBorder="1" applyAlignment="1">
      <alignment vertical="center" wrapText="1"/>
    </xf>
    <xf numFmtId="0" fontId="38" fillId="26" borderId="130" xfId="0" applyFont="1" applyFill="1" applyBorder="1" applyAlignment="1">
      <alignment horizontal="center" vertical="center" wrapText="1"/>
    </xf>
    <xf numFmtId="0" fontId="38" fillId="26" borderId="120" xfId="0" applyFont="1" applyFill="1" applyBorder="1" applyAlignment="1">
      <alignment horizontal="center" vertical="center"/>
    </xf>
    <xf numFmtId="0" fontId="0" fillId="26" borderId="196" xfId="0" applyFont="1" applyFill="1" applyBorder="1" applyAlignment="1">
      <alignment horizontal="left" vertical="center" wrapText="1"/>
    </xf>
    <xf numFmtId="0" fontId="0" fillId="26" borderId="189" xfId="0" applyFont="1" applyFill="1" applyBorder="1" applyAlignment="1">
      <alignment horizontal="left" vertical="center" wrapText="1"/>
    </xf>
    <xf numFmtId="0" fontId="226" fillId="26" borderId="193" xfId="0" applyFont="1" applyFill="1" applyBorder="1" applyAlignment="1">
      <alignment horizontal="center" vertical="center"/>
    </xf>
    <xf numFmtId="0" fontId="226" fillId="26" borderId="12" xfId="0" applyFont="1" applyFill="1" applyBorder="1" applyAlignment="1">
      <alignment horizontal="center" vertical="center"/>
    </xf>
    <xf numFmtId="0" fontId="0" fillId="26" borderId="136" xfId="0" applyFont="1" applyFill="1" applyBorder="1" applyAlignment="1">
      <alignment horizontal="center" vertical="center" shrinkToFit="1"/>
    </xf>
    <xf numFmtId="0" fontId="0" fillId="26" borderId="128" xfId="0" applyFont="1" applyFill="1" applyBorder="1" applyAlignment="1">
      <alignment horizontal="center" vertical="center" wrapText="1" shrinkToFit="1"/>
    </xf>
    <xf numFmtId="0" fontId="0" fillId="26" borderId="120" xfId="0" applyFont="1" applyFill="1" applyBorder="1" applyAlignment="1">
      <alignment horizontal="center" vertical="center" shrinkToFit="1"/>
    </xf>
    <xf numFmtId="0" fontId="40" fillId="26" borderId="118" xfId="0" applyFont="1" applyFill="1" applyBorder="1" applyAlignment="1">
      <alignment horizontal="center" vertical="center" wrapText="1" shrinkToFit="1"/>
    </xf>
    <xf numFmtId="0" fontId="40" fillId="26" borderId="136" xfId="0" applyFont="1" applyFill="1" applyBorder="1" applyAlignment="1">
      <alignment horizontal="center" vertical="center" wrapText="1" shrinkToFit="1"/>
    </xf>
    <xf numFmtId="0" fontId="0" fillId="26" borderId="118" xfId="0" applyFont="1" applyFill="1" applyBorder="1" applyAlignment="1">
      <alignment horizontal="center" vertical="center" wrapText="1" shrinkToFit="1"/>
    </xf>
    <xf numFmtId="187" fontId="0" fillId="26" borderId="129" xfId="0" applyNumberFormat="1" applyFont="1" applyFill="1" applyBorder="1" applyAlignment="1">
      <alignment vertical="center" wrapText="1"/>
    </xf>
    <xf numFmtId="0" fontId="37" fillId="26" borderId="112" xfId="0" applyFont="1" applyFill="1" applyBorder="1" applyAlignment="1">
      <alignment horizontal="center" vertical="center"/>
    </xf>
    <xf numFmtId="0" fontId="31" fillId="26" borderId="43" xfId="0" applyFont="1" applyFill="1" applyBorder="1" applyAlignment="1">
      <alignment horizontal="left" vertical="center" shrinkToFit="1"/>
    </xf>
    <xf numFmtId="0" fontId="31" fillId="26" borderId="132" xfId="0" applyFont="1" applyFill="1" applyBorder="1" applyAlignment="1">
      <alignment horizontal="left" vertical="center" shrinkToFit="1"/>
    </xf>
    <xf numFmtId="0" fontId="139" fillId="26" borderId="133" xfId="66" applyFont="1" applyFill="1" applyBorder="1" applyAlignment="1">
      <alignment horizontal="center" vertical="center"/>
    </xf>
    <xf numFmtId="0" fontId="37" fillId="26" borderId="37" xfId="0" applyFont="1" applyFill="1" applyBorder="1" applyAlignment="1">
      <alignment horizontal="center" vertical="center"/>
    </xf>
    <xf numFmtId="0" fontId="0" fillId="26" borderId="43" xfId="0" applyFont="1" applyFill="1" applyBorder="1" applyAlignment="1">
      <alignment horizontal="left" vertical="center" wrapText="1"/>
    </xf>
    <xf numFmtId="0" fontId="0" fillId="26" borderId="44" xfId="0" applyFont="1" applyFill="1" applyBorder="1" applyAlignment="1">
      <alignment horizontal="left" vertical="center" wrapText="1"/>
    </xf>
    <xf numFmtId="0" fontId="37" fillId="26" borderId="116" xfId="0" applyFont="1" applyFill="1" applyBorder="1" applyAlignment="1">
      <alignment horizontal="center" vertical="center"/>
    </xf>
    <xf numFmtId="0" fontId="0" fillId="26" borderId="134" xfId="0" applyFont="1" applyFill="1" applyBorder="1" applyAlignment="1">
      <alignment horizontal="left" vertical="center" wrapText="1"/>
    </xf>
    <xf numFmtId="0" fontId="112" fillId="26" borderId="118" xfId="66" applyFont="1" applyFill="1" applyBorder="1" applyAlignment="1">
      <alignment horizontal="center" vertical="center"/>
    </xf>
    <xf numFmtId="0" fontId="112" fillId="26" borderId="133" xfId="66" applyFont="1" applyFill="1" applyBorder="1" applyAlignment="1">
      <alignment horizontal="center" vertical="center"/>
    </xf>
    <xf numFmtId="0" fontId="31" fillId="26" borderId="43" xfId="0" applyFont="1" applyFill="1" applyBorder="1" applyAlignment="1">
      <alignment horizontal="left" vertical="center"/>
    </xf>
    <xf numFmtId="0" fontId="31" fillId="26" borderId="134" xfId="0" applyFont="1" applyFill="1" applyBorder="1" applyAlignment="1">
      <alignment horizontal="left" vertical="center"/>
    </xf>
    <xf numFmtId="0" fontId="31" fillId="26" borderId="134" xfId="0" applyFont="1" applyFill="1" applyBorder="1" applyAlignment="1">
      <alignment horizontal="left" vertical="center" shrinkToFit="1"/>
    </xf>
    <xf numFmtId="0" fontId="0" fillId="26" borderId="10" xfId="0" applyFont="1" applyFill="1" applyBorder="1" applyAlignment="1">
      <alignment horizontal="left" vertical="center"/>
    </xf>
    <xf numFmtId="0" fontId="0" fillId="26" borderId="28" xfId="0" applyFont="1" applyFill="1" applyBorder="1" applyAlignment="1">
      <alignment horizontal="left" vertical="center"/>
    </xf>
    <xf numFmtId="0" fontId="31" fillId="26" borderId="132" xfId="0" applyFont="1" applyFill="1" applyBorder="1" applyAlignment="1">
      <alignment horizontal="left" vertical="center"/>
    </xf>
    <xf numFmtId="0" fontId="31" fillId="26" borderId="131" xfId="0" applyFont="1" applyFill="1" applyBorder="1" applyAlignment="1">
      <alignment horizontal="center" vertical="center"/>
    </xf>
    <xf numFmtId="0" fontId="0" fillId="26" borderId="55" xfId="0" applyFont="1" applyFill="1" applyBorder="1" applyAlignment="1">
      <alignment horizontal="left" vertical="center"/>
    </xf>
    <xf numFmtId="0" fontId="112" fillId="26" borderId="131" xfId="66" applyFont="1" applyFill="1" applyBorder="1" applyAlignment="1">
      <alignment horizontal="center" vertical="center"/>
    </xf>
    <xf numFmtId="0" fontId="0" fillId="26" borderId="135" xfId="0" applyFont="1" applyFill="1" applyBorder="1" applyAlignment="1">
      <alignment horizontal="center" vertical="center" shrinkToFit="1"/>
    </xf>
    <xf numFmtId="0" fontId="174" fillId="26" borderId="118" xfId="0" applyFont="1" applyFill="1" applyBorder="1" applyAlignment="1">
      <alignment horizontal="center" vertical="center" wrapText="1"/>
    </xf>
    <xf numFmtId="0" fontId="174" fillId="26" borderId="133" xfId="0" applyFont="1" applyFill="1" applyBorder="1" applyAlignment="1">
      <alignment horizontal="center" vertical="center"/>
    </xf>
    <xf numFmtId="0" fontId="31" fillId="26" borderId="136" xfId="0" applyFont="1" applyFill="1" applyBorder="1" applyAlignment="1">
      <alignment horizontal="center" vertical="center"/>
    </xf>
    <xf numFmtId="0" fontId="112" fillId="26" borderId="133" xfId="66" applyFill="1" applyBorder="1" applyAlignment="1">
      <alignment horizontal="center" vertical="center"/>
    </xf>
    <xf numFmtId="0" fontId="31" fillId="26" borderId="135" xfId="0" applyFont="1" applyFill="1" applyBorder="1" applyAlignment="1">
      <alignment horizontal="center" vertical="center" wrapText="1"/>
    </xf>
    <xf numFmtId="0" fontId="112" fillId="26" borderId="195" xfId="66" quotePrefix="1" applyFill="1" applyBorder="1" applyAlignment="1">
      <alignment horizontal="center" vertical="center"/>
    </xf>
    <xf numFmtId="0" fontId="112" fillId="26" borderId="195" xfId="66" applyFill="1" applyBorder="1" applyAlignment="1">
      <alignment horizontal="center" vertical="center"/>
    </xf>
    <xf numFmtId="0" fontId="31" fillId="26" borderId="133" xfId="0" applyFont="1" applyFill="1" applyBorder="1" applyAlignment="1">
      <alignment horizontal="center" vertical="center" wrapText="1"/>
    </xf>
    <xf numFmtId="0" fontId="40" fillId="26" borderId="133" xfId="0" applyFont="1" applyFill="1" applyBorder="1" applyAlignment="1">
      <alignment horizontal="center" vertical="center" shrinkToFit="1"/>
    </xf>
    <xf numFmtId="0" fontId="138" fillId="26" borderId="118" xfId="0" applyFont="1" applyFill="1" applyBorder="1" applyAlignment="1">
      <alignment horizontal="center" vertical="center" wrapText="1"/>
    </xf>
    <xf numFmtId="0" fontId="138" fillId="26" borderId="133" xfId="0" applyFont="1" applyFill="1" applyBorder="1" applyAlignment="1">
      <alignment horizontal="center" vertical="center"/>
    </xf>
    <xf numFmtId="0" fontId="138" fillId="26" borderId="43" xfId="0" applyFont="1" applyFill="1" applyBorder="1" applyAlignment="1">
      <alignment horizontal="left" vertical="center" wrapText="1"/>
    </xf>
    <xf numFmtId="0" fontId="138" fillId="26" borderId="134" xfId="0" applyFont="1" applyFill="1" applyBorder="1" applyAlignment="1">
      <alignment horizontal="left" vertical="center" wrapText="1"/>
    </xf>
    <xf numFmtId="0" fontId="226" fillId="26" borderId="27" xfId="0" applyFont="1" applyFill="1" applyBorder="1" applyAlignment="1">
      <alignment horizontal="center" vertical="center"/>
    </xf>
    <xf numFmtId="0" fontId="226" fillId="26" borderId="26" xfId="0" applyFont="1" applyFill="1" applyBorder="1" applyAlignment="1">
      <alignment horizontal="center" vertical="center"/>
    </xf>
    <xf numFmtId="0" fontId="226" fillId="26" borderId="109" xfId="0" applyFont="1" applyFill="1" applyBorder="1" applyAlignment="1">
      <alignment horizontal="center" vertical="center"/>
    </xf>
    <xf numFmtId="0" fontId="226" fillId="26" borderId="107" xfId="0" applyFont="1" applyFill="1" applyBorder="1" applyAlignment="1">
      <alignment horizontal="center" vertical="center"/>
    </xf>
    <xf numFmtId="0" fontId="138" fillId="26" borderId="14" xfId="0" applyFont="1" applyFill="1" applyBorder="1" applyAlignment="1">
      <alignment horizontal="left" vertical="center" wrapText="1"/>
    </xf>
    <xf numFmtId="0" fontId="0" fillId="26" borderId="42" xfId="0" applyFont="1" applyFill="1" applyBorder="1" applyAlignment="1">
      <alignment horizontal="left" vertical="center" wrapText="1"/>
    </xf>
    <xf numFmtId="0" fontId="0" fillId="26" borderId="41" xfId="0" applyFont="1" applyFill="1" applyBorder="1" applyAlignment="1">
      <alignment horizontal="left" vertical="center" wrapText="1"/>
    </xf>
    <xf numFmtId="0" fontId="173" fillId="26" borderId="133" xfId="0" applyFont="1" applyFill="1" applyBorder="1" applyAlignment="1">
      <alignment horizontal="center" vertical="center"/>
    </xf>
    <xf numFmtId="0" fontId="173" fillId="26" borderId="118" xfId="0" applyFont="1" applyFill="1" applyBorder="1" applyAlignment="1">
      <alignment horizontal="center" vertical="center" wrapText="1"/>
    </xf>
    <xf numFmtId="0" fontId="138" fillId="26" borderId="50" xfId="0" applyFont="1" applyFill="1" applyBorder="1" applyAlignment="1">
      <alignment horizontal="left" vertical="center" wrapText="1"/>
    </xf>
    <xf numFmtId="0" fontId="138" fillId="26" borderId="117" xfId="0" applyFont="1" applyFill="1" applyBorder="1" applyAlignment="1">
      <alignment vertical="center" wrapText="1"/>
    </xf>
    <xf numFmtId="0" fontId="138" fillId="26" borderId="118" xfId="0" applyFont="1" applyFill="1" applyBorder="1" applyAlignment="1">
      <alignment vertical="center" wrapText="1"/>
    </xf>
    <xf numFmtId="0" fontId="37" fillId="26" borderId="12" xfId="0" applyFont="1" applyFill="1" applyBorder="1" applyAlignment="1">
      <alignment horizontal="center" vertical="center"/>
    </xf>
    <xf numFmtId="0" fontId="37" fillId="26" borderId="30" xfId="0" applyFont="1" applyFill="1" applyBorder="1" applyAlignment="1">
      <alignment horizontal="center" vertical="center"/>
    </xf>
    <xf numFmtId="0" fontId="37" fillId="26" borderId="29" xfId="0" applyFont="1" applyFill="1" applyBorder="1" applyAlignment="1">
      <alignment horizontal="center" vertical="center"/>
    </xf>
    <xf numFmtId="0" fontId="138" fillId="26" borderId="28" xfId="0" applyFont="1" applyFill="1" applyBorder="1" applyAlignment="1">
      <alignment horizontal="left" vertical="center" wrapText="1"/>
    </xf>
    <xf numFmtId="0" fontId="138" fillId="26" borderId="135" xfId="0" applyFont="1" applyFill="1" applyBorder="1" applyAlignment="1">
      <alignment horizontal="center" vertical="center" shrinkToFit="1"/>
    </xf>
    <xf numFmtId="0" fontId="226" fillId="26" borderId="177" xfId="0" applyFont="1" applyFill="1" applyBorder="1" applyAlignment="1">
      <alignment horizontal="center" vertical="center"/>
    </xf>
    <xf numFmtId="0" fontId="173" fillId="26" borderId="117" xfId="0" applyFont="1" applyFill="1" applyBorder="1" applyAlignment="1">
      <alignment horizontal="center" vertical="center"/>
    </xf>
    <xf numFmtId="0" fontId="173" fillId="26" borderId="136" xfId="0" applyFont="1" applyFill="1" applyBorder="1" applyAlignment="1">
      <alignment horizontal="center" vertical="center"/>
    </xf>
    <xf numFmtId="0" fontId="40" fillId="26" borderId="118" xfId="0" applyFont="1" applyFill="1" applyBorder="1" applyAlignment="1">
      <alignment horizontal="center" vertical="center" wrapText="1"/>
    </xf>
    <xf numFmtId="0" fontId="40" fillId="26" borderId="133" xfId="0" applyFont="1" applyFill="1" applyBorder="1" applyAlignment="1">
      <alignment horizontal="center" vertical="center"/>
    </xf>
    <xf numFmtId="0" fontId="138" fillId="26" borderId="138" xfId="0" applyFont="1" applyFill="1" applyBorder="1" applyAlignment="1">
      <alignment horizontal="left" vertical="center" wrapText="1"/>
    </xf>
    <xf numFmtId="0" fontId="0" fillId="26" borderId="117" xfId="0" applyFont="1" applyFill="1" applyBorder="1" applyAlignment="1">
      <alignment vertical="center" wrapText="1"/>
    </xf>
    <xf numFmtId="0" fontId="0" fillId="26" borderId="118" xfId="0" applyFont="1" applyFill="1" applyBorder="1" applyAlignment="1">
      <alignment vertical="center" wrapText="1"/>
    </xf>
    <xf numFmtId="0" fontId="0" fillId="26" borderId="195" xfId="0" applyFont="1" applyFill="1" applyBorder="1" applyAlignment="1">
      <alignment horizontal="left" vertical="center" wrapText="1"/>
    </xf>
    <xf numFmtId="49" fontId="112" fillId="26" borderId="117" xfId="66" applyNumberFormat="1" applyFont="1" applyFill="1" applyBorder="1" applyAlignment="1">
      <alignment horizontal="center" vertical="center" shrinkToFit="1"/>
    </xf>
    <xf numFmtId="0" fontId="112" fillId="26" borderId="118" xfId="66" applyFont="1" applyFill="1" applyBorder="1" applyAlignment="1">
      <alignment vertical="center" shrinkToFit="1"/>
    </xf>
    <xf numFmtId="0" fontId="112" fillId="26" borderId="117" xfId="66" applyFont="1" applyFill="1" applyBorder="1" applyAlignment="1">
      <alignment horizontal="center" vertical="center"/>
    </xf>
    <xf numFmtId="0" fontId="40" fillId="26" borderId="133" xfId="0" applyFont="1" applyFill="1" applyBorder="1" applyAlignment="1">
      <alignment horizontal="center" vertical="center" wrapText="1"/>
    </xf>
    <xf numFmtId="0" fontId="139" fillId="26" borderId="117" xfId="66" applyFont="1" applyFill="1" applyBorder="1" applyAlignment="1">
      <alignment horizontal="center" vertical="center" wrapText="1"/>
    </xf>
    <xf numFmtId="0" fontId="139" fillId="26" borderId="118" xfId="66" applyFont="1" applyFill="1" applyBorder="1" applyAlignment="1">
      <alignment horizontal="center" vertical="center"/>
    </xf>
    <xf numFmtId="0" fontId="0" fillId="26" borderId="119" xfId="0" applyFont="1" applyFill="1" applyBorder="1" applyAlignment="1">
      <alignment horizontal="left" vertical="center" wrapText="1"/>
    </xf>
    <xf numFmtId="0" fontId="112" fillId="26" borderId="118" xfId="66" quotePrefix="1" applyFont="1" applyFill="1" applyBorder="1" applyAlignment="1">
      <alignment horizontal="center" vertical="center"/>
    </xf>
    <xf numFmtId="0" fontId="139" fillId="26" borderId="195" xfId="66" applyFont="1" applyFill="1" applyBorder="1" applyAlignment="1">
      <alignment horizontal="center" vertical="center"/>
    </xf>
    <xf numFmtId="0" fontId="112" fillId="26" borderId="195" xfId="66" applyFont="1" applyFill="1" applyBorder="1" applyAlignment="1">
      <alignment horizontal="center" vertical="center"/>
    </xf>
    <xf numFmtId="0" fontId="138" fillId="26" borderId="119" xfId="0" applyFont="1" applyFill="1" applyBorder="1" applyAlignment="1">
      <alignment horizontal="center" vertical="center" shrinkToFit="1"/>
    </xf>
    <xf numFmtId="0" fontId="138" fillId="26" borderId="120" xfId="0" applyFont="1" applyFill="1" applyBorder="1" applyAlignment="1">
      <alignment horizontal="center" vertical="center" shrinkToFit="1"/>
    </xf>
    <xf numFmtId="0" fontId="112" fillId="26" borderId="267" xfId="66" applyFont="1" applyFill="1" applyBorder="1" applyAlignment="1">
      <alignment horizontal="center" vertical="center"/>
    </xf>
    <xf numFmtId="0" fontId="112" fillId="26" borderId="268" xfId="66" applyFont="1" applyFill="1" applyBorder="1" applyAlignment="1">
      <alignment horizontal="center" vertical="center"/>
    </xf>
    <xf numFmtId="0" fontId="139" fillId="26" borderId="136" xfId="66" applyFont="1" applyFill="1" applyBorder="1" applyAlignment="1">
      <alignment horizontal="center" vertical="center"/>
    </xf>
    <xf numFmtId="0" fontId="138" fillId="26" borderId="51" xfId="0" applyFont="1" applyFill="1" applyBorder="1" applyAlignment="1">
      <alignment horizontal="left" vertical="center" wrapText="1"/>
    </xf>
    <xf numFmtId="0" fontId="173" fillId="26" borderId="133" xfId="0" applyFont="1" applyFill="1" applyBorder="1" applyAlignment="1">
      <alignment horizontal="center" vertical="center" wrapText="1"/>
    </xf>
    <xf numFmtId="0" fontId="138" fillId="26" borderId="117" xfId="0" applyFont="1" applyFill="1" applyBorder="1" applyAlignment="1">
      <alignment horizontal="left" vertical="center" wrapText="1"/>
    </xf>
    <xf numFmtId="0" fontId="138" fillId="26" borderId="44" xfId="0" applyFont="1" applyFill="1" applyBorder="1" applyAlignment="1">
      <alignment horizontal="left" vertical="center" wrapText="1"/>
    </xf>
    <xf numFmtId="0" fontId="0" fillId="26" borderId="179" xfId="0" applyFont="1" applyFill="1" applyBorder="1" applyAlignment="1">
      <alignment horizontal="left" vertical="center" wrapText="1"/>
    </xf>
    <xf numFmtId="0" fontId="112" fillId="26" borderId="207" xfId="66" quotePrefix="1" applyFont="1" applyFill="1" applyBorder="1" applyAlignment="1">
      <alignment horizontal="center" vertical="center"/>
    </xf>
    <xf numFmtId="0" fontId="112" fillId="26" borderId="195" xfId="66" quotePrefix="1" applyFont="1" applyFill="1" applyBorder="1" applyAlignment="1">
      <alignment horizontal="center" vertical="center"/>
    </xf>
    <xf numFmtId="0" fontId="138" fillId="26" borderId="207" xfId="0" applyFont="1" applyFill="1" applyBorder="1" applyAlignment="1">
      <alignment horizontal="left" vertical="center" wrapText="1"/>
    </xf>
    <xf numFmtId="0" fontId="138" fillId="26" borderId="195" xfId="0" applyFont="1" applyFill="1" applyBorder="1" applyAlignment="1">
      <alignment horizontal="left" vertical="center" wrapText="1"/>
    </xf>
    <xf numFmtId="0" fontId="139" fillId="26" borderId="119" xfId="66" applyFont="1" applyFill="1" applyBorder="1" applyAlignment="1">
      <alignment horizontal="center" vertical="center"/>
    </xf>
    <xf numFmtId="0" fontId="112" fillId="26" borderId="207" xfId="66" quotePrefix="1" applyFill="1" applyBorder="1" applyAlignment="1">
      <alignment horizontal="center" vertical="center"/>
    </xf>
    <xf numFmtId="0" fontId="112" fillId="26" borderId="206" xfId="66" applyFill="1" applyBorder="1" applyAlignment="1">
      <alignment horizontal="center" vertical="center"/>
    </xf>
    <xf numFmtId="0" fontId="112" fillId="26" borderId="135" xfId="66" applyFont="1" applyFill="1" applyBorder="1" applyAlignment="1">
      <alignment horizontal="center" vertical="center"/>
    </xf>
    <xf numFmtId="0" fontId="31" fillId="26" borderId="119" xfId="0" applyFont="1" applyFill="1" applyBorder="1" applyAlignment="1">
      <alignment horizontal="center" vertical="center" wrapText="1"/>
    </xf>
    <xf numFmtId="0" fontId="0" fillId="26" borderId="206" xfId="0" applyFont="1" applyFill="1" applyBorder="1" applyAlignment="1">
      <alignment horizontal="left" vertical="center" wrapText="1"/>
    </xf>
    <xf numFmtId="0" fontId="0" fillId="26" borderId="207" xfId="0" applyFont="1" applyFill="1" applyBorder="1" applyAlignment="1">
      <alignment horizontal="left" vertical="center" wrapText="1"/>
    </xf>
    <xf numFmtId="0" fontId="112" fillId="26" borderId="118" xfId="66" quotePrefix="1" applyFill="1" applyBorder="1" applyAlignment="1">
      <alignment horizontal="center" vertical="center"/>
    </xf>
    <xf numFmtId="0" fontId="40" fillId="26" borderId="117" xfId="0" applyFont="1" applyFill="1" applyBorder="1" applyAlignment="1">
      <alignment horizontal="center" vertical="center" wrapText="1"/>
    </xf>
    <xf numFmtId="0" fontId="40" fillId="26" borderId="119" xfId="0" applyFont="1" applyFill="1" applyBorder="1" applyAlignment="1">
      <alignment horizontal="center" vertical="center" wrapText="1"/>
    </xf>
    <xf numFmtId="0" fontId="40" fillId="26" borderId="180" xfId="0" applyFont="1" applyFill="1" applyBorder="1" applyAlignment="1">
      <alignment horizontal="center" vertical="center" wrapText="1"/>
    </xf>
    <xf numFmtId="0" fontId="25" fillId="26" borderId="117" xfId="0" applyFont="1" applyFill="1" applyBorder="1" applyAlignment="1">
      <alignment horizontal="center" vertical="center" wrapText="1" shrinkToFit="1"/>
    </xf>
    <xf numFmtId="0" fontId="25" fillId="26" borderId="119" xfId="0" applyFont="1" applyFill="1" applyBorder="1" applyAlignment="1">
      <alignment horizontal="center" vertical="center" shrinkToFit="1"/>
    </xf>
    <xf numFmtId="0" fontId="25" fillId="26" borderId="206" xfId="0" applyFont="1" applyFill="1" applyBorder="1" applyAlignment="1">
      <alignment horizontal="center" vertical="center" wrapText="1" shrinkToFit="1"/>
    </xf>
    <xf numFmtId="0" fontId="25" fillId="26" borderId="207" xfId="0" applyFont="1" applyFill="1" applyBorder="1" applyAlignment="1">
      <alignment horizontal="center" vertical="center" shrinkToFit="1"/>
    </xf>
    <xf numFmtId="0" fontId="25" fillId="26" borderId="118" xfId="0" applyFont="1" applyFill="1" applyBorder="1" applyAlignment="1">
      <alignment horizontal="center" vertical="center" wrapText="1" shrinkToFit="1"/>
    </xf>
    <xf numFmtId="0" fontId="25" fillId="26" borderId="178" xfId="0" applyFont="1" applyFill="1" applyBorder="1" applyAlignment="1">
      <alignment horizontal="center" vertical="center" shrinkToFit="1"/>
    </xf>
    <xf numFmtId="49" fontId="112" fillId="26" borderId="245" xfId="66" quotePrefix="1" applyNumberFormat="1" applyFont="1" applyFill="1" applyBorder="1" applyAlignment="1">
      <alignment horizontal="center" vertical="center" shrinkToFit="1"/>
    </xf>
    <xf numFmtId="0" fontId="112" fillId="26" borderId="246" xfId="66" applyFont="1" applyFill="1" applyBorder="1" applyAlignment="1">
      <alignment vertical="center" shrinkToFit="1"/>
    </xf>
    <xf numFmtId="0" fontId="0" fillId="26" borderId="245" xfId="0" applyFont="1" applyFill="1" applyBorder="1" applyAlignment="1">
      <alignment horizontal="left" vertical="center" wrapText="1"/>
    </xf>
    <xf numFmtId="0" fontId="0" fillId="26" borderId="246" xfId="0" applyFont="1" applyFill="1" applyBorder="1" applyAlignment="1">
      <alignment vertical="center" wrapText="1"/>
    </xf>
    <xf numFmtId="0" fontId="0" fillId="26" borderId="255" xfId="0" applyFont="1" applyFill="1" applyBorder="1" applyAlignment="1">
      <alignment horizontal="left" vertical="center" wrapText="1"/>
    </xf>
    <xf numFmtId="0" fontId="0" fillId="26" borderId="256" xfId="0" applyFont="1" applyFill="1" applyBorder="1" applyAlignment="1">
      <alignment horizontal="left" vertical="center" wrapText="1"/>
    </xf>
    <xf numFmtId="0" fontId="31" fillId="26" borderId="128" xfId="0" applyFont="1" applyFill="1" applyBorder="1" applyAlignment="1">
      <alignment horizontal="center" vertical="center" wrapText="1"/>
    </xf>
    <xf numFmtId="49" fontId="112" fillId="26" borderId="119" xfId="66" quotePrefix="1" applyNumberFormat="1" applyFill="1" applyBorder="1" applyAlignment="1">
      <alignment horizontal="center" vertical="center" shrinkToFit="1"/>
    </xf>
    <xf numFmtId="0" fontId="112" fillId="26" borderId="120" xfId="66" applyFill="1" applyBorder="1" applyAlignment="1">
      <alignment vertical="center" shrinkToFit="1"/>
    </xf>
    <xf numFmtId="0" fontId="0" fillId="26" borderId="138" xfId="0" applyFont="1" applyFill="1" applyBorder="1" applyAlignment="1">
      <alignment horizontal="left" vertical="center" wrapText="1"/>
    </xf>
    <xf numFmtId="49" fontId="112" fillId="26" borderId="135" xfId="66" quotePrefix="1" applyNumberFormat="1" applyFont="1" applyFill="1" applyBorder="1" applyAlignment="1">
      <alignment horizontal="center" vertical="center"/>
    </xf>
    <xf numFmtId="49" fontId="112" fillId="26" borderId="117" xfId="66" applyNumberFormat="1" applyFont="1" applyFill="1" applyBorder="1" applyAlignment="1">
      <alignment horizontal="center" vertical="center"/>
    </xf>
    <xf numFmtId="0" fontId="0" fillId="26" borderId="137" xfId="0" applyFont="1" applyFill="1" applyBorder="1" applyAlignment="1">
      <alignment horizontal="left" vertical="center" wrapText="1"/>
    </xf>
    <xf numFmtId="49" fontId="112" fillId="26" borderId="117" xfId="66" quotePrefix="1" applyNumberFormat="1" applyFont="1" applyFill="1" applyBorder="1" applyAlignment="1">
      <alignment horizontal="center" vertical="center" shrinkToFit="1"/>
    </xf>
    <xf numFmtId="0" fontId="112" fillId="26" borderId="120" xfId="66" applyFont="1" applyFill="1" applyBorder="1" applyAlignment="1">
      <alignment vertical="center" shrinkToFit="1"/>
    </xf>
    <xf numFmtId="0" fontId="0" fillId="26" borderId="128" xfId="0" applyFont="1" applyFill="1" applyBorder="1" applyAlignment="1">
      <alignment horizontal="center" vertical="center"/>
    </xf>
    <xf numFmtId="0" fontId="0" fillId="26" borderId="118" xfId="0" applyFont="1" applyFill="1" applyBorder="1" applyAlignment="1">
      <alignment horizontal="center" vertical="center"/>
    </xf>
    <xf numFmtId="0" fontId="0" fillId="26" borderId="128" xfId="0" applyFont="1" applyFill="1" applyBorder="1" applyAlignment="1">
      <alignment horizontal="left" vertical="center" wrapText="1"/>
    </xf>
    <xf numFmtId="0" fontId="112" fillId="26" borderId="117" xfId="66" quotePrefix="1" applyFont="1" applyFill="1" applyBorder="1" applyAlignment="1">
      <alignment horizontal="center" vertical="center"/>
    </xf>
    <xf numFmtId="0" fontId="31" fillId="26" borderId="128" xfId="0" applyFont="1" applyFill="1" applyBorder="1" applyAlignment="1">
      <alignment horizontal="center" vertical="center"/>
    </xf>
    <xf numFmtId="0" fontId="38" fillId="26" borderId="39" xfId="0" applyFont="1" applyFill="1" applyBorder="1" applyAlignment="1">
      <alignment horizontal="center" vertical="center"/>
    </xf>
    <xf numFmtId="0" fontId="38" fillId="26" borderId="60" xfId="0" applyFont="1" applyFill="1" applyBorder="1" applyAlignment="1">
      <alignment horizontal="center" vertical="center"/>
    </xf>
    <xf numFmtId="0" fontId="31" fillId="26" borderId="120" xfId="0" applyFont="1" applyFill="1" applyBorder="1" applyAlignment="1">
      <alignment horizontal="center" vertical="center"/>
    </xf>
    <xf numFmtId="0" fontId="0" fillId="26" borderId="265" xfId="0" applyFont="1" applyFill="1" applyBorder="1" applyAlignment="1">
      <alignment horizontal="center" vertical="center"/>
    </xf>
    <xf numFmtId="0" fontId="0" fillId="26" borderId="266" xfId="0" applyFont="1" applyFill="1" applyBorder="1" applyAlignment="1">
      <alignment horizontal="center" vertical="center"/>
    </xf>
    <xf numFmtId="0" fontId="0" fillId="26" borderId="120" xfId="0" applyFont="1" applyFill="1" applyBorder="1" applyAlignment="1">
      <alignment horizontal="left" vertical="center" wrapText="1"/>
    </xf>
    <xf numFmtId="0" fontId="0" fillId="26" borderId="50" xfId="0" applyFont="1" applyFill="1" applyBorder="1" applyAlignment="1">
      <alignment horizontal="left" vertical="center" wrapText="1"/>
    </xf>
    <xf numFmtId="0" fontId="112" fillId="26" borderId="0" xfId="66" quotePrefix="1" applyFont="1" applyFill="1" applyBorder="1" applyAlignment="1">
      <alignment horizontal="center" vertical="center"/>
    </xf>
    <xf numFmtId="0" fontId="112" fillId="26" borderId="0" xfId="66" applyFont="1" applyFill="1" applyBorder="1" applyAlignment="1">
      <alignment horizontal="center" vertical="center"/>
    </xf>
    <xf numFmtId="0" fontId="31" fillId="26" borderId="264" xfId="0" applyFont="1" applyFill="1" applyBorder="1" applyAlignment="1">
      <alignment horizontal="center" vertical="center"/>
    </xf>
    <xf numFmtId="0" fontId="31" fillId="26" borderId="263" xfId="0" applyFont="1" applyFill="1" applyBorder="1" applyAlignment="1">
      <alignment horizontal="center" vertical="center"/>
    </xf>
    <xf numFmtId="0" fontId="0" fillId="26" borderId="117" xfId="0" applyFont="1" applyFill="1" applyBorder="1" applyAlignment="1">
      <alignment horizontal="center" vertical="center" wrapText="1" shrinkToFit="1"/>
    </xf>
    <xf numFmtId="0" fontId="138" fillId="26" borderId="354" xfId="66" applyFont="1" applyFill="1" applyBorder="1" applyAlignment="1">
      <alignment horizontal="center" vertical="center" wrapText="1"/>
    </xf>
    <xf numFmtId="0" fontId="138" fillId="26" borderId="266" xfId="66" applyFont="1" applyFill="1" applyBorder="1" applyAlignment="1">
      <alignment horizontal="center" vertical="center"/>
    </xf>
    <xf numFmtId="0" fontId="112" fillId="26" borderId="119" xfId="66" applyFont="1" applyFill="1" applyBorder="1" applyAlignment="1">
      <alignment horizontal="center" vertical="center"/>
    </xf>
    <xf numFmtId="0" fontId="0" fillId="26" borderId="119" xfId="0" applyFont="1" applyFill="1" applyBorder="1" applyAlignment="1">
      <alignment vertical="center" wrapText="1"/>
    </xf>
    <xf numFmtId="0" fontId="138" fillId="26" borderId="119" xfId="0" applyFont="1" applyFill="1" applyBorder="1" applyAlignment="1">
      <alignment vertical="center" wrapText="1"/>
    </xf>
    <xf numFmtId="0" fontId="138" fillId="26" borderId="120" xfId="0" applyFont="1" applyFill="1" applyBorder="1" applyAlignment="1">
      <alignment vertical="center" wrapText="1"/>
    </xf>
    <xf numFmtId="0" fontId="138" fillId="26" borderId="265" xfId="66" applyFont="1" applyFill="1" applyBorder="1" applyAlignment="1">
      <alignment horizontal="center" vertical="center" wrapText="1"/>
    </xf>
    <xf numFmtId="0" fontId="138" fillId="26" borderId="353" xfId="66" applyFont="1" applyFill="1" applyBorder="1" applyAlignment="1">
      <alignment horizontal="center" vertical="center"/>
    </xf>
    <xf numFmtId="0" fontId="215" fillId="0" borderId="117" xfId="66" applyFont="1" applyBorder="1" applyAlignment="1">
      <alignment horizontal="center" vertical="center"/>
    </xf>
    <xf numFmtId="0" fontId="215" fillId="0" borderId="118" xfId="66" applyFont="1" applyBorder="1" applyAlignment="1">
      <alignment horizontal="center" vertical="center"/>
    </xf>
    <xf numFmtId="0" fontId="138" fillId="26" borderId="267" xfId="0" applyFont="1" applyFill="1" applyBorder="1" applyAlignment="1">
      <alignment horizontal="center" vertical="center" shrinkToFit="1"/>
    </xf>
    <xf numFmtId="0" fontId="138" fillId="26" borderId="268" xfId="0" applyFont="1" applyFill="1" applyBorder="1" applyAlignment="1">
      <alignment horizontal="center" vertical="center" shrinkToFit="1"/>
    </xf>
    <xf numFmtId="0" fontId="226" fillId="26" borderId="15" xfId="0" applyFont="1" applyFill="1" applyBorder="1" applyAlignment="1">
      <alignment horizontal="center" vertical="center"/>
    </xf>
    <xf numFmtId="0" fontId="226" fillId="26" borderId="192" xfId="0" applyFont="1" applyFill="1" applyBorder="1" applyAlignment="1">
      <alignment horizontal="center" vertical="center"/>
    </xf>
    <xf numFmtId="0" fontId="173" fillId="26" borderId="119" xfId="0" applyFont="1" applyFill="1" applyBorder="1" applyAlignment="1">
      <alignment horizontal="center" vertical="center" wrapText="1"/>
    </xf>
    <xf numFmtId="0" fontId="173" fillId="26" borderId="120" xfId="0" applyFont="1" applyFill="1" applyBorder="1" applyAlignment="1">
      <alignment horizontal="center" vertical="center"/>
    </xf>
    <xf numFmtId="0" fontId="226" fillId="26" borderId="112" xfId="0" applyFont="1" applyFill="1" applyBorder="1" applyAlignment="1">
      <alignment horizontal="center" vertical="center"/>
    </xf>
    <xf numFmtId="0" fontId="226" fillId="26" borderId="113" xfId="0" applyFont="1" applyFill="1" applyBorder="1" applyAlignment="1">
      <alignment horizontal="center" vertical="center"/>
    </xf>
    <xf numFmtId="0" fontId="138" fillId="26" borderId="10" xfId="0" applyFont="1" applyFill="1" applyBorder="1" applyAlignment="1">
      <alignment vertical="center" wrapText="1"/>
    </xf>
    <xf numFmtId="0" fontId="173" fillId="26" borderId="117" xfId="0" applyFont="1" applyFill="1" applyBorder="1" applyAlignment="1">
      <alignment horizontal="center" vertical="center" wrapText="1" shrinkToFit="1"/>
    </xf>
    <xf numFmtId="0" fontId="173" fillId="26" borderId="118" xfId="0" applyFont="1" applyFill="1" applyBorder="1" applyAlignment="1">
      <alignment vertical="center" shrinkToFit="1"/>
    </xf>
    <xf numFmtId="0" fontId="37" fillId="26" borderId="113" xfId="0" applyFont="1" applyFill="1" applyBorder="1" applyAlignment="1">
      <alignment horizontal="center" vertical="center"/>
    </xf>
    <xf numFmtId="0" fontId="0" fillId="26" borderId="184" xfId="0" applyFont="1" applyFill="1" applyBorder="1" applyAlignment="1">
      <alignment horizontal="center" vertical="center" wrapText="1" shrinkToFit="1"/>
    </xf>
    <xf numFmtId="0" fontId="0" fillId="26" borderId="178" xfId="0" applyFont="1" applyFill="1" applyBorder="1" applyAlignment="1">
      <alignment horizontal="center" vertical="center" shrinkToFit="1"/>
    </xf>
    <xf numFmtId="0" fontId="0" fillId="26" borderId="119" xfId="0" applyFont="1" applyFill="1" applyBorder="1" applyAlignment="1">
      <alignment horizontal="center" vertical="center" wrapText="1" shrinkToFit="1"/>
    </xf>
    <xf numFmtId="0" fontId="0" fillId="26" borderId="262" xfId="0" applyFont="1" applyFill="1" applyBorder="1" applyAlignment="1">
      <alignment horizontal="left" vertical="center" wrapText="1"/>
    </xf>
    <xf numFmtId="0" fontId="37" fillId="26" borderId="192" xfId="0" applyFont="1" applyFill="1" applyBorder="1" applyAlignment="1">
      <alignment horizontal="center" vertical="center"/>
    </xf>
    <xf numFmtId="0" fontId="37" fillId="26" borderId="193" xfId="0" applyFont="1" applyFill="1" applyBorder="1" applyAlignment="1">
      <alignment horizontal="center" vertical="center"/>
    </xf>
    <xf numFmtId="0" fontId="0" fillId="26" borderId="187" xfId="0" applyFont="1" applyFill="1" applyBorder="1" applyAlignment="1">
      <alignment horizontal="left" vertical="center" wrapText="1"/>
    </xf>
    <xf numFmtId="0" fontId="31" fillId="26" borderId="184" xfId="0" applyFont="1" applyFill="1" applyBorder="1" applyAlignment="1">
      <alignment horizontal="center" vertical="center" wrapText="1"/>
    </xf>
    <xf numFmtId="0" fontId="31" fillId="26" borderId="178" xfId="0" applyFont="1" applyFill="1" applyBorder="1" applyAlignment="1">
      <alignment horizontal="center" vertical="center"/>
    </xf>
    <xf numFmtId="0" fontId="226" fillId="26" borderId="194" xfId="0" applyFont="1" applyFill="1" applyBorder="1" applyAlignment="1">
      <alignment horizontal="center" vertical="center"/>
    </xf>
    <xf numFmtId="0" fontId="138" fillId="26" borderId="136" xfId="0" applyFont="1" applyFill="1" applyBorder="1" applyAlignment="1">
      <alignment horizontal="center" vertical="center" shrinkToFit="1"/>
    </xf>
    <xf numFmtId="0" fontId="138" fillId="26" borderId="14" xfId="0" applyFont="1" applyFill="1" applyBorder="1" applyAlignment="1">
      <alignment vertical="center" wrapText="1"/>
    </xf>
    <xf numFmtId="0" fontId="226" fillId="26" borderId="176" xfId="0" applyFont="1" applyFill="1" applyBorder="1" applyAlignment="1">
      <alignment horizontal="center" vertical="center"/>
    </xf>
    <xf numFmtId="0" fontId="173" fillId="26" borderId="135" xfId="0" applyFont="1" applyFill="1" applyBorder="1" applyAlignment="1">
      <alignment horizontal="center" vertical="center"/>
    </xf>
    <xf numFmtId="0" fontId="37" fillId="26" borderId="198" xfId="0" applyFont="1" applyFill="1" applyBorder="1" applyAlignment="1">
      <alignment horizontal="center" vertical="center" wrapText="1"/>
    </xf>
    <xf numFmtId="0" fontId="37" fillId="26" borderId="203" xfId="0" applyFont="1" applyFill="1" applyBorder="1" applyAlignment="1">
      <alignment horizontal="center" vertical="center" wrapText="1"/>
    </xf>
    <xf numFmtId="187" fontId="0" fillId="26" borderId="200" xfId="0" applyNumberFormat="1" applyFont="1" applyFill="1" applyBorder="1" applyAlignment="1">
      <alignment vertical="center" wrapText="1"/>
    </xf>
    <xf numFmtId="187" fontId="0" fillId="26" borderId="180" xfId="0" applyNumberFormat="1" applyFont="1" applyFill="1" applyBorder="1" applyAlignment="1">
      <alignment vertical="center" wrapText="1"/>
    </xf>
    <xf numFmtId="187" fontId="0" fillId="26" borderId="205" xfId="0" applyNumberFormat="1" applyFont="1" applyFill="1" applyBorder="1" applyAlignment="1">
      <alignment vertical="center" wrapText="1"/>
    </xf>
    <xf numFmtId="0" fontId="38" fillId="26" borderId="31" xfId="0" applyFont="1" applyFill="1" applyBorder="1" applyAlignment="1">
      <alignment horizontal="center" vertical="center"/>
    </xf>
    <xf numFmtId="0" fontId="38" fillId="26" borderId="50" xfId="0" applyFont="1" applyFill="1" applyBorder="1" applyAlignment="1">
      <alignment horizontal="center" vertical="center"/>
    </xf>
    <xf numFmtId="0" fontId="40" fillId="26" borderId="128" xfId="0" applyFont="1" applyFill="1" applyBorder="1" applyAlignment="1">
      <alignment horizontal="center" vertical="center" wrapText="1"/>
    </xf>
    <xf numFmtId="0" fontId="40" fillId="26" borderId="120" xfId="0" applyFont="1" applyFill="1" applyBorder="1" applyAlignment="1">
      <alignment horizontal="center" vertical="center" wrapText="1"/>
    </xf>
    <xf numFmtId="0" fontId="0" fillId="26" borderId="139" xfId="0" applyFont="1" applyFill="1" applyBorder="1" applyAlignment="1">
      <alignment horizontal="left" vertical="center" wrapText="1"/>
    </xf>
    <xf numFmtId="0" fontId="0" fillId="26" borderId="60" xfId="0" applyFont="1" applyFill="1" applyBorder="1" applyAlignment="1">
      <alignment horizontal="left" vertical="center" wrapText="1"/>
    </xf>
    <xf numFmtId="0" fontId="0" fillId="26" borderId="128" xfId="0" applyFont="1" applyFill="1" applyBorder="1" applyAlignment="1">
      <alignment horizontal="center" vertical="center" shrinkToFit="1"/>
    </xf>
    <xf numFmtId="187" fontId="0" fillId="26" borderId="245" xfId="0" applyNumberFormat="1" applyFont="1" applyFill="1" applyBorder="1" applyAlignment="1">
      <alignment vertical="center" wrapText="1"/>
    </xf>
    <xf numFmtId="187" fontId="0" fillId="26" borderId="246" xfId="0" applyNumberFormat="1" applyFont="1" applyFill="1" applyBorder="1" applyAlignment="1">
      <alignment vertical="center" wrapText="1"/>
    </xf>
    <xf numFmtId="0" fontId="0" fillId="26" borderId="245" xfId="0" applyFont="1" applyFill="1" applyBorder="1" applyAlignment="1">
      <alignment horizontal="center" vertical="center" shrinkToFit="1"/>
    </xf>
    <xf numFmtId="0" fontId="0" fillId="26" borderId="246" xfId="0" applyFont="1" applyFill="1" applyBorder="1" applyAlignment="1">
      <alignment horizontal="center" vertical="center" shrinkToFit="1"/>
    </xf>
    <xf numFmtId="0" fontId="38" fillId="26" borderId="130" xfId="0" applyFont="1" applyFill="1" applyBorder="1" applyAlignment="1">
      <alignment horizontal="center" vertical="center"/>
    </xf>
    <xf numFmtId="0" fontId="38" fillId="26" borderId="32" xfId="0" applyFont="1" applyFill="1" applyBorder="1" applyAlignment="1">
      <alignment horizontal="center" vertical="center"/>
    </xf>
    <xf numFmtId="0" fontId="38" fillId="26" borderId="140" xfId="0" applyFont="1" applyFill="1" applyBorder="1" applyAlignment="1">
      <alignment horizontal="center" vertical="center"/>
    </xf>
    <xf numFmtId="187" fontId="95" fillId="26" borderId="117" xfId="0" applyNumberFormat="1" applyFont="1" applyFill="1" applyBorder="1" applyAlignment="1">
      <alignment vertical="center" wrapText="1"/>
    </xf>
    <xf numFmtId="187" fontId="95" fillId="26" borderId="118" xfId="0" applyNumberFormat="1" applyFont="1" applyFill="1" applyBorder="1" applyAlignment="1">
      <alignment vertical="center" wrapText="1"/>
    </xf>
    <xf numFmtId="0" fontId="37" fillId="26" borderId="190" xfId="0" applyFont="1" applyFill="1" applyBorder="1" applyAlignment="1">
      <alignment horizontal="center" vertical="center"/>
    </xf>
    <xf numFmtId="0" fontId="37" fillId="26" borderId="191" xfId="0" applyFont="1" applyFill="1" applyBorder="1" applyAlignment="1">
      <alignment horizontal="center" vertical="center"/>
    </xf>
    <xf numFmtId="187" fontId="0" fillId="26" borderId="183" xfId="0" applyNumberFormat="1" applyFont="1" applyFill="1" applyBorder="1" applyAlignment="1">
      <alignment vertical="center" wrapText="1"/>
    </xf>
    <xf numFmtId="0" fontId="137" fillId="0" borderId="34" xfId="0" applyFont="1" applyFill="1" applyBorder="1" applyAlignment="1">
      <alignment horizontal="center" vertical="center"/>
    </xf>
    <xf numFmtId="0" fontId="141" fillId="0" borderId="0" xfId="0" applyFont="1" applyFill="1" applyAlignment="1">
      <alignment horizontal="left" vertical="center" wrapText="1"/>
    </xf>
    <xf numFmtId="0" fontId="138" fillId="26" borderId="137" xfId="0" applyFont="1" applyFill="1" applyBorder="1" applyAlignment="1">
      <alignment horizontal="left" vertical="center" wrapText="1"/>
    </xf>
    <xf numFmtId="0" fontId="138" fillId="0" borderId="134" xfId="0" applyFont="1" applyFill="1" applyBorder="1" applyAlignment="1">
      <alignment horizontal="left" vertical="center" wrapText="1"/>
    </xf>
    <xf numFmtId="0" fontId="138" fillId="0" borderId="44" xfId="0" applyFont="1" applyFill="1" applyBorder="1" applyAlignment="1">
      <alignment horizontal="left" vertical="center" wrapText="1"/>
    </xf>
    <xf numFmtId="0" fontId="38" fillId="26" borderId="48" xfId="0" applyFont="1" applyFill="1" applyBorder="1" applyAlignment="1">
      <alignment horizontal="center" vertical="center"/>
    </xf>
    <xf numFmtId="0" fontId="38" fillId="26" borderId="166" xfId="0" applyFont="1" applyFill="1" applyBorder="1" applyAlignment="1">
      <alignment horizontal="center" vertical="center"/>
    </xf>
    <xf numFmtId="0" fontId="37" fillId="26" borderId="249" xfId="0" applyFont="1" applyFill="1" applyBorder="1" applyAlignment="1">
      <alignment horizontal="center" vertical="center"/>
    </xf>
    <xf numFmtId="0" fontId="37" fillId="26" borderId="253" xfId="0" applyFont="1" applyFill="1" applyBorder="1" applyAlignment="1">
      <alignment horizontal="center" vertical="center"/>
    </xf>
    <xf numFmtId="0" fontId="37" fillId="26" borderId="250" xfId="0" applyFont="1" applyFill="1" applyBorder="1" applyAlignment="1">
      <alignment horizontal="center" vertical="center"/>
    </xf>
    <xf numFmtId="0" fontId="37" fillId="26" borderId="254" xfId="0" applyFont="1" applyFill="1" applyBorder="1" applyAlignment="1">
      <alignment horizontal="center" vertical="center"/>
    </xf>
    <xf numFmtId="0" fontId="37" fillId="26" borderId="105" xfId="0" applyFont="1" applyFill="1" applyBorder="1" applyAlignment="1">
      <alignment horizontal="center" vertical="center"/>
    </xf>
    <xf numFmtId="0" fontId="37" fillId="26" borderId="105" xfId="0" applyFont="1" applyFill="1" applyBorder="1" applyAlignment="1">
      <alignment horizontal="center" vertical="center" wrapText="1"/>
    </xf>
    <xf numFmtId="0" fontId="37" fillId="26" borderId="107" xfId="0" applyFont="1" applyFill="1" applyBorder="1" applyAlignment="1">
      <alignment horizontal="center" vertical="center" wrapText="1"/>
    </xf>
    <xf numFmtId="0" fontId="37" fillId="26" borderId="109" xfId="0" applyFont="1" applyFill="1" applyBorder="1" applyAlignment="1">
      <alignment horizontal="center" vertical="center" wrapText="1"/>
    </xf>
    <xf numFmtId="0" fontId="215" fillId="26" borderId="133" xfId="66" applyFont="1" applyFill="1" applyBorder="1" applyAlignment="1">
      <alignment horizontal="center" vertical="center"/>
    </xf>
    <xf numFmtId="0" fontId="139" fillId="26" borderId="135" xfId="66" applyFont="1" applyFill="1" applyBorder="1" applyAlignment="1">
      <alignment horizontal="center" vertical="center"/>
    </xf>
    <xf numFmtId="0" fontId="37" fillId="26" borderId="192" xfId="0" applyFont="1" applyFill="1" applyBorder="1" applyAlignment="1">
      <alignment horizontal="center" vertical="center" wrapText="1"/>
    </xf>
    <xf numFmtId="0" fontId="37" fillId="26" borderId="113" xfId="0" applyFont="1" applyFill="1" applyBorder="1" applyAlignment="1">
      <alignment horizontal="center" vertical="center" wrapText="1"/>
    </xf>
    <xf numFmtId="0" fontId="37" fillId="26" borderId="182" xfId="0" applyFont="1" applyFill="1" applyBorder="1" applyAlignment="1">
      <alignment horizontal="center" vertical="center"/>
    </xf>
    <xf numFmtId="0" fontId="210" fillId="26" borderId="118" xfId="0" applyFont="1" applyFill="1" applyBorder="1" applyAlignment="1">
      <alignment horizontal="center" vertical="center"/>
    </xf>
    <xf numFmtId="0" fontId="210" fillId="26" borderId="133" xfId="0" applyFont="1" applyFill="1" applyBorder="1" applyAlignment="1">
      <alignment horizontal="center" vertical="center"/>
    </xf>
    <xf numFmtId="0" fontId="0" fillId="26" borderId="208" xfId="0" applyFont="1" applyFill="1" applyBorder="1" applyAlignment="1">
      <alignment horizontal="left" vertical="center" wrapText="1"/>
    </xf>
    <xf numFmtId="0" fontId="0" fillId="26" borderId="209" xfId="0" applyFont="1" applyFill="1" applyBorder="1" applyAlignment="1">
      <alignment horizontal="left" vertical="center" wrapText="1"/>
    </xf>
    <xf numFmtId="0" fontId="112" fillId="26" borderId="200" xfId="66" quotePrefix="1" applyFill="1" applyBorder="1" applyAlignment="1">
      <alignment horizontal="center" vertical="center"/>
    </xf>
    <xf numFmtId="0" fontId="112" fillId="26" borderId="205" xfId="66" applyFill="1" applyBorder="1" applyAlignment="1">
      <alignment horizontal="center" vertical="center"/>
    </xf>
    <xf numFmtId="0" fontId="0" fillId="26" borderId="205" xfId="0" applyFont="1" applyFill="1" applyBorder="1" applyAlignment="1">
      <alignment horizontal="left" vertical="center" wrapText="1"/>
    </xf>
    <xf numFmtId="58" fontId="25" fillId="26" borderId="373" xfId="0" applyNumberFormat="1" applyFont="1" applyFill="1" applyBorder="1" applyAlignment="1">
      <alignment horizontal="center" vertical="center" wrapText="1" shrinkToFit="1"/>
    </xf>
    <xf numFmtId="58" fontId="25" fillId="26" borderId="202" xfId="0" applyNumberFormat="1" applyFont="1" applyFill="1" applyBorder="1" applyAlignment="1">
      <alignment horizontal="center" vertical="center" shrinkToFit="1"/>
    </xf>
    <xf numFmtId="187" fontId="95" fillId="26" borderId="119" xfId="0" applyNumberFormat="1" applyFont="1" applyFill="1" applyBorder="1" applyAlignment="1">
      <alignment vertical="center" wrapText="1"/>
    </xf>
    <xf numFmtId="0" fontId="67" fillId="27" borderId="0" xfId="0" applyFont="1" applyFill="1" applyAlignment="1">
      <alignment horizontal="center"/>
    </xf>
    <xf numFmtId="176" fontId="23" fillId="28" borderId="0" xfId="58" applyNumberFormat="1" applyFont="1" applyFill="1" applyBorder="1" applyAlignment="1">
      <alignment horizontal="center" vertical="center" shrinkToFit="1"/>
    </xf>
    <xf numFmtId="176" fontId="23" fillId="28" borderId="146" xfId="58" applyNumberFormat="1" applyFont="1" applyFill="1" applyBorder="1" applyAlignment="1">
      <alignment horizontal="left" vertical="center" shrinkToFit="1"/>
    </xf>
    <xf numFmtId="0" fontId="109" fillId="0" borderId="0" xfId="0" applyFont="1" applyAlignment="1">
      <alignment horizontal="center"/>
    </xf>
    <xf numFmtId="0" fontId="67" fillId="27" borderId="0" xfId="0" applyFont="1" applyFill="1" applyAlignment="1">
      <alignment horizontal="left"/>
    </xf>
    <xf numFmtId="0" fontId="67" fillId="27" borderId="146" xfId="0" applyFont="1" applyFill="1" applyBorder="1" applyAlignment="1">
      <alignment horizontal="center"/>
    </xf>
    <xf numFmtId="0" fontId="113" fillId="27" borderId="19" xfId="67" applyFont="1" applyFill="1" applyBorder="1" applyAlignment="1">
      <alignment horizontal="center" vertical="top" wrapText="1"/>
    </xf>
    <xf numFmtId="0" fontId="115" fillId="0" borderId="0" xfId="67" applyFont="1" applyAlignment="1">
      <alignment horizontal="center" vertical="center" wrapText="1"/>
    </xf>
    <xf numFmtId="0" fontId="115" fillId="0" borderId="0" xfId="67" applyFont="1" applyAlignment="1">
      <alignment horizontal="left" vertical="top" wrapText="1"/>
    </xf>
    <xf numFmtId="0" fontId="115" fillId="0" borderId="0" xfId="67" applyFont="1" applyAlignment="1">
      <alignment horizontal="left" wrapText="1"/>
    </xf>
    <xf numFmtId="0" fontId="113" fillId="0" borderId="19" xfId="67" applyFont="1" applyBorder="1" applyAlignment="1">
      <alignment horizontal="center" vertical="top" wrapText="1"/>
    </xf>
    <xf numFmtId="0" fontId="113" fillId="27" borderId="19" xfId="67" applyFont="1" applyFill="1" applyBorder="1" applyAlignment="1">
      <alignment horizontal="center" vertical="center" wrapText="1"/>
    </xf>
    <xf numFmtId="6" fontId="117" fillId="27" borderId="19" xfId="33" applyNumberFormat="1" applyFont="1" applyFill="1" applyBorder="1" applyAlignment="1">
      <alignment horizontal="center" vertical="top" wrapText="1"/>
    </xf>
    <xf numFmtId="0" fontId="116" fillId="31" borderId="19" xfId="67" applyFont="1" applyFill="1" applyBorder="1" applyAlignment="1">
      <alignment horizontal="center" vertical="top" wrapText="1"/>
    </xf>
    <xf numFmtId="0" fontId="117" fillId="27" borderId="19" xfId="67" applyFont="1" applyFill="1" applyBorder="1" applyAlignment="1">
      <alignment horizontal="center" vertical="top" wrapText="1"/>
    </xf>
    <xf numFmtId="0" fontId="115" fillId="0" borderId="0" xfId="67" applyFont="1" applyAlignment="1">
      <alignment horizontal="right" vertical="center" wrapText="1"/>
    </xf>
    <xf numFmtId="0" fontId="17" fillId="0" borderId="0" xfId="67" applyAlignment="1">
      <alignment horizontal="right" vertical="center"/>
    </xf>
    <xf numFmtId="0" fontId="113" fillId="0" borderId="0" xfId="67" applyFont="1" applyAlignment="1">
      <alignment horizontal="justify" vertical="center" wrapText="1"/>
    </xf>
    <xf numFmtId="0" fontId="17" fillId="0" borderId="0" xfId="67">
      <alignment vertical="center"/>
    </xf>
    <xf numFmtId="0" fontId="114" fillId="0" borderId="0" xfId="67" applyFont="1" applyAlignment="1">
      <alignment horizontal="center" vertical="center" wrapText="1"/>
    </xf>
    <xf numFmtId="0" fontId="115" fillId="0" borderId="0" xfId="67" applyFont="1" applyAlignment="1">
      <alignment horizontal="justify" vertical="center" wrapText="1"/>
    </xf>
    <xf numFmtId="0" fontId="17" fillId="0" borderId="0" xfId="67" applyAlignment="1">
      <alignment horizontal="center" vertical="center"/>
    </xf>
    <xf numFmtId="176" fontId="23" fillId="31" borderId="0" xfId="58" applyNumberFormat="1" applyFont="1" applyFill="1" applyBorder="1" applyAlignment="1">
      <alignment horizontal="center" vertical="center" shrinkToFit="1"/>
    </xf>
    <xf numFmtId="0" fontId="113" fillId="0" borderId="0" xfId="67" applyFont="1" applyAlignment="1">
      <alignment horizontal="left" vertical="center" wrapText="1"/>
    </xf>
    <xf numFmtId="0" fontId="115" fillId="0" borderId="0" xfId="67" applyFont="1" applyFill="1" applyAlignment="1">
      <alignment horizontal="left" vertical="center" wrapText="1"/>
    </xf>
    <xf numFmtId="0" fontId="17" fillId="0" borderId="0" xfId="67" applyFill="1" applyAlignment="1">
      <alignment horizontal="left" vertical="center"/>
    </xf>
    <xf numFmtId="0" fontId="116" fillId="27" borderId="19" xfId="67" applyFont="1" applyFill="1" applyBorder="1" applyAlignment="1">
      <alignment horizontal="center" vertical="top" wrapText="1"/>
    </xf>
    <xf numFmtId="0" fontId="115" fillId="27" borderId="0" xfId="67" applyFont="1" applyFill="1" applyAlignment="1">
      <alignment horizontal="right" vertical="center" wrapText="1"/>
    </xf>
    <xf numFmtId="0" fontId="140" fillId="0" borderId="0" xfId="67" applyFont="1" applyAlignment="1">
      <alignment horizontal="center" vertical="center" wrapText="1"/>
    </xf>
    <xf numFmtId="0" fontId="113" fillId="0" borderId="0" xfId="67" applyFont="1" applyAlignment="1">
      <alignment horizontal="left" wrapText="1"/>
    </xf>
    <xf numFmtId="0" fontId="113" fillId="0" borderId="0" xfId="67" applyFont="1" applyAlignment="1">
      <alignment horizontal="left" vertical="top" wrapText="1"/>
    </xf>
    <xf numFmtId="0" fontId="17" fillId="31" borderId="0" xfId="67" applyFill="1" applyAlignment="1">
      <alignment horizontal="center" vertical="center" wrapText="1"/>
    </xf>
    <xf numFmtId="0" fontId="113" fillId="0" borderId="0" xfId="67" applyFont="1" applyAlignment="1">
      <alignment horizontal="center" vertical="center" wrapText="1"/>
    </xf>
    <xf numFmtId="0" fontId="123" fillId="0" borderId="10" xfId="67" applyFont="1" applyBorder="1" applyAlignment="1">
      <alignment horizontal="left" vertical="center"/>
    </xf>
    <xf numFmtId="0" fontId="116" fillId="0" borderId="10" xfId="67" applyFont="1" applyBorder="1" applyAlignment="1">
      <alignment horizontal="left" vertical="center"/>
    </xf>
    <xf numFmtId="0" fontId="119" fillId="0" borderId="0" xfId="67" applyFont="1" applyAlignment="1">
      <alignment horizontal="left" vertical="top" wrapText="1"/>
    </xf>
    <xf numFmtId="0" fontId="117" fillId="31" borderId="13" xfId="67" applyFont="1" applyFill="1" applyBorder="1" applyAlignment="1">
      <alignment horizontal="center" vertical="top" wrapText="1"/>
    </xf>
    <xf numFmtId="0" fontId="117" fillId="31" borderId="14" xfId="67" applyFont="1" applyFill="1" applyBorder="1" applyAlignment="1">
      <alignment horizontal="center" vertical="top" wrapText="1"/>
    </xf>
    <xf numFmtId="0" fontId="117" fillId="31" borderId="27" xfId="67" applyFont="1" applyFill="1" applyBorder="1" applyAlignment="1">
      <alignment horizontal="center" vertical="top" wrapText="1"/>
    </xf>
    <xf numFmtId="0" fontId="117" fillId="31" borderId="16" xfId="67" applyFont="1" applyFill="1" applyBorder="1" applyAlignment="1">
      <alignment horizontal="center" vertical="top" wrapText="1"/>
    </xf>
    <xf numFmtId="0" fontId="117" fillId="31" borderId="0" xfId="67" applyFont="1" applyFill="1" applyBorder="1" applyAlignment="1">
      <alignment horizontal="center" vertical="top" wrapText="1"/>
    </xf>
    <xf numFmtId="0" fontId="117" fillId="31" borderId="15" xfId="67" applyFont="1" applyFill="1" applyBorder="1" applyAlignment="1">
      <alignment horizontal="center" vertical="top" wrapText="1"/>
    </xf>
    <xf numFmtId="0" fontId="117" fillId="31" borderId="18" xfId="67" applyFont="1" applyFill="1" applyBorder="1" applyAlignment="1">
      <alignment horizontal="center" vertical="top" wrapText="1"/>
    </xf>
    <xf numFmtId="0" fontId="117" fillId="31" borderId="10" xfId="67" applyFont="1" applyFill="1" applyBorder="1" applyAlignment="1">
      <alignment horizontal="center" vertical="top" wrapText="1"/>
    </xf>
    <xf numFmtId="0" fontId="117" fillId="31" borderId="26" xfId="67" applyFont="1" applyFill="1" applyBorder="1" applyAlignment="1">
      <alignment horizontal="center" vertical="top" wrapText="1"/>
    </xf>
    <xf numFmtId="0" fontId="115" fillId="31" borderId="19" xfId="67" applyFont="1" applyFill="1" applyBorder="1" applyAlignment="1">
      <alignment horizontal="center" vertical="center" wrapText="1"/>
    </xf>
    <xf numFmtId="0" fontId="120" fillId="0" borderId="0" xfId="67" applyFont="1" applyAlignment="1">
      <alignment horizontal="justify" vertical="center" wrapText="1"/>
    </xf>
    <xf numFmtId="0" fontId="113" fillId="31" borderId="0" xfId="96" applyFont="1" applyFill="1" applyAlignment="1">
      <alignment horizontal="left" vertical="top" wrapText="1"/>
    </xf>
    <xf numFmtId="0" fontId="113" fillId="0" borderId="11" xfId="96" applyFont="1" applyBorder="1" applyAlignment="1">
      <alignment horizontal="center" vertical="center" wrapText="1"/>
    </xf>
    <xf numFmtId="0" fontId="113" fillId="0" borderId="28" xfId="96" applyFont="1" applyBorder="1" applyAlignment="1">
      <alignment horizontal="center" vertical="center" wrapText="1"/>
    </xf>
    <xf numFmtId="0" fontId="113" fillId="0" borderId="12" xfId="96" applyFont="1" applyBorder="1" applyAlignment="1">
      <alignment horizontal="center" vertical="center" wrapText="1"/>
    </xf>
    <xf numFmtId="0" fontId="113" fillId="31" borderId="19" xfId="96" applyFont="1" applyFill="1" applyBorder="1" applyAlignment="1">
      <alignment horizontal="center" vertical="center" wrapText="1"/>
    </xf>
    <xf numFmtId="0" fontId="113" fillId="0" borderId="0" xfId="96" applyFont="1" applyAlignment="1">
      <alignment horizontal="left" vertical="top" wrapText="1"/>
    </xf>
    <xf numFmtId="0" fontId="115" fillId="0" borderId="0" xfId="96" applyFont="1" applyAlignment="1">
      <alignment horizontal="center" vertical="center" wrapText="1"/>
    </xf>
    <xf numFmtId="0" fontId="26" fillId="0" borderId="0" xfId="70" applyFont="1" applyAlignment="1">
      <alignment horizontal="left" vertical="center" wrapText="1"/>
    </xf>
    <xf numFmtId="0" fontId="114" fillId="0" borderId="0" xfId="96" applyFont="1" applyAlignment="1">
      <alignment horizontal="center" vertical="center"/>
    </xf>
    <xf numFmtId="0" fontId="115" fillId="31" borderId="19" xfId="96" applyFont="1" applyFill="1" applyBorder="1" applyAlignment="1">
      <alignment horizontal="center" vertical="center" wrapText="1"/>
    </xf>
    <xf numFmtId="6" fontId="113" fillId="31" borderId="19" xfId="97" applyNumberFormat="1" applyFont="1" applyFill="1" applyBorder="1" applyAlignment="1">
      <alignment horizontal="center" vertical="center" wrapText="1"/>
    </xf>
    <xf numFmtId="0" fontId="115" fillId="0" borderId="11" xfId="96" applyFont="1" applyBorder="1" applyAlignment="1">
      <alignment horizontal="center" vertical="center" wrapText="1"/>
    </xf>
    <xf numFmtId="0" fontId="115" fillId="0" borderId="28" xfId="96" applyFont="1" applyBorder="1" applyAlignment="1">
      <alignment horizontal="center" vertical="center" wrapText="1"/>
    </xf>
    <xf numFmtId="0" fontId="115" fillId="0" borderId="12" xfId="96" applyFont="1" applyBorder="1" applyAlignment="1">
      <alignment horizontal="center" vertical="center" wrapText="1"/>
    </xf>
    <xf numFmtId="0" fontId="26" fillId="0" borderId="0" xfId="70" applyFont="1" applyBorder="1" applyAlignment="1">
      <alignment horizontal="right"/>
    </xf>
    <xf numFmtId="0" fontId="26" fillId="31" borderId="11" xfId="70" applyFont="1" applyFill="1" applyBorder="1" applyAlignment="1">
      <alignment horizontal="center" shrinkToFit="1"/>
    </xf>
    <xf numFmtId="0" fontId="26" fillId="31" borderId="12" xfId="70" applyFont="1" applyFill="1" applyBorder="1" applyAlignment="1">
      <alignment horizontal="center" shrinkToFit="1"/>
    </xf>
    <xf numFmtId="0" fontId="26" fillId="31" borderId="11" xfId="70" applyFont="1" applyFill="1" applyBorder="1" applyAlignment="1">
      <alignment horizontal="center"/>
    </xf>
    <xf numFmtId="0" fontId="26" fillId="31" borderId="28" xfId="70" applyFont="1" applyFill="1" applyBorder="1" applyAlignment="1">
      <alignment horizontal="center"/>
    </xf>
    <xf numFmtId="0" fontId="26" fillId="31" borderId="12" xfId="70" applyFont="1" applyFill="1" applyBorder="1" applyAlignment="1">
      <alignment horizontal="center"/>
    </xf>
    <xf numFmtId="0" fontId="26" fillId="0" borderId="11" xfId="70" applyFont="1" applyBorder="1" applyAlignment="1">
      <alignment horizontal="right"/>
    </xf>
    <xf numFmtId="0" fontId="26" fillId="0" borderId="28" xfId="70" applyFont="1" applyBorder="1" applyAlignment="1">
      <alignment horizontal="right"/>
    </xf>
    <xf numFmtId="0" fontId="26" fillId="0" borderId="12" xfId="70" applyFont="1" applyBorder="1" applyAlignment="1">
      <alignment horizontal="right"/>
    </xf>
    <xf numFmtId="0" fontId="26" fillId="0" borderId="19" xfId="70" applyFont="1" applyBorder="1" applyAlignment="1">
      <alignment horizontal="left" vertical="center"/>
    </xf>
    <xf numFmtId="0" fontId="26" fillId="31" borderId="19" xfId="70" applyFont="1" applyFill="1" applyBorder="1" applyAlignment="1">
      <alignment horizontal="center"/>
    </xf>
    <xf numFmtId="0" fontId="110" fillId="0" borderId="19" xfId="70" applyFont="1" applyBorder="1" applyAlignment="1">
      <alignment horizontal="left" vertical="top" wrapText="1"/>
    </xf>
    <xf numFmtId="0" fontId="110" fillId="0" borderId="19" xfId="70" applyFont="1" applyBorder="1" applyAlignment="1">
      <alignment horizontal="left" vertical="top"/>
    </xf>
    <xf numFmtId="0" fontId="26" fillId="0" borderId="11" xfId="70" applyFont="1" applyBorder="1" applyAlignment="1">
      <alignment horizontal="center" vertical="center"/>
    </xf>
    <xf numFmtId="0" fontId="26" fillId="0" borderId="28" xfId="70" applyFont="1" applyBorder="1" applyAlignment="1">
      <alignment horizontal="center" vertical="center"/>
    </xf>
    <xf numFmtId="0" fontId="26" fillId="0" borderId="12" xfId="70" applyFont="1" applyBorder="1" applyAlignment="1">
      <alignment horizontal="center" vertical="center"/>
    </xf>
    <xf numFmtId="0" fontId="26" fillId="0" borderId="19" xfId="70" applyFont="1" applyBorder="1" applyAlignment="1">
      <alignment horizontal="left" vertical="top"/>
    </xf>
    <xf numFmtId="0" fontId="26" fillId="31" borderId="19" xfId="70" applyFont="1" applyFill="1" applyBorder="1" applyAlignment="1">
      <alignment horizontal="left" vertical="center"/>
    </xf>
    <xf numFmtId="0" fontId="26" fillId="0" borderId="19" xfId="70" applyFont="1" applyBorder="1" applyAlignment="1">
      <alignment horizontal="left" vertical="center" shrinkToFit="1"/>
    </xf>
    <xf numFmtId="0" fontId="26" fillId="31" borderId="11" xfId="70" applyFont="1" applyFill="1" applyBorder="1" applyAlignment="1">
      <alignment horizontal="left" vertical="center"/>
    </xf>
    <xf numFmtId="0" fontId="26" fillId="31" borderId="28" xfId="70" applyFont="1" applyFill="1" applyBorder="1" applyAlignment="1">
      <alignment horizontal="left" vertical="center"/>
    </xf>
    <xf numFmtId="0" fontId="26" fillId="31" borderId="12" xfId="70" applyFont="1" applyFill="1" applyBorder="1" applyAlignment="1">
      <alignment horizontal="left" vertical="center"/>
    </xf>
    <xf numFmtId="0" fontId="110" fillId="0" borderId="11" xfId="70" applyFont="1" applyBorder="1" applyAlignment="1">
      <alignment horizontal="left" vertical="center"/>
    </xf>
    <xf numFmtId="0" fontId="110" fillId="0" borderId="28" xfId="70" applyFont="1" applyBorder="1" applyAlignment="1">
      <alignment horizontal="left" vertical="center"/>
    </xf>
    <xf numFmtId="0" fontId="110" fillId="0" borderId="12" xfId="70" applyFont="1" applyBorder="1" applyAlignment="1">
      <alignment horizontal="left" vertical="center"/>
    </xf>
    <xf numFmtId="0" fontId="26" fillId="0" borderId="19" xfId="70" applyFont="1" applyBorder="1" applyAlignment="1">
      <alignment horizontal="left" vertical="center" wrapText="1"/>
    </xf>
    <xf numFmtId="0" fontId="88" fillId="0" borderId="11" xfId="70" applyFont="1" applyBorder="1" applyAlignment="1">
      <alignment horizontal="left" vertical="center" wrapText="1"/>
    </xf>
    <xf numFmtId="0" fontId="88" fillId="0" borderId="28" xfId="70" applyFont="1" applyBorder="1" applyAlignment="1">
      <alignment horizontal="left" vertical="center"/>
    </xf>
    <xf numFmtId="0" fontId="88" fillId="0" borderId="12" xfId="70" applyFont="1" applyBorder="1" applyAlignment="1">
      <alignment horizontal="left" vertical="center"/>
    </xf>
    <xf numFmtId="0" fontId="26" fillId="0" borderId="19" xfId="70" applyFont="1" applyBorder="1" applyAlignment="1">
      <alignment horizontal="center" vertical="center"/>
    </xf>
    <xf numFmtId="0" fontId="26" fillId="0" borderId="18" xfId="70" applyFont="1" applyBorder="1" applyAlignment="1">
      <alignment horizontal="left" vertical="center"/>
    </xf>
    <xf numFmtId="0" fontId="26" fillId="0" borderId="10" xfId="70" applyFont="1" applyBorder="1" applyAlignment="1">
      <alignment horizontal="left" vertical="center"/>
    </xf>
    <xf numFmtId="0" fontId="26" fillId="0" borderId="26" xfId="70" applyFont="1" applyBorder="1" applyAlignment="1">
      <alignment horizontal="left" vertical="center"/>
    </xf>
    <xf numFmtId="0" fontId="26" fillId="31" borderId="11" xfId="70" applyFont="1" applyFill="1" applyBorder="1" applyAlignment="1">
      <alignment horizontal="center" vertical="center"/>
    </xf>
    <xf numFmtId="0" fontId="26" fillId="31" borderId="28" xfId="70" applyFont="1" applyFill="1" applyBorder="1" applyAlignment="1">
      <alignment horizontal="center" vertical="center"/>
    </xf>
    <xf numFmtId="0" fontId="26" fillId="31" borderId="12" xfId="70" applyFont="1" applyFill="1" applyBorder="1" applyAlignment="1">
      <alignment horizontal="center" vertical="center"/>
    </xf>
    <xf numFmtId="180" fontId="26" fillId="27" borderId="11" xfId="70" applyNumberFormat="1" applyFont="1" applyFill="1" applyBorder="1" applyAlignment="1">
      <alignment horizontal="left" vertical="center"/>
    </xf>
    <xf numFmtId="180" fontId="26" fillId="27" borderId="28" xfId="70" applyNumberFormat="1" applyFont="1" applyFill="1" applyBorder="1" applyAlignment="1">
      <alignment horizontal="left" vertical="center"/>
    </xf>
    <xf numFmtId="180" fontId="26" fillId="27" borderId="12" xfId="70" applyNumberFormat="1" applyFont="1" applyFill="1" applyBorder="1" applyAlignment="1">
      <alignment horizontal="left" vertical="center"/>
    </xf>
    <xf numFmtId="0" fontId="26" fillId="0" borderId="13" xfId="70" applyFont="1" applyBorder="1" applyAlignment="1">
      <alignment horizontal="left" vertical="top"/>
    </xf>
    <xf numFmtId="0" fontId="26" fillId="0" borderId="14" xfId="70" applyFont="1" applyBorder="1" applyAlignment="1">
      <alignment horizontal="left" vertical="top"/>
    </xf>
    <xf numFmtId="0" fontId="26" fillId="0" borderId="27" xfId="70" applyFont="1" applyBorder="1" applyAlignment="1">
      <alignment horizontal="left" vertical="top"/>
    </xf>
    <xf numFmtId="0" fontId="26" fillId="0" borderId="18" xfId="70" applyFont="1" applyBorder="1" applyAlignment="1">
      <alignment horizontal="left" vertical="top"/>
    </xf>
    <xf numFmtId="0" fontId="26" fillId="0" borderId="10" xfId="70" applyFont="1" applyBorder="1" applyAlignment="1">
      <alignment horizontal="left" vertical="top"/>
    </xf>
    <xf numFmtId="0" fontId="26" fillId="0" borderId="26" xfId="70" applyFont="1" applyBorder="1" applyAlignment="1">
      <alignment horizontal="left" vertical="top"/>
    </xf>
    <xf numFmtId="0" fontId="26" fillId="0" borderId="11" xfId="70" applyFont="1" applyBorder="1" applyAlignment="1">
      <alignment horizontal="left" vertical="center"/>
    </xf>
    <xf numFmtId="0" fontId="26" fillId="0" borderId="28" xfId="70" applyFont="1" applyBorder="1" applyAlignment="1">
      <alignment horizontal="left" vertical="center"/>
    </xf>
    <xf numFmtId="0" fontId="26" fillId="0" borderId="12" xfId="70" applyFont="1" applyBorder="1" applyAlignment="1">
      <alignment horizontal="left" vertical="center"/>
    </xf>
    <xf numFmtId="0" fontId="26" fillId="27" borderId="28" xfId="70" applyFont="1" applyFill="1" applyBorder="1" applyAlignment="1">
      <alignment horizontal="left"/>
    </xf>
    <xf numFmtId="0" fontId="26" fillId="27" borderId="12" xfId="70" applyFont="1" applyFill="1" applyBorder="1" applyAlignment="1">
      <alignment horizontal="left"/>
    </xf>
    <xf numFmtId="0" fontId="26" fillId="27" borderId="11" xfId="70" applyFont="1" applyFill="1" applyBorder="1" applyAlignment="1">
      <alignment horizontal="left"/>
    </xf>
    <xf numFmtId="0" fontId="26" fillId="27" borderId="19" xfId="70" applyFont="1" applyFill="1" applyBorder="1" applyAlignment="1">
      <alignment horizontal="left" vertical="center"/>
    </xf>
    <xf numFmtId="0" fontId="26" fillId="0" borderId="13" xfId="70" applyFont="1" applyBorder="1" applyAlignment="1">
      <alignment horizontal="left" vertical="center" wrapText="1"/>
    </xf>
    <xf numFmtId="0" fontId="26" fillId="0" borderId="14" xfId="70" applyFont="1" applyBorder="1" applyAlignment="1">
      <alignment horizontal="left" vertical="center"/>
    </xf>
    <xf numFmtId="0" fontId="26" fillId="0" borderId="27" xfId="70" applyFont="1" applyBorder="1" applyAlignment="1">
      <alignment horizontal="left" vertical="center"/>
    </xf>
    <xf numFmtId="0" fontId="110" fillId="0" borderId="13" xfId="70" applyFont="1" applyBorder="1" applyAlignment="1">
      <alignment horizontal="left" vertical="center" wrapText="1"/>
    </xf>
    <xf numFmtId="0" fontId="110" fillId="0" borderId="14" xfId="70" applyFont="1" applyBorder="1" applyAlignment="1">
      <alignment horizontal="left" vertical="center"/>
    </xf>
    <xf numFmtId="0" fontId="110" fillId="0" borderId="27" xfId="70" applyFont="1" applyBorder="1" applyAlignment="1">
      <alignment horizontal="left" vertical="center"/>
    </xf>
    <xf numFmtId="0" fontId="110" fillId="0" borderId="18" xfId="70" applyFont="1" applyBorder="1" applyAlignment="1">
      <alignment horizontal="left" vertical="center"/>
    </xf>
    <xf numFmtId="0" fontId="110" fillId="0" borderId="10" xfId="70" applyFont="1" applyBorder="1" applyAlignment="1">
      <alignment horizontal="left" vertical="center"/>
    </xf>
    <xf numFmtId="0" fontId="110" fillId="0" borderId="26" xfId="70" applyFont="1" applyBorder="1" applyAlignment="1">
      <alignment horizontal="left" vertical="center"/>
    </xf>
    <xf numFmtId="0" fontId="26" fillId="0" borderId="19" xfId="70" applyFont="1" applyBorder="1" applyAlignment="1">
      <alignment horizontal="left" vertical="top" wrapText="1"/>
    </xf>
    <xf numFmtId="0" fontId="26" fillId="27" borderId="19" xfId="70" applyFont="1" applyFill="1" applyBorder="1" applyAlignment="1">
      <alignment horizontal="left"/>
    </xf>
    <xf numFmtId="0" fontId="26" fillId="31" borderId="11" xfId="70" applyFont="1" applyFill="1" applyBorder="1" applyAlignment="1">
      <alignment horizontal="left"/>
    </xf>
    <xf numFmtId="0" fontId="26" fillId="31" borderId="28" xfId="70" applyFont="1" applyFill="1" applyBorder="1" applyAlignment="1">
      <alignment horizontal="left"/>
    </xf>
    <xf numFmtId="0" fontId="26" fillId="31" borderId="12" xfId="70" applyFont="1" applyFill="1" applyBorder="1" applyAlignment="1">
      <alignment horizontal="left"/>
    </xf>
    <xf numFmtId="0" fontId="26" fillId="31" borderId="19" xfId="70" applyFont="1" applyFill="1" applyBorder="1" applyAlignment="1">
      <alignment horizontal="center" vertical="center"/>
    </xf>
    <xf numFmtId="0" fontId="64" fillId="0" borderId="0" xfId="70" applyFont="1" applyAlignment="1">
      <alignment horizontal="center" vertical="center"/>
    </xf>
    <xf numFmtId="0" fontId="115" fillId="0" borderId="0" xfId="98" applyFont="1" applyAlignment="1">
      <alignment horizontal="left" vertical="top" wrapText="1"/>
    </xf>
    <xf numFmtId="0" fontId="115" fillId="0" borderId="0" xfId="98" applyFont="1" applyAlignment="1">
      <alignment horizontal="center" vertical="center" wrapText="1"/>
    </xf>
    <xf numFmtId="0" fontId="115" fillId="31" borderId="0" xfId="98" applyFont="1" applyFill="1" applyAlignment="1">
      <alignment horizontal="center" vertical="center" wrapText="1"/>
    </xf>
    <xf numFmtId="6" fontId="117" fillId="31" borderId="19" xfId="33" applyNumberFormat="1" applyFont="1" applyFill="1" applyBorder="1" applyAlignment="1">
      <alignment horizontal="center" vertical="center" wrapText="1"/>
    </xf>
    <xf numFmtId="0" fontId="117" fillId="31" borderId="19" xfId="98" applyFont="1" applyFill="1" applyBorder="1" applyAlignment="1">
      <alignment horizontal="center" vertical="center" wrapText="1"/>
    </xf>
    <xf numFmtId="0" fontId="115" fillId="0" borderId="0" xfId="98" applyFont="1" applyAlignment="1">
      <alignment horizontal="left" wrapText="1"/>
    </xf>
    <xf numFmtId="0" fontId="115" fillId="0" borderId="0" xfId="98" applyFont="1" applyAlignment="1">
      <alignment horizontal="justify" vertical="center" wrapText="1"/>
    </xf>
    <xf numFmtId="0" fontId="3" fillId="0" borderId="0" xfId="98">
      <alignment vertical="center"/>
    </xf>
    <xf numFmtId="0" fontId="115" fillId="31" borderId="0" xfId="98" applyFont="1" applyFill="1" applyAlignment="1">
      <alignment horizontal="right" vertical="center" wrapText="1"/>
    </xf>
    <xf numFmtId="0" fontId="113" fillId="31" borderId="11" xfId="98" applyFont="1" applyFill="1" applyBorder="1" applyAlignment="1">
      <alignment horizontal="center" vertical="center" wrapText="1"/>
    </xf>
    <xf numFmtId="0" fontId="113" fillId="31" borderId="28" xfId="98" applyFont="1" applyFill="1" applyBorder="1" applyAlignment="1">
      <alignment horizontal="center" vertical="center" wrapText="1"/>
    </xf>
    <xf numFmtId="0" fontId="113" fillId="31" borderId="12" xfId="98" applyFont="1" applyFill="1" applyBorder="1" applyAlignment="1">
      <alignment horizontal="center" vertical="center" wrapText="1"/>
    </xf>
    <xf numFmtId="0" fontId="113" fillId="31" borderId="19" xfId="98" applyFont="1" applyFill="1" applyBorder="1" applyAlignment="1">
      <alignment horizontal="center" vertical="center" wrapText="1"/>
    </xf>
    <xf numFmtId="0" fontId="113" fillId="0" borderId="0" xfId="98" applyFont="1" applyAlignment="1">
      <alignment horizontal="justify" vertical="center" wrapText="1"/>
    </xf>
    <xf numFmtId="0" fontId="140" fillId="0" borderId="0" xfId="98" applyFont="1" applyAlignment="1">
      <alignment horizontal="center" vertical="center" wrapText="1"/>
    </xf>
    <xf numFmtId="0" fontId="115" fillId="0" borderId="0" xfId="98" applyFont="1" applyFill="1" applyAlignment="1">
      <alignment horizontal="left" vertical="center" wrapText="1"/>
    </xf>
    <xf numFmtId="0" fontId="3" fillId="0" borderId="0" xfId="98" applyFill="1" applyAlignment="1">
      <alignment horizontal="left" vertical="center"/>
    </xf>
    <xf numFmtId="0" fontId="123" fillId="0" borderId="0" xfId="98" applyFont="1" applyAlignment="1">
      <alignment horizontal="left" vertical="center"/>
    </xf>
    <xf numFmtId="0" fontId="113" fillId="0" borderId="0" xfId="98" applyFont="1" applyAlignment="1">
      <alignment horizontal="left" wrapText="1"/>
    </xf>
    <xf numFmtId="0" fontId="114" fillId="0" borderId="0" xfId="98" applyFont="1" applyAlignment="1">
      <alignment horizontal="center" vertical="center" wrapText="1"/>
    </xf>
    <xf numFmtId="0" fontId="229" fillId="0" borderId="0" xfId="98" applyFont="1" applyAlignment="1">
      <alignment horizontal="left" vertical="center"/>
    </xf>
    <xf numFmtId="0" fontId="113" fillId="0" borderId="14" xfId="98" applyFont="1" applyBorder="1" applyAlignment="1">
      <alignment horizontal="left" vertical="center" wrapText="1"/>
    </xf>
    <xf numFmtId="0" fontId="229" fillId="0" borderId="0" xfId="98" applyFont="1" applyBorder="1" applyAlignment="1">
      <alignment horizontal="left" vertical="center" wrapText="1"/>
    </xf>
    <xf numFmtId="0" fontId="230" fillId="0" borderId="0" xfId="98" applyFont="1" applyFill="1" applyBorder="1" applyAlignment="1">
      <alignment horizontal="left" vertical="center" wrapText="1"/>
    </xf>
    <xf numFmtId="0" fontId="113" fillId="27" borderId="19" xfId="98" applyFont="1" applyFill="1" applyBorder="1" applyAlignment="1">
      <alignment horizontal="center" vertical="center" wrapText="1"/>
    </xf>
    <xf numFmtId="0" fontId="117" fillId="27" borderId="19" xfId="98" applyFont="1" applyFill="1" applyBorder="1" applyAlignment="1">
      <alignment horizontal="center" vertical="center" wrapText="1"/>
    </xf>
    <xf numFmtId="6" fontId="117" fillId="27" borderId="19" xfId="33" applyNumberFormat="1" applyFont="1" applyFill="1" applyBorder="1" applyAlignment="1">
      <alignment horizontal="center" vertical="center" wrapText="1"/>
    </xf>
    <xf numFmtId="0" fontId="195" fillId="0" borderId="14" xfId="98" applyFont="1" applyBorder="1" applyAlignment="1">
      <alignment horizontal="left" vertical="center"/>
    </xf>
    <xf numFmtId="0" fontId="123" fillId="0" borderId="10" xfId="98" applyFont="1" applyBorder="1" applyAlignment="1">
      <alignment horizontal="left" vertical="center"/>
    </xf>
    <xf numFmtId="0" fontId="116" fillId="0" borderId="10" xfId="98" applyFont="1" applyBorder="1" applyAlignment="1">
      <alignment horizontal="left" vertical="center"/>
    </xf>
    <xf numFmtId="0" fontId="115" fillId="0" borderId="0" xfId="98" applyFont="1" applyAlignment="1">
      <alignment horizontal="right" vertical="center" wrapText="1"/>
    </xf>
    <xf numFmtId="0" fontId="3" fillId="0" borderId="0" xfId="98" applyAlignment="1">
      <alignment horizontal="right" vertical="center"/>
    </xf>
    <xf numFmtId="0" fontId="3" fillId="27" borderId="0" xfId="98" applyFill="1" applyAlignment="1">
      <alignment horizontal="left" vertical="center"/>
    </xf>
    <xf numFmtId="0" fontId="3" fillId="27" borderId="0" xfId="98" applyFill="1" applyAlignment="1">
      <alignment horizontal="center" vertical="center"/>
    </xf>
    <xf numFmtId="0" fontId="229" fillId="0" borderId="0" xfId="98" applyFont="1" applyAlignment="1">
      <alignment horizontal="left" vertical="center" wrapText="1"/>
    </xf>
    <xf numFmtId="0" fontId="26" fillId="0" borderId="0" xfId="58" applyFont="1" applyFill="1" applyAlignment="1">
      <alignment horizontal="center" vertical="center"/>
    </xf>
    <xf numFmtId="0" fontId="26" fillId="0" borderId="101" xfId="58" applyFont="1" applyFill="1" applyBorder="1" applyAlignment="1">
      <alignment horizontal="center" vertical="center"/>
    </xf>
    <xf numFmtId="0" fontId="26" fillId="0" borderId="72" xfId="58" applyFont="1" applyFill="1" applyBorder="1" applyAlignment="1">
      <alignment horizontal="center" vertical="center"/>
    </xf>
    <xf numFmtId="0" fontId="26" fillId="0" borderId="0" xfId="58" applyFont="1" applyFill="1" applyBorder="1" applyAlignment="1">
      <alignment horizontal="center" vertical="center"/>
    </xf>
    <xf numFmtId="0" fontId="26" fillId="0" borderId="69" xfId="58" applyFont="1" applyFill="1" applyBorder="1" applyAlignment="1">
      <alignment horizontal="center" vertical="center"/>
    </xf>
    <xf numFmtId="0" fontId="26" fillId="28" borderId="77" xfId="58" applyFont="1" applyFill="1" applyBorder="1" applyAlignment="1">
      <alignment horizontal="center" vertical="center"/>
    </xf>
    <xf numFmtId="0" fontId="26" fillId="28" borderId="160" xfId="58" applyFont="1" applyFill="1" applyBorder="1" applyAlignment="1">
      <alignment horizontal="center" vertical="center"/>
    </xf>
    <xf numFmtId="0" fontId="26" fillId="28" borderId="17" xfId="58" applyFont="1" applyFill="1" applyBorder="1" applyAlignment="1">
      <alignment horizontal="center" vertical="center"/>
    </xf>
    <xf numFmtId="0" fontId="26" fillId="28" borderId="75" xfId="58" applyFont="1" applyFill="1" applyBorder="1" applyAlignment="1">
      <alignment horizontal="center" vertical="center"/>
    </xf>
    <xf numFmtId="0" fontId="26" fillId="28" borderId="161" xfId="58" applyFont="1" applyFill="1" applyBorder="1" applyAlignment="1">
      <alignment horizontal="center" vertical="center"/>
    </xf>
    <xf numFmtId="0" fontId="26" fillId="28" borderId="97" xfId="58" applyFont="1" applyFill="1" applyBorder="1" applyAlignment="1">
      <alignment horizontal="center" vertical="center"/>
    </xf>
    <xf numFmtId="0" fontId="26" fillId="0" borderId="70" xfId="58" applyFont="1" applyFill="1" applyBorder="1" applyAlignment="1">
      <alignment horizontal="center" vertical="center"/>
    </xf>
    <xf numFmtId="0" fontId="89" fillId="0" borderId="0" xfId="58" applyFont="1" applyFill="1" applyAlignment="1">
      <alignment horizontal="center" vertical="center"/>
    </xf>
    <xf numFmtId="176" fontId="23" fillId="28" borderId="0" xfId="58" applyNumberFormat="1" applyFont="1" applyFill="1" applyBorder="1" applyAlignment="1">
      <alignment horizontal="center" vertical="center"/>
    </xf>
    <xf numFmtId="0" fontId="26" fillId="0" borderId="0" xfId="58" applyFont="1" applyFill="1" applyAlignment="1">
      <alignment horizontal="left" vertical="center"/>
    </xf>
    <xf numFmtId="0" fontId="90" fillId="0" borderId="0" xfId="46" applyFont="1" applyAlignment="1">
      <alignment horizontal="left" vertical="center"/>
    </xf>
    <xf numFmtId="0" fontId="23" fillId="0" borderId="0" xfId="58" applyFont="1" applyFill="1" applyAlignment="1">
      <alignment vertical="center"/>
    </xf>
    <xf numFmtId="0" fontId="90" fillId="0" borderId="0" xfId="46" applyFont="1" applyAlignment="1">
      <alignment vertical="center"/>
    </xf>
    <xf numFmtId="0" fontId="23" fillId="27" borderId="0" xfId="58" applyFont="1" applyFill="1" applyAlignment="1">
      <alignment wrapText="1"/>
    </xf>
    <xf numFmtId="0" fontId="0" fillId="27" borderId="0" xfId="0" applyFill="1" applyAlignment="1">
      <alignment wrapText="1"/>
    </xf>
    <xf numFmtId="0" fontId="23" fillId="27" borderId="0" xfId="58" applyFont="1" applyFill="1" applyAlignment="1">
      <alignment vertical="center" shrinkToFit="1"/>
    </xf>
    <xf numFmtId="0" fontId="0" fillId="27" borderId="0" xfId="0" applyFill="1" applyAlignment="1">
      <alignment vertical="center" shrinkToFit="1"/>
    </xf>
    <xf numFmtId="0" fontId="23" fillId="27" borderId="0" xfId="58" applyFont="1" applyFill="1" applyAlignment="1">
      <alignment shrinkToFit="1"/>
    </xf>
    <xf numFmtId="0" fontId="0" fillId="27" borderId="0" xfId="0" applyFill="1" applyAlignment="1">
      <alignment shrinkToFit="1"/>
    </xf>
    <xf numFmtId="176" fontId="23" fillId="27" borderId="0" xfId="58" applyNumberFormat="1" applyFont="1" applyFill="1" applyBorder="1" applyAlignment="1">
      <alignment horizontal="center" vertical="center"/>
    </xf>
    <xf numFmtId="176" fontId="23" fillId="27" borderId="0" xfId="58" applyNumberFormat="1" applyFont="1" applyFill="1" applyAlignment="1">
      <alignment horizontal="center" vertical="center"/>
    </xf>
    <xf numFmtId="0" fontId="23" fillId="27" borderId="0" xfId="58" applyFont="1" applyFill="1" applyAlignment="1">
      <alignment horizontal="left" indent="1" shrinkToFit="1"/>
    </xf>
    <xf numFmtId="0" fontId="0" fillId="27" borderId="0" xfId="0" applyFill="1" applyAlignment="1">
      <alignment horizontal="left" indent="1" shrinkToFit="1"/>
    </xf>
    <xf numFmtId="0" fontId="26" fillId="0" borderId="0" xfId="58" applyFont="1" applyFill="1" applyBorder="1" applyAlignment="1">
      <alignment horizontal="center" vertical="top"/>
    </xf>
    <xf numFmtId="0" fontId="26" fillId="0" borderId="69" xfId="58" applyFont="1" applyFill="1" applyBorder="1" applyAlignment="1">
      <alignment horizontal="center" vertical="top"/>
    </xf>
    <xf numFmtId="0" fontId="26" fillId="0" borderId="65" xfId="58" applyFont="1" applyFill="1" applyBorder="1" applyAlignment="1">
      <alignment horizontal="center" vertical="top"/>
    </xf>
    <xf numFmtId="0" fontId="26" fillId="0" borderId="70" xfId="58" applyFont="1" applyFill="1" applyBorder="1" applyAlignment="1">
      <alignment horizontal="center" vertical="top"/>
    </xf>
    <xf numFmtId="0" fontId="26" fillId="0" borderId="102" xfId="58" applyFont="1" applyFill="1" applyBorder="1" applyAlignment="1">
      <alignment horizontal="left" vertical="top"/>
    </xf>
    <xf numFmtId="0" fontId="26" fillId="28" borderId="102" xfId="58" applyFont="1" applyFill="1" applyBorder="1" applyAlignment="1">
      <alignment vertical="top"/>
    </xf>
    <xf numFmtId="0" fontId="26" fillId="28" borderId="123" xfId="58" applyFont="1" applyFill="1" applyBorder="1" applyAlignment="1">
      <alignment vertical="center"/>
    </xf>
    <xf numFmtId="0" fontId="26" fillId="28" borderId="125" xfId="58" applyFont="1" applyFill="1" applyBorder="1" applyAlignment="1">
      <alignment vertical="center"/>
    </xf>
    <xf numFmtId="0" fontId="26" fillId="28" borderId="127" xfId="58" applyFont="1" applyFill="1" applyBorder="1" applyAlignment="1">
      <alignment vertical="center"/>
    </xf>
    <xf numFmtId="0" fontId="91" fillId="27" borderId="0" xfId="49" applyFont="1" applyFill="1" applyAlignment="1">
      <alignment horizontal="left" indent="1" shrinkToFit="1"/>
    </xf>
    <xf numFmtId="0" fontId="92" fillId="0" borderId="0" xfId="49" applyFont="1" applyFill="1" applyAlignment="1">
      <alignment horizontal="center"/>
    </xf>
    <xf numFmtId="176" fontId="91" fillId="28" borderId="0" xfId="49" applyNumberFormat="1" applyFont="1" applyFill="1" applyAlignment="1">
      <alignment horizontal="center" vertical="center" shrinkToFit="1"/>
    </xf>
    <xf numFmtId="0" fontId="91" fillId="27" borderId="0" xfId="49" applyFont="1" applyFill="1" applyAlignment="1">
      <alignment horizontal="right" shrinkToFit="1"/>
    </xf>
    <xf numFmtId="0" fontId="0" fillId="27" borderId="0" xfId="0" applyFill="1" applyAlignment="1">
      <alignment horizontal="right" shrinkToFit="1"/>
    </xf>
    <xf numFmtId="0" fontId="91" fillId="27" borderId="0" xfId="49" applyFont="1" applyFill="1" applyAlignment="1">
      <alignment wrapText="1"/>
    </xf>
    <xf numFmtId="0" fontId="91" fillId="27" borderId="0" xfId="49" applyFont="1" applyFill="1" applyAlignment="1">
      <alignment shrinkToFit="1"/>
    </xf>
    <xf numFmtId="38" fontId="91" fillId="27" borderId="0" xfId="49" applyNumberFormat="1" applyFont="1" applyFill="1" applyAlignment="1">
      <alignment horizontal="left" vertical="center" shrinkToFit="1"/>
    </xf>
    <xf numFmtId="0" fontId="91" fillId="27" borderId="0" xfId="49" applyFont="1" applyFill="1" applyAlignment="1">
      <alignment horizontal="left" vertical="center" shrinkToFit="1"/>
    </xf>
    <xf numFmtId="0" fontId="91" fillId="27" borderId="0" xfId="49" applyNumberFormat="1" applyFont="1" applyFill="1" applyAlignment="1">
      <alignment vertical="distributed" wrapText="1"/>
    </xf>
    <xf numFmtId="0" fontId="0" fillId="27" borderId="0" xfId="0" applyNumberFormat="1" applyFill="1" applyAlignment="1">
      <alignment vertical="distributed" wrapText="1"/>
    </xf>
    <xf numFmtId="0" fontId="91" fillId="0" borderId="0" xfId="49" applyFont="1" applyFill="1" applyAlignment="1">
      <alignment horizontal="center"/>
    </xf>
    <xf numFmtId="0" fontId="161" fillId="28" borderId="0" xfId="49" applyFont="1" applyFill="1" applyAlignment="1">
      <alignment horizontal="left"/>
    </xf>
    <xf numFmtId="0" fontId="23" fillId="27" borderId="0" xfId="58" applyFont="1" applyFill="1" applyAlignment="1">
      <alignment vertical="top" wrapText="1"/>
    </xf>
    <xf numFmtId="0" fontId="23" fillId="0" borderId="0" xfId="58" applyFont="1" applyFill="1" applyBorder="1" applyAlignment="1">
      <alignment horizontal="center" vertical="top"/>
    </xf>
    <xf numFmtId="0" fontId="0" fillId="0" borderId="0" xfId="0" applyAlignment="1">
      <alignment horizontal="center" vertical="top"/>
    </xf>
    <xf numFmtId="0" fontId="23" fillId="28" borderId="0" xfId="58" applyFont="1" applyFill="1" applyAlignment="1">
      <alignment vertical="top" wrapText="1"/>
    </xf>
    <xf numFmtId="176" fontId="23" fillId="28" borderId="0" xfId="58" applyNumberFormat="1" applyFont="1" applyFill="1" applyAlignment="1">
      <alignment horizontal="center" vertical="center" shrinkToFit="1"/>
    </xf>
    <xf numFmtId="0" fontId="23" fillId="0" borderId="0" xfId="58" applyFont="1" applyFill="1" applyAlignment="1">
      <alignment horizontal="center" vertical="top"/>
    </xf>
    <xf numFmtId="176" fontId="23" fillId="27" borderId="0" xfId="58" applyNumberFormat="1" applyFont="1" applyFill="1" applyAlignment="1">
      <alignment horizontal="left" vertical="top" wrapText="1"/>
    </xf>
    <xf numFmtId="0" fontId="23" fillId="0" borderId="0" xfId="58" applyFont="1" applyFill="1" applyAlignment="1">
      <alignment horizontal="center" vertical="center" wrapText="1"/>
    </xf>
    <xf numFmtId="0" fontId="23" fillId="0" borderId="0" xfId="58" applyFont="1" applyFill="1" applyAlignment="1">
      <alignment horizontal="center"/>
    </xf>
    <xf numFmtId="0" fontId="23" fillId="0" borderId="93" xfId="58" applyFont="1" applyFill="1" applyBorder="1" applyAlignment="1">
      <alignment vertical="center"/>
    </xf>
    <xf numFmtId="0" fontId="23" fillId="0" borderId="66" xfId="58" applyFont="1" applyFill="1" applyBorder="1" applyAlignment="1">
      <alignment vertical="center"/>
    </xf>
    <xf numFmtId="0" fontId="90" fillId="0" borderId="66" xfId="46" applyFont="1" applyBorder="1" applyAlignment="1">
      <alignment vertical="center"/>
    </xf>
    <xf numFmtId="0" fontId="90" fillId="0" borderId="96" xfId="46" applyFont="1" applyBorder="1" applyAlignment="1">
      <alignment vertical="center"/>
    </xf>
    <xf numFmtId="3" fontId="23" fillId="28" borderId="102" xfId="58" applyNumberFormat="1" applyFont="1" applyFill="1" applyBorder="1" applyAlignment="1">
      <alignment vertical="center" shrinkToFit="1"/>
    </xf>
    <xf numFmtId="0" fontId="91" fillId="27" borderId="0" xfId="51" applyFont="1" applyFill="1" applyAlignment="1">
      <alignment horizontal="right" indent="1" shrinkToFit="1"/>
    </xf>
    <xf numFmtId="0" fontId="23" fillId="27" borderId="0" xfId="58" applyFont="1" applyFill="1" applyAlignment="1">
      <alignment horizontal="left" shrinkToFit="1"/>
    </xf>
    <xf numFmtId="176" fontId="23" fillId="27" borderId="0" xfId="58" applyNumberFormat="1" applyFont="1" applyFill="1" applyAlignment="1">
      <alignment horizontal="center"/>
    </xf>
    <xf numFmtId="0" fontId="23" fillId="0" borderId="93" xfId="58" applyFont="1" applyFill="1" applyBorder="1" applyAlignment="1">
      <alignment horizontal="center" vertical="center"/>
    </xf>
    <xf numFmtId="0" fontId="23" fillId="0" borderId="66" xfId="58" applyFont="1" applyFill="1" applyBorder="1" applyAlignment="1">
      <alignment horizontal="center" vertical="center"/>
    </xf>
    <xf numFmtId="0" fontId="23" fillId="0" borderId="96" xfId="58" applyFont="1" applyFill="1" applyBorder="1" applyAlignment="1">
      <alignment horizontal="center" vertical="center"/>
    </xf>
    <xf numFmtId="0" fontId="23" fillId="0" borderId="102" xfId="58" applyFont="1" applyFill="1" applyBorder="1" applyAlignment="1">
      <alignment horizontal="center" vertical="center"/>
    </xf>
    <xf numFmtId="3" fontId="23" fillId="0" borderId="102" xfId="58" applyNumberFormat="1" applyFont="1" applyFill="1" applyBorder="1" applyAlignment="1">
      <alignment vertical="center" shrinkToFit="1"/>
    </xf>
    <xf numFmtId="0" fontId="23" fillId="0" borderId="102" xfId="58" applyFont="1" applyFill="1" applyBorder="1" applyAlignment="1">
      <alignment vertical="center"/>
    </xf>
    <xf numFmtId="38" fontId="0" fillId="28" borderId="0" xfId="33" applyFont="1" applyFill="1" applyAlignment="1">
      <alignment horizontal="right" vertical="center"/>
    </xf>
    <xf numFmtId="0" fontId="23" fillId="0" borderId="101" xfId="58" applyFont="1" applyFill="1" applyBorder="1" applyAlignment="1">
      <alignment horizontal="left" vertical="center" wrapText="1"/>
    </xf>
    <xf numFmtId="186" fontId="23" fillId="0" borderId="314" xfId="55" applyNumberFormat="1" applyFont="1" applyFill="1" applyBorder="1" applyAlignment="1">
      <alignment horizontal="center" vertical="center"/>
    </xf>
    <xf numFmtId="186" fontId="23" fillId="0" borderId="312" xfId="55" applyNumberFormat="1" applyFont="1" applyFill="1" applyBorder="1" applyAlignment="1">
      <alignment horizontal="center" vertical="center"/>
    </xf>
    <xf numFmtId="186" fontId="23" fillId="0" borderId="307" xfId="55" applyNumberFormat="1" applyFont="1" applyFill="1" applyBorder="1" applyAlignment="1">
      <alignment horizontal="center" vertical="center"/>
    </xf>
    <xf numFmtId="186" fontId="23" fillId="0" borderId="315" xfId="55" applyNumberFormat="1" applyFont="1" applyFill="1" applyBorder="1" applyAlignment="1">
      <alignment horizontal="center" vertical="center"/>
    </xf>
    <xf numFmtId="186" fontId="23" fillId="0" borderId="65" xfId="55" applyNumberFormat="1" applyFont="1" applyFill="1" applyBorder="1" applyAlignment="1">
      <alignment horizontal="center" vertical="center"/>
    </xf>
    <xf numFmtId="186" fontId="23" fillId="0" borderId="70" xfId="55" applyNumberFormat="1" applyFont="1" applyFill="1" applyBorder="1" applyAlignment="1">
      <alignment horizontal="center" vertical="center"/>
    </xf>
    <xf numFmtId="0" fontId="26" fillId="28" borderId="314" xfId="55" applyFont="1" applyFill="1" applyBorder="1" applyAlignment="1">
      <alignment horizontal="left" vertical="center" wrapText="1"/>
    </xf>
    <xf numFmtId="0" fontId="26" fillId="28" borderId="312" xfId="55" applyFont="1" applyFill="1" applyBorder="1" applyAlignment="1">
      <alignment horizontal="left" vertical="center"/>
    </xf>
    <xf numFmtId="0" fontId="26" fillId="28" borderId="307" xfId="55" applyFont="1" applyFill="1" applyBorder="1" applyAlignment="1">
      <alignment horizontal="left" vertical="center"/>
    </xf>
    <xf numFmtId="0" fontId="26" fillId="28" borderId="315" xfId="55" applyFont="1" applyFill="1" applyBorder="1" applyAlignment="1">
      <alignment horizontal="left" vertical="center"/>
    </xf>
    <xf numFmtId="0" fontId="26" fillId="28" borderId="65" xfId="55" applyFont="1" applyFill="1" applyBorder="1" applyAlignment="1">
      <alignment horizontal="left" vertical="center"/>
    </xf>
    <xf numFmtId="0" fontId="26" fillId="28" borderId="70" xfId="55" applyFont="1" applyFill="1" applyBorder="1" applyAlignment="1">
      <alignment horizontal="left" vertical="center"/>
    </xf>
    <xf numFmtId="0" fontId="23" fillId="0" borderId="102" xfId="55" applyFont="1" applyFill="1" applyBorder="1" applyAlignment="1">
      <alignment vertical="center"/>
    </xf>
    <xf numFmtId="0" fontId="66" fillId="0" borderId="102" xfId="55" applyFont="1" applyFill="1" applyBorder="1" applyAlignment="1">
      <alignment vertical="center"/>
    </xf>
    <xf numFmtId="186" fontId="23" fillId="0" borderId="102" xfId="55" applyNumberFormat="1" applyFont="1" applyFill="1" applyBorder="1" applyAlignment="1">
      <alignment horizontal="center" vertical="center"/>
    </xf>
    <xf numFmtId="186" fontId="23" fillId="0" borderId="226" xfId="55" applyNumberFormat="1" applyFont="1" applyFill="1" applyBorder="1" applyAlignment="1">
      <alignment horizontal="center" vertical="center"/>
    </xf>
    <xf numFmtId="186" fontId="23" fillId="0" borderId="236" xfId="55" applyNumberFormat="1" applyFont="1" applyFill="1" applyBorder="1" applyAlignment="1">
      <alignment horizontal="center" vertical="center"/>
    </xf>
    <xf numFmtId="186" fontId="23" fillId="0" borderId="223" xfId="55" applyNumberFormat="1" applyFont="1" applyFill="1" applyBorder="1" applyAlignment="1">
      <alignment horizontal="center" vertical="center"/>
    </xf>
    <xf numFmtId="0" fontId="23" fillId="0" borderId="226" xfId="55" applyFont="1" applyFill="1" applyBorder="1" applyAlignment="1">
      <alignment vertical="center"/>
    </xf>
    <xf numFmtId="0" fontId="23" fillId="0" borderId="236" xfId="55" applyFont="1" applyFill="1" applyBorder="1" applyAlignment="1">
      <alignment vertical="center"/>
    </xf>
    <xf numFmtId="0" fontId="23" fillId="0" borderId="223" xfId="55" applyFont="1" applyFill="1" applyBorder="1" applyAlignment="1">
      <alignment vertical="center"/>
    </xf>
    <xf numFmtId="0" fontId="66" fillId="0" borderId="226" xfId="55" applyFont="1" applyFill="1" applyBorder="1" applyAlignment="1">
      <alignment vertical="center"/>
    </xf>
    <xf numFmtId="0" fontId="66" fillId="0" borderId="236" xfId="55" applyFont="1" applyFill="1" applyBorder="1" applyAlignment="1">
      <alignment vertical="center"/>
    </xf>
    <xf numFmtId="0" fontId="66" fillId="0" borderId="223" xfId="55" applyFont="1" applyFill="1" applyBorder="1" applyAlignment="1">
      <alignment vertical="center"/>
    </xf>
    <xf numFmtId="0" fontId="23" fillId="0" borderId="314" xfId="55" applyFont="1" applyFill="1" applyBorder="1" applyAlignment="1">
      <alignment horizontal="left" vertical="center"/>
    </xf>
    <xf numFmtId="0" fontId="23" fillId="0" borderId="312" xfId="55" applyFont="1" applyFill="1" applyBorder="1" applyAlignment="1">
      <alignment horizontal="left" vertical="center"/>
    </xf>
    <xf numFmtId="0" fontId="23" fillId="0" borderId="307" xfId="55" applyFont="1" applyFill="1" applyBorder="1" applyAlignment="1">
      <alignment horizontal="left" vertical="center"/>
    </xf>
    <xf numFmtId="0" fontId="23" fillId="0" borderId="315" xfId="55" applyFont="1" applyFill="1" applyBorder="1" applyAlignment="1">
      <alignment horizontal="left" vertical="center"/>
    </xf>
    <xf numFmtId="0" fontId="23" fillId="0" borderId="65" xfId="55" applyFont="1" applyFill="1" applyBorder="1" applyAlignment="1">
      <alignment horizontal="left" vertical="center"/>
    </xf>
    <xf numFmtId="0" fontId="23" fillId="0" borderId="70" xfId="55" applyFont="1" applyFill="1" applyBorder="1" applyAlignment="1">
      <alignment horizontal="left" vertical="center"/>
    </xf>
    <xf numFmtId="0" fontId="66" fillId="0" borderId="314" xfId="55" applyFont="1" applyFill="1" applyBorder="1" applyAlignment="1">
      <alignment horizontal="left" vertical="center" wrapText="1"/>
    </xf>
    <xf numFmtId="0" fontId="66" fillId="0" borderId="312" xfId="55" applyFont="1" applyFill="1" applyBorder="1" applyAlignment="1">
      <alignment horizontal="left" vertical="center" wrapText="1"/>
    </xf>
    <xf numFmtId="0" fontId="66" fillId="0" borderId="307" xfId="55" applyFont="1" applyFill="1" applyBorder="1" applyAlignment="1">
      <alignment horizontal="left" vertical="center" wrapText="1"/>
    </xf>
    <xf numFmtId="0" fontId="66" fillId="0" borderId="315" xfId="55" applyFont="1" applyFill="1" applyBorder="1" applyAlignment="1">
      <alignment horizontal="left" vertical="center" wrapText="1"/>
    </xf>
    <xf numFmtId="0" fontId="66" fillId="0" borderId="65" xfId="55" applyFont="1" applyFill="1" applyBorder="1" applyAlignment="1">
      <alignment horizontal="left" vertical="center" wrapText="1"/>
    </xf>
    <xf numFmtId="0" fontId="66" fillId="0" borderId="70" xfId="55" applyFont="1" applyFill="1" applyBorder="1" applyAlignment="1">
      <alignment horizontal="left" vertical="center" wrapText="1"/>
    </xf>
    <xf numFmtId="176" fontId="23" fillId="0" borderId="0" xfId="55" applyNumberFormat="1" applyFont="1" applyFill="1" applyBorder="1" applyAlignment="1">
      <alignment horizontal="center" vertical="center"/>
    </xf>
    <xf numFmtId="0" fontId="89" fillId="0" borderId="74" xfId="55" applyFont="1" applyFill="1" applyBorder="1" applyAlignment="1">
      <alignment horizontal="center" vertical="center"/>
    </xf>
    <xf numFmtId="0" fontId="89" fillId="0" borderId="0" xfId="55" applyFont="1" applyFill="1" applyBorder="1" applyAlignment="1">
      <alignment horizontal="center" vertical="center"/>
    </xf>
    <xf numFmtId="0" fontId="89" fillId="0" borderId="69" xfId="55" applyFont="1" applyFill="1" applyBorder="1" applyAlignment="1">
      <alignment horizontal="center" vertical="center"/>
    </xf>
    <xf numFmtId="0" fontId="23" fillId="0" borderId="65" xfId="55" applyFont="1" applyFill="1" applyBorder="1" applyAlignment="1">
      <alignment vertical="center"/>
    </xf>
    <xf numFmtId="0" fontId="26" fillId="0" borderId="314" xfId="55" applyFont="1" applyFill="1" applyBorder="1" applyAlignment="1">
      <alignment horizontal="left" vertical="center" wrapText="1"/>
    </xf>
    <xf numFmtId="0" fontId="26" fillId="0" borderId="312" xfId="55" applyFont="1" applyFill="1" applyBorder="1" applyAlignment="1">
      <alignment horizontal="left" vertical="center" wrapText="1"/>
    </xf>
    <xf numFmtId="0" fontId="26" fillId="0" borderId="307" xfId="55" applyFont="1" applyFill="1" applyBorder="1" applyAlignment="1">
      <alignment horizontal="left" vertical="center" wrapText="1"/>
    </xf>
    <xf numFmtId="0" fontId="26" fillId="0" borderId="315" xfId="55" applyFont="1" applyFill="1" applyBorder="1" applyAlignment="1">
      <alignment horizontal="left" vertical="center" wrapText="1"/>
    </xf>
    <xf numFmtId="0" fontId="26" fillId="0" borderId="65" xfId="55" applyFont="1" applyFill="1" applyBorder="1" applyAlignment="1">
      <alignment horizontal="left" vertical="center" wrapText="1"/>
    </xf>
    <xf numFmtId="0" fontId="26" fillId="0" borderId="70" xfId="55" applyFont="1" applyFill="1" applyBorder="1" applyAlignment="1">
      <alignment horizontal="left" vertical="center" wrapText="1"/>
    </xf>
    <xf numFmtId="0" fontId="23" fillId="27" borderId="0" xfId="55" applyFont="1" applyFill="1" applyBorder="1" applyAlignment="1">
      <alignment vertical="center"/>
    </xf>
    <xf numFmtId="0" fontId="23" fillId="0" borderId="102" xfId="55" applyFont="1" applyFill="1" applyBorder="1" applyAlignment="1">
      <alignment horizontal="center" vertical="center"/>
    </xf>
    <xf numFmtId="0" fontId="23" fillId="28" borderId="314" xfId="55" applyNumberFormat="1" applyFont="1" applyFill="1" applyBorder="1" applyAlignment="1">
      <alignment horizontal="left" vertical="center"/>
    </xf>
    <xf numFmtId="0" fontId="23" fillId="28" borderId="312" xfId="55" applyNumberFormat="1" applyFont="1" applyFill="1" applyBorder="1" applyAlignment="1">
      <alignment horizontal="left" vertical="center"/>
    </xf>
    <xf numFmtId="0" fontId="23" fillId="28" borderId="307" xfId="55" applyNumberFormat="1" applyFont="1" applyFill="1" applyBorder="1" applyAlignment="1">
      <alignment horizontal="left" vertical="center"/>
    </xf>
    <xf numFmtId="0" fontId="23" fillId="28" borderId="315" xfId="55" applyNumberFormat="1" applyFont="1" applyFill="1" applyBorder="1" applyAlignment="1">
      <alignment horizontal="left" vertical="center"/>
    </xf>
    <xf numFmtId="0" fontId="23" fillId="28" borderId="65" xfId="55" applyNumberFormat="1" applyFont="1" applyFill="1" applyBorder="1" applyAlignment="1">
      <alignment horizontal="left" vertical="center"/>
    </xf>
    <xf numFmtId="0" fontId="23" fillId="28" borderId="70" xfId="55" applyNumberFormat="1" applyFont="1" applyFill="1" applyBorder="1" applyAlignment="1">
      <alignment horizontal="left" vertical="center"/>
    </xf>
    <xf numFmtId="0" fontId="23" fillId="28" borderId="314" xfId="55" applyFont="1" applyFill="1" applyBorder="1" applyAlignment="1">
      <alignment horizontal="left" vertical="center"/>
    </xf>
    <xf numFmtId="0" fontId="23" fillId="28" borderId="312" xfId="55" applyFont="1" applyFill="1" applyBorder="1" applyAlignment="1">
      <alignment horizontal="left" vertical="center"/>
    </xf>
    <xf numFmtId="0" fontId="23" fillId="28" borderId="307" xfId="55" applyFont="1" applyFill="1" applyBorder="1" applyAlignment="1">
      <alignment horizontal="left" vertical="center"/>
    </xf>
    <xf numFmtId="0" fontId="23" fillId="28" borderId="315" xfId="55" applyFont="1" applyFill="1" applyBorder="1" applyAlignment="1">
      <alignment horizontal="left" vertical="center"/>
    </xf>
    <xf numFmtId="0" fontId="23" fillId="28" borderId="65" xfId="55" applyFont="1" applyFill="1" applyBorder="1" applyAlignment="1">
      <alignment horizontal="left" vertical="center"/>
    </xf>
    <xf numFmtId="0" fontId="23" fillId="28" borderId="70" xfId="55" applyFont="1" applyFill="1" applyBorder="1" applyAlignment="1">
      <alignment horizontal="left" vertical="center"/>
    </xf>
    <xf numFmtId="0" fontId="66" fillId="28" borderId="314" xfId="55" applyFont="1" applyFill="1" applyBorder="1" applyAlignment="1">
      <alignment horizontal="left" vertical="center" wrapText="1"/>
    </xf>
    <xf numFmtId="0" fontId="66" fillId="28" borderId="312" xfId="55" applyFont="1" applyFill="1" applyBorder="1" applyAlignment="1">
      <alignment horizontal="left" vertical="center" wrapText="1"/>
    </xf>
    <xf numFmtId="0" fontId="66" fillId="28" borderId="307" xfId="55" applyFont="1" applyFill="1" applyBorder="1" applyAlignment="1">
      <alignment horizontal="left" vertical="center" wrapText="1"/>
    </xf>
    <xf numFmtId="0" fontId="66" fillId="28" borderId="315" xfId="55" applyFont="1" applyFill="1" applyBorder="1" applyAlignment="1">
      <alignment horizontal="left" vertical="center" wrapText="1"/>
    </xf>
    <xf numFmtId="0" fontId="66" fillId="28" borderId="65" xfId="55" applyFont="1" applyFill="1" applyBorder="1" applyAlignment="1">
      <alignment horizontal="left" vertical="center" wrapText="1"/>
    </xf>
    <xf numFmtId="0" fontId="66" fillId="28" borderId="70" xfId="55" applyFont="1" applyFill="1" applyBorder="1" applyAlignment="1">
      <alignment horizontal="left" vertical="center" wrapText="1"/>
    </xf>
    <xf numFmtId="186" fontId="23" fillId="28" borderId="314" xfId="55" applyNumberFormat="1" applyFont="1" applyFill="1" applyBorder="1" applyAlignment="1">
      <alignment horizontal="center" vertical="center"/>
    </xf>
    <xf numFmtId="186" fontId="23" fillId="28" borderId="312" xfId="55" applyNumberFormat="1" applyFont="1" applyFill="1" applyBorder="1" applyAlignment="1">
      <alignment horizontal="center" vertical="center"/>
    </xf>
    <xf numFmtId="186" fontId="23" fillId="28" borderId="307" xfId="55" applyNumberFormat="1" applyFont="1" applyFill="1" applyBorder="1" applyAlignment="1">
      <alignment horizontal="center" vertical="center"/>
    </xf>
    <xf numFmtId="186" fontId="23" fillId="28" borderId="315" xfId="55" applyNumberFormat="1" applyFont="1" applyFill="1" applyBorder="1" applyAlignment="1">
      <alignment horizontal="center" vertical="center"/>
    </xf>
    <xf numFmtId="186" fontId="23" fillId="28" borderId="65" xfId="55" applyNumberFormat="1" applyFont="1" applyFill="1" applyBorder="1" applyAlignment="1">
      <alignment horizontal="center" vertical="center"/>
    </xf>
    <xf numFmtId="186" fontId="23" fillId="28" borderId="70" xfId="55" applyNumberFormat="1" applyFont="1" applyFill="1" applyBorder="1" applyAlignment="1">
      <alignment horizontal="center" vertical="center"/>
    </xf>
    <xf numFmtId="0" fontId="24" fillId="0" borderId="76" xfId="55" applyFont="1" applyFill="1" applyBorder="1" applyAlignment="1">
      <alignment horizontal="center" vertical="center"/>
    </xf>
    <xf numFmtId="0" fontId="24" fillId="0" borderId="101" xfId="55" applyFont="1" applyFill="1" applyBorder="1" applyAlignment="1">
      <alignment horizontal="center" vertical="center"/>
    </xf>
    <xf numFmtId="0" fontId="24" fillId="0" borderId="72" xfId="55" applyFont="1" applyFill="1" applyBorder="1" applyAlignment="1">
      <alignment horizontal="center" vertical="center"/>
    </xf>
    <xf numFmtId="0" fontId="89" fillId="0" borderId="76" xfId="55" applyFont="1" applyFill="1" applyBorder="1" applyAlignment="1">
      <alignment horizontal="center" vertical="center"/>
    </xf>
    <xf numFmtId="0" fontId="89" fillId="0" borderId="101" xfId="55" applyFont="1" applyFill="1" applyBorder="1" applyAlignment="1">
      <alignment horizontal="center" vertical="center"/>
    </xf>
    <xf numFmtId="0" fontId="89" fillId="0" borderId="72" xfId="55" applyFont="1" applyFill="1" applyBorder="1" applyAlignment="1">
      <alignment horizontal="center" vertical="center"/>
    </xf>
    <xf numFmtId="176" fontId="23" fillId="28" borderId="0" xfId="55" applyNumberFormat="1" applyFont="1" applyFill="1" applyBorder="1" applyAlignment="1">
      <alignment horizontal="center" vertical="center"/>
    </xf>
    <xf numFmtId="0" fontId="23" fillId="27" borderId="0" xfId="55" applyFont="1" applyFill="1" applyBorder="1" applyAlignment="1">
      <alignment wrapText="1"/>
    </xf>
    <xf numFmtId="0" fontId="0" fillId="27" borderId="69" xfId="0" applyFill="1" applyBorder="1" applyAlignment="1">
      <alignment wrapText="1"/>
    </xf>
    <xf numFmtId="0" fontId="23" fillId="0" borderId="65" xfId="55" applyFont="1" applyFill="1" applyBorder="1" applyAlignment="1">
      <alignment horizontal="right"/>
    </xf>
    <xf numFmtId="0" fontId="23" fillId="0" borderId="0" xfId="55" applyFont="1" applyFill="1" applyBorder="1" applyAlignment="1">
      <alignment horizontal="center" vertical="center"/>
    </xf>
    <xf numFmtId="0" fontId="23" fillId="0" borderId="65" xfId="55" applyFont="1" applyFill="1" applyBorder="1" applyAlignment="1">
      <alignment horizontal="center" vertical="center"/>
    </xf>
    <xf numFmtId="0" fontId="23" fillId="27" borderId="0" xfId="55" applyNumberFormat="1" applyFont="1" applyFill="1" applyBorder="1" applyAlignment="1">
      <alignment horizontal="left" wrapText="1"/>
    </xf>
    <xf numFmtId="0" fontId="0" fillId="27" borderId="0" xfId="0" applyNumberFormat="1" applyFill="1" applyAlignment="1">
      <alignment horizontal="left" wrapText="1"/>
    </xf>
    <xf numFmtId="0" fontId="0" fillId="27" borderId="65" xfId="0" applyNumberFormat="1" applyFill="1" applyBorder="1" applyAlignment="1">
      <alignment horizontal="left" wrapText="1"/>
    </xf>
    <xf numFmtId="0" fontId="23" fillId="0" borderId="0" xfId="55" applyFont="1" applyFill="1" applyBorder="1" applyAlignment="1">
      <alignment horizontal="right"/>
    </xf>
    <xf numFmtId="0" fontId="23" fillId="27" borderId="65" xfId="55" applyFont="1" applyFill="1" applyBorder="1" applyAlignment="1"/>
    <xf numFmtId="0" fontId="0" fillId="27" borderId="65" xfId="0" applyFill="1" applyBorder="1" applyAlignment="1"/>
    <xf numFmtId="0" fontId="0" fillId="27" borderId="69" xfId="0" applyFill="1" applyBorder="1" applyAlignment="1"/>
    <xf numFmtId="0" fontId="20" fillId="27" borderId="16" xfId="0" applyNumberFormat="1" applyFont="1" applyFill="1" applyBorder="1" applyAlignment="1" applyProtection="1">
      <alignment horizontal="center"/>
    </xf>
    <xf numFmtId="0" fontId="0" fillId="0" borderId="0" xfId="0" applyAlignment="1">
      <alignment horizontal="center"/>
    </xf>
    <xf numFmtId="177" fontId="20" fillId="29" borderId="141" xfId="0" applyNumberFormat="1" applyFont="1" applyFill="1" applyBorder="1" applyAlignment="1" applyProtection="1">
      <alignment horizontal="center" vertical="center" shrinkToFit="1"/>
      <protection locked="0"/>
    </xf>
    <xf numFmtId="177" fontId="20" fillId="29" borderId="98" xfId="0" applyNumberFormat="1" applyFont="1" applyFill="1" applyBorder="1" applyAlignment="1" applyProtection="1">
      <alignment horizontal="center" vertical="center" shrinkToFit="1"/>
      <protection locked="0"/>
    </xf>
    <xf numFmtId="177" fontId="20" fillId="29" borderId="99" xfId="0" applyNumberFormat="1" applyFont="1" applyFill="1" applyBorder="1" applyAlignment="1" applyProtection="1">
      <alignment horizontal="center" vertical="center" shrinkToFit="1"/>
      <protection locked="0"/>
    </xf>
    <xf numFmtId="0" fontId="20" fillId="29" borderId="141" xfId="0" applyFont="1" applyFill="1" applyBorder="1" applyAlignment="1" applyProtection="1">
      <alignment horizontal="left" vertical="center" indent="1"/>
      <protection locked="0"/>
    </xf>
    <xf numFmtId="0" fontId="20" fillId="29" borderId="98" xfId="0" applyFont="1" applyFill="1" applyBorder="1" applyAlignment="1" applyProtection="1">
      <alignment horizontal="left" vertical="center" indent="1"/>
      <protection locked="0"/>
    </xf>
    <xf numFmtId="0" fontId="20" fillId="29" borderId="99" xfId="0" applyFont="1" applyFill="1" applyBorder="1" applyAlignment="1" applyProtection="1">
      <alignment horizontal="left" vertical="center" indent="1"/>
      <protection locked="0"/>
    </xf>
    <xf numFmtId="177" fontId="20" fillId="29" borderId="95" xfId="0" applyNumberFormat="1" applyFont="1" applyFill="1" applyBorder="1" applyAlignment="1" applyProtection="1">
      <alignment horizontal="center" vertical="center" shrinkToFit="1"/>
      <protection locked="0"/>
    </xf>
    <xf numFmtId="177" fontId="20" fillId="29" borderId="66" xfId="0" applyNumberFormat="1" applyFont="1" applyFill="1" applyBorder="1" applyAlignment="1" applyProtection="1">
      <alignment horizontal="center" vertical="center" shrinkToFit="1"/>
      <protection locked="0"/>
    </xf>
    <xf numFmtId="177" fontId="20" fillId="29" borderId="94" xfId="0" applyNumberFormat="1" applyFont="1" applyFill="1" applyBorder="1" applyAlignment="1" applyProtection="1">
      <alignment horizontal="center" vertical="center" shrinkToFit="1"/>
      <protection locked="0"/>
    </xf>
    <xf numFmtId="0" fontId="20" fillId="29" borderId="95" xfId="0" applyFont="1" applyFill="1" applyBorder="1" applyAlignment="1" applyProtection="1">
      <alignment horizontal="left" vertical="center" indent="1"/>
      <protection locked="0"/>
    </xf>
    <xf numFmtId="0" fontId="20" fillId="29" borderId="66" xfId="0" applyFont="1" applyFill="1" applyBorder="1" applyAlignment="1" applyProtection="1">
      <alignment horizontal="left" vertical="center" indent="1"/>
      <protection locked="0"/>
    </xf>
    <xf numFmtId="0" fontId="20" fillId="29" borderId="94" xfId="0" applyFont="1" applyFill="1" applyBorder="1" applyAlignment="1" applyProtection="1">
      <alignment horizontal="left" vertical="center" indent="1"/>
      <protection locked="0"/>
    </xf>
    <xf numFmtId="177" fontId="20" fillId="29" borderId="89" xfId="0" applyNumberFormat="1" applyFont="1" applyFill="1" applyBorder="1" applyAlignment="1" applyProtection="1">
      <alignment horizontal="center" vertical="center" shrinkToFit="1"/>
      <protection locked="0"/>
    </xf>
    <xf numFmtId="177" fontId="20" fillId="29" borderId="91" xfId="0" applyNumberFormat="1" applyFont="1" applyFill="1" applyBorder="1" applyAlignment="1" applyProtection="1">
      <alignment horizontal="center" vertical="center" shrinkToFit="1"/>
      <protection locked="0"/>
    </xf>
    <xf numFmtId="177" fontId="20" fillId="29" borderId="92" xfId="0" applyNumberFormat="1" applyFont="1" applyFill="1" applyBorder="1" applyAlignment="1" applyProtection="1">
      <alignment horizontal="center" vertical="center" shrinkToFit="1"/>
      <protection locked="0"/>
    </xf>
    <xf numFmtId="0" fontId="20" fillId="29" borderId="89" xfId="0" applyFont="1" applyFill="1" applyBorder="1" applyAlignment="1" applyProtection="1">
      <alignment horizontal="left" vertical="center" indent="1"/>
      <protection locked="0"/>
    </xf>
    <xf numFmtId="0" fontId="20" fillId="29" borderId="91" xfId="0" applyFont="1" applyFill="1" applyBorder="1" applyAlignment="1" applyProtection="1">
      <alignment horizontal="left" vertical="center" indent="1"/>
      <protection locked="0"/>
    </xf>
    <xf numFmtId="0" fontId="20" fillId="29" borderId="92" xfId="0" applyFont="1" applyFill="1" applyBorder="1" applyAlignment="1" applyProtection="1">
      <alignment horizontal="left" vertical="center" indent="1"/>
      <protection locked="0"/>
    </xf>
    <xf numFmtId="0" fontId="20" fillId="0" borderId="19" xfId="0" applyFont="1" applyBorder="1" applyAlignment="1" applyProtection="1">
      <alignment horizontal="center" vertical="center"/>
    </xf>
    <xf numFmtId="176" fontId="20" fillId="27" borderId="11" xfId="0" applyNumberFormat="1" applyFont="1" applyFill="1" applyBorder="1" applyAlignment="1" applyProtection="1">
      <alignment horizontal="center" vertical="center"/>
    </xf>
    <xf numFmtId="176" fontId="20" fillId="27" borderId="28" xfId="0" applyNumberFormat="1" applyFont="1" applyFill="1" applyBorder="1" applyAlignment="1" applyProtection="1">
      <alignment horizontal="center" vertical="center"/>
    </xf>
    <xf numFmtId="0" fontId="20" fillId="0" borderId="19" xfId="0" applyFont="1" applyBorder="1" applyAlignment="1" applyProtection="1">
      <alignment horizontal="center" vertical="center" wrapText="1"/>
    </xf>
    <xf numFmtId="0" fontId="20" fillId="0" borderId="11" xfId="0" applyFont="1" applyBorder="1" applyAlignment="1" applyProtection="1">
      <alignment horizontal="center" vertical="center" shrinkToFit="1"/>
    </xf>
    <xf numFmtId="0" fontId="20" fillId="0" borderId="28" xfId="0" applyFont="1" applyBorder="1" applyAlignment="1" applyProtection="1">
      <alignment horizontal="center" vertical="center" shrinkToFit="1"/>
    </xf>
    <xf numFmtId="0" fontId="20" fillId="0" borderId="12" xfId="0" applyFont="1" applyBorder="1" applyAlignment="1" applyProtection="1">
      <alignment horizontal="center" vertical="center" shrinkToFit="1"/>
    </xf>
    <xf numFmtId="0" fontId="20" fillId="0" borderId="13" xfId="0" applyFont="1" applyBorder="1" applyAlignment="1" applyProtection="1">
      <alignment horizontal="center" vertical="center"/>
    </xf>
    <xf numFmtId="0" fontId="20" fillId="0" borderId="14" xfId="0" applyFont="1" applyBorder="1" applyAlignment="1" applyProtection="1">
      <alignment horizontal="center" vertical="center"/>
    </xf>
    <xf numFmtId="0" fontId="20" fillId="0" borderId="27" xfId="0" applyFont="1" applyBorder="1" applyAlignment="1" applyProtection="1">
      <alignment horizontal="center" vertical="center"/>
    </xf>
    <xf numFmtId="0" fontId="20" fillId="0" borderId="26" xfId="0" applyFont="1" applyBorder="1" applyAlignment="1" applyProtection="1">
      <alignment horizontal="center" vertical="center"/>
    </xf>
    <xf numFmtId="0" fontId="20" fillId="27" borderId="19" xfId="0" applyFont="1" applyFill="1" applyBorder="1" applyAlignment="1" applyProtection="1">
      <alignment horizontal="center" vertical="center" wrapText="1" shrinkToFit="1"/>
    </xf>
    <xf numFmtId="0" fontId="20" fillId="27" borderId="13" xfId="0" applyFont="1" applyFill="1" applyBorder="1" applyAlignment="1" applyProtection="1">
      <alignment horizontal="center" vertical="center" wrapText="1" shrinkToFit="1"/>
    </xf>
    <xf numFmtId="0" fontId="20" fillId="27" borderId="14" xfId="0" applyFont="1" applyFill="1" applyBorder="1" applyAlignment="1" applyProtection="1">
      <alignment horizontal="center" vertical="center" wrapText="1" shrinkToFit="1"/>
    </xf>
    <xf numFmtId="0" fontId="20" fillId="27" borderId="27" xfId="0" applyFont="1" applyFill="1" applyBorder="1" applyAlignment="1" applyProtection="1">
      <alignment horizontal="center" vertical="center" wrapText="1" shrinkToFit="1"/>
    </xf>
    <xf numFmtId="0" fontId="20" fillId="27" borderId="18" xfId="0" applyFont="1" applyFill="1" applyBorder="1" applyAlignment="1" applyProtection="1">
      <alignment horizontal="center" vertical="center" wrapText="1" shrinkToFit="1"/>
    </xf>
    <xf numFmtId="0" fontId="20" fillId="27" borderId="10" xfId="0" applyFont="1" applyFill="1" applyBorder="1" applyAlignment="1" applyProtection="1">
      <alignment horizontal="center" vertical="center" wrapText="1" shrinkToFit="1"/>
    </xf>
    <xf numFmtId="0" fontId="20" fillId="27" borderId="26" xfId="0" applyFont="1" applyFill="1" applyBorder="1" applyAlignment="1" applyProtection="1">
      <alignment horizontal="center" vertical="center" wrapText="1" shrinkToFit="1"/>
    </xf>
    <xf numFmtId="0" fontId="20" fillId="0" borderId="18" xfId="0" applyFont="1" applyBorder="1" applyAlignment="1" applyProtection="1">
      <alignment horizontal="center" vertical="center"/>
    </xf>
    <xf numFmtId="0" fontId="20" fillId="0" borderId="10" xfId="0" applyFont="1" applyBorder="1" applyAlignment="1" applyProtection="1">
      <alignment horizontal="center" vertical="center"/>
    </xf>
    <xf numFmtId="0" fontId="20" fillId="0" borderId="0" xfId="0" applyFont="1" applyBorder="1" applyAlignment="1" applyProtection="1">
      <alignment horizontal="center"/>
    </xf>
    <xf numFmtId="0" fontId="20" fillId="27" borderId="0" xfId="0" applyFont="1" applyFill="1" applyBorder="1" applyAlignment="1" applyProtection="1">
      <alignment horizontal="left" shrinkToFit="1"/>
    </xf>
    <xf numFmtId="0" fontId="20" fillId="27" borderId="15" xfId="0" applyFont="1" applyFill="1" applyBorder="1" applyAlignment="1" applyProtection="1">
      <alignment horizontal="left" shrinkToFit="1"/>
    </xf>
    <xf numFmtId="0" fontId="21" fillId="0" borderId="0" xfId="0" applyFont="1" applyBorder="1" applyAlignment="1" applyProtection="1">
      <alignment horizontal="center"/>
    </xf>
    <xf numFmtId="176" fontId="23" fillId="28" borderId="15" xfId="55" applyNumberFormat="1" applyFont="1" applyFill="1" applyBorder="1" applyAlignment="1">
      <alignment horizontal="center" vertical="center"/>
    </xf>
    <xf numFmtId="0" fontId="191" fillId="0" borderId="0" xfId="0" applyFont="1" applyBorder="1" applyAlignment="1" applyProtection="1">
      <alignment horizontal="center"/>
    </xf>
    <xf numFmtId="0" fontId="33" fillId="26" borderId="270" xfId="70" applyFont="1" applyFill="1" applyBorder="1" applyAlignment="1">
      <alignment horizontal="center" vertical="center"/>
    </xf>
    <xf numFmtId="0" fontId="33" fillId="26" borderId="272" xfId="70" applyFont="1" applyFill="1" applyBorder="1" applyAlignment="1">
      <alignment horizontal="center" vertical="center"/>
    </xf>
    <xf numFmtId="0" fontId="33" fillId="35" borderId="11" xfId="70" applyFont="1" applyFill="1" applyBorder="1" applyAlignment="1">
      <alignment horizontal="distributed" vertical="center"/>
    </xf>
    <xf numFmtId="0" fontId="33" fillId="35" borderId="28" xfId="70" applyFont="1" applyFill="1" applyBorder="1" applyAlignment="1">
      <alignment horizontal="distributed" vertical="center"/>
    </xf>
    <xf numFmtId="0" fontId="33" fillId="35" borderId="12" xfId="70" applyFont="1" applyFill="1" applyBorder="1" applyAlignment="1">
      <alignment horizontal="distributed" vertical="center"/>
    </xf>
    <xf numFmtId="0" fontId="33" fillId="0" borderId="274" xfId="70" applyFont="1" applyFill="1" applyBorder="1" applyAlignment="1">
      <alignment horizontal="center" vertical="center" wrapText="1"/>
    </xf>
    <xf numFmtId="0" fontId="33" fillId="0" borderId="275" xfId="70" applyFont="1" applyFill="1" applyBorder="1" applyAlignment="1">
      <alignment horizontal="center" vertical="center"/>
    </xf>
    <xf numFmtId="0" fontId="33" fillId="0" borderId="276" xfId="70" applyFont="1" applyFill="1" applyBorder="1" applyAlignment="1">
      <alignment horizontal="center" vertical="center"/>
    </xf>
    <xf numFmtId="0" fontId="33" fillId="0" borderId="11" xfId="70" applyFont="1" applyBorder="1" applyAlignment="1">
      <alignment horizontal="distributed" vertical="center" wrapText="1"/>
    </xf>
    <xf numFmtId="0" fontId="33" fillId="0" borderId="12" xfId="70" applyFont="1" applyBorder="1" applyAlignment="1">
      <alignment horizontal="distributed" vertical="center" wrapText="1"/>
    </xf>
    <xf numFmtId="0" fontId="33" fillId="35" borderId="13" xfId="70" applyFont="1" applyFill="1" applyBorder="1" applyAlignment="1">
      <alignment horizontal="center" textRotation="255" wrapText="1"/>
    </xf>
    <xf numFmtId="0" fontId="33" fillId="35" borderId="16" xfId="70" applyFont="1" applyFill="1" applyBorder="1" applyAlignment="1">
      <alignment horizontal="center" textRotation="255" wrapText="1"/>
    </xf>
    <xf numFmtId="0" fontId="33" fillId="35" borderId="18" xfId="70" applyFont="1" applyFill="1" applyBorder="1" applyAlignment="1">
      <alignment horizontal="center" textRotation="255" wrapText="1"/>
    </xf>
    <xf numFmtId="0" fontId="33" fillId="26" borderId="18" xfId="70" applyFont="1" applyFill="1" applyBorder="1" applyAlignment="1">
      <alignment horizontal="distributed" vertical="center"/>
    </xf>
    <xf numFmtId="0" fontId="33" fillId="26" borderId="10" xfId="70" applyFont="1" applyFill="1" applyBorder="1" applyAlignment="1">
      <alignment horizontal="distributed" vertical="center"/>
    </xf>
    <xf numFmtId="0" fontId="33" fillId="26" borderId="26" xfId="70" applyFont="1" applyFill="1" applyBorder="1" applyAlignment="1">
      <alignment horizontal="distributed" vertical="center"/>
    </xf>
    <xf numFmtId="0" fontId="33" fillId="0" borderId="11" xfId="70" applyFont="1" applyBorder="1" applyAlignment="1">
      <alignment horizontal="center" vertical="center" wrapText="1"/>
    </xf>
    <xf numFmtId="0" fontId="33" fillId="0" borderId="12" xfId="70" applyFont="1" applyBorder="1" applyAlignment="1">
      <alignment horizontal="center" vertical="center" wrapText="1"/>
    </xf>
    <xf numFmtId="0" fontId="33" fillId="0" borderId="13" xfId="70" applyFont="1" applyBorder="1" applyAlignment="1">
      <alignment horizontal="distributed" vertical="center"/>
    </xf>
    <xf numFmtId="0" fontId="33" fillId="0" borderId="14" xfId="70" applyFont="1" applyBorder="1" applyAlignment="1">
      <alignment horizontal="distributed" vertical="center"/>
    </xf>
    <xf numFmtId="0" fontId="33" fillId="0" borderId="27" xfId="70" applyFont="1" applyBorder="1" applyAlignment="1">
      <alignment horizontal="distributed" vertical="center"/>
    </xf>
    <xf numFmtId="0" fontId="33" fillId="26" borderId="13" xfId="70" applyFont="1" applyFill="1" applyBorder="1" applyAlignment="1">
      <alignment horizontal="distributed" vertical="center"/>
    </xf>
    <xf numFmtId="0" fontId="33" fillId="26" borderId="14" xfId="70" applyFont="1" applyFill="1" applyBorder="1" applyAlignment="1">
      <alignment horizontal="distributed" vertical="center"/>
    </xf>
    <xf numFmtId="0" fontId="33" fillId="26" borderId="27" xfId="70" applyFont="1" applyFill="1" applyBorder="1" applyAlignment="1">
      <alignment horizontal="distributed" vertical="center"/>
    </xf>
    <xf numFmtId="0" fontId="33" fillId="26" borderId="270" xfId="70" applyFont="1" applyFill="1" applyBorder="1" applyAlignment="1">
      <alignment horizontal="distributed" vertical="center"/>
    </xf>
    <xf numFmtId="0" fontId="33" fillId="26" borderId="271" xfId="70" applyFont="1" applyFill="1" applyBorder="1" applyAlignment="1">
      <alignment horizontal="distributed" vertical="center"/>
    </xf>
    <xf numFmtId="0" fontId="33" fillId="26" borderId="272" xfId="70" applyFont="1" applyFill="1" applyBorder="1" applyAlignment="1">
      <alignment horizontal="distributed" vertical="center"/>
    </xf>
    <xf numFmtId="0" fontId="33" fillId="26" borderId="277" xfId="70" applyFont="1" applyFill="1" applyBorder="1" applyAlignment="1">
      <alignment horizontal="distributed" vertical="center"/>
    </xf>
    <xf numFmtId="0" fontId="33" fillId="26" borderId="278" xfId="70" applyFont="1" applyFill="1" applyBorder="1" applyAlignment="1">
      <alignment horizontal="distributed" vertical="center"/>
    </xf>
    <xf numFmtId="0" fontId="33" fillId="26" borderId="279" xfId="70" applyFont="1" applyFill="1" applyBorder="1" applyAlignment="1">
      <alignment horizontal="distributed" vertical="center"/>
    </xf>
    <xf numFmtId="0" fontId="33" fillId="26" borderId="323" xfId="70" applyFont="1" applyFill="1" applyBorder="1" applyAlignment="1">
      <alignment horizontal="distributed" vertical="center"/>
    </xf>
    <xf numFmtId="0" fontId="33" fillId="26" borderId="324" xfId="70" applyFont="1" applyFill="1" applyBorder="1" applyAlignment="1">
      <alignment horizontal="distributed" vertical="center"/>
    </xf>
    <xf numFmtId="0" fontId="33" fillId="26" borderId="325" xfId="70" applyFont="1" applyFill="1" applyBorder="1" applyAlignment="1">
      <alignment horizontal="distributed" vertical="center"/>
    </xf>
    <xf numFmtId="0" fontId="33" fillId="26" borderId="327" xfId="70" applyFont="1" applyFill="1" applyBorder="1" applyAlignment="1">
      <alignment horizontal="distributed" vertical="center"/>
    </xf>
    <xf numFmtId="0" fontId="33" fillId="26" borderId="328" xfId="70" applyFont="1" applyFill="1" applyBorder="1" applyAlignment="1">
      <alignment horizontal="distributed" vertical="center"/>
    </xf>
    <xf numFmtId="0" fontId="33" fillId="26" borderId="329" xfId="70" applyFont="1" applyFill="1" applyBorder="1" applyAlignment="1">
      <alignment horizontal="distributed" vertical="center"/>
    </xf>
    <xf numFmtId="0" fontId="62" fillId="0" borderId="13" xfId="70" applyFont="1" applyBorder="1" applyAlignment="1">
      <alignment horizontal="center" vertical="center"/>
    </xf>
    <xf numFmtId="0" fontId="62" fillId="0" borderId="27" xfId="70" applyFont="1" applyBorder="1" applyAlignment="1">
      <alignment horizontal="center" vertical="center"/>
    </xf>
    <xf numFmtId="0" fontId="62" fillId="0" borderId="18" xfId="70" applyFont="1" applyBorder="1" applyAlignment="1">
      <alignment horizontal="center" vertical="center"/>
    </xf>
    <xf numFmtId="0" fontId="62" fillId="0" borderId="26" xfId="70" applyFont="1" applyBorder="1" applyAlignment="1">
      <alignment horizontal="center" vertical="center"/>
    </xf>
    <xf numFmtId="0" fontId="62" fillId="0" borderId="11" xfId="70" applyFont="1" applyBorder="1" applyAlignment="1">
      <alignment vertical="center"/>
    </xf>
    <xf numFmtId="0" fontId="62" fillId="0" borderId="12" xfId="70" applyFont="1" applyBorder="1" applyAlignment="1">
      <alignment vertical="center"/>
    </xf>
    <xf numFmtId="0" fontId="62" fillId="0" borderId="11" xfId="70" applyFont="1" applyBorder="1" applyAlignment="1">
      <alignment horizontal="center" vertical="center"/>
    </xf>
    <xf numFmtId="0" fontId="62" fillId="0" borderId="12" xfId="70" applyFont="1" applyBorder="1" applyAlignment="1">
      <alignment horizontal="center" vertical="center"/>
    </xf>
    <xf numFmtId="0" fontId="62" fillId="26" borderId="11" xfId="70" applyFont="1" applyFill="1" applyBorder="1" applyAlignment="1">
      <alignment horizontal="distributed" vertical="center"/>
    </xf>
    <xf numFmtId="0" fontId="62" fillId="26" borderId="12" xfId="70" applyFont="1" applyFill="1" applyBorder="1" applyAlignment="1">
      <alignment horizontal="distributed" vertical="center"/>
    </xf>
    <xf numFmtId="0" fontId="62" fillId="0" borderId="13" xfId="70" applyFont="1" applyBorder="1" applyAlignment="1">
      <alignment horizontal="distributed" vertical="center"/>
    </xf>
    <xf numFmtId="0" fontId="62" fillId="0" borderId="27" xfId="70" applyFont="1" applyBorder="1" applyAlignment="1">
      <alignment horizontal="distributed" vertical="center"/>
    </xf>
    <xf numFmtId="0" fontId="188" fillId="0" borderId="10" xfId="70" applyFont="1" applyBorder="1" applyAlignment="1">
      <alignment horizontal="center" vertical="center"/>
    </xf>
    <xf numFmtId="0" fontId="62" fillId="35" borderId="11" xfId="70" applyFont="1" applyFill="1" applyBorder="1" applyAlignment="1">
      <alignment vertical="center"/>
    </xf>
    <xf numFmtId="0" fontId="62" fillId="35" borderId="12" xfId="70" applyFont="1" applyFill="1" applyBorder="1" applyAlignment="1">
      <alignment vertical="center"/>
    </xf>
    <xf numFmtId="0" fontId="62" fillId="0" borderId="11" xfId="70" applyFont="1" applyBorder="1" applyAlignment="1">
      <alignment horizontal="distributed" vertical="center"/>
    </xf>
    <xf numFmtId="0" fontId="62" fillId="0" borderId="12" xfId="70" applyFont="1" applyBorder="1" applyAlignment="1">
      <alignment horizontal="distributed" vertical="center"/>
    </xf>
    <xf numFmtId="0" fontId="62" fillId="0" borderId="11" xfId="70" applyFont="1" applyFill="1" applyBorder="1" applyAlignment="1">
      <alignment vertical="center"/>
    </xf>
    <xf numFmtId="0" fontId="62" fillId="0" borderId="12" xfId="70" applyFont="1" applyFill="1" applyBorder="1" applyAlignment="1">
      <alignment vertical="center"/>
    </xf>
    <xf numFmtId="0" fontId="62" fillId="26" borderId="11" xfId="70" applyFont="1" applyFill="1" applyBorder="1" applyAlignment="1">
      <alignment horizontal="distributed" vertical="center" wrapText="1"/>
    </xf>
    <xf numFmtId="0" fontId="62" fillId="26" borderId="12" xfId="70" applyFont="1" applyFill="1" applyBorder="1" applyAlignment="1">
      <alignment horizontal="distributed" vertical="center" wrapText="1"/>
    </xf>
    <xf numFmtId="0" fontId="186" fillId="0" borderId="0" xfId="70" applyFont="1" applyAlignment="1">
      <alignment horizontal="center" vertical="center"/>
    </xf>
    <xf numFmtId="0" fontId="62" fillId="35" borderId="19" xfId="70" applyFont="1" applyFill="1" applyBorder="1" applyAlignment="1">
      <alignment vertical="center"/>
    </xf>
    <xf numFmtId="0" fontId="33" fillId="26" borderId="13" xfId="70" applyFont="1" applyFill="1" applyBorder="1" applyAlignment="1">
      <alignment horizontal="center" vertical="center"/>
    </xf>
    <xf numFmtId="0" fontId="33" fillId="26" borderId="27" xfId="70" applyFont="1" applyFill="1" applyBorder="1" applyAlignment="1">
      <alignment horizontal="center" vertical="center"/>
    </xf>
    <xf numFmtId="0" fontId="33" fillId="26" borderId="18" xfId="70" applyFont="1" applyFill="1" applyBorder="1" applyAlignment="1">
      <alignment horizontal="center" vertical="center"/>
    </xf>
    <xf numFmtId="0" fontId="33" fillId="26" borderId="26" xfId="70" applyFont="1" applyFill="1" applyBorder="1" applyAlignment="1">
      <alignment horizontal="center" vertical="center"/>
    </xf>
    <xf numFmtId="176" fontId="33" fillId="35" borderId="14" xfId="70" applyNumberFormat="1" applyFont="1" applyFill="1" applyBorder="1" applyAlignment="1">
      <alignment horizontal="center" vertical="center" wrapText="1"/>
    </xf>
    <xf numFmtId="176" fontId="33" fillId="35" borderId="27" xfId="70" applyNumberFormat="1" applyFont="1" applyFill="1" applyBorder="1" applyAlignment="1">
      <alignment horizontal="center" vertical="center" wrapText="1"/>
    </xf>
    <xf numFmtId="176" fontId="33" fillId="35" borderId="10" xfId="70" applyNumberFormat="1" applyFont="1" applyFill="1" applyBorder="1" applyAlignment="1">
      <alignment horizontal="center" vertical="center"/>
    </xf>
    <xf numFmtId="176" fontId="33" fillId="35" borderId="26" xfId="70" applyNumberFormat="1" applyFont="1" applyFill="1" applyBorder="1" applyAlignment="1">
      <alignment horizontal="center" vertical="center"/>
    </xf>
    <xf numFmtId="0" fontId="188" fillId="0" borderId="28" xfId="70" applyFont="1" applyBorder="1" applyAlignment="1">
      <alignment horizontal="center" vertical="center"/>
    </xf>
    <xf numFmtId="49" fontId="67" fillId="0" borderId="19" xfId="100" applyNumberFormat="1" applyFont="1" applyBorder="1" applyAlignment="1">
      <alignment horizontal="center" vertical="center"/>
    </xf>
    <xf numFmtId="0" fontId="67" fillId="0" borderId="0" xfId="99" applyFont="1" applyBorder="1" applyAlignment="1">
      <alignment horizontal="center" vertical="center"/>
    </xf>
    <xf numFmtId="0" fontId="186" fillId="0" borderId="0" xfId="99" applyFont="1" applyAlignment="1">
      <alignment horizontal="center" vertical="top"/>
    </xf>
    <xf numFmtId="0" fontId="123" fillId="35" borderId="11" xfId="100" quotePrefix="1" applyNumberFormat="1" applyFont="1" applyFill="1" applyBorder="1" applyAlignment="1" applyProtection="1">
      <alignment horizontal="left" vertical="center" indent="1" shrinkToFit="1"/>
      <protection locked="0"/>
    </xf>
    <xf numFmtId="0" fontId="123" fillId="35" borderId="28" xfId="100" quotePrefix="1" applyNumberFormat="1" applyFont="1" applyFill="1" applyBorder="1" applyAlignment="1" applyProtection="1">
      <alignment horizontal="left" vertical="center" indent="1" shrinkToFit="1"/>
      <protection locked="0"/>
    </xf>
    <xf numFmtId="0" fontId="123" fillId="35" borderId="12" xfId="100" quotePrefix="1" applyNumberFormat="1" applyFont="1" applyFill="1" applyBorder="1" applyAlignment="1" applyProtection="1">
      <alignment horizontal="left" vertical="center" indent="1" shrinkToFit="1"/>
      <protection locked="0"/>
    </xf>
    <xf numFmtId="49" fontId="67" fillId="0" borderId="21" xfId="100" applyNumberFormat="1" applyFont="1" applyBorder="1" applyAlignment="1">
      <alignment horizontal="center" vertical="center"/>
    </xf>
    <xf numFmtId="49" fontId="67" fillId="0" borderId="23" xfId="100" applyNumberFormat="1" applyFont="1" applyBorder="1" applyAlignment="1">
      <alignment horizontal="center" vertical="center"/>
    </xf>
    <xf numFmtId="176" fontId="67" fillId="35" borderId="14" xfId="100" applyNumberFormat="1" applyFont="1" applyFill="1" applyBorder="1" applyAlignment="1">
      <alignment horizontal="center" vertical="center"/>
    </xf>
    <xf numFmtId="176" fontId="67" fillId="35" borderId="27" xfId="100" applyNumberFormat="1" applyFont="1" applyFill="1" applyBorder="1" applyAlignment="1">
      <alignment horizontal="center" vertical="center"/>
    </xf>
    <xf numFmtId="176" fontId="67" fillId="35" borderId="10" xfId="100" applyNumberFormat="1" applyFont="1" applyFill="1" applyBorder="1" applyAlignment="1">
      <alignment horizontal="center" vertical="center"/>
    </xf>
    <xf numFmtId="176" fontId="67" fillId="35" borderId="26" xfId="100" applyNumberFormat="1" applyFont="1" applyFill="1" applyBorder="1" applyAlignment="1">
      <alignment horizontal="center" vertical="center"/>
    </xf>
    <xf numFmtId="49" fontId="67" fillId="0" borderId="11" xfId="100" applyNumberFormat="1" applyFont="1" applyBorder="1" applyAlignment="1">
      <alignment horizontal="center" vertical="center"/>
    </xf>
    <xf numFmtId="49" fontId="67" fillId="0" borderId="28" xfId="100" applyNumberFormat="1" applyFont="1" applyBorder="1" applyAlignment="1">
      <alignment horizontal="center" vertical="center"/>
    </xf>
    <xf numFmtId="49" fontId="67" fillId="0" borderId="12" xfId="100" applyNumberFormat="1" applyFont="1" applyBorder="1" applyAlignment="1">
      <alignment horizontal="center" vertical="center"/>
    </xf>
    <xf numFmtId="0" fontId="123" fillId="35" borderId="11" xfId="100" quotePrefix="1" applyNumberFormat="1" applyFont="1" applyFill="1" applyBorder="1" applyAlignment="1" applyProtection="1">
      <alignment horizontal="left" vertical="center" wrapText="1" indent="1"/>
      <protection locked="0"/>
    </xf>
    <xf numFmtId="0" fontId="123" fillId="35" borderId="28" xfId="100" quotePrefix="1" applyNumberFormat="1" applyFont="1" applyFill="1" applyBorder="1" applyAlignment="1" applyProtection="1">
      <alignment horizontal="left" vertical="center" wrapText="1" indent="1"/>
      <protection locked="0"/>
    </xf>
    <xf numFmtId="0" fontId="123" fillId="35" borderId="12" xfId="100" quotePrefix="1" applyNumberFormat="1" applyFont="1" applyFill="1" applyBorder="1" applyAlignment="1" applyProtection="1">
      <alignment horizontal="left" vertical="center" wrapText="1" indent="1"/>
      <protection locked="0"/>
    </xf>
    <xf numFmtId="0" fontId="123" fillId="0" borderId="11" xfId="100" quotePrefix="1" applyNumberFormat="1" applyFont="1" applyBorder="1" applyAlignment="1" applyProtection="1">
      <alignment horizontal="left" vertical="center" indent="1" shrinkToFit="1"/>
      <protection locked="0"/>
    </xf>
    <xf numFmtId="0" fontId="123" fillId="0" borderId="28" xfId="100" quotePrefix="1" applyNumberFormat="1" applyFont="1" applyBorder="1" applyAlignment="1" applyProtection="1">
      <alignment horizontal="left" vertical="center" indent="1" shrinkToFit="1"/>
      <protection locked="0"/>
    </xf>
    <xf numFmtId="0" fontId="123" fillId="0" borderId="12" xfId="100" quotePrefix="1" applyNumberFormat="1" applyFont="1" applyBorder="1" applyAlignment="1" applyProtection="1">
      <alignment horizontal="left" vertical="center" indent="1" shrinkToFit="1"/>
      <protection locked="0"/>
    </xf>
    <xf numFmtId="49" fontId="67" fillId="0" borderId="11" xfId="100" applyNumberFormat="1" applyFont="1" applyBorder="1" applyAlignment="1">
      <alignment horizontal="center" vertical="center" wrapText="1"/>
    </xf>
    <xf numFmtId="49" fontId="67" fillId="0" borderId="28" xfId="100" applyNumberFormat="1" applyFont="1" applyBorder="1" applyAlignment="1">
      <alignment horizontal="center" vertical="center" wrapText="1"/>
    </xf>
    <xf numFmtId="0" fontId="67" fillId="0" borderId="0" xfId="99" applyFont="1" applyAlignment="1">
      <alignment vertical="center" shrinkToFit="1"/>
    </xf>
    <xf numFmtId="49" fontId="67" fillId="0" borderId="13" xfId="100" applyNumberFormat="1" applyFont="1" applyBorder="1" applyAlignment="1">
      <alignment horizontal="center" vertical="center"/>
    </xf>
    <xf numFmtId="49" fontId="67" fillId="0" borderId="14" xfId="100" applyNumberFormat="1" applyFont="1" applyBorder="1" applyAlignment="1">
      <alignment horizontal="center" vertical="center"/>
    </xf>
    <xf numFmtId="49" fontId="67" fillId="0" borderId="27" xfId="100" applyNumberFormat="1" applyFont="1" applyBorder="1" applyAlignment="1">
      <alignment horizontal="center" vertical="center"/>
    </xf>
    <xf numFmtId="0" fontId="234" fillId="0" borderId="11" xfId="100" applyNumberFormat="1" applyFont="1" applyBorder="1" applyAlignment="1" applyProtection="1">
      <alignment horizontal="center" vertical="center" shrinkToFit="1"/>
      <protection locked="0"/>
    </xf>
    <xf numFmtId="0" fontId="234" fillId="0" borderId="28" xfId="100" applyNumberFormat="1" applyFont="1" applyBorder="1" applyAlignment="1" applyProtection="1">
      <alignment horizontal="center" vertical="center" shrinkToFit="1"/>
      <protection locked="0"/>
    </xf>
    <xf numFmtId="0" fontId="234" fillId="0" borderId="12" xfId="100" applyNumberFormat="1" applyFont="1" applyBorder="1" applyAlignment="1" applyProtection="1">
      <alignment horizontal="center" vertical="center" shrinkToFit="1"/>
      <protection locked="0"/>
    </xf>
    <xf numFmtId="0" fontId="67" fillId="0" borderId="0" xfId="99" applyFont="1" applyAlignment="1">
      <alignment horizontal="center" vertical="center" shrinkToFit="1"/>
    </xf>
    <xf numFmtId="0" fontId="26" fillId="0" borderId="21" xfId="0" applyFont="1" applyFill="1" applyBorder="1" applyAlignment="1">
      <alignment horizontal="left" vertical="center" wrapText="1"/>
    </xf>
    <xf numFmtId="0" fontId="26" fillId="0" borderId="22" xfId="0" applyFont="1" applyFill="1" applyBorder="1" applyAlignment="1">
      <alignment horizontal="left" vertical="center" wrapText="1"/>
    </xf>
    <xf numFmtId="0" fontId="26" fillId="0" borderId="23" xfId="0" applyFont="1" applyFill="1" applyBorder="1" applyAlignment="1">
      <alignment horizontal="left" vertical="center" wrapText="1"/>
    </xf>
    <xf numFmtId="0" fontId="26" fillId="35" borderId="21" xfId="0" applyFont="1" applyFill="1" applyBorder="1" applyAlignment="1">
      <alignment horizontal="center" vertical="center" wrapText="1"/>
    </xf>
    <xf numFmtId="0" fontId="26" fillId="35" borderId="22" xfId="0" applyFont="1" applyFill="1" applyBorder="1" applyAlignment="1">
      <alignment horizontal="center" vertical="center" wrapText="1"/>
    </xf>
    <xf numFmtId="0" fontId="26" fillId="35" borderId="23" xfId="0" applyFont="1" applyFill="1" applyBorder="1" applyAlignment="1">
      <alignment horizontal="center" vertical="center" wrapText="1"/>
    </xf>
    <xf numFmtId="0" fontId="26" fillId="0" borderId="14" xfId="0" applyFont="1" applyFill="1" applyBorder="1" applyAlignment="1">
      <alignment horizontal="left" vertical="center" wrapText="1"/>
    </xf>
    <xf numFmtId="0" fontId="26" fillId="0" borderId="14" xfId="0" applyFont="1" applyFill="1" applyBorder="1" applyAlignment="1">
      <alignment horizontal="left" vertical="center"/>
    </xf>
    <xf numFmtId="0" fontId="26" fillId="0" borderId="27" xfId="0" applyFont="1" applyFill="1" applyBorder="1" applyAlignment="1">
      <alignment horizontal="left" vertical="center"/>
    </xf>
    <xf numFmtId="0" fontId="26" fillId="0" borderId="0" xfId="0" applyFont="1" applyFill="1" applyBorder="1" applyAlignment="1">
      <alignment horizontal="left" vertical="center"/>
    </xf>
    <xf numFmtId="0" fontId="26" fillId="0" borderId="15" xfId="0" applyFont="1" applyFill="1" applyBorder="1" applyAlignment="1">
      <alignment horizontal="left" vertical="center"/>
    </xf>
    <xf numFmtId="0" fontId="26" fillId="0" borderId="10" xfId="0" applyFont="1" applyFill="1" applyBorder="1" applyAlignment="1">
      <alignment horizontal="left" vertical="center"/>
    </xf>
    <xf numFmtId="0" fontId="26" fillId="0" borderId="26" xfId="0" applyFont="1" applyFill="1" applyBorder="1" applyAlignment="1">
      <alignment horizontal="left" vertical="center"/>
    </xf>
    <xf numFmtId="0" fontId="26" fillId="35" borderId="13" xfId="0" applyFont="1" applyFill="1" applyBorder="1" applyAlignment="1">
      <alignment horizontal="center" vertical="center" wrapText="1"/>
    </xf>
    <xf numFmtId="0" fontId="26" fillId="35" borderId="14" xfId="0" applyFont="1" applyFill="1" applyBorder="1" applyAlignment="1">
      <alignment horizontal="center" vertical="center" wrapText="1"/>
    </xf>
    <xf numFmtId="0" fontId="26" fillId="35" borderId="27" xfId="0" applyFont="1" applyFill="1" applyBorder="1" applyAlignment="1">
      <alignment horizontal="center" vertical="center" wrapText="1"/>
    </xf>
    <xf numFmtId="0" fontId="26" fillId="35" borderId="16" xfId="0" applyFont="1" applyFill="1" applyBorder="1" applyAlignment="1">
      <alignment horizontal="center" vertical="center" wrapText="1"/>
    </xf>
    <xf numFmtId="0" fontId="26" fillId="35" borderId="0" xfId="0" applyFont="1" applyFill="1" applyBorder="1" applyAlignment="1">
      <alignment horizontal="center" vertical="center" wrapText="1"/>
    </xf>
    <xf numFmtId="0" fontId="26" fillId="35" borderId="15" xfId="0" applyFont="1" applyFill="1" applyBorder="1" applyAlignment="1">
      <alignment horizontal="center" vertical="center" wrapText="1"/>
    </xf>
    <xf numFmtId="0" fontId="26" fillId="35" borderId="18" xfId="0" applyFont="1" applyFill="1" applyBorder="1" applyAlignment="1">
      <alignment horizontal="center" vertical="center" wrapText="1"/>
    </xf>
    <xf numFmtId="0" fontId="26" fillId="35" borderId="10" xfId="0" applyFont="1" applyFill="1" applyBorder="1" applyAlignment="1">
      <alignment horizontal="center" vertical="center" wrapText="1"/>
    </xf>
    <xf numFmtId="0" fontId="26" fillId="35" borderId="26" xfId="0" applyFont="1" applyFill="1" applyBorder="1" applyAlignment="1">
      <alignment horizontal="center" vertical="center" wrapText="1"/>
    </xf>
    <xf numFmtId="0" fontId="26" fillId="0" borderId="13" xfId="0" applyFont="1" applyFill="1" applyBorder="1" applyAlignment="1">
      <alignment horizontal="left" vertical="center" wrapText="1"/>
    </xf>
    <xf numFmtId="0" fontId="26" fillId="0" borderId="16" xfId="0" applyFont="1" applyFill="1" applyBorder="1" applyAlignment="1">
      <alignment horizontal="left" vertical="center"/>
    </xf>
    <xf numFmtId="0" fontId="26" fillId="0" borderId="18" xfId="0" applyFont="1" applyFill="1" applyBorder="1" applyAlignment="1">
      <alignment horizontal="left" vertical="center"/>
    </xf>
    <xf numFmtId="0" fontId="63" fillId="26" borderId="0" xfId="0" applyFont="1" applyFill="1" applyAlignment="1">
      <alignment vertical="center" wrapText="1"/>
    </xf>
    <xf numFmtId="0" fontId="0" fillId="26" borderId="0" xfId="0" applyFont="1" applyFill="1" applyAlignment="1">
      <alignment vertical="center" wrapText="1"/>
    </xf>
    <xf numFmtId="0" fontId="28" fillId="37" borderId="13" xfId="0" applyFont="1" applyFill="1" applyBorder="1" applyAlignment="1">
      <alignment horizontal="distributed" vertical="center"/>
    </xf>
    <xf numFmtId="0" fontId="23" fillId="26" borderId="14" xfId="0" applyFont="1" applyFill="1" applyBorder="1" applyAlignment="1">
      <alignment horizontal="distributed" vertical="center"/>
    </xf>
    <xf numFmtId="0" fontId="23" fillId="37" borderId="27" xfId="0" applyFont="1" applyFill="1" applyBorder="1" applyAlignment="1">
      <alignment horizontal="distributed" vertical="center"/>
    </xf>
    <xf numFmtId="0" fontId="23" fillId="37" borderId="18" xfId="0" applyFont="1" applyFill="1" applyBorder="1" applyAlignment="1">
      <alignment horizontal="distributed" vertical="center"/>
    </xf>
    <xf numFmtId="0" fontId="23" fillId="26" borderId="10" xfId="0" applyFont="1" applyFill="1" applyBorder="1" applyAlignment="1">
      <alignment horizontal="distributed" vertical="center"/>
    </xf>
    <xf numFmtId="0" fontId="23" fillId="37" borderId="26" xfId="0" applyFont="1" applyFill="1" applyBorder="1" applyAlignment="1">
      <alignment horizontal="distributed" vertical="center"/>
    </xf>
    <xf numFmtId="0" fontId="23" fillId="26" borderId="13" xfId="0" applyFont="1" applyFill="1" applyBorder="1" applyAlignment="1">
      <alignment vertical="center"/>
    </xf>
    <xf numFmtId="0" fontId="23" fillId="26" borderId="14" xfId="0" applyFont="1" applyFill="1" applyBorder="1" applyAlignment="1">
      <alignment vertical="center"/>
    </xf>
    <xf numFmtId="0" fontId="23" fillId="26" borderId="27" xfId="0" applyFont="1" applyFill="1" applyBorder="1" applyAlignment="1">
      <alignment vertical="center"/>
    </xf>
    <xf numFmtId="0" fontId="23" fillId="26" borderId="18" xfId="0" applyFont="1" applyFill="1" applyBorder="1" applyAlignment="1">
      <alignment vertical="center"/>
    </xf>
    <xf numFmtId="0" fontId="23" fillId="26" borderId="10" xfId="0" applyFont="1" applyFill="1" applyBorder="1" applyAlignment="1">
      <alignment vertical="center"/>
    </xf>
    <xf numFmtId="0" fontId="23" fillId="26" borderId="26" xfId="0" applyFont="1" applyFill="1" applyBorder="1" applyAlignment="1">
      <alignment vertical="center"/>
    </xf>
    <xf numFmtId="0" fontId="28" fillId="37" borderId="13" xfId="0" applyFont="1" applyFill="1" applyBorder="1" applyAlignment="1">
      <alignment horizontal="distributed" vertical="center" wrapText="1"/>
    </xf>
    <xf numFmtId="0" fontId="28" fillId="26" borderId="14" xfId="0" applyFont="1" applyFill="1" applyBorder="1" applyAlignment="1">
      <alignment horizontal="distributed" vertical="center" wrapText="1"/>
    </xf>
    <xf numFmtId="0" fontId="28" fillId="37" borderId="27" xfId="0" applyFont="1" applyFill="1" applyBorder="1" applyAlignment="1">
      <alignment horizontal="distributed" vertical="center" wrapText="1"/>
    </xf>
    <xf numFmtId="0" fontId="28" fillId="37" borderId="18" xfId="0" applyFont="1" applyFill="1" applyBorder="1" applyAlignment="1">
      <alignment horizontal="distributed" vertical="center" wrapText="1"/>
    </xf>
    <xf numFmtId="0" fontId="28" fillId="26" borderId="10" xfId="0" applyFont="1" applyFill="1" applyBorder="1" applyAlignment="1">
      <alignment horizontal="distributed" vertical="center" wrapText="1"/>
    </xf>
    <xf numFmtId="0" fontId="28" fillId="37" borderId="26" xfId="0" applyFont="1" applyFill="1" applyBorder="1" applyAlignment="1">
      <alignment horizontal="distributed" vertical="center" wrapText="1"/>
    </xf>
    <xf numFmtId="0" fontId="66" fillId="26" borderId="14" xfId="0" applyFont="1" applyFill="1" applyBorder="1" applyAlignment="1">
      <alignment horizontal="distributed" vertical="center" wrapText="1"/>
    </xf>
    <xf numFmtId="0" fontId="66" fillId="26" borderId="10" xfId="0" applyFont="1" applyFill="1" applyBorder="1" applyAlignment="1">
      <alignment horizontal="distributed" vertical="center" wrapText="1"/>
    </xf>
    <xf numFmtId="0" fontId="146" fillId="0" borderId="13" xfId="0" applyFont="1" applyFill="1" applyBorder="1" applyAlignment="1">
      <alignment vertical="center" wrapText="1"/>
    </xf>
    <xf numFmtId="0" fontId="146" fillId="0" borderId="14" xfId="0" applyFont="1" applyFill="1" applyBorder="1" applyAlignment="1">
      <alignment vertical="center" wrapText="1"/>
    </xf>
    <xf numFmtId="0" fontId="146" fillId="0" borderId="27" xfId="0" applyFont="1" applyFill="1" applyBorder="1" applyAlignment="1">
      <alignment vertical="center" wrapText="1"/>
    </xf>
    <xf numFmtId="0" fontId="146" fillId="0" borderId="18" xfId="0" applyFont="1" applyFill="1" applyBorder="1" applyAlignment="1">
      <alignment vertical="center" wrapText="1"/>
    </xf>
    <xf numFmtId="0" fontId="146" fillId="0" borderId="10" xfId="0" applyFont="1" applyFill="1" applyBorder="1" applyAlignment="1">
      <alignment vertical="center" wrapText="1"/>
    </xf>
    <xf numFmtId="0" fontId="146" fillId="0" borderId="26" xfId="0" applyFont="1" applyFill="1" applyBorder="1" applyAlignment="1">
      <alignment vertical="center" wrapText="1"/>
    </xf>
    <xf numFmtId="0" fontId="28" fillId="26" borderId="14" xfId="0" applyFont="1" applyFill="1" applyBorder="1" applyAlignment="1">
      <alignment horizontal="distributed" vertical="center"/>
    </xf>
    <xf numFmtId="0" fontId="28" fillId="26" borderId="10" xfId="0" applyFont="1" applyFill="1" applyBorder="1" applyAlignment="1">
      <alignment horizontal="distributed" vertical="center"/>
    </xf>
    <xf numFmtId="0" fontId="23" fillId="0" borderId="13" xfId="0" applyFont="1" applyFill="1" applyBorder="1" applyAlignment="1">
      <alignment vertical="center"/>
    </xf>
    <xf numFmtId="0" fontId="23" fillId="0" borderId="14" xfId="0" applyFont="1" applyFill="1" applyBorder="1" applyAlignment="1">
      <alignment vertical="center"/>
    </xf>
    <xf numFmtId="0" fontId="23" fillId="0" borderId="27" xfId="0" applyFont="1" applyFill="1" applyBorder="1" applyAlignment="1">
      <alignment vertical="center"/>
    </xf>
    <xf numFmtId="0" fontId="23" fillId="0" borderId="18" xfId="0" applyFont="1" applyFill="1" applyBorder="1" applyAlignment="1">
      <alignment vertical="center"/>
    </xf>
    <xf numFmtId="0" fontId="23" fillId="0" borderId="10" xfId="0" applyFont="1" applyFill="1" applyBorder="1" applyAlignment="1">
      <alignment vertical="center"/>
    </xf>
    <xf numFmtId="0" fontId="23" fillId="0" borderId="26" xfId="0" applyFont="1" applyFill="1" applyBorder="1" applyAlignment="1">
      <alignment vertical="center"/>
    </xf>
    <xf numFmtId="0" fontId="28" fillId="37" borderId="0" xfId="0" applyFont="1" applyFill="1" applyAlignment="1">
      <alignment horizontal="distributed" vertical="center" wrapText="1"/>
    </xf>
    <xf numFmtId="0" fontId="146" fillId="37" borderId="13" xfId="0" applyFont="1" applyFill="1" applyBorder="1" applyAlignment="1">
      <alignment vertical="center" wrapText="1"/>
    </xf>
    <xf numFmtId="0" fontId="146" fillId="37" borderId="14" xfId="0" applyFont="1" applyFill="1" applyBorder="1" applyAlignment="1">
      <alignment vertical="center" wrapText="1"/>
    </xf>
    <xf numFmtId="0" fontId="146" fillId="37" borderId="27" xfId="0" applyFont="1" applyFill="1" applyBorder="1" applyAlignment="1">
      <alignment vertical="center" wrapText="1"/>
    </xf>
    <xf numFmtId="0" fontId="146" fillId="37" borderId="18" xfId="0" applyFont="1" applyFill="1" applyBorder="1" applyAlignment="1">
      <alignment vertical="center" wrapText="1"/>
    </xf>
    <xf numFmtId="0" fontId="146" fillId="37" borderId="10" xfId="0" applyFont="1" applyFill="1" applyBorder="1" applyAlignment="1">
      <alignment vertical="center" wrapText="1"/>
    </xf>
    <xf numFmtId="0" fontId="146" fillId="37" borderId="26" xfId="0" applyFont="1" applyFill="1" applyBorder="1" applyAlignment="1">
      <alignment vertical="center" wrapText="1"/>
    </xf>
    <xf numFmtId="0" fontId="146" fillId="36" borderId="13" xfId="0" applyFont="1" applyFill="1" applyBorder="1" applyAlignment="1">
      <alignment vertical="center" wrapText="1"/>
    </xf>
    <xf numFmtId="0" fontId="146" fillId="36" borderId="14" xfId="0" applyFont="1" applyFill="1" applyBorder="1" applyAlignment="1">
      <alignment vertical="center" wrapText="1"/>
    </xf>
    <xf numFmtId="0" fontId="146" fillId="36" borderId="27" xfId="0" applyFont="1" applyFill="1" applyBorder="1" applyAlignment="1">
      <alignment vertical="center" wrapText="1"/>
    </xf>
    <xf numFmtId="0" fontId="146" fillId="36" borderId="18" xfId="0" applyFont="1" applyFill="1" applyBorder="1" applyAlignment="1">
      <alignment vertical="center" wrapText="1"/>
    </xf>
    <xf numFmtId="0" fontId="146" fillId="36" borderId="10" xfId="0" applyFont="1" applyFill="1" applyBorder="1" applyAlignment="1">
      <alignment vertical="center" wrapText="1"/>
    </xf>
    <xf numFmtId="0" fontId="146" fillId="36" borderId="26" xfId="0" applyFont="1" applyFill="1" applyBorder="1" applyAlignment="1">
      <alignment vertical="center" wrapText="1"/>
    </xf>
    <xf numFmtId="0" fontId="23" fillId="35" borderId="13" xfId="0" applyFont="1" applyFill="1" applyBorder="1" applyAlignment="1">
      <alignment vertical="center"/>
    </xf>
    <xf numFmtId="0" fontId="23" fillId="35" borderId="14" xfId="0" applyFont="1" applyFill="1" applyBorder="1" applyAlignment="1">
      <alignment vertical="center"/>
    </xf>
    <xf numFmtId="0" fontId="23" fillId="35" borderId="27" xfId="0" applyFont="1" applyFill="1" applyBorder="1" applyAlignment="1">
      <alignment vertical="center"/>
    </xf>
    <xf numFmtId="0" fontId="23" fillId="35" borderId="18" xfId="0" applyFont="1" applyFill="1" applyBorder="1" applyAlignment="1">
      <alignment vertical="center"/>
    </xf>
    <xf numFmtId="0" fontId="23" fillId="35" borderId="10" xfId="0" applyFont="1" applyFill="1" applyBorder="1" applyAlignment="1">
      <alignment vertical="center"/>
    </xf>
    <xf numFmtId="0" fontId="23" fillId="35" borderId="26" xfId="0" applyFont="1" applyFill="1" applyBorder="1" applyAlignment="1">
      <alignment vertical="center"/>
    </xf>
    <xf numFmtId="0" fontId="23" fillId="36" borderId="13" xfId="0" applyFont="1" applyFill="1" applyBorder="1" applyAlignment="1">
      <alignment vertical="center"/>
    </xf>
    <xf numFmtId="0" fontId="23" fillId="36" borderId="14" xfId="0" applyFont="1" applyFill="1" applyBorder="1" applyAlignment="1">
      <alignment vertical="center"/>
    </xf>
    <xf numFmtId="0" fontId="23" fillId="36" borderId="27" xfId="0" applyFont="1" applyFill="1" applyBorder="1" applyAlignment="1">
      <alignment vertical="center"/>
    </xf>
    <xf numFmtId="0" fontId="23" fillId="36" borderId="18" xfId="0" applyFont="1" applyFill="1" applyBorder="1" applyAlignment="1">
      <alignment vertical="center"/>
    </xf>
    <xf numFmtId="0" fontId="23" fillId="36" borderId="10" xfId="0" applyFont="1" applyFill="1" applyBorder="1" applyAlignment="1">
      <alignment vertical="center"/>
    </xf>
    <xf numFmtId="0" fontId="23" fillId="36" borderId="26" xfId="0" applyFont="1" applyFill="1" applyBorder="1" applyAlignment="1">
      <alignment vertical="center"/>
    </xf>
    <xf numFmtId="0" fontId="146" fillId="26" borderId="14" xfId="0" applyFont="1" applyFill="1" applyBorder="1" applyAlignment="1">
      <alignment horizontal="distributed" vertical="center" wrapText="1"/>
    </xf>
    <xf numFmtId="0" fontId="146" fillId="26" borderId="10" xfId="0" applyFont="1" applyFill="1" applyBorder="1" applyAlignment="1">
      <alignment horizontal="distributed" vertical="center" wrapText="1"/>
    </xf>
    <xf numFmtId="0" fontId="23" fillId="26" borderId="13" xfId="0" applyFont="1" applyFill="1" applyBorder="1" applyAlignment="1">
      <alignment horizontal="center" vertical="center"/>
    </xf>
    <xf numFmtId="0" fontId="23" fillId="26" borderId="14" xfId="0" applyFont="1" applyFill="1" applyBorder="1" applyAlignment="1">
      <alignment horizontal="center" vertical="center"/>
    </xf>
    <xf numFmtId="0" fontId="23" fillId="26" borderId="27" xfId="0" applyFont="1" applyFill="1" applyBorder="1" applyAlignment="1">
      <alignment horizontal="center" vertical="center"/>
    </xf>
    <xf numFmtId="0" fontId="23" fillId="26" borderId="18" xfId="0" applyFont="1" applyFill="1" applyBorder="1" applyAlignment="1">
      <alignment horizontal="center" vertical="center"/>
    </xf>
    <xf numFmtId="0" fontId="23" fillId="26" borderId="10" xfId="0" applyFont="1" applyFill="1" applyBorder="1" applyAlignment="1">
      <alignment horizontal="center" vertical="center"/>
    </xf>
    <xf numFmtId="0" fontId="23" fillId="26" borderId="26" xfId="0" applyFont="1" applyFill="1" applyBorder="1" applyAlignment="1">
      <alignment horizontal="center" vertical="center"/>
    </xf>
    <xf numFmtId="0" fontId="23" fillId="37" borderId="13" xfId="0" applyFont="1" applyFill="1" applyBorder="1" applyAlignment="1">
      <alignment horizontal="center" vertical="center" justifyLastLine="1"/>
    </xf>
    <xf numFmtId="0" fontId="23" fillId="37" borderId="14" xfId="0" applyFont="1" applyFill="1" applyBorder="1" applyAlignment="1">
      <alignment horizontal="center" vertical="center" justifyLastLine="1"/>
    </xf>
    <xf numFmtId="0" fontId="23" fillId="37" borderId="27" xfId="0" applyFont="1" applyFill="1" applyBorder="1" applyAlignment="1">
      <alignment horizontal="center" vertical="center" justifyLastLine="1"/>
    </xf>
    <xf numFmtId="0" fontId="23" fillId="37" borderId="16" xfId="0" applyFont="1" applyFill="1" applyBorder="1" applyAlignment="1">
      <alignment horizontal="center" vertical="center" justifyLastLine="1"/>
    </xf>
    <xf numFmtId="0" fontId="23" fillId="37" borderId="0" xfId="0" applyFont="1" applyFill="1" applyBorder="1" applyAlignment="1">
      <alignment horizontal="center" vertical="center" justifyLastLine="1"/>
    </xf>
    <xf numFmtId="0" fontId="23" fillId="37" borderId="15" xfId="0" applyFont="1" applyFill="1" applyBorder="1" applyAlignment="1">
      <alignment horizontal="center" vertical="center" justifyLastLine="1"/>
    </xf>
    <xf numFmtId="0" fontId="23" fillId="26" borderId="16" xfId="0" applyFont="1" applyFill="1" applyBorder="1" applyAlignment="1">
      <alignment horizontal="center" vertical="center"/>
    </xf>
    <xf numFmtId="0" fontId="23" fillId="26" borderId="0" xfId="0" applyFont="1" applyFill="1" applyBorder="1" applyAlignment="1">
      <alignment horizontal="center" vertical="center"/>
    </xf>
    <xf numFmtId="0" fontId="23" fillId="26" borderId="15" xfId="0" applyFont="1" applyFill="1" applyBorder="1" applyAlignment="1">
      <alignment horizontal="center" vertical="center"/>
    </xf>
    <xf numFmtId="0" fontId="23" fillId="37" borderId="18" xfId="0" applyFont="1" applyFill="1" applyBorder="1" applyAlignment="1">
      <alignment horizontal="center" vertical="center" justifyLastLine="1"/>
    </xf>
    <xf numFmtId="0" fontId="23" fillId="37" borderId="10" xfId="0" applyFont="1" applyFill="1" applyBorder="1" applyAlignment="1">
      <alignment horizontal="center" vertical="center" justifyLastLine="1"/>
    </xf>
    <xf numFmtId="0" fontId="23" fillId="37" borderId="26" xfId="0" applyFont="1" applyFill="1" applyBorder="1" applyAlignment="1">
      <alignment horizontal="center" vertical="center" justifyLastLine="1"/>
    </xf>
    <xf numFmtId="0" fontId="23" fillId="35" borderId="13" xfId="0" applyFont="1" applyFill="1" applyBorder="1" applyAlignment="1">
      <alignment horizontal="center" vertical="center"/>
    </xf>
    <xf numFmtId="0" fontId="23" fillId="35" borderId="14" xfId="0" applyFont="1" applyFill="1" applyBorder="1" applyAlignment="1">
      <alignment horizontal="center" vertical="center"/>
    </xf>
    <xf numFmtId="0" fontId="23" fillId="35" borderId="27" xfId="0" applyFont="1" applyFill="1" applyBorder="1" applyAlignment="1">
      <alignment horizontal="center" vertical="center"/>
    </xf>
    <xf numFmtId="0" fontId="23" fillId="35" borderId="18" xfId="0" applyFont="1" applyFill="1" applyBorder="1" applyAlignment="1">
      <alignment horizontal="center" vertical="center"/>
    </xf>
    <xf numFmtId="0" fontId="23" fillId="35" borderId="10" xfId="0" applyFont="1" applyFill="1" applyBorder="1" applyAlignment="1">
      <alignment horizontal="center" vertical="center"/>
    </xf>
    <xf numFmtId="0" fontId="23" fillId="35" borderId="26" xfId="0" applyFont="1" applyFill="1" applyBorder="1" applyAlignment="1">
      <alignment horizontal="center" vertical="center"/>
    </xf>
    <xf numFmtId="0" fontId="26" fillId="26" borderId="13" xfId="0" applyFont="1" applyFill="1" applyBorder="1" applyAlignment="1">
      <alignment horizontal="center" vertical="center"/>
    </xf>
    <xf numFmtId="0" fontId="26" fillId="26" borderId="14" xfId="0" applyFont="1" applyFill="1" applyBorder="1" applyAlignment="1">
      <alignment horizontal="center" vertical="center"/>
    </xf>
    <xf numFmtId="0" fontId="26" fillId="26" borderId="27" xfId="0" applyFont="1" applyFill="1" applyBorder="1" applyAlignment="1">
      <alignment horizontal="center" vertical="center"/>
    </xf>
    <xf numFmtId="0" fontId="26" fillId="26" borderId="18" xfId="0" applyFont="1" applyFill="1" applyBorder="1" applyAlignment="1">
      <alignment horizontal="center" vertical="center"/>
    </xf>
    <xf numFmtId="0" fontId="26" fillId="26" borderId="10" xfId="0" applyFont="1" applyFill="1" applyBorder="1" applyAlignment="1">
      <alignment horizontal="center" vertical="center"/>
    </xf>
    <xf numFmtId="0" fontId="26" fillId="26" borderId="26" xfId="0" applyFont="1" applyFill="1" applyBorder="1" applyAlignment="1">
      <alignment horizontal="center" vertical="center"/>
    </xf>
    <xf numFmtId="0" fontId="23" fillId="36" borderId="13" xfId="0" applyFont="1" applyFill="1" applyBorder="1" applyAlignment="1">
      <alignment horizontal="center" vertical="center"/>
    </xf>
    <xf numFmtId="0" fontId="23" fillId="36" borderId="14" xfId="0" applyFont="1" applyFill="1" applyBorder="1" applyAlignment="1">
      <alignment horizontal="center" vertical="center"/>
    </xf>
    <xf numFmtId="0" fontId="23" fillId="36" borderId="27" xfId="0" applyFont="1" applyFill="1" applyBorder="1" applyAlignment="1">
      <alignment horizontal="center" vertical="center"/>
    </xf>
    <xf numFmtId="0" fontId="23" fillId="36" borderId="18" xfId="0" applyFont="1" applyFill="1" applyBorder="1" applyAlignment="1">
      <alignment horizontal="center" vertical="center"/>
    </xf>
    <xf numFmtId="0" fontId="23" fillId="36" borderId="10" xfId="0" applyFont="1" applyFill="1" applyBorder="1" applyAlignment="1">
      <alignment horizontal="center" vertical="center"/>
    </xf>
    <xf numFmtId="0" fontId="23" fillId="36" borderId="26" xfId="0" applyFont="1" applyFill="1" applyBorder="1" applyAlignment="1">
      <alignment horizontal="center" vertical="center"/>
    </xf>
    <xf numFmtId="0" fontId="23" fillId="26" borderId="13" xfId="0" applyFont="1" applyFill="1" applyBorder="1" applyAlignment="1">
      <alignment horizontal="center" vertical="center" justifyLastLine="1"/>
    </xf>
    <xf numFmtId="0" fontId="23" fillId="26" borderId="14" xfId="0" applyFont="1" applyFill="1" applyBorder="1" applyAlignment="1">
      <alignment horizontal="center" vertical="center" justifyLastLine="1"/>
    </xf>
    <xf numFmtId="0" fontId="23" fillId="26" borderId="27" xfId="0" applyFont="1" applyFill="1" applyBorder="1" applyAlignment="1">
      <alignment horizontal="center" vertical="center" justifyLastLine="1"/>
    </xf>
    <xf numFmtId="0" fontId="23" fillId="26" borderId="16" xfId="0" applyFont="1" applyFill="1" applyBorder="1" applyAlignment="1">
      <alignment horizontal="center" vertical="center" justifyLastLine="1"/>
    </xf>
    <xf numFmtId="0" fontId="23" fillId="26" borderId="0" xfId="0" applyFont="1" applyFill="1" applyBorder="1" applyAlignment="1">
      <alignment horizontal="center" vertical="center" justifyLastLine="1"/>
    </xf>
    <xf numFmtId="0" fontId="23" fillId="26" borderId="15" xfId="0" applyFont="1" applyFill="1" applyBorder="1" applyAlignment="1">
      <alignment horizontal="center" vertical="center" justifyLastLine="1"/>
    </xf>
    <xf numFmtId="0" fontId="26" fillId="36" borderId="13" xfId="0" applyFont="1" applyFill="1" applyBorder="1" applyAlignment="1">
      <alignment horizontal="left" vertical="center" wrapText="1"/>
    </xf>
    <xf numFmtId="0" fontId="26" fillId="36" borderId="14" xfId="0" applyFont="1" applyFill="1" applyBorder="1" applyAlignment="1">
      <alignment horizontal="left" vertical="center" wrapText="1"/>
    </xf>
    <xf numFmtId="0" fontId="26" fillId="36" borderId="27" xfId="0" applyFont="1" applyFill="1" applyBorder="1" applyAlignment="1">
      <alignment horizontal="left" vertical="center" wrapText="1"/>
    </xf>
    <xf numFmtId="0" fontId="26" fillId="36" borderId="16" xfId="0" applyFont="1" applyFill="1" applyBorder="1" applyAlignment="1">
      <alignment horizontal="left" vertical="center" wrapText="1"/>
    </xf>
    <xf numFmtId="0" fontId="26" fillId="36" borderId="0" xfId="0" applyFont="1" applyFill="1" applyBorder="1" applyAlignment="1">
      <alignment horizontal="left" vertical="center" wrapText="1"/>
    </xf>
    <xf numFmtId="0" fontId="26" fillId="36" borderId="15" xfId="0" applyFont="1" applyFill="1" applyBorder="1" applyAlignment="1">
      <alignment horizontal="left" vertical="center" wrapText="1"/>
    </xf>
    <xf numFmtId="0" fontId="23" fillId="26" borderId="13" xfId="0" applyFont="1" applyFill="1" applyBorder="1" applyAlignment="1">
      <alignment horizontal="center" vertical="center" wrapText="1"/>
    </xf>
    <xf numFmtId="0" fontId="23" fillId="26" borderId="16" xfId="0" applyFont="1" applyFill="1" applyBorder="1" applyAlignment="1">
      <alignment vertical="center"/>
    </xf>
    <xf numFmtId="0" fontId="23" fillId="26" borderId="0" xfId="0" applyFont="1" applyFill="1" applyAlignment="1">
      <alignment vertical="center"/>
    </xf>
    <xf numFmtId="0" fontId="23" fillId="26" borderId="15" xfId="0" applyFont="1" applyFill="1" applyBorder="1" applyAlignment="1">
      <alignment vertical="center"/>
    </xf>
    <xf numFmtId="0" fontId="23" fillId="26" borderId="14" xfId="0" applyFont="1" applyFill="1" applyBorder="1" applyAlignment="1">
      <alignment horizontal="center" vertical="center" wrapText="1"/>
    </xf>
    <xf numFmtId="0" fontId="23" fillId="26" borderId="0" xfId="0" applyFont="1" applyFill="1" applyBorder="1" applyAlignment="1">
      <alignment horizontal="center" vertical="center" wrapText="1"/>
    </xf>
    <xf numFmtId="0" fontId="23" fillId="26" borderId="10" xfId="0" applyFont="1" applyFill="1" applyBorder="1" applyAlignment="1">
      <alignment horizontal="center" vertical="center" wrapText="1"/>
    </xf>
    <xf numFmtId="0" fontId="23" fillId="26" borderId="27" xfId="0" applyFont="1" applyFill="1" applyBorder="1" applyAlignment="1">
      <alignment horizontal="center" vertical="center" wrapText="1"/>
    </xf>
    <xf numFmtId="0" fontId="23" fillId="26" borderId="18" xfId="0" applyFont="1" applyFill="1" applyBorder="1" applyAlignment="1">
      <alignment horizontal="center" vertical="center" wrapText="1"/>
    </xf>
    <xf numFmtId="0" fontId="23" fillId="26" borderId="26" xfId="0" applyFont="1" applyFill="1" applyBorder="1" applyAlignment="1">
      <alignment horizontal="center" vertical="center" wrapText="1"/>
    </xf>
    <xf numFmtId="0" fontId="23" fillId="26" borderId="19" xfId="0" applyFont="1" applyFill="1" applyBorder="1" applyAlignment="1">
      <alignment horizontal="center" vertical="center" wrapText="1"/>
    </xf>
    <xf numFmtId="0" fontId="26" fillId="37" borderId="13" xfId="0" applyFont="1" applyFill="1" applyBorder="1" applyAlignment="1">
      <alignment horizontal="center" vertical="center" wrapText="1"/>
    </xf>
    <xf numFmtId="0" fontId="26" fillId="37" borderId="14" xfId="0" applyFont="1" applyFill="1" applyBorder="1" applyAlignment="1">
      <alignment horizontal="center" vertical="center" wrapText="1"/>
    </xf>
    <xf numFmtId="0" fontId="26" fillId="37" borderId="27" xfId="0" applyFont="1" applyFill="1" applyBorder="1" applyAlignment="1">
      <alignment horizontal="center" vertical="center" wrapText="1"/>
    </xf>
    <xf numFmtId="0" fontId="26" fillId="37" borderId="16" xfId="0" applyFont="1" applyFill="1" applyBorder="1" applyAlignment="1">
      <alignment horizontal="center" vertical="center" wrapText="1"/>
    </xf>
    <xf numFmtId="0" fontId="26" fillId="37" borderId="0" xfId="0" applyFont="1" applyFill="1" applyBorder="1" applyAlignment="1">
      <alignment horizontal="center" vertical="center" wrapText="1"/>
    </xf>
    <xf numFmtId="0" fontId="26" fillId="37" borderId="15" xfId="0" applyFont="1" applyFill="1" applyBorder="1" applyAlignment="1">
      <alignment horizontal="center" vertical="center" wrapText="1"/>
    </xf>
    <xf numFmtId="0" fontId="146" fillId="26" borderId="18" xfId="0" applyFont="1" applyFill="1" applyBorder="1" applyAlignment="1">
      <alignment horizontal="center" vertical="center"/>
    </xf>
    <xf numFmtId="0" fontId="146" fillId="26" borderId="10" xfId="0" applyFont="1" applyFill="1" applyBorder="1" applyAlignment="1">
      <alignment horizontal="center" vertical="center"/>
    </xf>
    <xf numFmtId="0" fontId="23" fillId="36" borderId="13" xfId="0" applyFont="1" applyFill="1" applyBorder="1" applyAlignment="1">
      <alignment horizontal="left" vertical="center"/>
    </xf>
    <xf numFmtId="0" fontId="23" fillId="36" borderId="14" xfId="0" applyFont="1" applyFill="1" applyBorder="1" applyAlignment="1">
      <alignment horizontal="left" vertical="center"/>
    </xf>
    <xf numFmtId="0" fontId="23" fillId="36" borderId="27" xfId="0" applyFont="1" applyFill="1" applyBorder="1" applyAlignment="1">
      <alignment horizontal="left" vertical="center"/>
    </xf>
    <xf numFmtId="0" fontId="23" fillId="36" borderId="18" xfId="0" applyFont="1" applyFill="1" applyBorder="1" applyAlignment="1">
      <alignment horizontal="left" vertical="center"/>
    </xf>
    <xf numFmtId="0" fontId="23" fillId="36" borderId="10" xfId="0" applyFont="1" applyFill="1" applyBorder="1" applyAlignment="1">
      <alignment horizontal="left" vertical="center"/>
    </xf>
    <xf numFmtId="0" fontId="23" fillId="36" borderId="26" xfId="0" applyFont="1" applyFill="1" applyBorder="1" applyAlignment="1">
      <alignment horizontal="left" vertical="center"/>
    </xf>
    <xf numFmtId="0" fontId="146" fillId="36" borderId="14" xfId="0" applyFont="1" applyFill="1" applyBorder="1" applyAlignment="1">
      <alignment horizontal="center" vertical="center" wrapText="1"/>
    </xf>
    <xf numFmtId="0" fontId="146" fillId="36" borderId="10" xfId="0" applyFont="1" applyFill="1" applyBorder="1" applyAlignment="1">
      <alignment horizontal="center" vertical="center" wrapText="1"/>
    </xf>
    <xf numFmtId="0" fontId="146" fillId="36" borderId="19" xfId="0" applyFont="1" applyFill="1" applyBorder="1" applyAlignment="1">
      <alignment horizontal="center" vertical="center" wrapText="1"/>
    </xf>
    <xf numFmtId="0" fontId="146" fillId="36" borderId="27" xfId="0" applyFont="1" applyFill="1" applyBorder="1" applyAlignment="1">
      <alignment horizontal="center" vertical="center" wrapText="1"/>
    </xf>
    <xf numFmtId="0" fontId="146" fillId="36" borderId="26" xfId="0" applyFont="1" applyFill="1" applyBorder="1" applyAlignment="1">
      <alignment horizontal="center" vertical="center" wrapText="1"/>
    </xf>
    <xf numFmtId="0" fontId="0" fillId="26" borderId="14" xfId="0" applyFont="1" applyFill="1" applyBorder="1" applyAlignment="1">
      <alignment vertical="center"/>
    </xf>
    <xf numFmtId="0" fontId="0" fillId="26" borderId="27" xfId="0" applyFont="1" applyFill="1" applyBorder="1" applyAlignment="1">
      <alignment vertical="center"/>
    </xf>
    <xf numFmtId="0" fontId="0" fillId="26" borderId="16" xfId="0" applyFont="1" applyFill="1" applyBorder="1" applyAlignment="1">
      <alignment vertical="center"/>
    </xf>
    <xf numFmtId="0" fontId="0" fillId="26" borderId="0" xfId="0" applyFont="1" applyFill="1" applyAlignment="1">
      <alignment vertical="center"/>
    </xf>
    <xf numFmtId="0" fontId="0" fillId="26" borderId="15" xfId="0" applyFont="1" applyFill="1" applyBorder="1" applyAlignment="1">
      <alignment vertical="center"/>
    </xf>
    <xf numFmtId="0" fontId="0" fillId="26" borderId="18" xfId="0" applyFont="1" applyFill="1" applyBorder="1" applyAlignment="1">
      <alignment vertical="center"/>
    </xf>
    <xf numFmtId="0" fontId="0" fillId="26" borderId="10" xfId="0" applyFont="1" applyFill="1" applyBorder="1" applyAlignment="1">
      <alignment vertical="center"/>
    </xf>
    <xf numFmtId="0" fontId="0" fillId="26" borderId="26" xfId="0" applyFont="1" applyFill="1" applyBorder="1" applyAlignment="1">
      <alignment vertical="center"/>
    </xf>
    <xf numFmtId="0" fontId="146" fillId="36" borderId="13" xfId="0" applyFont="1" applyFill="1" applyBorder="1" applyAlignment="1">
      <alignment horizontal="center" vertical="center" wrapText="1"/>
    </xf>
    <xf numFmtId="0" fontId="146" fillId="36" borderId="18" xfId="0" applyFont="1" applyFill="1" applyBorder="1" applyAlignment="1">
      <alignment horizontal="center" vertical="center" wrapText="1"/>
    </xf>
    <xf numFmtId="0" fontId="23" fillId="26" borderId="0" xfId="0" applyFont="1" applyFill="1" applyAlignment="1">
      <alignment horizontal="distributed" vertical="center"/>
    </xf>
    <xf numFmtId="0" fontId="26" fillId="36" borderId="13" xfId="0" applyFont="1" applyFill="1" applyBorder="1" applyAlignment="1">
      <alignment horizontal="right" vertical="center" wrapText="1"/>
    </xf>
    <xf numFmtId="0" fontId="23" fillId="36" borderId="14" xfId="0" applyFont="1" applyFill="1" applyBorder="1" applyAlignment="1">
      <alignment horizontal="right" vertical="center" wrapText="1"/>
    </xf>
    <xf numFmtId="0" fontId="23" fillId="36" borderId="27" xfId="0" applyFont="1" applyFill="1" applyBorder="1" applyAlignment="1">
      <alignment horizontal="right" vertical="center" wrapText="1"/>
    </xf>
    <xf numFmtId="0" fontId="23" fillId="36" borderId="18" xfId="0" applyFont="1" applyFill="1" applyBorder="1" applyAlignment="1">
      <alignment horizontal="right" vertical="center" wrapText="1"/>
    </xf>
    <xf numFmtId="0" fontId="23" fillId="36" borderId="10" xfId="0" applyFont="1" applyFill="1" applyBorder="1" applyAlignment="1">
      <alignment horizontal="right" vertical="center" wrapText="1"/>
    </xf>
    <xf numFmtId="0" fontId="23" fillId="36" borderId="26" xfId="0" applyFont="1" applyFill="1" applyBorder="1" applyAlignment="1">
      <alignment horizontal="right" vertical="center" wrapText="1"/>
    </xf>
    <xf numFmtId="0" fontId="26" fillId="36" borderId="16" xfId="0" applyFont="1" applyFill="1" applyBorder="1" applyAlignment="1">
      <alignment horizontal="center" vertical="center" wrapText="1"/>
    </xf>
    <xf numFmtId="0" fontId="23" fillId="36" borderId="0" xfId="0" applyFont="1" applyFill="1" applyBorder="1" applyAlignment="1">
      <alignment horizontal="center" vertical="center"/>
    </xf>
    <xf numFmtId="0" fontId="23" fillId="36" borderId="15" xfId="0" applyFont="1" applyFill="1" applyBorder="1" applyAlignment="1">
      <alignment horizontal="center" vertical="center"/>
    </xf>
    <xf numFmtId="0" fontId="23" fillId="36" borderId="13" xfId="0" applyFont="1" applyFill="1" applyBorder="1" applyAlignment="1">
      <alignment horizontal="right" vertical="center"/>
    </xf>
    <xf numFmtId="0" fontId="23" fillId="36" borderId="14" xfId="0" applyFont="1" applyFill="1" applyBorder="1" applyAlignment="1">
      <alignment horizontal="right" vertical="center"/>
    </xf>
    <xf numFmtId="0" fontId="23" fillId="36" borderId="27" xfId="0" applyFont="1" applyFill="1" applyBorder="1" applyAlignment="1">
      <alignment horizontal="right" vertical="center"/>
    </xf>
    <xf numFmtId="0" fontId="23" fillId="36" borderId="18" xfId="0" applyFont="1" applyFill="1" applyBorder="1" applyAlignment="1">
      <alignment horizontal="right" vertical="center"/>
    </xf>
    <xf numFmtId="0" fontId="23" fillId="36" borderId="10" xfId="0" applyFont="1" applyFill="1" applyBorder="1" applyAlignment="1">
      <alignment horizontal="right" vertical="center"/>
    </xf>
    <xf numFmtId="0" fontId="23" fillId="36" borderId="26" xfId="0" applyFont="1" applyFill="1" applyBorder="1" applyAlignment="1">
      <alignment horizontal="right" vertical="center"/>
    </xf>
    <xf numFmtId="0" fontId="146" fillId="36" borderId="13" xfId="0" applyFont="1" applyFill="1" applyBorder="1" applyAlignment="1">
      <alignment horizontal="center" vertical="center"/>
    </xf>
    <xf numFmtId="0" fontId="146" fillId="36" borderId="14" xfId="0" applyFont="1" applyFill="1" applyBorder="1" applyAlignment="1">
      <alignment horizontal="center" vertical="center"/>
    </xf>
    <xf numFmtId="0" fontId="146" fillId="36" borderId="14" xfId="0" applyFont="1" applyFill="1" applyBorder="1" applyAlignment="1">
      <alignment horizontal="left" vertical="center"/>
    </xf>
    <xf numFmtId="0" fontId="146" fillId="36" borderId="14" xfId="0" applyFont="1" applyFill="1" applyBorder="1" applyAlignment="1">
      <alignment vertical="center"/>
    </xf>
    <xf numFmtId="0" fontId="146" fillId="36" borderId="27" xfId="0" applyFont="1" applyFill="1" applyBorder="1" applyAlignment="1">
      <alignment vertical="center"/>
    </xf>
    <xf numFmtId="0" fontId="146" fillId="36" borderId="10" xfId="0" applyFont="1" applyFill="1" applyBorder="1" applyAlignment="1">
      <alignment vertical="center"/>
    </xf>
    <xf numFmtId="0" fontId="146" fillId="36" borderId="26" xfId="0" applyFont="1" applyFill="1" applyBorder="1" applyAlignment="1">
      <alignment vertical="center"/>
    </xf>
    <xf numFmtId="0" fontId="146" fillId="36" borderId="18" xfId="0" applyFont="1" applyFill="1" applyBorder="1" applyAlignment="1">
      <alignment horizontal="center" vertical="center"/>
    </xf>
    <xf numFmtId="0" fontId="146" fillId="36" borderId="10" xfId="0" applyFont="1" applyFill="1" applyBorder="1" applyAlignment="1">
      <alignment horizontal="center" vertical="center"/>
    </xf>
    <xf numFmtId="0" fontId="26" fillId="36" borderId="13" xfId="0" applyFont="1" applyFill="1" applyBorder="1" applyAlignment="1">
      <alignment horizontal="center" vertical="center" wrapText="1"/>
    </xf>
    <xf numFmtId="0" fontId="23" fillId="36" borderId="14" xfId="0" applyFont="1" applyFill="1" applyBorder="1" applyAlignment="1">
      <alignment horizontal="center" vertical="center" wrapText="1"/>
    </xf>
    <xf numFmtId="0" fontId="23" fillId="36" borderId="27" xfId="0" applyFont="1" applyFill="1" applyBorder="1" applyAlignment="1">
      <alignment horizontal="center" vertical="center" wrapText="1"/>
    </xf>
    <xf numFmtId="0" fontId="23" fillId="36" borderId="18" xfId="0" applyFont="1" applyFill="1" applyBorder="1" applyAlignment="1">
      <alignment horizontal="center" vertical="center" wrapText="1"/>
    </xf>
    <xf numFmtId="0" fontId="23" fillId="36" borderId="10" xfId="0" applyFont="1" applyFill="1" applyBorder="1" applyAlignment="1">
      <alignment horizontal="center" vertical="center" wrapText="1"/>
    </xf>
    <xf numFmtId="0" fontId="23" fillId="36" borderId="26" xfId="0" applyFont="1" applyFill="1" applyBorder="1" applyAlignment="1">
      <alignment horizontal="center" vertical="center" wrapText="1"/>
    </xf>
    <xf numFmtId="0" fontId="23" fillId="36" borderId="16" xfId="0" applyFont="1" applyFill="1" applyBorder="1" applyAlignment="1">
      <alignment horizontal="center" vertical="center"/>
    </xf>
    <xf numFmtId="0" fontId="23" fillId="26" borderId="14" xfId="0" applyFont="1" applyFill="1" applyBorder="1" applyAlignment="1">
      <alignment horizontal="distributed" vertical="center" wrapText="1"/>
    </xf>
    <xf numFmtId="0" fontId="23" fillId="26" borderId="0" xfId="0" applyFont="1" applyFill="1" applyAlignment="1">
      <alignment horizontal="distributed" vertical="center" wrapText="1"/>
    </xf>
    <xf numFmtId="0" fontId="23" fillId="26" borderId="10" xfId="0" applyFont="1" applyFill="1" applyBorder="1" applyAlignment="1">
      <alignment horizontal="distributed" vertical="center" wrapText="1"/>
    </xf>
    <xf numFmtId="0" fontId="23" fillId="26" borderId="13" xfId="0" applyFont="1" applyFill="1" applyBorder="1" applyAlignment="1">
      <alignment horizontal="right" vertical="center"/>
    </xf>
    <xf numFmtId="0" fontId="23" fillId="26" borderId="14" xfId="0" applyFont="1" applyFill="1" applyBorder="1" applyAlignment="1">
      <alignment horizontal="right" vertical="center"/>
    </xf>
    <xf numFmtId="0" fontId="23" fillId="26" borderId="27" xfId="0" applyFont="1" applyFill="1" applyBorder="1" applyAlignment="1">
      <alignment horizontal="right" vertical="center"/>
    </xf>
    <xf numFmtId="0" fontId="23" fillId="26" borderId="18" xfId="0" applyFont="1" applyFill="1" applyBorder="1" applyAlignment="1">
      <alignment horizontal="right" vertical="center"/>
    </xf>
    <xf numFmtId="0" fontId="23" fillId="26" borderId="10" xfId="0" applyFont="1" applyFill="1" applyBorder="1" applyAlignment="1">
      <alignment horizontal="right" vertical="center"/>
    </xf>
    <xf numFmtId="0" fontId="23" fillId="26" borderId="26" xfId="0" applyFont="1" applyFill="1" applyBorder="1" applyAlignment="1">
      <alignment horizontal="right" vertical="center"/>
    </xf>
    <xf numFmtId="0" fontId="146" fillId="26" borderId="13" xfId="0" applyFont="1" applyFill="1" applyBorder="1" applyAlignment="1">
      <alignment horizontal="center" vertical="center"/>
    </xf>
    <xf numFmtId="0" fontId="146" fillId="26" borderId="14" xfId="0" applyFont="1" applyFill="1" applyBorder="1" applyAlignment="1">
      <alignment horizontal="center" vertical="center"/>
    </xf>
    <xf numFmtId="0" fontId="146" fillId="26" borderId="14" xfId="0" applyFont="1" applyFill="1" applyBorder="1" applyAlignment="1">
      <alignment horizontal="left" vertical="center"/>
    </xf>
    <xf numFmtId="0" fontId="146" fillId="26" borderId="14" xfId="0" applyFont="1" applyFill="1" applyBorder="1" applyAlignment="1">
      <alignment vertical="center"/>
    </xf>
    <xf numFmtId="0" fontId="146" fillId="26" borderId="27" xfId="0" applyFont="1" applyFill="1" applyBorder="1" applyAlignment="1">
      <alignment vertical="center"/>
    </xf>
    <xf numFmtId="0" fontId="146" fillId="26" borderId="10" xfId="0" applyFont="1" applyFill="1" applyBorder="1" applyAlignment="1">
      <alignment vertical="center"/>
    </xf>
    <xf numFmtId="0" fontId="146" fillId="26" borderId="26" xfId="0" applyFont="1" applyFill="1" applyBorder="1" applyAlignment="1">
      <alignment vertical="center"/>
    </xf>
    <xf numFmtId="0" fontId="0" fillId="26" borderId="14" xfId="0" applyFont="1" applyFill="1" applyBorder="1" applyAlignment="1">
      <alignment horizontal="distributed" vertical="center"/>
    </xf>
    <xf numFmtId="0" fontId="0" fillId="26" borderId="10" xfId="0" applyFont="1" applyFill="1" applyBorder="1" applyAlignment="1">
      <alignment horizontal="distributed" vertical="center"/>
    </xf>
    <xf numFmtId="0" fontId="26" fillId="36" borderId="14" xfId="0" applyFont="1" applyFill="1" applyBorder="1" applyAlignment="1">
      <alignment horizontal="center" vertical="center" wrapText="1"/>
    </xf>
    <xf numFmtId="0" fontId="26" fillId="36" borderId="14" xfId="0" applyFont="1" applyFill="1" applyBorder="1" applyAlignment="1">
      <alignment horizontal="center" vertical="center"/>
    </xf>
    <xf numFmtId="0" fontId="26" fillId="36" borderId="27" xfId="0" applyFont="1" applyFill="1" applyBorder="1" applyAlignment="1">
      <alignment horizontal="center" vertical="center"/>
    </xf>
    <xf numFmtId="0" fontId="26" fillId="36" borderId="10" xfId="0" applyFont="1" applyFill="1" applyBorder="1" applyAlignment="1">
      <alignment horizontal="center" vertical="center"/>
    </xf>
    <xf numFmtId="0" fontId="26" fillId="36" borderId="26" xfId="0" applyFont="1" applyFill="1" applyBorder="1" applyAlignment="1">
      <alignment horizontal="center" vertical="center"/>
    </xf>
    <xf numFmtId="0" fontId="23" fillId="36" borderId="0" xfId="0" applyFont="1" applyFill="1" applyBorder="1" applyAlignment="1">
      <alignment horizontal="distributed" vertical="center"/>
    </xf>
    <xf numFmtId="0" fontId="23" fillId="36" borderId="0" xfId="0" applyFont="1" applyFill="1" applyAlignment="1">
      <alignment vertical="center"/>
    </xf>
    <xf numFmtId="0" fontId="26" fillId="26" borderId="14" xfId="0" applyFont="1" applyFill="1" applyBorder="1" applyAlignment="1">
      <alignment horizontal="distributed" vertical="center" wrapText="1"/>
    </xf>
    <xf numFmtId="0" fontId="26" fillId="26" borderId="0" xfId="0" applyFont="1" applyFill="1" applyAlignment="1">
      <alignment horizontal="distributed" vertical="center" wrapText="1"/>
    </xf>
    <xf numFmtId="0" fontId="26" fillId="26" borderId="10" xfId="0" applyFont="1" applyFill="1" applyBorder="1" applyAlignment="1">
      <alignment horizontal="distributed" vertical="center" wrapText="1"/>
    </xf>
    <xf numFmtId="0" fontId="23" fillId="36" borderId="13" xfId="0" applyFont="1" applyFill="1" applyBorder="1" applyAlignment="1"/>
    <xf numFmtId="0" fontId="23" fillId="36" borderId="14" xfId="0" applyFont="1" applyFill="1" applyBorder="1" applyAlignment="1"/>
    <xf numFmtId="0" fontId="23" fillId="36" borderId="27" xfId="0" applyFont="1" applyFill="1" applyBorder="1" applyAlignment="1"/>
    <xf numFmtId="0" fontId="23" fillId="36" borderId="16" xfId="0" applyFont="1" applyFill="1" applyBorder="1" applyAlignment="1"/>
    <xf numFmtId="0" fontId="23" fillId="36" borderId="0" xfId="0" applyFont="1" applyFill="1" applyAlignment="1"/>
    <xf numFmtId="0" fontId="23" fillId="36" borderId="15" xfId="0" applyFont="1" applyFill="1" applyBorder="1" applyAlignment="1"/>
    <xf numFmtId="0" fontId="23" fillId="36" borderId="18" xfId="0" applyFont="1" applyFill="1" applyBorder="1" applyAlignment="1"/>
    <xf numFmtId="0" fontId="23" fillId="36" borderId="10" xfId="0" applyFont="1" applyFill="1" applyBorder="1" applyAlignment="1"/>
    <xf numFmtId="0" fontId="23" fillId="36" borderId="26" xfId="0" applyFont="1" applyFill="1" applyBorder="1" applyAlignment="1"/>
    <xf numFmtId="0" fontId="23" fillId="26" borderId="0" xfId="0" applyFont="1" applyFill="1" applyBorder="1" applyAlignment="1">
      <alignment horizontal="distributed" vertical="center"/>
    </xf>
    <xf numFmtId="0" fontId="147" fillId="36" borderId="0" xfId="0" applyFont="1" applyFill="1" applyBorder="1" applyAlignment="1">
      <alignment horizontal="center" vertical="center" wrapText="1"/>
    </xf>
    <xf numFmtId="0" fontId="23" fillId="36" borderId="16" xfId="0" applyFont="1" applyFill="1" applyBorder="1" applyAlignment="1">
      <alignment vertical="center"/>
    </xf>
    <xf numFmtId="0" fontId="23" fillId="36" borderId="15" xfId="0" applyFont="1" applyFill="1" applyBorder="1" applyAlignment="1">
      <alignment vertical="center"/>
    </xf>
    <xf numFmtId="0" fontId="23" fillId="36" borderId="0" xfId="0" applyFont="1" applyFill="1" applyBorder="1" applyAlignment="1">
      <alignment horizontal="left" vertical="center" wrapText="1"/>
    </xf>
    <xf numFmtId="0" fontId="23" fillId="36" borderId="0" xfId="0" applyFont="1" applyFill="1" applyAlignment="1">
      <alignment horizontal="left" vertical="center" wrapText="1"/>
    </xf>
    <xf numFmtId="0" fontId="23" fillId="36" borderId="16" xfId="0" applyFont="1" applyFill="1" applyBorder="1" applyAlignment="1">
      <alignment horizontal="left" vertical="center"/>
    </xf>
    <xf numFmtId="0" fontId="23" fillId="36" borderId="0" xfId="0" applyFont="1" applyFill="1" applyBorder="1" applyAlignment="1">
      <alignment horizontal="left" vertical="center"/>
    </xf>
    <xf numFmtId="0" fontId="23" fillId="36" borderId="15" xfId="0" applyFont="1" applyFill="1" applyBorder="1" applyAlignment="1">
      <alignment horizontal="left" vertical="center"/>
    </xf>
    <xf numFmtId="0" fontId="26" fillId="36" borderId="18" xfId="0" applyFont="1" applyFill="1" applyBorder="1" applyAlignment="1">
      <alignment horizontal="center" vertical="center" wrapText="1"/>
    </xf>
    <xf numFmtId="0" fontId="29" fillId="37" borderId="0" xfId="0" applyFont="1" applyFill="1" applyAlignment="1">
      <alignment horizontal="center" vertical="top"/>
    </xf>
    <xf numFmtId="0" fontId="64" fillId="37" borderId="0" xfId="0" applyFont="1" applyFill="1" applyAlignment="1">
      <alignment horizontal="center" vertical="top"/>
    </xf>
    <xf numFmtId="0" fontId="65" fillId="37" borderId="0" xfId="0" applyFont="1" applyFill="1" applyAlignment="1">
      <alignment horizontal="left" vertical="center"/>
    </xf>
    <xf numFmtId="0" fontId="26" fillId="37" borderId="0" xfId="0" applyFont="1" applyFill="1" applyAlignment="1">
      <alignment horizontal="distributed" vertical="center"/>
    </xf>
    <xf numFmtId="0" fontId="23" fillId="36" borderId="13" xfId="0" applyFont="1" applyFill="1" applyBorder="1" applyAlignment="1">
      <alignment horizontal="left" vertical="top"/>
    </xf>
    <xf numFmtId="0" fontId="23" fillId="36" borderId="14" xfId="0" applyFont="1" applyFill="1" applyBorder="1" applyAlignment="1">
      <alignment horizontal="left" vertical="top"/>
    </xf>
    <xf numFmtId="0" fontId="23" fillId="36" borderId="27" xfId="0" applyFont="1" applyFill="1" applyBorder="1" applyAlignment="1">
      <alignment horizontal="left" vertical="top"/>
    </xf>
    <xf numFmtId="0" fontId="23" fillId="36" borderId="16" xfId="0" applyFont="1" applyFill="1" applyBorder="1" applyAlignment="1">
      <alignment horizontal="left" vertical="top"/>
    </xf>
    <xf numFmtId="0" fontId="23" fillId="36" borderId="0" xfId="0" applyFont="1" applyFill="1" applyBorder="1" applyAlignment="1">
      <alignment horizontal="left" vertical="top"/>
    </xf>
    <xf numFmtId="0" fontId="23" fillId="36" borderId="15" xfId="0" applyFont="1" applyFill="1" applyBorder="1" applyAlignment="1">
      <alignment horizontal="left" vertical="top"/>
    </xf>
    <xf numFmtId="0" fontId="23" fillId="37" borderId="13" xfId="0" applyFont="1" applyFill="1" applyBorder="1" applyAlignment="1">
      <alignment horizontal="distributed" vertical="center" justifyLastLine="1"/>
    </xf>
    <xf numFmtId="0" fontId="23" fillId="37" borderId="14" xfId="0" applyFont="1" applyFill="1" applyBorder="1" applyAlignment="1">
      <alignment horizontal="distributed" vertical="center" justifyLastLine="1"/>
    </xf>
    <xf numFmtId="0" fontId="23" fillId="37" borderId="27" xfId="0" applyFont="1" applyFill="1" applyBorder="1" applyAlignment="1">
      <alignment horizontal="distributed" vertical="center" justifyLastLine="1"/>
    </xf>
    <xf numFmtId="0" fontId="23" fillId="37" borderId="18" xfId="0" applyFont="1" applyFill="1" applyBorder="1" applyAlignment="1">
      <alignment horizontal="distributed" vertical="center" justifyLastLine="1"/>
    </xf>
    <xf numFmtId="0" fontId="23" fillId="37" borderId="10" xfId="0" applyFont="1" applyFill="1" applyBorder="1" applyAlignment="1">
      <alignment horizontal="distributed" vertical="center" justifyLastLine="1"/>
    </xf>
    <xf numFmtId="0" fontId="23" fillId="37" borderId="26" xfId="0" applyFont="1" applyFill="1" applyBorder="1" applyAlignment="1">
      <alignment horizontal="distributed" vertical="center" justifyLastLine="1"/>
    </xf>
    <xf numFmtId="0" fontId="23" fillId="26" borderId="16" xfId="0" applyFont="1" applyFill="1" applyBorder="1" applyAlignment="1">
      <alignment horizontal="center" vertical="center" wrapText="1"/>
    </xf>
    <xf numFmtId="0" fontId="23" fillId="26" borderId="15" xfId="0" applyFont="1" applyFill="1" applyBorder="1" applyAlignment="1">
      <alignment horizontal="center" vertical="center" wrapText="1"/>
    </xf>
    <xf numFmtId="0" fontId="23" fillId="37" borderId="16" xfId="0" applyFont="1" applyFill="1" applyBorder="1" applyAlignment="1">
      <alignment horizontal="distributed" vertical="center" justifyLastLine="1"/>
    </xf>
    <xf numFmtId="0" fontId="23" fillId="37" borderId="0" xfId="0" applyFont="1" applyFill="1" applyBorder="1" applyAlignment="1">
      <alignment horizontal="distributed" vertical="center" justifyLastLine="1"/>
    </xf>
    <xf numFmtId="0" fontId="23" fillId="37" borderId="15" xfId="0" applyFont="1" applyFill="1" applyBorder="1" applyAlignment="1">
      <alignment horizontal="distributed" vertical="center" justifyLastLine="1"/>
    </xf>
    <xf numFmtId="0" fontId="63" fillId="0" borderId="0" xfId="0" applyFont="1" applyAlignment="1">
      <alignment vertical="center" wrapText="1"/>
    </xf>
    <xf numFmtId="0" fontId="0" fillId="0" borderId="0" xfId="0" applyFont="1" applyAlignment="1">
      <alignment vertical="center" wrapText="1"/>
    </xf>
    <xf numFmtId="0" fontId="23" fillId="26" borderId="13" xfId="0" applyFont="1" applyFill="1" applyBorder="1" applyAlignment="1">
      <alignment horizontal="distributed" vertical="center" justifyLastLine="1"/>
    </xf>
    <xf numFmtId="0" fontId="23" fillId="26" borderId="14" xfId="0" applyFont="1" applyFill="1" applyBorder="1" applyAlignment="1">
      <alignment horizontal="distributed" vertical="center" justifyLastLine="1"/>
    </xf>
    <xf numFmtId="0" fontId="23" fillId="26" borderId="27" xfId="0" applyFont="1" applyFill="1" applyBorder="1" applyAlignment="1">
      <alignment horizontal="distributed" vertical="center" justifyLastLine="1"/>
    </xf>
    <xf numFmtId="0" fontId="23" fillId="26" borderId="16" xfId="0" applyFont="1" applyFill="1" applyBorder="1" applyAlignment="1">
      <alignment horizontal="distributed" vertical="center" justifyLastLine="1"/>
    </xf>
    <xf numFmtId="0" fontId="23" fillId="26" borderId="0" xfId="0" applyFont="1" applyFill="1" applyBorder="1" applyAlignment="1">
      <alignment horizontal="distributed" vertical="center" justifyLastLine="1"/>
    </xf>
    <xf numFmtId="0" fontId="23" fillId="26" borderId="15" xfId="0" applyFont="1" applyFill="1" applyBorder="1" applyAlignment="1">
      <alignment horizontal="distributed" vertical="center" justifyLastLine="1"/>
    </xf>
    <xf numFmtId="0" fontId="26" fillId="35" borderId="13" xfId="0" applyFont="1" applyFill="1" applyBorder="1" applyAlignment="1">
      <alignment horizontal="left" vertical="center" wrapText="1"/>
    </xf>
    <xf numFmtId="0" fontId="26" fillId="35" borderId="14" xfId="0" applyFont="1" applyFill="1" applyBorder="1" applyAlignment="1">
      <alignment horizontal="left" vertical="center" wrapText="1"/>
    </xf>
    <xf numFmtId="0" fontId="26" fillId="35" borderId="27" xfId="0" applyFont="1" applyFill="1" applyBorder="1" applyAlignment="1">
      <alignment horizontal="left" vertical="center" wrapText="1"/>
    </xf>
    <xf numFmtId="0" fontId="26" fillId="35" borderId="16" xfId="0" applyFont="1" applyFill="1" applyBorder="1" applyAlignment="1">
      <alignment horizontal="left" vertical="center" wrapText="1"/>
    </xf>
    <xf numFmtId="0" fontId="26" fillId="35" borderId="0" xfId="0" applyFont="1" applyFill="1" applyBorder="1" applyAlignment="1">
      <alignment horizontal="left" vertical="center" wrapText="1"/>
    </xf>
    <xf numFmtId="0" fontId="26" fillId="35" borderId="15" xfId="0" applyFont="1" applyFill="1" applyBorder="1" applyAlignment="1">
      <alignment horizontal="left" vertical="center" wrapText="1"/>
    </xf>
    <xf numFmtId="0" fontId="146" fillId="35" borderId="18" xfId="0" applyFont="1" applyFill="1" applyBorder="1" applyAlignment="1">
      <alignment horizontal="center" vertical="center"/>
    </xf>
    <xf numFmtId="0" fontId="146" fillId="35" borderId="10" xfId="0" applyFont="1" applyFill="1" applyBorder="1" applyAlignment="1">
      <alignment horizontal="center" vertical="center"/>
    </xf>
    <xf numFmtId="0" fontId="146" fillId="35" borderId="14" xfId="0" applyFont="1" applyFill="1" applyBorder="1" applyAlignment="1">
      <alignment horizontal="center" vertical="center" wrapText="1"/>
    </xf>
    <xf numFmtId="0" fontId="146" fillId="35" borderId="10" xfId="0" applyFont="1" applyFill="1" applyBorder="1" applyAlignment="1">
      <alignment horizontal="center" vertical="center" wrapText="1"/>
    </xf>
    <xf numFmtId="0" fontId="146" fillId="35" borderId="19" xfId="0" applyFont="1" applyFill="1" applyBorder="1" applyAlignment="1">
      <alignment horizontal="center" vertical="center" wrapText="1"/>
    </xf>
    <xf numFmtId="0" fontId="146" fillId="35" borderId="27" xfId="0" applyFont="1" applyFill="1" applyBorder="1" applyAlignment="1">
      <alignment horizontal="center" vertical="center" wrapText="1"/>
    </xf>
    <xf numFmtId="0" fontId="146" fillId="35" borderId="26" xfId="0" applyFont="1" applyFill="1" applyBorder="1" applyAlignment="1">
      <alignment horizontal="center" vertical="center" wrapText="1"/>
    </xf>
    <xf numFmtId="0" fontId="26" fillId="36" borderId="10" xfId="0" applyFont="1" applyFill="1" applyBorder="1" applyAlignment="1">
      <alignment horizontal="right" vertical="center"/>
    </xf>
    <xf numFmtId="0" fontId="23" fillId="36" borderId="0" xfId="0" applyFont="1" applyFill="1" applyBorder="1" applyAlignment="1">
      <alignment vertical="center"/>
    </xf>
    <xf numFmtId="0" fontId="23" fillId="36" borderId="0" xfId="0" applyFont="1" applyFill="1" applyAlignment="1">
      <alignment horizontal="center" vertical="center"/>
    </xf>
    <xf numFmtId="0" fontId="26" fillId="37" borderId="10" xfId="0" applyFont="1" applyFill="1" applyBorder="1" applyAlignment="1">
      <alignment vertical="center"/>
    </xf>
    <xf numFmtId="0" fontId="23" fillId="26" borderId="0" xfId="0" applyFont="1" applyFill="1" applyBorder="1" applyAlignment="1">
      <alignment horizontal="distributed"/>
    </xf>
    <xf numFmtId="0" fontId="65" fillId="37" borderId="0" xfId="0" applyFont="1" applyFill="1" applyAlignment="1">
      <alignment vertical="center"/>
    </xf>
    <xf numFmtId="0" fontId="65" fillId="37" borderId="10" xfId="0" applyFont="1" applyFill="1" applyBorder="1" applyAlignment="1">
      <alignment vertical="center"/>
    </xf>
    <xf numFmtId="0" fontId="23" fillId="35" borderId="13" xfId="0" applyFont="1" applyFill="1" applyBorder="1" applyAlignment="1">
      <alignment horizontal="right" vertical="center"/>
    </xf>
    <xf numFmtId="0" fontId="23" fillId="35" borderId="14" xfId="0" applyFont="1" applyFill="1" applyBorder="1" applyAlignment="1">
      <alignment horizontal="right" vertical="center"/>
    </xf>
    <xf numFmtId="0" fontId="23" fillId="35" borderId="27" xfId="0" applyFont="1" applyFill="1" applyBorder="1" applyAlignment="1">
      <alignment horizontal="right" vertical="center"/>
    </xf>
    <xf numFmtId="0" fontId="23" fillId="35" borderId="18" xfId="0" applyFont="1" applyFill="1" applyBorder="1" applyAlignment="1">
      <alignment horizontal="right" vertical="center"/>
    </xf>
    <xf numFmtId="0" fontId="23" fillId="35" borderId="10" xfId="0" applyFont="1" applyFill="1" applyBorder="1" applyAlignment="1">
      <alignment horizontal="right" vertical="center"/>
    </xf>
    <xf numFmtId="0" fontId="23" fillId="35" borderId="26" xfId="0" applyFont="1" applyFill="1" applyBorder="1" applyAlignment="1">
      <alignment horizontal="right" vertical="center"/>
    </xf>
    <xf numFmtId="0" fontId="146" fillId="35" borderId="13" xfId="0" applyFont="1" applyFill="1" applyBorder="1" applyAlignment="1">
      <alignment horizontal="center" vertical="center"/>
    </xf>
    <xf numFmtId="0" fontId="146" fillId="35" borderId="14" xfId="0" applyFont="1" applyFill="1" applyBorder="1" applyAlignment="1">
      <alignment horizontal="center" vertical="center"/>
    </xf>
    <xf numFmtId="0" fontId="146" fillId="35" borderId="14" xfId="0" applyFont="1" applyFill="1" applyBorder="1" applyAlignment="1">
      <alignment horizontal="left" vertical="center"/>
    </xf>
    <xf numFmtId="0" fontId="146" fillId="35" borderId="14" xfId="0" applyFont="1" applyFill="1" applyBorder="1" applyAlignment="1">
      <alignment vertical="center"/>
    </xf>
    <xf numFmtId="0" fontId="146" fillId="35" borderId="27" xfId="0" applyFont="1" applyFill="1" applyBorder="1" applyAlignment="1">
      <alignment vertical="center"/>
    </xf>
    <xf numFmtId="0" fontId="146" fillId="35" borderId="10" xfId="0" applyFont="1" applyFill="1" applyBorder="1" applyAlignment="1">
      <alignment vertical="center"/>
    </xf>
    <xf numFmtId="0" fontId="146" fillId="35" borderId="26" xfId="0" applyFont="1" applyFill="1" applyBorder="1" applyAlignment="1">
      <alignment vertical="center"/>
    </xf>
    <xf numFmtId="0" fontId="65" fillId="37" borderId="10" xfId="0" applyFont="1" applyFill="1" applyBorder="1" applyAlignment="1">
      <alignment horizontal="left" vertical="center"/>
    </xf>
    <xf numFmtId="0" fontId="149" fillId="37" borderId="10" xfId="0" applyFont="1" applyFill="1" applyBorder="1" applyAlignment="1">
      <alignment horizontal="right" vertical="center"/>
    </xf>
    <xf numFmtId="0" fontId="150" fillId="37" borderId="14" xfId="0" applyFont="1" applyFill="1" applyBorder="1" applyAlignment="1">
      <alignment horizontal="distributed" vertical="center" wrapText="1"/>
    </xf>
    <xf numFmtId="0" fontId="150" fillId="37" borderId="14" xfId="0" applyFont="1" applyFill="1" applyBorder="1" applyAlignment="1">
      <alignment horizontal="distributed" vertical="center"/>
    </xf>
    <xf numFmtId="0" fontId="150" fillId="37" borderId="0" xfId="0" applyFont="1" applyFill="1" applyAlignment="1">
      <alignment horizontal="distributed" vertical="center"/>
    </xf>
    <xf numFmtId="0" fontId="150" fillId="37" borderId="10" xfId="0" applyFont="1" applyFill="1" applyBorder="1" applyAlignment="1">
      <alignment horizontal="distributed" vertical="center"/>
    </xf>
    <xf numFmtId="0" fontId="23" fillId="37" borderId="0" xfId="0" applyFont="1" applyFill="1" applyAlignment="1">
      <alignment horizontal="distributed" vertical="center" justifyLastLine="1"/>
    </xf>
    <xf numFmtId="0" fontId="23" fillId="37" borderId="0" xfId="0" applyFont="1" applyFill="1" applyBorder="1" applyAlignment="1">
      <alignment horizontal="right" vertical="center"/>
    </xf>
    <xf numFmtId="0" fontId="26" fillId="0" borderId="0" xfId="69" applyFont="1" applyBorder="1" applyAlignment="1">
      <alignment vertical="center" wrapText="1"/>
    </xf>
    <xf numFmtId="0" fontId="156" fillId="0" borderId="0" xfId="69" applyFont="1" applyAlignment="1">
      <alignment vertical="center" wrapText="1"/>
    </xf>
    <xf numFmtId="0" fontId="156" fillId="0" borderId="0" xfId="69" applyFont="1" applyAlignment="1">
      <alignment vertical="center"/>
    </xf>
    <xf numFmtId="0" fontId="26" fillId="0" borderId="0" xfId="69" applyFont="1" applyAlignment="1">
      <alignment vertical="center" wrapText="1"/>
    </xf>
    <xf numFmtId="0" fontId="26" fillId="0" borderId="0" xfId="69" applyFont="1" applyAlignment="1">
      <alignment vertical="center"/>
    </xf>
    <xf numFmtId="0" fontId="110" fillId="31" borderId="296" xfId="69" applyFont="1" applyFill="1" applyBorder="1" applyAlignment="1">
      <alignment horizontal="center" vertical="center" shrinkToFit="1"/>
    </xf>
    <xf numFmtId="0" fontId="110" fillId="31" borderId="289" xfId="69" applyFont="1" applyFill="1" applyBorder="1" applyAlignment="1">
      <alignment horizontal="center" vertical="center" shrinkToFit="1"/>
    </xf>
    <xf numFmtId="0" fontId="110" fillId="31" borderId="295" xfId="69" applyFont="1" applyFill="1" applyBorder="1" applyAlignment="1">
      <alignment horizontal="center" vertical="center" shrinkToFit="1"/>
    </xf>
    <xf numFmtId="49" fontId="26" fillId="31" borderId="297" xfId="69" applyNumberFormat="1" applyFont="1" applyFill="1" applyBorder="1" applyAlignment="1">
      <alignment horizontal="center" vertical="center"/>
    </xf>
    <xf numFmtId="49" fontId="26" fillId="31" borderId="27" xfId="69" applyNumberFormat="1" applyFont="1" applyFill="1" applyBorder="1" applyAlignment="1">
      <alignment horizontal="center" vertical="center"/>
    </xf>
    <xf numFmtId="49" fontId="26" fillId="31" borderId="292" xfId="69" applyNumberFormat="1" applyFont="1" applyFill="1" applyBorder="1" applyAlignment="1">
      <alignment horizontal="center" vertical="center"/>
    </xf>
    <xf numFmtId="49" fontId="26" fillId="31" borderId="15" xfId="69" applyNumberFormat="1" applyFont="1" applyFill="1" applyBorder="1" applyAlignment="1">
      <alignment horizontal="center" vertical="center"/>
    </xf>
    <xf numFmtId="49" fontId="26" fillId="31" borderId="76" xfId="69" applyNumberFormat="1" applyFont="1" applyFill="1" applyBorder="1" applyAlignment="1">
      <alignment horizontal="center" vertical="center"/>
    </xf>
    <xf numFmtId="49" fontId="26" fillId="31" borderId="306" xfId="69" applyNumberFormat="1" applyFont="1" applyFill="1" applyBorder="1" applyAlignment="1">
      <alignment horizontal="center" vertical="center"/>
    </xf>
    <xf numFmtId="49" fontId="26" fillId="31" borderId="294" xfId="69" applyNumberFormat="1" applyFont="1" applyFill="1" applyBorder="1" applyAlignment="1">
      <alignment horizontal="center" vertical="center"/>
    </xf>
    <xf numFmtId="49" fontId="26" fillId="31" borderId="26" xfId="69" applyNumberFormat="1" applyFont="1" applyFill="1" applyBorder="1" applyAlignment="1">
      <alignment horizontal="center" vertical="center"/>
    </xf>
    <xf numFmtId="0" fontId="23" fillId="0" borderId="76" xfId="69" applyFont="1" applyFill="1" applyBorder="1" applyAlignment="1">
      <alignment horizontal="center" vertical="center" wrapText="1"/>
    </xf>
    <xf numFmtId="0" fontId="23" fillId="0" borderId="312" xfId="69" applyFont="1" applyFill="1" applyBorder="1" applyAlignment="1">
      <alignment horizontal="center" vertical="center" wrapText="1"/>
    </xf>
    <xf numFmtId="0" fontId="23" fillId="0" borderId="307" xfId="69" applyFont="1" applyFill="1" applyBorder="1" applyAlignment="1">
      <alignment horizontal="center" vertical="center" wrapText="1"/>
    </xf>
    <xf numFmtId="0" fontId="23" fillId="0" borderId="294" xfId="69" applyFont="1" applyFill="1" applyBorder="1" applyAlignment="1">
      <alignment horizontal="center" vertical="center" wrapText="1"/>
    </xf>
    <xf numFmtId="0" fontId="23" fillId="0" borderId="10" xfId="69" applyFont="1" applyFill="1" applyBorder="1" applyAlignment="1">
      <alignment horizontal="center" vertical="center" wrapText="1"/>
    </xf>
    <xf numFmtId="0" fontId="23" fillId="0" borderId="73" xfId="69" applyFont="1" applyFill="1" applyBorder="1" applyAlignment="1">
      <alignment horizontal="center" vertical="center" wrapText="1"/>
    </xf>
    <xf numFmtId="0" fontId="110" fillId="0" borderId="303" xfId="69" applyFont="1" applyFill="1" applyBorder="1" applyAlignment="1">
      <alignment horizontal="center" vertical="center" shrinkToFit="1"/>
    </xf>
    <xf numFmtId="0" fontId="110" fillId="0" borderId="309" xfId="69" applyFont="1" applyFill="1" applyBorder="1" applyAlignment="1">
      <alignment horizontal="center" vertical="center" shrinkToFit="1"/>
    </xf>
    <xf numFmtId="0" fontId="26" fillId="0" borderId="308" xfId="69" applyFont="1" applyFill="1" applyBorder="1" applyAlignment="1">
      <alignment horizontal="center" vertical="center" shrinkToFit="1"/>
    </xf>
    <xf numFmtId="0" fontId="26" fillId="0" borderId="310" xfId="69" applyFont="1" applyFill="1" applyBorder="1" applyAlignment="1">
      <alignment horizontal="center" vertical="center" shrinkToFit="1"/>
    </xf>
    <xf numFmtId="0" fontId="23" fillId="31" borderId="76" xfId="69" applyFont="1" applyFill="1" applyBorder="1" applyAlignment="1">
      <alignment horizontal="center" vertical="center" wrapText="1"/>
    </xf>
    <xf numFmtId="0" fontId="23" fillId="31" borderId="312" xfId="69" applyFont="1" applyFill="1" applyBorder="1" applyAlignment="1">
      <alignment horizontal="center" vertical="center" wrapText="1"/>
    </xf>
    <xf numFmtId="0" fontId="23" fillId="31" borderId="307" xfId="69" applyFont="1" applyFill="1" applyBorder="1" applyAlignment="1">
      <alignment horizontal="center" vertical="center" wrapText="1"/>
    </xf>
    <xf numFmtId="0" fontId="23" fillId="31" borderId="61" xfId="69" applyFont="1" applyFill="1" applyBorder="1" applyAlignment="1">
      <alignment horizontal="center" vertical="center" wrapText="1"/>
    </xf>
    <xf numFmtId="0" fontId="23" fillId="31" borderId="65" xfId="69" applyFont="1" applyFill="1" applyBorder="1" applyAlignment="1">
      <alignment horizontal="center" vertical="center" wrapText="1"/>
    </xf>
    <xf numFmtId="0" fontId="23" fillId="31" borderId="70" xfId="69" applyFont="1" applyFill="1" applyBorder="1" applyAlignment="1">
      <alignment horizontal="center" vertical="center" wrapText="1"/>
    </xf>
    <xf numFmtId="0" fontId="26" fillId="31" borderId="303" xfId="69" applyFont="1" applyFill="1" applyBorder="1" applyAlignment="1">
      <alignment horizontal="center" vertical="center" shrinkToFit="1"/>
    </xf>
    <xf numFmtId="0" fontId="26" fillId="31" borderId="300" xfId="69" applyFont="1" applyFill="1" applyBorder="1" applyAlignment="1">
      <alignment horizontal="center" vertical="center" shrinkToFit="1"/>
    </xf>
    <xf numFmtId="0" fontId="110" fillId="0" borderId="304" xfId="69" applyFont="1" applyBorder="1" applyAlignment="1">
      <alignment horizontal="center" vertical="center" shrinkToFit="1"/>
    </xf>
    <xf numFmtId="0" fontId="110" fillId="0" borderId="301" xfId="69" applyFont="1" applyBorder="1" applyAlignment="1">
      <alignment horizontal="center" vertical="center" shrinkToFit="1"/>
    </xf>
    <xf numFmtId="0" fontId="66" fillId="31" borderId="76" xfId="69" applyFont="1" applyFill="1" applyBorder="1" applyAlignment="1">
      <alignment horizontal="center" vertical="center" wrapText="1"/>
    </xf>
    <xf numFmtId="0" fontId="66" fillId="31" borderId="312" xfId="69" applyFont="1" applyFill="1" applyBorder="1" applyAlignment="1">
      <alignment horizontal="center" vertical="center" wrapText="1"/>
    </xf>
    <xf numFmtId="0" fontId="66" fillId="31" borderId="307" xfId="69" applyFont="1" applyFill="1" applyBorder="1" applyAlignment="1">
      <alignment horizontal="center" vertical="center" wrapText="1"/>
    </xf>
    <xf numFmtId="0" fontId="66" fillId="31" borderId="292" xfId="69" applyFont="1" applyFill="1" applyBorder="1" applyAlignment="1">
      <alignment horizontal="center" vertical="center" wrapText="1"/>
    </xf>
    <xf numFmtId="0" fontId="66" fillId="31" borderId="0" xfId="69" applyFont="1" applyFill="1" applyBorder="1" applyAlignment="1">
      <alignment horizontal="center" vertical="center" wrapText="1"/>
    </xf>
    <xf numFmtId="0" fontId="66" fillId="31" borderId="69" xfId="69" applyFont="1" applyFill="1" applyBorder="1" applyAlignment="1">
      <alignment horizontal="center" vertical="center" wrapText="1"/>
    </xf>
    <xf numFmtId="0" fontId="66" fillId="31" borderId="294" xfId="69" applyFont="1" applyFill="1" applyBorder="1" applyAlignment="1">
      <alignment horizontal="center" vertical="center" wrapText="1"/>
    </xf>
    <xf numFmtId="0" fontId="66" fillId="31" borderId="10" xfId="69" applyFont="1" applyFill="1" applyBorder="1" applyAlignment="1">
      <alignment horizontal="center" vertical="center" wrapText="1"/>
    </xf>
    <xf numFmtId="0" fontId="66" fillId="31" borderId="73" xfId="69" applyFont="1" applyFill="1" applyBorder="1" applyAlignment="1">
      <alignment horizontal="center" vertical="center" wrapText="1"/>
    </xf>
    <xf numFmtId="0" fontId="110" fillId="31" borderId="305" xfId="69" applyFont="1" applyFill="1" applyBorder="1" applyAlignment="1">
      <alignment horizontal="center" vertical="center" shrinkToFit="1"/>
    </xf>
    <xf numFmtId="0" fontId="110" fillId="31" borderId="287" xfId="69" applyFont="1" applyFill="1" applyBorder="1" applyAlignment="1">
      <alignment horizontal="center" vertical="center" shrinkToFit="1"/>
    </xf>
    <xf numFmtId="0" fontId="110" fillId="31" borderId="311" xfId="69" applyFont="1" applyFill="1" applyBorder="1" applyAlignment="1">
      <alignment horizontal="center" vertical="center" shrinkToFit="1"/>
    </xf>
    <xf numFmtId="0" fontId="26" fillId="0" borderId="269" xfId="69" applyFont="1" applyBorder="1" applyAlignment="1">
      <alignment horizontal="center" vertical="center"/>
    </xf>
    <xf numFmtId="0" fontId="26" fillId="0" borderId="63" xfId="69" applyFont="1" applyBorder="1" applyAlignment="1">
      <alignment horizontal="center" vertical="center"/>
    </xf>
    <xf numFmtId="0" fontId="26" fillId="0" borderId="175" xfId="69" applyFont="1" applyBorder="1" applyAlignment="1">
      <alignment horizontal="center" vertical="center"/>
    </xf>
    <xf numFmtId="0" fontId="110" fillId="31" borderId="297" xfId="69" applyFont="1" applyFill="1" applyBorder="1" applyAlignment="1">
      <alignment horizontal="center" vertical="center" wrapText="1"/>
    </xf>
    <xf numFmtId="0" fontId="110" fillId="31" borderId="14" xfId="69" applyFont="1" applyFill="1" applyBorder="1" applyAlignment="1">
      <alignment horizontal="center" vertical="center" wrapText="1"/>
    </xf>
    <xf numFmtId="0" fontId="110" fillId="31" borderId="103" xfId="69" applyFont="1" applyFill="1" applyBorder="1" applyAlignment="1">
      <alignment horizontal="center" vertical="center" wrapText="1"/>
    </xf>
    <xf numFmtId="0" fontId="110" fillId="31" borderId="61" xfId="69" applyFont="1" applyFill="1" applyBorder="1" applyAlignment="1">
      <alignment horizontal="center" vertical="center" wrapText="1"/>
    </xf>
    <xf numFmtId="0" fontId="110" fillId="31" borderId="65" xfId="69" applyFont="1" applyFill="1" applyBorder="1" applyAlignment="1">
      <alignment horizontal="center" vertical="center" wrapText="1"/>
    </xf>
    <xf numFmtId="0" fontId="110" fillId="31" borderId="70" xfId="69" applyFont="1" applyFill="1" applyBorder="1" applyAlignment="1">
      <alignment horizontal="center" vertical="center" wrapText="1"/>
    </xf>
    <xf numFmtId="0" fontId="66" fillId="31" borderId="297" xfId="69" applyFont="1" applyFill="1" applyBorder="1" applyAlignment="1">
      <alignment horizontal="center" vertical="center" wrapText="1"/>
    </xf>
    <xf numFmtId="0" fontId="66" fillId="31" borderId="14" xfId="69" applyFont="1" applyFill="1" applyBorder="1" applyAlignment="1">
      <alignment horizontal="center" vertical="center" wrapText="1"/>
    </xf>
    <xf numFmtId="0" fontId="66" fillId="31" borderId="103" xfId="69" applyFont="1" applyFill="1" applyBorder="1" applyAlignment="1">
      <alignment horizontal="center" vertical="center" wrapText="1"/>
    </xf>
    <xf numFmtId="0" fontId="26" fillId="0" borderId="296" xfId="69" applyFont="1" applyFill="1" applyBorder="1" applyAlignment="1">
      <alignment horizontal="center" vertical="center"/>
    </xf>
    <xf numFmtId="0" fontId="26" fillId="0" borderId="289" xfId="69" applyFont="1" applyFill="1" applyBorder="1" applyAlignment="1">
      <alignment horizontal="center" vertical="center"/>
    </xf>
    <xf numFmtId="0" fontId="26" fillId="0" borderId="295" xfId="69" applyFont="1" applyFill="1" applyBorder="1" applyAlignment="1">
      <alignment horizontal="center" vertical="center"/>
    </xf>
    <xf numFmtId="0" fontId="66" fillId="31" borderId="61" xfId="69" applyFont="1" applyFill="1" applyBorder="1" applyAlignment="1">
      <alignment horizontal="center" vertical="center" wrapText="1"/>
    </xf>
    <xf numFmtId="0" fontId="66" fillId="31" borderId="65" xfId="69" applyFont="1" applyFill="1" applyBorder="1" applyAlignment="1">
      <alignment horizontal="center" vertical="center" wrapText="1"/>
    </xf>
    <xf numFmtId="0" fontId="66" fillId="31" borderId="70" xfId="69" applyFont="1" applyFill="1" applyBorder="1" applyAlignment="1">
      <alignment horizontal="center" vertical="center" wrapText="1"/>
    </xf>
    <xf numFmtId="0" fontId="26" fillId="31" borderId="298" xfId="69" applyFont="1" applyFill="1" applyBorder="1" applyAlignment="1">
      <alignment horizontal="center" vertical="center" shrinkToFit="1"/>
    </xf>
    <xf numFmtId="0" fontId="26" fillId="31" borderId="283" xfId="69" applyFont="1" applyFill="1" applyBorder="1" applyAlignment="1">
      <alignment horizontal="center" vertical="center" shrinkToFit="1"/>
    </xf>
    <xf numFmtId="0" fontId="26" fillId="31" borderId="287" xfId="69" applyFont="1" applyFill="1" applyBorder="1" applyAlignment="1">
      <alignment horizontal="center" vertical="center" shrinkToFit="1"/>
    </xf>
    <xf numFmtId="0" fontId="110" fillId="31" borderId="298" xfId="69" applyFont="1" applyFill="1" applyBorder="1" applyAlignment="1">
      <alignment horizontal="center" vertical="center" shrinkToFit="1"/>
    </xf>
    <xf numFmtId="0" fontId="110" fillId="31" borderId="302" xfId="69" applyFont="1" applyFill="1" applyBorder="1" applyAlignment="1">
      <alignment horizontal="center" vertical="center" shrinkToFit="1"/>
    </xf>
    <xf numFmtId="0" fontId="110" fillId="31" borderId="309" xfId="69" applyFont="1" applyFill="1" applyBorder="1" applyAlignment="1">
      <alignment horizontal="center" vertical="center" shrinkToFit="1"/>
    </xf>
    <xf numFmtId="0" fontId="110" fillId="31" borderId="297" xfId="69" applyFont="1" applyFill="1" applyBorder="1" applyAlignment="1">
      <alignment horizontal="center" vertical="center" shrinkToFit="1"/>
    </xf>
    <xf numFmtId="0" fontId="110" fillId="31" borderId="292" xfId="69" applyFont="1" applyFill="1" applyBorder="1" applyAlignment="1">
      <alignment horizontal="center" vertical="center" shrinkToFit="1"/>
    </xf>
    <xf numFmtId="0" fontId="110" fillId="31" borderId="294" xfId="69" applyFont="1" applyFill="1" applyBorder="1" applyAlignment="1">
      <alignment horizontal="center" vertical="center" shrinkToFit="1"/>
    </xf>
    <xf numFmtId="0" fontId="26" fillId="0" borderId="299" xfId="69" applyFont="1" applyBorder="1" applyAlignment="1">
      <alignment horizontal="center" vertical="center" shrinkToFit="1"/>
    </xf>
    <xf numFmtId="0" fontId="26" fillId="0" borderId="301" xfId="69" applyFont="1" applyBorder="1" applyAlignment="1">
      <alignment horizontal="center" vertical="center" shrinkToFit="1"/>
    </xf>
    <xf numFmtId="49" fontId="26" fillId="31" borderId="61" xfId="69" applyNumberFormat="1" applyFont="1" applyFill="1" applyBorder="1" applyAlignment="1">
      <alignment horizontal="center" vertical="center"/>
    </xf>
    <xf numFmtId="49" fontId="26" fillId="31" borderId="78" xfId="69" applyNumberFormat="1" applyFont="1" applyFill="1" applyBorder="1" applyAlignment="1">
      <alignment horizontal="center" vertical="center"/>
    </xf>
    <xf numFmtId="0" fontId="23" fillId="0" borderId="233" xfId="69" applyFont="1" applyFill="1" applyBorder="1" applyAlignment="1">
      <alignment horizontal="center" vertical="center" wrapText="1"/>
    </xf>
    <xf numFmtId="0" fontId="23" fillId="31" borderId="233" xfId="69" applyFont="1" applyFill="1" applyBorder="1" applyAlignment="1">
      <alignment horizontal="center" vertical="center" wrapText="1"/>
    </xf>
    <xf numFmtId="0" fontId="66" fillId="31" borderId="233" xfId="69" applyFont="1" applyFill="1" applyBorder="1" applyAlignment="1">
      <alignment horizontal="center" vertical="center" wrapText="1"/>
    </xf>
    <xf numFmtId="0" fontId="23" fillId="31" borderId="234" xfId="69" applyFont="1" applyFill="1" applyBorder="1" applyAlignment="1">
      <alignment horizontal="center" vertical="center" wrapText="1"/>
    </xf>
    <xf numFmtId="0" fontId="66" fillId="31" borderId="234" xfId="69" applyFont="1" applyFill="1" applyBorder="1" applyAlignment="1">
      <alignment horizontal="center" vertical="center" wrapText="1"/>
    </xf>
    <xf numFmtId="0" fontId="110" fillId="31" borderId="244" xfId="69" applyFont="1" applyFill="1" applyBorder="1" applyAlignment="1">
      <alignment horizontal="center" vertical="center" wrapText="1"/>
    </xf>
    <xf numFmtId="0" fontId="66" fillId="31" borderId="244" xfId="69" applyFont="1" applyFill="1" applyBorder="1" applyAlignment="1">
      <alignment horizontal="center" vertical="center" wrapText="1"/>
    </xf>
    <xf numFmtId="0" fontId="26" fillId="0" borderId="269" xfId="69" applyFont="1" applyBorder="1" applyAlignment="1">
      <alignment horizontal="center" vertical="center" textRotation="255"/>
    </xf>
    <xf numFmtId="0" fontId="26" fillId="0" borderId="63" xfId="69" applyFont="1" applyBorder="1" applyAlignment="1">
      <alignment horizontal="center" vertical="center" textRotation="255"/>
    </xf>
    <xf numFmtId="0" fontId="26" fillId="0" borderId="175" xfId="69" applyFont="1" applyBorder="1" applyAlignment="1">
      <alignment horizontal="center" vertical="center" textRotation="255"/>
    </xf>
    <xf numFmtId="0" fontId="26" fillId="0" borderId="283" xfId="69" applyFont="1" applyFill="1" applyBorder="1" applyAlignment="1">
      <alignment horizontal="center" vertical="center" wrapText="1"/>
    </xf>
    <xf numFmtId="0" fontId="26" fillId="0" borderId="287" xfId="69" applyFont="1" applyFill="1" applyBorder="1" applyAlignment="1">
      <alignment horizontal="center" vertical="center"/>
    </xf>
    <xf numFmtId="0" fontId="26" fillId="0" borderId="284" xfId="69" applyFont="1" applyFill="1" applyBorder="1" applyAlignment="1">
      <alignment horizontal="center" vertical="center"/>
    </xf>
    <xf numFmtId="0" fontId="26" fillId="0" borderId="14" xfId="69" applyFont="1" applyFill="1" applyBorder="1" applyAlignment="1">
      <alignment horizontal="center" vertical="center"/>
    </xf>
    <xf numFmtId="0" fontId="26" fillId="0" borderId="103" xfId="69" applyFont="1" applyFill="1" applyBorder="1" applyAlignment="1">
      <alignment horizontal="center" vertical="center"/>
    </xf>
    <xf numFmtId="0" fontId="26" fillId="0" borderId="288" xfId="69" applyFont="1" applyFill="1" applyBorder="1" applyAlignment="1">
      <alignment horizontal="center" vertical="center"/>
    </xf>
    <xf numFmtId="0" fontId="26" fillId="0" borderId="0" xfId="69" applyFont="1" applyFill="1" applyBorder="1" applyAlignment="1">
      <alignment horizontal="center" vertical="center"/>
    </xf>
    <xf numFmtId="0" fontId="26" fillId="0" borderId="69" xfId="69" applyFont="1" applyFill="1" applyBorder="1" applyAlignment="1">
      <alignment horizontal="center" vertical="center"/>
    </xf>
    <xf numFmtId="0" fontId="26" fillId="0" borderId="285" xfId="69" applyFont="1" applyFill="1" applyBorder="1" applyAlignment="1">
      <alignment horizontal="center" vertical="center"/>
    </xf>
    <xf numFmtId="0" fontId="26" fillId="0" borderId="65" xfId="69" applyFont="1" applyFill="1" applyBorder="1" applyAlignment="1">
      <alignment horizontal="center" vertical="center"/>
    </xf>
    <xf numFmtId="0" fontId="26" fillId="0" borderId="70" xfId="69" applyFont="1" applyFill="1" applyBorder="1" applyAlignment="1">
      <alignment horizontal="center" vertical="center"/>
    </xf>
    <xf numFmtId="0" fontId="26" fillId="0" borderId="244" xfId="69" applyFont="1" applyBorder="1" applyAlignment="1">
      <alignment horizontal="center" vertical="center"/>
    </xf>
    <xf numFmtId="0" fontId="26" fillId="0" borderId="27" xfId="69" applyFont="1" applyBorder="1" applyAlignment="1">
      <alignment horizontal="center" vertical="center"/>
    </xf>
    <xf numFmtId="0" fontId="26" fillId="0" borderId="235" xfId="69" applyFont="1" applyBorder="1" applyAlignment="1">
      <alignment horizontal="center" vertical="center"/>
    </xf>
    <xf numFmtId="0" fontId="26" fillId="0" borderId="15" xfId="69" applyFont="1" applyBorder="1" applyAlignment="1">
      <alignment horizontal="center" vertical="center"/>
    </xf>
    <xf numFmtId="0" fontId="26" fillId="0" borderId="292" xfId="69" applyFont="1" applyBorder="1" applyAlignment="1">
      <alignment horizontal="center" vertical="center"/>
    </xf>
    <xf numFmtId="0" fontId="26" fillId="0" borderId="76" xfId="69" applyFont="1" applyFill="1" applyBorder="1" applyAlignment="1">
      <alignment horizontal="center" vertical="center"/>
    </xf>
    <xf numFmtId="0" fontId="26" fillId="0" borderId="233" xfId="69" applyFont="1" applyFill="1" applyBorder="1" applyAlignment="1">
      <alignment horizontal="center" vertical="center"/>
    </xf>
    <xf numFmtId="0" fontId="26" fillId="0" borderId="234" xfId="69" applyFont="1" applyFill="1" applyBorder="1" applyAlignment="1">
      <alignment horizontal="center" vertical="center"/>
    </xf>
    <xf numFmtId="0" fontId="26" fillId="0" borderId="61" xfId="69" applyFont="1" applyFill="1" applyBorder="1" applyAlignment="1">
      <alignment horizontal="center" vertical="center"/>
    </xf>
    <xf numFmtId="0" fontId="26" fillId="0" borderId="290" xfId="69" applyFont="1" applyFill="1" applyBorder="1" applyAlignment="1">
      <alignment horizontal="center" vertical="center"/>
    </xf>
    <xf numFmtId="0" fontId="26" fillId="0" borderId="291" xfId="69" applyFont="1" applyFill="1" applyBorder="1" applyAlignment="1">
      <alignment horizontal="center" vertical="center"/>
    </xf>
    <xf numFmtId="0" fontId="26" fillId="0" borderId="286" xfId="69" applyFont="1" applyFill="1" applyBorder="1" applyAlignment="1">
      <alignment horizontal="center" vertical="center"/>
    </xf>
    <xf numFmtId="0" fontId="26" fillId="0" borderId="292" xfId="69" applyFont="1" applyFill="1" applyBorder="1" applyAlignment="1">
      <alignment horizontal="center" vertical="center"/>
    </xf>
    <xf numFmtId="0" fontId="26" fillId="0" borderId="237" xfId="69" applyFont="1" applyFill="1" applyBorder="1" applyAlignment="1">
      <alignment horizontal="center" vertical="center"/>
    </xf>
    <xf numFmtId="0" fontId="26" fillId="0" borderId="10" xfId="69" applyFont="1" applyFill="1" applyBorder="1" applyAlignment="1">
      <alignment horizontal="center" vertical="center"/>
    </xf>
    <xf numFmtId="0" fontId="26" fillId="0" borderId="73" xfId="69" applyFont="1" applyFill="1" applyBorder="1" applyAlignment="1">
      <alignment horizontal="center" vertical="center"/>
    </xf>
    <xf numFmtId="0" fontId="26" fillId="0" borderId="234" xfId="69" applyFont="1" applyFill="1" applyBorder="1" applyAlignment="1">
      <alignment horizontal="center" vertical="center" wrapText="1"/>
    </xf>
    <xf numFmtId="0" fontId="26" fillId="0" borderId="69" xfId="69" applyFont="1" applyFill="1" applyBorder="1" applyAlignment="1">
      <alignment horizontal="center" vertical="center" wrapText="1"/>
    </xf>
    <xf numFmtId="0" fontId="26" fillId="0" borderId="73" xfId="69" applyFont="1" applyFill="1" applyBorder="1" applyAlignment="1">
      <alignment horizontal="center" vertical="center" wrapText="1"/>
    </xf>
    <xf numFmtId="0" fontId="26" fillId="0" borderId="294" xfId="69" applyFont="1" applyFill="1" applyBorder="1" applyAlignment="1">
      <alignment horizontal="center" vertical="center"/>
    </xf>
    <xf numFmtId="0" fontId="26" fillId="0" borderId="215" xfId="69" applyFont="1" applyFill="1" applyBorder="1" applyAlignment="1">
      <alignment horizontal="center" vertical="center"/>
    </xf>
    <xf numFmtId="0" fontId="26" fillId="0" borderId="244" xfId="69" applyFont="1" applyFill="1" applyBorder="1" applyAlignment="1">
      <alignment horizontal="center" vertical="center"/>
    </xf>
    <xf numFmtId="0" fontId="26" fillId="0" borderId="235" xfId="69" applyFont="1" applyFill="1" applyBorder="1" applyAlignment="1">
      <alignment horizontal="center" vertical="center"/>
    </xf>
    <xf numFmtId="0" fontId="26" fillId="0" borderId="244" xfId="69" applyFont="1" applyFill="1" applyBorder="1" applyAlignment="1">
      <alignment horizontal="distributed" vertical="center" indent="2"/>
    </xf>
    <xf numFmtId="0" fontId="26" fillId="0" borderId="14" xfId="69" applyFont="1" applyFill="1" applyBorder="1" applyAlignment="1">
      <alignment horizontal="distributed" vertical="center" indent="2"/>
    </xf>
    <xf numFmtId="0" fontId="26" fillId="0" borderId="103" xfId="69" applyFont="1" applyFill="1" applyBorder="1" applyAlignment="1">
      <alignment horizontal="distributed" vertical="center" indent="2"/>
    </xf>
    <xf numFmtId="0" fontId="26" fillId="0" borderId="235" xfId="69" applyFont="1" applyFill="1" applyBorder="1" applyAlignment="1">
      <alignment horizontal="distributed" vertical="center" indent="2"/>
    </xf>
    <xf numFmtId="0" fontId="26" fillId="0" borderId="0" xfId="69" applyFont="1" applyFill="1" applyBorder="1" applyAlignment="1">
      <alignment horizontal="distributed" vertical="center" indent="2"/>
    </xf>
    <xf numFmtId="0" fontId="26" fillId="0" borderId="69" xfId="69" applyFont="1" applyFill="1" applyBorder="1" applyAlignment="1">
      <alignment horizontal="distributed" vertical="center" indent="2"/>
    </xf>
    <xf numFmtId="0" fontId="26" fillId="0" borderId="292" xfId="69" applyFont="1" applyFill="1" applyBorder="1" applyAlignment="1">
      <alignment horizontal="distributed" vertical="center" indent="2"/>
    </xf>
    <xf numFmtId="0" fontId="26" fillId="0" borderId="237" xfId="69" applyFont="1" applyFill="1" applyBorder="1" applyAlignment="1">
      <alignment horizontal="distributed" vertical="center" indent="2"/>
    </xf>
    <xf numFmtId="0" fontId="26" fillId="0" borderId="10" xfId="69" applyFont="1" applyFill="1" applyBorder="1" applyAlignment="1">
      <alignment horizontal="distributed" vertical="center" indent="2"/>
    </xf>
    <xf numFmtId="0" fontId="26" fillId="0" borderId="73" xfId="69" applyFont="1" applyFill="1" applyBorder="1" applyAlignment="1">
      <alignment horizontal="distributed" vertical="center" indent="2"/>
    </xf>
    <xf numFmtId="0" fontId="26" fillId="0" borderId="240" xfId="69" applyFont="1" applyFill="1" applyBorder="1" applyAlignment="1">
      <alignment horizontal="center" vertical="center"/>
    </xf>
    <xf numFmtId="0" fontId="26" fillId="0" borderId="241" xfId="69" applyFont="1" applyFill="1" applyBorder="1" applyAlignment="1">
      <alignment horizontal="center" vertical="center"/>
    </xf>
    <xf numFmtId="0" fontId="26" fillId="0" borderId="221" xfId="69" applyFont="1" applyFill="1" applyBorder="1" applyAlignment="1">
      <alignment horizontal="center" vertical="center"/>
    </xf>
    <xf numFmtId="0" fontId="26" fillId="0" borderId="281" xfId="69" applyFont="1" applyFill="1" applyBorder="1" applyAlignment="1">
      <alignment horizontal="center" vertical="center"/>
    </xf>
    <xf numFmtId="0" fontId="26" fillId="0" borderId="282" xfId="69" applyFont="1" applyFill="1" applyBorder="1" applyAlignment="1">
      <alignment horizontal="center" vertical="center"/>
    </xf>
    <xf numFmtId="0" fontId="26" fillId="0" borderId="76" xfId="69" applyFont="1" applyBorder="1" applyAlignment="1">
      <alignment horizontal="center" vertical="center" wrapText="1"/>
    </xf>
    <xf numFmtId="0" fontId="26" fillId="0" borderId="243" xfId="69" applyFont="1" applyBorder="1" applyAlignment="1">
      <alignment horizontal="center" vertical="center" wrapText="1"/>
    </xf>
    <xf numFmtId="0" fontId="26" fillId="0" borderId="292" xfId="69" applyFont="1" applyBorder="1" applyAlignment="1">
      <alignment horizontal="center" vertical="center" wrapText="1"/>
    </xf>
    <xf numFmtId="0" fontId="26" fillId="0" borderId="15" xfId="69" applyFont="1" applyBorder="1" applyAlignment="1">
      <alignment horizontal="center" vertical="center" wrapText="1"/>
    </xf>
    <xf numFmtId="0" fontId="26" fillId="0" borderId="294" xfId="69" applyFont="1" applyBorder="1" applyAlignment="1">
      <alignment horizontal="center" vertical="center" wrapText="1"/>
    </xf>
    <xf numFmtId="0" fontId="26" fillId="0" borderId="26" xfId="69" applyFont="1" applyBorder="1" applyAlignment="1">
      <alignment horizontal="center" vertical="center" wrapText="1"/>
    </xf>
    <xf numFmtId="0" fontId="26" fillId="0" borderId="290" xfId="69" applyFont="1" applyFill="1" applyBorder="1" applyAlignment="1">
      <alignment horizontal="center" vertical="center" wrapText="1"/>
    </xf>
    <xf numFmtId="0" fontId="26" fillId="0" borderId="293" xfId="69" applyFont="1" applyFill="1" applyBorder="1" applyAlignment="1">
      <alignment horizontal="center" vertical="center" wrapText="1"/>
    </xf>
    <xf numFmtId="0" fontId="23" fillId="0" borderId="0" xfId="69" applyFont="1" applyFill="1" applyAlignment="1">
      <alignment horizontal="center" vertical="center"/>
    </xf>
    <xf numFmtId="0" fontId="23" fillId="0" borderId="236" xfId="69" applyFont="1" applyFill="1" applyBorder="1" applyAlignment="1">
      <alignment horizontal="center" vertical="center"/>
    </xf>
    <xf numFmtId="0" fontId="26" fillId="0" borderId="0" xfId="69" applyFont="1" applyFill="1" applyBorder="1" applyAlignment="1">
      <alignment horizontal="right" vertical="center"/>
    </xf>
    <xf numFmtId="0" fontId="31" fillId="0" borderId="0" xfId="69" applyFont="1" applyFill="1" applyBorder="1" applyAlignment="1">
      <alignment vertical="center"/>
    </xf>
    <xf numFmtId="0" fontId="127" fillId="0" borderId="0" xfId="69" applyFont="1" applyFill="1" applyAlignment="1">
      <alignment wrapText="1"/>
    </xf>
    <xf numFmtId="0" fontId="152" fillId="0" borderId="65" xfId="69" applyFont="1" applyFill="1" applyBorder="1" applyAlignment="1">
      <alignment horizontal="center" vertical="center"/>
    </xf>
    <xf numFmtId="0" fontId="24" fillId="0" borderId="0" xfId="69" applyFont="1" applyFill="1" applyAlignment="1">
      <alignment horizontal="center" vertical="center" wrapText="1"/>
    </xf>
    <xf numFmtId="0" fontId="23" fillId="0" borderId="0" xfId="69" applyFont="1" applyFill="1" applyAlignment="1">
      <alignment horizontal="center" vertical="center" wrapText="1"/>
    </xf>
    <xf numFmtId="0" fontId="23" fillId="0" borderId="215" xfId="69" applyFont="1" applyFill="1" applyBorder="1" applyAlignment="1">
      <alignment horizontal="center" vertical="center" wrapText="1"/>
    </xf>
    <xf numFmtId="0" fontId="23" fillId="0" borderId="218" xfId="69" applyFont="1" applyFill="1" applyBorder="1" applyAlignment="1">
      <alignment horizontal="center" vertical="center" wrapText="1"/>
    </xf>
    <xf numFmtId="0" fontId="23" fillId="0" borderId="76" xfId="69" applyFont="1" applyFill="1" applyBorder="1" applyAlignment="1">
      <alignment horizontal="center" vertical="center"/>
    </xf>
    <xf numFmtId="0" fontId="23" fillId="0" borderId="234" xfId="69" applyFont="1" applyFill="1" applyBorder="1" applyAlignment="1">
      <alignment horizontal="center" vertical="center"/>
    </xf>
    <xf numFmtId="0" fontId="23" fillId="0" borderId="61" xfId="69" applyFont="1" applyFill="1" applyBorder="1" applyAlignment="1">
      <alignment horizontal="center" vertical="center"/>
    </xf>
    <xf numFmtId="0" fontId="23" fillId="0" borderId="70" xfId="69" applyFont="1" applyFill="1" applyBorder="1" applyAlignment="1">
      <alignment horizontal="center" vertical="center"/>
    </xf>
    <xf numFmtId="0" fontId="23" fillId="0" borderId="65" xfId="69" applyFont="1" applyFill="1" applyBorder="1" applyAlignment="1">
      <alignment horizontal="center" vertical="center"/>
    </xf>
    <xf numFmtId="188" fontId="150" fillId="27" borderId="0" xfId="44" applyNumberFormat="1" applyFont="1" applyFill="1">
      <alignment vertical="center"/>
    </xf>
    <xf numFmtId="176" fontId="150" fillId="27" borderId="0" xfId="44" applyNumberFormat="1" applyFont="1" applyFill="1" applyAlignment="1">
      <alignment horizontal="center" vertical="center"/>
    </xf>
    <xf numFmtId="0" fontId="150" fillId="28" borderId="13" xfId="44" applyFont="1" applyFill="1" applyBorder="1" applyAlignment="1">
      <alignment horizontal="left" vertical="top"/>
    </xf>
    <xf numFmtId="0" fontId="150" fillId="28" borderId="14" xfId="44" applyFont="1" applyFill="1" applyBorder="1" applyAlignment="1">
      <alignment horizontal="left" vertical="top"/>
    </xf>
    <xf numFmtId="0" fontId="150" fillId="28" borderId="27" xfId="44" applyFont="1" applyFill="1" applyBorder="1" applyAlignment="1">
      <alignment horizontal="left" vertical="top"/>
    </xf>
    <xf numFmtId="0" fontId="150" fillId="28" borderId="16" xfId="44" applyFont="1" applyFill="1" applyBorder="1" applyAlignment="1">
      <alignment horizontal="left" vertical="top"/>
    </xf>
    <xf numFmtId="0" fontId="150" fillId="28" borderId="0" xfId="44" applyFont="1" applyFill="1" applyBorder="1" applyAlignment="1">
      <alignment horizontal="left" vertical="top"/>
    </xf>
    <xf numFmtId="0" fontId="150" fillId="28" borderId="15" xfId="44" applyFont="1" applyFill="1" applyBorder="1" applyAlignment="1">
      <alignment horizontal="left" vertical="top"/>
    </xf>
    <xf numFmtId="0" fontId="150" fillId="28" borderId="18" xfId="44" applyFont="1" applyFill="1" applyBorder="1" applyAlignment="1">
      <alignment horizontal="left" vertical="top"/>
    </xf>
    <xf numFmtId="0" fontId="150" fillId="28" borderId="10" xfId="44" applyFont="1" applyFill="1" applyBorder="1" applyAlignment="1">
      <alignment horizontal="left" vertical="top"/>
    </xf>
    <xf numFmtId="0" fontId="150" fillId="28" borderId="26" xfId="44" applyFont="1" applyFill="1" applyBorder="1" applyAlignment="1">
      <alignment horizontal="left" vertical="top"/>
    </xf>
    <xf numFmtId="176" fontId="23" fillId="28" borderId="0" xfId="55" applyNumberFormat="1" applyFont="1" applyFill="1" applyAlignment="1">
      <alignment horizontal="center" vertical="center"/>
    </xf>
    <xf numFmtId="0" fontId="23" fillId="27" borderId="0" xfId="55" applyFont="1" applyFill="1" applyBorder="1" applyAlignment="1">
      <alignment horizontal="center" vertical="center"/>
    </xf>
    <xf numFmtId="0" fontId="158" fillId="0" borderId="0" xfId="44" applyFont="1" applyAlignment="1">
      <alignment horizontal="center" vertical="center"/>
    </xf>
    <xf numFmtId="0" fontId="150" fillId="0" borderId="0" xfId="44" applyFont="1" applyAlignment="1">
      <alignment horizontal="center" vertical="center"/>
    </xf>
    <xf numFmtId="0" fontId="150" fillId="0" borderId="0" xfId="44" applyFont="1">
      <alignment vertical="center"/>
    </xf>
    <xf numFmtId="0" fontId="150" fillId="28" borderId="0" xfId="44" applyFont="1" applyFill="1" applyAlignment="1">
      <alignment horizontal="center" vertical="center"/>
    </xf>
    <xf numFmtId="0" fontId="65" fillId="28" borderId="215" xfId="55" applyNumberFormat="1" applyFont="1" applyFill="1" applyBorder="1" applyAlignment="1">
      <alignment horizontal="center" vertical="center" wrapText="1"/>
    </xf>
    <xf numFmtId="0" fontId="65" fillId="28" borderId="218" xfId="55" applyNumberFormat="1" applyFont="1" applyFill="1" applyBorder="1" applyAlignment="1">
      <alignment horizontal="center" vertical="center"/>
    </xf>
    <xf numFmtId="0" fontId="65" fillId="26" borderId="215" xfId="55" applyNumberFormat="1" applyFont="1" applyFill="1" applyBorder="1" applyAlignment="1">
      <alignment horizontal="center" vertical="center" wrapText="1"/>
    </xf>
    <xf numFmtId="0" fontId="65" fillId="26" borderId="218" xfId="55" applyNumberFormat="1" applyFont="1" applyFill="1" applyBorder="1" applyAlignment="1">
      <alignment horizontal="center" vertical="center"/>
    </xf>
    <xf numFmtId="38" fontId="27" fillId="28" borderId="215" xfId="33" applyFont="1" applyFill="1" applyBorder="1" applyAlignment="1">
      <alignment horizontal="right" shrinkToFit="1"/>
    </xf>
    <xf numFmtId="38" fontId="27" fillId="28" borderId="218" xfId="33" applyFont="1" applyFill="1" applyBorder="1" applyAlignment="1">
      <alignment horizontal="right" shrinkToFit="1"/>
    </xf>
    <xf numFmtId="0" fontId="89" fillId="0" borderId="0" xfId="55" applyFont="1" applyBorder="1" applyAlignment="1">
      <alignment horizontal="center" vertical="center"/>
    </xf>
    <xf numFmtId="0" fontId="66" fillId="28" borderId="215" xfId="55" applyNumberFormat="1" applyFont="1" applyFill="1" applyBorder="1" applyAlignment="1">
      <alignment vertical="center" wrapText="1"/>
    </xf>
    <xf numFmtId="0" fontId="66" fillId="28" borderId="218" xfId="55" applyNumberFormat="1" applyFont="1" applyFill="1" applyBorder="1" applyAlignment="1">
      <alignment vertical="center" wrapText="1"/>
    </xf>
    <xf numFmtId="0" fontId="66" fillId="0" borderId="0" xfId="55" applyFont="1" applyFill="1" applyAlignment="1">
      <alignment vertical="top" wrapText="1"/>
    </xf>
    <xf numFmtId="0" fontId="23" fillId="28" borderId="215" xfId="55" applyNumberFormat="1" applyFont="1" applyFill="1" applyBorder="1" applyAlignment="1">
      <alignment horizontal="center" shrinkToFit="1"/>
    </xf>
    <xf numFmtId="0" fontId="23" fillId="28" borderId="218" xfId="55" applyNumberFormat="1" applyFont="1" applyFill="1" applyBorder="1" applyAlignment="1">
      <alignment horizontal="center" shrinkToFit="1"/>
    </xf>
    <xf numFmtId="0" fontId="28" fillId="29" borderId="19" xfId="47" applyFont="1" applyFill="1" applyBorder="1" applyAlignment="1" applyProtection="1">
      <alignment horizontal="center" vertical="center" wrapText="1"/>
      <protection locked="0"/>
    </xf>
    <xf numFmtId="0" fontId="66" fillId="0" borderId="0" xfId="47" applyFont="1" applyBorder="1" applyAlignment="1" applyProtection="1">
      <alignment horizontal="left" vertical="top" wrapText="1"/>
    </xf>
    <xf numFmtId="0" fontId="28" fillId="27" borderId="13" xfId="47" applyFont="1" applyFill="1" applyBorder="1" applyAlignment="1" applyProtection="1">
      <alignment horizontal="left" vertical="center" wrapText="1" indent="2"/>
    </xf>
    <xf numFmtId="0" fontId="28" fillId="27" borderId="27" xfId="47" applyFont="1" applyFill="1" applyBorder="1" applyAlignment="1" applyProtection="1">
      <alignment horizontal="left" vertical="center" wrapText="1" indent="2"/>
    </xf>
    <xf numFmtId="0" fontId="28" fillId="27" borderId="18" xfId="47" applyFont="1" applyFill="1" applyBorder="1" applyAlignment="1" applyProtection="1">
      <alignment horizontal="left" vertical="center" wrapText="1" indent="2"/>
    </xf>
    <xf numFmtId="0" fontId="28" fillId="27" borderId="26" xfId="47" applyFont="1" applyFill="1" applyBorder="1" applyAlignment="1" applyProtection="1">
      <alignment horizontal="left" vertical="center" wrapText="1" indent="2"/>
    </xf>
    <xf numFmtId="0" fontId="28" fillId="0" borderId="16" xfId="47" applyFont="1" applyBorder="1" applyAlignment="1" applyProtection="1">
      <alignment horizontal="justify" vertical="center" wrapText="1"/>
    </xf>
    <xf numFmtId="0" fontId="28" fillId="0" borderId="0" xfId="47" applyFont="1" applyBorder="1" applyAlignment="1" applyProtection="1">
      <alignment horizontal="justify" vertical="center" wrapText="1"/>
    </xf>
    <xf numFmtId="0" fontId="28" fillId="0" borderId="15" xfId="47" applyFont="1" applyBorder="1" applyAlignment="1" applyProtection="1">
      <alignment horizontal="justify" vertical="center" wrapText="1"/>
    </xf>
    <xf numFmtId="0" fontId="28" fillId="0" borderId="18" xfId="47" applyFont="1" applyBorder="1" applyAlignment="1" applyProtection="1">
      <alignment horizontal="justify" vertical="center" wrapText="1"/>
    </xf>
    <xf numFmtId="0" fontId="28" fillId="0" borderId="10" xfId="47" applyFont="1" applyBorder="1" applyAlignment="1" applyProtection="1">
      <alignment horizontal="justify" vertical="center" wrapText="1"/>
    </xf>
    <xf numFmtId="0" fontId="28" fillId="0" borderId="26" xfId="47" applyFont="1" applyBorder="1" applyAlignment="1" applyProtection="1">
      <alignment horizontal="justify" vertical="center" wrapText="1"/>
    </xf>
    <xf numFmtId="0" fontId="28" fillId="0" borderId="19" xfId="47" applyFont="1" applyBorder="1" applyAlignment="1" applyProtection="1">
      <alignment horizontal="center" vertical="center" wrapText="1"/>
    </xf>
    <xf numFmtId="0" fontId="22" fillId="0" borderId="19" xfId="47" applyBorder="1" applyAlignment="1" applyProtection="1">
      <alignment horizontal="center" vertical="center" wrapText="1"/>
    </xf>
    <xf numFmtId="0" fontId="30" fillId="0" borderId="0" xfId="47" applyFont="1" applyBorder="1" applyAlignment="1" applyProtection="1">
      <alignment horizontal="center" vertical="center"/>
    </xf>
    <xf numFmtId="0" fontId="28" fillId="27" borderId="16" xfId="47" applyNumberFormat="1" applyFont="1" applyFill="1" applyBorder="1" applyAlignment="1" applyProtection="1">
      <alignment horizontal="left" vertical="center" wrapText="1" indent="1"/>
    </xf>
    <xf numFmtId="0" fontId="28" fillId="27" borderId="0" xfId="47" applyNumberFormat="1" applyFont="1" applyFill="1" applyBorder="1" applyAlignment="1" applyProtection="1">
      <alignment horizontal="left" vertical="center" wrapText="1" indent="1"/>
    </xf>
    <xf numFmtId="0" fontId="28" fillId="27" borderId="15" xfId="47" applyNumberFormat="1" applyFont="1" applyFill="1" applyBorder="1" applyAlignment="1" applyProtection="1">
      <alignment horizontal="left" vertical="center" wrapText="1" indent="1"/>
    </xf>
    <xf numFmtId="185" fontId="28" fillId="27" borderId="16" xfId="47" applyNumberFormat="1" applyFont="1" applyFill="1" applyBorder="1" applyAlignment="1" applyProtection="1">
      <alignment horizontal="right" vertical="center" wrapText="1" indent="1"/>
    </xf>
    <xf numFmtId="185" fontId="28" fillId="27" borderId="0" xfId="47" applyNumberFormat="1" applyFont="1" applyFill="1" applyBorder="1" applyAlignment="1" applyProtection="1">
      <alignment horizontal="right" vertical="center" wrapText="1" indent="1"/>
    </xf>
    <xf numFmtId="185" fontId="28" fillId="27" borderId="15" xfId="47" applyNumberFormat="1" applyFont="1" applyFill="1" applyBorder="1" applyAlignment="1" applyProtection="1">
      <alignment horizontal="right" vertical="center" wrapText="1" indent="1"/>
    </xf>
    <xf numFmtId="0" fontId="28" fillId="0" borderId="16" xfId="47" applyFont="1" applyBorder="1" applyAlignment="1" applyProtection="1">
      <alignment horizontal="center" vertical="center" wrapText="1"/>
    </xf>
    <xf numFmtId="0" fontId="28" fillId="0" borderId="0" xfId="47" applyFont="1" applyBorder="1" applyAlignment="1" applyProtection="1">
      <alignment horizontal="center" vertical="center" wrapText="1"/>
    </xf>
    <xf numFmtId="0" fontId="28" fillId="0" borderId="15" xfId="47" applyFont="1" applyBorder="1" applyAlignment="1" applyProtection="1">
      <alignment horizontal="center" vertical="center" wrapText="1"/>
    </xf>
    <xf numFmtId="0" fontId="28" fillId="27" borderId="11" xfId="47" applyFont="1" applyFill="1" applyBorder="1" applyAlignment="1" applyProtection="1">
      <alignment horizontal="left" vertical="center" indent="2" shrinkToFit="1"/>
      <protection locked="0"/>
    </xf>
    <xf numFmtId="0" fontId="28" fillId="27" borderId="12" xfId="47" applyFont="1" applyFill="1" applyBorder="1" applyAlignment="1" applyProtection="1">
      <alignment horizontal="left" vertical="center" indent="2" shrinkToFit="1"/>
      <protection locked="0"/>
    </xf>
    <xf numFmtId="184" fontId="28" fillId="27" borderId="11" xfId="47" applyNumberFormat="1" applyFont="1" applyFill="1" applyBorder="1" applyAlignment="1" applyProtection="1">
      <alignment horizontal="left" vertical="center" indent="2"/>
    </xf>
    <xf numFmtId="184" fontId="28" fillId="27" borderId="12" xfId="47" applyNumberFormat="1" applyFont="1" applyFill="1" applyBorder="1" applyAlignment="1" applyProtection="1">
      <alignment horizontal="left" vertical="center" indent="2"/>
    </xf>
    <xf numFmtId="0" fontId="67" fillId="27" borderId="0" xfId="68" applyFont="1" applyFill="1" applyAlignment="1">
      <alignment horizontal="center" vertical="center" shrinkToFit="1"/>
    </xf>
    <xf numFmtId="0" fontId="67" fillId="27" borderId="10" xfId="68" applyFont="1" applyFill="1" applyBorder="1" applyAlignment="1">
      <alignment horizontal="center" vertical="center"/>
    </xf>
    <xf numFmtId="0" fontId="64" fillId="0" borderId="0" xfId="68" applyFont="1" applyAlignment="1">
      <alignment horizontal="center" vertical="center"/>
    </xf>
    <xf numFmtId="0" fontId="28" fillId="0" borderId="0" xfId="68" applyFont="1" applyAlignment="1">
      <alignment horizontal="left" vertical="center" wrapText="1"/>
    </xf>
    <xf numFmtId="0" fontId="28" fillId="0" borderId="0" xfId="68" applyFont="1" applyAlignment="1">
      <alignment horizontal="center" vertical="top" wrapText="1"/>
    </xf>
    <xf numFmtId="0" fontId="18" fillId="31" borderId="10" xfId="68" applyFill="1" applyBorder="1" applyAlignment="1">
      <alignment horizontal="center" vertical="center"/>
    </xf>
    <xf numFmtId="0" fontId="23" fillId="28" borderId="102" xfId="55" applyFont="1" applyFill="1" applyBorder="1" applyAlignment="1">
      <alignment horizontal="right" vertical="center"/>
    </xf>
    <xf numFmtId="176" fontId="26" fillId="0" borderId="102" xfId="55" applyNumberFormat="1" applyFont="1" applyFill="1" applyBorder="1" applyAlignment="1">
      <alignment vertical="center" shrinkToFit="1"/>
    </xf>
    <xf numFmtId="0" fontId="23" fillId="0" borderId="102" xfId="55" applyFont="1" applyFill="1" applyBorder="1" applyAlignment="1">
      <alignment horizontal="right" vertical="center"/>
    </xf>
    <xf numFmtId="0" fontId="23" fillId="0" borderId="62" xfId="55" applyFont="1" applyFill="1" applyBorder="1" applyAlignment="1">
      <alignment horizontal="center" vertical="center"/>
    </xf>
    <xf numFmtId="0" fontId="23" fillId="0" borderId="74" xfId="55" applyFont="1" applyFill="1" applyBorder="1" applyAlignment="1">
      <alignment horizontal="center" vertical="center"/>
    </xf>
    <xf numFmtId="0" fontId="23" fillId="0" borderId="102" xfId="55" applyFont="1" applyFill="1" applyBorder="1" applyAlignment="1">
      <alignment horizontal="left" vertical="center"/>
    </xf>
    <xf numFmtId="0" fontId="23" fillId="0" borderId="76" xfId="55" applyFont="1" applyFill="1" applyBorder="1" applyAlignment="1">
      <alignment horizontal="center" vertical="center" wrapText="1"/>
    </xf>
    <xf numFmtId="0" fontId="23" fillId="0" borderId="101" xfId="55" applyFont="1" applyFill="1" applyBorder="1" applyAlignment="1">
      <alignment horizontal="center" vertical="center" wrapText="1"/>
    </xf>
    <xf numFmtId="0" fontId="23" fillId="0" borderId="72" xfId="55" applyFont="1" applyFill="1" applyBorder="1" applyAlignment="1">
      <alignment horizontal="center" vertical="center" wrapText="1"/>
    </xf>
    <xf numFmtId="0" fontId="23" fillId="0" borderId="74" xfId="55" applyFont="1" applyFill="1" applyBorder="1" applyAlignment="1">
      <alignment horizontal="center" vertical="center" wrapText="1"/>
    </xf>
    <xf numFmtId="0" fontId="23" fillId="0" borderId="0" xfId="55" applyFont="1" applyFill="1" applyBorder="1" applyAlignment="1">
      <alignment horizontal="center" vertical="center" wrapText="1"/>
    </xf>
    <xf numFmtId="0" fontId="23" fillId="0" borderId="69" xfId="55" applyFont="1" applyFill="1" applyBorder="1" applyAlignment="1">
      <alignment horizontal="center" vertical="center" wrapText="1"/>
    </xf>
    <xf numFmtId="0" fontId="23" fillId="0" borderId="61" xfId="55" applyFont="1" applyFill="1" applyBorder="1" applyAlignment="1">
      <alignment horizontal="center" vertical="center" wrapText="1"/>
    </xf>
    <xf numFmtId="0" fontId="23" fillId="0" borderId="65" xfId="55" applyFont="1" applyFill="1" applyBorder="1" applyAlignment="1">
      <alignment horizontal="center" vertical="center" wrapText="1"/>
    </xf>
    <xf numFmtId="0" fontId="23" fillId="0" borderId="70" xfId="55" applyFont="1" applyFill="1" applyBorder="1" applyAlignment="1">
      <alignment horizontal="center" vertical="center" wrapText="1"/>
    </xf>
    <xf numFmtId="0" fontId="67" fillId="0" borderId="76" xfId="55" applyFont="1" applyFill="1" applyBorder="1" applyAlignment="1">
      <alignment horizontal="center" vertical="center" wrapText="1"/>
    </xf>
    <xf numFmtId="0" fontId="67" fillId="0" borderId="101" xfId="55" applyFont="1" applyFill="1" applyBorder="1" applyAlignment="1">
      <alignment horizontal="center" vertical="center" wrapText="1"/>
    </xf>
    <xf numFmtId="0" fontId="67" fillId="0" borderId="72" xfId="55" applyFont="1" applyFill="1" applyBorder="1" applyAlignment="1">
      <alignment horizontal="center" vertical="center" wrapText="1"/>
    </xf>
    <xf numFmtId="0" fontId="67" fillId="0" borderId="74" xfId="55" applyFont="1" applyFill="1" applyBorder="1" applyAlignment="1">
      <alignment horizontal="center" vertical="center" wrapText="1"/>
    </xf>
    <xf numFmtId="0" fontId="67" fillId="0" borderId="0" xfId="55" applyFont="1" applyFill="1" applyBorder="1" applyAlignment="1">
      <alignment horizontal="center" vertical="center" wrapText="1"/>
    </xf>
    <xf numFmtId="0" fontId="67" fillId="0" borderId="69" xfId="55" applyFont="1" applyFill="1" applyBorder="1" applyAlignment="1">
      <alignment horizontal="center" vertical="center" wrapText="1"/>
    </xf>
    <xf numFmtId="0" fontId="67" fillId="0" borderId="61" xfId="55" applyFont="1" applyFill="1" applyBorder="1" applyAlignment="1">
      <alignment horizontal="center" vertical="center" wrapText="1"/>
    </xf>
    <xf numFmtId="0" fontId="67" fillId="0" borderId="65" xfId="55" applyFont="1" applyFill="1" applyBorder="1" applyAlignment="1">
      <alignment horizontal="center" vertical="center" wrapText="1"/>
    </xf>
    <xf numFmtId="0" fontId="67" fillId="0" borderId="70" xfId="55" applyFont="1" applyFill="1" applyBorder="1" applyAlignment="1">
      <alignment horizontal="center" vertical="center" wrapText="1"/>
    </xf>
    <xf numFmtId="0" fontId="23" fillId="0" borderId="102" xfId="55" applyFont="1" applyFill="1" applyBorder="1" applyAlignment="1">
      <alignment horizontal="center" vertical="center" wrapText="1"/>
    </xf>
    <xf numFmtId="0" fontId="23" fillId="28" borderId="102" xfId="55" applyFont="1" applyFill="1" applyBorder="1" applyAlignment="1">
      <alignment horizontal="center" vertical="center"/>
    </xf>
    <xf numFmtId="176" fontId="26" fillId="0" borderId="93" xfId="55" applyNumberFormat="1" applyFont="1" applyFill="1" applyBorder="1" applyAlignment="1">
      <alignment vertical="center" shrinkToFit="1"/>
    </xf>
    <xf numFmtId="176" fontId="26" fillId="0" borderId="66" xfId="55" applyNumberFormat="1" applyFont="1" applyFill="1" applyBorder="1" applyAlignment="1">
      <alignment vertical="center" shrinkToFit="1"/>
    </xf>
    <xf numFmtId="176" fontId="26" fillId="0" borderId="96" xfId="55" applyNumberFormat="1" applyFont="1" applyFill="1" applyBorder="1" applyAlignment="1">
      <alignment vertical="center" shrinkToFit="1"/>
    </xf>
    <xf numFmtId="0" fontId="24" fillId="0" borderId="0" xfId="55" applyFont="1" applyFill="1" applyBorder="1" applyAlignment="1">
      <alignment horizontal="center" vertical="center"/>
    </xf>
    <xf numFmtId="0" fontId="23" fillId="0" borderId="69" xfId="55" applyFont="1" applyFill="1" applyBorder="1" applyAlignment="1">
      <alignment horizontal="center" vertical="center"/>
    </xf>
    <xf numFmtId="0" fontId="66" fillId="0" borderId="102" xfId="55" applyFont="1" applyFill="1" applyBorder="1" applyAlignment="1">
      <alignment horizontal="center" vertical="center"/>
    </xf>
    <xf numFmtId="0" fontId="23" fillId="0" borderId="65" xfId="55" applyFont="1" applyFill="1" applyBorder="1" applyAlignment="1">
      <alignment horizontal="center"/>
    </xf>
    <xf numFmtId="0" fontId="23" fillId="27" borderId="65" xfId="55" applyNumberFormat="1" applyFont="1" applyFill="1" applyBorder="1" applyAlignment="1">
      <alignment shrinkToFit="1"/>
    </xf>
    <xf numFmtId="0" fontId="0" fillId="27" borderId="65" xfId="0" applyNumberFormat="1" applyFill="1" applyBorder="1" applyAlignment="1">
      <alignment shrinkToFit="1"/>
    </xf>
    <xf numFmtId="0" fontId="0" fillId="27" borderId="70" xfId="0" applyNumberFormat="1" applyFill="1" applyBorder="1" applyAlignment="1">
      <alignment shrinkToFit="1"/>
    </xf>
    <xf numFmtId="176" fontId="39" fillId="0" borderId="11" xfId="0" applyNumberFormat="1" applyFont="1" applyBorder="1" applyAlignment="1" applyProtection="1">
      <alignment horizontal="left" vertical="center" wrapText="1" indent="1" shrinkToFit="1"/>
    </xf>
    <xf numFmtId="176" fontId="39" fillId="0" borderId="28" xfId="0" applyNumberFormat="1" applyFont="1" applyBorder="1" applyAlignment="1" applyProtection="1">
      <alignment horizontal="left" vertical="center" indent="1" shrinkToFit="1"/>
    </xf>
    <xf numFmtId="176" fontId="39" fillId="0" borderId="12" xfId="0" applyNumberFormat="1" applyFont="1" applyBorder="1" applyAlignment="1" applyProtection="1">
      <alignment horizontal="left" vertical="center" indent="1" shrinkToFit="1"/>
    </xf>
    <xf numFmtId="176" fontId="20" fillId="0" borderId="13" xfId="0" applyNumberFormat="1" applyFont="1" applyBorder="1" applyAlignment="1" applyProtection="1">
      <alignment horizontal="left" vertical="top" wrapText="1" shrinkToFit="1"/>
    </xf>
    <xf numFmtId="176" fontId="20" fillId="0" borderId="14" xfId="0" applyNumberFormat="1" applyFont="1" applyBorder="1" applyAlignment="1" applyProtection="1">
      <alignment horizontal="left" vertical="top" shrinkToFit="1"/>
    </xf>
    <xf numFmtId="176" fontId="20" fillId="0" borderId="27" xfId="0" applyNumberFormat="1" applyFont="1" applyBorder="1" applyAlignment="1" applyProtection="1">
      <alignment horizontal="left" vertical="top" shrinkToFit="1"/>
    </xf>
    <xf numFmtId="176" fontId="20" fillId="0" borderId="16" xfId="0" applyNumberFormat="1" applyFont="1" applyBorder="1" applyAlignment="1" applyProtection="1">
      <alignment horizontal="left" vertical="top" shrinkToFit="1"/>
    </xf>
    <xf numFmtId="176" fontId="20" fillId="0" borderId="0" xfId="0" applyNumberFormat="1" applyFont="1" applyBorder="1" applyAlignment="1" applyProtection="1">
      <alignment horizontal="left" vertical="top" shrinkToFit="1"/>
    </xf>
    <xf numFmtId="176" fontId="20" fillId="0" borderId="15" xfId="0" applyNumberFormat="1" applyFont="1" applyBorder="1" applyAlignment="1" applyProtection="1">
      <alignment horizontal="left" vertical="top" shrinkToFit="1"/>
    </xf>
    <xf numFmtId="176" fontId="20" fillId="0" borderId="18" xfId="0" applyNumberFormat="1" applyFont="1" applyBorder="1" applyAlignment="1" applyProtection="1">
      <alignment horizontal="left" vertical="top" shrinkToFit="1"/>
    </xf>
    <xf numFmtId="176" fontId="20" fillId="0" borderId="10" xfId="0" applyNumberFormat="1" applyFont="1" applyBorder="1" applyAlignment="1" applyProtection="1">
      <alignment horizontal="left" vertical="top" shrinkToFit="1"/>
    </xf>
    <xf numFmtId="176" fontId="20" fillId="0" borderId="26" xfId="0" applyNumberFormat="1" applyFont="1" applyBorder="1" applyAlignment="1" applyProtection="1">
      <alignment horizontal="left" vertical="top" shrinkToFit="1"/>
    </xf>
    <xf numFmtId="0" fontId="20" fillId="0" borderId="11" xfId="0" applyFont="1" applyBorder="1" applyAlignment="1" applyProtection="1">
      <alignment horizontal="distributed" vertical="center" wrapText="1" indent="1"/>
    </xf>
    <xf numFmtId="0" fontId="20" fillId="0" borderId="28" xfId="0" applyFont="1" applyBorder="1" applyAlignment="1" applyProtection="1">
      <alignment horizontal="distributed" vertical="center" wrapText="1" indent="1"/>
    </xf>
    <xf numFmtId="0" fontId="20" fillId="0" borderId="12" xfId="0" applyFont="1" applyBorder="1" applyAlignment="1" applyProtection="1">
      <alignment horizontal="distributed" vertical="center" wrapText="1" indent="1"/>
    </xf>
    <xf numFmtId="3" fontId="21" fillId="29" borderId="28" xfId="0" applyNumberFormat="1" applyFont="1" applyFill="1" applyBorder="1" applyAlignment="1" applyProtection="1">
      <alignment vertical="center" shrinkToFit="1"/>
      <protection locked="0"/>
    </xf>
    <xf numFmtId="0" fontId="20" fillId="29" borderId="11" xfId="0" applyNumberFormat="1" applyFont="1" applyFill="1" applyBorder="1" applyAlignment="1" applyProtection="1">
      <alignment horizontal="center" vertical="center" shrinkToFit="1"/>
      <protection locked="0"/>
    </xf>
    <xf numFmtId="0" fontId="20" fillId="29" borderId="28" xfId="0" applyNumberFormat="1" applyFont="1" applyFill="1" applyBorder="1" applyAlignment="1" applyProtection="1">
      <alignment horizontal="center" vertical="center" shrinkToFit="1"/>
      <protection locked="0"/>
    </xf>
    <xf numFmtId="0" fontId="20" fillId="29" borderId="12" xfId="0" applyNumberFormat="1" applyFont="1" applyFill="1" applyBorder="1" applyAlignment="1" applyProtection="1">
      <alignment horizontal="center" vertical="center" shrinkToFit="1"/>
      <protection locked="0"/>
    </xf>
    <xf numFmtId="3" fontId="21" fillId="29" borderId="28" xfId="33" applyNumberFormat="1" applyFont="1" applyFill="1" applyBorder="1" applyAlignment="1" applyProtection="1">
      <alignment vertical="center" shrinkToFit="1"/>
      <protection locked="0"/>
    </xf>
    <xf numFmtId="0" fontId="20" fillId="27" borderId="19" xfId="0" applyFont="1" applyFill="1" applyBorder="1" applyAlignment="1" applyProtection="1">
      <alignment horizontal="center" vertical="center" wrapText="1"/>
    </xf>
    <xf numFmtId="0" fontId="20" fillId="27" borderId="0" xfId="0" applyNumberFormat="1" applyFont="1" applyFill="1" applyBorder="1" applyAlignment="1" applyProtection="1">
      <alignment horizontal="left" shrinkToFit="1"/>
    </xf>
    <xf numFmtId="0" fontId="20" fillId="27" borderId="15" xfId="0" applyNumberFormat="1" applyFont="1" applyFill="1" applyBorder="1" applyAlignment="1" applyProtection="1">
      <alignment horizontal="left" shrinkToFit="1"/>
    </xf>
    <xf numFmtId="0" fontId="26" fillId="29" borderId="11" xfId="0" applyFont="1" applyFill="1" applyBorder="1" applyAlignment="1" applyProtection="1">
      <alignment horizontal="center" shrinkToFit="1"/>
      <protection locked="0"/>
    </xf>
    <xf numFmtId="0" fontId="26" fillId="29" borderId="28" xfId="0" applyFont="1" applyFill="1" applyBorder="1" applyAlignment="1" applyProtection="1">
      <alignment horizontal="center" shrinkToFit="1"/>
      <protection locked="0"/>
    </xf>
    <xf numFmtId="0" fontId="26" fillId="29" borderId="12" xfId="0" applyFont="1" applyFill="1" applyBorder="1" applyAlignment="1" applyProtection="1">
      <alignment horizontal="center" shrinkToFit="1"/>
      <protection locked="0"/>
    </xf>
    <xf numFmtId="0" fontId="33" fillId="0" borderId="11" xfId="0" applyFont="1" applyBorder="1" applyAlignment="1" applyProtection="1">
      <alignment horizontal="center" vertical="center"/>
    </xf>
    <xf numFmtId="0" fontId="33" fillId="0" borderId="28" xfId="0" applyFont="1" applyBorder="1" applyAlignment="1" applyProtection="1">
      <alignment horizontal="center" vertical="center"/>
    </xf>
    <xf numFmtId="0" fontId="33" fillId="0" borderId="12" xfId="0" applyFont="1" applyBorder="1" applyAlignment="1" applyProtection="1">
      <alignment horizontal="center" vertical="center"/>
    </xf>
    <xf numFmtId="0" fontId="33" fillId="0" borderId="11" xfId="0" applyFont="1" applyBorder="1" applyAlignment="1" applyProtection="1">
      <alignment horizontal="center" vertical="center" wrapText="1"/>
    </xf>
    <xf numFmtId="0" fontId="26" fillId="29" borderId="143" xfId="0" applyFont="1" applyFill="1" applyBorder="1" applyAlignment="1" applyProtection="1">
      <alignment horizontal="center" shrinkToFit="1"/>
      <protection locked="0"/>
    </xf>
    <xf numFmtId="49" fontId="26" fillId="29" borderId="11" xfId="0" applyNumberFormat="1" applyFont="1" applyFill="1" applyBorder="1" applyAlignment="1" applyProtection="1">
      <alignment horizontal="center" shrinkToFit="1"/>
      <protection locked="0"/>
    </xf>
    <xf numFmtId="49" fontId="26" fillId="29" borderId="12" xfId="0" applyNumberFormat="1" applyFont="1" applyFill="1" applyBorder="1" applyAlignment="1" applyProtection="1">
      <alignment horizontal="center" shrinkToFit="1"/>
      <protection locked="0"/>
    </xf>
    <xf numFmtId="0" fontId="33" fillId="0" borderId="21" xfId="0" applyFont="1" applyBorder="1" applyAlignment="1" applyProtection="1">
      <alignment horizontal="center" vertical="center"/>
    </xf>
    <xf numFmtId="0" fontId="33" fillId="0" borderId="23" xfId="0" applyFont="1" applyBorder="1" applyAlignment="1" applyProtection="1">
      <alignment horizontal="center" vertical="center"/>
    </xf>
    <xf numFmtId="0" fontId="33" fillId="0" borderId="142" xfId="0" applyFont="1" applyBorder="1" applyAlignment="1" applyProtection="1">
      <alignment horizontal="center" vertical="center"/>
    </xf>
    <xf numFmtId="0" fontId="33" fillId="0" borderId="143" xfId="0" applyFont="1" applyBorder="1" applyAlignment="1" applyProtection="1">
      <alignment horizontal="center" vertical="center"/>
    </xf>
    <xf numFmtId="0" fontId="33" fillId="0" borderId="13" xfId="0" applyFont="1" applyBorder="1" applyAlignment="1" applyProtection="1">
      <alignment horizontal="center" vertical="center"/>
    </xf>
    <xf numFmtId="0" fontId="33" fillId="0" borderId="27" xfId="0" applyFont="1" applyBorder="1" applyAlignment="1" applyProtection="1">
      <alignment horizontal="center" vertical="center"/>
    </xf>
    <xf numFmtId="0" fontId="33" fillId="0" borderId="18" xfId="0" applyFont="1" applyBorder="1" applyAlignment="1" applyProtection="1">
      <alignment horizontal="center" vertical="center"/>
    </xf>
    <xf numFmtId="0" fontId="33" fillId="0" borderId="26" xfId="0" applyFont="1" applyBorder="1" applyAlignment="1" applyProtection="1">
      <alignment horizontal="center" vertical="center"/>
    </xf>
    <xf numFmtId="0" fontId="33" fillId="0" borderId="143" xfId="0" applyFont="1" applyBorder="1" applyAlignment="1" applyProtection="1">
      <alignment horizontal="center" vertical="center" wrapText="1"/>
    </xf>
    <xf numFmtId="0" fontId="33" fillId="0" borderId="12" xfId="0" applyFont="1" applyBorder="1" applyAlignment="1" applyProtection="1">
      <alignment horizontal="center" vertical="center" wrapText="1"/>
    </xf>
    <xf numFmtId="38" fontId="26" fillId="29" borderId="11" xfId="33" applyFont="1" applyFill="1" applyBorder="1" applyAlignment="1" applyProtection="1">
      <alignment horizontal="center" shrinkToFit="1"/>
      <protection locked="0"/>
    </xf>
    <xf numFmtId="38" fontId="26" fillId="29" borderId="12" xfId="33" applyFont="1" applyFill="1" applyBorder="1" applyAlignment="1" applyProtection="1">
      <alignment horizontal="center" shrinkToFit="1"/>
      <protection locked="0"/>
    </xf>
    <xf numFmtId="0" fontId="33" fillId="0" borderId="11" xfId="0" applyFont="1" applyBorder="1" applyAlignment="1" applyProtection="1">
      <alignment horizontal="center" vertical="center" shrinkToFit="1"/>
    </xf>
    <xf numFmtId="0" fontId="33" fillId="0" borderId="12" xfId="0" applyFont="1" applyBorder="1" applyAlignment="1" applyProtection="1">
      <alignment horizontal="center" vertical="center" shrinkToFit="1"/>
    </xf>
    <xf numFmtId="0" fontId="33" fillId="0" borderId="28" xfId="0" applyFont="1" applyBorder="1" applyAlignment="1" applyProtection="1">
      <alignment horizontal="center" vertical="center" shrinkToFit="1"/>
    </xf>
    <xf numFmtId="0" fontId="26" fillId="27" borderId="11" xfId="0" applyFont="1" applyFill="1" applyBorder="1" applyAlignment="1" applyProtection="1">
      <alignment horizontal="center" vertical="center"/>
    </xf>
    <xf numFmtId="0" fontId="26" fillId="27" borderId="28" xfId="0" applyFont="1" applyFill="1" applyBorder="1" applyAlignment="1" applyProtection="1">
      <alignment horizontal="center" vertical="center"/>
    </xf>
    <xf numFmtId="0" fontId="26" fillId="27" borderId="12" xfId="0" applyFont="1" applyFill="1" applyBorder="1" applyAlignment="1" applyProtection="1">
      <alignment horizontal="center" vertical="center"/>
    </xf>
    <xf numFmtId="0" fontId="26" fillId="27" borderId="11" xfId="0" applyFont="1" applyFill="1" applyBorder="1" applyAlignment="1" applyProtection="1">
      <alignment horizontal="center" vertical="center" shrinkToFit="1"/>
    </xf>
    <xf numFmtId="0" fontId="26" fillId="27" borderId="28" xfId="0" applyFont="1" applyFill="1" applyBorder="1" applyAlignment="1" applyProtection="1">
      <alignment horizontal="center" vertical="center" shrinkToFit="1"/>
    </xf>
    <xf numFmtId="0" fontId="26" fillId="27" borderId="12" xfId="0" applyFont="1" applyFill="1" applyBorder="1" applyAlignment="1" applyProtection="1">
      <alignment horizontal="center" vertical="center" shrinkToFit="1"/>
    </xf>
    <xf numFmtId="0" fontId="32" fillId="0" borderId="0" xfId="0" applyFont="1" applyAlignment="1" applyProtection="1">
      <alignment horizontal="center"/>
    </xf>
    <xf numFmtId="0" fontId="33" fillId="27" borderId="11" xfId="0" applyFont="1" applyFill="1" applyBorder="1" applyAlignment="1" applyProtection="1">
      <alignment horizontal="center" vertical="center" shrinkToFit="1"/>
    </xf>
    <xf numFmtId="0" fontId="33" fillId="27" borderId="28" xfId="0" applyFont="1" applyFill="1" applyBorder="1" applyAlignment="1" applyProtection="1">
      <alignment horizontal="center" vertical="center" shrinkToFit="1"/>
    </xf>
    <xf numFmtId="0" fontId="33" fillId="27" borderId="12" xfId="0" applyFont="1" applyFill="1" applyBorder="1" applyAlignment="1" applyProtection="1">
      <alignment horizontal="center" vertical="center" shrinkToFit="1"/>
    </xf>
    <xf numFmtId="0" fontId="26" fillId="27" borderId="11" xfId="0" applyFont="1" applyFill="1" applyBorder="1" applyAlignment="1" applyProtection="1">
      <alignment horizontal="center" vertical="center" wrapText="1" shrinkToFit="1"/>
    </xf>
    <xf numFmtId="0" fontId="26" fillId="27" borderId="28" xfId="0" applyFont="1" applyFill="1" applyBorder="1" applyAlignment="1" applyProtection="1">
      <alignment horizontal="center" vertical="center" wrapText="1" shrinkToFit="1"/>
    </xf>
    <xf numFmtId="0" fontId="26" fillId="27" borderId="12" xfId="0" applyFont="1" applyFill="1" applyBorder="1" applyAlignment="1" applyProtection="1">
      <alignment horizontal="center" vertical="center" wrapText="1" shrinkToFit="1"/>
    </xf>
    <xf numFmtId="177" fontId="26" fillId="27" borderId="11" xfId="0" applyNumberFormat="1" applyFont="1" applyFill="1" applyBorder="1" applyAlignment="1" applyProtection="1">
      <alignment horizontal="center" vertical="center" shrinkToFit="1"/>
    </xf>
    <xf numFmtId="177" fontId="26" fillId="27" borderId="28" xfId="0" applyNumberFormat="1" applyFont="1" applyFill="1" applyBorder="1" applyAlignment="1" applyProtection="1">
      <alignment horizontal="center" vertical="center" shrinkToFit="1"/>
    </xf>
    <xf numFmtId="184" fontId="26" fillId="27" borderId="11" xfId="47" applyNumberFormat="1" applyFont="1" applyFill="1" applyBorder="1" applyAlignment="1" applyProtection="1">
      <alignment horizontal="center" vertical="center" wrapText="1"/>
    </xf>
    <xf numFmtId="184" fontId="26" fillId="27" borderId="12" xfId="47" applyNumberFormat="1" applyFont="1" applyFill="1" applyBorder="1" applyAlignment="1" applyProtection="1">
      <alignment horizontal="center" vertical="center" wrapText="1"/>
    </xf>
    <xf numFmtId="0" fontId="45" fillId="0" borderId="224" xfId="79" applyFont="1" applyFill="1" applyBorder="1" applyAlignment="1">
      <alignment horizontal="center" vertical="center" wrapText="1"/>
    </xf>
    <xf numFmtId="0" fontId="45" fillId="0" borderId="215" xfId="79" applyFont="1" applyFill="1" applyBorder="1" applyAlignment="1">
      <alignment horizontal="center" vertical="center" wrapText="1"/>
    </xf>
    <xf numFmtId="0" fontId="45" fillId="0" borderId="224" xfId="79" applyFont="1" applyFill="1" applyBorder="1" applyAlignment="1">
      <alignment horizontal="center" vertical="center" shrinkToFit="1"/>
    </xf>
    <xf numFmtId="0" fontId="45" fillId="0" borderId="13" xfId="79" applyFont="1" applyFill="1" applyBorder="1" applyAlignment="1">
      <alignment horizontal="center" vertical="center" wrapText="1"/>
    </xf>
    <xf numFmtId="0" fontId="45" fillId="0" borderId="14" xfId="79" applyFont="1" applyFill="1" applyBorder="1" applyAlignment="1">
      <alignment horizontal="center" vertical="center" wrapText="1"/>
    </xf>
    <xf numFmtId="0" fontId="45" fillId="0" borderId="103" xfId="79" applyFont="1" applyFill="1" applyBorder="1" applyAlignment="1">
      <alignment horizontal="center" vertical="center" wrapText="1"/>
    </xf>
    <xf numFmtId="0" fontId="45" fillId="0" borderId="18" xfId="79" applyFont="1" applyFill="1" applyBorder="1" applyAlignment="1">
      <alignment horizontal="center" vertical="center" wrapText="1"/>
    </xf>
    <xf numFmtId="0" fontId="45" fillId="0" borderId="10" xfId="79" applyFont="1" applyFill="1" applyBorder="1" applyAlignment="1">
      <alignment horizontal="center" vertical="center" wrapText="1"/>
    </xf>
    <xf numFmtId="0" fontId="45" fillId="0" borderId="73" xfId="79" applyFont="1" applyFill="1" applyBorder="1" applyAlignment="1">
      <alignment horizontal="center" vertical="center" wrapText="1"/>
    </xf>
    <xf numFmtId="0" fontId="45" fillId="0" borderId="61" xfId="79" applyFont="1" applyFill="1" applyBorder="1" applyAlignment="1">
      <alignment horizontal="left" vertical="top" wrapText="1"/>
    </xf>
    <xf numFmtId="0" fontId="45" fillId="0" borderId="65" xfId="79" applyFont="1" applyFill="1" applyBorder="1" applyAlignment="1">
      <alignment horizontal="left" vertical="top" wrapText="1"/>
    </xf>
    <xf numFmtId="0" fontId="45" fillId="0" borderId="70" xfId="79" applyFont="1" applyFill="1" applyBorder="1" applyAlignment="1">
      <alignment horizontal="left" vertical="top" wrapText="1"/>
    </xf>
    <xf numFmtId="0" fontId="45" fillId="0" borderId="90" xfId="79" applyFont="1" applyFill="1" applyBorder="1" applyAlignment="1">
      <alignment horizontal="center" vertical="top" wrapText="1"/>
    </xf>
    <xf numFmtId="0" fontId="45" fillId="0" borderId="121" xfId="79" applyFont="1" applyFill="1" applyBorder="1" applyAlignment="1">
      <alignment horizontal="center" vertical="top" wrapText="1"/>
    </xf>
    <xf numFmtId="0" fontId="143" fillId="0" borderId="244" xfId="79" applyFont="1" applyFill="1" applyBorder="1" applyAlignment="1">
      <alignment horizontal="center" vertical="center"/>
    </xf>
    <xf numFmtId="0" fontId="143" fillId="0" borderId="14" xfId="79" applyFont="1" applyFill="1" applyBorder="1" applyAlignment="1">
      <alignment horizontal="center" vertical="center"/>
    </xf>
    <xf numFmtId="0" fontId="143" fillId="0" borderId="27" xfId="79" applyFont="1" applyFill="1" applyBorder="1" applyAlignment="1">
      <alignment horizontal="center" vertical="center"/>
    </xf>
    <xf numFmtId="0" fontId="143" fillId="0" borderId="237" xfId="79" applyFont="1" applyFill="1" applyBorder="1" applyAlignment="1">
      <alignment horizontal="center" vertical="center"/>
    </xf>
    <xf numFmtId="0" fontId="143" fillId="0" borderId="10" xfId="79" applyFont="1" applyFill="1" applyBorder="1" applyAlignment="1">
      <alignment horizontal="center" vertical="center"/>
    </xf>
    <xf numFmtId="0" fontId="143" fillId="0" borderId="26" xfId="79" applyFont="1" applyFill="1" applyBorder="1" applyAlignment="1">
      <alignment horizontal="center" vertical="center"/>
    </xf>
    <xf numFmtId="0" fontId="45" fillId="0" borderId="230" xfId="79" applyFont="1" applyFill="1" applyBorder="1" applyAlignment="1">
      <alignment horizontal="left" vertical="top" wrapText="1"/>
    </xf>
    <xf numFmtId="0" fontId="45" fillId="0" borderId="242" xfId="79" applyFont="1" applyFill="1" applyBorder="1" applyAlignment="1">
      <alignment horizontal="left" vertical="top" wrapText="1"/>
    </xf>
    <xf numFmtId="0" fontId="45" fillId="0" borderId="229" xfId="79" applyFont="1" applyFill="1" applyBorder="1" applyAlignment="1">
      <alignment horizontal="left" vertical="top" wrapText="1"/>
    </xf>
    <xf numFmtId="0" fontId="45" fillId="0" borderId="230" xfId="79" applyFont="1" applyFill="1" applyBorder="1" applyAlignment="1">
      <alignment horizontal="center" vertical="top" wrapText="1"/>
    </xf>
    <xf numFmtId="0" fontId="45" fillId="0" borderId="229" xfId="79" applyFont="1" applyFill="1" applyBorder="1" applyAlignment="1">
      <alignment horizontal="center" vertical="top" wrapText="1"/>
    </xf>
    <xf numFmtId="0" fontId="45" fillId="0" borderId="244" xfId="79" applyFont="1" applyFill="1" applyBorder="1" applyAlignment="1">
      <alignment horizontal="center" vertical="center" wrapText="1"/>
    </xf>
    <xf numFmtId="0" fontId="45" fillId="0" borderId="148" xfId="79" applyFont="1" applyFill="1" applyBorder="1" applyAlignment="1">
      <alignment horizontal="center" vertical="center"/>
    </xf>
    <xf numFmtId="0" fontId="45" fillId="0" borderId="28" xfId="79" applyFont="1" applyFill="1" applyBorder="1" applyAlignment="1">
      <alignment horizontal="center" vertical="center"/>
    </xf>
    <xf numFmtId="0" fontId="45" fillId="0" borderId="12" xfId="79" applyFont="1" applyFill="1" applyBorder="1" applyAlignment="1">
      <alignment horizontal="center" vertical="center"/>
    </xf>
    <xf numFmtId="0" fontId="45" fillId="0" borderId="11" xfId="79" applyFont="1" applyFill="1" applyBorder="1" applyAlignment="1">
      <alignment horizontal="center" vertical="center" wrapText="1"/>
    </xf>
    <xf numFmtId="0" fontId="45" fillId="0" borderId="28" xfId="79" applyFont="1" applyFill="1" applyBorder="1" applyAlignment="1">
      <alignment horizontal="center" vertical="center" wrapText="1"/>
    </xf>
    <xf numFmtId="0" fontId="45" fillId="0" borderId="147" xfId="79" applyFont="1" applyFill="1" applyBorder="1" applyAlignment="1">
      <alignment horizontal="center" vertical="center" wrapText="1"/>
    </xf>
    <xf numFmtId="0" fontId="45" fillId="0" borderId="148" xfId="79" applyFont="1" applyFill="1" applyBorder="1" applyAlignment="1">
      <alignment horizontal="left" vertical="center" wrapText="1"/>
    </xf>
    <xf numFmtId="0" fontId="45" fillId="0" borderId="28" xfId="79" applyFont="1" applyFill="1" applyBorder="1" applyAlignment="1">
      <alignment horizontal="left" vertical="center" wrapText="1"/>
    </xf>
    <xf numFmtId="0" fontId="45" fillId="0" borderId="147" xfId="79" applyFont="1" applyFill="1" applyBorder="1" applyAlignment="1">
      <alignment horizontal="left" vertical="center" wrapText="1"/>
    </xf>
    <xf numFmtId="0" fontId="45" fillId="0" borderId="148" xfId="79" applyFont="1" applyFill="1" applyBorder="1" applyAlignment="1">
      <alignment horizontal="center" vertical="center" shrinkToFit="1"/>
    </xf>
    <xf numFmtId="0" fontId="45" fillId="0" borderId="147" xfId="79" applyFont="1" applyFill="1" applyBorder="1" applyAlignment="1">
      <alignment horizontal="center" vertical="center" shrinkToFit="1"/>
    </xf>
    <xf numFmtId="0" fontId="143" fillId="0" borderId="148" xfId="79" applyFont="1" applyFill="1" applyBorder="1" applyAlignment="1">
      <alignment horizontal="center" vertical="center"/>
    </xf>
    <xf numFmtId="0" fontId="143" fillId="0" borderId="28" xfId="79" applyFont="1" applyFill="1" applyBorder="1" applyAlignment="1">
      <alignment horizontal="center" vertical="center"/>
    </xf>
    <xf numFmtId="0" fontId="143" fillId="0" borderId="12" xfId="79" applyFont="1" applyFill="1" applyBorder="1" applyAlignment="1">
      <alignment horizontal="center" vertical="center"/>
    </xf>
    <xf numFmtId="0" fontId="45" fillId="0" borderId="226" xfId="79" applyFont="1" applyFill="1" applyBorder="1" applyAlignment="1">
      <alignment horizontal="left" vertical="center" indent="1" shrinkToFit="1"/>
    </xf>
    <xf numFmtId="0" fontId="45" fillId="0" borderId="236" xfId="79" applyFont="1" applyFill="1" applyBorder="1" applyAlignment="1">
      <alignment horizontal="left" vertical="center" indent="1" shrinkToFit="1"/>
    </xf>
    <xf numFmtId="0" fontId="18" fillId="0" borderId="223" xfId="79" applyBorder="1" applyAlignment="1">
      <alignment horizontal="left" vertical="center" indent="1"/>
    </xf>
    <xf numFmtId="0" fontId="45" fillId="34" borderId="226" xfId="79" applyFont="1" applyFill="1" applyBorder="1" applyAlignment="1">
      <alignment horizontal="center" vertical="center" wrapText="1"/>
    </xf>
    <xf numFmtId="0" fontId="45" fillId="34" borderId="223" xfId="79" applyFont="1" applyFill="1" applyBorder="1" applyAlignment="1">
      <alignment horizontal="center" vertical="center" wrapText="1"/>
    </xf>
    <xf numFmtId="0" fontId="45" fillId="0" borderId="241" xfId="79" applyFont="1" applyFill="1" applyBorder="1" applyAlignment="1">
      <alignment horizontal="center" vertical="center" wrapText="1"/>
    </xf>
    <xf numFmtId="0" fontId="45" fillId="0" borderId="230" xfId="79" applyFont="1" applyFill="1" applyBorder="1" applyAlignment="1">
      <alignment horizontal="left" vertical="center" wrapText="1" indent="1"/>
    </xf>
    <xf numFmtId="0" fontId="45" fillId="0" borderId="242" xfId="79" applyFont="1" applyFill="1" applyBorder="1" applyAlignment="1">
      <alignment horizontal="left" vertical="center" wrapText="1" indent="1"/>
    </xf>
    <xf numFmtId="0" fontId="18" fillId="0" borderId="229" xfId="79" applyBorder="1" applyAlignment="1">
      <alignment horizontal="left" vertical="center" indent="1"/>
    </xf>
    <xf numFmtId="0" fontId="45" fillId="0" borderId="71" xfId="79" applyFont="1" applyFill="1" applyBorder="1" applyAlignment="1">
      <alignment horizontal="left" vertical="center" wrapText="1"/>
    </xf>
    <xf numFmtId="0" fontId="45" fillId="0" borderId="63" xfId="79" applyFont="1" applyFill="1" applyBorder="1" applyAlignment="1">
      <alignment horizontal="left" vertical="center" wrapText="1"/>
    </xf>
    <xf numFmtId="0" fontId="45" fillId="0" borderId="218" xfId="79" applyFont="1" applyFill="1" applyBorder="1" applyAlignment="1">
      <alignment horizontal="center" vertical="center" wrapText="1"/>
    </xf>
    <xf numFmtId="0" fontId="45" fillId="0" borderId="226" xfId="79" applyFont="1" applyFill="1" applyBorder="1" applyAlignment="1">
      <alignment horizontal="left" vertical="center" indent="1"/>
    </xf>
    <xf numFmtId="0" fontId="45" fillId="0" borderId="236" xfId="79" applyFont="1" applyFill="1" applyBorder="1" applyAlignment="1">
      <alignment horizontal="left" vertical="center" indent="1"/>
    </xf>
    <xf numFmtId="0" fontId="145" fillId="0" borderId="235" xfId="79" applyFont="1" applyFill="1" applyBorder="1" applyAlignment="1">
      <alignment horizontal="left" vertical="center" wrapText="1"/>
    </xf>
    <xf numFmtId="0" fontId="145" fillId="0" borderId="0" xfId="79" applyFont="1" applyFill="1" applyBorder="1" applyAlignment="1">
      <alignment horizontal="left" vertical="center" wrapText="1"/>
    </xf>
    <xf numFmtId="0" fontId="145" fillId="0" borderId="15" xfId="79" applyFont="1" applyFill="1" applyBorder="1" applyAlignment="1">
      <alignment horizontal="left" vertical="center" wrapText="1"/>
    </xf>
    <xf numFmtId="0" fontId="45" fillId="0" borderId="269" xfId="79" applyFont="1" applyFill="1" applyBorder="1" applyAlignment="1">
      <alignment horizontal="center" vertical="center" wrapText="1"/>
    </xf>
    <xf numFmtId="0" fontId="45" fillId="0" borderId="64" xfId="79" applyFont="1" applyFill="1" applyBorder="1" applyAlignment="1">
      <alignment horizontal="center" vertical="center" wrapText="1"/>
    </xf>
    <xf numFmtId="0" fontId="45" fillId="0" borderId="244" xfId="79" applyFont="1" applyFill="1" applyBorder="1" applyAlignment="1">
      <alignment horizontal="center" vertical="center"/>
    </xf>
    <xf numFmtId="0" fontId="45" fillId="0" borderId="14" xfId="79" applyFont="1" applyFill="1" applyBorder="1" applyAlignment="1">
      <alignment horizontal="center" vertical="center"/>
    </xf>
    <xf numFmtId="0" fontId="45" fillId="0" borderId="103" xfId="79" applyFont="1" applyFill="1" applyBorder="1" applyAlignment="1">
      <alignment horizontal="center" vertical="center"/>
    </xf>
    <xf numFmtId="0" fontId="45" fillId="0" borderId="61" xfId="79" applyFont="1" applyFill="1" applyBorder="1" applyAlignment="1">
      <alignment horizontal="center" vertical="center"/>
    </xf>
    <xf numFmtId="0" fontId="45" fillId="0" borderId="65" xfId="79" applyFont="1" applyFill="1" applyBorder="1" applyAlignment="1">
      <alignment horizontal="center" vertical="center"/>
    </xf>
    <xf numFmtId="0" fontId="45" fillId="0" borderId="70" xfId="79" applyFont="1" applyFill="1" applyBorder="1" applyAlignment="1">
      <alignment horizontal="center" vertical="center"/>
    </xf>
    <xf numFmtId="0" fontId="45" fillId="0" borderId="61" xfId="79" applyFont="1" applyFill="1" applyBorder="1" applyAlignment="1">
      <alignment horizontal="center" vertical="center" wrapText="1"/>
    </xf>
    <xf numFmtId="0" fontId="45" fillId="0" borderId="70" xfId="79" applyFont="1" applyFill="1" applyBorder="1" applyAlignment="1">
      <alignment horizontal="center" vertical="center" wrapText="1"/>
    </xf>
    <xf numFmtId="0" fontId="45" fillId="0" borderId="27" xfId="79" applyFont="1" applyFill="1" applyBorder="1" applyAlignment="1">
      <alignment horizontal="center" vertical="center"/>
    </xf>
    <xf numFmtId="0" fontId="45" fillId="0" borderId="78" xfId="79" applyFont="1" applyFill="1" applyBorder="1" applyAlignment="1">
      <alignment horizontal="center" vertical="center"/>
    </xf>
    <xf numFmtId="0" fontId="45" fillId="0" borderId="223" xfId="79" applyFont="1" applyFill="1" applyBorder="1" applyAlignment="1">
      <alignment horizontal="left" vertical="center" indent="1"/>
    </xf>
    <xf numFmtId="0" fontId="45" fillId="0" borderId="226" xfId="79" applyFont="1" applyFill="1" applyBorder="1" applyAlignment="1">
      <alignment horizontal="center" vertical="center" wrapText="1"/>
    </xf>
    <xf numFmtId="0" fontId="45" fillId="0" borderId="223" xfId="79" applyFont="1" applyFill="1" applyBorder="1" applyAlignment="1">
      <alignment horizontal="center" vertical="center" wrapText="1"/>
    </xf>
    <xf numFmtId="0" fontId="45" fillId="0" borderId="230" xfId="79" applyFont="1" applyFill="1" applyBorder="1" applyAlignment="1">
      <alignment horizontal="left" vertical="center"/>
    </xf>
    <xf numFmtId="0" fontId="45" fillId="0" borderId="242" xfId="79" applyFont="1" applyFill="1" applyBorder="1" applyAlignment="1">
      <alignment horizontal="left" vertical="center"/>
    </xf>
    <xf numFmtId="0" fontId="45" fillId="0" borderId="229" xfId="79" applyFont="1" applyFill="1" applyBorder="1" applyAlignment="1">
      <alignment horizontal="left" vertical="center"/>
    </xf>
    <xf numFmtId="0" fontId="45" fillId="34" borderId="230" xfId="79" applyFont="1" applyFill="1" applyBorder="1" applyAlignment="1">
      <alignment horizontal="center" vertical="center"/>
    </xf>
    <xf numFmtId="0" fontId="45" fillId="34" borderId="242" xfId="79" applyFont="1" applyFill="1" applyBorder="1" applyAlignment="1">
      <alignment horizontal="center" vertical="center"/>
    </xf>
    <xf numFmtId="0" fontId="45" fillId="0" borderId="61" xfId="79" applyFont="1" applyFill="1" applyBorder="1" applyAlignment="1">
      <alignment horizontal="left" vertical="center"/>
    </xf>
    <xf numFmtId="0" fontId="45" fillId="0" borderId="65" xfId="79" applyFont="1" applyFill="1" applyBorder="1" applyAlignment="1">
      <alignment horizontal="left" vertical="center"/>
    </xf>
    <xf numFmtId="0" fontId="45" fillId="0" borderId="70" xfId="79" applyFont="1" applyFill="1" applyBorder="1" applyAlignment="1">
      <alignment horizontal="left" vertical="center"/>
    </xf>
    <xf numFmtId="0" fontId="45" fillId="34" borderId="90" xfId="79" applyFont="1" applyFill="1" applyBorder="1" applyAlignment="1">
      <alignment horizontal="center" vertical="center"/>
    </xf>
    <xf numFmtId="0" fontId="45" fillId="34" borderId="91" xfId="79" applyFont="1" applyFill="1" applyBorder="1" applyAlignment="1">
      <alignment horizontal="center" vertical="center"/>
    </xf>
    <xf numFmtId="0" fontId="45" fillId="0" borderId="148" xfId="79" applyFont="1" applyFill="1" applyBorder="1" applyAlignment="1">
      <alignment horizontal="left" vertical="center"/>
    </xf>
    <xf numFmtId="0" fontId="45" fillId="0" borderId="28" xfId="79" applyFont="1" applyFill="1" applyBorder="1" applyAlignment="1">
      <alignment horizontal="left" vertical="center"/>
    </xf>
    <xf numFmtId="0" fontId="45" fillId="0" borderId="147" xfId="79" applyFont="1" applyFill="1" applyBorder="1" applyAlignment="1">
      <alignment horizontal="left" vertical="center"/>
    </xf>
    <xf numFmtId="0" fontId="45" fillId="34" borderId="148" xfId="79" applyFont="1" applyFill="1" applyBorder="1" applyAlignment="1">
      <alignment horizontal="center" vertical="center"/>
    </xf>
    <xf numFmtId="0" fontId="45" fillId="34" borderId="28" xfId="79" applyFont="1" applyFill="1" applyBorder="1" applyAlignment="1">
      <alignment horizontal="center" vertical="center"/>
    </xf>
    <xf numFmtId="0" fontId="45" fillId="0" borderId="76" xfId="79" applyFont="1" applyFill="1" applyBorder="1" applyAlignment="1">
      <alignment horizontal="left" vertical="center" wrapText="1"/>
    </xf>
    <xf numFmtId="0" fontId="45" fillId="0" borderId="233" xfId="79" applyFont="1" applyFill="1" applyBorder="1" applyAlignment="1">
      <alignment horizontal="left" vertical="center" wrapText="1"/>
    </xf>
    <xf numFmtId="0" fontId="45" fillId="0" borderId="234" xfId="79" applyFont="1" applyFill="1" applyBorder="1" applyAlignment="1">
      <alignment horizontal="left" vertical="center" wrapText="1"/>
    </xf>
    <xf numFmtId="0" fontId="45" fillId="0" borderId="90" xfId="79" applyFont="1" applyFill="1" applyBorder="1" applyAlignment="1">
      <alignment horizontal="left" vertical="center"/>
    </xf>
    <xf numFmtId="0" fontId="45" fillId="0" borderId="91" xfId="79" applyFont="1" applyFill="1" applyBorder="1" applyAlignment="1">
      <alignment horizontal="left" vertical="center"/>
    </xf>
    <xf numFmtId="0" fontId="45" fillId="0" borderId="121" xfId="79" applyFont="1" applyFill="1" applyBorder="1" applyAlignment="1">
      <alignment horizontal="left" vertical="center"/>
    </xf>
    <xf numFmtId="0" fontId="44" fillId="0" borderId="221" xfId="79" applyFont="1" applyBorder="1">
      <alignment vertical="center"/>
    </xf>
    <xf numFmtId="0" fontId="43" fillId="0" borderId="221" xfId="79" applyFont="1" applyBorder="1">
      <alignment vertical="center"/>
    </xf>
    <xf numFmtId="0" fontId="44" fillId="0" borderId="230" xfId="79" applyFont="1" applyBorder="1" applyAlignment="1">
      <alignment horizontal="center" vertical="center" shrinkToFit="1"/>
    </xf>
    <xf numFmtId="0" fontId="44" fillId="0" borderId="242" xfId="79" applyFont="1" applyBorder="1" applyAlignment="1">
      <alignment horizontal="center" vertical="center" shrinkToFit="1"/>
    </xf>
    <xf numFmtId="0" fontId="44" fillId="0" borderId="218" xfId="79" applyFont="1" applyBorder="1">
      <alignment vertical="center"/>
    </xf>
    <xf numFmtId="0" fontId="43" fillId="0" borderId="218" xfId="79" applyFont="1" applyBorder="1">
      <alignment vertical="center"/>
    </xf>
    <xf numFmtId="0" fontId="44" fillId="0" borderId="90" xfId="79" applyFont="1" applyBorder="1" applyAlignment="1">
      <alignment horizontal="center" vertical="center"/>
    </xf>
    <xf numFmtId="0" fontId="44" fillId="0" borderId="91" xfId="79" applyFont="1" applyBorder="1" applyAlignment="1">
      <alignment horizontal="center" vertical="center"/>
    </xf>
    <xf numFmtId="0" fontId="44" fillId="0" borderId="224" xfId="79" applyFont="1" applyBorder="1">
      <alignment vertical="center"/>
    </xf>
    <xf numFmtId="0" fontId="43" fillId="0" borderId="224" xfId="79" applyFont="1" applyBorder="1">
      <alignment vertical="center"/>
    </xf>
    <xf numFmtId="0" fontId="44" fillId="0" borderId="226" xfId="79" applyFont="1" applyBorder="1" applyAlignment="1">
      <alignment horizontal="center" vertical="center"/>
    </xf>
    <xf numFmtId="0" fontId="44" fillId="0" borderId="236" xfId="79" applyFont="1" applyBorder="1" applyAlignment="1">
      <alignment horizontal="center" vertical="center"/>
    </xf>
    <xf numFmtId="0" fontId="45" fillId="0" borderId="235" xfId="79" applyFont="1" applyFill="1" applyBorder="1" applyAlignment="1">
      <alignment horizontal="left" vertical="top" wrapText="1"/>
    </xf>
    <xf numFmtId="0" fontId="45" fillId="0" borderId="0" xfId="79" applyFont="1" applyFill="1" applyBorder="1" applyAlignment="1">
      <alignment horizontal="left" vertical="top" wrapText="1"/>
    </xf>
    <xf numFmtId="0" fontId="45" fillId="0" borderId="69" xfId="79" applyFont="1" applyFill="1" applyBorder="1" applyAlignment="1">
      <alignment horizontal="left" vertical="top" wrapText="1"/>
    </xf>
    <xf numFmtId="0" fontId="45" fillId="34" borderId="235" xfId="79" applyFont="1" applyFill="1" applyBorder="1" applyAlignment="1">
      <alignment horizontal="left" vertical="top" wrapText="1"/>
    </xf>
    <xf numFmtId="0" fontId="45" fillId="34" borderId="0" xfId="79" applyFont="1" applyFill="1" applyBorder="1" applyAlignment="1">
      <alignment horizontal="left" vertical="top" wrapText="1"/>
    </xf>
    <xf numFmtId="0" fontId="45" fillId="34" borderId="15" xfId="79" applyFont="1" applyFill="1" applyBorder="1" applyAlignment="1">
      <alignment horizontal="left" vertical="top" wrapText="1"/>
    </xf>
    <xf numFmtId="0" fontId="45" fillId="0" borderId="237" xfId="79" applyFont="1" applyFill="1" applyBorder="1" applyAlignment="1">
      <alignment horizontal="left" vertical="top" wrapText="1"/>
    </xf>
    <xf numFmtId="0" fontId="45" fillId="0" borderId="10" xfId="79" applyFont="1" applyFill="1" applyBorder="1" applyAlignment="1">
      <alignment horizontal="left" vertical="top" wrapText="1"/>
    </xf>
    <xf numFmtId="0" fontId="45" fillId="0" borderId="73" xfId="79" applyFont="1" applyFill="1" applyBorder="1" applyAlignment="1">
      <alignment horizontal="left" vertical="top" wrapText="1"/>
    </xf>
    <xf numFmtId="0" fontId="45" fillId="34" borderId="237" xfId="79" applyFont="1" applyFill="1" applyBorder="1" applyAlignment="1">
      <alignment horizontal="left" vertical="top" wrapText="1"/>
    </xf>
    <xf numFmtId="0" fontId="45" fillId="34" borderId="10" xfId="79" applyFont="1" applyFill="1" applyBorder="1" applyAlignment="1">
      <alignment horizontal="left" vertical="top" wrapText="1"/>
    </xf>
    <xf numFmtId="0" fontId="45" fillId="34" borderId="26" xfId="79" applyFont="1" applyFill="1" applyBorder="1" applyAlignment="1">
      <alignment horizontal="left" vertical="top" wrapText="1"/>
    </xf>
    <xf numFmtId="0" fontId="45" fillId="0" borderId="237" xfId="79" applyFont="1" applyFill="1" applyBorder="1" applyAlignment="1">
      <alignment horizontal="center" vertical="center"/>
    </xf>
    <xf numFmtId="0" fontId="45" fillId="0" borderId="10" xfId="79" applyFont="1" applyFill="1" applyBorder="1" applyAlignment="1">
      <alignment horizontal="center" vertical="center"/>
    </xf>
    <xf numFmtId="0" fontId="45" fillId="0" borderId="73" xfId="79" applyFont="1" applyFill="1" applyBorder="1" applyAlignment="1">
      <alignment horizontal="center" vertical="center"/>
    </xf>
    <xf numFmtId="0" fontId="45" fillId="0" borderId="237" xfId="79" applyFont="1" applyFill="1" applyBorder="1" applyAlignment="1">
      <alignment horizontal="center" vertical="center" wrapText="1"/>
    </xf>
    <xf numFmtId="0" fontId="45" fillId="0" borderId="26" xfId="79" applyFont="1" applyFill="1" applyBorder="1" applyAlignment="1">
      <alignment horizontal="center" vertical="center"/>
    </xf>
    <xf numFmtId="0" fontId="45" fillId="0" borderId="13" xfId="79" applyFont="1" applyFill="1" applyBorder="1" applyAlignment="1">
      <alignment vertical="center" wrapText="1"/>
    </xf>
    <xf numFmtId="0" fontId="45" fillId="0" borderId="27" xfId="79" applyFont="1" applyFill="1" applyBorder="1" applyAlignment="1">
      <alignment vertical="center" wrapText="1"/>
    </xf>
    <xf numFmtId="0" fontId="45" fillId="0" borderId="16" xfId="79" applyFont="1" applyFill="1" applyBorder="1" applyAlignment="1">
      <alignment vertical="center" wrapText="1"/>
    </xf>
    <xf numFmtId="0" fontId="45" fillId="0" borderId="15" xfId="79" applyFont="1" applyFill="1" applyBorder="1" applyAlignment="1">
      <alignment vertical="center" wrapText="1"/>
    </xf>
    <xf numFmtId="0" fontId="45" fillId="0" borderId="18" xfId="79" applyFont="1" applyFill="1" applyBorder="1" applyAlignment="1">
      <alignment vertical="center" wrapText="1"/>
    </xf>
    <xf numFmtId="0" fontId="45" fillId="0" borderId="26" xfId="79" applyFont="1" applyFill="1" applyBorder="1" applyAlignment="1">
      <alignment vertical="center" wrapText="1"/>
    </xf>
    <xf numFmtId="0" fontId="45" fillId="34" borderId="148" xfId="79" applyFont="1" applyFill="1" applyBorder="1" applyAlignment="1">
      <alignment horizontal="left" vertical="center" wrapText="1" indent="1"/>
    </xf>
    <xf numFmtId="0" fontId="45" fillId="34" borderId="28" xfId="79" applyFont="1" applyFill="1" applyBorder="1" applyAlignment="1">
      <alignment horizontal="left" vertical="center" wrapText="1" indent="1"/>
    </xf>
    <xf numFmtId="0" fontId="45" fillId="34" borderId="12" xfId="79" applyFont="1" applyFill="1" applyBorder="1" applyAlignment="1">
      <alignment horizontal="left" vertical="center" wrapText="1" indent="1"/>
    </xf>
    <xf numFmtId="0" fontId="45" fillId="0" borderId="16" xfId="79" applyFont="1" applyFill="1" applyBorder="1" applyAlignment="1">
      <alignment horizontal="center" vertical="center" wrapText="1"/>
    </xf>
    <xf numFmtId="0" fontId="45" fillId="0" borderId="69" xfId="79" applyFont="1" applyFill="1" applyBorder="1" applyAlignment="1">
      <alignment horizontal="center" vertical="center" wrapText="1"/>
    </xf>
    <xf numFmtId="0" fontId="45" fillId="0" borderId="235" xfId="79" applyFont="1" applyFill="1" applyBorder="1" applyAlignment="1">
      <alignment horizontal="center" vertical="top" wrapText="1"/>
    </xf>
    <xf numFmtId="0" fontId="45" fillId="0" borderId="0" xfId="79" applyFont="1" applyFill="1" applyBorder="1" applyAlignment="1">
      <alignment horizontal="center" vertical="top" wrapText="1"/>
    </xf>
    <xf numFmtId="0" fontId="45" fillId="0" borderId="69" xfId="79" applyFont="1" applyFill="1" applyBorder="1" applyAlignment="1">
      <alignment horizontal="center" vertical="top" wrapText="1"/>
    </xf>
    <xf numFmtId="0" fontId="45" fillId="0" borderId="15" xfId="79" applyFont="1" applyFill="1" applyBorder="1" applyAlignment="1">
      <alignment horizontal="center" vertical="top" wrapText="1"/>
    </xf>
    <xf numFmtId="0" fontId="45" fillId="34" borderId="235" xfId="79" applyFont="1" applyFill="1" applyBorder="1" applyAlignment="1">
      <alignment horizontal="left" vertical="top" wrapText="1" indent="1"/>
    </xf>
    <xf numFmtId="0" fontId="45" fillId="34" borderId="0" xfId="79" applyFont="1" applyFill="1" applyBorder="1" applyAlignment="1">
      <alignment horizontal="left" vertical="top" wrapText="1" indent="1"/>
    </xf>
    <xf numFmtId="0" fontId="45" fillId="0" borderId="148" xfId="79" applyFont="1" applyFill="1" applyBorder="1" applyAlignment="1">
      <alignment horizontal="left" vertical="center" indent="1"/>
    </xf>
    <xf numFmtId="0" fontId="45" fillId="0" borderId="28" xfId="79" applyFont="1" applyFill="1" applyBorder="1" applyAlignment="1">
      <alignment horizontal="left" vertical="center" indent="1"/>
    </xf>
    <xf numFmtId="0" fontId="45" fillId="34" borderId="148" xfId="79" applyFont="1" applyFill="1" applyBorder="1" applyAlignment="1">
      <alignment horizontal="left" vertical="center" indent="1"/>
    </xf>
    <xf numFmtId="0" fontId="45" fillId="34" borderId="28" xfId="79" applyFont="1" applyFill="1" applyBorder="1" applyAlignment="1">
      <alignment horizontal="left" vertical="center" indent="1"/>
    </xf>
    <xf numFmtId="0" fontId="45" fillId="34" borderId="12" xfId="79" applyFont="1" applyFill="1" applyBorder="1" applyAlignment="1">
      <alignment horizontal="left" vertical="center" indent="1"/>
    </xf>
    <xf numFmtId="0" fontId="45" fillId="0" borderId="237" xfId="79" applyFont="1" applyFill="1" applyBorder="1" applyAlignment="1">
      <alignment horizontal="left" vertical="center" indent="1"/>
    </xf>
    <xf numFmtId="0" fontId="45" fillId="0" borderId="10" xfId="79" applyFont="1" applyFill="1" applyBorder="1" applyAlignment="1">
      <alignment horizontal="left" vertical="center" indent="1"/>
    </xf>
    <xf numFmtId="0" fontId="45" fillId="34" borderId="237" xfId="79" applyFont="1" applyFill="1" applyBorder="1" applyAlignment="1">
      <alignment horizontal="left" vertical="center" indent="1"/>
    </xf>
    <xf numFmtId="0" fontId="45" fillId="34" borderId="10" xfId="79" applyFont="1" applyFill="1" applyBorder="1" applyAlignment="1">
      <alignment horizontal="left" vertical="center" indent="1"/>
    </xf>
    <xf numFmtId="0" fontId="45" fillId="34" borderId="26" xfId="79" applyFont="1" applyFill="1" applyBorder="1" applyAlignment="1">
      <alignment horizontal="left" vertical="center" indent="1"/>
    </xf>
    <xf numFmtId="0" fontId="45" fillId="0" borderId="13" xfId="79" applyFont="1" applyFill="1" applyBorder="1" applyAlignment="1">
      <alignment horizontal="center" vertical="center" shrinkToFit="1"/>
    </xf>
    <xf numFmtId="0" fontId="45" fillId="0" borderId="14" xfId="79" applyFont="1" applyFill="1" applyBorder="1" applyAlignment="1">
      <alignment horizontal="center" vertical="center" shrinkToFit="1"/>
    </xf>
    <xf numFmtId="0" fontId="45" fillId="0" borderId="27" xfId="79" applyFont="1" applyFill="1" applyBorder="1" applyAlignment="1">
      <alignment horizontal="center" vertical="center" shrinkToFit="1"/>
    </xf>
    <xf numFmtId="0" fontId="45" fillId="34" borderId="11" xfId="79" applyFont="1" applyFill="1" applyBorder="1" applyAlignment="1">
      <alignment horizontal="left" vertical="center" indent="1"/>
    </xf>
    <xf numFmtId="0" fontId="45" fillId="34" borderId="226" xfId="79" applyFont="1" applyFill="1" applyBorder="1" applyAlignment="1">
      <alignment horizontal="left" vertical="center" indent="1"/>
    </xf>
    <xf numFmtId="0" fontId="45" fillId="34" borderId="236" xfId="79" applyFont="1" applyFill="1" applyBorder="1" applyAlignment="1">
      <alignment horizontal="left" vertical="center" indent="1"/>
    </xf>
    <xf numFmtId="0" fontId="45" fillId="34" borderId="227" xfId="79" applyFont="1" applyFill="1" applyBorder="1" applyAlignment="1">
      <alignment horizontal="left" vertical="center" indent="1"/>
    </xf>
    <xf numFmtId="0" fontId="45" fillId="0" borderId="230" xfId="79" applyFont="1" applyFill="1" applyBorder="1" applyAlignment="1">
      <alignment horizontal="left" vertical="center" indent="1"/>
    </xf>
    <xf numFmtId="0" fontId="45" fillId="0" borderId="242" xfId="79" applyFont="1" applyFill="1" applyBorder="1" applyAlignment="1">
      <alignment horizontal="left" vertical="center" indent="1"/>
    </xf>
    <xf numFmtId="0" fontId="45" fillId="34" borderId="230" xfId="79" applyFont="1" applyFill="1" applyBorder="1" applyAlignment="1">
      <alignment horizontal="left" vertical="center" indent="1"/>
    </xf>
    <xf numFmtId="0" fontId="45" fillId="34" borderId="242" xfId="79" applyFont="1" applyFill="1" applyBorder="1" applyAlignment="1">
      <alignment horizontal="left" vertical="center" indent="1"/>
    </xf>
    <xf numFmtId="0" fontId="45" fillId="34" borderId="231" xfId="79" applyFont="1" applyFill="1" applyBorder="1" applyAlignment="1">
      <alignment horizontal="left" vertical="center" indent="1"/>
    </xf>
    <xf numFmtId="0" fontId="63" fillId="0" borderId="14" xfId="79" applyFont="1" applyFill="1" applyBorder="1" applyAlignment="1">
      <alignment horizontal="center" vertical="center"/>
    </xf>
    <xf numFmtId="0" fontId="63" fillId="0" borderId="103" xfId="79" applyFont="1" applyFill="1" applyBorder="1" applyAlignment="1">
      <alignment horizontal="center" vertical="center"/>
    </xf>
    <xf numFmtId="0" fontId="45" fillId="0" borderId="27" xfId="79" applyFont="1" applyFill="1" applyBorder="1" applyAlignment="1">
      <alignment horizontal="center" vertical="center" wrapText="1"/>
    </xf>
    <xf numFmtId="0" fontId="45" fillId="0" borderId="71" xfId="79" applyFont="1" applyFill="1" applyBorder="1" applyAlignment="1">
      <alignment horizontal="center" vertical="center"/>
    </xf>
    <xf numFmtId="0" fontId="45" fillId="0" borderId="63" xfId="79" applyFont="1" applyFill="1" applyBorder="1" applyAlignment="1">
      <alignment horizontal="center" vertical="center"/>
    </xf>
    <xf numFmtId="0" fontId="45" fillId="0" borderId="175" xfId="79" applyFont="1" applyFill="1" applyBorder="1" applyAlignment="1">
      <alignment horizontal="center" vertical="center"/>
    </xf>
    <xf numFmtId="0" fontId="45" fillId="0" borderId="228" xfId="79" applyFont="1" applyFill="1" applyBorder="1" applyAlignment="1">
      <alignment horizontal="left" vertical="center"/>
    </xf>
    <xf numFmtId="0" fontId="198" fillId="0" borderId="225" xfId="79" applyFont="1" applyFill="1" applyBorder="1" applyAlignment="1">
      <alignment vertical="center" shrinkToFit="1"/>
    </xf>
    <xf numFmtId="0" fontId="198" fillId="0" borderId="236" xfId="79" applyFont="1" applyFill="1" applyBorder="1" applyAlignment="1">
      <alignment vertical="center" shrinkToFit="1"/>
    </xf>
    <xf numFmtId="0" fontId="198" fillId="0" borderId="223" xfId="79" applyFont="1" applyFill="1" applyBorder="1" applyAlignment="1">
      <alignment vertical="center" shrinkToFit="1"/>
    </xf>
    <xf numFmtId="0" fontId="198" fillId="0" borderId="226" xfId="79" applyFont="1" applyFill="1" applyBorder="1" applyAlignment="1">
      <alignment vertical="center" shrinkToFit="1"/>
    </xf>
    <xf numFmtId="0" fontId="198" fillId="0" borderId="227" xfId="79" applyFont="1" applyFill="1" applyBorder="1" applyAlignment="1">
      <alignment vertical="center" shrinkToFit="1"/>
    </xf>
    <xf numFmtId="0" fontId="196" fillId="0" borderId="0" xfId="79" applyFont="1" applyFill="1" applyAlignment="1">
      <alignment horizontal="center" vertical="center"/>
    </xf>
    <xf numFmtId="0" fontId="198" fillId="0" borderId="11" xfId="79" applyFont="1" applyFill="1" applyBorder="1" applyAlignment="1">
      <alignment horizontal="center" vertical="center" shrinkToFit="1"/>
    </xf>
    <xf numFmtId="0" fontId="198" fillId="0" borderId="28" xfId="79" applyFont="1" applyFill="1" applyBorder="1" applyAlignment="1">
      <alignment horizontal="center" vertical="center" shrinkToFit="1"/>
    </xf>
    <xf numFmtId="0" fontId="198" fillId="0" borderId="12" xfId="79" applyFont="1" applyFill="1" applyBorder="1" applyAlignment="1">
      <alignment horizontal="center" vertical="center" shrinkToFit="1"/>
    </xf>
    <xf numFmtId="0" fontId="198" fillId="34" borderId="11" xfId="79" applyFont="1" applyFill="1" applyBorder="1" applyAlignment="1">
      <alignment horizontal="left" vertical="center" indent="1"/>
    </xf>
    <xf numFmtId="0" fontId="198" fillId="34" borderId="28" xfId="79" applyFont="1" applyFill="1" applyBorder="1" applyAlignment="1">
      <alignment horizontal="left" vertical="center" indent="1"/>
    </xf>
    <xf numFmtId="0" fontId="198" fillId="0" borderId="89" xfId="79" applyFont="1" applyFill="1" applyBorder="1" applyAlignment="1">
      <alignment vertical="center" shrinkToFit="1"/>
    </xf>
    <xf numFmtId="0" fontId="198" fillId="0" borderId="91" xfId="79" applyFont="1" applyFill="1" applyBorder="1" applyAlignment="1">
      <alignment vertical="center" shrinkToFit="1"/>
    </xf>
    <xf numFmtId="0" fontId="198" fillId="0" borderId="121" xfId="79" applyFont="1" applyFill="1" applyBorder="1" applyAlignment="1">
      <alignment vertical="center" shrinkToFit="1"/>
    </xf>
    <xf numFmtId="0" fontId="198" fillId="0" borderId="90" xfId="79" applyFont="1" applyFill="1" applyBorder="1" applyAlignment="1">
      <alignment vertical="center" shrinkToFit="1"/>
    </xf>
    <xf numFmtId="0" fontId="198" fillId="0" borderId="92" xfId="79" applyFont="1" applyFill="1" applyBorder="1" applyAlignment="1">
      <alignment vertical="center" shrinkToFit="1"/>
    </xf>
    <xf numFmtId="0" fontId="29" fillId="0" borderId="0" xfId="55" applyFont="1" applyFill="1" applyAlignment="1">
      <alignment horizontal="center" vertical="center"/>
    </xf>
    <xf numFmtId="0" fontId="67" fillId="0" borderId="145" xfId="55" applyFont="1" applyFill="1" applyBorder="1" applyAlignment="1">
      <alignment horizontal="center" vertical="center"/>
    </xf>
    <xf numFmtId="0" fontId="67" fillId="0" borderId="48" xfId="55" applyFont="1" applyFill="1" applyBorder="1" applyAlignment="1">
      <alignment horizontal="center" vertical="center"/>
    </xf>
    <xf numFmtId="0" fontId="67" fillId="0" borderId="166" xfId="55" applyFont="1" applyFill="1" applyBorder="1" applyAlignment="1">
      <alignment horizontal="center" vertical="center"/>
    </xf>
    <xf numFmtId="0" fontId="67" fillId="31" borderId="145" xfId="55" applyFont="1" applyFill="1" applyBorder="1" applyAlignment="1">
      <alignment vertical="center"/>
    </xf>
    <xf numFmtId="0" fontId="67" fillId="31" borderId="48" xfId="55" applyFont="1" applyFill="1" applyBorder="1" applyAlignment="1">
      <alignment vertical="center"/>
    </xf>
    <xf numFmtId="0" fontId="67" fillId="31" borderId="48" xfId="55" applyFont="1" applyFill="1" applyBorder="1" applyAlignment="1">
      <alignment horizontal="center" vertical="center"/>
    </xf>
    <xf numFmtId="0" fontId="67" fillId="31" borderId="48" xfId="55" applyFont="1" applyFill="1" applyBorder="1">
      <alignment vertical="center"/>
    </xf>
    <xf numFmtId="0" fontId="67" fillId="31" borderId="49" xfId="55" applyFont="1" applyFill="1" applyBorder="1">
      <alignment vertical="center"/>
    </xf>
    <xf numFmtId="0" fontId="67" fillId="0" borderId="47" xfId="55" applyFont="1" applyFill="1" applyBorder="1" applyAlignment="1">
      <alignment horizontal="center" vertical="center"/>
    </xf>
    <xf numFmtId="0" fontId="67" fillId="0" borderId="49" xfId="55" applyFont="1" applyFill="1" applyBorder="1" applyAlignment="1">
      <alignment horizontal="center" vertical="center"/>
    </xf>
    <xf numFmtId="176" fontId="65" fillId="31" borderId="48" xfId="58" applyNumberFormat="1" applyFont="1" applyFill="1" applyBorder="1" applyAlignment="1">
      <alignment horizontal="center" vertical="center" shrinkToFit="1"/>
    </xf>
    <xf numFmtId="0" fontId="67" fillId="0" borderId="0" xfId="55" applyFont="1" applyFill="1" applyBorder="1" applyAlignment="1">
      <alignment horizontal="center" vertical="center"/>
    </xf>
    <xf numFmtId="0" fontId="67" fillId="0" borderId="31" xfId="55" applyFont="1" applyFill="1" applyBorder="1" applyAlignment="1">
      <alignment horizontal="left" vertical="center"/>
    </xf>
    <xf numFmtId="0" fontId="67" fillId="0" borderId="0" xfId="55" applyFont="1" applyFill="1" applyBorder="1" applyAlignment="1">
      <alignment horizontal="left" vertical="center"/>
    </xf>
    <xf numFmtId="0" fontId="67" fillId="0" borderId="31" xfId="55" applyFont="1" applyFill="1" applyBorder="1" applyAlignment="1">
      <alignment horizontal="center" vertical="center"/>
    </xf>
    <xf numFmtId="0" fontId="67" fillId="0" borderId="134" xfId="55" applyFont="1" applyFill="1" applyBorder="1" applyAlignment="1">
      <alignment horizontal="center" vertical="center"/>
    </xf>
    <xf numFmtId="0" fontId="67" fillId="0" borderId="28" xfId="55" applyFont="1" applyFill="1" applyBorder="1" applyAlignment="1">
      <alignment horizontal="center" vertical="center"/>
    </xf>
    <xf numFmtId="0" fontId="67" fillId="0" borderId="53" xfId="55" applyFont="1" applyFill="1" applyBorder="1" applyAlignment="1">
      <alignment horizontal="center" vertical="center"/>
    </xf>
    <xf numFmtId="0" fontId="67" fillId="31" borderId="44" xfId="55" applyFont="1" applyFill="1" applyBorder="1" applyAlignment="1">
      <alignment vertical="center"/>
    </xf>
    <xf numFmtId="0" fontId="67" fillId="31" borderId="14" xfId="55" applyFont="1" applyFill="1" applyBorder="1" applyAlignment="1">
      <alignment vertical="center"/>
    </xf>
    <xf numFmtId="0" fontId="67" fillId="31" borderId="45" xfId="55" applyFont="1" applyFill="1" applyBorder="1" applyAlignment="1">
      <alignment vertical="center"/>
    </xf>
    <xf numFmtId="0" fontId="67" fillId="31" borderId="0" xfId="55" applyFont="1" applyFill="1" applyBorder="1" applyAlignment="1">
      <alignment horizontal="center" vertical="center"/>
    </xf>
    <xf numFmtId="0" fontId="67" fillId="31" borderId="0" xfId="55" applyFont="1" applyFill="1" applyBorder="1" applyAlignment="1">
      <alignment vertical="center"/>
    </xf>
    <xf numFmtId="0" fontId="67" fillId="0" borderId="44" xfId="55" applyFont="1" applyFill="1" applyBorder="1" applyAlignment="1">
      <alignment horizontal="center" vertical="center"/>
    </xf>
    <xf numFmtId="0" fontId="67" fillId="0" borderId="14" xfId="55" applyFont="1" applyFill="1" applyBorder="1" applyAlignment="1">
      <alignment horizontal="center" vertical="center"/>
    </xf>
    <xf numFmtId="0" fontId="67" fillId="0" borderId="45" xfId="55" applyFont="1" applyFill="1" applyBorder="1" applyAlignment="1">
      <alignment horizontal="center" vertical="center"/>
    </xf>
    <xf numFmtId="0" fontId="67" fillId="27" borderId="132" xfId="55" applyNumberFormat="1" applyFont="1" applyFill="1" applyBorder="1" applyAlignment="1">
      <alignment vertical="center" shrinkToFit="1"/>
    </xf>
    <xf numFmtId="0" fontId="67" fillId="27" borderId="55" xfId="55" applyNumberFormat="1" applyFont="1" applyFill="1" applyBorder="1" applyAlignment="1">
      <alignment vertical="center" shrinkToFit="1"/>
    </xf>
    <xf numFmtId="0" fontId="67" fillId="27" borderId="58" xfId="55" applyNumberFormat="1" applyFont="1" applyFill="1" applyBorder="1" applyAlignment="1">
      <alignment vertical="center" shrinkToFit="1"/>
    </xf>
    <xf numFmtId="0" fontId="199" fillId="31" borderId="0" xfId="55" applyFont="1" applyFill="1" applyBorder="1" applyAlignment="1">
      <alignment horizontal="left" vertical="top" wrapText="1"/>
    </xf>
    <xf numFmtId="0" fontId="67" fillId="0" borderId="34" xfId="55" applyFont="1" applyFill="1" applyBorder="1" applyAlignment="1">
      <alignment horizontal="center" vertical="center"/>
    </xf>
    <xf numFmtId="0" fontId="67" fillId="0" borderId="34" xfId="55" applyFont="1" applyFill="1" applyBorder="1" applyAlignment="1">
      <alignment horizontal="left" vertical="center"/>
    </xf>
    <xf numFmtId="0" fontId="67" fillId="0" borderId="40" xfId="55" applyFont="1" applyFill="1" applyBorder="1" applyAlignment="1">
      <alignment horizontal="center" vertical="center" textRotation="255"/>
    </xf>
    <xf numFmtId="0" fontId="67" fillId="0" borderId="0" xfId="55" applyFont="1" applyFill="1" applyBorder="1" applyAlignment="1">
      <alignment vertical="center"/>
    </xf>
    <xf numFmtId="0" fontId="67" fillId="0" borderId="0" xfId="55" applyFont="1" applyFill="1" applyBorder="1" applyAlignment="1">
      <alignment vertical="top" wrapText="1"/>
    </xf>
    <xf numFmtId="0" fontId="67" fillId="0" borderId="43" xfId="55" applyFont="1" applyFill="1" applyBorder="1" applyAlignment="1">
      <alignment horizontal="left" vertical="center" indent="1" shrinkToFit="1"/>
    </xf>
    <xf numFmtId="0" fontId="16" fillId="0" borderId="10" xfId="72" applyBorder="1" applyAlignment="1">
      <alignment horizontal="left" vertical="center" indent="1" shrinkToFit="1"/>
    </xf>
    <xf numFmtId="0" fontId="67" fillId="0" borderId="10" xfId="55" applyFont="1" applyFill="1" applyBorder="1" applyAlignment="1">
      <alignment horizontal="center" vertical="center"/>
    </xf>
    <xf numFmtId="176" fontId="67" fillId="0" borderId="10" xfId="55" applyNumberFormat="1" applyFont="1" applyFill="1" applyBorder="1" applyAlignment="1">
      <alignment horizontal="center" vertical="center"/>
    </xf>
    <xf numFmtId="0" fontId="67" fillId="0" borderId="163" xfId="55" applyFont="1" applyFill="1" applyBorder="1" applyAlignment="1">
      <alignment horizontal="center" vertical="center" textRotation="255"/>
    </xf>
    <xf numFmtId="0" fontId="67" fillId="0" borderId="112" xfId="55" applyFont="1" applyFill="1" applyBorder="1" applyAlignment="1">
      <alignment horizontal="center" vertical="center" textRotation="255"/>
    </xf>
    <xf numFmtId="0" fontId="67" fillId="0" borderId="107" xfId="55" applyFont="1" applyFill="1" applyBorder="1" applyAlignment="1">
      <alignment horizontal="center" vertical="center" textRotation="255"/>
    </xf>
    <xf numFmtId="0" fontId="67" fillId="0" borderId="46" xfId="55" applyFont="1" applyFill="1" applyBorder="1" applyAlignment="1">
      <alignment horizontal="left" vertical="center" indent="1" shrinkToFit="1"/>
    </xf>
    <xf numFmtId="0" fontId="16" fillId="0" borderId="34" xfId="72" applyBorder="1" applyAlignment="1">
      <alignment horizontal="left" vertical="center" indent="1" shrinkToFit="1"/>
    </xf>
    <xf numFmtId="176" fontId="67" fillId="0" borderId="34" xfId="55" applyNumberFormat="1" applyFont="1" applyFill="1" applyBorder="1" applyAlignment="1">
      <alignment horizontal="center" vertical="center"/>
    </xf>
    <xf numFmtId="0" fontId="67" fillId="0" borderId="14" xfId="55" applyFont="1" applyFill="1" applyBorder="1" applyAlignment="1">
      <alignment horizontal="center" vertical="center" wrapText="1"/>
    </xf>
    <xf numFmtId="0" fontId="67" fillId="0" borderId="109" xfId="55" applyFont="1" applyFill="1" applyBorder="1" applyAlignment="1">
      <alignment horizontal="center" vertical="center" textRotation="255"/>
    </xf>
    <xf numFmtId="0" fontId="67" fillId="0" borderId="116" xfId="55" applyFont="1" applyFill="1" applyBorder="1" applyAlignment="1">
      <alignment horizontal="center" vertical="center" textRotation="255"/>
    </xf>
    <xf numFmtId="0" fontId="67" fillId="0" borderId="14" xfId="55" applyFont="1" applyFill="1" applyBorder="1" applyAlignment="1">
      <alignment vertical="center" wrapText="1"/>
    </xf>
    <xf numFmtId="0" fontId="67" fillId="0" borderId="14" xfId="55" applyFont="1" applyFill="1" applyBorder="1" applyAlignment="1">
      <alignment vertical="center"/>
    </xf>
    <xf numFmtId="0" fontId="67" fillId="0" borderId="11" xfId="55" applyFont="1" applyFill="1" applyBorder="1" applyAlignment="1">
      <alignment horizontal="center" vertical="center"/>
    </xf>
    <xf numFmtId="0" fontId="67" fillId="0" borderId="56" xfId="55" applyFont="1" applyFill="1" applyBorder="1" applyAlignment="1">
      <alignment horizontal="center" vertical="center"/>
    </xf>
    <xf numFmtId="0" fontId="67" fillId="0" borderId="55" xfId="55" applyFont="1" applyFill="1" applyBorder="1" applyAlignment="1">
      <alignment horizontal="center" vertical="center"/>
    </xf>
    <xf numFmtId="0" fontId="67" fillId="0" borderId="58" xfId="55" applyFont="1" applyFill="1" applyBorder="1" applyAlignment="1">
      <alignment horizontal="center" vertical="center"/>
    </xf>
    <xf numFmtId="0" fontId="67" fillId="0" borderId="164" xfId="55" applyFont="1" applyFill="1" applyBorder="1" applyAlignment="1">
      <alignment horizontal="center" vertical="center" wrapText="1"/>
    </xf>
    <xf numFmtId="0" fontId="67" fillId="0" borderId="165" xfId="55" applyFont="1" applyFill="1" applyBorder="1" applyAlignment="1">
      <alignment horizontal="center" vertical="center"/>
    </xf>
    <xf numFmtId="0" fontId="67" fillId="0" borderId="167" xfId="55" applyFont="1" applyFill="1" applyBorder="1" applyAlignment="1">
      <alignment horizontal="center" vertical="center"/>
    </xf>
    <xf numFmtId="0" fontId="67" fillId="0" borderId="19" xfId="55" applyFont="1" applyFill="1" applyBorder="1" applyAlignment="1">
      <alignment horizontal="center" vertical="center"/>
    </xf>
    <xf numFmtId="0" fontId="67" fillId="0" borderId="165" xfId="55" applyFont="1" applyFill="1" applyBorder="1" applyAlignment="1">
      <alignment horizontal="center" vertical="center" wrapText="1"/>
    </xf>
    <xf numFmtId="0" fontId="67" fillId="0" borderId="47" xfId="55" applyFont="1" applyFill="1" applyBorder="1" applyAlignment="1">
      <alignment horizontal="center" vertical="center" wrapText="1"/>
    </xf>
    <xf numFmtId="0" fontId="97" fillId="0" borderId="0" xfId="55" applyFont="1" applyFill="1" applyBorder="1" applyAlignment="1">
      <alignment horizontal="center" vertical="center"/>
    </xf>
    <xf numFmtId="0" fontId="67" fillId="0" borderId="145" xfId="55" applyFont="1" applyFill="1" applyBorder="1" applyAlignment="1">
      <alignment horizontal="center" vertical="center" wrapText="1"/>
    </xf>
    <xf numFmtId="0" fontId="67" fillId="0" borderId="12" xfId="55" applyFont="1" applyFill="1" applyBorder="1" applyAlignment="1">
      <alignment horizontal="center" vertical="center"/>
    </xf>
    <xf numFmtId="0" fontId="67" fillId="0" borderId="169" xfId="55" applyFont="1" applyFill="1" applyBorder="1" applyAlignment="1">
      <alignment horizontal="center" vertical="center"/>
    </xf>
    <xf numFmtId="0" fontId="67" fillId="0" borderId="170" xfId="55" applyFont="1" applyFill="1" applyBorder="1" applyAlignment="1">
      <alignment horizontal="center" vertical="center"/>
    </xf>
    <xf numFmtId="0" fontId="67" fillId="0" borderId="132" xfId="55" applyFont="1" applyFill="1" applyBorder="1" applyAlignment="1">
      <alignment horizontal="center" vertical="center"/>
    </xf>
    <xf numFmtId="0" fontId="67" fillId="0" borderId="57" xfId="55" applyFont="1" applyFill="1" applyBorder="1" applyAlignment="1">
      <alignment horizontal="center" vertical="center"/>
    </xf>
    <xf numFmtId="0" fontId="90" fillId="0" borderId="19" xfId="101" applyFont="1" applyBorder="1" applyAlignment="1">
      <alignment horizontal="center" vertical="center"/>
    </xf>
    <xf numFmtId="0" fontId="125" fillId="0" borderId="0" xfId="101" applyFont="1" applyAlignment="1">
      <alignment horizontal="center" vertical="center"/>
    </xf>
    <xf numFmtId="0" fontId="90" fillId="27" borderId="0" xfId="101" applyFont="1" applyFill="1" applyAlignment="1">
      <alignment horizontal="center" vertical="center"/>
    </xf>
    <xf numFmtId="0" fontId="90" fillId="0" borderId="211" xfId="101" applyFont="1" applyBorder="1" applyAlignment="1">
      <alignment horizontal="center" vertical="center"/>
    </xf>
    <xf numFmtId="0" fontId="90" fillId="0" borderId="54" xfId="101" applyFont="1" applyBorder="1" applyAlignment="1">
      <alignment horizontal="center" vertical="center"/>
    </xf>
    <xf numFmtId="0" fontId="90" fillId="0" borderId="194" xfId="101" applyFont="1" applyBorder="1" applyAlignment="1">
      <alignment horizontal="center" vertical="center"/>
    </xf>
    <xf numFmtId="0" fontId="90" fillId="0" borderId="23" xfId="101" applyFont="1" applyBorder="1" applyAlignment="1">
      <alignment horizontal="center" vertical="center"/>
    </xf>
    <xf numFmtId="0" fontId="90" fillId="0" borderId="0" xfId="101" applyFont="1" applyAlignment="1">
      <alignment vertical="center" wrapText="1"/>
    </xf>
    <xf numFmtId="0" fontId="90" fillId="0" borderId="210" xfId="101" applyFont="1" applyBorder="1" applyAlignment="1">
      <alignment horizontal="center" vertical="center"/>
    </xf>
    <xf numFmtId="0" fontId="126" fillId="0" borderId="212" xfId="101" applyFont="1" applyBorder="1" applyAlignment="1">
      <alignment horizontal="center" vertical="center" wrapText="1"/>
    </xf>
    <xf numFmtId="0" fontId="90" fillId="0" borderId="159" xfId="101" applyFont="1" applyBorder="1" applyAlignment="1">
      <alignment horizontal="center" vertical="center"/>
    </xf>
    <xf numFmtId="0" fontId="90" fillId="0" borderId="159" xfId="101" applyFont="1" applyBorder="1">
      <alignment vertical="center"/>
    </xf>
    <xf numFmtId="0" fontId="126" fillId="31" borderId="21" xfId="101" applyFont="1" applyFill="1" applyBorder="1" applyAlignment="1">
      <alignment horizontal="center" vertical="center" shrinkToFit="1"/>
    </xf>
    <xf numFmtId="0" fontId="126" fillId="31" borderId="22" xfId="101" applyFont="1" applyFill="1" applyBorder="1" applyAlignment="1">
      <alignment horizontal="center" vertical="center" shrinkToFit="1"/>
    </xf>
    <xf numFmtId="0" fontId="126" fillId="31" borderId="23" xfId="101" applyFont="1" applyFill="1" applyBorder="1" applyAlignment="1">
      <alignment horizontal="center" vertical="center" shrinkToFit="1"/>
    </xf>
    <xf numFmtId="0" fontId="126" fillId="0" borderId="19" xfId="101" applyFont="1" applyBorder="1" applyAlignment="1">
      <alignment horizontal="left" vertical="center" wrapText="1"/>
    </xf>
    <xf numFmtId="0" fontId="127" fillId="0" borderId="19" xfId="101" applyFont="1" applyBorder="1" applyAlignment="1">
      <alignment horizontal="left" vertical="center" wrapText="1" shrinkToFit="1"/>
    </xf>
    <xf numFmtId="0" fontId="127" fillId="0" borderId="19" xfId="101" applyFont="1" applyBorder="1" applyAlignment="1">
      <alignment horizontal="left" vertical="center" shrinkToFit="1"/>
    </xf>
    <xf numFmtId="0" fontId="126" fillId="0" borderId="213" xfId="101" applyFont="1" applyBorder="1" applyAlignment="1">
      <alignment horizontal="center" vertical="center" wrapText="1"/>
    </xf>
    <xf numFmtId="0" fontId="90" fillId="0" borderId="0" xfId="101" applyFont="1" applyAlignment="1">
      <alignment horizontal="left" vertical="top" wrapText="1"/>
    </xf>
    <xf numFmtId="0" fontId="128" fillId="32" borderId="23" xfId="101" applyFont="1" applyFill="1" applyBorder="1" applyAlignment="1">
      <alignment horizontal="center" vertical="center"/>
    </xf>
    <xf numFmtId="0" fontId="203" fillId="0" borderId="0" xfId="101" applyFont="1" applyAlignment="1">
      <alignment horizontal="center" vertical="center"/>
    </xf>
    <xf numFmtId="0" fontId="128" fillId="32" borderId="19" xfId="101" applyFont="1" applyFill="1" applyBorder="1" applyAlignment="1">
      <alignment horizontal="center" vertical="center"/>
    </xf>
    <xf numFmtId="0" fontId="80" fillId="0" borderId="210" xfId="101" applyFont="1" applyBorder="1" applyAlignment="1">
      <alignment horizontal="center" vertical="center"/>
    </xf>
    <xf numFmtId="0" fontId="181" fillId="0" borderId="212" xfId="101" applyFont="1" applyBorder="1" applyAlignment="1">
      <alignment horizontal="center" vertical="center" wrapText="1"/>
    </xf>
    <xf numFmtId="0" fontId="80" fillId="0" borderId="159" xfId="101" applyFont="1" applyBorder="1" applyAlignment="1">
      <alignment horizontal="center" vertical="center"/>
    </xf>
    <xf numFmtId="0" fontId="80" fillId="0" borderId="159" xfId="101" applyFont="1" applyBorder="1">
      <alignment vertical="center"/>
    </xf>
    <xf numFmtId="0" fontId="181" fillId="31" borderId="21" xfId="101" applyFont="1" applyFill="1" applyBorder="1" applyAlignment="1">
      <alignment horizontal="center" vertical="center" shrinkToFit="1"/>
    </xf>
    <xf numFmtId="0" fontId="181" fillId="31" borderId="23" xfId="101" applyFont="1" applyFill="1" applyBorder="1" applyAlignment="1">
      <alignment horizontal="center" vertical="center" shrinkToFit="1"/>
    </xf>
    <xf numFmtId="0" fontId="181" fillId="0" borderId="19" xfId="101" applyFont="1" applyBorder="1" applyAlignment="1">
      <alignment horizontal="left" vertical="center" wrapText="1"/>
    </xf>
    <xf numFmtId="0" fontId="181" fillId="31" borderId="21" xfId="101" applyFont="1" applyFill="1" applyBorder="1" applyAlignment="1">
      <alignment horizontal="center" vertical="center" wrapText="1"/>
    </xf>
    <xf numFmtId="0" fontId="181" fillId="31" borderId="23" xfId="101" applyFont="1" applyFill="1" applyBorder="1" applyAlignment="1">
      <alignment horizontal="center" vertical="center" wrapText="1"/>
    </xf>
    <xf numFmtId="0" fontId="181" fillId="0" borderId="21" xfId="101" applyFont="1" applyBorder="1" applyAlignment="1">
      <alignment horizontal="center" vertical="center" wrapText="1"/>
    </xf>
    <xf numFmtId="0" fontId="181" fillId="0" borderId="23" xfId="101" applyFont="1" applyBorder="1" applyAlignment="1">
      <alignment horizontal="center" vertical="center" wrapText="1"/>
    </xf>
    <xf numFmtId="0" fontId="80" fillId="0" borderId="21" xfId="101" applyFont="1" applyBorder="1" applyAlignment="1">
      <alignment horizontal="center" vertical="center"/>
    </xf>
    <xf numFmtId="0" fontId="80" fillId="0" borderId="23" xfId="101" applyFont="1" applyBorder="1" applyAlignment="1">
      <alignment horizontal="center" vertical="center"/>
    </xf>
    <xf numFmtId="0" fontId="201" fillId="0" borderId="213" xfId="101" applyFont="1" applyFill="1" applyBorder="1" applyAlignment="1">
      <alignment horizontal="center" vertical="center" wrapText="1"/>
    </xf>
    <xf numFmtId="0" fontId="193" fillId="0" borderId="19" xfId="101" applyFont="1" applyBorder="1" applyAlignment="1">
      <alignment horizontal="left" vertical="center" wrapText="1" shrinkToFit="1"/>
    </xf>
    <xf numFmtId="0" fontId="193" fillId="0" borderId="19" xfId="101" applyFont="1" applyBorder="1" applyAlignment="1">
      <alignment horizontal="left" vertical="center" shrinkToFit="1"/>
    </xf>
    <xf numFmtId="0" fontId="201" fillId="32" borderId="21" xfId="101" applyFont="1" applyFill="1" applyBorder="1" applyAlignment="1">
      <alignment horizontal="center" vertical="center" shrinkToFit="1"/>
    </xf>
    <xf numFmtId="0" fontId="201" fillId="32" borderId="23" xfId="101" applyFont="1" applyFill="1" applyBorder="1" applyAlignment="1">
      <alignment horizontal="center" vertical="center" shrinkToFit="1"/>
    </xf>
    <xf numFmtId="0" fontId="201" fillId="32" borderId="19" xfId="101" applyFont="1" applyFill="1" applyBorder="1" applyAlignment="1">
      <alignment horizontal="left" vertical="center" wrapText="1"/>
    </xf>
    <xf numFmtId="0" fontId="201" fillId="32" borderId="21" xfId="101" applyFont="1" applyFill="1" applyBorder="1" applyAlignment="1">
      <alignment horizontal="center" vertical="center" wrapText="1"/>
    </xf>
    <xf numFmtId="0" fontId="201" fillId="32" borderId="23" xfId="101" applyFont="1" applyFill="1" applyBorder="1" applyAlignment="1">
      <alignment horizontal="center" vertical="center" wrapText="1"/>
    </xf>
    <xf numFmtId="0" fontId="201" fillId="32" borderId="21" xfId="101" applyFont="1" applyFill="1" applyBorder="1" applyAlignment="1">
      <alignment horizontal="center" vertical="center"/>
    </xf>
    <xf numFmtId="0" fontId="201" fillId="32" borderId="23" xfId="101" applyFont="1" applyFill="1" applyBorder="1" applyAlignment="1">
      <alignment horizontal="center" vertical="center"/>
    </xf>
    <xf numFmtId="0" fontId="202" fillId="32" borderId="21" xfId="101" applyFont="1" applyFill="1" applyBorder="1" applyAlignment="1">
      <alignment horizontal="center" vertical="center" wrapText="1" shrinkToFit="1"/>
    </xf>
    <xf numFmtId="0" fontId="202" fillId="32" borderId="23" xfId="101" applyFont="1" applyFill="1" applyBorder="1" applyAlignment="1">
      <alignment horizontal="center" vertical="center" wrapText="1" shrinkToFit="1"/>
    </xf>
    <xf numFmtId="0" fontId="126" fillId="31" borderId="21" xfId="101" applyFont="1" applyFill="1" applyBorder="1" applyAlignment="1">
      <alignment horizontal="center" vertical="center" wrapText="1"/>
    </xf>
    <xf numFmtId="0" fontId="126" fillId="31" borderId="23" xfId="101" applyFont="1" applyFill="1" applyBorder="1" applyAlignment="1">
      <alignment horizontal="center" vertical="center" wrapText="1"/>
    </xf>
    <xf numFmtId="0" fontId="126" fillId="0" borderId="21" xfId="101" applyFont="1" applyBorder="1" applyAlignment="1">
      <alignment horizontal="center" vertical="center" wrapText="1"/>
    </xf>
    <xf numFmtId="0" fontId="126" fillId="0" borderId="23" xfId="101" applyFont="1" applyBorder="1" applyAlignment="1">
      <alignment horizontal="center" vertical="center" wrapText="1"/>
    </xf>
    <xf numFmtId="0" fontId="90" fillId="31" borderId="21" xfId="101" applyFont="1" applyFill="1" applyBorder="1" applyAlignment="1">
      <alignment horizontal="center" vertical="center"/>
    </xf>
    <xf numFmtId="0" fontId="90" fillId="31" borderId="23" xfId="101" applyFont="1" applyFill="1" applyBorder="1" applyAlignment="1">
      <alignment horizontal="center" vertical="center"/>
    </xf>
    <xf numFmtId="0" fontId="2" fillId="0" borderId="0" xfId="101" applyAlignment="1">
      <alignment vertical="center" wrapText="1"/>
    </xf>
    <xf numFmtId="0" fontId="126" fillId="31" borderId="21" xfId="101" applyFont="1" applyFill="1" applyBorder="1" applyAlignment="1">
      <alignment horizontal="center" vertical="center"/>
    </xf>
    <xf numFmtId="0" fontId="126" fillId="31" borderId="23" xfId="101" applyFont="1" applyFill="1" applyBorder="1" applyAlignment="1">
      <alignment horizontal="center" vertical="center"/>
    </xf>
    <xf numFmtId="0" fontId="127" fillId="0" borderId="21" xfId="101" applyFont="1" applyBorder="1" applyAlignment="1">
      <alignment horizontal="left" vertical="center" wrapText="1" shrinkToFit="1"/>
    </xf>
    <xf numFmtId="0" fontId="127" fillId="0" borderId="23" xfId="101" applyFont="1" applyBorder="1" applyAlignment="1">
      <alignment horizontal="left" vertical="center" wrapText="1" shrinkToFit="1"/>
    </xf>
    <xf numFmtId="0" fontId="128" fillId="32" borderId="211" xfId="101" applyFont="1" applyFill="1" applyBorder="1" applyAlignment="1">
      <alignment horizontal="center" vertical="center"/>
    </xf>
    <xf numFmtId="0" fontId="128" fillId="32" borderId="54" xfId="101" applyFont="1" applyFill="1" applyBorder="1" applyAlignment="1">
      <alignment horizontal="center" vertical="center"/>
    </xf>
    <xf numFmtId="0" fontId="128" fillId="32" borderId="194" xfId="101" applyFont="1" applyFill="1" applyBorder="1" applyAlignment="1">
      <alignment horizontal="center" vertical="center"/>
    </xf>
    <xf numFmtId="0" fontId="200" fillId="32" borderId="19" xfId="101" applyFont="1" applyFill="1" applyBorder="1" applyAlignment="1">
      <alignment horizontal="center" vertical="center"/>
    </xf>
    <xf numFmtId="0" fontId="129" fillId="32" borderId="21" xfId="101" applyFont="1" applyFill="1" applyBorder="1" applyAlignment="1">
      <alignment horizontal="center" vertical="center" shrinkToFit="1"/>
    </xf>
    <xf numFmtId="0" fontId="129" fillId="32" borderId="23" xfId="101" applyFont="1" applyFill="1" applyBorder="1" applyAlignment="1">
      <alignment horizontal="center" vertical="center" shrinkToFit="1"/>
    </xf>
    <xf numFmtId="0" fontId="129" fillId="32" borderId="19" xfId="101" applyFont="1" applyFill="1" applyBorder="1" applyAlignment="1">
      <alignment horizontal="left" vertical="center" wrapText="1"/>
    </xf>
    <xf numFmtId="0" fontId="129" fillId="32" borderId="21" xfId="101" applyFont="1" applyFill="1" applyBorder="1" applyAlignment="1">
      <alignment horizontal="center" vertical="center" wrapText="1"/>
    </xf>
    <xf numFmtId="0" fontId="129" fillId="32" borderId="23" xfId="101" applyFont="1" applyFill="1" applyBorder="1" applyAlignment="1">
      <alignment horizontal="center" vertical="center" wrapText="1"/>
    </xf>
    <xf numFmtId="0" fontId="128" fillId="32" borderId="21" xfId="101" applyFont="1" applyFill="1" applyBorder="1" applyAlignment="1">
      <alignment horizontal="center" vertical="center"/>
    </xf>
    <xf numFmtId="0" fontId="130" fillId="32" borderId="19" xfId="101" applyFont="1" applyFill="1" applyBorder="1" applyAlignment="1">
      <alignment horizontal="left" vertical="center" wrapText="1" shrinkToFit="1"/>
    </xf>
    <xf numFmtId="0" fontId="130" fillId="32" borderId="19" xfId="101" applyFont="1" applyFill="1" applyBorder="1" applyAlignment="1">
      <alignment horizontal="left" vertical="center" shrinkToFit="1"/>
    </xf>
    <xf numFmtId="0" fontId="80" fillId="0" borderId="19" xfId="101" applyFont="1" applyBorder="1" applyAlignment="1">
      <alignment horizontal="center" vertical="center"/>
    </xf>
    <xf numFmtId="0" fontId="181" fillId="32" borderId="21" xfId="101" applyFont="1" applyFill="1" applyBorder="1" applyAlignment="1">
      <alignment horizontal="center" vertical="center" shrinkToFit="1"/>
    </xf>
    <xf numFmtId="0" fontId="181" fillId="32" borderId="22" xfId="101" applyFont="1" applyFill="1" applyBorder="1" applyAlignment="1">
      <alignment horizontal="center" vertical="center" shrinkToFit="1"/>
    </xf>
    <xf numFmtId="0" fontId="181" fillId="32" borderId="23" xfId="101" applyFont="1" applyFill="1" applyBorder="1" applyAlignment="1">
      <alignment horizontal="center" vertical="center" shrinkToFit="1"/>
    </xf>
    <xf numFmtId="0" fontId="181" fillId="32" borderId="21" xfId="101" applyFont="1" applyFill="1" applyBorder="1" applyAlignment="1">
      <alignment horizontal="center" vertical="center" wrapText="1"/>
    </xf>
    <xf numFmtId="0" fontId="181" fillId="32" borderId="22" xfId="101" applyFont="1" applyFill="1" applyBorder="1" applyAlignment="1">
      <alignment horizontal="center" vertical="center" wrapText="1"/>
    </xf>
    <xf numFmtId="0" fontId="181" fillId="32" borderId="23" xfId="101" applyFont="1" applyFill="1" applyBorder="1" applyAlignment="1">
      <alignment horizontal="center" vertical="center" wrapText="1"/>
    </xf>
    <xf numFmtId="0" fontId="80" fillId="32" borderId="21" xfId="101" applyFont="1" applyFill="1" applyBorder="1" applyAlignment="1">
      <alignment horizontal="center" vertical="center"/>
    </xf>
    <xf numFmtId="0" fontId="80" fillId="32" borderId="22" xfId="101" applyFont="1" applyFill="1" applyBorder="1" applyAlignment="1">
      <alignment horizontal="center" vertical="center"/>
    </xf>
    <xf numFmtId="0" fontId="80" fillId="32" borderId="23" xfId="101" applyFont="1" applyFill="1" applyBorder="1" applyAlignment="1">
      <alignment horizontal="center" vertical="center"/>
    </xf>
    <xf numFmtId="0" fontId="193" fillId="32" borderId="19" xfId="101" applyFont="1" applyFill="1" applyBorder="1" applyAlignment="1">
      <alignment horizontal="left" vertical="center" wrapText="1" shrinkToFit="1"/>
    </xf>
    <xf numFmtId="0" fontId="193" fillId="32" borderId="19" xfId="101" applyFont="1" applyFill="1" applyBorder="1" applyAlignment="1">
      <alignment horizontal="left" vertical="center" shrinkToFit="1"/>
    </xf>
    <xf numFmtId="0" fontId="181" fillId="31" borderId="21" xfId="101" applyFont="1" applyFill="1" applyBorder="1" applyAlignment="1">
      <alignment horizontal="center" vertical="center"/>
    </xf>
    <xf numFmtId="0" fontId="181" fillId="31" borderId="23" xfId="101" applyFont="1" applyFill="1" applyBorder="1" applyAlignment="1">
      <alignment horizontal="center" vertical="center"/>
    </xf>
    <xf numFmtId="0" fontId="193" fillId="0" borderId="21" xfId="101" applyFont="1" applyBorder="1" applyAlignment="1">
      <alignment horizontal="left" vertical="center" wrapText="1" shrinkToFit="1"/>
    </xf>
    <xf numFmtId="0" fontId="193" fillId="0" borderId="23" xfId="101" applyFont="1" applyBorder="1" applyAlignment="1">
      <alignment horizontal="left" vertical="center" wrapText="1" shrinkToFit="1"/>
    </xf>
    <xf numFmtId="0" fontId="127" fillId="0" borderId="22" xfId="101" applyFont="1" applyBorder="1" applyAlignment="1">
      <alignment horizontal="left" vertical="center" wrapText="1" shrinkToFit="1"/>
    </xf>
    <xf numFmtId="0" fontId="126" fillId="31" borderId="21" xfId="102" applyFont="1" applyFill="1" applyBorder="1" applyAlignment="1">
      <alignment horizontal="center" vertical="center" shrinkToFit="1"/>
    </xf>
    <xf numFmtId="0" fontId="126" fillId="31" borderId="22" xfId="102" applyFont="1" applyFill="1" applyBorder="1" applyAlignment="1">
      <alignment horizontal="center" vertical="center" shrinkToFit="1"/>
    </xf>
    <xf numFmtId="0" fontId="126" fillId="31" borderId="23" xfId="102" applyFont="1" applyFill="1" applyBorder="1" applyAlignment="1">
      <alignment horizontal="center" vertical="center" shrinkToFit="1"/>
    </xf>
    <xf numFmtId="0" fontId="126" fillId="0" borderId="22" xfId="101" applyFont="1" applyBorder="1" applyAlignment="1">
      <alignment horizontal="center" vertical="center" wrapText="1"/>
    </xf>
    <xf numFmtId="0" fontId="126" fillId="31" borderId="21" xfId="102" applyFont="1" applyFill="1" applyBorder="1" applyAlignment="1">
      <alignment horizontal="center" vertical="center" wrapText="1"/>
    </xf>
    <xf numFmtId="0" fontId="126" fillId="31" borderId="23" xfId="102" applyFont="1" applyFill="1" applyBorder="1" applyAlignment="1">
      <alignment horizontal="center" vertical="center" wrapText="1"/>
    </xf>
    <xf numFmtId="0" fontId="126" fillId="41" borderId="212" xfId="101" applyFont="1" applyFill="1" applyBorder="1" applyAlignment="1">
      <alignment horizontal="center" vertical="center" wrapText="1"/>
    </xf>
    <xf numFmtId="0" fontId="0" fillId="0" borderId="0" xfId="0" applyAlignment="1">
      <alignment horizontal="left"/>
    </xf>
    <xf numFmtId="0" fontId="109" fillId="0" borderId="0" xfId="0" applyFont="1" applyAlignment="1">
      <alignment horizontal="center" vertical="center"/>
    </xf>
    <xf numFmtId="0" fontId="26" fillId="0" borderId="19" xfId="0" applyFont="1" applyBorder="1" applyAlignment="1">
      <alignment horizontal="center" vertical="center"/>
    </xf>
    <xf numFmtId="0" fontId="26"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11" xfId="0" applyFont="1" applyBorder="1" applyAlignment="1">
      <alignment horizontal="right" vertical="center" wrapText="1"/>
    </xf>
    <xf numFmtId="0" fontId="26" fillId="0" borderId="11" xfId="0" applyFont="1" applyBorder="1" applyAlignment="1">
      <alignment horizontal="right" vertical="center"/>
    </xf>
    <xf numFmtId="0" fontId="26" fillId="0" borderId="27" xfId="0" applyFont="1" applyBorder="1" applyAlignment="1">
      <alignment horizontal="left" vertical="center" wrapText="1"/>
    </xf>
    <xf numFmtId="0" fontId="26" fillId="0" borderId="15" xfId="0" applyFont="1" applyBorder="1" applyAlignment="1">
      <alignment horizontal="left" vertical="center"/>
    </xf>
    <xf numFmtId="0" fontId="26" fillId="0" borderId="26" xfId="0" applyFont="1" applyBorder="1" applyAlignment="1">
      <alignment horizontal="left" vertical="center"/>
    </xf>
    <xf numFmtId="0" fontId="26" fillId="0" borderId="11" xfId="0" applyFont="1" applyBorder="1" applyAlignment="1">
      <alignment horizontal="left" vertical="center" wrapText="1"/>
    </xf>
    <xf numFmtId="0" fontId="26" fillId="0" borderId="12" xfId="0" applyFont="1" applyBorder="1" applyAlignment="1">
      <alignment horizontal="left" vertical="center" wrapText="1"/>
    </xf>
    <xf numFmtId="176" fontId="23" fillId="28" borderId="0" xfId="78" applyNumberFormat="1" applyFont="1" applyFill="1" applyAlignment="1">
      <alignment horizontal="right" vertical="center" shrinkToFit="1"/>
    </xf>
    <xf numFmtId="0" fontId="26" fillId="0" borderId="12" xfId="0" applyFont="1" applyBorder="1" applyAlignment="1">
      <alignment horizontal="left" vertical="center"/>
    </xf>
    <xf numFmtId="0" fontId="67" fillId="27" borderId="132" xfId="55" quotePrefix="1" applyNumberFormat="1" applyFont="1" applyFill="1" applyBorder="1" applyAlignment="1">
      <alignment horizontal="left" vertical="center" wrapText="1" indent="1"/>
    </xf>
    <xf numFmtId="0" fontId="67" fillId="27" borderId="55" xfId="55" applyNumberFormat="1" applyFont="1" applyFill="1" applyBorder="1" applyAlignment="1">
      <alignment horizontal="left" vertical="center" wrapText="1" indent="1"/>
    </xf>
    <xf numFmtId="0" fontId="67" fillId="27" borderId="58" xfId="55" applyNumberFormat="1" applyFont="1" applyFill="1" applyBorder="1" applyAlignment="1">
      <alignment horizontal="left" vertical="center" wrapText="1" indent="1"/>
    </xf>
    <xf numFmtId="0" fontId="205" fillId="31" borderId="0" xfId="55" applyFont="1" applyFill="1" applyBorder="1" applyAlignment="1">
      <alignment horizontal="left" vertical="top" wrapText="1"/>
    </xf>
    <xf numFmtId="0" fontId="62" fillId="31" borderId="0" xfId="55" applyFont="1" applyFill="1" applyBorder="1" applyAlignment="1">
      <alignment horizontal="left" vertical="top" wrapText="1"/>
    </xf>
    <xf numFmtId="0" fontId="67" fillId="0" borderId="44" xfId="55" applyFont="1" applyFill="1" applyBorder="1" applyAlignment="1">
      <alignment vertical="center"/>
    </xf>
    <xf numFmtId="0" fontId="67" fillId="0" borderId="45" xfId="55" applyFont="1" applyFill="1" applyBorder="1" applyAlignment="1">
      <alignment vertical="center"/>
    </xf>
    <xf numFmtId="0" fontId="67" fillId="27" borderId="134" xfId="55" applyNumberFormat="1" applyFont="1" applyFill="1" applyBorder="1" applyAlignment="1">
      <alignment horizontal="left" vertical="center" wrapText="1" indent="1"/>
    </xf>
    <xf numFmtId="0" fontId="67" fillId="27" borderId="28" xfId="55" applyNumberFormat="1" applyFont="1" applyFill="1" applyBorder="1" applyAlignment="1">
      <alignment horizontal="left" vertical="center" wrapText="1" indent="1"/>
    </xf>
    <xf numFmtId="0" fontId="67" fillId="27" borderId="53" xfId="55" applyNumberFormat="1" applyFont="1" applyFill="1" applyBorder="1" applyAlignment="1">
      <alignment horizontal="left" vertical="center" wrapText="1" indent="1"/>
    </xf>
    <xf numFmtId="0" fontId="67" fillId="0" borderId="145" xfId="55" applyFont="1" applyFill="1" applyBorder="1" applyAlignment="1">
      <alignment vertical="center"/>
    </xf>
    <xf numFmtId="0" fontId="67" fillId="0" borderId="48" xfId="55" applyFont="1" applyFill="1" applyBorder="1" applyAlignment="1">
      <alignment vertical="center"/>
    </xf>
    <xf numFmtId="0" fontId="67" fillId="0" borderId="48" xfId="55" applyFont="1" applyFill="1" applyBorder="1">
      <alignment vertical="center"/>
    </xf>
    <xf numFmtId="0" fontId="67" fillId="0" borderId="49" xfId="55" applyFont="1" applyFill="1" applyBorder="1">
      <alignment vertical="center"/>
    </xf>
    <xf numFmtId="176" fontId="67" fillId="31" borderId="47" xfId="55" applyNumberFormat="1" applyFont="1" applyFill="1" applyBorder="1" applyAlignment="1">
      <alignment horizontal="center" vertical="center"/>
    </xf>
    <xf numFmtId="176" fontId="67" fillId="31" borderId="48" xfId="55" applyNumberFormat="1" applyFont="1" applyFill="1" applyBorder="1" applyAlignment="1">
      <alignment horizontal="center" vertical="center"/>
    </xf>
    <xf numFmtId="176" fontId="67" fillId="31" borderId="166" xfId="55" applyNumberFormat="1" applyFont="1" applyFill="1" applyBorder="1" applyAlignment="1">
      <alignment horizontal="center" vertical="center"/>
    </xf>
    <xf numFmtId="0" fontId="84" fillId="27" borderId="0" xfId="87" applyNumberFormat="1" applyFont="1" applyFill="1" applyAlignment="1" applyProtection="1">
      <alignment horizontal="left" vertical="center" shrinkToFit="1"/>
    </xf>
    <xf numFmtId="0" fontId="206" fillId="27" borderId="39" xfId="87" applyFont="1" applyFill="1" applyBorder="1" applyAlignment="1">
      <alignment horizontal="center" vertical="center"/>
    </xf>
    <xf numFmtId="0" fontId="206" fillId="27" borderId="31" xfId="87" applyFont="1" applyFill="1" applyBorder="1" applyAlignment="1">
      <alignment horizontal="center" vertical="center"/>
    </xf>
    <xf numFmtId="0" fontId="206" fillId="27" borderId="40" xfId="87" applyFont="1" applyFill="1" applyBorder="1" applyAlignment="1">
      <alignment horizontal="center" vertical="center"/>
    </xf>
    <xf numFmtId="0" fontId="206" fillId="27" borderId="0" xfId="87" applyFont="1" applyFill="1" applyBorder="1" applyAlignment="1">
      <alignment horizontal="center" vertical="center"/>
    </xf>
    <xf numFmtId="0" fontId="207" fillId="27" borderId="31" xfId="87" applyFont="1" applyFill="1" applyBorder="1" applyAlignment="1" applyProtection="1">
      <alignment horizontal="center" vertical="center"/>
    </xf>
    <xf numFmtId="0" fontId="207" fillId="27" borderId="32" xfId="87" applyFont="1" applyFill="1" applyBorder="1" applyAlignment="1" applyProtection="1">
      <alignment horizontal="center" vertical="center"/>
    </xf>
    <xf numFmtId="0" fontId="207" fillId="27" borderId="0" xfId="87" applyFont="1" applyFill="1" applyBorder="1" applyAlignment="1" applyProtection="1">
      <alignment horizontal="center" vertical="center"/>
    </xf>
    <xf numFmtId="0" fontId="207" fillId="27" borderId="33" xfId="87" applyFont="1" applyFill="1" applyBorder="1" applyAlignment="1" applyProtection="1">
      <alignment horizontal="center" vertical="center"/>
    </xf>
    <xf numFmtId="0" fontId="83" fillId="0" borderId="19" xfId="87" applyFont="1" applyBorder="1" applyAlignment="1">
      <alignment horizontal="center" vertical="center" wrapText="1"/>
    </xf>
    <xf numFmtId="0" fontId="83" fillId="0" borderId="19" xfId="87" applyFont="1" applyBorder="1" applyAlignment="1">
      <alignment horizontal="center" vertical="center"/>
    </xf>
    <xf numFmtId="0" fontId="131" fillId="0" borderId="19" xfId="87" applyFont="1" applyBorder="1" applyAlignment="1">
      <alignment horizontal="center" vertical="center" wrapText="1"/>
    </xf>
    <xf numFmtId="0" fontId="131" fillId="0" borderId="19" xfId="87" applyFont="1" applyBorder="1" applyAlignment="1">
      <alignment horizontal="center" vertical="center" wrapText="1" shrinkToFit="1"/>
    </xf>
    <xf numFmtId="181" fontId="131" fillId="0" borderId="19" xfId="87" applyNumberFormat="1" applyFont="1" applyBorder="1" applyAlignment="1">
      <alignment horizontal="center" vertical="center" wrapText="1"/>
    </xf>
    <xf numFmtId="0" fontId="132" fillId="27" borderId="40" xfId="87" applyFont="1" applyFill="1" applyBorder="1" applyAlignment="1">
      <alignment horizontal="center" vertical="center"/>
    </xf>
    <xf numFmtId="0" fontId="132" fillId="27" borderId="0" xfId="87" applyFont="1" applyFill="1" applyBorder="1" applyAlignment="1">
      <alignment horizontal="center" vertical="center"/>
    </xf>
    <xf numFmtId="0" fontId="132" fillId="27" borderId="46" xfId="87" applyFont="1" applyFill="1" applyBorder="1" applyAlignment="1">
      <alignment horizontal="center" vertical="center"/>
    </xf>
    <xf numFmtId="0" fontId="132" fillId="27" borderId="34" xfId="87" applyFont="1" applyFill="1" applyBorder="1" applyAlignment="1">
      <alignment horizontal="center" vertical="center"/>
    </xf>
    <xf numFmtId="1" fontId="207" fillId="27" borderId="0" xfId="87" applyNumberFormat="1" applyFont="1" applyFill="1" applyBorder="1" applyAlignment="1" applyProtection="1">
      <alignment horizontal="center" vertical="center"/>
    </xf>
    <xf numFmtId="1" fontId="207" fillId="27" borderId="33" xfId="87" applyNumberFormat="1" applyFont="1" applyFill="1" applyBorder="1" applyAlignment="1" applyProtection="1">
      <alignment horizontal="center" vertical="center"/>
    </xf>
    <xf numFmtId="1" fontId="207" fillId="27" borderId="34" xfId="87" applyNumberFormat="1" applyFont="1" applyFill="1" applyBorder="1" applyAlignment="1" applyProtection="1">
      <alignment horizontal="center" vertical="center"/>
    </xf>
    <xf numFmtId="1" fontId="207" fillId="27" borderId="35" xfId="87" applyNumberFormat="1" applyFont="1" applyFill="1" applyBorder="1" applyAlignment="1" applyProtection="1">
      <alignment horizontal="center" vertical="center"/>
    </xf>
    <xf numFmtId="181" fontId="134" fillId="0" borderId="19" xfId="87" applyNumberFormat="1" applyFont="1" applyFill="1" applyBorder="1" applyAlignment="1">
      <alignment horizontal="center" vertical="center"/>
    </xf>
    <xf numFmtId="181" fontId="134" fillId="31" borderId="19" xfId="87" applyNumberFormat="1" applyFont="1" applyFill="1" applyBorder="1" applyAlignment="1">
      <alignment horizontal="center" vertical="center"/>
    </xf>
    <xf numFmtId="181" fontId="134" fillId="31" borderId="21" xfId="87" applyNumberFormat="1" applyFont="1" applyFill="1" applyBorder="1" applyAlignment="1">
      <alignment horizontal="center" vertical="center"/>
    </xf>
    <xf numFmtId="0" fontId="83" fillId="31" borderId="0" xfId="87" applyFont="1" applyFill="1" applyAlignment="1">
      <alignment horizontal="center" vertical="center" shrinkToFit="1"/>
    </xf>
    <xf numFmtId="0" fontId="132" fillId="31" borderId="19" xfId="87" applyFont="1" applyFill="1" applyBorder="1" applyAlignment="1">
      <alignment horizontal="center" vertical="center"/>
    </xf>
    <xf numFmtId="181" fontId="132" fillId="0" borderId="19" xfId="87" applyNumberFormat="1" applyFont="1" applyBorder="1" applyAlignment="1">
      <alignment horizontal="center" vertical="center"/>
    </xf>
    <xf numFmtId="0" fontId="84" fillId="0" borderId="0" xfId="87" applyFont="1" applyAlignment="1" applyProtection="1">
      <alignment horizontal="right" vertical="center"/>
    </xf>
    <xf numFmtId="193" fontId="84" fillId="0" borderId="0" xfId="87" applyNumberFormat="1" applyFont="1" applyAlignment="1" applyProtection="1">
      <alignment horizontal="left" vertical="center"/>
    </xf>
    <xf numFmtId="181" fontId="134" fillId="31" borderId="222" xfId="87" applyNumberFormat="1" applyFont="1" applyFill="1" applyBorder="1" applyAlignment="1">
      <alignment horizontal="center" vertical="center"/>
    </xf>
    <xf numFmtId="0" fontId="83" fillId="31" borderId="222" xfId="87" applyFont="1" applyFill="1" applyBorder="1" applyAlignment="1">
      <alignment horizontal="center" vertical="center"/>
    </xf>
    <xf numFmtId="0" fontId="83" fillId="31" borderId="23" xfId="87" applyFont="1" applyFill="1" applyBorder="1" applyAlignment="1">
      <alignment horizontal="center" vertical="center"/>
    </xf>
    <xf numFmtId="0" fontId="83" fillId="31" borderId="19" xfId="87" applyFont="1" applyFill="1" applyBorder="1" applyAlignment="1">
      <alignment horizontal="center" vertical="center"/>
    </xf>
    <xf numFmtId="0" fontId="83" fillId="0" borderId="0" xfId="87" quotePrefix="1" applyFont="1" applyAlignment="1">
      <alignment horizontal="center" vertical="center" wrapText="1"/>
    </xf>
    <xf numFmtId="0" fontId="83" fillId="0" borderId="10" xfId="87" quotePrefix="1" applyFont="1" applyBorder="1" applyAlignment="1">
      <alignment horizontal="center" vertical="center" wrapText="1"/>
    </xf>
    <xf numFmtId="0" fontId="83" fillId="0" borderId="0" xfId="87" applyFont="1" applyAlignment="1" applyProtection="1">
      <alignment horizontal="center" vertical="center" wrapText="1"/>
    </xf>
    <xf numFmtId="0" fontId="83" fillId="0" borderId="0" xfId="87" applyFont="1" applyAlignment="1" applyProtection="1">
      <alignment horizontal="center" vertical="center"/>
    </xf>
    <xf numFmtId="0" fontId="83" fillId="0" borderId="21" xfId="87" applyFont="1" applyBorder="1" applyAlignment="1">
      <alignment horizontal="center" vertical="center" textRotation="255"/>
    </xf>
    <xf numFmtId="0" fontId="83" fillId="0" borderId="22" xfId="87" applyFont="1" applyBorder="1" applyAlignment="1">
      <alignment horizontal="center" vertical="center" textRotation="255"/>
    </xf>
    <xf numFmtId="0" fontId="83" fillId="0" borderId="23" xfId="87" applyFont="1" applyBorder="1" applyAlignment="1">
      <alignment horizontal="center" vertical="center" textRotation="255"/>
    </xf>
    <xf numFmtId="0" fontId="83" fillId="0" borderId="21" xfId="87" applyFont="1" applyBorder="1" applyAlignment="1">
      <alignment horizontal="center" vertical="center" wrapText="1"/>
    </xf>
    <xf numFmtId="0" fontId="83" fillId="0" borderId="22" xfId="87" applyFont="1" applyBorder="1" applyAlignment="1">
      <alignment horizontal="center" vertical="center" wrapText="1"/>
    </xf>
    <xf numFmtId="0" fontId="83" fillId="0" borderId="23" xfId="87" applyFont="1" applyBorder="1" applyAlignment="1">
      <alignment horizontal="center" vertical="center" wrapText="1"/>
    </xf>
    <xf numFmtId="181" fontId="83" fillId="0" borderId="21" xfId="87" applyNumberFormat="1" applyFont="1" applyBorder="1" applyAlignment="1" applyProtection="1">
      <alignment horizontal="center" vertical="center"/>
    </xf>
    <xf numFmtId="181" fontId="83" fillId="0" borderId="22" xfId="87" applyNumberFormat="1" applyFont="1" applyBorder="1" applyAlignment="1" applyProtection="1">
      <alignment horizontal="center" vertical="center"/>
    </xf>
    <xf numFmtId="181" fontId="83" fillId="0" borderId="115" xfId="87" applyNumberFormat="1" applyFont="1" applyBorder="1" applyAlignment="1" applyProtection="1">
      <alignment horizontal="center" vertical="center"/>
    </xf>
    <xf numFmtId="0" fontId="83" fillId="0" borderId="13" xfId="87" applyFont="1" applyBorder="1" applyAlignment="1" applyProtection="1">
      <alignment horizontal="center" vertical="center"/>
    </xf>
    <xf numFmtId="0" fontId="83" fillId="0" borderId="14" xfId="87" applyFont="1" applyBorder="1" applyAlignment="1" applyProtection="1">
      <alignment horizontal="center" vertical="center"/>
    </xf>
    <xf numFmtId="0" fontId="83" fillId="0" borderId="27" xfId="87" applyFont="1" applyBorder="1" applyAlignment="1" applyProtection="1">
      <alignment horizontal="center" vertical="center"/>
    </xf>
    <xf numFmtId="0" fontId="83" fillId="0" borderId="16" xfId="87" applyFont="1" applyBorder="1" applyAlignment="1" applyProtection="1">
      <alignment horizontal="center" vertical="center"/>
    </xf>
    <xf numFmtId="0" fontId="83" fillId="0" borderId="0" xfId="87" applyFont="1" applyBorder="1" applyAlignment="1" applyProtection="1">
      <alignment horizontal="center" vertical="center"/>
    </xf>
    <xf numFmtId="0" fontId="83" fillId="0" borderId="15" xfId="87" applyFont="1" applyBorder="1" applyAlignment="1" applyProtection="1">
      <alignment horizontal="center" vertical="center"/>
    </xf>
    <xf numFmtId="0" fontId="83" fillId="0" borderId="18" xfId="87" applyFont="1" applyBorder="1" applyAlignment="1" applyProtection="1">
      <alignment horizontal="center" vertical="center"/>
    </xf>
    <xf numFmtId="0" fontId="83" fillId="0" borderId="10" xfId="87" applyFont="1" applyBorder="1" applyAlignment="1" applyProtection="1">
      <alignment horizontal="center" vertical="center"/>
    </xf>
    <xf numFmtId="0" fontId="83" fillId="0" borderId="26" xfId="87" applyFont="1" applyBorder="1" applyAlignment="1" applyProtection="1">
      <alignment horizontal="center" vertical="center"/>
    </xf>
    <xf numFmtId="55" fontId="132" fillId="0" borderId="11" xfId="87" applyNumberFormat="1" applyFont="1" applyBorder="1" applyAlignment="1" applyProtection="1">
      <alignment horizontal="center" vertical="center"/>
    </xf>
    <xf numFmtId="55" fontId="132" fillId="0" borderId="28" xfId="87" applyNumberFormat="1" applyFont="1" applyBorder="1" applyAlignment="1" applyProtection="1">
      <alignment horizontal="center" vertical="center"/>
    </xf>
    <xf numFmtId="0" fontId="133" fillId="0" borderId="19" xfId="87" applyFont="1" applyBorder="1" applyAlignment="1">
      <alignment horizontal="center" vertical="center" wrapText="1" shrinkToFit="1"/>
    </xf>
    <xf numFmtId="0" fontId="131" fillId="0" borderId="13" xfId="87" applyFont="1" applyBorder="1" applyAlignment="1">
      <alignment horizontal="center" vertical="center" textRotation="255" wrapText="1"/>
    </xf>
    <xf numFmtId="0" fontId="131" fillId="0" borderId="16" xfId="87" applyFont="1" applyBorder="1" applyAlignment="1">
      <alignment horizontal="center" vertical="center" textRotation="255" wrapText="1"/>
    </xf>
    <xf numFmtId="0" fontId="131" fillId="0" borderId="18" xfId="87" applyFont="1" applyBorder="1" applyAlignment="1">
      <alignment horizontal="center" vertical="center" textRotation="255" wrapText="1"/>
    </xf>
    <xf numFmtId="0" fontId="133" fillId="0" borderId="27" xfId="87" applyFont="1" applyBorder="1" applyAlignment="1">
      <alignment horizontal="center" vertical="center" textRotation="255" wrapText="1" shrinkToFit="1"/>
    </xf>
    <xf numFmtId="0" fontId="133" fillId="0" borderId="15" xfId="87" applyFont="1" applyBorder="1" applyAlignment="1">
      <alignment horizontal="center" vertical="center" textRotation="255" wrapText="1" shrinkToFit="1"/>
    </xf>
    <xf numFmtId="0" fontId="133" fillId="0" borderId="26" xfId="87" applyFont="1" applyBorder="1" applyAlignment="1">
      <alignment horizontal="center" vertical="center" textRotation="255" wrapText="1" shrinkToFit="1"/>
    </xf>
    <xf numFmtId="0" fontId="131" fillId="0" borderId="21" xfId="87" applyFont="1" applyBorder="1" applyAlignment="1">
      <alignment horizontal="center" vertical="center" textRotation="255" wrapText="1"/>
    </xf>
    <xf numFmtId="0" fontId="131" fillId="0" borderId="22" xfId="87" applyFont="1" applyBorder="1" applyAlignment="1">
      <alignment horizontal="center" vertical="center" textRotation="255" wrapText="1"/>
    </xf>
    <xf numFmtId="0" fontId="131" fillId="0" borderId="23" xfId="87" applyFont="1" applyBorder="1" applyAlignment="1">
      <alignment horizontal="center" vertical="center" textRotation="255" wrapText="1"/>
    </xf>
    <xf numFmtId="0" fontId="83" fillId="0" borderId="16" xfId="87" applyFont="1" applyBorder="1" applyAlignment="1" applyProtection="1">
      <alignment horizontal="left" vertical="center" shrinkToFit="1"/>
      <protection locked="0"/>
    </xf>
    <xf numFmtId="0" fontId="83" fillId="0" borderId="0" xfId="87" applyFont="1" applyBorder="1" applyAlignment="1" applyProtection="1">
      <alignment horizontal="left" vertical="center" shrinkToFit="1"/>
      <protection locked="0"/>
    </xf>
    <xf numFmtId="0" fontId="83" fillId="0" borderId="15" xfId="87" applyFont="1" applyBorder="1" applyAlignment="1" applyProtection="1">
      <alignment horizontal="left" vertical="center" shrinkToFit="1"/>
      <protection locked="0"/>
    </xf>
    <xf numFmtId="176" fontId="84" fillId="28" borderId="0" xfId="87" applyNumberFormat="1" applyFont="1" applyFill="1" applyAlignment="1" applyProtection="1">
      <alignment horizontal="left" vertical="center" shrinkToFit="1"/>
      <protection locked="0"/>
    </xf>
    <xf numFmtId="176" fontId="84" fillId="27" borderId="0" xfId="87" applyNumberFormat="1" applyFont="1" applyFill="1" applyBorder="1" applyAlignment="1" applyProtection="1">
      <alignment horizontal="left" vertical="center" shrinkToFit="1"/>
      <protection locked="0"/>
    </xf>
    <xf numFmtId="0" fontId="83" fillId="0" borderId="16" xfId="87" applyFont="1" applyBorder="1" applyAlignment="1">
      <alignment horizontal="left" vertical="center" shrinkToFit="1"/>
    </xf>
    <xf numFmtId="0" fontId="83" fillId="0" borderId="0" xfId="87" applyFont="1" applyBorder="1" applyAlignment="1">
      <alignment horizontal="left" vertical="center" shrinkToFit="1"/>
    </xf>
    <xf numFmtId="0" fontId="83" fillId="31" borderId="21" xfId="87" applyFont="1" applyFill="1" applyBorder="1" applyAlignment="1">
      <alignment horizontal="center" vertical="center"/>
    </xf>
    <xf numFmtId="0" fontId="83" fillId="31" borderId="13" xfId="87" applyFont="1" applyFill="1" applyBorder="1" applyAlignment="1">
      <alignment horizontal="center" vertical="center"/>
    </xf>
    <xf numFmtId="0" fontId="83" fillId="31" borderId="216" xfId="87" applyFont="1" applyFill="1" applyBorder="1" applyAlignment="1">
      <alignment horizontal="center" vertical="center"/>
    </xf>
    <xf numFmtId="0" fontId="83" fillId="31" borderId="224" xfId="87" applyFont="1" applyFill="1" applyBorder="1" applyAlignment="1">
      <alignment horizontal="center" vertical="center"/>
    </xf>
    <xf numFmtId="0" fontId="83" fillId="31" borderId="226" xfId="87" applyFont="1" applyFill="1" applyBorder="1" applyAlignment="1">
      <alignment horizontal="center" vertical="center"/>
    </xf>
    <xf numFmtId="181" fontId="132" fillId="27" borderId="19" xfId="87" applyNumberFormat="1" applyFont="1" applyFill="1" applyBorder="1" applyAlignment="1">
      <alignment horizontal="center" vertical="center"/>
    </xf>
    <xf numFmtId="176" fontId="84" fillId="27" borderId="0" xfId="87" applyNumberFormat="1" applyFont="1" applyFill="1" applyAlignment="1" applyProtection="1">
      <alignment horizontal="left" vertical="center" shrinkToFit="1"/>
      <protection locked="0"/>
    </xf>
    <xf numFmtId="0" fontId="83" fillId="0" borderId="90" xfId="93" applyFont="1" applyBorder="1" applyAlignment="1" applyProtection="1">
      <alignment horizontal="center" vertical="center" shrinkToFit="1"/>
    </xf>
    <xf numFmtId="0" fontId="83" fillId="0" borderId="121" xfId="93" applyFont="1" applyBorder="1" applyAlignment="1" applyProtection="1">
      <alignment horizontal="center" vertical="center" shrinkToFit="1"/>
    </xf>
    <xf numFmtId="0" fontId="83" fillId="0" borderId="296" xfId="93" applyFont="1" applyBorder="1" applyAlignment="1" applyProtection="1">
      <alignment horizontal="center" vertical="center"/>
    </xf>
    <xf numFmtId="0" fontId="83" fillId="0" borderId="339" xfId="93" applyFont="1" applyBorder="1" applyAlignment="1" applyProtection="1">
      <alignment horizontal="center" vertical="center"/>
    </xf>
    <xf numFmtId="0" fontId="132" fillId="25" borderId="162" xfId="93" applyFont="1" applyFill="1" applyBorder="1" applyAlignment="1">
      <alignment horizontal="center" vertical="center"/>
    </xf>
    <xf numFmtId="0" fontId="132" fillId="25" borderId="150" xfId="93" applyFont="1" applyFill="1" applyBorder="1" applyAlignment="1">
      <alignment horizontal="center" vertical="center"/>
    </xf>
    <xf numFmtId="0" fontId="83" fillId="0" borderId="0" xfId="93" applyFont="1" applyAlignment="1" applyProtection="1">
      <alignment horizontal="left" vertical="center"/>
    </xf>
    <xf numFmtId="0" fontId="83" fillId="0" borderId="225" xfId="93" applyFont="1" applyBorder="1" applyAlignment="1" applyProtection="1">
      <alignment horizontal="center" vertical="center"/>
    </xf>
    <xf numFmtId="0" fontId="83" fillId="0" borderId="223" xfId="93" applyFont="1" applyBorder="1" applyAlignment="1" applyProtection="1">
      <alignment horizontal="center" vertical="center"/>
    </xf>
    <xf numFmtId="179" fontId="83" fillId="0" borderId="226" xfId="93" applyNumberFormat="1" applyFont="1" applyBorder="1" applyAlignment="1" applyProtection="1">
      <alignment horizontal="center" vertical="center"/>
    </xf>
    <xf numFmtId="179" fontId="83" fillId="0" borderId="223" xfId="93" applyNumberFormat="1" applyFont="1" applyBorder="1" applyAlignment="1" applyProtection="1">
      <alignment horizontal="center" vertical="center"/>
    </xf>
    <xf numFmtId="0" fontId="83" fillId="0" borderId="223" xfId="93" applyNumberFormat="1" applyFont="1" applyBorder="1" applyAlignment="1" applyProtection="1">
      <alignment horizontal="center" vertical="center"/>
    </xf>
    <xf numFmtId="181" fontId="83" fillId="25" borderId="332" xfId="93" applyNumberFormat="1" applyFont="1" applyFill="1" applyBorder="1" applyAlignment="1">
      <alignment horizontal="center" vertical="center"/>
    </xf>
    <xf numFmtId="181" fontId="83" fillId="25" borderId="214" xfId="93" applyNumberFormat="1" applyFont="1" applyFill="1" applyBorder="1" applyAlignment="1">
      <alignment horizontal="center" vertical="center"/>
    </xf>
    <xf numFmtId="0" fontId="132" fillId="25" borderId="46" xfId="93" applyFont="1" applyFill="1" applyBorder="1" applyAlignment="1">
      <alignment horizontal="center" vertical="center"/>
    </xf>
    <xf numFmtId="0" fontId="132" fillId="25" borderId="34" xfId="93" applyFont="1" applyFill="1" applyBorder="1" applyAlignment="1">
      <alignment horizontal="center" vertical="center"/>
    </xf>
    <xf numFmtId="0" fontId="83" fillId="0" borderId="224" xfId="93" applyFont="1" applyBorder="1" applyAlignment="1" applyProtection="1">
      <alignment horizontal="center" vertical="center" textRotation="255"/>
      <protection locked="0"/>
    </xf>
    <xf numFmtId="55" fontId="132" fillId="0" borderId="28" xfId="93" applyNumberFormat="1" applyFont="1" applyBorder="1" applyAlignment="1" applyProtection="1">
      <alignment horizontal="center" vertical="center"/>
    </xf>
    <xf numFmtId="55" fontId="132" fillId="0" borderId="12" xfId="93" applyNumberFormat="1" applyFont="1" applyBorder="1" applyAlignment="1" applyProtection="1">
      <alignment horizontal="center" vertical="center"/>
    </xf>
    <xf numFmtId="0" fontId="194" fillId="0" borderId="214" xfId="93" applyFont="1" applyBorder="1" applyAlignment="1" applyProtection="1">
      <alignment horizontal="center" vertical="center" wrapText="1" shrinkToFit="1"/>
    </xf>
    <xf numFmtId="0" fontId="194" fillId="0" borderId="161" xfId="93" applyFont="1" applyBorder="1" applyAlignment="1" applyProtection="1">
      <alignment horizontal="center" vertical="center" shrinkToFit="1"/>
    </xf>
    <xf numFmtId="0" fontId="83" fillId="0" borderId="225" xfId="93" applyFont="1" applyBorder="1" applyAlignment="1" applyProtection="1">
      <alignment horizontal="center" vertical="center" textRotation="255"/>
      <protection locked="0"/>
    </xf>
    <xf numFmtId="0" fontId="83" fillId="0" borderId="0" xfId="93" applyFont="1" applyAlignment="1" applyProtection="1">
      <alignment horizontal="left" vertical="center" shrinkToFit="1"/>
    </xf>
    <xf numFmtId="176" fontId="83" fillId="28" borderId="0" xfId="93" applyNumberFormat="1" applyFont="1" applyFill="1" applyAlignment="1" applyProtection="1">
      <alignment horizontal="center" vertical="center" shrinkToFit="1"/>
      <protection locked="0"/>
    </xf>
    <xf numFmtId="0" fontId="83" fillId="0" borderId="0" xfId="93" applyFont="1" applyAlignment="1" applyProtection="1">
      <alignment horizontal="right" vertical="center"/>
    </xf>
    <xf numFmtId="0" fontId="83" fillId="0" borderId="0" xfId="93" applyNumberFormat="1" applyFont="1" applyAlignment="1" applyProtection="1">
      <alignment horizontal="left" vertical="center"/>
    </xf>
    <xf numFmtId="193" fontId="83" fillId="0" borderId="0" xfId="93" applyNumberFormat="1" applyFont="1" applyAlignment="1" applyProtection="1">
      <alignment horizontal="left" vertical="center"/>
    </xf>
    <xf numFmtId="0" fontId="83" fillId="0" borderId="18" xfId="93" applyFont="1" applyBorder="1" applyAlignment="1" applyProtection="1">
      <alignment horizontal="center" vertical="center" shrinkToFit="1"/>
    </xf>
    <xf numFmtId="0" fontId="83" fillId="0" borderId="10" xfId="93" applyFont="1" applyBorder="1" applyAlignment="1" applyProtection="1">
      <alignment horizontal="center" vertical="center" shrinkToFit="1"/>
    </xf>
    <xf numFmtId="0" fontId="83" fillId="0" borderId="10" xfId="93" applyFont="1" applyBorder="1" applyAlignment="1" applyProtection="1">
      <alignment horizontal="center" vertical="center"/>
    </xf>
    <xf numFmtId="181" fontId="83" fillId="25" borderId="336" xfId="93" applyNumberFormat="1" applyFont="1" applyFill="1" applyBorder="1" applyAlignment="1">
      <alignment horizontal="center" vertical="center"/>
    </xf>
    <xf numFmtId="181" fontId="83" fillId="25" borderId="345" xfId="93" applyNumberFormat="1" applyFont="1" applyFill="1" applyBorder="1" applyAlignment="1">
      <alignment horizontal="center" vertical="center"/>
    </xf>
    <xf numFmtId="176" fontId="87" fillId="28" borderId="162" xfId="93" applyNumberFormat="1" applyFont="1" applyFill="1" applyBorder="1" applyAlignment="1" applyProtection="1">
      <alignment horizontal="center" vertical="center" shrinkToFit="1"/>
      <protection locked="0"/>
    </xf>
    <xf numFmtId="176" fontId="87" fillId="28" borderId="150" xfId="93" applyNumberFormat="1" applyFont="1" applyFill="1" applyBorder="1" applyAlignment="1" applyProtection="1">
      <alignment horizontal="center" vertical="center" shrinkToFit="1"/>
      <protection locked="0"/>
    </xf>
    <xf numFmtId="176" fontId="87" fillId="28" borderId="68" xfId="93" applyNumberFormat="1" applyFont="1" applyFill="1" applyBorder="1" applyAlignment="1" applyProtection="1">
      <alignment horizontal="center" vertical="center" shrinkToFit="1"/>
      <protection locked="0"/>
    </xf>
    <xf numFmtId="0" fontId="83" fillId="0" borderId="340" xfId="93" applyFont="1" applyBorder="1" applyAlignment="1" applyProtection="1">
      <alignment horizontal="center" vertical="center"/>
    </xf>
    <xf numFmtId="0" fontId="83" fillId="0" borderId="341" xfId="93" applyFont="1" applyBorder="1" applyAlignment="1" applyProtection="1">
      <alignment horizontal="center" vertical="center"/>
    </xf>
    <xf numFmtId="179" fontId="83" fillId="0" borderId="342" xfId="93" applyNumberFormat="1" applyFont="1" applyBorder="1" applyAlignment="1" applyProtection="1">
      <alignment horizontal="center" vertical="center"/>
    </xf>
    <xf numFmtId="179" fontId="83" fillId="0" borderId="341" xfId="93" applyNumberFormat="1" applyFont="1" applyBorder="1" applyAlignment="1" applyProtection="1">
      <alignment horizontal="center" vertical="center"/>
    </xf>
    <xf numFmtId="0" fontId="83" fillId="0" borderId="50" xfId="93" applyFont="1" applyBorder="1" applyAlignment="1" applyProtection="1">
      <alignment horizontal="center" vertical="center"/>
    </xf>
    <xf numFmtId="181" fontId="83" fillId="25" borderId="343" xfId="93" applyNumberFormat="1" applyFont="1" applyFill="1" applyBorder="1" applyAlignment="1">
      <alignment horizontal="center" vertical="center"/>
    </xf>
    <xf numFmtId="181" fontId="83" fillId="25" borderId="344" xfId="93" applyNumberFormat="1" applyFont="1" applyFill="1" applyBorder="1" applyAlignment="1">
      <alignment horizontal="center" vertical="center"/>
    </xf>
    <xf numFmtId="0" fontId="83" fillId="0" borderId="224" xfId="93" applyFont="1" applyBorder="1" applyAlignment="1" applyProtection="1">
      <alignment horizontal="center" vertical="center" shrinkToFit="1"/>
      <protection locked="0"/>
    </xf>
    <xf numFmtId="0" fontId="83" fillId="0" borderId="223" xfId="93" applyFont="1" applyBorder="1" applyAlignment="1" applyProtection="1">
      <alignment horizontal="center" vertical="center" textRotation="255"/>
      <protection locked="0"/>
    </xf>
    <xf numFmtId="0" fontId="83" fillId="0" borderId="22" xfId="93" applyFont="1" applyBorder="1" applyAlignment="1" applyProtection="1">
      <alignment horizontal="center" vertical="center"/>
    </xf>
    <xf numFmtId="0" fontId="83" fillId="0" borderId="225" xfId="93" applyFont="1" applyBorder="1" applyAlignment="1" applyProtection="1">
      <alignment horizontal="center" vertical="center" shrinkToFit="1"/>
      <protection locked="0"/>
    </xf>
    <xf numFmtId="0" fontId="83" fillId="0" borderId="224" xfId="93" applyFont="1" applyBorder="1" applyAlignment="1" applyProtection="1">
      <alignment horizontal="center" vertical="center"/>
      <protection locked="0"/>
    </xf>
    <xf numFmtId="0" fontId="83" fillId="0" borderId="232" xfId="93" applyFont="1" applyBorder="1" applyAlignment="1" applyProtection="1">
      <alignment horizontal="center" vertical="center"/>
      <protection locked="0"/>
    </xf>
    <xf numFmtId="0" fontId="83" fillId="0" borderId="223" xfId="93" applyFont="1" applyBorder="1" applyAlignment="1" applyProtection="1">
      <alignment horizontal="center" vertical="center" shrinkToFit="1"/>
      <protection locked="0"/>
    </xf>
    <xf numFmtId="0" fontId="83" fillId="0" borderId="214" xfId="93" applyFont="1" applyBorder="1" applyAlignment="1" applyProtection="1">
      <alignment horizontal="center" vertical="center"/>
    </xf>
    <xf numFmtId="0" fontId="83" fillId="0" borderId="23" xfId="93" applyFont="1" applyBorder="1" applyAlignment="1" applyProtection="1">
      <alignment horizontal="center" vertical="center"/>
    </xf>
    <xf numFmtId="0" fontId="83" fillId="0" borderId="225" xfId="93" applyFont="1" applyBorder="1" applyAlignment="1" applyProtection="1">
      <alignment horizontal="center" vertical="center"/>
      <protection locked="0"/>
    </xf>
    <xf numFmtId="0" fontId="83" fillId="0" borderId="228" xfId="93" applyFont="1" applyBorder="1" applyAlignment="1" applyProtection="1">
      <alignment horizontal="center" vertical="center"/>
      <protection locked="0"/>
    </xf>
    <xf numFmtId="0" fontId="83" fillId="0" borderId="223" xfId="93" applyFont="1" applyBorder="1" applyAlignment="1" applyProtection="1">
      <alignment horizontal="center" vertical="center"/>
      <protection locked="0"/>
    </xf>
    <xf numFmtId="0" fontId="83" fillId="0" borderId="229" xfId="93" applyFont="1" applyBorder="1" applyAlignment="1" applyProtection="1">
      <alignment horizontal="center" vertical="center"/>
      <protection locked="0"/>
    </xf>
    <xf numFmtId="55" fontId="132" fillId="0" borderId="11" xfId="93" applyNumberFormat="1" applyFont="1" applyBorder="1" applyAlignment="1" applyProtection="1">
      <alignment horizontal="center" vertical="center"/>
    </xf>
    <xf numFmtId="0" fontId="83" fillId="0" borderId="337" xfId="93" applyFont="1" applyBorder="1" applyAlignment="1" applyProtection="1">
      <alignment horizontal="center" vertical="center"/>
      <protection locked="0"/>
    </xf>
    <xf numFmtId="0" fontId="83" fillId="0" borderId="370" xfId="93" applyFont="1" applyBorder="1" applyAlignment="1" applyProtection="1">
      <alignment horizontal="center" vertical="center"/>
      <protection locked="0"/>
    </xf>
    <xf numFmtId="0" fontId="83" fillId="0" borderId="71" xfId="93" applyFont="1" applyBorder="1" applyAlignment="1" applyProtection="1">
      <alignment horizontal="center" vertical="center" shrinkToFit="1"/>
      <protection locked="0"/>
    </xf>
    <xf numFmtId="0" fontId="83" fillId="0" borderId="64" xfId="93" applyFont="1" applyBorder="1" applyAlignment="1" applyProtection="1">
      <alignment horizontal="center" vertical="center" shrinkToFit="1"/>
      <protection locked="0"/>
    </xf>
    <xf numFmtId="0" fontId="83" fillId="0" borderId="337" xfId="93" applyFont="1" applyBorder="1" applyAlignment="1" applyProtection="1">
      <alignment horizontal="center" vertical="center" shrinkToFit="1"/>
      <protection locked="0"/>
    </xf>
    <xf numFmtId="0" fontId="83" fillId="0" borderId="370" xfId="93" applyFont="1" applyBorder="1" applyAlignment="1" applyProtection="1">
      <alignment horizontal="center" vertical="center" shrinkToFit="1"/>
      <protection locked="0"/>
    </xf>
    <xf numFmtId="0" fontId="83" fillId="0" borderId="221" xfId="93" applyFont="1" applyBorder="1" applyAlignment="1" applyProtection="1">
      <alignment horizontal="center" vertical="center"/>
      <protection locked="0"/>
    </xf>
    <xf numFmtId="0" fontId="83" fillId="0" borderId="71" xfId="93" applyFont="1" applyBorder="1" applyAlignment="1" applyProtection="1">
      <alignment horizontal="center" vertical="center"/>
      <protection locked="0"/>
    </xf>
    <xf numFmtId="0" fontId="83" fillId="0" borderId="175" xfId="93" applyFont="1" applyBorder="1" applyAlignment="1" applyProtection="1">
      <alignment horizontal="center" vertical="center"/>
      <protection locked="0"/>
    </xf>
    <xf numFmtId="0" fontId="83" fillId="0" borderId="337" xfId="93" applyFont="1" applyBorder="1" applyAlignment="1" applyProtection="1">
      <alignment horizontal="center" vertical="center" textRotation="255"/>
      <protection locked="0"/>
    </xf>
    <xf numFmtId="0" fontId="83" fillId="0" borderId="370" xfId="93" applyFont="1" applyBorder="1" applyAlignment="1" applyProtection="1">
      <alignment horizontal="center" vertical="center" textRotation="255"/>
      <protection locked="0"/>
    </xf>
    <xf numFmtId="176" fontId="83" fillId="25" borderId="0" xfId="93" applyNumberFormat="1" applyFont="1" applyFill="1" applyAlignment="1" applyProtection="1">
      <alignment horizontal="center" vertical="center" shrinkToFit="1"/>
      <protection locked="0"/>
    </xf>
    <xf numFmtId="176" fontId="87" fillId="25" borderId="162" xfId="93" applyNumberFormat="1" applyFont="1" applyFill="1" applyBorder="1" applyAlignment="1" applyProtection="1">
      <alignment horizontal="center" vertical="center" shrinkToFit="1"/>
      <protection locked="0"/>
    </xf>
    <xf numFmtId="176" fontId="87" fillId="25" borderId="150" xfId="93" applyNumberFormat="1" applyFont="1" applyFill="1" applyBorder="1" applyAlignment="1" applyProtection="1">
      <alignment horizontal="center" vertical="center" shrinkToFit="1"/>
      <protection locked="0"/>
    </xf>
    <xf numFmtId="176" fontId="87" fillId="25" borderId="68" xfId="93" applyNumberFormat="1" applyFont="1" applyFill="1" applyBorder="1" applyAlignment="1" applyProtection="1">
      <alignment horizontal="center" vertical="center" shrinkToFit="1"/>
      <protection locked="0"/>
    </xf>
    <xf numFmtId="0" fontId="240" fillId="0" borderId="27" xfId="103" applyFont="1" applyBorder="1" applyAlignment="1">
      <alignment horizontal="center" vertical="center" wrapText="1"/>
    </xf>
    <xf numFmtId="0" fontId="240" fillId="0" borderId="15" xfId="103" applyFont="1" applyBorder="1" applyAlignment="1">
      <alignment horizontal="center" vertical="center" wrapText="1"/>
    </xf>
    <xf numFmtId="0" fontId="240" fillId="0" borderId="13" xfId="103" applyFont="1" applyBorder="1" applyAlignment="1">
      <alignment horizontal="center" vertical="center" wrapText="1"/>
    </xf>
    <xf numFmtId="0" fontId="240" fillId="0" borderId="16" xfId="103" applyFont="1" applyBorder="1" applyAlignment="1">
      <alignment horizontal="center" vertical="center" wrapText="1"/>
    </xf>
    <xf numFmtId="0" fontId="240" fillId="0" borderId="0" xfId="103" applyFont="1" applyAlignment="1">
      <alignment horizontal="left" vertical="center"/>
    </xf>
    <xf numFmtId="55" fontId="240" fillId="0" borderId="11" xfId="103" applyNumberFormat="1" applyFont="1" applyBorder="1" applyAlignment="1">
      <alignment horizontal="center" vertical="center"/>
    </xf>
    <xf numFmtId="55" fontId="240" fillId="0" borderId="28" xfId="103" applyNumberFormat="1" applyFont="1" applyBorder="1" applyAlignment="1">
      <alignment horizontal="center" vertical="center"/>
    </xf>
    <xf numFmtId="0" fontId="240" fillId="0" borderId="14" xfId="103" applyFont="1" applyBorder="1" applyAlignment="1">
      <alignment horizontal="center" vertical="center" wrapText="1"/>
    </xf>
    <xf numFmtId="0" fontId="240" fillId="0" borderId="0" xfId="103" applyFont="1" applyBorder="1" applyAlignment="1">
      <alignment horizontal="center" vertical="center" wrapText="1"/>
    </xf>
    <xf numFmtId="0" fontId="240" fillId="0" borderId="14" xfId="103" applyFont="1" applyBorder="1" applyAlignment="1">
      <alignment horizontal="center" vertical="center"/>
    </xf>
    <xf numFmtId="0" fontId="240" fillId="0" borderId="0" xfId="103" applyFont="1" applyBorder="1" applyAlignment="1">
      <alignment horizontal="center" vertical="center"/>
    </xf>
    <xf numFmtId="55" fontId="240" fillId="0" borderId="12" xfId="103" applyNumberFormat="1" applyFont="1" applyBorder="1" applyAlignment="1">
      <alignment horizontal="center" vertical="center"/>
    </xf>
    <xf numFmtId="0" fontId="240" fillId="27" borderId="0" xfId="103" applyFont="1" applyFill="1" applyAlignment="1">
      <alignment horizontal="center" vertical="center"/>
    </xf>
    <xf numFmtId="0" fontId="240" fillId="0" borderId="0" xfId="103" applyFont="1" applyAlignment="1">
      <alignment horizontal="center" vertical="center"/>
    </xf>
    <xf numFmtId="0" fontId="240" fillId="0" borderId="89" xfId="103" applyFont="1" applyBorder="1" applyAlignment="1">
      <alignment horizontal="center" vertical="center"/>
    </xf>
    <xf numFmtId="0" fontId="240" fillId="0" borderId="225" xfId="103" applyFont="1" applyBorder="1" applyAlignment="1">
      <alignment horizontal="center" vertical="center"/>
    </xf>
    <xf numFmtId="0" fontId="247" fillId="0" borderId="269" xfId="103" applyFont="1" applyBorder="1" applyAlignment="1">
      <alignment vertical="center" textRotation="255"/>
    </xf>
    <xf numFmtId="0" fontId="247" fillId="0" borderId="64" xfId="103" applyFont="1" applyBorder="1" applyAlignment="1">
      <alignment vertical="center" textRotation="255"/>
    </xf>
    <xf numFmtId="0" fontId="247" fillId="0" borderId="296" xfId="103" applyFont="1" applyBorder="1" applyAlignment="1">
      <alignment vertical="center" textRotation="255"/>
    </xf>
    <xf numFmtId="0" fontId="247" fillId="0" borderId="370" xfId="103" applyFont="1" applyBorder="1" applyAlignment="1">
      <alignment vertical="center" textRotation="255"/>
    </xf>
    <xf numFmtId="0" fontId="247" fillId="0" borderId="244" xfId="103" applyFont="1" applyBorder="1" applyAlignment="1">
      <alignment vertical="center" textRotation="255"/>
    </xf>
    <xf numFmtId="0" fontId="247" fillId="0" borderId="61" xfId="103" applyFont="1" applyBorder="1" applyAlignment="1">
      <alignment vertical="center" textRotation="255"/>
    </xf>
    <xf numFmtId="0" fontId="240" fillId="0" borderId="376" xfId="103" applyFont="1" applyBorder="1" applyAlignment="1">
      <alignment horizontal="center" vertical="center"/>
    </xf>
    <xf numFmtId="0" fontId="240" fillId="0" borderId="357" xfId="103" applyFont="1" applyBorder="1" applyAlignment="1">
      <alignment horizontal="center" vertical="center"/>
    </xf>
    <xf numFmtId="0" fontId="240" fillId="0" borderId="377" xfId="103" applyFont="1" applyBorder="1" applyAlignment="1">
      <alignment horizontal="center" vertical="center"/>
    </xf>
    <xf numFmtId="0" fontId="240" fillId="0" borderId="378" xfId="103" applyFont="1" applyBorder="1" applyAlignment="1">
      <alignment horizontal="center" vertical="center"/>
    </xf>
    <xf numFmtId="0" fontId="240" fillId="0" borderId="379" xfId="103" applyFont="1" applyBorder="1" applyAlignment="1">
      <alignment horizontal="center" vertical="center"/>
    </xf>
    <xf numFmtId="0" fontId="240" fillId="0" borderId="380" xfId="103" applyFont="1" applyBorder="1" applyAlignment="1">
      <alignment horizontal="center" vertical="center"/>
    </xf>
    <xf numFmtId="181" fontId="240" fillId="0" borderId="21" xfId="103" applyNumberFormat="1" applyFont="1" applyBorder="1" applyAlignment="1">
      <alignment horizontal="center" vertical="center"/>
    </xf>
    <xf numFmtId="181" fontId="240" fillId="0" borderId="22" xfId="103" applyNumberFormat="1" applyFont="1" applyBorder="1" applyAlignment="1">
      <alignment horizontal="center" vertical="center"/>
    </xf>
    <xf numFmtId="181" fontId="240" fillId="0" borderId="23" xfId="103" applyNumberFormat="1" applyFont="1" applyBorder="1" applyAlignment="1">
      <alignment horizontal="center" vertical="center"/>
    </xf>
    <xf numFmtId="0" fontId="247" fillId="0" borderId="0" xfId="103" applyFont="1" applyBorder="1" applyAlignment="1">
      <alignment vertical="center" textRotation="255"/>
    </xf>
    <xf numFmtId="0" fontId="240" fillId="0" borderId="222" xfId="103" applyFont="1" applyBorder="1" applyAlignment="1">
      <alignment horizontal="center" vertical="center"/>
    </xf>
    <xf numFmtId="0" fontId="247" fillId="0" borderId="71" xfId="103" applyFont="1" applyBorder="1" applyAlignment="1">
      <alignment vertical="center" textRotation="255"/>
    </xf>
    <xf numFmtId="0" fontId="247" fillId="0" borderId="337" xfId="103" applyFont="1" applyBorder="1" applyAlignment="1">
      <alignment vertical="center" textRotation="255"/>
    </xf>
    <xf numFmtId="58" fontId="240" fillId="28" borderId="0" xfId="103" applyNumberFormat="1" applyFont="1" applyFill="1" applyAlignment="1">
      <alignment horizontal="center" vertical="center"/>
    </xf>
    <xf numFmtId="0" fontId="247" fillId="0" borderId="77" xfId="103" applyFont="1" applyBorder="1" applyAlignment="1">
      <alignment vertical="center" textRotation="255"/>
    </xf>
    <xf numFmtId="0" fontId="247" fillId="0" borderId="372" xfId="103" applyFont="1" applyBorder="1" applyAlignment="1">
      <alignment vertical="center" textRotation="255"/>
    </xf>
    <xf numFmtId="0" fontId="240" fillId="0" borderId="216" xfId="103" applyFont="1" applyBorder="1" applyAlignment="1">
      <alignment horizontal="center" vertical="center"/>
    </xf>
    <xf numFmtId="0" fontId="240" fillId="0" borderId="224" xfId="103" applyFont="1" applyBorder="1" applyAlignment="1">
      <alignment horizontal="center" vertical="center"/>
    </xf>
    <xf numFmtId="0" fontId="240" fillId="0" borderId="217" xfId="103" applyFont="1" applyBorder="1" applyAlignment="1">
      <alignment horizontal="center" vertical="center"/>
    </xf>
    <xf numFmtId="0" fontId="240" fillId="0" borderId="219" xfId="103" applyFont="1" applyBorder="1" applyAlignment="1">
      <alignment horizontal="center" vertical="center"/>
    </xf>
    <xf numFmtId="0" fontId="240" fillId="0" borderId="232" xfId="103" applyFont="1" applyBorder="1" applyAlignment="1">
      <alignment horizontal="center" vertical="center"/>
    </xf>
    <xf numFmtId="0" fontId="240" fillId="0" borderId="238" xfId="103" applyFont="1" applyBorder="1" applyAlignment="1">
      <alignment horizontal="center" vertical="center"/>
    </xf>
    <xf numFmtId="0" fontId="240" fillId="0" borderId="220" xfId="103" applyFont="1" applyBorder="1" applyAlignment="1">
      <alignment horizontal="center" vertical="center"/>
    </xf>
    <xf numFmtId="58" fontId="240" fillId="31" borderId="0" xfId="103" applyNumberFormat="1" applyFont="1" applyFill="1" applyAlignment="1">
      <alignment horizontal="center" vertical="center"/>
    </xf>
    <xf numFmtId="0" fontId="240" fillId="0" borderId="337" xfId="103" applyFont="1" applyBorder="1" applyAlignment="1">
      <alignment horizontal="center" vertical="center"/>
    </xf>
    <xf numFmtId="0" fontId="240" fillId="0" borderId="71" xfId="103" applyFont="1" applyBorder="1" applyAlignment="1">
      <alignment horizontal="center" vertical="center"/>
    </xf>
    <xf numFmtId="0" fontId="240" fillId="0" borderId="383" xfId="103" applyFont="1" applyBorder="1" applyAlignment="1">
      <alignment horizontal="center" vertical="center"/>
    </xf>
    <xf numFmtId="0" fontId="240" fillId="0" borderId="386" xfId="103" applyFont="1" applyBorder="1" applyAlignment="1">
      <alignment horizontal="center" vertical="center"/>
    </xf>
    <xf numFmtId="0" fontId="240" fillId="0" borderId="227" xfId="103" applyFont="1" applyBorder="1" applyAlignment="1">
      <alignment horizontal="center" vertical="center"/>
    </xf>
    <xf numFmtId="0" fontId="240" fillId="0" borderId="231" xfId="103" applyFont="1" applyBorder="1" applyAlignment="1">
      <alignment horizontal="center" vertical="center"/>
    </xf>
    <xf numFmtId="0" fontId="240" fillId="0" borderId="381" xfId="103" applyFont="1" applyBorder="1" applyAlignment="1">
      <alignment horizontal="center" vertical="center"/>
    </xf>
    <xf numFmtId="0" fontId="240" fillId="0" borderId="384" xfId="103" applyFont="1" applyBorder="1" applyAlignment="1">
      <alignment horizontal="center" vertical="center"/>
    </xf>
    <xf numFmtId="0" fontId="240" fillId="0" borderId="382" xfId="103" applyFont="1" applyBorder="1" applyAlignment="1">
      <alignment horizontal="center" vertical="center"/>
    </xf>
    <xf numFmtId="0" fontId="240" fillId="0" borderId="385" xfId="103" applyFont="1" applyBorder="1" applyAlignment="1">
      <alignment horizontal="center" vertical="center"/>
    </xf>
    <xf numFmtId="0" fontId="240" fillId="0" borderId="228" xfId="103" applyFont="1" applyBorder="1" applyAlignment="1">
      <alignment horizontal="center" vertical="center"/>
    </xf>
    <xf numFmtId="0" fontId="83" fillId="0" borderId="126" xfId="104" applyFont="1" applyBorder="1" applyAlignment="1">
      <alignment horizontal="center" vertical="center"/>
    </xf>
    <xf numFmtId="0" fontId="83" fillId="0" borderId="100" xfId="104" applyFont="1" applyBorder="1" applyAlignment="1">
      <alignment horizontal="center" vertical="center"/>
    </xf>
    <xf numFmtId="0" fontId="83" fillId="0" borderId="0" xfId="104" applyFont="1" applyAlignment="1">
      <alignment horizontal="left" vertical="center"/>
    </xf>
    <xf numFmtId="0" fontId="83" fillId="0" borderId="225" xfId="104" applyFont="1" applyBorder="1" applyAlignment="1">
      <alignment horizontal="center" vertical="center"/>
    </xf>
    <xf numFmtId="0" fontId="83" fillId="0" borderId="223" xfId="104" applyFont="1" applyBorder="1" applyAlignment="1">
      <alignment horizontal="center" vertical="center"/>
    </xf>
    <xf numFmtId="179" fontId="83" fillId="0" borderId="226" xfId="104" applyNumberFormat="1" applyFont="1" applyBorder="1" applyAlignment="1">
      <alignment horizontal="center" vertical="center"/>
    </xf>
    <xf numFmtId="179" fontId="83" fillId="0" borderId="223" xfId="104" applyNumberFormat="1" applyFont="1" applyBorder="1" applyAlignment="1">
      <alignment horizontal="center" vertical="center"/>
    </xf>
    <xf numFmtId="0" fontId="83" fillId="0" borderId="226" xfId="104" applyFont="1" applyBorder="1" applyAlignment="1">
      <alignment horizontal="center" vertical="center"/>
    </xf>
    <xf numFmtId="181" fontId="83" fillId="0" borderId="226" xfId="105" applyNumberFormat="1" applyFont="1" applyBorder="1" applyAlignment="1">
      <alignment horizontal="center" vertical="center"/>
    </xf>
    <xf numFmtId="181" fontId="83" fillId="0" borderId="227" xfId="105" applyNumberFormat="1" applyFont="1" applyBorder="1" applyAlignment="1">
      <alignment horizontal="center" vertical="center"/>
    </xf>
    <xf numFmtId="181" fontId="212" fillId="38" borderId="219" xfId="104" applyNumberFormat="1" applyFont="1" applyFill="1" applyBorder="1" applyAlignment="1">
      <alignment horizontal="center" vertical="center"/>
    </xf>
    <xf numFmtId="181" fontId="212" fillId="38" borderId="232" xfId="104" applyNumberFormat="1" applyFont="1" applyFill="1" applyBorder="1" applyAlignment="1">
      <alignment horizontal="center" vertical="center"/>
    </xf>
    <xf numFmtId="176" fontId="87" fillId="25" borderId="162" xfId="104" applyNumberFormat="1" applyFont="1" applyFill="1" applyBorder="1" applyAlignment="1" applyProtection="1">
      <alignment horizontal="center" vertical="center"/>
      <protection locked="0"/>
    </xf>
    <xf numFmtId="176" fontId="87" fillId="25" borderId="150" xfId="104" applyNumberFormat="1" applyFont="1" applyFill="1" applyBorder="1" applyAlignment="1" applyProtection="1">
      <alignment horizontal="center" vertical="center"/>
      <protection locked="0"/>
    </xf>
    <xf numFmtId="176" fontId="87" fillId="25" borderId="68" xfId="104" applyNumberFormat="1" applyFont="1" applyFill="1" applyBorder="1" applyAlignment="1" applyProtection="1">
      <alignment horizontal="center" vertical="center"/>
      <protection locked="0"/>
    </xf>
    <xf numFmtId="0" fontId="83" fillId="0" borderId="228" xfId="104" applyFont="1" applyBorder="1" applyAlignment="1">
      <alignment horizontal="center" vertical="center"/>
    </xf>
    <xf numFmtId="0" fontId="83" fillId="0" borderId="229" xfId="104" applyFont="1" applyBorder="1" applyAlignment="1">
      <alignment horizontal="center" vertical="center"/>
    </xf>
    <xf numFmtId="179" fontId="83" fillId="0" borderId="230" xfId="104" applyNumberFormat="1" applyFont="1" applyBorder="1" applyAlignment="1">
      <alignment horizontal="center" vertical="center"/>
    </xf>
    <xf numFmtId="179" fontId="83" fillId="0" borderId="229" xfId="104" applyNumberFormat="1" applyFont="1" applyBorder="1" applyAlignment="1">
      <alignment horizontal="center" vertical="center"/>
    </xf>
    <xf numFmtId="0" fontId="83" fillId="0" borderId="230" xfId="104" applyFont="1" applyBorder="1" applyAlignment="1">
      <alignment horizontal="center" vertical="center"/>
    </xf>
    <xf numFmtId="181" fontId="83" fillId="0" borderId="230" xfId="105" applyNumberFormat="1" applyFont="1" applyBorder="1" applyAlignment="1">
      <alignment horizontal="center" vertical="center"/>
    </xf>
    <xf numFmtId="181" fontId="83" fillId="0" borderId="231" xfId="105" applyNumberFormat="1" applyFont="1" applyBorder="1" applyAlignment="1">
      <alignment horizontal="center" vertical="center"/>
    </xf>
    <xf numFmtId="0" fontId="83" fillId="0" borderId="90" xfId="104" applyFont="1" applyBorder="1" applyAlignment="1">
      <alignment horizontal="center" vertical="center" shrinkToFit="1"/>
    </xf>
    <xf numFmtId="0" fontId="83" fillId="0" borderId="121" xfId="104" applyFont="1" applyBorder="1" applyAlignment="1">
      <alignment horizontal="center" vertical="center" shrinkToFit="1"/>
    </xf>
    <xf numFmtId="0" fontId="83" fillId="0" borderId="122" xfId="104" applyFont="1" applyBorder="1" applyAlignment="1">
      <alignment horizontal="center" vertical="center"/>
    </xf>
    <xf numFmtId="0" fontId="83" fillId="0" borderId="0" xfId="104" applyFont="1" applyAlignment="1">
      <alignment horizontal="left" vertical="center" shrinkToFit="1"/>
    </xf>
    <xf numFmtId="176" fontId="83" fillId="25" borderId="0" xfId="104" applyNumberFormat="1" applyFont="1" applyFill="1" applyAlignment="1" applyProtection="1">
      <alignment horizontal="center" vertical="center"/>
      <protection locked="0"/>
    </xf>
    <xf numFmtId="0" fontId="83" fillId="0" borderId="0" xfId="104" applyFont="1" applyAlignment="1">
      <alignment horizontal="right" vertical="center"/>
    </xf>
    <xf numFmtId="182" fontId="83" fillId="0" borderId="0" xfId="104" applyNumberFormat="1" applyFont="1" applyAlignment="1">
      <alignment horizontal="left" vertical="center"/>
    </xf>
    <xf numFmtId="0" fontId="83" fillId="0" borderId="11" xfId="104" applyFont="1" applyBorder="1" applyAlignment="1">
      <alignment horizontal="center" vertical="center"/>
    </xf>
    <xf numFmtId="0" fontId="83" fillId="0" borderId="12" xfId="104" applyFont="1" applyBorder="1" applyAlignment="1">
      <alignment horizontal="center" vertical="center"/>
    </xf>
    <xf numFmtId="0" fontId="131" fillId="0" borderId="214" xfId="104" applyFont="1" applyBorder="1" applyAlignment="1">
      <alignment horizontal="center" vertical="center" wrapText="1" shrinkToFit="1"/>
    </xf>
    <xf numFmtId="0" fontId="131" fillId="0" borderId="161" xfId="104" applyFont="1" applyBorder="1" applyAlignment="1">
      <alignment horizontal="center" vertical="center" shrinkToFit="1"/>
    </xf>
    <xf numFmtId="0" fontId="83" fillId="0" borderId="216" xfId="104" applyFont="1" applyBorder="1" applyAlignment="1" applyProtection="1">
      <alignment horizontal="center" vertical="center" textRotation="255" shrinkToFit="1"/>
      <protection locked="0"/>
    </xf>
    <xf numFmtId="0" fontId="83" fillId="0" borderId="337" xfId="104" applyFont="1" applyBorder="1" applyAlignment="1" applyProtection="1">
      <alignment horizontal="center" vertical="center" textRotation="255" shrinkToFit="1"/>
      <protection locked="0"/>
    </xf>
    <xf numFmtId="0" fontId="83" fillId="0" borderId="370" xfId="104" applyFont="1" applyBorder="1" applyAlignment="1" applyProtection="1">
      <alignment horizontal="center" vertical="center" textRotation="255" shrinkToFit="1"/>
      <protection locked="0"/>
    </xf>
    <xf numFmtId="0" fontId="83" fillId="0" borderId="332" xfId="104" applyFont="1" applyBorder="1" applyAlignment="1" applyProtection="1">
      <alignment horizontal="center" vertical="center" textRotation="255" shrinkToFit="1"/>
      <protection locked="0"/>
    </xf>
    <xf numFmtId="0" fontId="83" fillId="0" borderId="372" xfId="104" applyFont="1" applyBorder="1" applyAlignment="1" applyProtection="1">
      <alignment horizontal="center" vertical="center" textRotation="255" shrinkToFit="1"/>
      <protection locked="0"/>
    </xf>
    <xf numFmtId="0" fontId="83" fillId="0" borderId="337" xfId="104" applyFont="1" applyBorder="1" applyAlignment="1" applyProtection="1">
      <alignment horizontal="center" vertical="center" shrinkToFit="1"/>
      <protection locked="0"/>
    </xf>
    <xf numFmtId="0" fontId="83" fillId="0" borderId="370" xfId="104" applyFont="1" applyBorder="1" applyAlignment="1" applyProtection="1">
      <alignment horizontal="center" vertical="center" shrinkToFit="1"/>
      <protection locked="0"/>
    </xf>
    <xf numFmtId="0" fontId="83" fillId="0" borderId="214" xfId="104" applyFont="1" applyBorder="1" applyAlignment="1">
      <alignment horizontal="center" vertical="center" shrinkToFit="1"/>
    </xf>
    <xf numFmtId="0" fontId="83" fillId="0" borderId="161" xfId="104" applyFont="1" applyBorder="1" applyAlignment="1">
      <alignment horizontal="center" vertical="center" shrinkToFit="1"/>
    </xf>
    <xf numFmtId="0" fontId="83" fillId="0" borderId="216" xfId="104" applyFont="1" applyBorder="1" applyAlignment="1" applyProtection="1">
      <alignment horizontal="center" vertical="center" shrinkToFit="1"/>
      <protection locked="0"/>
    </xf>
    <xf numFmtId="0" fontId="83" fillId="0" borderId="332" xfId="104" applyFont="1" applyBorder="1" applyAlignment="1" applyProtection="1">
      <alignment horizontal="center" vertical="center" shrinkToFit="1"/>
      <protection locked="0"/>
    </xf>
    <xf numFmtId="0" fontId="83" fillId="0" borderId="372" xfId="104" applyFont="1" applyBorder="1" applyAlignment="1" applyProtection="1">
      <alignment horizontal="center" vertical="center" shrinkToFit="1"/>
      <protection locked="0"/>
    </xf>
    <xf numFmtId="0" fontId="83" fillId="0" borderId="214" xfId="104" applyFont="1" applyBorder="1" applyAlignment="1">
      <alignment horizontal="center" vertical="center"/>
    </xf>
    <xf numFmtId="0" fontId="83" fillId="0" borderId="23" xfId="104" applyFont="1" applyBorder="1" applyAlignment="1">
      <alignment horizontal="center" vertical="center"/>
    </xf>
    <xf numFmtId="0" fontId="83" fillId="0" borderId="216" xfId="104" applyFont="1" applyBorder="1" applyAlignment="1" applyProtection="1">
      <alignment horizontal="center" vertical="center"/>
      <protection locked="0"/>
    </xf>
    <xf numFmtId="0" fontId="83" fillId="0" borderId="219" xfId="104" applyFont="1" applyBorder="1" applyAlignment="1" applyProtection="1">
      <alignment horizontal="center" vertical="center"/>
      <protection locked="0"/>
    </xf>
    <xf numFmtId="0" fontId="83" fillId="0" borderId="337" xfId="104" applyFont="1" applyBorder="1" applyAlignment="1" applyProtection="1">
      <alignment horizontal="center" vertical="center"/>
      <protection locked="0"/>
    </xf>
    <xf numFmtId="0" fontId="83" fillId="0" borderId="221" xfId="104" applyFont="1" applyBorder="1" applyAlignment="1" applyProtection="1">
      <alignment horizontal="center" vertical="center"/>
      <protection locked="0"/>
    </xf>
    <xf numFmtId="0" fontId="83" fillId="0" borderId="332" xfId="104" applyFont="1" applyBorder="1" applyAlignment="1" applyProtection="1">
      <alignment horizontal="center" vertical="center"/>
      <protection locked="0"/>
    </xf>
    <xf numFmtId="0" fontId="83" fillId="0" borderId="346" xfId="104" applyFont="1" applyBorder="1" applyAlignment="1" applyProtection="1">
      <alignment horizontal="center" vertical="center"/>
      <protection locked="0"/>
    </xf>
    <xf numFmtId="0" fontId="83" fillId="0" borderId="214" xfId="104" applyFont="1" applyFill="1" applyBorder="1" applyAlignment="1">
      <alignment horizontal="center" vertical="center" shrinkToFit="1"/>
    </xf>
    <xf numFmtId="0" fontId="83" fillId="0" borderId="161" xfId="104" applyFont="1" applyFill="1" applyBorder="1" applyAlignment="1">
      <alignment horizontal="center" vertical="center" shrinkToFit="1"/>
    </xf>
    <xf numFmtId="0" fontId="83" fillId="0" borderId="214" xfId="104" applyFont="1" applyFill="1" applyBorder="1" applyAlignment="1">
      <alignment horizontal="center" vertical="center"/>
    </xf>
    <xf numFmtId="0" fontId="83" fillId="0" borderId="23" xfId="104" applyFont="1" applyFill="1" applyBorder="1" applyAlignment="1">
      <alignment horizontal="center" vertical="center"/>
    </xf>
    <xf numFmtId="182" fontId="83" fillId="0" borderId="0" xfId="104" applyNumberFormat="1" applyFont="1" applyAlignment="1">
      <alignment horizontal="center" vertical="center"/>
    </xf>
    <xf numFmtId="176" fontId="83" fillId="0" borderId="0" xfId="104" applyNumberFormat="1" applyFont="1" applyAlignment="1">
      <alignment horizontal="center" vertical="center"/>
    </xf>
    <xf numFmtId="181" fontId="83" fillId="38" borderId="226" xfId="105" applyNumberFormat="1" applyFont="1" applyFill="1" applyBorder="1" applyAlignment="1">
      <alignment horizontal="center" vertical="center"/>
    </xf>
    <xf numFmtId="181" fontId="83" fillId="38" borderId="227" xfId="105" applyNumberFormat="1" applyFont="1" applyFill="1" applyBorder="1" applyAlignment="1">
      <alignment horizontal="center" vertical="center"/>
    </xf>
    <xf numFmtId="181" fontId="212" fillId="0" borderId="0" xfId="104" applyNumberFormat="1" applyFont="1" applyFill="1" applyBorder="1" applyAlignment="1">
      <alignment horizontal="center" vertical="center"/>
    </xf>
    <xf numFmtId="181" fontId="86" fillId="0" borderId="0" xfId="104" applyNumberFormat="1" applyFont="1" applyFill="1" applyBorder="1" applyAlignment="1">
      <alignment horizontal="center" vertical="center"/>
    </xf>
    <xf numFmtId="176" fontId="83" fillId="25" borderId="162" xfId="104" applyNumberFormat="1" applyFont="1" applyFill="1" applyBorder="1" applyAlignment="1" applyProtection="1">
      <alignment horizontal="center" vertical="center"/>
      <protection locked="0"/>
    </xf>
    <xf numFmtId="176" fontId="83" fillId="25" borderId="150" xfId="104" applyNumberFormat="1" applyFont="1" applyFill="1" applyBorder="1" applyAlignment="1" applyProtection="1">
      <alignment horizontal="center" vertical="center"/>
      <protection locked="0"/>
    </xf>
    <xf numFmtId="176" fontId="83" fillId="25" borderId="68" xfId="104" applyNumberFormat="1" applyFont="1" applyFill="1" applyBorder="1" applyAlignment="1" applyProtection="1">
      <alignment horizontal="center" vertical="center"/>
      <protection locked="0"/>
    </xf>
    <xf numFmtId="0" fontId="83" fillId="0" borderId="216" xfId="104" applyFont="1" applyBorder="1" applyAlignment="1" applyProtection="1">
      <alignment horizontal="center" vertical="center" textRotation="255"/>
      <protection locked="0"/>
    </xf>
    <xf numFmtId="0" fontId="83" fillId="0" borderId="224" xfId="104" applyFont="1" applyBorder="1" applyAlignment="1" applyProtection="1">
      <alignment horizontal="center" vertical="center" textRotation="255"/>
      <protection locked="0"/>
    </xf>
    <xf numFmtId="0" fontId="83" fillId="0" borderId="217" xfId="104" applyFont="1" applyBorder="1" applyAlignment="1" applyProtection="1">
      <alignment horizontal="center" vertical="center" textRotation="255"/>
      <protection locked="0"/>
    </xf>
    <xf numFmtId="0" fontId="83" fillId="0" borderId="224" xfId="104" applyFont="1" applyBorder="1" applyAlignment="1" applyProtection="1">
      <alignment horizontal="center" vertical="center"/>
      <protection locked="0"/>
    </xf>
    <xf numFmtId="0" fontId="83" fillId="0" borderId="232" xfId="104" applyFont="1" applyBorder="1" applyAlignment="1" applyProtection="1">
      <alignment horizontal="center" vertical="center"/>
      <protection locked="0"/>
    </xf>
    <xf numFmtId="0" fontId="83" fillId="0" borderId="337" xfId="104" applyFont="1" applyBorder="1" applyAlignment="1" applyProtection="1">
      <alignment horizontal="center" vertical="center" textRotation="255"/>
      <protection locked="0"/>
    </xf>
    <xf numFmtId="0" fontId="83" fillId="0" borderId="347" xfId="104" applyFont="1" applyBorder="1" applyAlignment="1" applyProtection="1">
      <alignment horizontal="center" vertical="center"/>
      <protection locked="0"/>
    </xf>
    <xf numFmtId="0" fontId="83" fillId="0" borderId="350" xfId="104" applyFont="1" applyBorder="1" applyAlignment="1" applyProtection="1">
      <alignment horizontal="center" vertical="center"/>
      <protection locked="0"/>
    </xf>
    <xf numFmtId="0" fontId="83" fillId="0" borderId="387" xfId="104" applyFont="1" applyBorder="1" applyAlignment="1" applyProtection="1">
      <alignment horizontal="center" vertical="center"/>
      <protection locked="0"/>
    </xf>
    <xf numFmtId="0" fontId="83" fillId="0" borderId="388" xfId="104" applyFont="1" applyBorder="1" applyAlignment="1" applyProtection="1">
      <alignment horizontal="center" vertical="center"/>
      <protection locked="0"/>
    </xf>
    <xf numFmtId="0" fontId="83" fillId="0" borderId="349" xfId="104" applyFont="1" applyBorder="1" applyAlignment="1" applyProtection="1">
      <alignment horizontal="center" vertical="center"/>
      <protection locked="0"/>
    </xf>
    <xf numFmtId="0" fontId="83" fillId="0" borderId="352" xfId="104" applyFont="1" applyBorder="1" applyAlignment="1" applyProtection="1">
      <alignment horizontal="center" vertical="center"/>
      <protection locked="0"/>
    </xf>
    <xf numFmtId="0" fontId="83" fillId="0" borderId="227" xfId="104" applyFont="1" applyBorder="1" applyAlignment="1" applyProtection="1">
      <alignment horizontal="center" vertical="center"/>
      <protection locked="0"/>
    </xf>
    <xf numFmtId="0" fontId="83" fillId="0" borderId="231" xfId="104" applyFont="1" applyBorder="1" applyAlignment="1" applyProtection="1">
      <alignment horizontal="center" vertical="center"/>
      <protection locked="0"/>
    </xf>
    <xf numFmtId="0" fontId="83" fillId="0" borderId="216" xfId="104" applyFont="1" applyFill="1" applyBorder="1" applyAlignment="1" applyProtection="1">
      <alignment horizontal="center" vertical="center" textRotation="255"/>
      <protection locked="0"/>
    </xf>
    <xf numFmtId="0" fontId="83" fillId="0" borderId="224" xfId="104" applyFont="1" applyFill="1" applyBorder="1" applyAlignment="1" applyProtection="1">
      <alignment horizontal="center" vertical="center" textRotation="255"/>
      <protection locked="0"/>
    </xf>
    <xf numFmtId="0" fontId="83" fillId="0" borderId="226" xfId="104" applyFont="1" applyBorder="1" applyAlignment="1" applyProtection="1">
      <alignment horizontal="center" vertical="center"/>
      <protection locked="0"/>
    </xf>
    <xf numFmtId="0" fontId="83" fillId="0" borderId="230" xfId="104" applyFont="1" applyBorder="1" applyAlignment="1" applyProtection="1">
      <alignment horizontal="center" vertical="center"/>
      <protection locked="0"/>
    </xf>
    <xf numFmtId="0" fontId="83" fillId="0" borderId="217" xfId="104" applyFont="1" applyFill="1" applyBorder="1" applyAlignment="1" applyProtection="1">
      <alignment horizontal="center" vertical="center" textRotation="255"/>
      <protection locked="0"/>
    </xf>
    <xf numFmtId="0" fontId="83" fillId="0" borderId="216" xfId="104" applyFont="1" applyFill="1" applyBorder="1" applyAlignment="1" applyProtection="1">
      <alignment horizontal="center" vertical="center" shrinkToFit="1"/>
      <protection locked="0"/>
    </xf>
    <xf numFmtId="0" fontId="83" fillId="0" borderId="216" xfId="104" applyFont="1" applyFill="1" applyBorder="1" applyAlignment="1" applyProtection="1">
      <alignment horizontal="center" vertical="center"/>
      <protection locked="0"/>
    </xf>
    <xf numFmtId="0" fontId="83" fillId="0" borderId="219" xfId="104" applyFont="1" applyFill="1" applyBorder="1" applyAlignment="1" applyProtection="1">
      <alignment horizontal="center" vertical="center"/>
      <protection locked="0"/>
    </xf>
    <xf numFmtId="0" fontId="83" fillId="0" borderId="224" xfId="104" applyFont="1" applyFill="1" applyBorder="1" applyAlignment="1" applyProtection="1">
      <alignment horizontal="center" vertical="center"/>
      <protection locked="0"/>
    </xf>
    <xf numFmtId="0" fontId="83" fillId="0" borderId="232" xfId="104" applyFont="1" applyFill="1" applyBorder="1" applyAlignment="1" applyProtection="1">
      <alignment horizontal="center" vertical="center"/>
      <protection locked="0"/>
    </xf>
    <xf numFmtId="0" fontId="83" fillId="0" borderId="217" xfId="104" applyFont="1" applyFill="1" applyBorder="1" applyAlignment="1" applyProtection="1">
      <alignment horizontal="center" vertical="center"/>
      <protection locked="0"/>
    </xf>
    <xf numFmtId="0" fontId="83" fillId="0" borderId="220" xfId="104" applyFont="1" applyFill="1" applyBorder="1" applyAlignment="1" applyProtection="1">
      <alignment horizontal="center" vertical="center"/>
      <protection locked="0"/>
    </xf>
    <xf numFmtId="0" fontId="83" fillId="0" borderId="217" xfId="104" applyFont="1" applyBorder="1" applyAlignment="1" applyProtection="1">
      <alignment horizontal="center" vertical="center"/>
      <protection locked="0"/>
    </xf>
    <xf numFmtId="0" fontId="83" fillId="0" borderId="220" xfId="104" applyFont="1" applyBorder="1" applyAlignment="1" applyProtection="1">
      <alignment horizontal="center" vertical="center"/>
      <protection locked="0"/>
    </xf>
    <xf numFmtId="0" fontId="83" fillId="0" borderId="337" xfId="104" applyFont="1" applyFill="1" applyBorder="1" applyAlignment="1" applyProtection="1">
      <alignment horizontal="center" vertical="center" textRotation="255"/>
      <protection locked="0"/>
    </xf>
    <xf numFmtId="0" fontId="83" fillId="0" borderId="348" xfId="104" applyFont="1" applyFill="1" applyBorder="1" applyAlignment="1" applyProtection="1">
      <alignment horizontal="center" vertical="center"/>
      <protection locked="0"/>
    </xf>
    <xf numFmtId="0" fontId="83" fillId="0" borderId="351" xfId="104" applyFont="1" applyFill="1" applyBorder="1" applyAlignment="1" applyProtection="1">
      <alignment horizontal="center" vertical="center"/>
      <protection locked="0"/>
    </xf>
    <xf numFmtId="0" fontId="83" fillId="0" borderId="349" xfId="104" applyFont="1" applyFill="1" applyBorder="1" applyAlignment="1" applyProtection="1">
      <alignment horizontal="center" vertical="center"/>
      <protection locked="0"/>
    </xf>
    <xf numFmtId="0" fontId="83" fillId="0" borderId="352" xfId="104" applyFont="1" applyFill="1" applyBorder="1" applyAlignment="1" applyProtection="1">
      <alignment horizontal="center" vertical="center"/>
      <protection locked="0"/>
    </xf>
    <xf numFmtId="0" fontId="83" fillId="0" borderId="223" xfId="104" applyFont="1" applyFill="1" applyBorder="1" applyAlignment="1" applyProtection="1">
      <alignment horizontal="center" vertical="center"/>
      <protection locked="0"/>
    </xf>
    <xf numFmtId="0" fontId="83" fillId="0" borderId="229" xfId="104" applyFont="1" applyFill="1" applyBorder="1" applyAlignment="1" applyProtection="1">
      <alignment horizontal="center" vertical="center"/>
      <protection locked="0"/>
    </xf>
    <xf numFmtId="0" fontId="83" fillId="0" borderId="226" xfId="104" applyFont="1" applyFill="1" applyBorder="1" applyAlignment="1" applyProtection="1">
      <alignment horizontal="center" vertical="center"/>
      <protection locked="0"/>
    </xf>
    <xf numFmtId="0" fontId="83" fillId="0" borderId="230" xfId="104" applyFont="1" applyFill="1" applyBorder="1" applyAlignment="1" applyProtection="1">
      <alignment horizontal="center" vertical="center"/>
      <protection locked="0"/>
    </xf>
    <xf numFmtId="0" fontId="83" fillId="0" borderId="347" xfId="104" applyFont="1" applyFill="1" applyBorder="1" applyAlignment="1" applyProtection="1">
      <alignment horizontal="center" vertical="center"/>
      <protection locked="0"/>
    </xf>
    <xf numFmtId="0" fontId="83" fillId="0" borderId="350" xfId="104" applyFont="1" applyFill="1" applyBorder="1" applyAlignment="1" applyProtection="1">
      <alignment horizontal="center" vertical="center"/>
      <protection locked="0"/>
    </xf>
    <xf numFmtId="0" fontId="115" fillId="0" borderId="19" xfId="91" applyFont="1" applyBorder="1" applyAlignment="1">
      <alignment horizontal="center" vertical="center"/>
    </xf>
    <xf numFmtId="0" fontId="115" fillId="31" borderId="23" xfId="91" applyFont="1" applyFill="1" applyBorder="1" applyAlignment="1">
      <alignment horizontal="left" vertical="center"/>
    </xf>
    <xf numFmtId="176" fontId="23" fillId="31" borderId="0" xfId="58" applyNumberFormat="1" applyFont="1" applyFill="1" applyBorder="1" applyAlignment="1">
      <alignment horizontal="center" vertical="center"/>
    </xf>
    <xf numFmtId="0" fontId="214" fillId="0" borderId="0" xfId="91" applyFont="1" applyAlignment="1">
      <alignment horizontal="distributed" vertical="center"/>
    </xf>
    <xf numFmtId="0" fontId="115" fillId="27" borderId="19" xfId="91" applyFont="1" applyFill="1" applyBorder="1" applyAlignment="1">
      <alignment horizontal="left" vertical="center"/>
    </xf>
    <xf numFmtId="0" fontId="115" fillId="27" borderId="21" xfId="91" applyFont="1" applyFill="1" applyBorder="1" applyAlignment="1">
      <alignment horizontal="left" vertical="center"/>
    </xf>
    <xf numFmtId="0" fontId="91" fillId="27" borderId="0" xfId="59" applyFont="1" applyFill="1" applyAlignment="1">
      <alignment horizontal="center" vertical="center" shrinkToFit="1"/>
    </xf>
    <xf numFmtId="0" fontId="91" fillId="27" borderId="0" xfId="59" applyFont="1" applyFill="1" applyAlignment="1">
      <alignment vertical="top" wrapText="1"/>
    </xf>
    <xf numFmtId="0" fontId="0" fillId="27" borderId="0" xfId="0" applyFill="1" applyAlignment="1">
      <alignment vertical="top" wrapText="1"/>
    </xf>
    <xf numFmtId="0" fontId="91" fillId="27" borderId="0" xfId="59" applyFont="1" applyFill="1" applyAlignment="1">
      <alignment shrinkToFit="1"/>
    </xf>
    <xf numFmtId="0" fontId="63" fillId="0" borderId="82" xfId="45" applyFont="1" applyFill="1" applyBorder="1" applyAlignment="1" applyProtection="1">
      <alignment vertical="center"/>
      <protection locked="0"/>
    </xf>
    <xf numFmtId="0" fontId="63" fillId="0" borderId="83" xfId="45" applyFont="1" applyFill="1" applyBorder="1" applyAlignment="1" applyProtection="1">
      <alignment vertical="center"/>
      <protection locked="0"/>
    </xf>
    <xf numFmtId="0" fontId="63" fillId="0" borderId="152" xfId="45" applyFont="1" applyFill="1" applyBorder="1" applyAlignment="1" applyProtection="1">
      <alignment vertical="center"/>
      <protection locked="0"/>
    </xf>
    <xf numFmtId="0" fontId="63" fillId="0" borderId="39" xfId="45" applyFont="1" applyFill="1" applyBorder="1" applyAlignment="1">
      <alignment horizontal="center" vertical="center"/>
    </xf>
    <xf numFmtId="0" fontId="63" fillId="0" borderId="31" xfId="45" applyFont="1" applyFill="1" applyBorder="1" applyAlignment="1">
      <alignment horizontal="center" vertical="center"/>
    </xf>
    <xf numFmtId="0" fontId="63" fillId="0" borderId="59" xfId="45" applyFont="1" applyFill="1" applyBorder="1" applyAlignment="1">
      <alignment horizontal="center" vertical="center"/>
    </xf>
    <xf numFmtId="0" fontId="63" fillId="0" borderId="40" xfId="45" applyFont="1" applyFill="1" applyBorder="1" applyAlignment="1">
      <alignment horizontal="center" vertical="center"/>
    </xf>
    <xf numFmtId="0" fontId="63" fillId="0" borderId="0" xfId="45" applyFont="1" applyFill="1" applyBorder="1" applyAlignment="1">
      <alignment horizontal="center" vertical="center"/>
    </xf>
    <xf numFmtId="0" fontId="63" fillId="0" borderId="15" xfId="45" applyFont="1" applyFill="1" applyBorder="1" applyAlignment="1">
      <alignment horizontal="center" vertical="center"/>
    </xf>
    <xf numFmtId="0" fontId="63" fillId="0" borderId="46" xfId="45" applyFont="1" applyFill="1" applyBorder="1" applyAlignment="1">
      <alignment horizontal="center" vertical="center"/>
    </xf>
    <xf numFmtId="0" fontId="63" fillId="0" borderId="34" xfId="45" applyFont="1" applyFill="1" applyBorder="1" applyAlignment="1">
      <alignment horizontal="center" vertical="center"/>
    </xf>
    <xf numFmtId="0" fontId="63" fillId="0" borderId="37" xfId="45" applyFont="1" applyFill="1" applyBorder="1" applyAlignment="1">
      <alignment horizontal="center" vertical="center"/>
    </xf>
    <xf numFmtId="0" fontId="63" fillId="24" borderId="154" xfId="45" applyFont="1" applyFill="1" applyBorder="1" applyAlignment="1" applyProtection="1">
      <alignment horizontal="center" vertical="center"/>
      <protection locked="0"/>
    </xf>
    <xf numFmtId="0" fontId="63" fillId="24" borderId="155" xfId="45" applyFont="1" applyFill="1" applyBorder="1" applyAlignment="1" applyProtection="1">
      <alignment horizontal="center" vertical="center"/>
      <protection locked="0"/>
    </xf>
    <xf numFmtId="0" fontId="63" fillId="24" borderId="157" xfId="45" applyFont="1" applyFill="1" applyBorder="1" applyAlignment="1" applyProtection="1">
      <alignment horizontal="center" vertical="center"/>
      <protection locked="0"/>
    </xf>
    <xf numFmtId="0" fontId="63" fillId="24" borderId="97" xfId="45" applyFont="1" applyFill="1" applyBorder="1" applyAlignment="1" applyProtection="1">
      <alignment horizontal="center" vertical="center"/>
      <protection locked="0"/>
    </xf>
    <xf numFmtId="0" fontId="63" fillId="24" borderId="65" xfId="45" applyFont="1" applyFill="1" applyBorder="1" applyAlignment="1" applyProtection="1">
      <alignment horizontal="center" vertical="center"/>
      <protection locked="0"/>
    </xf>
    <xf numFmtId="0" fontId="63" fillId="24" borderId="158" xfId="45" applyFont="1" applyFill="1" applyBorder="1" applyAlignment="1" applyProtection="1">
      <alignment horizontal="center" vertical="center"/>
      <protection locked="0"/>
    </xf>
    <xf numFmtId="0" fontId="63" fillId="0" borderId="153" xfId="45" applyFont="1" applyBorder="1" applyAlignment="1" applyProtection="1">
      <alignment horizontal="center" vertical="center" textRotation="255" wrapText="1"/>
      <protection locked="0"/>
    </xf>
    <xf numFmtId="0" fontId="63" fillId="0" borderId="111" xfId="45" applyFont="1" applyBorder="1" applyAlignment="1" applyProtection="1">
      <alignment horizontal="center" vertical="center" textRotation="255" wrapText="1"/>
      <protection locked="0"/>
    </xf>
    <xf numFmtId="0" fontId="63" fillId="0" borderId="114" xfId="45" applyFont="1" applyBorder="1" applyAlignment="1" applyProtection="1">
      <alignment horizontal="center" vertical="center" textRotation="255" wrapText="1"/>
      <protection locked="0"/>
    </xf>
    <xf numFmtId="0" fontId="63" fillId="0" borderId="144" xfId="45" applyFont="1" applyBorder="1" applyAlignment="1" applyProtection="1">
      <alignment horizontal="center" vertical="center"/>
      <protection locked="0"/>
    </xf>
    <xf numFmtId="0" fontId="63" fillId="0" borderId="59" xfId="45" applyFont="1" applyBorder="1" applyAlignment="1" applyProtection="1">
      <alignment horizontal="center" vertical="center"/>
      <protection locked="0"/>
    </xf>
    <xf numFmtId="0" fontId="63" fillId="0" borderId="154" xfId="45" applyFont="1" applyFill="1" applyBorder="1" applyAlignment="1" applyProtection="1">
      <alignment vertical="center"/>
      <protection locked="0"/>
    </xf>
    <xf numFmtId="0" fontId="63" fillId="0" borderId="155" xfId="45" applyFont="1" applyFill="1" applyBorder="1" applyAlignment="1" applyProtection="1">
      <alignment vertical="center"/>
      <protection locked="0"/>
    </xf>
    <xf numFmtId="0" fontId="63" fillId="0" borderId="156" xfId="45" applyFont="1" applyFill="1" applyBorder="1" applyAlignment="1" applyProtection="1">
      <alignment vertical="center"/>
      <protection locked="0"/>
    </xf>
    <xf numFmtId="0" fontId="63" fillId="0" borderId="11" xfId="45" applyFont="1" applyBorder="1" applyAlignment="1" applyProtection="1">
      <alignment horizontal="center" vertical="center"/>
      <protection locked="0"/>
    </xf>
    <xf numFmtId="0" fontId="63" fillId="0" borderId="12" xfId="45" applyFont="1" applyBorder="1" applyAlignment="1" applyProtection="1">
      <alignment horizontal="center" vertical="center"/>
      <protection locked="0"/>
    </xf>
    <xf numFmtId="0" fontId="63" fillId="0" borderId="95" xfId="45" applyFont="1" applyFill="1" applyBorder="1" applyAlignment="1" applyProtection="1">
      <alignment vertical="center"/>
      <protection locked="0"/>
    </xf>
    <xf numFmtId="0" fontId="63" fillId="0" borderId="66" xfId="45" applyFont="1" applyFill="1" applyBorder="1" applyAlignment="1" applyProtection="1">
      <alignment vertical="center"/>
      <protection locked="0"/>
    </xf>
    <xf numFmtId="0" fontId="63" fillId="0" borderId="94" xfId="45" applyFont="1" applyFill="1" applyBorder="1" applyAlignment="1" applyProtection="1">
      <alignment vertical="center"/>
      <protection locked="0"/>
    </xf>
    <xf numFmtId="0" fontId="0" fillId="0" borderId="13" xfId="45" applyFont="1" applyBorder="1" applyAlignment="1" applyProtection="1">
      <alignment horizontal="center" vertical="center"/>
      <protection locked="0"/>
    </xf>
    <xf numFmtId="0" fontId="0" fillId="0" borderId="27" xfId="45" applyFont="1" applyBorder="1" applyAlignment="1" applyProtection="1">
      <alignment horizontal="center" vertical="center"/>
      <protection locked="0"/>
    </xf>
    <xf numFmtId="0" fontId="0" fillId="0" borderId="11" xfId="45" applyFont="1" applyBorder="1" applyAlignment="1" applyProtection="1">
      <alignment horizontal="center" vertical="center"/>
      <protection locked="0"/>
    </xf>
    <xf numFmtId="0" fontId="0" fillId="0" borderId="12" xfId="45" applyFont="1" applyBorder="1" applyAlignment="1" applyProtection="1">
      <alignment horizontal="center" vertical="center"/>
      <protection locked="0"/>
    </xf>
    <xf numFmtId="0" fontId="63" fillId="0" borderId="82" xfId="45" applyFont="1" applyFill="1" applyBorder="1" applyAlignment="1" applyProtection="1">
      <alignment horizontal="left" vertical="center" shrinkToFit="1"/>
      <protection locked="0"/>
    </xf>
    <xf numFmtId="0" fontId="63" fillId="0" borderId="83" xfId="45" applyFont="1" applyFill="1" applyBorder="1" applyAlignment="1" applyProtection="1">
      <alignment horizontal="left" vertical="center" shrinkToFit="1"/>
      <protection locked="0"/>
    </xf>
    <xf numFmtId="0" fontId="63" fillId="0" borderId="152" xfId="45" applyFont="1" applyFill="1" applyBorder="1" applyAlignment="1" applyProtection="1">
      <alignment horizontal="left" vertical="center" shrinkToFit="1"/>
      <protection locked="0"/>
    </xf>
    <xf numFmtId="0" fontId="63" fillId="0" borderId="153" xfId="45" applyFont="1" applyBorder="1" applyAlignment="1" applyProtection="1">
      <alignment horizontal="center" vertical="center" textRotation="255"/>
      <protection locked="0"/>
    </xf>
    <xf numFmtId="0" fontId="63" fillId="0" borderId="111" xfId="45" applyFont="1" applyBorder="1" applyAlignment="1" applyProtection="1">
      <alignment horizontal="center" vertical="center" textRotation="255"/>
      <protection locked="0"/>
    </xf>
    <xf numFmtId="0" fontId="63" fillId="0" borderId="114" xfId="45" applyFont="1" applyBorder="1" applyAlignment="1" applyProtection="1">
      <alignment horizontal="center" vertical="center" textRotation="255"/>
      <protection locked="0"/>
    </xf>
    <xf numFmtId="0" fontId="63" fillId="0" borderId="16" xfId="45" applyFont="1" applyBorder="1" applyAlignment="1" applyProtection="1">
      <alignment horizontal="center" vertical="center"/>
      <protection locked="0"/>
    </xf>
    <xf numFmtId="0" fontId="63" fillId="0" borderId="15" xfId="45" applyFont="1" applyBorder="1" applyAlignment="1" applyProtection="1">
      <alignment horizontal="center" vertical="center"/>
      <protection locked="0"/>
    </xf>
    <xf numFmtId="0" fontId="0" fillId="0" borderId="155" xfId="45" applyFont="1" applyBorder="1" applyAlignment="1" applyProtection="1">
      <alignment vertical="center"/>
      <protection locked="0"/>
    </xf>
    <xf numFmtId="0" fontId="0" fillId="0" borderId="156" xfId="45" applyFont="1" applyBorder="1" applyAlignment="1" applyProtection="1">
      <alignment vertical="center"/>
      <protection locked="0"/>
    </xf>
    <xf numFmtId="0" fontId="63" fillId="0" borderId="141" xfId="45" applyFont="1" applyFill="1" applyBorder="1" applyAlignment="1" applyProtection="1">
      <alignment vertical="center"/>
      <protection locked="0"/>
    </xf>
    <xf numFmtId="0" fontId="63" fillId="0" borderId="98" xfId="45" applyFont="1" applyFill="1" applyBorder="1" applyAlignment="1" applyProtection="1">
      <alignment vertical="center"/>
      <protection locked="0"/>
    </xf>
    <xf numFmtId="0" fontId="63" fillId="0" borderId="99" xfId="45" applyFont="1" applyFill="1" applyBorder="1" applyAlignment="1" applyProtection="1">
      <alignment vertical="center"/>
      <protection locked="0"/>
    </xf>
    <xf numFmtId="0" fontId="63" fillId="0" borderId="13" xfId="45" applyFont="1" applyBorder="1" applyAlignment="1" applyProtection="1">
      <alignment horizontal="center" vertical="center"/>
      <protection locked="0"/>
    </xf>
    <xf numFmtId="0" fontId="0" fillId="0" borderId="16" xfId="45" applyFont="1" applyBorder="1" applyAlignment="1" applyProtection="1">
      <alignment horizontal="center" vertical="center"/>
      <protection locked="0"/>
    </xf>
    <xf numFmtId="0" fontId="0" fillId="0" borderId="15" xfId="45" applyFont="1" applyBorder="1" applyAlignment="1" applyProtection="1">
      <alignment horizontal="center" vertical="center"/>
      <protection locked="0"/>
    </xf>
    <xf numFmtId="0" fontId="0" fillId="0" borderId="18" xfId="45" applyFont="1" applyBorder="1" applyAlignment="1" applyProtection="1">
      <alignment horizontal="center" vertical="center"/>
      <protection locked="0"/>
    </xf>
    <xf numFmtId="0" fontId="0" fillId="0" borderId="26" xfId="45" applyFont="1" applyBorder="1" applyAlignment="1" applyProtection="1">
      <alignment horizontal="center" vertical="center"/>
      <protection locked="0"/>
    </xf>
    <xf numFmtId="0" fontId="63" fillId="0" borderId="97" xfId="45" applyFont="1" applyFill="1" applyBorder="1" applyAlignment="1" applyProtection="1">
      <alignment vertical="center"/>
      <protection locked="0"/>
    </xf>
    <xf numFmtId="0" fontId="63" fillId="0" borderId="65" xfId="45" applyFont="1" applyFill="1" applyBorder="1" applyAlignment="1" applyProtection="1">
      <alignment vertical="center"/>
      <protection locked="0"/>
    </xf>
    <xf numFmtId="0" fontId="63" fillId="0" borderId="78" xfId="45" applyFont="1" applyFill="1" applyBorder="1" applyAlignment="1" applyProtection="1">
      <alignment vertical="center"/>
      <protection locked="0"/>
    </xf>
    <xf numFmtId="0" fontId="68" fillId="0" borderId="149" xfId="45" applyFont="1" applyBorder="1" applyAlignment="1">
      <alignment horizontal="center" vertical="center"/>
    </xf>
    <xf numFmtId="0" fontId="68" fillId="0" borderId="150" xfId="45" applyFont="1" applyBorder="1" applyAlignment="1">
      <alignment horizontal="center" vertical="center"/>
    </xf>
    <xf numFmtId="0" fontId="38" fillId="0" borderId="150" xfId="45" applyFont="1" applyBorder="1" applyAlignment="1">
      <alignment horizontal="center" vertical="center"/>
    </xf>
    <xf numFmtId="0" fontId="38" fillId="0" borderId="151" xfId="45" applyFont="1" applyBorder="1" applyAlignment="1">
      <alignment horizontal="center" vertical="center"/>
    </xf>
    <xf numFmtId="0" fontId="63" fillId="0" borderId="89" xfId="45" applyFont="1" applyFill="1" applyBorder="1" applyAlignment="1" applyProtection="1">
      <alignment horizontal="left" vertical="center" shrinkToFit="1"/>
      <protection locked="0"/>
    </xf>
    <xf numFmtId="0" fontId="63" fillId="0" borderId="91" xfId="45" applyFont="1" applyFill="1" applyBorder="1" applyAlignment="1" applyProtection="1">
      <alignment horizontal="left" vertical="center" shrinkToFit="1"/>
      <protection locked="0"/>
    </xf>
    <xf numFmtId="0" fontId="63" fillId="0" borderId="92" xfId="45" applyFont="1" applyFill="1" applyBorder="1" applyAlignment="1" applyProtection="1">
      <alignment horizontal="left" vertical="center" shrinkToFit="1"/>
      <protection locked="0"/>
    </xf>
    <xf numFmtId="0" fontId="63" fillId="0" borderId="95" xfId="45" applyFont="1" applyFill="1" applyBorder="1" applyAlignment="1" applyProtection="1">
      <alignment horizontal="left" vertical="center" shrinkToFit="1"/>
      <protection locked="0"/>
    </xf>
    <xf numFmtId="0" fontId="63" fillId="0" borderId="66" xfId="45" applyFont="1" applyFill="1" applyBorder="1" applyAlignment="1" applyProtection="1">
      <alignment horizontal="left" vertical="center" shrinkToFit="1"/>
      <protection locked="0"/>
    </xf>
    <xf numFmtId="0" fontId="63" fillId="0" borderId="94" xfId="45" applyFont="1" applyFill="1" applyBorder="1" applyAlignment="1" applyProtection="1">
      <alignment horizontal="left" vertical="center" shrinkToFit="1"/>
      <protection locked="0"/>
    </xf>
    <xf numFmtId="0" fontId="63" fillId="0" borderId="141" xfId="45" applyFont="1" applyFill="1" applyBorder="1" applyAlignment="1" applyProtection="1">
      <alignment horizontal="left" vertical="center" shrinkToFit="1"/>
      <protection locked="0"/>
    </xf>
    <xf numFmtId="0" fontId="63" fillId="0" borderId="98" xfId="45" applyFont="1" applyFill="1" applyBorder="1" applyAlignment="1" applyProtection="1">
      <alignment horizontal="left" vertical="center" shrinkToFit="1"/>
      <protection locked="0"/>
    </xf>
    <xf numFmtId="0" fontId="63" fillId="0" borderId="99" xfId="45" applyFont="1" applyFill="1" applyBorder="1" applyAlignment="1" applyProtection="1">
      <alignment horizontal="left" vertical="center" shrinkToFit="1"/>
      <protection locked="0"/>
    </xf>
    <xf numFmtId="0" fontId="63" fillId="0" borderId="27" xfId="45" applyFont="1" applyBorder="1" applyAlignment="1" applyProtection="1">
      <alignment horizontal="center" vertical="center"/>
      <protection locked="0"/>
    </xf>
    <xf numFmtId="0" fontId="63" fillId="0" borderId="18" xfId="45" applyFont="1" applyBorder="1" applyAlignment="1" applyProtection="1">
      <alignment horizontal="center" vertical="center"/>
      <protection locked="0"/>
    </xf>
    <xf numFmtId="0" fontId="63" fillId="0" borderId="26" xfId="45" applyFont="1" applyBorder="1" applyAlignment="1" applyProtection="1">
      <alignment horizontal="center" vertical="center"/>
      <protection locked="0"/>
    </xf>
    <xf numFmtId="0" fontId="63" fillId="0" borderId="89" xfId="45" applyFont="1" applyFill="1" applyBorder="1" applyAlignment="1" applyProtection="1">
      <alignment vertical="center"/>
      <protection locked="0"/>
    </xf>
    <xf numFmtId="0" fontId="63" fillId="0" borderId="91" xfId="45" applyFont="1" applyFill="1" applyBorder="1" applyAlignment="1" applyProtection="1">
      <alignment vertical="center"/>
      <protection locked="0"/>
    </xf>
    <xf numFmtId="0" fontId="63" fillId="0" borderId="92" xfId="45" applyFont="1" applyFill="1" applyBorder="1" applyAlignment="1" applyProtection="1">
      <alignment vertical="center"/>
      <protection locked="0"/>
    </xf>
    <xf numFmtId="0" fontId="0" fillId="0" borderId="38" xfId="45" applyFont="1" applyBorder="1" applyAlignment="1" applyProtection="1">
      <alignment horizontal="center" vertical="center"/>
      <protection locked="0"/>
    </xf>
    <xf numFmtId="0" fontId="0" fillId="0" borderId="37" xfId="45" applyFont="1" applyBorder="1" applyAlignment="1" applyProtection="1">
      <alignment horizontal="center" vertical="center"/>
      <protection locked="0"/>
    </xf>
    <xf numFmtId="0" fontId="63" fillId="0" borderId="97" xfId="45" applyFont="1" applyFill="1" applyBorder="1" applyAlignment="1" applyProtection="1">
      <alignment horizontal="left" vertical="center" shrinkToFit="1"/>
      <protection locked="0"/>
    </xf>
    <xf numFmtId="0" fontId="63" fillId="0" borderId="65" xfId="45" applyFont="1" applyFill="1" applyBorder="1" applyAlignment="1" applyProtection="1">
      <alignment horizontal="left" vertical="center" shrinkToFit="1"/>
      <protection locked="0"/>
    </xf>
    <xf numFmtId="0" fontId="63" fillId="0" borderId="78" xfId="45" applyFont="1" applyFill="1" applyBorder="1" applyAlignment="1" applyProtection="1">
      <alignment horizontal="left" vertical="center" shrinkToFit="1"/>
      <protection locked="0"/>
    </xf>
    <xf numFmtId="0" fontId="63" fillId="0" borderId="89" xfId="45" applyFont="1" applyFill="1" applyBorder="1" applyAlignment="1" applyProtection="1">
      <alignment vertical="center" wrapText="1"/>
      <protection locked="0"/>
    </xf>
    <xf numFmtId="0" fontId="63" fillId="0" borderId="91" xfId="45" applyFont="1" applyFill="1" applyBorder="1" applyAlignment="1" applyProtection="1">
      <alignment vertical="center" wrapText="1"/>
      <protection locked="0"/>
    </xf>
    <xf numFmtId="0" fontId="63" fillId="0" borderId="92" xfId="45" applyFont="1" applyFill="1" applyBorder="1" applyAlignment="1" applyProtection="1">
      <alignment vertical="center" wrapText="1"/>
      <protection locked="0"/>
    </xf>
    <xf numFmtId="0" fontId="63" fillId="0" borderId="228" xfId="45" applyFont="1" applyFill="1" applyBorder="1" applyAlignment="1" applyProtection="1">
      <alignment vertical="center" wrapText="1"/>
      <protection locked="0"/>
    </xf>
    <xf numFmtId="0" fontId="63" fillId="0" borderId="242" xfId="45" applyFont="1" applyFill="1" applyBorder="1" applyAlignment="1" applyProtection="1">
      <alignment vertical="center" wrapText="1"/>
      <protection locked="0"/>
    </xf>
    <xf numFmtId="0" fontId="63" fillId="0" borderId="231" xfId="45" applyFont="1" applyFill="1" applyBorder="1" applyAlignment="1" applyProtection="1">
      <alignment vertical="center" wrapText="1"/>
      <protection locked="0"/>
    </xf>
    <xf numFmtId="0" fontId="68" fillId="0" borderId="0" xfId="45" applyFont="1" applyBorder="1" applyAlignment="1">
      <alignment horizontal="center" vertical="center"/>
    </xf>
    <xf numFmtId="0" fontId="68" fillId="27" borderId="0" xfId="45" applyFont="1" applyFill="1" applyAlignment="1">
      <alignment horizontal="center" vertical="center"/>
    </xf>
    <xf numFmtId="0" fontId="68" fillId="24" borderId="65" xfId="45" applyFont="1" applyFill="1" applyBorder="1" applyAlignment="1" applyProtection="1">
      <alignment horizontal="left" vertical="center"/>
      <protection locked="0"/>
    </xf>
    <xf numFmtId="0" fontId="68" fillId="27" borderId="66" xfId="45" applyFont="1" applyFill="1" applyBorder="1" applyAlignment="1">
      <alignment horizontal="left" vertical="center"/>
    </xf>
    <xf numFmtId="0" fontId="68" fillId="27" borderId="65" xfId="45" applyFont="1" applyFill="1" applyBorder="1" applyAlignment="1">
      <alignment horizontal="left" vertical="center"/>
    </xf>
    <xf numFmtId="0" fontId="68" fillId="0" borderId="0" xfId="45" applyFont="1" applyAlignment="1">
      <alignment horizontal="center" vertical="center"/>
    </xf>
    <xf numFmtId="0" fontId="68" fillId="0" borderId="34" xfId="45" applyFont="1" applyBorder="1" applyAlignment="1">
      <alignment horizontal="center" vertical="center"/>
    </xf>
    <xf numFmtId="0" fontId="68" fillId="27" borderId="83" xfId="45" applyFont="1" applyFill="1" applyBorder="1" applyAlignment="1">
      <alignment horizontal="left" vertical="center" shrinkToFit="1"/>
    </xf>
    <xf numFmtId="0" fontId="68" fillId="24" borderId="0" xfId="45" applyFont="1" applyFill="1" applyAlignment="1" applyProtection="1">
      <alignment horizontal="left" vertical="center"/>
      <protection locked="0"/>
    </xf>
    <xf numFmtId="0" fontId="23" fillId="28" borderId="74" xfId="55" applyFont="1" applyFill="1" applyBorder="1" applyAlignment="1">
      <alignment vertical="top" wrapText="1"/>
    </xf>
    <xf numFmtId="0" fontId="23" fillId="28" borderId="0" xfId="55" applyFont="1" applyFill="1" applyBorder="1" applyAlignment="1">
      <alignment vertical="top" wrapText="1"/>
    </xf>
    <xf numFmtId="0" fontId="23" fillId="28" borderId="69" xfId="55" applyFont="1" applyFill="1" applyBorder="1" applyAlignment="1">
      <alignment vertical="top" wrapText="1"/>
    </xf>
    <xf numFmtId="0" fontId="23" fillId="28" borderId="61" xfId="55" applyFont="1" applyFill="1" applyBorder="1" applyAlignment="1">
      <alignment vertical="top" wrapText="1"/>
    </xf>
    <xf numFmtId="0" fontId="23" fillId="28" borderId="65" xfId="55" applyFont="1" applyFill="1" applyBorder="1" applyAlignment="1">
      <alignment vertical="top" wrapText="1"/>
    </xf>
    <xf numFmtId="0" fontId="23" fillId="28" borderId="70" xfId="55" applyFont="1" applyFill="1" applyBorder="1" applyAlignment="1">
      <alignment vertical="top" wrapText="1"/>
    </xf>
    <xf numFmtId="0" fontId="23" fillId="0" borderId="62" xfId="55" applyFont="1" applyFill="1" applyBorder="1" applyAlignment="1">
      <alignment horizontal="center" vertical="center" wrapText="1"/>
    </xf>
    <xf numFmtId="0" fontId="23" fillId="28" borderId="102" xfId="55" applyFont="1" applyFill="1" applyBorder="1" applyAlignment="1">
      <alignment vertical="center"/>
    </xf>
    <xf numFmtId="0" fontId="64" fillId="28" borderId="102" xfId="55" applyFont="1" applyFill="1" applyBorder="1" applyAlignment="1">
      <alignment vertical="center"/>
    </xf>
    <xf numFmtId="0" fontId="64" fillId="28" borderId="102" xfId="55" quotePrefix="1" applyFont="1" applyFill="1" applyBorder="1" applyAlignment="1">
      <alignment horizontal="center" vertical="center"/>
    </xf>
    <xf numFmtId="0" fontId="64" fillId="28" borderId="102" xfId="55" applyFont="1" applyFill="1" applyBorder="1" applyAlignment="1">
      <alignment horizontal="center" vertical="center"/>
    </xf>
    <xf numFmtId="0" fontId="23" fillId="28" borderId="102" xfId="55" applyFont="1" applyFill="1" applyBorder="1" applyAlignment="1">
      <alignment vertical="center" shrinkToFit="1"/>
    </xf>
    <xf numFmtId="176" fontId="27" fillId="28" borderId="93" xfId="55" applyNumberFormat="1" applyFont="1" applyFill="1" applyBorder="1" applyAlignment="1">
      <alignment horizontal="center" vertical="center"/>
    </xf>
    <xf numFmtId="176" fontId="27" fillId="28" borderId="66" xfId="55" applyNumberFormat="1" applyFont="1" applyFill="1" applyBorder="1" applyAlignment="1">
      <alignment horizontal="center" vertical="center"/>
    </xf>
    <xf numFmtId="0" fontId="24" fillId="0" borderId="0" xfId="55" applyFont="1" applyFill="1" applyAlignment="1">
      <alignment horizontal="center" vertical="center"/>
    </xf>
    <xf numFmtId="0" fontId="65" fillId="27" borderId="102" xfId="55" applyFont="1" applyFill="1" applyBorder="1" applyAlignment="1">
      <alignment vertical="center" wrapText="1" shrinkToFit="1"/>
    </xf>
    <xf numFmtId="176" fontId="27" fillId="27" borderId="93" xfId="55" applyNumberFormat="1" applyFont="1" applyFill="1" applyBorder="1" applyAlignment="1">
      <alignment horizontal="center" vertical="center"/>
    </xf>
    <xf numFmtId="176" fontId="27" fillId="27" borderId="66" xfId="55" applyNumberFormat="1" applyFont="1" applyFill="1" applyBorder="1" applyAlignment="1">
      <alignment horizontal="center" vertical="center"/>
    </xf>
    <xf numFmtId="176" fontId="27" fillId="27" borderId="96" xfId="55" applyNumberFormat="1" applyFont="1" applyFill="1" applyBorder="1" applyAlignment="1">
      <alignment horizontal="center" vertical="center"/>
    </xf>
    <xf numFmtId="0" fontId="27" fillId="28" borderId="66" xfId="55" applyFont="1" applyFill="1" applyBorder="1" applyAlignment="1">
      <alignment vertical="center"/>
    </xf>
    <xf numFmtId="0" fontId="92" fillId="0" borderId="0" xfId="59" applyFont="1" applyFill="1" applyAlignment="1">
      <alignment horizontal="center" vertical="center"/>
    </xf>
    <xf numFmtId="176" fontId="91" fillId="28" borderId="0" xfId="59" applyNumberFormat="1" applyFont="1" applyFill="1" applyAlignment="1">
      <alignment horizontal="center" vertical="center" shrinkToFit="1"/>
    </xf>
    <xf numFmtId="0" fontId="91" fillId="0" borderId="11" xfId="59" applyFont="1" applyFill="1" applyBorder="1" applyAlignment="1">
      <alignment horizontal="distributed" vertical="center" justifyLastLine="1"/>
    </xf>
    <xf numFmtId="0" fontId="91" fillId="0" borderId="12" xfId="59" applyFont="1" applyFill="1" applyBorder="1" applyAlignment="1">
      <alignment horizontal="distributed" vertical="center" justifyLastLine="1"/>
    </xf>
    <xf numFmtId="0" fontId="91" fillId="0" borderId="13" xfId="59" applyFont="1" applyFill="1" applyBorder="1" applyAlignment="1">
      <alignment horizontal="distributed" vertical="center" justifyLastLine="1"/>
    </xf>
    <xf numFmtId="0" fontId="91" fillId="0" borderId="27" xfId="59" applyFont="1" applyFill="1" applyBorder="1" applyAlignment="1">
      <alignment horizontal="distributed" vertical="center" justifyLastLine="1"/>
    </xf>
    <xf numFmtId="0" fontId="91" fillId="0" borderId="18" xfId="59" applyFont="1" applyFill="1" applyBorder="1" applyAlignment="1">
      <alignment horizontal="distributed" vertical="center" justifyLastLine="1"/>
    </xf>
    <xf numFmtId="0" fontId="91" fillId="0" borderId="26" xfId="59" applyFont="1" applyFill="1" applyBorder="1" applyAlignment="1">
      <alignment horizontal="distributed" vertical="center" justifyLastLine="1"/>
    </xf>
    <xf numFmtId="0" fontId="91" fillId="27" borderId="11" xfId="59" applyFont="1" applyFill="1" applyBorder="1" applyAlignment="1">
      <alignment horizontal="left" vertical="center" wrapText="1" indent="1"/>
    </xf>
    <xf numFmtId="0" fontId="91" fillId="27" borderId="28" xfId="59" applyFont="1" applyFill="1" applyBorder="1" applyAlignment="1">
      <alignment horizontal="left" vertical="center" wrapText="1" indent="1"/>
    </xf>
    <xf numFmtId="0" fontId="91" fillId="27" borderId="12" xfId="59" applyFont="1" applyFill="1" applyBorder="1" applyAlignment="1">
      <alignment horizontal="left" vertical="center" wrapText="1" indent="1"/>
    </xf>
    <xf numFmtId="0" fontId="91" fillId="0" borderId="11" xfId="59" applyFont="1" applyFill="1" applyBorder="1" applyAlignment="1">
      <alignment horizontal="center" vertical="center"/>
    </xf>
    <xf numFmtId="0" fontId="91" fillId="0" borderId="12" xfId="59" applyFont="1" applyFill="1" applyBorder="1" applyAlignment="1">
      <alignment horizontal="center" vertical="center"/>
    </xf>
    <xf numFmtId="176" fontId="91" fillId="27" borderId="11" xfId="59" applyNumberFormat="1" applyFont="1" applyFill="1" applyBorder="1" applyAlignment="1">
      <alignment horizontal="center" vertical="center" shrinkToFit="1"/>
    </xf>
    <xf numFmtId="176" fontId="91" fillId="27" borderId="12" xfId="59" applyNumberFormat="1" applyFont="1" applyFill="1" applyBorder="1" applyAlignment="1">
      <alignment horizontal="center" vertical="center" shrinkToFit="1"/>
    </xf>
    <xf numFmtId="0" fontId="91" fillId="0" borderId="21" xfId="59" applyFont="1" applyFill="1" applyBorder="1" applyAlignment="1">
      <alignment horizontal="distributed" vertical="center" justifyLastLine="1"/>
    </xf>
    <xf numFmtId="0" fontId="91" fillId="0" borderId="23" xfId="59" applyFont="1" applyFill="1" applyBorder="1" applyAlignment="1">
      <alignment horizontal="distributed" vertical="center" justifyLastLine="1"/>
    </xf>
    <xf numFmtId="38" fontId="162" fillId="28" borderId="13" xfId="33" applyFont="1" applyFill="1" applyBorder="1" applyAlignment="1">
      <alignment vertical="center" wrapText="1"/>
    </xf>
    <xf numFmtId="38" fontId="162" fillId="28" borderId="27" xfId="33" applyFont="1" applyFill="1" applyBorder="1" applyAlignment="1">
      <alignment vertical="center" wrapText="1"/>
    </xf>
    <xf numFmtId="38" fontId="162" fillId="28" borderId="16" xfId="33" applyFont="1" applyFill="1" applyBorder="1" applyAlignment="1">
      <alignment vertical="center" wrapText="1"/>
    </xf>
    <xf numFmtId="38" fontId="162" fillId="28" borderId="15" xfId="33" applyFont="1" applyFill="1" applyBorder="1" applyAlignment="1">
      <alignment vertical="center" wrapText="1"/>
    </xf>
    <xf numFmtId="38" fontId="162" fillId="28" borderId="18" xfId="33" applyFont="1" applyFill="1" applyBorder="1" applyAlignment="1">
      <alignment vertical="center" wrapText="1"/>
    </xf>
    <xf numFmtId="38" fontId="162" fillId="28" borderId="26" xfId="33" applyFont="1" applyFill="1" applyBorder="1" applyAlignment="1">
      <alignment vertical="center" wrapText="1"/>
    </xf>
    <xf numFmtId="0" fontId="91" fillId="28" borderId="13" xfId="59" applyFont="1" applyFill="1" applyBorder="1" applyAlignment="1">
      <alignment vertical="center" wrapText="1"/>
    </xf>
    <xf numFmtId="0" fontId="91" fillId="28" borderId="27" xfId="59" applyFont="1" applyFill="1" applyBorder="1" applyAlignment="1">
      <alignment vertical="center" wrapText="1"/>
    </xf>
    <xf numFmtId="0" fontId="91" fillId="28" borderId="16" xfId="59" applyFont="1" applyFill="1" applyBorder="1" applyAlignment="1">
      <alignment vertical="center" wrapText="1"/>
    </xf>
    <xf numFmtId="0" fontId="91" fillId="28" borderId="15" xfId="59" applyFont="1" applyFill="1" applyBorder="1" applyAlignment="1">
      <alignment vertical="center" wrapText="1"/>
    </xf>
    <xf numFmtId="0" fontId="91" fillId="28" borderId="18" xfId="59" applyFont="1" applyFill="1" applyBorder="1" applyAlignment="1">
      <alignment vertical="center" wrapText="1"/>
    </xf>
    <xf numFmtId="0" fontId="91" fillId="28" borderId="26" xfId="59" applyFont="1" applyFill="1" applyBorder="1" applyAlignment="1">
      <alignment vertical="center" wrapText="1"/>
    </xf>
    <xf numFmtId="180" fontId="91" fillId="0" borderId="11" xfId="61" applyFont="1" applyFill="1" applyBorder="1" applyAlignment="1">
      <alignment horizontal="distributed" vertical="center" justifyLastLine="1"/>
    </xf>
    <xf numFmtId="180" fontId="91" fillId="0" borderId="28" xfId="61" applyFont="1" applyFill="1" applyBorder="1" applyAlignment="1">
      <alignment horizontal="distributed" vertical="center" justifyLastLine="1"/>
    </xf>
    <xf numFmtId="180" fontId="91" fillId="0" borderId="12" xfId="61" applyFont="1" applyFill="1" applyBorder="1" applyAlignment="1">
      <alignment horizontal="distributed" vertical="center" justifyLastLine="1"/>
    </xf>
    <xf numFmtId="0" fontId="91" fillId="28" borderId="11" xfId="59" applyFont="1" applyFill="1" applyBorder="1" applyAlignment="1">
      <alignment vertical="center" wrapText="1"/>
    </xf>
    <xf numFmtId="0" fontId="91" fillId="28" borderId="12" xfId="59" applyFont="1" applyFill="1" applyBorder="1" applyAlignment="1">
      <alignment vertical="center" wrapText="1"/>
    </xf>
    <xf numFmtId="38" fontId="91" fillId="28" borderId="11" xfId="33" applyFont="1" applyFill="1" applyBorder="1" applyAlignment="1">
      <alignment vertical="center" wrapText="1"/>
    </xf>
    <xf numFmtId="38" fontId="91" fillId="28" borderId="12" xfId="33" applyFont="1" applyFill="1" applyBorder="1" applyAlignment="1">
      <alignment vertical="center" wrapText="1"/>
    </xf>
    <xf numFmtId="0" fontId="91" fillId="28" borderId="21" xfId="59" applyFont="1" applyFill="1" applyBorder="1" applyAlignment="1">
      <alignment vertical="center" wrapText="1"/>
    </xf>
    <xf numFmtId="0" fontId="91" fillId="28" borderId="22" xfId="59" applyFont="1" applyFill="1" applyBorder="1" applyAlignment="1">
      <alignment vertical="center" wrapText="1"/>
    </xf>
    <xf numFmtId="0" fontId="91" fillId="28" borderId="23" xfId="59" applyFont="1" applyFill="1" applyBorder="1" applyAlignment="1">
      <alignment vertical="center" wrapText="1"/>
    </xf>
    <xf numFmtId="38" fontId="162" fillId="28" borderId="21" xfId="33" applyFont="1" applyFill="1" applyBorder="1" applyAlignment="1">
      <alignment vertical="center" wrapText="1"/>
    </xf>
    <xf numFmtId="38" fontId="162" fillId="28" borderId="22" xfId="33" applyFont="1" applyFill="1" applyBorder="1" applyAlignment="1">
      <alignment vertical="center" wrapText="1"/>
    </xf>
    <xf numFmtId="38" fontId="162" fillId="28" borderId="23" xfId="33" applyFont="1" applyFill="1" applyBorder="1" applyAlignment="1">
      <alignment vertical="center" wrapText="1"/>
    </xf>
    <xf numFmtId="0" fontId="35" fillId="31" borderId="11" xfId="56" applyFont="1" applyFill="1" applyBorder="1" applyAlignment="1">
      <alignment horizontal="center" vertical="center"/>
    </xf>
    <xf numFmtId="0" fontId="35" fillId="31" borderId="28" xfId="56" applyFont="1" applyFill="1" applyBorder="1" applyAlignment="1">
      <alignment horizontal="center" vertical="center"/>
    </xf>
    <xf numFmtId="0" fontId="35" fillId="31" borderId="12" xfId="56" applyFont="1" applyFill="1" applyBorder="1" applyAlignment="1">
      <alignment horizontal="center" vertical="center"/>
    </xf>
    <xf numFmtId="0" fontId="33" fillId="31" borderId="11" xfId="56" applyFont="1" applyFill="1" applyBorder="1" applyAlignment="1">
      <alignment horizontal="center" vertical="center"/>
    </xf>
    <xf numFmtId="0" fontId="33" fillId="31" borderId="28" xfId="56" applyFont="1" applyFill="1" applyBorder="1" applyAlignment="1">
      <alignment horizontal="center" vertical="center"/>
    </xf>
    <xf numFmtId="0" fontId="33" fillId="31" borderId="12" xfId="56" applyFont="1" applyFill="1" applyBorder="1" applyAlignment="1">
      <alignment horizontal="center" vertical="center"/>
    </xf>
    <xf numFmtId="0" fontId="35" fillId="0" borderId="11" xfId="56" applyFont="1" applyFill="1" applyBorder="1" applyAlignment="1">
      <alignment horizontal="left" vertical="center"/>
    </xf>
    <xf numFmtId="0" fontId="35" fillId="0" borderId="28" xfId="56" applyFont="1" applyFill="1" applyBorder="1" applyAlignment="1">
      <alignment horizontal="left" vertical="center"/>
    </xf>
    <xf numFmtId="0" fontId="35" fillId="0" borderId="53" xfId="56" applyFont="1" applyFill="1" applyBorder="1" applyAlignment="1">
      <alignment horizontal="left" vertical="center"/>
    </xf>
    <xf numFmtId="0" fontId="98" fillId="0" borderId="108" xfId="56" applyFont="1" applyBorder="1" applyAlignment="1">
      <alignment horizontal="center" vertical="center" textRotation="255"/>
    </xf>
    <xf numFmtId="0" fontId="98" fillId="0" borderId="111" xfId="56" applyFont="1" applyBorder="1" applyAlignment="1">
      <alignment horizontal="center" vertical="center" textRotation="255"/>
    </xf>
    <xf numFmtId="0" fontId="98" fillId="0" borderId="106" xfId="56" applyFont="1" applyBorder="1" applyAlignment="1">
      <alignment horizontal="center" vertical="center" textRotation="255"/>
    </xf>
    <xf numFmtId="0" fontId="35" fillId="0" borderId="19" xfId="56" applyFont="1" applyBorder="1" applyAlignment="1">
      <alignment horizontal="left" vertical="center"/>
    </xf>
    <xf numFmtId="0" fontId="35" fillId="0" borderId="19" xfId="56" applyFont="1" applyBorder="1" applyAlignment="1">
      <alignment horizontal="center" vertical="center"/>
    </xf>
    <xf numFmtId="0" fontId="98" fillId="0" borderId="114" xfId="56" applyFont="1" applyBorder="1" applyAlignment="1">
      <alignment horizontal="center" vertical="center" textRotation="255"/>
    </xf>
    <xf numFmtId="0" fontId="35" fillId="0" borderId="0" xfId="56" applyFont="1" applyAlignment="1">
      <alignment vertical="top" wrapText="1"/>
    </xf>
    <xf numFmtId="0" fontId="35" fillId="0" borderId="0" xfId="56" applyFont="1" applyBorder="1" applyAlignment="1">
      <alignment horizontal="left" vertical="center"/>
    </xf>
    <xf numFmtId="58" fontId="33" fillId="27" borderId="0" xfId="56" applyNumberFormat="1" applyFont="1" applyFill="1" applyBorder="1" applyAlignment="1">
      <alignment horizontal="center" vertical="center"/>
    </xf>
    <xf numFmtId="0" fontId="33" fillId="27" borderId="0" xfId="56" applyFont="1" applyFill="1" applyBorder="1" applyAlignment="1">
      <alignment horizontal="center" vertical="center"/>
    </xf>
    <xf numFmtId="0" fontId="33" fillId="27" borderId="11" xfId="56" applyFont="1" applyFill="1" applyBorder="1" applyAlignment="1">
      <alignment vertical="center" shrinkToFit="1"/>
    </xf>
    <xf numFmtId="0" fontId="33" fillId="27" borderId="28" xfId="56" applyFont="1" applyFill="1" applyBorder="1" applyAlignment="1">
      <alignment vertical="center" shrinkToFit="1"/>
    </xf>
    <xf numFmtId="0" fontId="33" fillId="27" borderId="53" xfId="56" applyFont="1" applyFill="1" applyBorder="1" applyAlignment="1">
      <alignment vertical="center" shrinkToFit="1"/>
    </xf>
    <xf numFmtId="176" fontId="67" fillId="31" borderId="11" xfId="59" applyNumberFormat="1" applyFont="1" applyFill="1" applyBorder="1" applyAlignment="1">
      <alignment horizontal="right" vertical="center" shrinkToFit="1"/>
    </xf>
    <xf numFmtId="176" fontId="67" fillId="31" borderId="28" xfId="59" applyNumberFormat="1" applyFont="1" applyFill="1" applyBorder="1" applyAlignment="1">
      <alignment horizontal="right" vertical="center" shrinkToFit="1"/>
    </xf>
    <xf numFmtId="176" fontId="67" fillId="31" borderId="28" xfId="59" applyNumberFormat="1" applyFont="1" applyFill="1" applyBorder="1" applyAlignment="1">
      <alignment horizontal="center" vertical="center" shrinkToFit="1"/>
    </xf>
    <xf numFmtId="0" fontId="98" fillId="0" borderId="39" xfId="56" applyFont="1" applyBorder="1" applyAlignment="1">
      <alignment horizontal="left" vertical="center"/>
    </xf>
    <xf numFmtId="0" fontId="98" fillId="0" borderId="31" xfId="56" applyFont="1" applyBorder="1" applyAlignment="1">
      <alignment horizontal="left" vertical="center"/>
    </xf>
    <xf numFmtId="0" fontId="98" fillId="0" borderId="32" xfId="56" applyFont="1" applyBorder="1" applyAlignment="1">
      <alignment horizontal="left" vertical="center"/>
    </xf>
    <xf numFmtId="0" fontId="35" fillId="0" borderId="40" xfId="56" applyFont="1" applyBorder="1" applyAlignment="1">
      <alignment horizontal="left" vertical="center"/>
    </xf>
    <xf numFmtId="0" fontId="35" fillId="0" borderId="33" xfId="56" applyFont="1" applyBorder="1" applyAlignment="1">
      <alignment horizontal="left" vertical="center"/>
    </xf>
    <xf numFmtId="0" fontId="35" fillId="0" borderId="10" xfId="56" applyFont="1" applyBorder="1" applyAlignment="1">
      <alignment horizontal="center" vertical="center"/>
    </xf>
    <xf numFmtId="0" fontId="35" fillId="0" borderId="19" xfId="56" applyFont="1" applyBorder="1" applyAlignment="1">
      <alignment vertical="center"/>
    </xf>
    <xf numFmtId="190" fontId="67" fillId="31" borderId="28" xfId="56" applyNumberFormat="1" applyFont="1" applyFill="1" applyBorder="1" applyAlignment="1">
      <alignment horizontal="left" vertical="center"/>
    </xf>
    <xf numFmtId="190" fontId="67" fillId="31" borderId="12" xfId="56" applyNumberFormat="1" applyFont="1" applyFill="1" applyBorder="1" applyAlignment="1">
      <alignment horizontal="left" vertical="center"/>
    </xf>
    <xf numFmtId="0" fontId="35" fillId="0" borderId="11" xfId="56" applyFont="1" applyFill="1" applyBorder="1" applyAlignment="1">
      <alignment horizontal="center" vertical="center"/>
    </xf>
    <xf numFmtId="0" fontId="35" fillId="0" borderId="28" xfId="56" applyFont="1" applyFill="1" applyBorder="1" applyAlignment="1">
      <alignment horizontal="center" vertical="center"/>
    </xf>
    <xf numFmtId="0" fontId="35" fillId="0" borderId="53" xfId="56" applyFont="1" applyFill="1" applyBorder="1" applyAlignment="1">
      <alignment horizontal="center" vertical="center"/>
    </xf>
    <xf numFmtId="0" fontId="98" fillId="31" borderId="11" xfId="56" applyFont="1" applyFill="1" applyBorder="1" applyAlignment="1">
      <alignment horizontal="center" vertical="center"/>
    </xf>
    <xf numFmtId="0" fontId="98" fillId="31" borderId="28" xfId="56" applyFont="1" applyFill="1" applyBorder="1" applyAlignment="1">
      <alignment horizontal="center" vertical="center"/>
    </xf>
    <xf numFmtId="0" fontId="98" fillId="31" borderId="53" xfId="56" applyFont="1" applyFill="1" applyBorder="1" applyAlignment="1">
      <alignment horizontal="center" vertical="center"/>
    </xf>
    <xf numFmtId="0" fontId="98" fillId="31" borderId="12" xfId="56" applyFont="1" applyFill="1" applyBorder="1" applyAlignment="1">
      <alignment horizontal="center" vertical="center"/>
    </xf>
    <xf numFmtId="0" fontId="98" fillId="31" borderId="16" xfId="56" applyFont="1" applyFill="1" applyBorder="1" applyAlignment="1">
      <alignment horizontal="left" vertical="top" wrapText="1"/>
    </xf>
    <xf numFmtId="0" fontId="98" fillId="31" borderId="0" xfId="56" applyFont="1" applyFill="1" applyBorder="1" applyAlignment="1">
      <alignment horizontal="left" vertical="top" wrapText="1"/>
    </xf>
    <xf numFmtId="0" fontId="98" fillId="31" borderId="33" xfId="56" applyFont="1" applyFill="1" applyBorder="1" applyAlignment="1">
      <alignment horizontal="left" vertical="top" wrapText="1"/>
    </xf>
    <xf numFmtId="0" fontId="98" fillId="31" borderId="18" xfId="56" applyFont="1" applyFill="1" applyBorder="1" applyAlignment="1">
      <alignment horizontal="left" vertical="top" wrapText="1"/>
    </xf>
    <xf numFmtId="0" fontId="98" fillId="31" borderId="10" xfId="56" applyFont="1" applyFill="1" applyBorder="1" applyAlignment="1">
      <alignment horizontal="left" vertical="top" wrapText="1"/>
    </xf>
    <xf numFmtId="0" fontId="98" fillId="31" borderId="36" xfId="56" applyFont="1" applyFill="1" applyBorder="1" applyAlignment="1">
      <alignment horizontal="left" vertical="top" wrapText="1"/>
    </xf>
    <xf numFmtId="176" fontId="23" fillId="28" borderId="0" xfId="58" applyNumberFormat="1" applyFont="1" applyFill="1" applyAlignment="1">
      <alignment horizontal="center" vertical="center"/>
    </xf>
    <xf numFmtId="0" fontId="23" fillId="0" borderId="0" xfId="58" applyFont="1" applyFill="1" applyBorder="1" applyAlignment="1">
      <alignment horizontal="center" vertical="center"/>
    </xf>
    <xf numFmtId="3" fontId="65" fillId="27" borderId="0" xfId="54" applyNumberFormat="1" applyFont="1" applyFill="1" applyAlignment="1">
      <alignment horizontal="left" vertical="center" shrinkToFit="1"/>
    </xf>
    <xf numFmtId="176" fontId="23" fillId="27" borderId="0" xfId="58" applyNumberFormat="1" applyFont="1" applyFill="1" applyAlignment="1">
      <alignment horizontal="left" vertical="center" shrinkToFit="1"/>
    </xf>
    <xf numFmtId="0" fontId="23" fillId="27" borderId="0" xfId="58" applyFont="1" applyFill="1" applyAlignment="1">
      <alignment horizontal="left"/>
    </xf>
    <xf numFmtId="0" fontId="23" fillId="27" borderId="0" xfId="58" applyFont="1" applyFill="1" applyAlignment="1">
      <alignment horizontal="left" vertical="center" indent="1"/>
    </xf>
    <xf numFmtId="176" fontId="23" fillId="28" borderId="0" xfId="58" applyNumberFormat="1" applyFont="1" applyFill="1" applyAlignment="1">
      <alignment horizontal="center" shrinkToFit="1"/>
    </xf>
    <xf numFmtId="0" fontId="23" fillId="0" borderId="0" xfId="58" applyFont="1" applyFill="1" applyAlignment="1">
      <alignment horizontal="center" vertical="center"/>
    </xf>
    <xf numFmtId="0" fontId="23" fillId="27" borderId="0" xfId="58" applyNumberFormat="1" applyFont="1" applyFill="1" applyAlignment="1">
      <alignment vertical="top" wrapText="1"/>
    </xf>
    <xf numFmtId="0" fontId="0" fillId="27" borderId="0" xfId="0" applyNumberFormat="1" applyFill="1" applyAlignment="1">
      <alignment vertical="top" wrapText="1"/>
    </xf>
    <xf numFmtId="176" fontId="23" fillId="27" borderId="0" xfId="58" applyNumberFormat="1" applyFont="1" applyFill="1" applyAlignment="1">
      <alignment horizontal="left" shrinkToFit="1"/>
    </xf>
    <xf numFmtId="0" fontId="0" fillId="27" borderId="0" xfId="0" applyFill="1" applyAlignment="1">
      <alignment horizontal="left" shrinkToFit="1"/>
    </xf>
    <xf numFmtId="58" fontId="23" fillId="27" borderId="0" xfId="58" applyNumberFormat="1" applyFont="1" applyFill="1" applyAlignment="1">
      <alignment horizontal="left" shrinkToFit="1"/>
    </xf>
    <xf numFmtId="0" fontId="23" fillId="27" borderId="0" xfId="58" applyNumberFormat="1" applyFont="1" applyFill="1" applyAlignment="1">
      <alignment shrinkToFit="1"/>
    </xf>
    <xf numFmtId="0" fontId="0" fillId="27" borderId="0" xfId="0" applyNumberFormat="1" applyFill="1" applyAlignment="1">
      <alignment shrinkToFit="1"/>
    </xf>
    <xf numFmtId="176" fontId="192" fillId="0" borderId="11" xfId="0" applyNumberFormat="1" applyFont="1" applyBorder="1" applyAlignment="1" applyProtection="1">
      <alignment horizontal="left" vertical="center" wrapText="1" indent="1" shrinkToFit="1"/>
    </xf>
    <xf numFmtId="176" fontId="192" fillId="0" borderId="28" xfId="0" applyNumberFormat="1" applyFont="1" applyBorder="1" applyAlignment="1" applyProtection="1">
      <alignment horizontal="left" vertical="center" indent="1" shrinkToFit="1"/>
    </xf>
    <xf numFmtId="176" fontId="192" fillId="0" borderId="12" xfId="0" applyNumberFormat="1" applyFont="1" applyBorder="1" applyAlignment="1" applyProtection="1">
      <alignment horizontal="left" vertical="center" indent="1" shrinkToFit="1"/>
    </xf>
    <xf numFmtId="0" fontId="21" fillId="29" borderId="28" xfId="0" applyFont="1" applyFill="1" applyBorder="1" applyAlignment="1" applyProtection="1">
      <alignment vertical="center" shrinkToFit="1"/>
      <protection locked="0"/>
    </xf>
    <xf numFmtId="0" fontId="20" fillId="29" borderId="11" xfId="0" applyFont="1" applyFill="1" applyBorder="1" applyAlignment="1" applyProtection="1">
      <alignment horizontal="center" vertical="center" shrinkToFit="1"/>
      <protection locked="0"/>
    </xf>
    <xf numFmtId="0" fontId="20" fillId="29" borderId="28" xfId="0" applyFont="1" applyFill="1" applyBorder="1" applyAlignment="1" applyProtection="1">
      <alignment horizontal="center" vertical="center" shrinkToFit="1"/>
      <protection locked="0"/>
    </xf>
    <xf numFmtId="0" fontId="20" fillId="29" borderId="12" xfId="0" applyFont="1" applyFill="1" applyBorder="1" applyAlignment="1" applyProtection="1">
      <alignment horizontal="center" vertical="center" shrinkToFit="1"/>
      <protection locked="0"/>
    </xf>
    <xf numFmtId="38" fontId="21" fillId="29" borderId="28" xfId="33" applyFont="1" applyFill="1" applyBorder="1" applyAlignment="1" applyProtection="1">
      <alignment vertical="center" shrinkToFit="1"/>
      <protection locked="0"/>
    </xf>
    <xf numFmtId="176" fontId="65" fillId="31" borderId="0" xfId="58" applyNumberFormat="1" applyFont="1" applyFill="1" applyBorder="1" applyAlignment="1">
      <alignment horizontal="center" vertical="center" shrinkToFit="1"/>
    </xf>
    <xf numFmtId="0" fontId="104" fillId="28" borderId="0" xfId="56" applyFont="1" applyFill="1" applyBorder="1" applyAlignment="1">
      <alignment horizontal="left" vertical="center" wrapText="1"/>
    </xf>
    <xf numFmtId="0" fontId="104" fillId="28" borderId="15" xfId="56" applyFont="1" applyFill="1" applyBorder="1" applyAlignment="1">
      <alignment horizontal="left" vertical="center" wrapText="1"/>
    </xf>
    <xf numFmtId="0" fontId="67" fillId="28" borderId="10" xfId="56" applyFont="1" applyFill="1" applyBorder="1" applyAlignment="1">
      <alignment vertical="center" wrapText="1"/>
    </xf>
    <xf numFmtId="0" fontId="67" fillId="28" borderId="26" xfId="56" applyFont="1" applyFill="1" applyBorder="1" applyAlignment="1">
      <alignment vertical="center" wrapText="1"/>
    </xf>
    <xf numFmtId="0" fontId="104" fillId="0" borderId="22" xfId="56" applyFont="1" applyBorder="1" applyAlignment="1">
      <alignment vertical="top" wrapText="1"/>
    </xf>
    <xf numFmtId="0" fontId="104" fillId="28" borderId="0" xfId="56" applyFont="1" applyFill="1" applyBorder="1" applyAlignment="1">
      <alignment horizontal="center" vertical="center" wrapText="1"/>
    </xf>
    <xf numFmtId="0" fontId="104" fillId="28" borderId="15" xfId="56" applyFont="1" applyFill="1" applyBorder="1" applyAlignment="1">
      <alignment horizontal="center" vertical="center" wrapText="1"/>
    </xf>
    <xf numFmtId="0" fontId="104" fillId="28" borderId="14" xfId="56" applyFont="1" applyFill="1" applyBorder="1" applyAlignment="1">
      <alignment horizontal="left" vertical="center" wrapText="1"/>
    </xf>
    <xf numFmtId="0" fontId="104" fillId="28" borderId="27" xfId="56" applyFont="1" applyFill="1" applyBorder="1" applyAlignment="1">
      <alignment horizontal="left" vertical="center" wrapText="1"/>
    </xf>
    <xf numFmtId="0" fontId="104" fillId="28" borderId="10" xfId="56" applyFont="1" applyFill="1" applyBorder="1" applyAlignment="1">
      <alignment horizontal="left" vertical="center" wrapText="1"/>
    </xf>
    <xf numFmtId="0" fontId="104" fillId="28" borderId="26" xfId="56" applyFont="1" applyFill="1" applyBorder="1" applyAlignment="1">
      <alignment horizontal="left" vertical="center" wrapText="1"/>
    </xf>
    <xf numFmtId="0" fontId="103" fillId="28" borderId="0" xfId="56" applyFont="1" applyFill="1" applyBorder="1" applyAlignment="1">
      <alignment horizontal="left" vertical="center" wrapText="1"/>
    </xf>
    <xf numFmtId="0" fontId="103" fillId="28" borderId="15" xfId="56" applyFont="1" applyFill="1" applyBorder="1" applyAlignment="1">
      <alignment horizontal="left" vertical="center" wrapText="1"/>
    </xf>
    <xf numFmtId="0" fontId="67" fillId="28" borderId="0" xfId="56" applyFont="1" applyFill="1" applyBorder="1" applyAlignment="1">
      <alignment vertical="center" wrapText="1"/>
    </xf>
    <xf numFmtId="0" fontId="67" fillId="28" borderId="15" xfId="56" applyFont="1" applyFill="1" applyBorder="1" applyAlignment="1">
      <alignment vertical="center" wrapText="1"/>
    </xf>
    <xf numFmtId="0" fontId="103" fillId="28" borderId="14" xfId="56" applyFont="1" applyFill="1" applyBorder="1" applyAlignment="1">
      <alignment horizontal="left" vertical="center" wrapText="1"/>
    </xf>
    <xf numFmtId="0" fontId="103" fillId="28" borderId="27" xfId="56" applyFont="1" applyFill="1" applyBorder="1" applyAlignment="1">
      <alignment horizontal="left" vertical="center" wrapText="1"/>
    </xf>
    <xf numFmtId="0" fontId="103" fillId="0" borderId="22" xfId="56" applyFont="1" applyBorder="1" applyAlignment="1">
      <alignment horizontal="left" vertical="top" wrapText="1"/>
    </xf>
    <xf numFmtId="0" fontId="102" fillId="0" borderId="0" xfId="56" applyFont="1" applyAlignment="1">
      <alignment horizontal="center" vertical="center"/>
    </xf>
    <xf numFmtId="0" fontId="103" fillId="27" borderId="11" xfId="56" applyNumberFormat="1" applyFont="1" applyFill="1" applyBorder="1" applyAlignment="1">
      <alignment horizontal="left" vertical="center" wrapText="1"/>
    </xf>
    <xf numFmtId="0" fontId="103" fillId="27" borderId="12" xfId="56" applyNumberFormat="1" applyFont="1" applyFill="1" applyBorder="1" applyAlignment="1">
      <alignment horizontal="left" vertical="center" wrapText="1"/>
    </xf>
    <xf numFmtId="0" fontId="103" fillId="0" borderId="19" xfId="56" applyFont="1" applyBorder="1" applyAlignment="1">
      <alignment horizontal="center" vertical="center" wrapText="1"/>
    </xf>
    <xf numFmtId="0" fontId="67" fillId="28" borderId="16" xfId="56" applyFont="1" applyFill="1" applyBorder="1" applyAlignment="1">
      <alignment horizontal="left" vertical="top" wrapText="1"/>
    </xf>
    <xf numFmtId="0" fontId="67" fillId="28" borderId="0" xfId="56" applyFont="1" applyFill="1" applyBorder="1" applyAlignment="1">
      <alignment horizontal="left" vertical="top" wrapText="1"/>
    </xf>
    <xf numFmtId="0" fontId="67" fillId="28" borderId="15" xfId="56" applyFont="1" applyFill="1" applyBorder="1" applyAlignment="1">
      <alignment horizontal="left" vertical="top" wrapText="1"/>
    </xf>
    <xf numFmtId="0" fontId="67" fillId="28" borderId="18" xfId="56" applyFont="1" applyFill="1" applyBorder="1" applyAlignment="1">
      <alignment horizontal="left" vertical="top" wrapText="1"/>
    </xf>
    <xf numFmtId="0" fontId="67" fillId="28" borderId="10" xfId="56" applyFont="1" applyFill="1" applyBorder="1" applyAlignment="1">
      <alignment horizontal="left" vertical="top" wrapText="1"/>
    </xf>
    <xf numFmtId="0" fontId="67" fillId="28" borderId="26" xfId="56" applyFont="1" applyFill="1" applyBorder="1" applyAlignment="1">
      <alignment horizontal="left" vertical="top" wrapText="1"/>
    </xf>
    <xf numFmtId="0" fontId="67" fillId="28" borderId="11" xfId="56" applyFont="1" applyFill="1" applyBorder="1" applyAlignment="1">
      <alignment horizontal="left" vertical="top"/>
    </xf>
    <xf numFmtId="0" fontId="67" fillId="28" borderId="28" xfId="56" applyFont="1" applyFill="1" applyBorder="1" applyAlignment="1">
      <alignment horizontal="left" vertical="top"/>
    </xf>
    <xf numFmtId="0" fontId="67" fillId="28" borderId="12" xfId="56" applyFont="1" applyFill="1" applyBorder="1" applyAlignment="1">
      <alignment horizontal="left" vertical="top"/>
    </xf>
    <xf numFmtId="0" fontId="103" fillId="27" borderId="13" xfId="56" applyNumberFormat="1" applyFont="1" applyFill="1" applyBorder="1" applyAlignment="1">
      <alignment horizontal="left" wrapText="1"/>
    </xf>
    <xf numFmtId="0" fontId="103" fillId="27" borderId="14" xfId="56" applyNumberFormat="1" applyFont="1" applyFill="1" applyBorder="1" applyAlignment="1">
      <alignment horizontal="left" wrapText="1"/>
    </xf>
    <xf numFmtId="0" fontId="103" fillId="27" borderId="27" xfId="56" applyNumberFormat="1" applyFont="1" applyFill="1" applyBorder="1" applyAlignment="1">
      <alignment horizontal="left" wrapText="1"/>
    </xf>
    <xf numFmtId="0" fontId="103" fillId="0" borderId="21" xfId="56" applyFont="1" applyBorder="1" applyAlignment="1">
      <alignment horizontal="center" vertical="center" wrapText="1"/>
    </xf>
    <xf numFmtId="0" fontId="103" fillId="0" borderId="23" xfId="56" applyFont="1" applyBorder="1" applyAlignment="1">
      <alignment horizontal="center" vertical="center" wrapText="1"/>
    </xf>
    <xf numFmtId="0" fontId="103" fillId="27" borderId="18" xfId="56" applyNumberFormat="1" applyFont="1" applyFill="1" applyBorder="1" applyAlignment="1">
      <alignment shrinkToFit="1"/>
    </xf>
    <xf numFmtId="0" fontId="0" fillId="27" borderId="10" xfId="0" applyNumberFormat="1" applyFill="1" applyBorder="1" applyAlignment="1">
      <alignment shrinkToFit="1"/>
    </xf>
    <xf numFmtId="0" fontId="0" fillId="27" borderId="26" xfId="0" applyNumberFormat="1" applyFill="1" applyBorder="1" applyAlignment="1">
      <alignment shrinkToFit="1"/>
    </xf>
    <xf numFmtId="0" fontId="103" fillId="28" borderId="11" xfId="56" applyFont="1" applyFill="1" applyBorder="1" applyAlignment="1">
      <alignment horizontal="center" vertical="center" wrapText="1"/>
    </xf>
    <xf numFmtId="0" fontId="103" fillId="28" borderId="12" xfId="56" applyFont="1" applyFill="1" applyBorder="1" applyAlignment="1">
      <alignment horizontal="center" vertical="center" wrapText="1"/>
    </xf>
    <xf numFmtId="0" fontId="27" fillId="0" borderId="0" xfId="68" applyFont="1" applyAlignment="1">
      <alignment horizontal="center" vertical="center"/>
    </xf>
    <xf numFmtId="0" fontId="23" fillId="0" borderId="0" xfId="68" applyFont="1" applyAlignment="1">
      <alignment horizontal="center" vertical="center"/>
    </xf>
    <xf numFmtId="0" fontId="18" fillId="28" borderId="0" xfId="68" applyFill="1" applyAlignment="1">
      <alignment horizontal="center" vertical="center"/>
    </xf>
    <xf numFmtId="0" fontId="91" fillId="28" borderId="16" xfId="62" applyFont="1" applyFill="1" applyBorder="1" applyAlignment="1">
      <alignment horizontal="center" vertical="center" shrinkToFit="1"/>
    </xf>
    <xf numFmtId="0" fontId="91" fillId="28" borderId="15" xfId="62" applyFont="1" applyFill="1" applyBorder="1" applyAlignment="1">
      <alignment horizontal="center" vertical="center" shrinkToFit="1"/>
    </xf>
    <xf numFmtId="0" fontId="91" fillId="28" borderId="16" xfId="62" applyFont="1" applyFill="1" applyBorder="1" applyAlignment="1">
      <alignment vertical="center" shrinkToFit="1"/>
    </xf>
    <xf numFmtId="0" fontId="91" fillId="28" borderId="0" xfId="62" applyFont="1" applyFill="1" applyBorder="1" applyAlignment="1">
      <alignment vertical="center" shrinkToFit="1"/>
    </xf>
    <xf numFmtId="0" fontId="91" fillId="28" borderId="15" xfId="62" applyFont="1" applyFill="1" applyBorder="1" applyAlignment="1">
      <alignment vertical="center" shrinkToFit="1"/>
    </xf>
    <xf numFmtId="0" fontId="91" fillId="28" borderId="13" xfId="62" applyFont="1" applyFill="1" applyBorder="1" applyAlignment="1">
      <alignment horizontal="center" vertical="center" shrinkToFit="1"/>
    </xf>
    <xf numFmtId="0" fontId="91" fillId="28" borderId="27" xfId="62" applyFont="1" applyFill="1" applyBorder="1" applyAlignment="1">
      <alignment horizontal="center" vertical="center" shrinkToFit="1"/>
    </xf>
    <xf numFmtId="0" fontId="91" fillId="28" borderId="13" xfId="62" applyFont="1" applyFill="1" applyBorder="1" applyAlignment="1">
      <alignment vertical="center" shrinkToFit="1"/>
    </xf>
    <xf numFmtId="0" fontId="91" fillId="28" borderId="14" xfId="62" applyFont="1" applyFill="1" applyBorder="1" applyAlignment="1">
      <alignment vertical="center" shrinkToFit="1"/>
    </xf>
    <xf numFmtId="0" fontId="91" fillId="28" borderId="27" xfId="62" applyFont="1" applyFill="1" applyBorder="1" applyAlignment="1">
      <alignment vertical="center" shrinkToFit="1"/>
    </xf>
    <xf numFmtId="0" fontId="108" fillId="28" borderId="16" xfId="62" applyFont="1" applyFill="1" applyBorder="1" applyAlignment="1">
      <alignment horizontal="center" vertical="center" shrinkToFit="1"/>
    </xf>
    <xf numFmtId="0" fontId="108" fillId="28" borderId="15" xfId="62" applyFont="1" applyFill="1" applyBorder="1" applyAlignment="1">
      <alignment horizontal="center" vertical="center" shrinkToFit="1"/>
    </xf>
    <xf numFmtId="0" fontId="108" fillId="28" borderId="16" xfId="62" applyFont="1" applyFill="1" applyBorder="1" applyAlignment="1">
      <alignment horizontal="right" vertical="center" shrinkToFit="1"/>
    </xf>
    <xf numFmtId="0" fontId="108" fillId="28" borderId="15" xfId="62" applyFont="1" applyFill="1" applyBorder="1" applyAlignment="1">
      <alignment horizontal="right" vertical="center" shrinkToFit="1"/>
    </xf>
    <xf numFmtId="0" fontId="92" fillId="0" borderId="0" xfId="62" applyFont="1" applyFill="1" applyAlignment="1">
      <alignment horizontal="center" vertical="center"/>
    </xf>
    <xf numFmtId="176" fontId="91" fillId="28" borderId="0" xfId="62" applyNumberFormat="1" applyFont="1" applyFill="1" applyAlignment="1">
      <alignment horizontal="center" vertical="center" shrinkToFit="1"/>
    </xf>
    <xf numFmtId="0" fontId="91" fillId="27" borderId="11" xfId="62" applyNumberFormat="1" applyFont="1" applyFill="1" applyBorder="1" applyAlignment="1">
      <alignment vertical="center" wrapText="1"/>
    </xf>
    <xf numFmtId="0" fontId="91" fillId="27" borderId="28" xfId="62" applyNumberFormat="1" applyFont="1" applyFill="1" applyBorder="1" applyAlignment="1">
      <alignment vertical="center" wrapText="1"/>
    </xf>
    <xf numFmtId="0" fontId="91" fillId="27" borderId="12" xfId="62" applyNumberFormat="1" applyFont="1" applyFill="1" applyBorder="1" applyAlignment="1">
      <alignment vertical="center" wrapText="1"/>
    </xf>
    <xf numFmtId="176" fontId="162" fillId="27" borderId="11" xfId="62" applyNumberFormat="1" applyFont="1" applyFill="1" applyBorder="1" applyAlignment="1">
      <alignment horizontal="center" vertical="center" shrinkToFit="1"/>
    </xf>
    <xf numFmtId="176" fontId="162" fillId="27" borderId="28" xfId="62" applyNumberFormat="1" applyFont="1" applyFill="1" applyBorder="1" applyAlignment="1">
      <alignment horizontal="center" vertical="center" shrinkToFit="1"/>
    </xf>
    <xf numFmtId="176" fontId="162" fillId="27" borderId="12" xfId="62" applyNumberFormat="1" applyFont="1" applyFill="1" applyBorder="1" applyAlignment="1">
      <alignment horizontal="center" vertical="center" shrinkToFit="1"/>
    </xf>
    <xf numFmtId="0" fontId="91" fillId="0" borderId="11" xfId="62" applyFont="1" applyFill="1" applyBorder="1" applyAlignment="1">
      <alignment horizontal="distributed" vertical="center" justifyLastLine="1"/>
    </xf>
    <xf numFmtId="0" fontId="91" fillId="0" borderId="12" xfId="62" applyFont="1" applyFill="1" applyBorder="1" applyAlignment="1">
      <alignment horizontal="distributed" vertical="center" justifyLastLine="1"/>
    </xf>
    <xf numFmtId="0" fontId="91" fillId="0" borderId="13" xfId="62" applyFont="1" applyFill="1" applyBorder="1" applyAlignment="1">
      <alignment horizontal="distributed" vertical="center" justifyLastLine="1"/>
    </xf>
    <xf numFmtId="0" fontId="91" fillId="0" borderId="27" xfId="62" applyFont="1" applyFill="1" applyBorder="1" applyAlignment="1">
      <alignment horizontal="distributed" vertical="center" justifyLastLine="1"/>
    </xf>
    <xf numFmtId="0" fontId="91" fillId="0" borderId="18" xfId="62" applyFont="1" applyFill="1" applyBorder="1" applyAlignment="1">
      <alignment horizontal="distributed" vertical="center" justifyLastLine="1"/>
    </xf>
    <xf numFmtId="0" fontId="91" fillId="0" borderId="26" xfId="62" applyFont="1" applyFill="1" applyBorder="1" applyAlignment="1">
      <alignment horizontal="distributed" vertical="center" justifyLastLine="1"/>
    </xf>
    <xf numFmtId="0" fontId="91" fillId="0" borderId="21" xfId="62" applyFont="1" applyFill="1" applyBorder="1" applyAlignment="1">
      <alignment horizontal="distributed" vertical="center" justifyLastLine="1"/>
    </xf>
    <xf numFmtId="0" fontId="91" fillId="0" borderId="23" xfId="62" applyFont="1" applyFill="1" applyBorder="1" applyAlignment="1">
      <alignment horizontal="distributed" vertical="center" justifyLastLine="1"/>
    </xf>
    <xf numFmtId="0" fontId="91" fillId="0" borderId="10" xfId="62" applyFont="1" applyFill="1" applyBorder="1" applyAlignment="1">
      <alignment horizontal="distributed" vertical="center" justifyLastLine="1"/>
    </xf>
    <xf numFmtId="0" fontId="91" fillId="0" borderId="14" xfId="62" applyFont="1" applyFill="1" applyBorder="1" applyAlignment="1">
      <alignment horizontal="distributed" vertical="center" justifyLastLine="1"/>
    </xf>
    <xf numFmtId="0" fontId="91" fillId="27" borderId="0" xfId="51" applyFont="1" applyFill="1" applyAlignment="1">
      <alignment vertical="top" wrapText="1"/>
    </xf>
    <xf numFmtId="0" fontId="91" fillId="27" borderId="0" xfId="51" applyFont="1" applyFill="1" applyAlignment="1">
      <alignment shrinkToFit="1"/>
    </xf>
    <xf numFmtId="0" fontId="91" fillId="0" borderId="16" xfId="62" applyFont="1" applyFill="1" applyBorder="1" applyAlignment="1">
      <alignment horizontal="center" vertical="center"/>
    </xf>
    <xf numFmtId="0" fontId="91" fillId="0" borderId="15" xfId="62" applyFont="1" applyFill="1" applyBorder="1" applyAlignment="1">
      <alignment horizontal="center" vertical="center"/>
    </xf>
    <xf numFmtId="0" fontId="91" fillId="0" borderId="18" xfId="62" applyFont="1" applyFill="1" applyBorder="1" applyAlignment="1">
      <alignment horizontal="center" vertical="center"/>
    </xf>
    <xf numFmtId="0" fontId="91" fillId="0" borderId="26" xfId="62" applyFont="1" applyFill="1" applyBorder="1" applyAlignment="1">
      <alignment horizontal="center" vertical="center"/>
    </xf>
    <xf numFmtId="0" fontId="108" fillId="0" borderId="0" xfId="62" applyFont="1" applyFill="1" applyBorder="1" applyAlignment="1">
      <alignment vertical="center" shrinkToFit="1"/>
    </xf>
    <xf numFmtId="0" fontId="91" fillId="28" borderId="18" xfId="62" applyFont="1" applyFill="1" applyBorder="1" applyAlignment="1">
      <alignment horizontal="center" vertical="center" shrinkToFit="1"/>
    </xf>
    <xf numFmtId="0" fontId="91" fillId="28" borderId="26" xfId="62" applyFont="1" applyFill="1" applyBorder="1" applyAlignment="1">
      <alignment horizontal="center" vertical="center" shrinkToFit="1"/>
    </xf>
    <xf numFmtId="0" fontId="91" fillId="28" borderId="18" xfId="62" applyFont="1" applyFill="1" applyBorder="1" applyAlignment="1">
      <alignment vertical="center" shrinkToFit="1"/>
    </xf>
    <xf numFmtId="0" fontId="91" fillId="28" borderId="10" xfId="62" applyFont="1" applyFill="1" applyBorder="1" applyAlignment="1">
      <alignment vertical="center" shrinkToFit="1"/>
    </xf>
    <xf numFmtId="0" fontId="91" fillId="28" borderId="26" xfId="62" applyFont="1" applyFill="1" applyBorder="1" applyAlignment="1">
      <alignment vertical="center" shrinkToFit="1"/>
    </xf>
    <xf numFmtId="0" fontId="91" fillId="0" borderId="13" xfId="62" applyFont="1" applyFill="1" applyBorder="1" applyAlignment="1">
      <alignment horizontal="center" vertical="center"/>
    </xf>
    <xf numFmtId="0" fontId="91" fillId="0" borderId="27" xfId="62" applyFont="1" applyFill="1" applyBorder="1" applyAlignment="1">
      <alignment horizontal="center" vertical="center"/>
    </xf>
    <xf numFmtId="176" fontId="91" fillId="0" borderId="13" xfId="62" applyNumberFormat="1" applyFont="1" applyFill="1" applyBorder="1" applyAlignment="1">
      <alignment horizontal="center" vertical="center" shrinkToFit="1"/>
    </xf>
    <xf numFmtId="176" fontId="91" fillId="0" borderId="27" xfId="62" applyNumberFormat="1" applyFont="1" applyFill="1" applyBorder="1" applyAlignment="1">
      <alignment horizontal="center" vertical="center" shrinkToFit="1"/>
    </xf>
    <xf numFmtId="176" fontId="91" fillId="0" borderId="18" xfId="62" applyNumberFormat="1" applyFont="1" applyFill="1" applyBorder="1" applyAlignment="1">
      <alignment horizontal="center" vertical="center" shrinkToFit="1"/>
    </xf>
    <xf numFmtId="176" fontId="91" fillId="0" borderId="26" xfId="62" applyNumberFormat="1" applyFont="1" applyFill="1" applyBorder="1" applyAlignment="1">
      <alignment horizontal="center" vertical="center" shrinkToFit="1"/>
    </xf>
    <xf numFmtId="14" fontId="91" fillId="0" borderId="0" xfId="62" applyNumberFormat="1" applyFont="1" applyFill="1" applyAlignment="1">
      <alignment horizontal="center" vertical="center"/>
    </xf>
    <xf numFmtId="0" fontId="91" fillId="0" borderId="0" xfId="62" applyFont="1" applyFill="1" applyAlignment="1">
      <alignment horizontal="center" vertical="center"/>
    </xf>
    <xf numFmtId="0" fontId="91" fillId="28" borderId="11" xfId="63" applyFont="1" applyFill="1" applyBorder="1" applyAlignment="1">
      <alignment vertical="center" wrapText="1"/>
    </xf>
    <xf numFmtId="0" fontId="91" fillId="28" borderId="53" xfId="63" applyFont="1" applyFill="1" applyBorder="1" applyAlignment="1">
      <alignment vertical="center" wrapText="1"/>
    </xf>
    <xf numFmtId="0" fontId="92" fillId="0" borderId="0" xfId="63" applyFont="1" applyFill="1" applyAlignment="1">
      <alignment horizontal="center" vertical="center"/>
    </xf>
    <xf numFmtId="176" fontId="91" fillId="27" borderId="0" xfId="63" applyNumberFormat="1" applyFont="1" applyFill="1" applyAlignment="1">
      <alignment horizontal="left" vertical="center" wrapText="1" shrinkToFit="1"/>
    </xf>
    <xf numFmtId="0" fontId="91" fillId="0" borderId="47" xfId="63" applyFont="1" applyFill="1" applyBorder="1" applyAlignment="1">
      <alignment horizontal="center" vertical="center"/>
    </xf>
    <xf numFmtId="0" fontId="91" fillId="0" borderId="49" xfId="63" applyFont="1" applyFill="1" applyBorder="1" applyAlignment="1">
      <alignment horizontal="center" vertical="center"/>
    </xf>
    <xf numFmtId="0" fontId="91" fillId="0" borderId="166" xfId="63" applyFont="1" applyFill="1" applyBorder="1" applyAlignment="1">
      <alignment horizontal="center" vertical="center"/>
    </xf>
    <xf numFmtId="0" fontId="91" fillId="0" borderId="0" xfId="63" applyFont="1" applyFill="1" applyAlignment="1">
      <alignment horizontal="center" vertical="center"/>
    </xf>
    <xf numFmtId="176" fontId="91" fillId="28" borderId="0" xfId="63" applyNumberFormat="1" applyFont="1" applyFill="1" applyAlignment="1">
      <alignment horizontal="center" vertical="center" shrinkToFit="1"/>
    </xf>
    <xf numFmtId="0" fontId="91" fillId="27" borderId="0" xfId="63" applyFont="1" applyFill="1" applyAlignment="1">
      <alignment vertical="top" wrapText="1"/>
    </xf>
    <xf numFmtId="0" fontId="91" fillId="27" borderId="0" xfId="63" applyFont="1" applyFill="1" applyAlignment="1">
      <alignment shrinkToFit="1"/>
    </xf>
    <xf numFmtId="38" fontId="91" fillId="28" borderId="56" xfId="33" applyFont="1" applyFill="1" applyBorder="1" applyAlignment="1">
      <alignment vertical="center" wrapText="1"/>
    </xf>
    <xf numFmtId="38" fontId="91" fillId="28" borderId="57" xfId="33" applyFont="1" applyFill="1" applyBorder="1" applyAlignment="1">
      <alignment vertical="center" wrapText="1"/>
    </xf>
    <xf numFmtId="0" fontId="91" fillId="28" borderId="56" xfId="63" applyFont="1" applyFill="1" applyBorder="1" applyAlignment="1">
      <alignment vertical="center" wrapText="1"/>
    </xf>
    <xf numFmtId="0" fontId="91" fillId="28" borderId="58" xfId="63" applyFont="1" applyFill="1" applyBorder="1" applyAlignment="1">
      <alignment vertical="center" wrapText="1"/>
    </xf>
    <xf numFmtId="0" fontId="75" fillId="0" borderId="0" xfId="44" applyFont="1" applyAlignment="1" applyProtection="1">
      <alignment horizontal="justify" vertical="center" wrapText="1"/>
    </xf>
    <xf numFmtId="0" fontId="80" fillId="0" borderId="0" xfId="44" applyProtection="1">
      <alignment vertical="center"/>
    </xf>
    <xf numFmtId="0" fontId="75" fillId="28" borderId="19" xfId="44" applyFont="1" applyFill="1" applyBorder="1" applyAlignment="1" applyProtection="1">
      <alignment horizontal="center" vertical="center" wrapText="1"/>
      <protection locked="0"/>
    </xf>
    <xf numFmtId="0" fontId="75" fillId="28" borderId="11" xfId="44" applyFont="1" applyFill="1" applyBorder="1" applyAlignment="1" applyProtection="1">
      <alignment horizontal="center" vertical="center" wrapText="1"/>
      <protection locked="0"/>
    </xf>
    <xf numFmtId="0" fontId="0" fillId="28" borderId="28" xfId="0" applyFill="1" applyBorder="1" applyAlignment="1" applyProtection="1">
      <alignment horizontal="center" vertical="center" wrapText="1"/>
      <protection locked="0"/>
    </xf>
    <xf numFmtId="0" fontId="0" fillId="28" borderId="12" xfId="0" applyFill="1" applyBorder="1" applyAlignment="1" applyProtection="1">
      <alignment horizontal="center" vertical="center" wrapText="1"/>
      <protection locked="0"/>
    </xf>
    <xf numFmtId="3" fontId="80" fillId="28" borderId="10" xfId="44" applyNumberFormat="1" applyFill="1" applyBorder="1" applyAlignment="1" applyProtection="1">
      <alignment vertical="center"/>
      <protection locked="0"/>
    </xf>
    <xf numFmtId="0" fontId="75" fillId="0" borderId="0" xfId="44" applyFont="1" applyFill="1" applyAlignment="1" applyProtection="1">
      <alignment horizontal="justify" vertical="center" wrapText="1"/>
    </xf>
    <xf numFmtId="0" fontId="80" fillId="0" borderId="0" xfId="44" applyFill="1" applyProtection="1">
      <alignment vertical="center"/>
    </xf>
    <xf numFmtId="0" fontId="75" fillId="0" borderId="13" xfId="44" applyFont="1" applyFill="1" applyBorder="1" applyAlignment="1" applyProtection="1">
      <alignment horizontal="center" vertical="center" wrapText="1"/>
    </xf>
    <xf numFmtId="0" fontId="80" fillId="0" borderId="14" xfId="44" applyFill="1" applyBorder="1" applyAlignment="1" applyProtection="1">
      <alignment vertical="center"/>
    </xf>
    <xf numFmtId="0" fontId="80" fillId="0" borderId="27" xfId="44" applyFill="1" applyBorder="1" applyAlignment="1" applyProtection="1">
      <alignment vertical="center"/>
    </xf>
    <xf numFmtId="0" fontId="75" fillId="0" borderId="18" xfId="44" applyFont="1" applyFill="1" applyBorder="1" applyAlignment="1" applyProtection="1">
      <alignment horizontal="center" vertical="center" wrapText="1"/>
    </xf>
    <xf numFmtId="0" fontId="80" fillId="0" borderId="10" xfId="44" applyFill="1" applyBorder="1" applyAlignment="1" applyProtection="1">
      <alignment vertical="center"/>
    </xf>
    <xf numFmtId="0" fontId="80" fillId="0" borderId="26" xfId="44" applyFill="1" applyBorder="1" applyAlignment="1" applyProtection="1">
      <alignment vertical="center"/>
    </xf>
    <xf numFmtId="0" fontId="80" fillId="0" borderId="14" xfId="44" applyFill="1" applyBorder="1" applyAlignment="1" applyProtection="1">
      <alignment horizontal="center" vertical="center" wrapText="1"/>
    </xf>
    <xf numFmtId="0" fontId="80" fillId="0" borderId="27" xfId="44" applyFill="1" applyBorder="1" applyAlignment="1" applyProtection="1">
      <alignment horizontal="center" vertical="center" wrapText="1"/>
    </xf>
    <xf numFmtId="0" fontId="75" fillId="0" borderId="16" xfId="44" applyFont="1" applyFill="1" applyBorder="1" applyAlignment="1" applyProtection="1">
      <alignment horizontal="center" vertical="center" wrapText="1"/>
    </xf>
    <xf numFmtId="0" fontId="80" fillId="0" borderId="0" xfId="44" applyFill="1" applyBorder="1" applyAlignment="1" applyProtection="1">
      <alignment horizontal="center" vertical="center" wrapText="1"/>
    </xf>
    <xf numFmtId="0" fontId="80" fillId="0" borderId="15" xfId="44" applyFill="1" applyBorder="1" applyAlignment="1" applyProtection="1">
      <alignment horizontal="center" vertical="center" wrapText="1"/>
    </xf>
    <xf numFmtId="0" fontId="80" fillId="0" borderId="0" xfId="44" applyFill="1" applyBorder="1" applyAlignment="1" applyProtection="1">
      <alignment vertical="center"/>
    </xf>
    <xf numFmtId="0" fontId="80" fillId="0" borderId="15" xfId="44" applyFill="1" applyBorder="1" applyAlignment="1" applyProtection="1">
      <alignment vertical="center"/>
    </xf>
    <xf numFmtId="176" fontId="65" fillId="31" borderId="0" xfId="58" applyNumberFormat="1" applyFont="1" applyFill="1" applyBorder="1" applyAlignment="1">
      <alignment horizontal="left" vertical="center" shrinkToFit="1"/>
    </xf>
    <xf numFmtId="0" fontId="75" fillId="0" borderId="0" xfId="44" applyFont="1" applyFill="1" applyAlignment="1" applyProtection="1">
      <alignment horizontal="center" vertical="center" wrapText="1"/>
    </xf>
    <xf numFmtId="0" fontId="72" fillId="27" borderId="0" xfId="44" applyFont="1" applyFill="1" applyAlignment="1" applyProtection="1">
      <alignment horizontal="justify" vertical="center" wrapText="1"/>
    </xf>
    <xf numFmtId="0" fontId="80" fillId="27" borderId="0" xfId="44" applyFill="1" applyProtection="1">
      <alignment vertical="center"/>
    </xf>
    <xf numFmtId="0" fontId="75" fillId="27" borderId="10" xfId="44" applyFont="1" applyFill="1" applyBorder="1" applyAlignment="1" applyProtection="1">
      <alignment horizontal="left" indent="1" shrinkToFit="1"/>
    </xf>
    <xf numFmtId="0" fontId="75" fillId="27" borderId="28" xfId="44" applyFont="1" applyFill="1" applyBorder="1" applyAlignment="1" applyProtection="1">
      <alignment horizontal="left" shrinkToFit="1"/>
    </xf>
    <xf numFmtId="0" fontId="75" fillId="27" borderId="10" xfId="44" applyFont="1" applyFill="1" applyBorder="1" applyAlignment="1" applyProtection="1">
      <alignment horizontal="justify" vertical="center" shrinkToFit="1"/>
    </xf>
    <xf numFmtId="0" fontId="0" fillId="27" borderId="10" xfId="0" applyFill="1" applyBorder="1" applyAlignment="1" applyProtection="1">
      <alignment vertical="center" shrinkToFit="1"/>
    </xf>
    <xf numFmtId="0" fontId="75" fillId="27" borderId="28" xfId="44" applyFont="1" applyFill="1" applyBorder="1" applyAlignment="1" applyProtection="1">
      <alignment horizontal="justify" vertical="center" shrinkToFit="1"/>
    </xf>
    <xf numFmtId="0" fontId="0" fillId="27" borderId="28" xfId="0" applyFill="1" applyBorder="1" applyAlignment="1" applyProtection="1">
      <alignment vertical="center" shrinkToFit="1"/>
    </xf>
    <xf numFmtId="0" fontId="71" fillId="0" borderId="0" xfId="44" applyFont="1" applyFill="1" applyAlignment="1" applyProtection="1">
      <alignment vertical="center" wrapText="1"/>
    </xf>
    <xf numFmtId="0" fontId="167" fillId="27" borderId="10" xfId="82" applyFont="1" applyFill="1" applyBorder="1">
      <alignment vertical="center"/>
    </xf>
    <xf numFmtId="0" fontId="166" fillId="0" borderId="0" xfId="82" applyFont="1" applyFill="1" applyAlignment="1">
      <alignment horizontal="center" vertical="center"/>
    </xf>
    <xf numFmtId="0" fontId="167" fillId="28" borderId="0" xfId="82" applyFont="1" applyFill="1">
      <alignment vertical="center"/>
    </xf>
    <xf numFmtId="0" fontId="67" fillId="27" borderId="10" xfId="0" applyFont="1" applyFill="1" applyBorder="1" applyAlignment="1">
      <alignment horizontal="left" vertical="center"/>
    </xf>
    <xf numFmtId="192" fontId="167" fillId="28" borderId="50" xfId="82" applyNumberFormat="1" applyFont="1" applyFill="1" applyBorder="1">
      <alignment vertical="center"/>
    </xf>
    <xf numFmtId="192" fontId="167" fillId="28" borderId="50" xfId="82" applyNumberFormat="1" applyFont="1" applyFill="1" applyBorder="1" applyAlignment="1">
      <alignment horizontal="left" vertical="center"/>
    </xf>
    <xf numFmtId="0" fontId="167" fillId="27" borderId="50" xfId="82" applyFont="1" applyFill="1" applyBorder="1">
      <alignment vertical="center"/>
    </xf>
    <xf numFmtId="0" fontId="167" fillId="28" borderId="10" xfId="82" applyFont="1" applyFill="1" applyBorder="1">
      <alignment vertical="center"/>
    </xf>
    <xf numFmtId="38" fontId="167" fillId="28" borderId="10" xfId="33" applyFont="1" applyFill="1" applyBorder="1" applyAlignment="1">
      <alignment vertical="center"/>
    </xf>
    <xf numFmtId="0" fontId="167" fillId="0" borderId="10" xfId="82" applyFont="1" applyFill="1" applyBorder="1">
      <alignment vertical="center"/>
    </xf>
    <xf numFmtId="176" fontId="167" fillId="27" borderId="50" xfId="82" applyNumberFormat="1" applyFont="1" applyFill="1" applyBorder="1" applyAlignment="1">
      <alignment horizontal="center" vertical="center"/>
    </xf>
    <xf numFmtId="0" fontId="168" fillId="0" borderId="0" xfId="82" applyFont="1" applyFill="1" applyBorder="1" applyAlignment="1">
      <alignment horizontal="center" vertical="center"/>
    </xf>
    <xf numFmtId="0" fontId="169" fillId="0" borderId="0" xfId="82" applyFont="1" applyFill="1" applyBorder="1" applyAlignment="1">
      <alignment horizontal="center" vertical="center"/>
    </xf>
    <xf numFmtId="0" fontId="163" fillId="0" borderId="10" xfId="82" applyFill="1" applyBorder="1" applyAlignment="1">
      <alignment horizontal="distributed" vertical="center"/>
    </xf>
    <xf numFmtId="0" fontId="163" fillId="27" borderId="10" xfId="82" applyFill="1" applyBorder="1" applyAlignment="1">
      <alignment horizontal="center" vertical="center"/>
    </xf>
    <xf numFmtId="0" fontId="163" fillId="0" borderId="28" xfId="82" applyFill="1" applyBorder="1" applyAlignment="1">
      <alignment horizontal="distributed" vertical="center"/>
    </xf>
    <xf numFmtId="0" fontId="163" fillId="27" borderId="10" xfId="82" applyFill="1" applyBorder="1" applyAlignment="1">
      <alignment horizontal="left" vertical="center"/>
    </xf>
    <xf numFmtId="0" fontId="163" fillId="0" borderId="316" xfId="82" applyFill="1" applyBorder="1" applyAlignment="1">
      <alignment horizontal="distributed" vertical="center"/>
    </xf>
    <xf numFmtId="0" fontId="163" fillId="0" borderId="317" xfId="82" applyFill="1" applyBorder="1" applyAlignment="1">
      <alignment horizontal="distributed" vertical="center"/>
    </xf>
    <xf numFmtId="191" fontId="163" fillId="28" borderId="317" xfId="82" applyNumberFormat="1" applyFill="1" applyBorder="1" applyAlignment="1">
      <alignment horizontal="center" vertical="center"/>
    </xf>
    <xf numFmtId="191" fontId="163" fillId="28" borderId="318" xfId="82" applyNumberFormat="1" applyFill="1" applyBorder="1" applyAlignment="1">
      <alignment horizontal="center" vertical="center"/>
    </xf>
    <xf numFmtId="0" fontId="163" fillId="0" borderId="316" xfId="82" applyFill="1" applyBorder="1" applyAlignment="1">
      <alignment horizontal="left" vertical="center"/>
    </xf>
    <xf numFmtId="0" fontId="163" fillId="0" borderId="317" xfId="82" applyFill="1" applyBorder="1" applyAlignment="1">
      <alignment horizontal="left" vertical="center"/>
    </xf>
    <xf numFmtId="38" fontId="0" fillId="27" borderId="317" xfId="83" applyFont="1" applyFill="1" applyBorder="1" applyAlignment="1">
      <alignment horizontal="center" vertical="center"/>
    </xf>
    <xf numFmtId="0" fontId="163" fillId="27" borderId="0" xfId="82" applyFill="1" applyBorder="1" applyAlignment="1">
      <alignment horizontal="left" vertical="center"/>
    </xf>
    <xf numFmtId="0" fontId="163" fillId="28" borderId="320" xfId="82" applyFill="1" applyBorder="1" applyAlignment="1">
      <alignment horizontal="left" vertical="center"/>
    </xf>
    <xf numFmtId="0" fontId="163" fillId="28" borderId="321" xfId="82" applyFill="1" applyBorder="1" applyAlignment="1">
      <alignment horizontal="left" vertical="center"/>
    </xf>
    <xf numFmtId="191" fontId="163" fillId="28" borderId="320" xfId="82" applyNumberFormat="1" applyFill="1" applyBorder="1" applyAlignment="1">
      <alignment horizontal="left" vertical="center"/>
    </xf>
    <xf numFmtId="191" fontId="163" fillId="28" borderId="321" xfId="82" applyNumberFormat="1" applyFill="1" applyBorder="1" applyAlignment="1">
      <alignment horizontal="left" vertical="center"/>
    </xf>
    <xf numFmtId="38" fontId="0" fillId="28" borderId="320" xfId="83" applyFont="1" applyFill="1" applyBorder="1" applyAlignment="1">
      <alignment horizontal="right" vertical="center"/>
    </xf>
    <xf numFmtId="0" fontId="172" fillId="0" borderId="10" xfId="82" applyFont="1" applyFill="1" applyBorder="1" applyAlignment="1">
      <alignment horizontal="distributed" vertical="center"/>
    </xf>
    <xf numFmtId="0" fontId="174" fillId="0" borderId="10" xfId="82" applyFont="1" applyFill="1" applyBorder="1" applyAlignment="1">
      <alignment horizontal="distributed" vertical="center"/>
    </xf>
    <xf numFmtId="38" fontId="0" fillId="31" borderId="11" xfId="83" applyFont="1" applyFill="1" applyBorder="1" applyAlignment="1">
      <alignment horizontal="center" vertical="center"/>
    </xf>
    <xf numFmtId="38" fontId="0" fillId="31" borderId="28" xfId="83" applyFont="1" applyFill="1" applyBorder="1" applyAlignment="1">
      <alignment horizontal="center" vertical="center"/>
    </xf>
    <xf numFmtId="0" fontId="163" fillId="0" borderId="16" xfId="82" applyFill="1" applyBorder="1" applyAlignment="1">
      <alignment horizontal="center" vertical="center"/>
    </xf>
    <xf numFmtId="0" fontId="163" fillId="0" borderId="15" xfId="82" applyFill="1" applyBorder="1" applyAlignment="1">
      <alignment horizontal="center" vertical="center"/>
    </xf>
    <xf numFmtId="38" fontId="0" fillId="27" borderId="11" xfId="83" applyFont="1" applyFill="1" applyBorder="1" applyAlignment="1">
      <alignment horizontal="center" vertical="center"/>
    </xf>
    <xf numFmtId="38" fontId="0" fillId="27" borderId="28" xfId="83" applyFont="1" applyFill="1" applyBorder="1" applyAlignment="1">
      <alignment horizontal="center" vertical="center"/>
    </xf>
    <xf numFmtId="0" fontId="163" fillId="0" borderId="0" xfId="82" applyFont="1" applyFill="1" applyBorder="1" applyAlignment="1">
      <alignment vertical="center" shrinkToFit="1"/>
    </xf>
    <xf numFmtId="0" fontId="138" fillId="0" borderId="0" xfId="82" applyFont="1" applyFill="1" applyBorder="1" applyAlignment="1">
      <alignment vertical="center" shrinkToFit="1"/>
    </xf>
    <xf numFmtId="38" fontId="0" fillId="27" borderId="13" xfId="83" applyFont="1" applyFill="1" applyBorder="1" applyAlignment="1">
      <alignment horizontal="center" vertical="center"/>
    </xf>
    <xf numFmtId="38" fontId="0" fillId="27" borderId="14" xfId="83" applyFont="1" applyFill="1" applyBorder="1" applyAlignment="1">
      <alignment horizontal="center" vertical="center"/>
    </xf>
    <xf numFmtId="38" fontId="0" fillId="27" borderId="16" xfId="83" applyFont="1" applyFill="1" applyBorder="1" applyAlignment="1">
      <alignment horizontal="center" vertical="center"/>
    </xf>
    <xf numFmtId="38" fontId="0" fillId="27" borderId="0" xfId="83" applyFont="1" applyFill="1" applyBorder="1" applyAlignment="1">
      <alignment horizontal="center" vertical="center"/>
    </xf>
    <xf numFmtId="38" fontId="0" fillId="27" borderId="18" xfId="83" applyFont="1" applyFill="1" applyBorder="1" applyAlignment="1">
      <alignment horizontal="center" vertical="center"/>
    </xf>
    <xf numFmtId="38" fontId="0" fillId="27" borderId="10" xfId="83" applyFont="1" applyFill="1" applyBorder="1" applyAlignment="1">
      <alignment horizontal="center" vertical="center"/>
    </xf>
    <xf numFmtId="0" fontId="163" fillId="0" borderId="27" xfId="82" applyFill="1" applyBorder="1" applyAlignment="1">
      <alignment horizontal="center" vertical="center"/>
    </xf>
    <xf numFmtId="0" fontId="163" fillId="0" borderId="26" xfId="82" applyFill="1" applyBorder="1" applyAlignment="1">
      <alignment horizontal="center" vertical="center"/>
    </xf>
    <xf numFmtId="0" fontId="163" fillId="0" borderId="11" xfId="82" applyFill="1" applyBorder="1" applyAlignment="1">
      <alignment horizontal="center" vertical="center"/>
    </xf>
    <xf numFmtId="0" fontId="163" fillId="0" borderId="28" xfId="82" applyFill="1" applyBorder="1" applyAlignment="1">
      <alignment horizontal="center" vertical="center"/>
    </xf>
    <xf numFmtId="0" fontId="163" fillId="31" borderId="28" xfId="82" applyFill="1" applyBorder="1" applyAlignment="1">
      <alignment horizontal="center" vertical="center"/>
    </xf>
    <xf numFmtId="0" fontId="163" fillId="31" borderId="12" xfId="82" applyFill="1" applyBorder="1" applyAlignment="1">
      <alignment horizontal="center" vertical="center"/>
    </xf>
    <xf numFmtId="38" fontId="0" fillId="31" borderId="13" xfId="83" applyFont="1" applyFill="1" applyBorder="1" applyAlignment="1">
      <alignment horizontal="center" vertical="center"/>
    </xf>
    <xf numFmtId="38" fontId="0" fillId="31" borderId="16" xfId="83" applyFont="1" applyFill="1" applyBorder="1" applyAlignment="1">
      <alignment horizontal="center" vertical="center"/>
    </xf>
    <xf numFmtId="38" fontId="0" fillId="31" borderId="18" xfId="83" applyFont="1" applyFill="1" applyBorder="1" applyAlignment="1">
      <alignment horizontal="center" vertical="center"/>
    </xf>
    <xf numFmtId="0" fontId="163" fillId="0" borderId="0" xfId="82" applyFill="1" applyBorder="1" applyAlignment="1">
      <alignment horizontal="center" vertical="center"/>
    </xf>
    <xf numFmtId="0" fontId="18" fillId="0" borderId="11" xfId="84" applyFont="1" applyBorder="1" applyAlignment="1" applyProtection="1">
      <alignment horizontal="left" vertical="center"/>
      <protection locked="0"/>
    </xf>
    <xf numFmtId="0" fontId="18" fillId="0" borderId="28" xfId="84" applyFont="1" applyBorder="1" applyAlignment="1" applyProtection="1">
      <alignment horizontal="left" vertical="center"/>
      <protection locked="0"/>
    </xf>
    <xf numFmtId="0" fontId="18" fillId="0" borderId="12" xfId="84" applyFont="1" applyBorder="1" applyAlignment="1" applyProtection="1">
      <alignment horizontal="left" vertical="center"/>
      <protection locked="0"/>
    </xf>
    <xf numFmtId="0" fontId="18" fillId="33" borderId="11" xfId="84" applyFont="1" applyFill="1" applyBorder="1" applyAlignment="1">
      <alignment horizontal="center" vertical="center"/>
    </xf>
    <xf numFmtId="0" fontId="18" fillId="33" borderId="28" xfId="84" applyFont="1" applyFill="1" applyBorder="1" applyAlignment="1">
      <alignment horizontal="center" vertical="center"/>
    </xf>
    <xf numFmtId="0" fontId="18" fillId="33" borderId="12" xfId="84" applyFont="1" applyFill="1" applyBorder="1" applyAlignment="1">
      <alignment horizontal="center" vertical="center"/>
    </xf>
    <xf numFmtId="0" fontId="18" fillId="33" borderId="11" xfId="84" applyFont="1" applyFill="1" applyBorder="1" applyAlignment="1">
      <alignment horizontal="center" vertical="center" wrapText="1"/>
    </xf>
    <xf numFmtId="0" fontId="18" fillId="33" borderId="12" xfId="84" applyFont="1" applyFill="1" applyBorder="1" applyAlignment="1">
      <alignment horizontal="center" vertical="center" wrapText="1"/>
    </xf>
    <xf numFmtId="0" fontId="18" fillId="0" borderId="11" xfId="84" applyFont="1" applyBorder="1" applyAlignment="1" applyProtection="1">
      <alignment horizontal="center" vertical="center" wrapText="1"/>
      <protection locked="0"/>
    </xf>
    <xf numFmtId="0" fontId="18" fillId="0" borderId="12" xfId="84" applyFont="1" applyBorder="1" applyAlignment="1" applyProtection="1">
      <alignment horizontal="center" vertical="center" wrapText="1"/>
      <protection locked="0"/>
    </xf>
    <xf numFmtId="0" fontId="38" fillId="0" borderId="11" xfId="84" applyFont="1" applyBorder="1" applyAlignment="1" applyProtection="1">
      <alignment horizontal="center" vertical="center" wrapText="1"/>
      <protection locked="0"/>
    </xf>
    <xf numFmtId="0" fontId="38" fillId="0" borderId="28" xfId="84" applyFont="1" applyBorder="1" applyAlignment="1" applyProtection="1">
      <alignment horizontal="center" vertical="center" wrapText="1"/>
      <protection locked="0"/>
    </xf>
    <xf numFmtId="0" fontId="38" fillId="0" borderId="12" xfId="84" applyFont="1" applyBorder="1" applyAlignment="1" applyProtection="1">
      <alignment horizontal="center" vertical="center" wrapText="1"/>
      <protection locked="0"/>
    </xf>
    <xf numFmtId="0" fontId="38" fillId="0" borderId="11" xfId="84" applyFont="1" applyBorder="1" applyAlignment="1" applyProtection="1">
      <alignment horizontal="center" vertical="center" shrinkToFit="1"/>
      <protection locked="0"/>
    </xf>
    <xf numFmtId="0" fontId="38" fillId="0" borderId="28" xfId="84" applyFont="1" applyBorder="1" applyAlignment="1" applyProtection="1">
      <alignment horizontal="center" vertical="center" shrinkToFit="1"/>
      <protection locked="0"/>
    </xf>
    <xf numFmtId="0" fontId="38" fillId="0" borderId="12" xfId="84" applyFont="1" applyBorder="1" applyAlignment="1" applyProtection="1">
      <alignment horizontal="center" vertical="center" shrinkToFit="1"/>
      <protection locked="0"/>
    </xf>
    <xf numFmtId="0" fontId="31" fillId="0" borderId="0" xfId="84" applyFont="1" applyAlignment="1" applyProtection="1">
      <alignment horizontal="right" vertical="center" wrapText="1"/>
      <protection locked="0"/>
    </xf>
    <xf numFmtId="0" fontId="31" fillId="0" borderId="14" xfId="84" applyFont="1" applyBorder="1" applyAlignment="1" applyProtection="1">
      <alignment horizontal="right" vertical="center" wrapText="1"/>
      <protection locked="0"/>
    </xf>
    <xf numFmtId="0" fontId="80" fillId="25" borderId="0" xfId="85" applyFill="1" applyAlignment="1">
      <alignment horizontal="left"/>
    </xf>
    <xf numFmtId="0" fontId="181" fillId="0" borderId="0" xfId="85" applyFont="1" applyFill="1" applyAlignment="1">
      <alignment horizontal="left"/>
    </xf>
    <xf numFmtId="0" fontId="182" fillId="0" borderId="0" xfId="85" applyFont="1" applyAlignment="1">
      <alignment horizontal="center"/>
    </xf>
    <xf numFmtId="0" fontId="80" fillId="25" borderId="0" xfId="85" applyFill="1" applyAlignment="1">
      <alignment horizontal="center"/>
    </xf>
    <xf numFmtId="0" fontId="80" fillId="25" borderId="0" xfId="85" applyFill="1" applyAlignment="1">
      <alignment horizontal="right"/>
    </xf>
    <xf numFmtId="0" fontId="150" fillId="0" borderId="0" xfId="56" applyFont="1" applyFill="1" applyBorder="1" applyAlignment="1">
      <alignment vertical="center" shrinkToFit="1"/>
    </xf>
    <xf numFmtId="0" fontId="150" fillId="0" borderId="33" xfId="56" applyFont="1" applyFill="1" applyBorder="1" applyAlignment="1">
      <alignment vertical="center" shrinkToFit="1"/>
    </xf>
    <xf numFmtId="0" fontId="216" fillId="0" borderId="0" xfId="56" applyFont="1" applyFill="1" applyAlignment="1">
      <alignment horizontal="center"/>
    </xf>
    <xf numFmtId="0" fontId="150" fillId="0" borderId="10" xfId="56" applyFont="1" applyFill="1" applyBorder="1" applyAlignment="1">
      <alignment horizontal="center" vertical="center" shrinkToFit="1"/>
    </xf>
    <xf numFmtId="0" fontId="46" fillId="0" borderId="145" xfId="56" applyFont="1" applyFill="1" applyBorder="1" applyAlignment="1">
      <alignment horizontal="center"/>
    </xf>
    <xf numFmtId="0" fontId="46" fillId="0" borderId="134" xfId="56" applyFont="1" applyFill="1" applyBorder="1" applyAlignment="1">
      <alignment horizontal="center"/>
    </xf>
    <xf numFmtId="0" fontId="46" fillId="0" borderId="132" xfId="56" applyFont="1" applyFill="1" applyBorder="1" applyAlignment="1">
      <alignment horizontal="center"/>
    </xf>
    <xf numFmtId="0" fontId="46" fillId="0" borderId="144" xfId="56" applyFont="1" applyFill="1" applyBorder="1" applyAlignment="1">
      <alignment horizontal="center" vertical="top" wrapText="1"/>
    </xf>
    <xf numFmtId="0" fontId="46" fillId="0" borderId="31" xfId="56" applyFont="1" applyFill="1" applyBorder="1" applyAlignment="1">
      <alignment horizontal="center" vertical="top" wrapText="1"/>
    </xf>
    <xf numFmtId="0" fontId="46" fillId="0" borderId="32" xfId="56" applyFont="1" applyFill="1" applyBorder="1" applyAlignment="1">
      <alignment horizontal="center" vertical="top" wrapText="1"/>
    </xf>
    <xf numFmtId="0" fontId="46" fillId="0" borderId="16" xfId="56" applyFont="1" applyFill="1" applyBorder="1" applyAlignment="1">
      <alignment horizontal="center" vertical="top" wrapText="1"/>
    </xf>
    <xf numFmtId="0" fontId="46" fillId="0" borderId="0" xfId="56" applyFont="1" applyFill="1" applyBorder="1" applyAlignment="1">
      <alignment horizontal="center" vertical="top" wrapText="1"/>
    </xf>
    <xf numFmtId="0" fontId="46" fillId="0" borderId="33" xfId="56" applyFont="1" applyFill="1" applyBorder="1" applyAlignment="1">
      <alignment horizontal="center" vertical="top" wrapText="1"/>
    </xf>
    <xf numFmtId="0" fontId="46" fillId="0" borderId="38" xfId="56" applyFont="1" applyFill="1" applyBorder="1" applyAlignment="1">
      <alignment horizontal="center" vertical="top" wrapText="1"/>
    </xf>
    <xf numFmtId="0" fontId="46" fillId="0" borderId="34" xfId="56" applyFont="1" applyFill="1" applyBorder="1" applyAlignment="1">
      <alignment horizontal="center" vertical="top" wrapText="1"/>
    </xf>
    <xf numFmtId="0" fontId="46" fillId="0" borderId="35" xfId="56" applyFont="1" applyFill="1" applyBorder="1" applyAlignment="1">
      <alignment horizontal="center" vertical="top" wrapText="1"/>
    </xf>
    <xf numFmtId="0" fontId="46" fillId="0" borderId="39" xfId="56" applyFont="1" applyFill="1" applyBorder="1" applyAlignment="1">
      <alignment horizontal="center" vertical="center" wrapText="1"/>
    </xf>
    <xf numFmtId="0" fontId="46" fillId="0" borderId="31" xfId="56" applyFont="1" applyFill="1" applyBorder="1" applyAlignment="1">
      <alignment horizontal="center" vertical="center" wrapText="1"/>
    </xf>
    <xf numFmtId="0" fontId="46" fillId="0" borderId="32" xfId="56" applyFont="1" applyFill="1" applyBorder="1" applyAlignment="1">
      <alignment horizontal="center" vertical="center" wrapText="1"/>
    </xf>
    <xf numFmtId="0" fontId="46" fillId="0" borderId="43" xfId="56" applyFont="1" applyFill="1" applyBorder="1" applyAlignment="1">
      <alignment horizontal="center" vertical="center" wrapText="1"/>
    </xf>
    <xf numFmtId="0" fontId="46" fillId="0" borderId="10" xfId="56" applyFont="1" applyFill="1" applyBorder="1" applyAlignment="1">
      <alignment horizontal="center" vertical="center" wrapText="1"/>
    </xf>
    <xf numFmtId="0" fontId="46" fillId="0" borderId="36" xfId="56" applyFont="1" applyFill="1" applyBorder="1" applyAlignment="1">
      <alignment horizontal="center" vertical="center" wrapText="1"/>
    </xf>
    <xf numFmtId="0" fontId="46" fillId="0" borderId="164" xfId="56" applyFont="1" applyFill="1" applyBorder="1" applyAlignment="1">
      <alignment horizontal="center"/>
    </xf>
    <xf numFmtId="0" fontId="46" fillId="0" borderId="167" xfId="56" applyFont="1" applyFill="1" applyBorder="1" applyAlignment="1">
      <alignment horizontal="center"/>
    </xf>
    <xf numFmtId="0" fontId="46" fillId="0" borderId="169" xfId="56" applyFont="1" applyFill="1" applyBorder="1" applyAlignment="1">
      <alignment horizontal="center"/>
    </xf>
    <xf numFmtId="0" fontId="46" fillId="0" borderId="144" xfId="56" applyFont="1" applyFill="1" applyBorder="1" applyAlignment="1">
      <alignment horizontal="center"/>
    </xf>
    <xf numFmtId="0" fontId="46" fillId="0" borderId="31" xfId="56" applyFont="1" applyFill="1" applyBorder="1" applyAlignment="1">
      <alignment horizontal="center"/>
    </xf>
    <xf numFmtId="0" fontId="46" fillId="0" borderId="32" xfId="56" applyFont="1" applyFill="1" applyBorder="1" applyAlignment="1">
      <alignment horizontal="center"/>
    </xf>
    <xf numFmtId="0" fontId="46" fillId="0" borderId="16" xfId="56" applyFont="1" applyFill="1" applyBorder="1" applyAlignment="1">
      <alignment horizontal="center"/>
    </xf>
    <xf numFmtId="0" fontId="46" fillId="0" borderId="0" xfId="56" applyFont="1" applyFill="1" applyBorder="1" applyAlignment="1">
      <alignment horizontal="center"/>
    </xf>
    <xf numFmtId="0" fontId="46" fillId="0" borderId="33" xfId="56" applyFont="1" applyFill="1" applyBorder="1" applyAlignment="1">
      <alignment horizontal="center"/>
    </xf>
    <xf numFmtId="0" fontId="46" fillId="0" borderId="38" xfId="56" applyFont="1" applyFill="1" applyBorder="1" applyAlignment="1">
      <alignment horizontal="center"/>
    </xf>
    <xf numFmtId="0" fontId="46" fillId="0" borderId="34" xfId="56" applyFont="1" applyFill="1" applyBorder="1" applyAlignment="1">
      <alignment horizontal="center"/>
    </xf>
    <xf numFmtId="0" fontId="46" fillId="0" borderId="35" xfId="56" applyFont="1" applyFill="1" applyBorder="1" applyAlignment="1">
      <alignment horizontal="center"/>
    </xf>
    <xf numFmtId="0" fontId="150" fillId="0" borderId="23" xfId="56" applyFont="1" applyFill="1" applyBorder="1" applyAlignment="1">
      <alignment vertical="center" shrinkToFit="1"/>
    </xf>
    <xf numFmtId="0" fontId="150" fillId="0" borderId="107" xfId="56" applyFont="1" applyFill="1" applyBorder="1" applyAlignment="1">
      <alignment vertical="center" shrinkToFit="1"/>
    </xf>
    <xf numFmtId="0" fontId="150" fillId="0" borderId="165" xfId="56" applyFont="1" applyFill="1" applyBorder="1" applyAlignment="1">
      <alignment vertical="center" shrinkToFit="1"/>
    </xf>
    <xf numFmtId="0" fontId="150" fillId="0" borderId="355" xfId="56" applyFont="1" applyFill="1" applyBorder="1" applyAlignment="1">
      <alignment vertical="center" shrinkToFit="1"/>
    </xf>
    <xf numFmtId="0" fontId="150" fillId="0" borderId="19" xfId="56" applyFont="1" applyFill="1" applyBorder="1" applyAlignment="1">
      <alignment vertical="center" shrinkToFit="1"/>
    </xf>
    <xf numFmtId="0" fontId="150" fillId="0" borderId="168" xfId="56" applyFont="1" applyFill="1" applyBorder="1" applyAlignment="1">
      <alignment vertical="center" shrinkToFit="1"/>
    </xf>
    <xf numFmtId="0" fontId="46" fillId="0" borderId="356" xfId="56" applyFont="1" applyFill="1" applyBorder="1" applyAlignment="1">
      <alignment horizontal="center"/>
    </xf>
    <xf numFmtId="0" fontId="46" fillId="0" borderId="357" xfId="56" applyFont="1" applyFill="1" applyBorder="1" applyAlignment="1">
      <alignment horizontal="center"/>
    </xf>
    <xf numFmtId="0" fontId="46" fillId="0" borderId="358" xfId="56" applyFont="1" applyFill="1" applyBorder="1" applyAlignment="1">
      <alignment horizontal="center"/>
    </xf>
    <xf numFmtId="0" fontId="46" fillId="0" borderId="359" xfId="56" applyFont="1" applyFill="1" applyBorder="1" applyAlignment="1">
      <alignment horizontal="center"/>
    </xf>
    <xf numFmtId="0" fontId="46" fillId="0" borderId="360" xfId="56" applyFont="1" applyFill="1" applyBorder="1" applyAlignment="1">
      <alignment horizontal="center"/>
    </xf>
    <xf numFmtId="0" fontId="46" fillId="0" borderId="361" xfId="56" applyFont="1" applyFill="1" applyBorder="1" applyAlignment="1">
      <alignment horizontal="center"/>
    </xf>
    <xf numFmtId="0" fontId="46" fillId="0" borderId="362" xfId="56" applyFont="1" applyFill="1" applyBorder="1" applyAlignment="1">
      <alignment horizontal="center"/>
    </xf>
    <xf numFmtId="0" fontId="46" fillId="0" borderId="363" xfId="56" applyFont="1" applyFill="1" applyBorder="1" applyAlignment="1">
      <alignment horizontal="center"/>
    </xf>
    <xf numFmtId="0" fontId="46" fillId="0" borderId="364" xfId="56" applyFont="1" applyFill="1" applyBorder="1" applyAlignment="1">
      <alignment horizontal="center"/>
    </xf>
    <xf numFmtId="0" fontId="219" fillId="0" borderId="0" xfId="55" applyFont="1" applyAlignment="1">
      <alignment horizontal="right"/>
    </xf>
    <xf numFmtId="0" fontId="80" fillId="0" borderId="0" xfId="55" applyFont="1" applyAlignment="1">
      <alignment horizontal="right"/>
    </xf>
    <xf numFmtId="0" fontId="23" fillId="0" borderId="10" xfId="55" applyFont="1" applyFill="1" applyBorder="1" applyAlignment="1">
      <alignment horizontal="left" vertical="center"/>
    </xf>
    <xf numFmtId="0" fontId="23" fillId="0" borderId="13" xfId="55" applyFont="1" applyBorder="1" applyAlignment="1">
      <alignment horizontal="center" vertical="center" wrapText="1"/>
    </xf>
    <xf numFmtId="0" fontId="80" fillId="0" borderId="14" xfId="55" applyFont="1" applyBorder="1" applyAlignment="1">
      <alignment horizontal="center" vertical="center" wrapText="1"/>
    </xf>
    <xf numFmtId="0" fontId="23" fillId="0" borderId="16" xfId="55" applyFont="1" applyBorder="1" applyAlignment="1">
      <alignment horizontal="center" vertical="center" wrapText="1"/>
    </xf>
    <xf numFmtId="0" fontId="80" fillId="0" borderId="0" xfId="55" applyFont="1" applyBorder="1" applyAlignment="1">
      <alignment horizontal="center" vertical="center" wrapText="1"/>
    </xf>
    <xf numFmtId="0" fontId="23" fillId="0" borderId="18" xfId="55" applyFont="1" applyBorder="1" applyAlignment="1">
      <alignment horizontal="center" vertical="center" wrapText="1"/>
    </xf>
    <xf numFmtId="0" fontId="80" fillId="0" borderId="10" xfId="55" applyFont="1" applyBorder="1" applyAlignment="1">
      <alignment horizontal="center" vertical="center" wrapText="1"/>
    </xf>
    <xf numFmtId="0" fontId="80" fillId="0" borderId="366" xfId="55" applyFont="1" applyBorder="1" applyAlignment="1">
      <alignment horizontal="center"/>
    </xf>
    <xf numFmtId="0" fontId="80" fillId="0" borderId="11" xfId="55" applyFont="1" applyBorder="1" applyAlignment="1">
      <alignment horizontal="center"/>
    </xf>
    <xf numFmtId="0" fontId="80" fillId="0" borderId="28" xfId="55" applyFont="1" applyBorder="1" applyAlignment="1">
      <alignment horizontal="center"/>
    </xf>
    <xf numFmtId="0" fontId="80" fillId="0" borderId="12" xfId="55" applyFont="1" applyBorder="1" applyAlignment="1">
      <alignment horizontal="center"/>
    </xf>
    <xf numFmtId="0" fontId="23" fillId="0" borderId="11" xfId="55" applyFont="1" applyBorder="1" applyAlignment="1">
      <alignment horizontal="center" vertical="center" wrapText="1"/>
    </xf>
    <xf numFmtId="0" fontId="66" fillId="0" borderId="21" xfId="55" applyFont="1" applyBorder="1" applyAlignment="1">
      <alignment horizontal="center" vertical="center" wrapText="1"/>
    </xf>
    <xf numFmtId="0" fontId="66" fillId="0" borderId="22" xfId="55" applyFont="1" applyBorder="1" applyAlignment="1">
      <alignment horizontal="center" vertical="center" wrapText="1"/>
    </xf>
    <xf numFmtId="0" fontId="66" fillId="0" borderId="13" xfId="55" quotePrefix="1" applyFont="1" applyBorder="1" applyAlignment="1">
      <alignment horizontal="center" vertical="center" wrapText="1"/>
    </xf>
    <xf numFmtId="0" fontId="66" fillId="0" borderId="18" xfId="55" applyFont="1" applyBorder="1" applyAlignment="1">
      <alignment horizontal="center" vertical="center" wrapText="1"/>
    </xf>
    <xf numFmtId="0" fontId="225" fillId="0" borderId="367" xfId="55" applyFont="1" applyBorder="1" applyAlignment="1">
      <alignment horizontal="center" vertical="center" wrapText="1"/>
    </xf>
    <xf numFmtId="0" fontId="225" fillId="0" borderId="368" xfId="55" applyFont="1" applyBorder="1" applyAlignment="1">
      <alignment horizontal="center" vertical="center" wrapText="1"/>
    </xf>
    <xf numFmtId="0" fontId="66" fillId="0" borderId="11" xfId="55" applyFont="1" applyBorder="1" applyAlignment="1">
      <alignment horizontal="center" vertical="center" wrapText="1"/>
    </xf>
    <xf numFmtId="0" fontId="225" fillId="0" borderId="369" xfId="55" applyFont="1" applyBorder="1" applyAlignment="1">
      <alignment horizontal="center" vertical="center" wrapText="1"/>
    </xf>
    <xf numFmtId="0" fontId="66" fillId="0" borderId="19" xfId="55" applyFont="1" applyBorder="1" applyAlignment="1">
      <alignment horizontal="center" vertical="center" wrapText="1"/>
    </xf>
    <xf numFmtId="0" fontId="66" fillId="0" borderId="13" xfId="55" applyFont="1" applyBorder="1" applyAlignment="1">
      <alignment horizontal="center" vertical="center" wrapText="1"/>
    </xf>
    <xf numFmtId="17" fontId="80" fillId="0" borderId="13" xfId="55" applyNumberFormat="1" applyFont="1" applyBorder="1" applyAlignment="1">
      <alignment horizontal="center"/>
    </xf>
    <xf numFmtId="0" fontId="80" fillId="0" borderId="14" xfId="55" applyFont="1" applyBorder="1" applyAlignment="1">
      <alignment horizontal="center"/>
    </xf>
    <xf numFmtId="0" fontId="80" fillId="0" borderId="27" xfId="55" applyFont="1" applyBorder="1" applyAlignment="1">
      <alignment horizontal="center"/>
    </xf>
    <xf numFmtId="0" fontId="80" fillId="0" borderId="16" xfId="55" applyFont="1" applyBorder="1" applyAlignment="1">
      <alignment horizontal="center"/>
    </xf>
    <xf numFmtId="0" fontId="80" fillId="0" borderId="0" xfId="55" applyFont="1" applyBorder="1" applyAlignment="1">
      <alignment horizontal="center"/>
    </xf>
    <xf numFmtId="0" fontId="80" fillId="0" borderId="15" xfId="55" applyFont="1" applyBorder="1" applyAlignment="1">
      <alignment horizontal="center"/>
    </xf>
    <xf numFmtId="0" fontId="80" fillId="0" borderId="16" xfId="55" applyBorder="1" applyAlignment="1">
      <alignment horizontal="center"/>
    </xf>
    <xf numFmtId="0" fontId="80" fillId="0" borderId="0" xfId="55" applyAlignment="1">
      <alignment horizontal="center"/>
    </xf>
    <xf numFmtId="0" fontId="80" fillId="0" borderId="15" xfId="55" applyBorder="1" applyAlignment="1">
      <alignment horizontal="center"/>
    </xf>
    <xf numFmtId="0" fontId="80" fillId="0" borderId="18" xfId="55" applyBorder="1" applyAlignment="1">
      <alignment horizontal="center"/>
    </xf>
    <xf numFmtId="0" fontId="80" fillId="0" borderId="10" xfId="55" applyBorder="1" applyAlignment="1">
      <alignment horizontal="center"/>
    </xf>
    <xf numFmtId="0" fontId="80" fillId="0" borderId="26" xfId="55" applyBorder="1" applyAlignment="1">
      <alignment horizontal="center"/>
    </xf>
    <xf numFmtId="0" fontId="66" fillId="0" borderId="11" xfId="55" quotePrefix="1" applyFont="1" applyBorder="1" applyAlignment="1">
      <alignment horizontal="center" vertical="center" wrapText="1"/>
    </xf>
    <xf numFmtId="0" fontId="66" fillId="0" borderId="23" xfId="55" applyFont="1" applyBorder="1" applyAlignment="1">
      <alignment horizontal="center" vertical="center" wrapText="1"/>
    </xf>
    <xf numFmtId="0" fontId="66" fillId="0" borderId="369" xfId="55" applyFont="1" applyBorder="1" applyAlignment="1">
      <alignment horizontal="center" vertical="center" wrapText="1"/>
    </xf>
    <xf numFmtId="0" fontId="23" fillId="0" borderId="0" xfId="58" applyFont="1" applyFill="1" applyAlignment="1">
      <alignment vertical="center" wrapText="1"/>
    </xf>
    <xf numFmtId="0" fontId="23" fillId="0" borderId="0" xfId="58" applyFont="1" applyFill="1" applyAlignment="1">
      <alignment vertical="top" wrapText="1"/>
    </xf>
    <xf numFmtId="38" fontId="23" fillId="0" borderId="312" xfId="54" applyFont="1" applyFill="1" applyBorder="1" applyAlignment="1">
      <alignment horizontal="center" vertical="center" shrinkToFit="1"/>
    </xf>
    <xf numFmtId="0" fontId="23" fillId="31" borderId="0" xfId="58" applyFont="1" applyFill="1" applyAlignment="1">
      <alignment horizontal="center" vertical="center" shrinkToFit="1"/>
    </xf>
    <xf numFmtId="0" fontId="0" fillId="31" borderId="0" xfId="0" applyFill="1" applyAlignment="1">
      <alignment vertical="center" shrinkToFit="1"/>
    </xf>
    <xf numFmtId="3" fontId="65" fillId="27" borderId="0" xfId="54" applyNumberFormat="1" applyFont="1" applyFill="1" applyAlignment="1">
      <alignment horizontal="left" shrinkToFit="1"/>
    </xf>
    <xf numFmtId="49" fontId="23" fillId="31" borderId="0" xfId="58" applyNumberFormat="1" applyFont="1" applyFill="1" applyAlignment="1"/>
    <xf numFmtId="189" fontId="23" fillId="31" borderId="65" xfId="54" applyNumberFormat="1" applyFont="1" applyFill="1" applyBorder="1" applyAlignment="1">
      <alignment horizontal="left" vertical="center" shrinkToFit="1"/>
    </xf>
    <xf numFmtId="176" fontId="23" fillId="31" borderId="0" xfId="58" applyNumberFormat="1" applyFont="1" applyFill="1" applyAlignment="1">
      <alignment horizontal="center" vertical="center" shrinkToFit="1"/>
    </xf>
    <xf numFmtId="0" fontId="89" fillId="31" borderId="0" xfId="58" applyFont="1" applyFill="1" applyAlignment="1">
      <alignment horizontal="center" vertical="center" shrinkToFit="1"/>
    </xf>
    <xf numFmtId="0" fontId="23" fillId="27" borderId="0" xfId="58" applyFont="1" applyFill="1" applyAlignment="1">
      <alignment horizontal="center"/>
    </xf>
  </cellXfs>
  <cellStyles count="10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74"/>
    <cellStyle name="パーセント 3" xfId="76"/>
    <cellStyle name="パーセント 4" xfId="88"/>
    <cellStyle name="パーセント 5" xfId="90"/>
    <cellStyle name="パーセント 6" xfId="92"/>
    <cellStyle name="パーセント 7" xfId="94"/>
    <cellStyle name="パーセント 8" xfId="105"/>
    <cellStyle name="ハイパーリンク" xfId="66"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cellStyle name="桁区切り 2 2" xfId="57"/>
    <cellStyle name="桁区切り 3" xfId="54"/>
    <cellStyle name="桁区切り 4" xfId="53"/>
    <cellStyle name="桁区切り 5" xfId="77"/>
    <cellStyle name="桁区切り 5 2" xfId="80"/>
    <cellStyle name="桁区切り 6" xfId="83"/>
    <cellStyle name="桁区切り 7" xfId="97"/>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2" xfId="61"/>
    <cellStyle name="通貨 3" xfId="52"/>
    <cellStyle name="入力" xfId="42" builtinId="20" customBuiltin="1"/>
    <cellStyle name="標準" xfId="0" builtinId="0"/>
    <cellStyle name="標準 10" xfId="73"/>
    <cellStyle name="標準 11" xfId="75"/>
    <cellStyle name="標準 12" xfId="79"/>
    <cellStyle name="標準 13" xfId="81"/>
    <cellStyle name="標準 13 2" xfId="101"/>
    <cellStyle name="標準 14" xfId="82"/>
    <cellStyle name="標準 15" xfId="85"/>
    <cellStyle name="標準 16" xfId="65"/>
    <cellStyle name="標準 17" xfId="86"/>
    <cellStyle name="標準 18" xfId="87"/>
    <cellStyle name="標準 19" xfId="89"/>
    <cellStyle name="標準 2" xfId="43"/>
    <cellStyle name="標準 2 2" xfId="55"/>
    <cellStyle name="標準 2 2 2" xfId="69"/>
    <cellStyle name="標準 2 3" xfId="70"/>
    <cellStyle name="標準 2 4" xfId="84"/>
    <cellStyle name="標準 20" xfId="91"/>
    <cellStyle name="標準 21" xfId="93"/>
    <cellStyle name="標準 22" xfId="95"/>
    <cellStyle name="標準 23" xfId="100"/>
    <cellStyle name="標準 24" xfId="103"/>
    <cellStyle name="標準 25" xfId="104"/>
    <cellStyle name="標準 3" xfId="44"/>
    <cellStyle name="標準 3 2" xfId="56"/>
    <cellStyle name="標準 4" xfId="45"/>
    <cellStyle name="標準 4 2" xfId="58"/>
    <cellStyle name="標準 5" xfId="46"/>
    <cellStyle name="標準 5 2" xfId="78"/>
    <cellStyle name="標準 6" xfId="67"/>
    <cellStyle name="標準 6 2" xfId="96"/>
    <cellStyle name="標準 6 3" xfId="98"/>
    <cellStyle name="標準 7" xfId="68"/>
    <cellStyle name="標準 8" xfId="71"/>
    <cellStyle name="標準 9" xfId="72"/>
    <cellStyle name="標準 9 2" xfId="102"/>
    <cellStyle name="標準_(サンプル)20100528施工体制台帳管理表案" xfId="99"/>
    <cellStyle name="標準_005(変更)工程表" xfId="50"/>
    <cellStyle name="標準_006現場代理人等通知書" xfId="49"/>
    <cellStyle name="標準_008現場代理人等変更通知書" xfId="51"/>
    <cellStyle name="標準_011貸与品借用（返納）書" xfId="60"/>
    <cellStyle name="標準_012支給品受領書" xfId="59"/>
    <cellStyle name="標準_013支給品精算書" xfId="62"/>
    <cellStyle name="標準_015現場発生品調書" xfId="63"/>
    <cellStyle name="標準_052引渡書" xfId="64"/>
    <cellStyle name="標準_不使用理由書" xfId="47"/>
    <cellStyle name="良い" xfId="48" builtinId="26" customBuiltin="1"/>
  </cellStyles>
  <dxfs count="6141">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ont>
        <color rgb="FF00B0F0"/>
      </font>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CCFF"/>
        </patternFill>
      </fill>
    </dxf>
    <dxf>
      <fill>
        <patternFill>
          <bgColor rgb="FFFF99FF"/>
        </patternFill>
      </fill>
    </dxf>
    <dxf>
      <fill>
        <patternFill>
          <bgColor rgb="FFFF99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99FF"/>
        </patternFill>
      </fill>
    </dxf>
    <dxf>
      <fill>
        <patternFill>
          <bgColor rgb="FFFFCCFF"/>
        </patternFill>
      </fill>
    </dxf>
    <dxf>
      <fill>
        <patternFill>
          <bgColor rgb="FFFF99FF"/>
        </patternFill>
      </fill>
    </dxf>
    <dxf>
      <fill>
        <patternFill>
          <bgColor rgb="FFFF99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ont>
        <color rgb="FF00B0F0"/>
      </font>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CCFF"/>
        </patternFill>
      </fill>
    </dxf>
    <dxf>
      <fill>
        <patternFill>
          <bgColor rgb="FFFF99FF"/>
        </patternFill>
      </fill>
    </dxf>
    <dxf>
      <fill>
        <patternFill>
          <bgColor rgb="FFFF99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99FF"/>
        </patternFill>
      </fill>
    </dxf>
    <dxf>
      <fill>
        <patternFill>
          <bgColor rgb="FFFFCCFF"/>
        </patternFill>
      </fill>
    </dxf>
    <dxf>
      <fill>
        <patternFill>
          <bgColor rgb="FFFF99FF"/>
        </patternFill>
      </fill>
    </dxf>
    <dxf>
      <fill>
        <patternFill>
          <bgColor rgb="FFFF99FF"/>
        </patternFill>
      </fill>
    </dxf>
    <dxf>
      <fill>
        <patternFill>
          <bgColor rgb="FFFFCCFF"/>
        </patternFill>
      </fill>
    </dxf>
    <dxf>
      <fill>
        <patternFill>
          <bgColor rgb="FFFFCCFF"/>
        </patternFill>
      </fill>
    </dxf>
    <dxf>
      <font>
        <color rgb="FFFF0000"/>
      </font>
    </dxf>
    <dxf>
      <font>
        <color rgb="FF00B0F0"/>
      </font>
    </dxf>
    <dxf>
      <font>
        <color rgb="FFFF0000"/>
      </font>
    </dxf>
    <dxf>
      <font>
        <color rgb="FF00B0F0"/>
      </font>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99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ont>
        <color rgb="FFFF0000"/>
      </font>
    </dxf>
    <dxf>
      <font>
        <color rgb="FF00B0F0"/>
      </font>
    </dxf>
    <dxf>
      <font>
        <color rgb="FFFF0000"/>
      </font>
    </dxf>
    <dxf>
      <font>
        <color rgb="FF00B0F0"/>
      </font>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99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auto="1"/>
      </font>
      <fill>
        <patternFill patternType="none">
          <bgColor auto="1"/>
        </patternFill>
      </fill>
    </dxf>
    <dxf>
      <font>
        <color rgb="FFFF0000"/>
      </font>
    </dxf>
    <dxf>
      <font>
        <color rgb="FFFF000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FF0000"/>
      </font>
    </dxf>
    <dxf>
      <font>
        <u/>
        <color rgb="FFFF0000"/>
      </font>
    </dxf>
    <dxf>
      <fill>
        <patternFill>
          <bgColor rgb="FFFFFF99"/>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FF0000"/>
      </font>
    </dxf>
    <dxf>
      <font>
        <u/>
        <color rgb="FFFF0000"/>
      </font>
    </dxf>
    <dxf>
      <fill>
        <patternFill>
          <bgColor rgb="FFFFFF99"/>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s>
  <tableStyles count="0" defaultTableStyle="TableStyleMedium9" defaultPivotStyle="PivotStyleLight16"/>
  <colors>
    <mruColors>
      <color rgb="FFE0FFFF"/>
      <color rgb="FFFFFFCC"/>
      <color rgb="FFCCFFFF"/>
      <color rgb="FF0000CC"/>
      <color rgb="FFF79646"/>
      <color rgb="FFF4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3.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hyperlink" Target="#'230-&#65297;-&#20363;'!Print_Titles"/></Relationships>
</file>

<file path=xl/drawings/_rels/drawing4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61.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6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4.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4.emf"/></Relationships>
</file>

<file path=xl/drawings/_rels/drawing7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drawing1.xml><?xml version="1.0" encoding="utf-8"?>
<xdr:wsDr xmlns:xdr="http://schemas.openxmlformats.org/drawingml/2006/spreadsheetDrawing" xmlns:a="http://schemas.openxmlformats.org/drawingml/2006/main">
  <xdr:twoCellAnchor>
    <xdr:from>
      <xdr:col>11</xdr:col>
      <xdr:colOff>599280</xdr:colOff>
      <xdr:row>2</xdr:row>
      <xdr:rowOff>0</xdr:rowOff>
    </xdr:from>
    <xdr:to>
      <xdr:col>15</xdr:col>
      <xdr:colOff>0</xdr:colOff>
      <xdr:row>4</xdr:row>
      <xdr:rowOff>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0100-000002000000}"/>
            </a:ext>
          </a:extLst>
        </xdr:cNvPr>
        <xdr:cNvSpPr/>
      </xdr:nvSpPr>
      <xdr:spPr>
        <a:xfrm>
          <a:off x="14183200" y="568960"/>
          <a:ext cx="1260000" cy="589280"/>
        </a:xfrm>
        <a:prstGeom prst="bevel">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改定履歴</a:t>
          </a:r>
          <a:endParaRPr kumimoji="1" lang="en-US" altLang="ja-JP" sz="1400" b="1"/>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90148</xdr:colOff>
      <xdr:row>0</xdr:row>
      <xdr:rowOff>83342</xdr:rowOff>
    </xdr:from>
    <xdr:to>
      <xdr:col>23</xdr:col>
      <xdr:colOff>238125</xdr:colOff>
      <xdr:row>5</xdr:row>
      <xdr:rowOff>107154</xdr:rowOff>
    </xdr:to>
    <xdr:pic>
      <xdr:nvPicPr>
        <xdr:cNvPr id="15" name="図 14">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0648" y="83342"/>
          <a:ext cx="1898196"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26</xdr:col>
      <xdr:colOff>95249</xdr:colOff>
      <xdr:row>25</xdr:row>
      <xdr:rowOff>154782</xdr:rowOff>
    </xdr:from>
    <xdr:ext cx="3930563" cy="1163139"/>
    <xdr:sp macro="" textlink="">
      <xdr:nvSpPr>
        <xdr:cNvPr id="4" name="テキスト ボックス 3"/>
        <xdr:cNvSpPr txBox="1"/>
      </xdr:nvSpPr>
      <xdr:spPr>
        <a:xfrm>
          <a:off x="6555684" y="5000108"/>
          <a:ext cx="3930563" cy="1163139"/>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①受注者は、確認日毎の施工予定表を作成し、監督員に提出。</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②監督員は、通知書に確認予定日を記入し、受注者に返却。</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（確認時期予定日の通知はメール、電話等でよいものとする）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③確認実施日に、監督員の印またはサインを受ける。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④確認実施後、確認資料を添付し、監督員に提出する。</a:t>
          </a:r>
        </a:p>
      </xdr:txBody>
    </xdr:sp>
    <xdr:clientData/>
  </xdr:oneCellAnchor>
  <xdr:twoCellAnchor>
    <xdr:from>
      <xdr:col>26</xdr:col>
      <xdr:colOff>24848</xdr:colOff>
      <xdr:row>1</xdr:row>
      <xdr:rowOff>165651</xdr:rowOff>
    </xdr:from>
    <xdr:to>
      <xdr:col>31</xdr:col>
      <xdr:colOff>185332</xdr:colOff>
      <xdr:row>6</xdr:row>
      <xdr:rowOff>15977</xdr:rowOff>
    </xdr:to>
    <xdr:sp macro="" textlink="">
      <xdr:nvSpPr>
        <xdr:cNvPr id="5" name="額縁 4">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6485283" y="339586"/>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22</xdr:col>
      <xdr:colOff>154782</xdr:colOff>
      <xdr:row>12</xdr:row>
      <xdr:rowOff>190500</xdr:rowOff>
    </xdr:from>
    <xdr:to>
      <xdr:col>27</xdr:col>
      <xdr:colOff>9844</xdr:colOff>
      <xdr:row>15</xdr:row>
      <xdr:rowOff>53250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108032" y="2857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xdr:col>
      <xdr:colOff>497418</xdr:colOff>
      <xdr:row>34</xdr:row>
      <xdr:rowOff>10582</xdr:rowOff>
    </xdr:from>
    <xdr:to>
      <xdr:col>6</xdr:col>
      <xdr:colOff>1386418</xdr:colOff>
      <xdr:row>38</xdr:row>
      <xdr:rowOff>84666</xdr:rowOff>
    </xdr:to>
    <xdr:sp macro="" textlink="">
      <xdr:nvSpPr>
        <xdr:cNvPr id="2" name="テキスト ボックス 1"/>
        <xdr:cNvSpPr txBox="1"/>
      </xdr:nvSpPr>
      <xdr:spPr>
        <a:xfrm>
          <a:off x="745068" y="12678832"/>
          <a:ext cx="4927600" cy="15980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p>
      </xdr:txBody>
    </xdr:sp>
    <xdr:clientData/>
  </xdr:twoCellAnchor>
  <xdr:twoCellAnchor>
    <xdr:from>
      <xdr:col>35</xdr:col>
      <xdr:colOff>476250</xdr:colOff>
      <xdr:row>2</xdr:row>
      <xdr:rowOff>23813</xdr:rowOff>
    </xdr:from>
    <xdr:to>
      <xdr:col>37</xdr:col>
      <xdr:colOff>498000</xdr:colOff>
      <xdr:row>4</xdr:row>
      <xdr:rowOff>219938</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21288375" y="666751"/>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13</xdr:col>
      <xdr:colOff>272142</xdr:colOff>
      <xdr:row>8</xdr:row>
      <xdr:rowOff>163285</xdr:rowOff>
    </xdr:from>
    <xdr:to>
      <xdr:col>15</xdr:col>
      <xdr:colOff>1317172</xdr:colOff>
      <xdr:row>13</xdr:row>
      <xdr:rowOff>315685</xdr:rowOff>
    </xdr:to>
    <xdr:sp macro="" textlink="">
      <xdr:nvSpPr>
        <xdr:cNvPr id="2" name="テキスト ボックス 1"/>
        <xdr:cNvSpPr txBox="1"/>
      </xdr:nvSpPr>
      <xdr:spPr>
        <a:xfrm>
          <a:off x="14102442" y="2876005"/>
          <a:ext cx="3910150" cy="167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a:t>
          </a:r>
          <a:endParaRPr kumimoji="1" lang="en-US" altLang="ja-JP" sz="1200">
            <a:latin typeface="+mn-ea"/>
            <a:ea typeface="+mn-ea"/>
          </a:endParaRPr>
        </a:p>
        <a:p>
          <a:r>
            <a:rPr kumimoji="1" lang="ja-JP" altLang="en-US" sz="1200">
              <a:latin typeface="+mn-ea"/>
              <a:ea typeface="+mn-ea"/>
            </a:rPr>
            <a:t>　　太枠部分の表示を</a:t>
          </a:r>
          <a:endParaRPr kumimoji="1" lang="en-US" altLang="ja-JP" sz="1200">
            <a:latin typeface="+mn-ea"/>
            <a:ea typeface="+mn-ea"/>
          </a:endParaRPr>
        </a:p>
        <a:p>
          <a:r>
            <a:rPr kumimoji="1" lang="ja-JP" altLang="en-US" sz="1200">
              <a:latin typeface="+mn-ea"/>
              <a:ea typeface="+mn-ea"/>
            </a:rPr>
            <a:t>　　省略することができるものとする。</a:t>
          </a:r>
        </a:p>
      </xdr:txBody>
    </xdr:sp>
    <xdr:clientData/>
  </xdr:twoCellAnchor>
  <xdr:twoCellAnchor>
    <xdr:from>
      <xdr:col>16</xdr:col>
      <xdr:colOff>381001</xdr:colOff>
      <xdr:row>0</xdr:row>
      <xdr:rowOff>272144</xdr:rowOff>
    </xdr:from>
    <xdr:to>
      <xdr:col>19</xdr:col>
      <xdr:colOff>247629</xdr:colOff>
      <xdr:row>2</xdr:row>
      <xdr:rowOff>241030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18658115" y="272144"/>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2</xdr:col>
      <xdr:colOff>11906</xdr:colOff>
      <xdr:row>69</xdr:row>
      <xdr:rowOff>143735</xdr:rowOff>
    </xdr:from>
    <xdr:to>
      <xdr:col>83</xdr:col>
      <xdr:colOff>59531</xdr:colOff>
      <xdr:row>77</xdr:row>
      <xdr:rowOff>69965</xdr:rowOff>
    </xdr:to>
    <xdr:sp macro="" textlink="">
      <xdr:nvSpPr>
        <xdr:cNvPr id="2" name="Text Box 4">
          <a:extLst>
            <a:ext uri="{FF2B5EF4-FFF2-40B4-BE49-F238E27FC236}">
              <a16:creationId xmlns:a16="http://schemas.microsoft.com/office/drawing/2014/main" id="{00000000-0008-0000-0D00-000002000000}"/>
            </a:ext>
          </a:extLst>
        </xdr:cNvPr>
        <xdr:cNvSpPr txBox="1">
          <a:spLocks noChangeArrowheads="1"/>
        </xdr:cNvSpPr>
      </xdr:nvSpPr>
      <xdr:spPr bwMode="auto">
        <a:xfrm>
          <a:off x="259556" y="11792810"/>
          <a:ext cx="14620875" cy="114543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元請のみ）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a:t>
          </a:r>
          <a:r>
            <a:rPr lang="ja-JP" altLang="en-US" sz="1100" b="0" i="0" baseline="0">
              <a:effectLst/>
              <a:latin typeface="+mn-lt"/>
              <a:ea typeface="+mn-ea"/>
              <a:cs typeface="+mn-cs"/>
            </a:rPr>
            <a:t>元請のみ</a:t>
          </a:r>
          <a:r>
            <a:rPr lang="ja-JP" altLang="ja-JP" sz="11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85</xdr:col>
      <xdr:colOff>119062</xdr:colOff>
      <xdr:row>1</xdr:row>
      <xdr:rowOff>11905</xdr:rowOff>
    </xdr:from>
    <xdr:to>
      <xdr:col>94</xdr:col>
      <xdr:colOff>21749</xdr:colOff>
      <xdr:row>6</xdr:row>
      <xdr:rowOff>41343</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4894718" y="178593"/>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42</xdr:col>
      <xdr:colOff>1166816</xdr:colOff>
      <xdr:row>60</xdr:row>
      <xdr:rowOff>99835</xdr:rowOff>
    </xdr:from>
    <xdr:to>
      <xdr:col>82</xdr:col>
      <xdr:colOff>75143</xdr:colOff>
      <xdr:row>66</xdr:row>
      <xdr:rowOff>47610</xdr:rowOff>
    </xdr:to>
    <xdr:sp macro="" textlink="">
      <xdr:nvSpPr>
        <xdr:cNvPr id="2" name="Text Box 1">
          <a:extLst>
            <a:ext uri="{FF2B5EF4-FFF2-40B4-BE49-F238E27FC236}">
              <a16:creationId xmlns:a16="http://schemas.microsoft.com/office/drawing/2014/main" id="{00000000-0008-0000-0E00-000002000000}"/>
            </a:ext>
          </a:extLst>
        </xdr:cNvPr>
        <xdr:cNvSpPr txBox="1">
          <a:spLocks noChangeArrowheads="1"/>
        </xdr:cNvSpPr>
      </xdr:nvSpPr>
      <xdr:spPr bwMode="auto">
        <a:xfrm>
          <a:off x="7910516" y="10348735"/>
          <a:ext cx="6814077" cy="976475"/>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85</xdr:col>
      <xdr:colOff>83344</xdr:colOff>
      <xdr:row>1</xdr:row>
      <xdr:rowOff>83344</xdr:rowOff>
    </xdr:from>
    <xdr:to>
      <xdr:col>93</xdr:col>
      <xdr:colOff>152719</xdr:colOff>
      <xdr:row>5</xdr:row>
      <xdr:rowOff>148500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4859000" y="23812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3</xdr:col>
      <xdr:colOff>228600</xdr:colOff>
      <xdr:row>15</xdr:row>
      <xdr:rowOff>0</xdr:rowOff>
    </xdr:from>
    <xdr:to>
      <xdr:col>3</xdr:col>
      <xdr:colOff>361950</xdr:colOff>
      <xdr:row>15</xdr:row>
      <xdr:rowOff>0</xdr:rowOff>
    </xdr:to>
    <xdr:sp macro="" textlink="">
      <xdr:nvSpPr>
        <xdr:cNvPr id="2" name="Line 4">
          <a:extLst>
            <a:ext uri="{FF2B5EF4-FFF2-40B4-BE49-F238E27FC236}">
              <a16:creationId xmlns:a16="http://schemas.microsoft.com/office/drawing/2014/main" id="{00000000-0008-0000-0F00-000002000000}"/>
            </a:ext>
          </a:extLst>
        </xdr:cNvPr>
        <xdr:cNvSpPr>
          <a:spLocks noChangeShapeType="1"/>
        </xdr:cNvSpPr>
      </xdr:nvSpPr>
      <xdr:spPr bwMode="auto">
        <a:xfrm>
          <a:off x="1438275" y="2800350"/>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18</xdr:row>
      <xdr:rowOff>381000</xdr:rowOff>
    </xdr:from>
    <xdr:to>
      <xdr:col>6</xdr:col>
      <xdr:colOff>19050</xdr:colOff>
      <xdr:row>18</xdr:row>
      <xdr:rowOff>381000</xdr:rowOff>
    </xdr:to>
    <xdr:sp macro="" textlink="">
      <xdr:nvSpPr>
        <xdr:cNvPr id="3" name="Line 6">
          <a:extLst>
            <a:ext uri="{FF2B5EF4-FFF2-40B4-BE49-F238E27FC236}">
              <a16:creationId xmlns:a16="http://schemas.microsoft.com/office/drawing/2014/main" id="{00000000-0008-0000-0F00-000003000000}"/>
            </a:ext>
          </a:extLst>
        </xdr:cNvPr>
        <xdr:cNvSpPr>
          <a:spLocks noChangeShapeType="1"/>
        </xdr:cNvSpPr>
      </xdr:nvSpPr>
      <xdr:spPr bwMode="auto">
        <a:xfrm>
          <a:off x="1438275" y="329565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371475</xdr:rowOff>
    </xdr:from>
    <xdr:to>
      <xdr:col>5</xdr:col>
      <xdr:colOff>342900</xdr:colOff>
      <xdr:row>8</xdr:row>
      <xdr:rowOff>371475</xdr:rowOff>
    </xdr:to>
    <xdr:sp macro="" textlink="">
      <xdr:nvSpPr>
        <xdr:cNvPr id="4" name="Line 7">
          <a:extLst>
            <a:ext uri="{FF2B5EF4-FFF2-40B4-BE49-F238E27FC236}">
              <a16:creationId xmlns:a16="http://schemas.microsoft.com/office/drawing/2014/main" id="{00000000-0008-0000-0F00-000004000000}"/>
            </a:ext>
          </a:extLst>
        </xdr:cNvPr>
        <xdr:cNvSpPr>
          <a:spLocks noChangeShapeType="1"/>
        </xdr:cNvSpPr>
      </xdr:nvSpPr>
      <xdr:spPr bwMode="auto">
        <a:xfrm flipV="1">
          <a:off x="2257425" y="198120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29</xdr:row>
      <xdr:rowOff>19050</xdr:rowOff>
    </xdr:from>
    <xdr:to>
      <xdr:col>5</xdr:col>
      <xdr:colOff>333375</xdr:colOff>
      <xdr:row>29</xdr:row>
      <xdr:rowOff>19050</xdr:rowOff>
    </xdr:to>
    <xdr:sp macro="" textlink="">
      <xdr:nvSpPr>
        <xdr:cNvPr id="5" name="Line 8">
          <a:extLst>
            <a:ext uri="{FF2B5EF4-FFF2-40B4-BE49-F238E27FC236}">
              <a16:creationId xmlns:a16="http://schemas.microsoft.com/office/drawing/2014/main" id="{00000000-0008-0000-0F00-000005000000}"/>
            </a:ext>
          </a:extLst>
        </xdr:cNvPr>
        <xdr:cNvSpPr>
          <a:spLocks noChangeShapeType="1"/>
        </xdr:cNvSpPr>
      </xdr:nvSpPr>
      <xdr:spPr bwMode="auto">
        <a:xfrm>
          <a:off x="2266950" y="4552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16</xdr:row>
      <xdr:rowOff>209550</xdr:rowOff>
    </xdr:from>
    <xdr:to>
      <xdr:col>3</xdr:col>
      <xdr:colOff>209550</xdr:colOff>
      <xdr:row>16</xdr:row>
      <xdr:rowOff>209550</xdr:rowOff>
    </xdr:to>
    <xdr:sp macro="" textlink="">
      <xdr:nvSpPr>
        <xdr:cNvPr id="6" name="Line 2">
          <a:extLst>
            <a:ext uri="{FF2B5EF4-FFF2-40B4-BE49-F238E27FC236}">
              <a16:creationId xmlns:a16="http://schemas.microsoft.com/office/drawing/2014/main" id="{00000000-0008-0000-0F00-000006000000}"/>
            </a:ext>
          </a:extLst>
        </xdr:cNvPr>
        <xdr:cNvSpPr>
          <a:spLocks noChangeShapeType="1"/>
        </xdr:cNvSpPr>
      </xdr:nvSpPr>
      <xdr:spPr bwMode="auto">
        <a:xfrm>
          <a:off x="1209675" y="30480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10</xdr:row>
      <xdr:rowOff>371475</xdr:rowOff>
    </xdr:from>
    <xdr:to>
      <xdr:col>5</xdr:col>
      <xdr:colOff>342900</xdr:colOff>
      <xdr:row>10</xdr:row>
      <xdr:rowOff>371475</xdr:rowOff>
    </xdr:to>
    <xdr:sp macro="" textlink="">
      <xdr:nvSpPr>
        <xdr:cNvPr id="7" name="Line 7">
          <a:extLst>
            <a:ext uri="{FF2B5EF4-FFF2-40B4-BE49-F238E27FC236}">
              <a16:creationId xmlns:a16="http://schemas.microsoft.com/office/drawing/2014/main" id="{00000000-0008-0000-0F00-000007000000}"/>
            </a:ext>
          </a:extLst>
        </xdr:cNvPr>
        <xdr:cNvSpPr>
          <a:spLocks noChangeShapeType="1"/>
        </xdr:cNvSpPr>
      </xdr:nvSpPr>
      <xdr:spPr bwMode="auto">
        <a:xfrm flipV="1">
          <a:off x="2257425" y="222885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37</xdr:row>
      <xdr:rowOff>19050</xdr:rowOff>
    </xdr:from>
    <xdr:to>
      <xdr:col>5</xdr:col>
      <xdr:colOff>333375</xdr:colOff>
      <xdr:row>37</xdr:row>
      <xdr:rowOff>19050</xdr:rowOff>
    </xdr:to>
    <xdr:sp macro="" textlink="">
      <xdr:nvSpPr>
        <xdr:cNvPr id="8" name="Line 8">
          <a:extLst>
            <a:ext uri="{FF2B5EF4-FFF2-40B4-BE49-F238E27FC236}">
              <a16:creationId xmlns:a16="http://schemas.microsoft.com/office/drawing/2014/main" id="{00000000-0008-0000-0F00-000008000000}"/>
            </a:ext>
          </a:extLst>
        </xdr:cNvPr>
        <xdr:cNvSpPr>
          <a:spLocks noChangeShapeType="1"/>
        </xdr:cNvSpPr>
      </xdr:nvSpPr>
      <xdr:spPr bwMode="auto">
        <a:xfrm>
          <a:off x="2266950" y="55435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xdr:row>
      <xdr:rowOff>0</xdr:rowOff>
    </xdr:from>
    <xdr:to>
      <xdr:col>12</xdr:col>
      <xdr:colOff>290466</xdr:colOff>
      <xdr:row>37</xdr:row>
      <xdr:rowOff>0</xdr:rowOff>
    </xdr:to>
    <xdr:sp macro="" textlink="">
      <xdr:nvSpPr>
        <xdr:cNvPr id="9" name="Line 2">
          <a:extLst>
            <a:ext uri="{FF2B5EF4-FFF2-40B4-BE49-F238E27FC236}">
              <a16:creationId xmlns:a16="http://schemas.microsoft.com/office/drawing/2014/main" id="{00000000-0008-0000-0F00-000009000000}"/>
            </a:ext>
          </a:extLst>
        </xdr:cNvPr>
        <xdr:cNvSpPr>
          <a:spLocks noChangeShapeType="1"/>
        </xdr:cNvSpPr>
      </xdr:nvSpPr>
      <xdr:spPr bwMode="auto">
        <a:xfrm>
          <a:off x="4029075" y="5524500"/>
          <a:ext cx="7952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326571</xdr:colOff>
      <xdr:row>1</xdr:row>
      <xdr:rowOff>122464</xdr:rowOff>
    </xdr:from>
    <xdr:to>
      <xdr:col>23</xdr:col>
      <xdr:colOff>299357</xdr:colOff>
      <xdr:row>3</xdr:row>
      <xdr:rowOff>194582</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0F00-00000A000000}"/>
            </a:ext>
          </a:extLst>
        </xdr:cNvPr>
        <xdr:cNvSpPr/>
      </xdr:nvSpPr>
      <xdr:spPr>
        <a:xfrm>
          <a:off x="14718846" y="427264"/>
          <a:ext cx="1344386" cy="66266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83343</xdr:colOff>
      <xdr:row>2</xdr:row>
      <xdr:rowOff>0</xdr:rowOff>
    </xdr:from>
    <xdr:to>
      <xdr:col>17</xdr:col>
      <xdr:colOff>7936</xdr:colOff>
      <xdr:row>5</xdr:row>
      <xdr:rowOff>0</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2357437" y="500063"/>
          <a:ext cx="8401843" cy="8096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参考様式</a:t>
          </a:r>
          <a:r>
            <a:rPr kumimoji="1" lang="en-US" altLang="ja-JP" sz="1400"/>
            <a:t>】</a:t>
          </a:r>
          <a:r>
            <a:rPr kumimoji="1" lang="ja-JP" altLang="en-US" sz="1400"/>
            <a:t>作業員名簿は建設業法施行規則において、</a:t>
          </a:r>
          <a:r>
            <a:rPr kumimoji="1" lang="ja-JP" altLang="ja-JP" sz="1400">
              <a:solidFill>
                <a:schemeClr val="dk1"/>
              </a:solidFill>
              <a:effectLst/>
              <a:latin typeface="+mn-lt"/>
              <a:ea typeface="+mn-ea"/>
              <a:cs typeface="+mn-cs"/>
            </a:rPr>
            <a:t>元請、下請とも</a:t>
          </a:r>
          <a:r>
            <a:rPr kumimoji="1" lang="ja-JP" altLang="en-US" sz="1400"/>
            <a:t>施工体制台帳の記載事項等として作成が義務付けられています。現場ＩＤ、事業者ＩＤ、技能者ＩＤとは建設キャリアアップシステムに登録されている場合に記載するものですので、登録していなければ記載不要です。</a:t>
          </a:r>
          <a:r>
            <a:rPr kumimoji="1" lang="en-US" altLang="ja-JP" sz="1400"/>
            <a:t>※</a:t>
          </a:r>
          <a:r>
            <a:rPr kumimoji="1" lang="ja-JP" altLang="en-US" sz="1400"/>
            <a:t>着色セル入力必須項目</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38</xdr:col>
      <xdr:colOff>-1</xdr:colOff>
      <xdr:row>31</xdr:row>
      <xdr:rowOff>114300</xdr:rowOff>
    </xdr:from>
    <xdr:to>
      <xdr:col>44</xdr:col>
      <xdr:colOff>28574</xdr:colOff>
      <xdr:row>33</xdr:row>
      <xdr:rowOff>76200</xdr:rowOff>
    </xdr:to>
    <xdr:sp macro="" textlink="">
      <xdr:nvSpPr>
        <xdr:cNvPr id="2" name="円/楕円 1">
          <a:extLst>
            <a:ext uri="{FF2B5EF4-FFF2-40B4-BE49-F238E27FC236}">
              <a16:creationId xmlns:a16="http://schemas.microsoft.com/office/drawing/2014/main" id="{00000000-0008-0000-1000-000002000000}"/>
            </a:ext>
          </a:extLst>
        </xdr:cNvPr>
        <xdr:cNvSpPr/>
      </xdr:nvSpPr>
      <xdr:spPr>
        <a:xfrm>
          <a:off x="6515099" y="5476875"/>
          <a:ext cx="1057275"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0</xdr:colOff>
      <xdr:row>3</xdr:row>
      <xdr:rowOff>0</xdr:rowOff>
    </xdr:from>
    <xdr:to>
      <xdr:col>48</xdr:col>
      <xdr:colOff>133350</xdr:colOff>
      <xdr:row>6</xdr:row>
      <xdr:rowOff>142875</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7029450" y="5143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1260000</xdr:colOff>
      <xdr:row>2</xdr:row>
      <xdr:rowOff>224700</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6934200" y="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4</xdr:col>
      <xdr:colOff>276225</xdr:colOff>
      <xdr:row>6</xdr:row>
      <xdr:rowOff>102393</xdr:rowOff>
    </xdr:from>
    <xdr:to>
      <xdr:col>6</xdr:col>
      <xdr:colOff>297975</xdr:colOff>
      <xdr:row>8</xdr:row>
      <xdr:rowOff>269943</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6057900" y="156924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9</xdr:col>
      <xdr:colOff>113108</xdr:colOff>
      <xdr:row>1</xdr:row>
      <xdr:rowOff>101202</xdr:rowOff>
    </xdr:from>
    <xdr:to>
      <xdr:col>11</xdr:col>
      <xdr:colOff>134858</xdr:colOff>
      <xdr:row>5</xdr:row>
      <xdr:rowOff>135402</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5742383" y="27265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9</xdr:col>
      <xdr:colOff>180975</xdr:colOff>
      <xdr:row>2</xdr:row>
      <xdr:rowOff>19050</xdr:rowOff>
    </xdr:from>
    <xdr:to>
      <xdr:col>11</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5753100" y="3619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1.xml><?xml version="1.0" encoding="utf-8"?>
<xdr:wsDr xmlns:xdr="http://schemas.openxmlformats.org/drawingml/2006/spreadsheetDrawing" xmlns:a="http://schemas.openxmlformats.org/drawingml/2006/main">
  <xdr:oneCellAnchor>
    <xdr:from>
      <xdr:col>16</xdr:col>
      <xdr:colOff>100264</xdr:colOff>
      <xdr:row>38</xdr:row>
      <xdr:rowOff>80211</xdr:rowOff>
    </xdr:from>
    <xdr:ext cx="2118593" cy="275717"/>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4519864" y="9386136"/>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0</xdr:col>
      <xdr:colOff>250657</xdr:colOff>
      <xdr:row>8</xdr:row>
      <xdr:rowOff>160422</xdr:rowOff>
    </xdr:from>
    <xdr:to>
      <xdr:col>11</xdr:col>
      <xdr:colOff>220579</xdr:colOff>
      <xdr:row>10</xdr:row>
      <xdr:rowOff>150395</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250657" y="1751097"/>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受注者記入　　　　　　　　　　　　　　　ここまで　 ↓</a:t>
          </a:r>
          <a:endParaRPr lang="ja-JP" altLang="ja-JP" b="1">
            <a:solidFill>
              <a:srgbClr val="FF0000"/>
            </a:solidFill>
            <a:effectLst/>
          </a:endParaRPr>
        </a:p>
      </xdr:txBody>
    </xdr:sp>
    <xdr:clientData fPrintsWithSheet="0"/>
  </xdr:twoCellAnchor>
  <xdr:twoCellAnchor>
    <xdr:from>
      <xdr:col>12</xdr:col>
      <xdr:colOff>62163</xdr:colOff>
      <xdr:row>8</xdr:row>
      <xdr:rowOff>152401</xdr:rowOff>
    </xdr:from>
    <xdr:to>
      <xdr:col>23</xdr:col>
      <xdr:colOff>32085</xdr:colOff>
      <xdr:row>10</xdr:row>
      <xdr:rowOff>142374</xdr:rowOff>
    </xdr:to>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3376863" y="1743076"/>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発注者記入　　　　　　　　　　　　　　　ここまで　 ↓</a:t>
          </a:r>
          <a:endParaRPr lang="ja-JP" altLang="ja-JP" b="1">
            <a:solidFill>
              <a:srgbClr val="FF0000"/>
            </a:solidFill>
            <a:effectLst/>
          </a:endParaRPr>
        </a:p>
      </xdr:txBody>
    </xdr:sp>
    <xdr:clientData fPrintsWithSheet="0"/>
  </xdr:twoCellAnchor>
  <xdr:oneCellAnchor>
    <xdr:from>
      <xdr:col>0</xdr:col>
      <xdr:colOff>240632</xdr:colOff>
      <xdr:row>2</xdr:row>
      <xdr:rowOff>30079</xdr:rowOff>
    </xdr:from>
    <xdr:ext cx="1870577" cy="275717"/>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240632" y="592054"/>
          <a:ext cx="1870577"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材料確認が必要な場合使用</a:t>
          </a:r>
          <a:endParaRPr lang="ja-JP" altLang="ja-JP" b="1">
            <a:solidFill>
              <a:srgbClr val="FF0000"/>
            </a:solidFill>
            <a:effectLst/>
          </a:endParaRPr>
        </a:p>
      </xdr:txBody>
    </xdr:sp>
    <xdr:clientData fPrintsWithSheet="0"/>
  </xdr:oneCellAnchor>
  <xdr:twoCellAnchor>
    <xdr:from>
      <xdr:col>25</xdr:col>
      <xdr:colOff>0</xdr:colOff>
      <xdr:row>6</xdr:row>
      <xdr:rowOff>171449</xdr:rowOff>
    </xdr:from>
    <xdr:to>
      <xdr:col>30</xdr:col>
      <xdr:colOff>21750</xdr:colOff>
      <xdr:row>11</xdr:row>
      <xdr:rowOff>34199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1400-000006000000}"/>
            </a:ext>
          </a:extLst>
        </xdr:cNvPr>
        <xdr:cNvSpPr/>
      </xdr:nvSpPr>
      <xdr:spPr>
        <a:xfrm>
          <a:off x="6191250" y="14192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22</xdr:col>
      <xdr:colOff>66675</xdr:colOff>
      <xdr:row>8</xdr:row>
      <xdr:rowOff>190500</xdr:rowOff>
    </xdr:from>
    <xdr:to>
      <xdr:col>26</xdr:col>
      <xdr:colOff>221775</xdr:colOff>
      <xdr:row>12</xdr:row>
      <xdr:rowOff>34200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6276975" y="17335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editAs="oneCell">
    <xdr:from>
      <xdr:col>2</xdr:col>
      <xdr:colOff>514350</xdr:colOff>
      <xdr:row>0</xdr:row>
      <xdr:rowOff>142875</xdr:rowOff>
    </xdr:from>
    <xdr:to>
      <xdr:col>8</xdr:col>
      <xdr:colOff>419100</xdr:colOff>
      <xdr:row>1</xdr:row>
      <xdr:rowOff>790575</xdr:rowOff>
    </xdr:to>
    <xdr:sp macro="" textlink="">
      <xdr:nvSpPr>
        <xdr:cNvPr id="166913" name="AutoShape 1">
          <a:extLst>
            <a:ext uri="{FF2B5EF4-FFF2-40B4-BE49-F238E27FC236}">
              <a16:creationId xmlns:a16="http://schemas.microsoft.com/office/drawing/2014/main" id="{00000000-0008-0000-1600-0000018C0200}"/>
            </a:ext>
          </a:extLst>
        </xdr:cNvPr>
        <xdr:cNvSpPr>
          <a:spLocks noChangeAspect="1" noChangeArrowheads="1"/>
        </xdr:cNvSpPr>
      </xdr:nvSpPr>
      <xdr:spPr bwMode="auto">
        <a:xfrm>
          <a:off x="2352675" y="142875"/>
          <a:ext cx="3124200" cy="800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1</xdr:row>
      <xdr:rowOff>161924</xdr:rowOff>
    </xdr:from>
    <xdr:to>
      <xdr:col>14</xdr:col>
      <xdr:colOff>221775</xdr:colOff>
      <xdr:row>1</xdr:row>
      <xdr:rowOff>881924</xdr:rowOff>
    </xdr:to>
    <xdr:sp macro="" textlink="">
      <xdr:nvSpPr>
        <xdr:cNvPr id="14" name="額縁 13">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6200775" y="3143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14</xdr:col>
      <xdr:colOff>0</xdr:colOff>
      <xdr:row>2</xdr:row>
      <xdr:rowOff>0</xdr:rowOff>
    </xdr:from>
    <xdr:to>
      <xdr:col>16</xdr:col>
      <xdr:colOff>50325</xdr:colOff>
      <xdr:row>6</xdr:row>
      <xdr:rowOff>100875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9896475" y="2952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a16="http://schemas.microsoft.com/office/drawing/2014/main" id="{00000000-0008-0000-1800-000002000000}"/>
            </a:ext>
          </a:extLst>
        </xdr:cNvPr>
        <xdr:cNvSpPr>
          <a:spLocks/>
        </xdr:cNvSpPr>
      </xdr:nvSpPr>
      <xdr:spPr bwMode="auto">
        <a:xfrm>
          <a:off x="2524125" y="56864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a16="http://schemas.microsoft.com/office/drawing/2014/main" id="{00000000-0008-0000-1800-000003000000}"/>
            </a:ext>
          </a:extLst>
        </xdr:cNvPr>
        <xdr:cNvSpPr>
          <a:spLocks/>
        </xdr:cNvSpPr>
      </xdr:nvSpPr>
      <xdr:spPr bwMode="auto">
        <a:xfrm>
          <a:off x="2533650" y="68865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a16="http://schemas.microsoft.com/office/drawing/2014/main" id="{00000000-0008-0000-1800-000004000000}"/>
            </a:ext>
          </a:extLst>
        </xdr:cNvPr>
        <xdr:cNvSpPr>
          <a:spLocks/>
        </xdr:cNvSpPr>
      </xdr:nvSpPr>
      <xdr:spPr bwMode="auto">
        <a:xfrm>
          <a:off x="6086475" y="56864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a16="http://schemas.microsoft.com/office/drawing/2014/main" id="{00000000-0008-0000-1800-000005000000}"/>
            </a:ext>
          </a:extLst>
        </xdr:cNvPr>
        <xdr:cNvSpPr>
          <a:spLocks/>
        </xdr:cNvSpPr>
      </xdr:nvSpPr>
      <xdr:spPr bwMode="auto">
        <a:xfrm>
          <a:off x="6086475" y="68865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314325</xdr:colOff>
      <xdr:row>1</xdr:row>
      <xdr:rowOff>76199</xdr:rowOff>
    </xdr:from>
    <xdr:to>
      <xdr:col>26</xdr:col>
      <xdr:colOff>336075</xdr:colOff>
      <xdr:row>3</xdr:row>
      <xdr:rowOff>91349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6257925" y="2476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16</xdr:col>
      <xdr:colOff>166688</xdr:colOff>
      <xdr:row>47</xdr:row>
      <xdr:rowOff>95250</xdr:rowOff>
    </xdr:from>
    <xdr:ext cx="2118593" cy="275717"/>
    <xdr:sp macro="" textlink="">
      <xdr:nvSpPr>
        <xdr:cNvPr id="7" name="テキスト ボックス 6">
          <a:extLst>
            <a:ext uri="{FF2B5EF4-FFF2-40B4-BE49-F238E27FC236}">
              <a16:creationId xmlns:a16="http://schemas.microsoft.com/office/drawing/2014/main" id="{00000000-0008-0000-1800-000007000000}"/>
            </a:ext>
          </a:extLst>
        </xdr:cNvPr>
        <xdr:cNvSpPr txBox="1"/>
      </xdr:nvSpPr>
      <xdr:spPr>
        <a:xfrm>
          <a:off x="4548188" y="9227344"/>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wsDr>
</file>

<file path=xl/drawings/drawing26.xml><?xml version="1.0" encoding="utf-8"?>
<xdr:wsDr xmlns:xdr="http://schemas.openxmlformats.org/drawingml/2006/spreadsheetDrawing" xmlns:a="http://schemas.openxmlformats.org/drawingml/2006/main">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403860" y="1154430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403860" y="95307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1967865" y="10711815"/>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1967865" y="75209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1967865" y="88925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18"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19"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20"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21"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22"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23" name="Check Box 6" hidden="1">
          <a:extLst>
            <a:ext uri="{63B3BB69-23CF-44E3-9099-C40C66FF867C}">
              <a14:compatExt xmlns:a14="http://schemas.microsoft.com/office/drawing/2010/main" spid="_x0000_s970758"/>
            </a:ext>
          </a:extLst>
        </xdr:cNvPr>
        <xdr:cNvSpPr/>
      </xdr:nvSpPr>
      <xdr:spPr bwMode="auto">
        <a:xfrm>
          <a:off x="403860" y="1154430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24" name="Check Box 7" hidden="1">
          <a:extLst>
            <a:ext uri="{63B3BB69-23CF-44E3-9099-C40C66FF867C}">
              <a14:compatExt xmlns:a14="http://schemas.microsoft.com/office/drawing/2010/main" spid="_x0000_s970759"/>
            </a:ext>
          </a:extLst>
        </xdr:cNvPr>
        <xdr:cNvSpPr/>
      </xdr:nvSpPr>
      <xdr:spPr bwMode="auto">
        <a:xfrm>
          <a:off x="403860" y="95307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25"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26"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27"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28"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29" name="Check Box 12" hidden="1">
          <a:extLst>
            <a:ext uri="{63B3BB69-23CF-44E3-9099-C40C66FF867C}">
              <a14:compatExt xmlns:a14="http://schemas.microsoft.com/office/drawing/2010/main" spid="_x0000_s970764"/>
            </a:ext>
          </a:extLst>
        </xdr:cNvPr>
        <xdr:cNvSpPr/>
      </xdr:nvSpPr>
      <xdr:spPr bwMode="auto">
        <a:xfrm>
          <a:off x="1967865" y="10711815"/>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30"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31" name="Check Box 14" hidden="1">
          <a:extLst>
            <a:ext uri="{63B3BB69-23CF-44E3-9099-C40C66FF867C}">
              <a14:compatExt xmlns:a14="http://schemas.microsoft.com/office/drawing/2010/main" spid="_x0000_s970766"/>
            </a:ext>
          </a:extLst>
        </xdr:cNvPr>
        <xdr:cNvSpPr/>
      </xdr:nvSpPr>
      <xdr:spPr bwMode="auto">
        <a:xfrm>
          <a:off x="1967865" y="75209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32" name="Check Box 15" hidden="1">
          <a:extLst>
            <a:ext uri="{63B3BB69-23CF-44E3-9099-C40C66FF867C}">
              <a14:compatExt xmlns:a14="http://schemas.microsoft.com/office/drawing/2010/main" spid="_x0000_s970767"/>
            </a:ext>
          </a:extLst>
        </xdr:cNvPr>
        <xdr:cNvSpPr/>
      </xdr:nvSpPr>
      <xdr:spPr bwMode="auto">
        <a:xfrm>
          <a:off x="1967865" y="88925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8</xdr:row>
      <xdr:rowOff>47625</xdr:rowOff>
    </xdr:from>
    <xdr:to>
      <xdr:col>2</xdr:col>
      <xdr:colOff>19050</xdr:colOff>
      <xdr:row>8</xdr:row>
      <xdr:rowOff>190500</xdr:rowOff>
    </xdr:to>
    <xdr:sp macro="" textlink="">
      <xdr:nvSpPr>
        <xdr:cNvPr id="33" name="Check Box 1" hidden="1">
          <a:extLst>
            <a:ext uri="{63B3BB69-23CF-44E3-9099-C40C66FF867C}">
              <a14:compatExt xmlns:a14="http://schemas.microsoft.com/office/drawing/2010/main" spid="_x0000_s970753"/>
            </a:ext>
          </a:extLst>
        </xdr:cNvPr>
        <xdr:cNvSpPr/>
      </xdr:nvSpPr>
      <xdr:spPr bwMode="auto">
        <a:xfrm>
          <a:off x="346710" y="1891665"/>
          <a:ext cx="58674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9</xdr:row>
      <xdr:rowOff>47625</xdr:rowOff>
    </xdr:from>
    <xdr:to>
      <xdr:col>2</xdr:col>
      <xdr:colOff>19050</xdr:colOff>
      <xdr:row>9</xdr:row>
      <xdr:rowOff>190500</xdr:rowOff>
    </xdr:to>
    <xdr:sp macro="" textlink="">
      <xdr:nvSpPr>
        <xdr:cNvPr id="34" name="Check Box 2" hidden="1">
          <a:extLst>
            <a:ext uri="{63B3BB69-23CF-44E3-9099-C40C66FF867C}">
              <a14:compatExt xmlns:a14="http://schemas.microsoft.com/office/drawing/2010/main" spid="_x0000_s970754"/>
            </a:ext>
          </a:extLst>
        </xdr:cNvPr>
        <xdr:cNvSpPr/>
      </xdr:nvSpPr>
      <xdr:spPr bwMode="auto">
        <a:xfrm>
          <a:off x="346710" y="2165985"/>
          <a:ext cx="58674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14</xdr:row>
      <xdr:rowOff>733425</xdr:rowOff>
    </xdr:from>
    <xdr:to>
      <xdr:col>2</xdr:col>
      <xdr:colOff>0</xdr:colOff>
      <xdr:row>14</xdr:row>
      <xdr:rowOff>885825</xdr:rowOff>
    </xdr:to>
    <xdr:sp macro="" textlink="">
      <xdr:nvSpPr>
        <xdr:cNvPr id="35" name="Check Box 3" hidden="1">
          <a:extLst>
            <a:ext uri="{63B3BB69-23CF-44E3-9099-C40C66FF867C}">
              <a14:compatExt xmlns:a14="http://schemas.microsoft.com/office/drawing/2010/main" spid="_x0000_s970755"/>
            </a:ext>
          </a:extLst>
        </xdr:cNvPr>
        <xdr:cNvSpPr/>
      </xdr:nvSpPr>
      <xdr:spPr bwMode="auto">
        <a:xfrm>
          <a:off x="337185" y="430720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15</xdr:row>
      <xdr:rowOff>190500</xdr:rowOff>
    </xdr:from>
    <xdr:to>
      <xdr:col>2</xdr:col>
      <xdr:colOff>0</xdr:colOff>
      <xdr:row>15</xdr:row>
      <xdr:rowOff>352425</xdr:rowOff>
    </xdr:to>
    <xdr:sp macro="" textlink="">
      <xdr:nvSpPr>
        <xdr:cNvPr id="36" name="Check Box 4" hidden="1">
          <a:extLst>
            <a:ext uri="{63B3BB69-23CF-44E3-9099-C40C66FF867C}">
              <a14:compatExt xmlns:a14="http://schemas.microsoft.com/office/drawing/2010/main" spid="_x0000_s970756"/>
            </a:ext>
          </a:extLst>
        </xdr:cNvPr>
        <xdr:cNvSpPr/>
      </xdr:nvSpPr>
      <xdr:spPr bwMode="auto">
        <a:xfrm>
          <a:off x="337185" y="5745480"/>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18</xdr:row>
      <xdr:rowOff>28575</xdr:rowOff>
    </xdr:from>
    <xdr:to>
      <xdr:col>2</xdr:col>
      <xdr:colOff>0</xdr:colOff>
      <xdr:row>18</xdr:row>
      <xdr:rowOff>190500</xdr:rowOff>
    </xdr:to>
    <xdr:sp macro="" textlink="">
      <xdr:nvSpPr>
        <xdr:cNvPr id="37" name="Check Box 5" hidden="1">
          <a:extLst>
            <a:ext uri="{63B3BB69-23CF-44E3-9099-C40C66FF867C}">
              <a14:compatExt xmlns:a14="http://schemas.microsoft.com/office/drawing/2010/main" spid="_x0000_s970757"/>
            </a:ext>
          </a:extLst>
        </xdr:cNvPr>
        <xdr:cNvSpPr/>
      </xdr:nvSpPr>
      <xdr:spPr bwMode="auto">
        <a:xfrm>
          <a:off x="337185" y="686371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23</xdr:row>
      <xdr:rowOff>123825</xdr:rowOff>
    </xdr:from>
    <xdr:to>
      <xdr:col>2</xdr:col>
      <xdr:colOff>0</xdr:colOff>
      <xdr:row>23</xdr:row>
      <xdr:rowOff>285750</xdr:rowOff>
    </xdr:to>
    <xdr:sp macro="" textlink="">
      <xdr:nvSpPr>
        <xdr:cNvPr id="38" name="Check Box 6" hidden="1">
          <a:extLst>
            <a:ext uri="{63B3BB69-23CF-44E3-9099-C40C66FF867C}">
              <a14:compatExt xmlns:a14="http://schemas.microsoft.com/office/drawing/2010/main" spid="_x0000_s970758"/>
            </a:ext>
          </a:extLst>
        </xdr:cNvPr>
        <xdr:cNvSpPr/>
      </xdr:nvSpPr>
      <xdr:spPr bwMode="auto">
        <a:xfrm>
          <a:off x="337185" y="1151572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21</xdr:row>
      <xdr:rowOff>1428750</xdr:rowOff>
    </xdr:from>
    <xdr:to>
      <xdr:col>2</xdr:col>
      <xdr:colOff>0</xdr:colOff>
      <xdr:row>21</xdr:row>
      <xdr:rowOff>1581150</xdr:rowOff>
    </xdr:to>
    <xdr:sp macro="" textlink="">
      <xdr:nvSpPr>
        <xdr:cNvPr id="39" name="Check Box 7" hidden="1">
          <a:extLst>
            <a:ext uri="{63B3BB69-23CF-44E3-9099-C40C66FF867C}">
              <a14:compatExt xmlns:a14="http://schemas.microsoft.com/office/drawing/2010/main" spid="_x0000_s970759"/>
            </a:ext>
          </a:extLst>
        </xdr:cNvPr>
        <xdr:cNvSpPr/>
      </xdr:nvSpPr>
      <xdr:spPr bwMode="auto">
        <a:xfrm>
          <a:off x="337185" y="917829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47625</xdr:rowOff>
    </xdr:from>
    <xdr:to>
      <xdr:col>4</xdr:col>
      <xdr:colOff>304800</xdr:colOff>
      <xdr:row>16</xdr:row>
      <xdr:rowOff>209550</xdr:rowOff>
    </xdr:to>
    <xdr:sp macro="" textlink="">
      <xdr:nvSpPr>
        <xdr:cNvPr id="40" name="Check Box 8" hidden="1">
          <a:extLst>
            <a:ext uri="{63B3BB69-23CF-44E3-9099-C40C66FF867C}">
              <a14:compatExt xmlns:a14="http://schemas.microsoft.com/office/drawing/2010/main" spid="_x0000_s970760"/>
            </a:ext>
          </a:extLst>
        </xdr:cNvPr>
        <xdr:cNvSpPr/>
      </xdr:nvSpPr>
      <xdr:spPr bwMode="auto">
        <a:xfrm>
          <a:off x="1967865" y="6273165"/>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57150</xdr:rowOff>
    </xdr:from>
    <xdr:to>
      <xdr:col>4</xdr:col>
      <xdr:colOff>304800</xdr:colOff>
      <xdr:row>18</xdr:row>
      <xdr:rowOff>209550</xdr:rowOff>
    </xdr:to>
    <xdr:sp macro="" textlink="">
      <xdr:nvSpPr>
        <xdr:cNvPr id="41" name="Check Box 9" hidden="1">
          <a:extLst>
            <a:ext uri="{63B3BB69-23CF-44E3-9099-C40C66FF867C}">
              <a14:compatExt xmlns:a14="http://schemas.microsoft.com/office/drawing/2010/main" spid="_x0000_s970761"/>
            </a:ext>
          </a:extLst>
        </xdr:cNvPr>
        <xdr:cNvSpPr/>
      </xdr:nvSpPr>
      <xdr:spPr bwMode="auto">
        <a:xfrm>
          <a:off x="1967865" y="68922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57150</xdr:rowOff>
    </xdr:from>
    <xdr:to>
      <xdr:col>4</xdr:col>
      <xdr:colOff>304800</xdr:colOff>
      <xdr:row>19</xdr:row>
      <xdr:rowOff>209550</xdr:rowOff>
    </xdr:to>
    <xdr:sp macro="" textlink="">
      <xdr:nvSpPr>
        <xdr:cNvPr id="42" name="Check Box 10" hidden="1">
          <a:extLst>
            <a:ext uri="{63B3BB69-23CF-44E3-9099-C40C66FF867C}">
              <a14:compatExt xmlns:a14="http://schemas.microsoft.com/office/drawing/2010/main" spid="_x0000_s970762"/>
            </a:ext>
          </a:extLst>
        </xdr:cNvPr>
        <xdr:cNvSpPr/>
      </xdr:nvSpPr>
      <xdr:spPr bwMode="auto">
        <a:xfrm>
          <a:off x="1967865" y="71970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57150</xdr:rowOff>
    </xdr:from>
    <xdr:to>
      <xdr:col>4</xdr:col>
      <xdr:colOff>304800</xdr:colOff>
      <xdr:row>17</xdr:row>
      <xdr:rowOff>219075</xdr:rowOff>
    </xdr:to>
    <xdr:sp macro="" textlink="">
      <xdr:nvSpPr>
        <xdr:cNvPr id="43" name="Check Box 11" hidden="1">
          <a:extLst>
            <a:ext uri="{63B3BB69-23CF-44E3-9099-C40C66FF867C}">
              <a14:compatExt xmlns:a14="http://schemas.microsoft.com/office/drawing/2010/main" spid="_x0000_s970763"/>
            </a:ext>
          </a:extLst>
        </xdr:cNvPr>
        <xdr:cNvSpPr/>
      </xdr:nvSpPr>
      <xdr:spPr bwMode="auto">
        <a:xfrm>
          <a:off x="1967865" y="6587490"/>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419100</xdr:rowOff>
    </xdr:from>
    <xdr:to>
      <xdr:col>4</xdr:col>
      <xdr:colOff>304800</xdr:colOff>
      <xdr:row>22</xdr:row>
      <xdr:rowOff>571500</xdr:rowOff>
    </xdr:to>
    <xdr:sp macro="" textlink="">
      <xdr:nvSpPr>
        <xdr:cNvPr id="44" name="Check Box 12" hidden="1">
          <a:extLst>
            <a:ext uri="{63B3BB69-23CF-44E3-9099-C40C66FF867C}">
              <a14:compatExt xmlns:a14="http://schemas.microsoft.com/office/drawing/2010/main" spid="_x0000_s970764"/>
            </a:ext>
          </a:extLst>
        </xdr:cNvPr>
        <xdr:cNvSpPr/>
      </xdr:nvSpPr>
      <xdr:spPr bwMode="auto">
        <a:xfrm>
          <a:off x="1967865" y="1060704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10</xdr:row>
      <xdr:rowOff>47625</xdr:rowOff>
    </xdr:from>
    <xdr:to>
      <xdr:col>2</xdr:col>
      <xdr:colOff>19050</xdr:colOff>
      <xdr:row>10</xdr:row>
      <xdr:rowOff>180975</xdr:rowOff>
    </xdr:to>
    <xdr:sp macro="" textlink="">
      <xdr:nvSpPr>
        <xdr:cNvPr id="45" name="Check Box 13" hidden="1">
          <a:extLst>
            <a:ext uri="{63B3BB69-23CF-44E3-9099-C40C66FF867C}">
              <a14:compatExt xmlns:a14="http://schemas.microsoft.com/office/drawing/2010/main" spid="_x0000_s970765"/>
            </a:ext>
          </a:extLst>
        </xdr:cNvPr>
        <xdr:cNvSpPr/>
      </xdr:nvSpPr>
      <xdr:spPr bwMode="auto">
        <a:xfrm>
          <a:off x="346710" y="2440305"/>
          <a:ext cx="586740"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57150</xdr:rowOff>
    </xdr:from>
    <xdr:to>
      <xdr:col>4</xdr:col>
      <xdr:colOff>304800</xdr:colOff>
      <xdr:row>20</xdr:row>
      <xdr:rowOff>209550</xdr:rowOff>
    </xdr:to>
    <xdr:sp macro="" textlink="">
      <xdr:nvSpPr>
        <xdr:cNvPr id="46" name="Check Box 14" hidden="1">
          <a:extLst>
            <a:ext uri="{63B3BB69-23CF-44E3-9099-C40C66FF867C}">
              <a14:compatExt xmlns:a14="http://schemas.microsoft.com/office/drawing/2010/main" spid="_x0000_s970766"/>
            </a:ext>
          </a:extLst>
        </xdr:cNvPr>
        <xdr:cNvSpPr/>
      </xdr:nvSpPr>
      <xdr:spPr bwMode="auto">
        <a:xfrm>
          <a:off x="1967865" y="75018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914400</xdr:rowOff>
    </xdr:from>
    <xdr:to>
      <xdr:col>4</xdr:col>
      <xdr:colOff>304800</xdr:colOff>
      <xdr:row>21</xdr:row>
      <xdr:rowOff>1066800</xdr:rowOff>
    </xdr:to>
    <xdr:sp macro="" textlink="">
      <xdr:nvSpPr>
        <xdr:cNvPr id="47" name="Check Box 15" hidden="1">
          <a:extLst>
            <a:ext uri="{63B3BB69-23CF-44E3-9099-C40C66FF867C}">
              <a14:compatExt xmlns:a14="http://schemas.microsoft.com/office/drawing/2010/main" spid="_x0000_s970767"/>
            </a:ext>
          </a:extLst>
        </xdr:cNvPr>
        <xdr:cNvSpPr/>
      </xdr:nvSpPr>
      <xdr:spPr bwMode="auto">
        <a:xfrm>
          <a:off x="1967865" y="866394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8</xdr:row>
          <xdr:rowOff>45720</xdr:rowOff>
        </xdr:from>
        <xdr:to>
          <xdr:col>2</xdr:col>
          <xdr:colOff>30480</xdr:colOff>
          <xdr:row>8</xdr:row>
          <xdr:rowOff>190500</xdr:rowOff>
        </xdr:to>
        <xdr:sp macro="" textlink="">
          <xdr:nvSpPr>
            <xdr:cNvPr id="1267713" name="Check Box 1" hidden="1">
              <a:extLst>
                <a:ext uri="{63B3BB69-23CF-44E3-9099-C40C66FF867C}">
                  <a14:compatExt spid="_x0000_s1267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30480</xdr:colOff>
          <xdr:row>9</xdr:row>
          <xdr:rowOff>190500</xdr:rowOff>
        </xdr:to>
        <xdr:sp macro="" textlink="">
          <xdr:nvSpPr>
            <xdr:cNvPr id="1267714" name="Check Box 2" hidden="1">
              <a:extLst>
                <a:ext uri="{63B3BB69-23CF-44E3-9099-C40C66FF867C}">
                  <a14:compatExt spid="_x0000_s1267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14</xdr:row>
          <xdr:rowOff>731520</xdr:rowOff>
        </xdr:from>
        <xdr:to>
          <xdr:col>2</xdr:col>
          <xdr:colOff>0</xdr:colOff>
          <xdr:row>14</xdr:row>
          <xdr:rowOff>883920</xdr:rowOff>
        </xdr:to>
        <xdr:sp macro="" textlink="">
          <xdr:nvSpPr>
            <xdr:cNvPr id="1267715" name="Check Box 3" hidden="1">
              <a:extLst>
                <a:ext uri="{63B3BB69-23CF-44E3-9099-C40C66FF867C}">
                  <a14:compatExt spid="_x0000_s1267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190500</xdr:rowOff>
        </xdr:from>
        <xdr:to>
          <xdr:col>2</xdr:col>
          <xdr:colOff>0</xdr:colOff>
          <xdr:row>15</xdr:row>
          <xdr:rowOff>342900</xdr:rowOff>
        </xdr:to>
        <xdr:sp macro="" textlink="">
          <xdr:nvSpPr>
            <xdr:cNvPr id="1267716" name="Check Box 4" hidden="1">
              <a:extLst>
                <a:ext uri="{63B3BB69-23CF-44E3-9099-C40C66FF867C}">
                  <a14:compatExt spid="_x0000_s1267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18</xdr:row>
          <xdr:rowOff>30480</xdr:rowOff>
        </xdr:from>
        <xdr:to>
          <xdr:col>2</xdr:col>
          <xdr:colOff>0</xdr:colOff>
          <xdr:row>18</xdr:row>
          <xdr:rowOff>190500</xdr:rowOff>
        </xdr:to>
        <xdr:sp macro="" textlink="">
          <xdr:nvSpPr>
            <xdr:cNvPr id="1267717" name="Check Box 5" hidden="1">
              <a:extLst>
                <a:ext uri="{63B3BB69-23CF-44E3-9099-C40C66FF867C}">
                  <a14:compatExt spid="_x0000_s1267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23</xdr:row>
          <xdr:rowOff>121920</xdr:rowOff>
        </xdr:from>
        <xdr:to>
          <xdr:col>2</xdr:col>
          <xdr:colOff>0</xdr:colOff>
          <xdr:row>23</xdr:row>
          <xdr:rowOff>297180</xdr:rowOff>
        </xdr:to>
        <xdr:sp macro="" textlink="">
          <xdr:nvSpPr>
            <xdr:cNvPr id="1267718" name="Check Box 6" hidden="1">
              <a:extLst>
                <a:ext uri="{63B3BB69-23CF-44E3-9099-C40C66FF867C}">
                  <a14:compatExt spid="_x0000_s1267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21</xdr:row>
          <xdr:rowOff>1432560</xdr:rowOff>
        </xdr:from>
        <xdr:to>
          <xdr:col>2</xdr:col>
          <xdr:colOff>0</xdr:colOff>
          <xdr:row>21</xdr:row>
          <xdr:rowOff>1584960</xdr:rowOff>
        </xdr:to>
        <xdr:sp macro="" textlink="">
          <xdr:nvSpPr>
            <xdr:cNvPr id="1267719" name="Check Box 7" hidden="1">
              <a:extLst>
                <a:ext uri="{63B3BB69-23CF-44E3-9099-C40C66FF867C}">
                  <a14:compatExt spid="_x0000_s1267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45720</xdr:rowOff>
        </xdr:from>
        <xdr:to>
          <xdr:col>4</xdr:col>
          <xdr:colOff>304800</xdr:colOff>
          <xdr:row>16</xdr:row>
          <xdr:rowOff>213360</xdr:rowOff>
        </xdr:to>
        <xdr:sp macro="" textlink="">
          <xdr:nvSpPr>
            <xdr:cNvPr id="1267720" name="Check Box 8" hidden="1">
              <a:extLst>
                <a:ext uri="{63B3BB69-23CF-44E3-9099-C40C66FF867C}">
                  <a14:compatExt spid="_x0000_s1267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60960</xdr:rowOff>
        </xdr:from>
        <xdr:to>
          <xdr:col>4</xdr:col>
          <xdr:colOff>304800</xdr:colOff>
          <xdr:row>18</xdr:row>
          <xdr:rowOff>213360</xdr:rowOff>
        </xdr:to>
        <xdr:sp macro="" textlink="">
          <xdr:nvSpPr>
            <xdr:cNvPr id="1267721" name="Check Box 9" hidden="1">
              <a:extLst>
                <a:ext uri="{63B3BB69-23CF-44E3-9099-C40C66FF867C}">
                  <a14:compatExt spid="_x0000_s1267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19</xdr:row>
          <xdr:rowOff>60960</xdr:rowOff>
        </xdr:from>
        <xdr:to>
          <xdr:col>4</xdr:col>
          <xdr:colOff>304800</xdr:colOff>
          <xdr:row>19</xdr:row>
          <xdr:rowOff>213360</xdr:rowOff>
        </xdr:to>
        <xdr:sp macro="" textlink="">
          <xdr:nvSpPr>
            <xdr:cNvPr id="1267722" name="Check Box 10" hidden="1">
              <a:extLst>
                <a:ext uri="{63B3BB69-23CF-44E3-9099-C40C66FF867C}">
                  <a14:compatExt spid="_x0000_s1267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17</xdr:row>
          <xdr:rowOff>60960</xdr:rowOff>
        </xdr:from>
        <xdr:to>
          <xdr:col>4</xdr:col>
          <xdr:colOff>304800</xdr:colOff>
          <xdr:row>17</xdr:row>
          <xdr:rowOff>236220</xdr:rowOff>
        </xdr:to>
        <xdr:sp macro="" textlink="">
          <xdr:nvSpPr>
            <xdr:cNvPr id="1267723" name="Check Box 11" hidden="1">
              <a:extLst>
                <a:ext uri="{63B3BB69-23CF-44E3-9099-C40C66FF867C}">
                  <a14:compatExt spid="_x0000_s1267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22</xdr:row>
          <xdr:rowOff>419100</xdr:rowOff>
        </xdr:from>
        <xdr:to>
          <xdr:col>4</xdr:col>
          <xdr:colOff>304800</xdr:colOff>
          <xdr:row>22</xdr:row>
          <xdr:rowOff>571500</xdr:rowOff>
        </xdr:to>
        <xdr:sp macro="" textlink="">
          <xdr:nvSpPr>
            <xdr:cNvPr id="1267724" name="Check Box 12" hidden="1">
              <a:extLst>
                <a:ext uri="{63B3BB69-23CF-44E3-9099-C40C66FF867C}">
                  <a14:compatExt spid="_x0000_s1267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45720</xdr:rowOff>
        </xdr:from>
        <xdr:to>
          <xdr:col>2</xdr:col>
          <xdr:colOff>30480</xdr:colOff>
          <xdr:row>10</xdr:row>
          <xdr:rowOff>182880</xdr:rowOff>
        </xdr:to>
        <xdr:sp macro="" textlink="">
          <xdr:nvSpPr>
            <xdr:cNvPr id="1267725" name="Check Box 13" hidden="1">
              <a:extLst>
                <a:ext uri="{63B3BB69-23CF-44E3-9099-C40C66FF867C}">
                  <a14:compatExt spid="_x0000_s1267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20</xdr:row>
          <xdr:rowOff>60960</xdr:rowOff>
        </xdr:from>
        <xdr:to>
          <xdr:col>4</xdr:col>
          <xdr:colOff>304800</xdr:colOff>
          <xdr:row>20</xdr:row>
          <xdr:rowOff>213360</xdr:rowOff>
        </xdr:to>
        <xdr:sp macro="" textlink="">
          <xdr:nvSpPr>
            <xdr:cNvPr id="1267726" name="Check Box 14" hidden="1">
              <a:extLst>
                <a:ext uri="{63B3BB69-23CF-44E3-9099-C40C66FF867C}">
                  <a14:compatExt spid="_x0000_s1267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21</xdr:row>
          <xdr:rowOff>914400</xdr:rowOff>
        </xdr:from>
        <xdr:to>
          <xdr:col>4</xdr:col>
          <xdr:colOff>304800</xdr:colOff>
          <xdr:row>21</xdr:row>
          <xdr:rowOff>1066800</xdr:rowOff>
        </xdr:to>
        <xdr:sp macro="" textlink="">
          <xdr:nvSpPr>
            <xdr:cNvPr id="1267727" name="Check Box 15" hidden="1">
              <a:extLst>
                <a:ext uri="{63B3BB69-23CF-44E3-9099-C40C66FF867C}">
                  <a14:compatExt spid="_x0000_s1267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361950</xdr:colOff>
      <xdr:row>8</xdr:row>
      <xdr:rowOff>57150</xdr:rowOff>
    </xdr:from>
    <xdr:to>
      <xdr:col>2</xdr:col>
      <xdr:colOff>19050</xdr:colOff>
      <xdr:row>8</xdr:row>
      <xdr:rowOff>238125</xdr:rowOff>
    </xdr:to>
    <xdr:sp macro="" textlink="">
      <xdr:nvSpPr>
        <xdr:cNvPr id="63"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64"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65"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6"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67"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68" name="Check Box 6" hidden="1">
          <a:extLst>
            <a:ext uri="{63B3BB69-23CF-44E3-9099-C40C66FF867C}">
              <a14:compatExt xmlns:a14="http://schemas.microsoft.com/office/drawing/2010/main" spid="_x0000_s970758"/>
            </a:ext>
          </a:extLst>
        </xdr:cNvPr>
        <xdr:cNvSpPr/>
      </xdr:nvSpPr>
      <xdr:spPr bwMode="auto">
        <a:xfrm>
          <a:off x="403860" y="1154430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69" name="Check Box 7" hidden="1">
          <a:extLst>
            <a:ext uri="{63B3BB69-23CF-44E3-9099-C40C66FF867C}">
              <a14:compatExt xmlns:a14="http://schemas.microsoft.com/office/drawing/2010/main" spid="_x0000_s970759"/>
            </a:ext>
          </a:extLst>
        </xdr:cNvPr>
        <xdr:cNvSpPr/>
      </xdr:nvSpPr>
      <xdr:spPr bwMode="auto">
        <a:xfrm>
          <a:off x="403860" y="95307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70"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71"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72"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73"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74" name="Check Box 12" hidden="1">
          <a:extLst>
            <a:ext uri="{63B3BB69-23CF-44E3-9099-C40C66FF867C}">
              <a14:compatExt xmlns:a14="http://schemas.microsoft.com/office/drawing/2010/main" spid="_x0000_s970764"/>
            </a:ext>
          </a:extLst>
        </xdr:cNvPr>
        <xdr:cNvSpPr/>
      </xdr:nvSpPr>
      <xdr:spPr bwMode="auto">
        <a:xfrm>
          <a:off x="1967865" y="10711815"/>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75"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76" name="Check Box 14" hidden="1">
          <a:extLst>
            <a:ext uri="{63B3BB69-23CF-44E3-9099-C40C66FF867C}">
              <a14:compatExt xmlns:a14="http://schemas.microsoft.com/office/drawing/2010/main" spid="_x0000_s970766"/>
            </a:ext>
          </a:extLst>
        </xdr:cNvPr>
        <xdr:cNvSpPr/>
      </xdr:nvSpPr>
      <xdr:spPr bwMode="auto">
        <a:xfrm>
          <a:off x="1967865" y="75209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77" name="Check Box 15" hidden="1">
          <a:extLst>
            <a:ext uri="{63B3BB69-23CF-44E3-9099-C40C66FF867C}">
              <a14:compatExt xmlns:a14="http://schemas.microsoft.com/office/drawing/2010/main" spid="_x0000_s970767"/>
            </a:ext>
          </a:extLst>
        </xdr:cNvPr>
        <xdr:cNvSpPr/>
      </xdr:nvSpPr>
      <xdr:spPr bwMode="auto">
        <a:xfrm>
          <a:off x="1967865" y="88925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78"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79"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80"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81"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82"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3" name="Check Box 6" hidden="1">
          <a:extLst>
            <a:ext uri="{63B3BB69-23CF-44E3-9099-C40C66FF867C}">
              <a14:compatExt xmlns:a14="http://schemas.microsoft.com/office/drawing/2010/main" spid="_x0000_s970758"/>
            </a:ext>
          </a:extLst>
        </xdr:cNvPr>
        <xdr:cNvSpPr/>
      </xdr:nvSpPr>
      <xdr:spPr bwMode="auto">
        <a:xfrm>
          <a:off x="403860" y="1154430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84" name="Check Box 7" hidden="1">
          <a:extLst>
            <a:ext uri="{63B3BB69-23CF-44E3-9099-C40C66FF867C}">
              <a14:compatExt xmlns:a14="http://schemas.microsoft.com/office/drawing/2010/main" spid="_x0000_s970759"/>
            </a:ext>
          </a:extLst>
        </xdr:cNvPr>
        <xdr:cNvSpPr/>
      </xdr:nvSpPr>
      <xdr:spPr bwMode="auto">
        <a:xfrm>
          <a:off x="403860" y="95307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85"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86"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87"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88"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89" name="Check Box 12" hidden="1">
          <a:extLst>
            <a:ext uri="{63B3BB69-23CF-44E3-9099-C40C66FF867C}">
              <a14:compatExt xmlns:a14="http://schemas.microsoft.com/office/drawing/2010/main" spid="_x0000_s970764"/>
            </a:ext>
          </a:extLst>
        </xdr:cNvPr>
        <xdr:cNvSpPr/>
      </xdr:nvSpPr>
      <xdr:spPr bwMode="auto">
        <a:xfrm>
          <a:off x="1967865" y="10711815"/>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90"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91" name="Check Box 14" hidden="1">
          <a:extLst>
            <a:ext uri="{63B3BB69-23CF-44E3-9099-C40C66FF867C}">
              <a14:compatExt xmlns:a14="http://schemas.microsoft.com/office/drawing/2010/main" spid="_x0000_s970766"/>
            </a:ext>
          </a:extLst>
        </xdr:cNvPr>
        <xdr:cNvSpPr/>
      </xdr:nvSpPr>
      <xdr:spPr bwMode="auto">
        <a:xfrm>
          <a:off x="1967865" y="75209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92" name="Check Box 15" hidden="1">
          <a:extLst>
            <a:ext uri="{63B3BB69-23CF-44E3-9099-C40C66FF867C}">
              <a14:compatExt xmlns:a14="http://schemas.microsoft.com/office/drawing/2010/main" spid="_x0000_s970767"/>
            </a:ext>
          </a:extLst>
        </xdr:cNvPr>
        <xdr:cNvSpPr/>
      </xdr:nvSpPr>
      <xdr:spPr bwMode="auto">
        <a:xfrm>
          <a:off x="1967865" y="88925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8</xdr:row>
          <xdr:rowOff>45720</xdr:rowOff>
        </xdr:from>
        <xdr:to>
          <xdr:col>2</xdr:col>
          <xdr:colOff>30480</xdr:colOff>
          <xdr:row>8</xdr:row>
          <xdr:rowOff>190500</xdr:rowOff>
        </xdr:to>
        <xdr:sp macro="" textlink="">
          <xdr:nvSpPr>
            <xdr:cNvPr id="1267728" name="Check Box 16" hidden="1">
              <a:extLst>
                <a:ext uri="{63B3BB69-23CF-44E3-9099-C40C66FF867C}">
                  <a14:compatExt spid="_x0000_s1267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30480</xdr:colOff>
          <xdr:row>9</xdr:row>
          <xdr:rowOff>190500</xdr:rowOff>
        </xdr:to>
        <xdr:sp macro="" textlink="">
          <xdr:nvSpPr>
            <xdr:cNvPr id="1267729" name="Check Box 17" hidden="1">
              <a:extLst>
                <a:ext uri="{63B3BB69-23CF-44E3-9099-C40C66FF867C}">
                  <a14:compatExt spid="_x0000_s1267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14</xdr:row>
          <xdr:rowOff>731520</xdr:rowOff>
        </xdr:from>
        <xdr:to>
          <xdr:col>2</xdr:col>
          <xdr:colOff>0</xdr:colOff>
          <xdr:row>14</xdr:row>
          <xdr:rowOff>883920</xdr:rowOff>
        </xdr:to>
        <xdr:sp macro="" textlink="">
          <xdr:nvSpPr>
            <xdr:cNvPr id="1267730" name="Check Box 18" hidden="1">
              <a:extLst>
                <a:ext uri="{63B3BB69-23CF-44E3-9099-C40C66FF867C}">
                  <a14:compatExt spid="_x0000_s1267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190500</xdr:rowOff>
        </xdr:from>
        <xdr:to>
          <xdr:col>2</xdr:col>
          <xdr:colOff>0</xdr:colOff>
          <xdr:row>15</xdr:row>
          <xdr:rowOff>342900</xdr:rowOff>
        </xdr:to>
        <xdr:sp macro="" textlink="">
          <xdr:nvSpPr>
            <xdr:cNvPr id="1267731" name="Check Box 19" hidden="1">
              <a:extLst>
                <a:ext uri="{63B3BB69-23CF-44E3-9099-C40C66FF867C}">
                  <a14:compatExt spid="_x0000_s1267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18</xdr:row>
          <xdr:rowOff>30480</xdr:rowOff>
        </xdr:from>
        <xdr:to>
          <xdr:col>2</xdr:col>
          <xdr:colOff>0</xdr:colOff>
          <xdr:row>18</xdr:row>
          <xdr:rowOff>190500</xdr:rowOff>
        </xdr:to>
        <xdr:sp macro="" textlink="">
          <xdr:nvSpPr>
            <xdr:cNvPr id="1267732" name="Check Box 20" hidden="1">
              <a:extLst>
                <a:ext uri="{63B3BB69-23CF-44E3-9099-C40C66FF867C}">
                  <a14:compatExt spid="_x0000_s1267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23</xdr:row>
          <xdr:rowOff>121920</xdr:rowOff>
        </xdr:from>
        <xdr:to>
          <xdr:col>2</xdr:col>
          <xdr:colOff>0</xdr:colOff>
          <xdr:row>23</xdr:row>
          <xdr:rowOff>297180</xdr:rowOff>
        </xdr:to>
        <xdr:sp macro="" textlink="">
          <xdr:nvSpPr>
            <xdr:cNvPr id="1267733" name="Check Box 21" hidden="1">
              <a:extLst>
                <a:ext uri="{63B3BB69-23CF-44E3-9099-C40C66FF867C}">
                  <a14:compatExt spid="_x0000_s1267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21</xdr:row>
          <xdr:rowOff>1432560</xdr:rowOff>
        </xdr:from>
        <xdr:to>
          <xdr:col>2</xdr:col>
          <xdr:colOff>0</xdr:colOff>
          <xdr:row>21</xdr:row>
          <xdr:rowOff>1584960</xdr:rowOff>
        </xdr:to>
        <xdr:sp macro="" textlink="">
          <xdr:nvSpPr>
            <xdr:cNvPr id="1267734" name="Check Box 22" hidden="1">
              <a:extLst>
                <a:ext uri="{63B3BB69-23CF-44E3-9099-C40C66FF867C}">
                  <a14:compatExt spid="_x0000_s1267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45720</xdr:rowOff>
        </xdr:from>
        <xdr:to>
          <xdr:col>4</xdr:col>
          <xdr:colOff>304800</xdr:colOff>
          <xdr:row>16</xdr:row>
          <xdr:rowOff>213360</xdr:rowOff>
        </xdr:to>
        <xdr:sp macro="" textlink="">
          <xdr:nvSpPr>
            <xdr:cNvPr id="1267735" name="Check Box 23" hidden="1">
              <a:extLst>
                <a:ext uri="{63B3BB69-23CF-44E3-9099-C40C66FF867C}">
                  <a14:compatExt spid="_x0000_s1267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60960</xdr:rowOff>
        </xdr:from>
        <xdr:to>
          <xdr:col>4</xdr:col>
          <xdr:colOff>304800</xdr:colOff>
          <xdr:row>18</xdr:row>
          <xdr:rowOff>213360</xdr:rowOff>
        </xdr:to>
        <xdr:sp macro="" textlink="">
          <xdr:nvSpPr>
            <xdr:cNvPr id="1267736" name="Check Box 24" hidden="1">
              <a:extLst>
                <a:ext uri="{63B3BB69-23CF-44E3-9099-C40C66FF867C}">
                  <a14:compatExt spid="_x0000_s1267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19</xdr:row>
          <xdr:rowOff>60960</xdr:rowOff>
        </xdr:from>
        <xdr:to>
          <xdr:col>4</xdr:col>
          <xdr:colOff>304800</xdr:colOff>
          <xdr:row>19</xdr:row>
          <xdr:rowOff>213360</xdr:rowOff>
        </xdr:to>
        <xdr:sp macro="" textlink="">
          <xdr:nvSpPr>
            <xdr:cNvPr id="1267737" name="Check Box 25" hidden="1">
              <a:extLst>
                <a:ext uri="{63B3BB69-23CF-44E3-9099-C40C66FF867C}">
                  <a14:compatExt spid="_x0000_s1267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17</xdr:row>
          <xdr:rowOff>60960</xdr:rowOff>
        </xdr:from>
        <xdr:to>
          <xdr:col>4</xdr:col>
          <xdr:colOff>304800</xdr:colOff>
          <xdr:row>17</xdr:row>
          <xdr:rowOff>236220</xdr:rowOff>
        </xdr:to>
        <xdr:sp macro="" textlink="">
          <xdr:nvSpPr>
            <xdr:cNvPr id="1267738" name="Check Box 26" hidden="1">
              <a:extLst>
                <a:ext uri="{63B3BB69-23CF-44E3-9099-C40C66FF867C}">
                  <a14:compatExt spid="_x0000_s1267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22</xdr:row>
          <xdr:rowOff>419100</xdr:rowOff>
        </xdr:from>
        <xdr:to>
          <xdr:col>4</xdr:col>
          <xdr:colOff>304800</xdr:colOff>
          <xdr:row>22</xdr:row>
          <xdr:rowOff>571500</xdr:rowOff>
        </xdr:to>
        <xdr:sp macro="" textlink="">
          <xdr:nvSpPr>
            <xdr:cNvPr id="1267739" name="Check Box 27" hidden="1">
              <a:extLst>
                <a:ext uri="{63B3BB69-23CF-44E3-9099-C40C66FF867C}">
                  <a14:compatExt spid="_x0000_s1267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45720</xdr:rowOff>
        </xdr:from>
        <xdr:to>
          <xdr:col>2</xdr:col>
          <xdr:colOff>30480</xdr:colOff>
          <xdr:row>10</xdr:row>
          <xdr:rowOff>182880</xdr:rowOff>
        </xdr:to>
        <xdr:sp macro="" textlink="">
          <xdr:nvSpPr>
            <xdr:cNvPr id="1267740" name="Check Box 28" hidden="1">
              <a:extLst>
                <a:ext uri="{63B3BB69-23CF-44E3-9099-C40C66FF867C}">
                  <a14:compatExt spid="_x0000_s1267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20</xdr:row>
          <xdr:rowOff>60960</xdr:rowOff>
        </xdr:from>
        <xdr:to>
          <xdr:col>4</xdr:col>
          <xdr:colOff>304800</xdr:colOff>
          <xdr:row>20</xdr:row>
          <xdr:rowOff>213360</xdr:rowOff>
        </xdr:to>
        <xdr:sp macro="" textlink="">
          <xdr:nvSpPr>
            <xdr:cNvPr id="1267741" name="Check Box 29" hidden="1">
              <a:extLst>
                <a:ext uri="{63B3BB69-23CF-44E3-9099-C40C66FF867C}">
                  <a14:compatExt spid="_x0000_s1267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21</xdr:row>
          <xdr:rowOff>914400</xdr:rowOff>
        </xdr:from>
        <xdr:to>
          <xdr:col>4</xdr:col>
          <xdr:colOff>304800</xdr:colOff>
          <xdr:row>21</xdr:row>
          <xdr:rowOff>1066800</xdr:rowOff>
        </xdr:to>
        <xdr:sp macro="" textlink="">
          <xdr:nvSpPr>
            <xdr:cNvPr id="1267742" name="Check Box 30" hidden="1">
              <a:extLst>
                <a:ext uri="{63B3BB69-23CF-44E3-9099-C40C66FF867C}">
                  <a14:compatExt spid="_x0000_s1267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439271</xdr:colOff>
      <xdr:row>1</xdr:row>
      <xdr:rowOff>295836</xdr:rowOff>
    </xdr:from>
    <xdr:to>
      <xdr:col>9</xdr:col>
      <xdr:colOff>255953</xdr:colOff>
      <xdr:row>4</xdr:row>
      <xdr:rowOff>217977</xdr:rowOff>
    </xdr:to>
    <xdr:sp macro="" textlink="">
      <xdr:nvSpPr>
        <xdr:cNvPr id="114" name="額縁 113">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8113059" y="466165"/>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403860" y="106451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1781175</xdr:rowOff>
    </xdr:from>
    <xdr:to>
      <xdr:col>2</xdr:col>
      <xdr:colOff>0</xdr:colOff>
      <xdr:row>22</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403860" y="98355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23</xdr:row>
      <xdr:rowOff>0</xdr:rowOff>
    </xdr:from>
    <xdr:to>
      <xdr:col>4</xdr:col>
      <xdr:colOff>381000</xdr:colOff>
      <xdr:row>23</xdr:row>
      <xdr:rowOff>190500</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1967865" y="10492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76200</xdr:rowOff>
    </xdr:from>
    <xdr:to>
      <xdr:col>4</xdr:col>
      <xdr:colOff>381000</xdr:colOff>
      <xdr:row>21</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1967865" y="7825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1143000</xdr:rowOff>
    </xdr:from>
    <xdr:to>
      <xdr:col>4</xdr:col>
      <xdr:colOff>381000</xdr:colOff>
      <xdr:row>22</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1967865" y="9197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18"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19"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20"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21"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22"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23" name="Check Box 6" hidden="1">
          <a:extLst>
            <a:ext uri="{63B3BB69-23CF-44E3-9099-C40C66FF867C}">
              <a14:compatExt xmlns:a14="http://schemas.microsoft.com/office/drawing/2010/main" spid="_x0000_s970758"/>
            </a:ext>
          </a:extLst>
        </xdr:cNvPr>
        <xdr:cNvSpPr/>
      </xdr:nvSpPr>
      <xdr:spPr bwMode="auto">
        <a:xfrm>
          <a:off x="403860" y="106451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1781175</xdr:rowOff>
    </xdr:from>
    <xdr:to>
      <xdr:col>2</xdr:col>
      <xdr:colOff>0</xdr:colOff>
      <xdr:row>22</xdr:row>
      <xdr:rowOff>1981200</xdr:rowOff>
    </xdr:to>
    <xdr:sp macro="" textlink="">
      <xdr:nvSpPr>
        <xdr:cNvPr id="24" name="Check Box 7" hidden="1">
          <a:extLst>
            <a:ext uri="{63B3BB69-23CF-44E3-9099-C40C66FF867C}">
              <a14:compatExt xmlns:a14="http://schemas.microsoft.com/office/drawing/2010/main" spid="_x0000_s970759"/>
            </a:ext>
          </a:extLst>
        </xdr:cNvPr>
        <xdr:cNvSpPr/>
      </xdr:nvSpPr>
      <xdr:spPr bwMode="auto">
        <a:xfrm>
          <a:off x="403860" y="98355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25"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26"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27"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28"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23</xdr:row>
      <xdr:rowOff>0</xdr:rowOff>
    </xdr:from>
    <xdr:to>
      <xdr:col>4</xdr:col>
      <xdr:colOff>381000</xdr:colOff>
      <xdr:row>23</xdr:row>
      <xdr:rowOff>190500</xdr:rowOff>
    </xdr:to>
    <xdr:sp macro="" textlink="">
      <xdr:nvSpPr>
        <xdr:cNvPr id="29" name="Check Box 12" hidden="1">
          <a:extLst>
            <a:ext uri="{63B3BB69-23CF-44E3-9099-C40C66FF867C}">
              <a14:compatExt xmlns:a14="http://schemas.microsoft.com/office/drawing/2010/main" spid="_x0000_s970764"/>
            </a:ext>
          </a:extLst>
        </xdr:cNvPr>
        <xdr:cNvSpPr/>
      </xdr:nvSpPr>
      <xdr:spPr bwMode="auto">
        <a:xfrm>
          <a:off x="1967865" y="10492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30"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76200</xdr:rowOff>
    </xdr:from>
    <xdr:to>
      <xdr:col>4</xdr:col>
      <xdr:colOff>381000</xdr:colOff>
      <xdr:row>21</xdr:row>
      <xdr:rowOff>266700</xdr:rowOff>
    </xdr:to>
    <xdr:sp macro="" textlink="">
      <xdr:nvSpPr>
        <xdr:cNvPr id="31" name="Check Box 14" hidden="1">
          <a:extLst>
            <a:ext uri="{63B3BB69-23CF-44E3-9099-C40C66FF867C}">
              <a14:compatExt xmlns:a14="http://schemas.microsoft.com/office/drawing/2010/main" spid="_x0000_s970766"/>
            </a:ext>
          </a:extLst>
        </xdr:cNvPr>
        <xdr:cNvSpPr/>
      </xdr:nvSpPr>
      <xdr:spPr bwMode="auto">
        <a:xfrm>
          <a:off x="1967865" y="7825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1143000</xdr:rowOff>
    </xdr:from>
    <xdr:to>
      <xdr:col>4</xdr:col>
      <xdr:colOff>381000</xdr:colOff>
      <xdr:row>22</xdr:row>
      <xdr:rowOff>1333500</xdr:rowOff>
    </xdr:to>
    <xdr:sp macro="" textlink="">
      <xdr:nvSpPr>
        <xdr:cNvPr id="32" name="Check Box 15" hidden="1">
          <a:extLst>
            <a:ext uri="{63B3BB69-23CF-44E3-9099-C40C66FF867C}">
              <a14:compatExt xmlns:a14="http://schemas.microsoft.com/office/drawing/2010/main" spid="_x0000_s970767"/>
            </a:ext>
          </a:extLst>
        </xdr:cNvPr>
        <xdr:cNvSpPr/>
      </xdr:nvSpPr>
      <xdr:spPr bwMode="auto">
        <a:xfrm>
          <a:off x="1967865" y="9197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8</xdr:row>
      <xdr:rowOff>47625</xdr:rowOff>
    </xdr:from>
    <xdr:to>
      <xdr:col>2</xdr:col>
      <xdr:colOff>19050</xdr:colOff>
      <xdr:row>8</xdr:row>
      <xdr:rowOff>190500</xdr:rowOff>
    </xdr:to>
    <xdr:sp macro="" textlink="">
      <xdr:nvSpPr>
        <xdr:cNvPr id="33" name="Check Box 1" hidden="1">
          <a:extLst>
            <a:ext uri="{63B3BB69-23CF-44E3-9099-C40C66FF867C}">
              <a14:compatExt xmlns:a14="http://schemas.microsoft.com/office/drawing/2010/main" spid="_x0000_s1081345"/>
            </a:ext>
          </a:extLst>
        </xdr:cNvPr>
        <xdr:cNvSpPr/>
      </xdr:nvSpPr>
      <xdr:spPr bwMode="auto">
        <a:xfrm>
          <a:off x="346710" y="1891665"/>
          <a:ext cx="58674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9</xdr:row>
      <xdr:rowOff>47625</xdr:rowOff>
    </xdr:from>
    <xdr:to>
      <xdr:col>2</xdr:col>
      <xdr:colOff>19050</xdr:colOff>
      <xdr:row>9</xdr:row>
      <xdr:rowOff>190500</xdr:rowOff>
    </xdr:to>
    <xdr:sp macro="" textlink="">
      <xdr:nvSpPr>
        <xdr:cNvPr id="34" name="Check Box 2" hidden="1">
          <a:extLst>
            <a:ext uri="{63B3BB69-23CF-44E3-9099-C40C66FF867C}">
              <a14:compatExt xmlns:a14="http://schemas.microsoft.com/office/drawing/2010/main" spid="_x0000_s1081346"/>
            </a:ext>
          </a:extLst>
        </xdr:cNvPr>
        <xdr:cNvSpPr/>
      </xdr:nvSpPr>
      <xdr:spPr bwMode="auto">
        <a:xfrm>
          <a:off x="346710" y="2165985"/>
          <a:ext cx="58674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14</xdr:row>
      <xdr:rowOff>733425</xdr:rowOff>
    </xdr:from>
    <xdr:to>
      <xdr:col>2</xdr:col>
      <xdr:colOff>0</xdr:colOff>
      <xdr:row>14</xdr:row>
      <xdr:rowOff>885825</xdr:rowOff>
    </xdr:to>
    <xdr:sp macro="" textlink="">
      <xdr:nvSpPr>
        <xdr:cNvPr id="35" name="Check Box 3" hidden="1">
          <a:extLst>
            <a:ext uri="{63B3BB69-23CF-44E3-9099-C40C66FF867C}">
              <a14:compatExt xmlns:a14="http://schemas.microsoft.com/office/drawing/2010/main" spid="_x0000_s1081347"/>
            </a:ext>
          </a:extLst>
        </xdr:cNvPr>
        <xdr:cNvSpPr/>
      </xdr:nvSpPr>
      <xdr:spPr bwMode="auto">
        <a:xfrm>
          <a:off x="337185" y="430720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15</xdr:row>
      <xdr:rowOff>190500</xdr:rowOff>
    </xdr:from>
    <xdr:to>
      <xdr:col>2</xdr:col>
      <xdr:colOff>0</xdr:colOff>
      <xdr:row>15</xdr:row>
      <xdr:rowOff>352425</xdr:rowOff>
    </xdr:to>
    <xdr:sp macro="" textlink="">
      <xdr:nvSpPr>
        <xdr:cNvPr id="36" name="Check Box 4" hidden="1">
          <a:extLst>
            <a:ext uri="{63B3BB69-23CF-44E3-9099-C40C66FF867C}">
              <a14:compatExt xmlns:a14="http://schemas.microsoft.com/office/drawing/2010/main" spid="_x0000_s1081348"/>
            </a:ext>
          </a:extLst>
        </xdr:cNvPr>
        <xdr:cNvSpPr/>
      </xdr:nvSpPr>
      <xdr:spPr bwMode="auto">
        <a:xfrm>
          <a:off x="337185" y="5745480"/>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18</xdr:row>
      <xdr:rowOff>28575</xdr:rowOff>
    </xdr:from>
    <xdr:to>
      <xdr:col>2</xdr:col>
      <xdr:colOff>0</xdr:colOff>
      <xdr:row>18</xdr:row>
      <xdr:rowOff>190500</xdr:rowOff>
    </xdr:to>
    <xdr:sp macro="" textlink="">
      <xdr:nvSpPr>
        <xdr:cNvPr id="37" name="Check Box 5" hidden="1">
          <a:extLst>
            <a:ext uri="{63B3BB69-23CF-44E3-9099-C40C66FF867C}">
              <a14:compatExt xmlns:a14="http://schemas.microsoft.com/office/drawing/2010/main" spid="_x0000_s1081349"/>
            </a:ext>
          </a:extLst>
        </xdr:cNvPr>
        <xdr:cNvSpPr/>
      </xdr:nvSpPr>
      <xdr:spPr bwMode="auto">
        <a:xfrm>
          <a:off x="337185" y="686371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23</xdr:row>
      <xdr:rowOff>123825</xdr:rowOff>
    </xdr:from>
    <xdr:to>
      <xdr:col>2</xdr:col>
      <xdr:colOff>0</xdr:colOff>
      <xdr:row>23</xdr:row>
      <xdr:rowOff>285750</xdr:rowOff>
    </xdr:to>
    <xdr:sp macro="" textlink="">
      <xdr:nvSpPr>
        <xdr:cNvPr id="38" name="Check Box 6" hidden="1">
          <a:extLst>
            <a:ext uri="{63B3BB69-23CF-44E3-9099-C40C66FF867C}">
              <a14:compatExt xmlns:a14="http://schemas.microsoft.com/office/drawing/2010/main" spid="_x0000_s1081350"/>
            </a:ext>
          </a:extLst>
        </xdr:cNvPr>
        <xdr:cNvSpPr/>
      </xdr:nvSpPr>
      <xdr:spPr bwMode="auto">
        <a:xfrm>
          <a:off x="337185" y="1061656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22</xdr:row>
      <xdr:rowOff>1428750</xdr:rowOff>
    </xdr:from>
    <xdr:to>
      <xdr:col>2</xdr:col>
      <xdr:colOff>0</xdr:colOff>
      <xdr:row>22</xdr:row>
      <xdr:rowOff>1581150</xdr:rowOff>
    </xdr:to>
    <xdr:sp macro="" textlink="">
      <xdr:nvSpPr>
        <xdr:cNvPr id="39" name="Check Box 7" hidden="1">
          <a:extLst>
            <a:ext uri="{63B3BB69-23CF-44E3-9099-C40C66FF867C}">
              <a14:compatExt xmlns:a14="http://schemas.microsoft.com/office/drawing/2010/main" spid="_x0000_s1081351"/>
            </a:ext>
          </a:extLst>
        </xdr:cNvPr>
        <xdr:cNvSpPr/>
      </xdr:nvSpPr>
      <xdr:spPr bwMode="auto">
        <a:xfrm>
          <a:off x="337185" y="948309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47625</xdr:rowOff>
    </xdr:from>
    <xdr:to>
      <xdr:col>4</xdr:col>
      <xdr:colOff>304800</xdr:colOff>
      <xdr:row>16</xdr:row>
      <xdr:rowOff>209550</xdr:rowOff>
    </xdr:to>
    <xdr:sp macro="" textlink="">
      <xdr:nvSpPr>
        <xdr:cNvPr id="40" name="Check Box 8" hidden="1">
          <a:extLst>
            <a:ext uri="{63B3BB69-23CF-44E3-9099-C40C66FF867C}">
              <a14:compatExt xmlns:a14="http://schemas.microsoft.com/office/drawing/2010/main" spid="_x0000_s1081352"/>
            </a:ext>
          </a:extLst>
        </xdr:cNvPr>
        <xdr:cNvSpPr/>
      </xdr:nvSpPr>
      <xdr:spPr bwMode="auto">
        <a:xfrm>
          <a:off x="1967865" y="6273165"/>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57150</xdr:rowOff>
    </xdr:from>
    <xdr:to>
      <xdr:col>4</xdr:col>
      <xdr:colOff>304800</xdr:colOff>
      <xdr:row>18</xdr:row>
      <xdr:rowOff>209550</xdr:rowOff>
    </xdr:to>
    <xdr:sp macro="" textlink="">
      <xdr:nvSpPr>
        <xdr:cNvPr id="41" name="Check Box 9" hidden="1">
          <a:extLst>
            <a:ext uri="{63B3BB69-23CF-44E3-9099-C40C66FF867C}">
              <a14:compatExt xmlns:a14="http://schemas.microsoft.com/office/drawing/2010/main" spid="_x0000_s1081353"/>
            </a:ext>
          </a:extLst>
        </xdr:cNvPr>
        <xdr:cNvSpPr/>
      </xdr:nvSpPr>
      <xdr:spPr bwMode="auto">
        <a:xfrm>
          <a:off x="1967865" y="68922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57150</xdr:rowOff>
    </xdr:from>
    <xdr:to>
      <xdr:col>4</xdr:col>
      <xdr:colOff>304800</xdr:colOff>
      <xdr:row>19</xdr:row>
      <xdr:rowOff>209550</xdr:rowOff>
    </xdr:to>
    <xdr:sp macro="" textlink="">
      <xdr:nvSpPr>
        <xdr:cNvPr id="42" name="Check Box 10" hidden="1">
          <a:extLst>
            <a:ext uri="{63B3BB69-23CF-44E3-9099-C40C66FF867C}">
              <a14:compatExt xmlns:a14="http://schemas.microsoft.com/office/drawing/2010/main" spid="_x0000_s1081354"/>
            </a:ext>
          </a:extLst>
        </xdr:cNvPr>
        <xdr:cNvSpPr/>
      </xdr:nvSpPr>
      <xdr:spPr bwMode="auto">
        <a:xfrm>
          <a:off x="1967865" y="71970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57150</xdr:rowOff>
    </xdr:from>
    <xdr:to>
      <xdr:col>4</xdr:col>
      <xdr:colOff>304800</xdr:colOff>
      <xdr:row>17</xdr:row>
      <xdr:rowOff>219075</xdr:rowOff>
    </xdr:to>
    <xdr:sp macro="" textlink="">
      <xdr:nvSpPr>
        <xdr:cNvPr id="43" name="Check Box 11" hidden="1">
          <a:extLst>
            <a:ext uri="{63B3BB69-23CF-44E3-9099-C40C66FF867C}">
              <a14:compatExt xmlns:a14="http://schemas.microsoft.com/office/drawing/2010/main" spid="_x0000_s1081355"/>
            </a:ext>
          </a:extLst>
        </xdr:cNvPr>
        <xdr:cNvSpPr/>
      </xdr:nvSpPr>
      <xdr:spPr bwMode="auto">
        <a:xfrm>
          <a:off x="1967865" y="6587490"/>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10</xdr:row>
      <xdr:rowOff>47625</xdr:rowOff>
    </xdr:from>
    <xdr:to>
      <xdr:col>2</xdr:col>
      <xdr:colOff>19050</xdr:colOff>
      <xdr:row>10</xdr:row>
      <xdr:rowOff>180975</xdr:rowOff>
    </xdr:to>
    <xdr:sp macro="" textlink="">
      <xdr:nvSpPr>
        <xdr:cNvPr id="44" name="Check Box 13" hidden="1">
          <a:extLst>
            <a:ext uri="{63B3BB69-23CF-44E3-9099-C40C66FF867C}">
              <a14:compatExt xmlns:a14="http://schemas.microsoft.com/office/drawing/2010/main" spid="_x0000_s1081357"/>
            </a:ext>
          </a:extLst>
        </xdr:cNvPr>
        <xdr:cNvSpPr/>
      </xdr:nvSpPr>
      <xdr:spPr bwMode="auto">
        <a:xfrm>
          <a:off x="346710" y="2440305"/>
          <a:ext cx="586740"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57150</xdr:rowOff>
    </xdr:from>
    <xdr:to>
      <xdr:col>4</xdr:col>
      <xdr:colOff>304800</xdr:colOff>
      <xdr:row>21</xdr:row>
      <xdr:rowOff>209550</xdr:rowOff>
    </xdr:to>
    <xdr:sp macro="" textlink="">
      <xdr:nvSpPr>
        <xdr:cNvPr id="45" name="Check Box 14" hidden="1">
          <a:extLst>
            <a:ext uri="{63B3BB69-23CF-44E3-9099-C40C66FF867C}">
              <a14:compatExt xmlns:a14="http://schemas.microsoft.com/office/drawing/2010/main" spid="_x0000_s1081358"/>
            </a:ext>
          </a:extLst>
        </xdr:cNvPr>
        <xdr:cNvSpPr/>
      </xdr:nvSpPr>
      <xdr:spPr bwMode="auto">
        <a:xfrm>
          <a:off x="1967865" y="78066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914400</xdr:rowOff>
    </xdr:from>
    <xdr:to>
      <xdr:col>4</xdr:col>
      <xdr:colOff>304800</xdr:colOff>
      <xdr:row>22</xdr:row>
      <xdr:rowOff>1066800</xdr:rowOff>
    </xdr:to>
    <xdr:sp macro="" textlink="">
      <xdr:nvSpPr>
        <xdr:cNvPr id="46" name="Check Box 15" hidden="1">
          <a:extLst>
            <a:ext uri="{63B3BB69-23CF-44E3-9099-C40C66FF867C}">
              <a14:compatExt xmlns:a14="http://schemas.microsoft.com/office/drawing/2010/main" spid="_x0000_s1081359"/>
            </a:ext>
          </a:extLst>
        </xdr:cNvPr>
        <xdr:cNvSpPr/>
      </xdr:nvSpPr>
      <xdr:spPr bwMode="auto">
        <a:xfrm>
          <a:off x="1967865" y="896874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22860</xdr:colOff>
          <xdr:row>9</xdr:row>
          <xdr:rowOff>190500</xdr:rowOff>
        </xdr:to>
        <xdr:sp macro="" textlink="">
          <xdr:nvSpPr>
            <xdr:cNvPr id="1268737" name="Check Box 1" hidden="1">
              <a:extLst>
                <a:ext uri="{63B3BB69-23CF-44E3-9099-C40C66FF867C}">
                  <a14:compatExt spid="_x0000_s1268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14</xdr:row>
          <xdr:rowOff>731520</xdr:rowOff>
        </xdr:from>
        <xdr:to>
          <xdr:col>2</xdr:col>
          <xdr:colOff>0</xdr:colOff>
          <xdr:row>14</xdr:row>
          <xdr:rowOff>883920</xdr:rowOff>
        </xdr:to>
        <xdr:sp macro="" textlink="">
          <xdr:nvSpPr>
            <xdr:cNvPr id="1268738" name="Check Box 2" hidden="1">
              <a:extLst>
                <a:ext uri="{63B3BB69-23CF-44E3-9099-C40C66FF867C}">
                  <a14:compatExt spid="_x0000_s1268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190500</xdr:rowOff>
        </xdr:from>
        <xdr:to>
          <xdr:col>2</xdr:col>
          <xdr:colOff>0</xdr:colOff>
          <xdr:row>15</xdr:row>
          <xdr:rowOff>350520</xdr:rowOff>
        </xdr:to>
        <xdr:sp macro="" textlink="">
          <xdr:nvSpPr>
            <xdr:cNvPr id="1268739" name="Check Box 3" hidden="1">
              <a:extLst>
                <a:ext uri="{63B3BB69-23CF-44E3-9099-C40C66FF867C}">
                  <a14:compatExt spid="_x0000_s1268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18</xdr:row>
          <xdr:rowOff>30480</xdr:rowOff>
        </xdr:from>
        <xdr:to>
          <xdr:col>2</xdr:col>
          <xdr:colOff>0</xdr:colOff>
          <xdr:row>18</xdr:row>
          <xdr:rowOff>190500</xdr:rowOff>
        </xdr:to>
        <xdr:sp macro="" textlink="">
          <xdr:nvSpPr>
            <xdr:cNvPr id="1268740" name="Check Box 4" hidden="1">
              <a:extLst>
                <a:ext uri="{63B3BB69-23CF-44E3-9099-C40C66FF867C}">
                  <a14:compatExt spid="_x0000_s1268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23</xdr:row>
          <xdr:rowOff>121920</xdr:rowOff>
        </xdr:from>
        <xdr:to>
          <xdr:col>2</xdr:col>
          <xdr:colOff>0</xdr:colOff>
          <xdr:row>23</xdr:row>
          <xdr:rowOff>289560</xdr:rowOff>
        </xdr:to>
        <xdr:sp macro="" textlink="">
          <xdr:nvSpPr>
            <xdr:cNvPr id="1268741" name="Check Box 5" hidden="1">
              <a:extLst>
                <a:ext uri="{63B3BB69-23CF-44E3-9099-C40C66FF867C}">
                  <a14:compatExt spid="_x0000_s1268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22</xdr:row>
          <xdr:rowOff>1432560</xdr:rowOff>
        </xdr:from>
        <xdr:to>
          <xdr:col>2</xdr:col>
          <xdr:colOff>0</xdr:colOff>
          <xdr:row>22</xdr:row>
          <xdr:rowOff>1584960</xdr:rowOff>
        </xdr:to>
        <xdr:sp macro="" textlink="">
          <xdr:nvSpPr>
            <xdr:cNvPr id="1268742" name="Check Box 6" hidden="1">
              <a:extLst>
                <a:ext uri="{63B3BB69-23CF-44E3-9099-C40C66FF867C}">
                  <a14:compatExt spid="_x0000_s1268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45720</xdr:rowOff>
        </xdr:from>
        <xdr:to>
          <xdr:col>4</xdr:col>
          <xdr:colOff>304800</xdr:colOff>
          <xdr:row>16</xdr:row>
          <xdr:rowOff>213360</xdr:rowOff>
        </xdr:to>
        <xdr:sp macro="" textlink="">
          <xdr:nvSpPr>
            <xdr:cNvPr id="1268743" name="Check Box 7" hidden="1">
              <a:extLst>
                <a:ext uri="{63B3BB69-23CF-44E3-9099-C40C66FF867C}">
                  <a14:compatExt spid="_x0000_s1268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60960</xdr:rowOff>
        </xdr:from>
        <xdr:to>
          <xdr:col>4</xdr:col>
          <xdr:colOff>304800</xdr:colOff>
          <xdr:row>18</xdr:row>
          <xdr:rowOff>213360</xdr:rowOff>
        </xdr:to>
        <xdr:sp macro="" textlink="">
          <xdr:nvSpPr>
            <xdr:cNvPr id="1268744" name="Check Box 8" hidden="1">
              <a:extLst>
                <a:ext uri="{63B3BB69-23CF-44E3-9099-C40C66FF867C}">
                  <a14:compatExt spid="_x0000_s1268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19</xdr:row>
          <xdr:rowOff>60960</xdr:rowOff>
        </xdr:from>
        <xdr:to>
          <xdr:col>4</xdr:col>
          <xdr:colOff>304800</xdr:colOff>
          <xdr:row>19</xdr:row>
          <xdr:rowOff>213360</xdr:rowOff>
        </xdr:to>
        <xdr:sp macro="" textlink="">
          <xdr:nvSpPr>
            <xdr:cNvPr id="1268745" name="Check Box 9" hidden="1">
              <a:extLst>
                <a:ext uri="{63B3BB69-23CF-44E3-9099-C40C66FF867C}">
                  <a14:compatExt spid="_x0000_s1268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17</xdr:row>
          <xdr:rowOff>60960</xdr:rowOff>
        </xdr:from>
        <xdr:to>
          <xdr:col>4</xdr:col>
          <xdr:colOff>304800</xdr:colOff>
          <xdr:row>17</xdr:row>
          <xdr:rowOff>220980</xdr:rowOff>
        </xdr:to>
        <xdr:sp macro="" textlink="">
          <xdr:nvSpPr>
            <xdr:cNvPr id="1268746" name="Check Box 10" hidden="1">
              <a:extLst>
                <a:ext uri="{63B3BB69-23CF-44E3-9099-C40C66FF867C}">
                  <a14:compatExt spid="_x0000_s1268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45720</xdr:rowOff>
        </xdr:from>
        <xdr:to>
          <xdr:col>2</xdr:col>
          <xdr:colOff>22860</xdr:colOff>
          <xdr:row>10</xdr:row>
          <xdr:rowOff>182880</xdr:rowOff>
        </xdr:to>
        <xdr:sp macro="" textlink="">
          <xdr:nvSpPr>
            <xdr:cNvPr id="1268747" name="Check Box 11" hidden="1">
              <a:extLst>
                <a:ext uri="{63B3BB69-23CF-44E3-9099-C40C66FF867C}">
                  <a14:compatExt spid="_x0000_s1268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21</xdr:row>
          <xdr:rowOff>60960</xdr:rowOff>
        </xdr:from>
        <xdr:to>
          <xdr:col>4</xdr:col>
          <xdr:colOff>304800</xdr:colOff>
          <xdr:row>21</xdr:row>
          <xdr:rowOff>213360</xdr:rowOff>
        </xdr:to>
        <xdr:sp macro="" textlink="">
          <xdr:nvSpPr>
            <xdr:cNvPr id="1268748" name="Check Box 12" hidden="1">
              <a:extLst>
                <a:ext uri="{63B3BB69-23CF-44E3-9099-C40C66FF867C}">
                  <a14:compatExt spid="_x0000_s1268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22</xdr:row>
          <xdr:rowOff>914400</xdr:rowOff>
        </xdr:from>
        <xdr:to>
          <xdr:col>4</xdr:col>
          <xdr:colOff>304800</xdr:colOff>
          <xdr:row>22</xdr:row>
          <xdr:rowOff>1066800</xdr:rowOff>
        </xdr:to>
        <xdr:sp macro="" textlink="">
          <xdr:nvSpPr>
            <xdr:cNvPr id="1268749" name="Check Box 13" hidden="1">
              <a:extLst>
                <a:ext uri="{63B3BB69-23CF-44E3-9099-C40C66FF867C}">
                  <a14:compatExt spid="_x0000_s1268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361950</xdr:colOff>
      <xdr:row>8</xdr:row>
      <xdr:rowOff>57150</xdr:rowOff>
    </xdr:from>
    <xdr:to>
      <xdr:col>2</xdr:col>
      <xdr:colOff>19050</xdr:colOff>
      <xdr:row>8</xdr:row>
      <xdr:rowOff>238125</xdr:rowOff>
    </xdr:to>
    <xdr:sp macro="" textlink="">
      <xdr:nvSpPr>
        <xdr:cNvPr id="60"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61"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62"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3"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64"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65" name="Check Box 6" hidden="1">
          <a:extLst>
            <a:ext uri="{63B3BB69-23CF-44E3-9099-C40C66FF867C}">
              <a14:compatExt xmlns:a14="http://schemas.microsoft.com/office/drawing/2010/main" spid="_x0000_s970758"/>
            </a:ext>
          </a:extLst>
        </xdr:cNvPr>
        <xdr:cNvSpPr/>
      </xdr:nvSpPr>
      <xdr:spPr bwMode="auto">
        <a:xfrm>
          <a:off x="403860" y="106451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1781175</xdr:rowOff>
    </xdr:from>
    <xdr:to>
      <xdr:col>2</xdr:col>
      <xdr:colOff>0</xdr:colOff>
      <xdr:row>22</xdr:row>
      <xdr:rowOff>1981200</xdr:rowOff>
    </xdr:to>
    <xdr:sp macro="" textlink="">
      <xdr:nvSpPr>
        <xdr:cNvPr id="66" name="Check Box 7" hidden="1">
          <a:extLst>
            <a:ext uri="{63B3BB69-23CF-44E3-9099-C40C66FF867C}">
              <a14:compatExt xmlns:a14="http://schemas.microsoft.com/office/drawing/2010/main" spid="_x0000_s970759"/>
            </a:ext>
          </a:extLst>
        </xdr:cNvPr>
        <xdr:cNvSpPr/>
      </xdr:nvSpPr>
      <xdr:spPr bwMode="auto">
        <a:xfrm>
          <a:off x="403860" y="98355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67"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68"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69"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70"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23</xdr:row>
      <xdr:rowOff>0</xdr:rowOff>
    </xdr:from>
    <xdr:to>
      <xdr:col>4</xdr:col>
      <xdr:colOff>381000</xdr:colOff>
      <xdr:row>23</xdr:row>
      <xdr:rowOff>190500</xdr:rowOff>
    </xdr:to>
    <xdr:sp macro="" textlink="">
      <xdr:nvSpPr>
        <xdr:cNvPr id="71" name="Check Box 12" hidden="1">
          <a:extLst>
            <a:ext uri="{63B3BB69-23CF-44E3-9099-C40C66FF867C}">
              <a14:compatExt xmlns:a14="http://schemas.microsoft.com/office/drawing/2010/main" spid="_x0000_s970764"/>
            </a:ext>
          </a:extLst>
        </xdr:cNvPr>
        <xdr:cNvSpPr/>
      </xdr:nvSpPr>
      <xdr:spPr bwMode="auto">
        <a:xfrm>
          <a:off x="1967865" y="10492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72"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76200</xdr:rowOff>
    </xdr:from>
    <xdr:to>
      <xdr:col>4</xdr:col>
      <xdr:colOff>381000</xdr:colOff>
      <xdr:row>21</xdr:row>
      <xdr:rowOff>266700</xdr:rowOff>
    </xdr:to>
    <xdr:sp macro="" textlink="">
      <xdr:nvSpPr>
        <xdr:cNvPr id="73" name="Check Box 14" hidden="1">
          <a:extLst>
            <a:ext uri="{63B3BB69-23CF-44E3-9099-C40C66FF867C}">
              <a14:compatExt xmlns:a14="http://schemas.microsoft.com/office/drawing/2010/main" spid="_x0000_s970766"/>
            </a:ext>
          </a:extLst>
        </xdr:cNvPr>
        <xdr:cNvSpPr/>
      </xdr:nvSpPr>
      <xdr:spPr bwMode="auto">
        <a:xfrm>
          <a:off x="1967865" y="7825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1143000</xdr:rowOff>
    </xdr:from>
    <xdr:to>
      <xdr:col>4</xdr:col>
      <xdr:colOff>381000</xdr:colOff>
      <xdr:row>22</xdr:row>
      <xdr:rowOff>1333500</xdr:rowOff>
    </xdr:to>
    <xdr:sp macro="" textlink="">
      <xdr:nvSpPr>
        <xdr:cNvPr id="74" name="Check Box 15" hidden="1">
          <a:extLst>
            <a:ext uri="{63B3BB69-23CF-44E3-9099-C40C66FF867C}">
              <a14:compatExt xmlns:a14="http://schemas.microsoft.com/office/drawing/2010/main" spid="_x0000_s970767"/>
            </a:ext>
          </a:extLst>
        </xdr:cNvPr>
        <xdr:cNvSpPr/>
      </xdr:nvSpPr>
      <xdr:spPr bwMode="auto">
        <a:xfrm>
          <a:off x="1967865" y="9197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75"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76"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77" name="Check Box 3" hidden="1">
          <a:extLst>
            <a:ext uri="{63B3BB69-23CF-44E3-9099-C40C66FF867C}">
              <a14:compatExt xmlns:a14="http://schemas.microsoft.com/office/drawing/2010/main" spid="_x0000_s970755"/>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78" name="Check Box 4" hidden="1">
          <a:extLst>
            <a:ext uri="{63B3BB69-23CF-44E3-9099-C40C66FF867C}">
              <a14:compatExt xmlns:a14="http://schemas.microsoft.com/office/drawing/2010/main" spid="_x0000_s970756"/>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9" name="Check Box 5" hidden="1">
          <a:extLst>
            <a:ext uri="{63B3BB69-23CF-44E3-9099-C40C66FF867C}">
              <a14:compatExt xmlns:a14="http://schemas.microsoft.com/office/drawing/2010/main" spid="_x0000_s970757"/>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0" name="Check Box 6" hidden="1">
          <a:extLst>
            <a:ext uri="{63B3BB69-23CF-44E3-9099-C40C66FF867C}">
              <a14:compatExt xmlns:a14="http://schemas.microsoft.com/office/drawing/2010/main" spid="_x0000_s970758"/>
            </a:ext>
          </a:extLst>
        </xdr:cNvPr>
        <xdr:cNvSpPr/>
      </xdr:nvSpPr>
      <xdr:spPr bwMode="auto">
        <a:xfrm>
          <a:off x="403860" y="106451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1781175</xdr:rowOff>
    </xdr:from>
    <xdr:to>
      <xdr:col>2</xdr:col>
      <xdr:colOff>0</xdr:colOff>
      <xdr:row>22</xdr:row>
      <xdr:rowOff>1981200</xdr:rowOff>
    </xdr:to>
    <xdr:sp macro="" textlink="">
      <xdr:nvSpPr>
        <xdr:cNvPr id="81" name="Check Box 7" hidden="1">
          <a:extLst>
            <a:ext uri="{63B3BB69-23CF-44E3-9099-C40C66FF867C}">
              <a14:compatExt xmlns:a14="http://schemas.microsoft.com/office/drawing/2010/main" spid="_x0000_s970759"/>
            </a:ext>
          </a:extLst>
        </xdr:cNvPr>
        <xdr:cNvSpPr/>
      </xdr:nvSpPr>
      <xdr:spPr bwMode="auto">
        <a:xfrm>
          <a:off x="403860" y="98355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82" name="Check Box 8" hidden="1">
          <a:extLst>
            <a:ext uri="{63B3BB69-23CF-44E3-9099-C40C66FF867C}">
              <a14:compatExt xmlns:a14="http://schemas.microsoft.com/office/drawing/2010/main" spid="_x0000_s97076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83" name="Check Box 9" hidden="1">
          <a:extLst>
            <a:ext uri="{63B3BB69-23CF-44E3-9099-C40C66FF867C}">
              <a14:compatExt xmlns:a14="http://schemas.microsoft.com/office/drawing/2010/main" spid="_x0000_s970761"/>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84" name="Check Box 10" hidden="1">
          <a:extLst>
            <a:ext uri="{63B3BB69-23CF-44E3-9099-C40C66FF867C}">
              <a14:compatExt xmlns:a14="http://schemas.microsoft.com/office/drawing/2010/main" spid="_x0000_s970762"/>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85" name="Check Box 11" hidden="1">
          <a:extLst>
            <a:ext uri="{63B3BB69-23CF-44E3-9099-C40C66FF867C}">
              <a14:compatExt xmlns:a14="http://schemas.microsoft.com/office/drawing/2010/main" spid="_x0000_s970763"/>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23</xdr:row>
      <xdr:rowOff>0</xdr:rowOff>
    </xdr:from>
    <xdr:to>
      <xdr:col>4</xdr:col>
      <xdr:colOff>381000</xdr:colOff>
      <xdr:row>23</xdr:row>
      <xdr:rowOff>190500</xdr:rowOff>
    </xdr:to>
    <xdr:sp macro="" textlink="">
      <xdr:nvSpPr>
        <xdr:cNvPr id="86" name="Check Box 12" hidden="1">
          <a:extLst>
            <a:ext uri="{63B3BB69-23CF-44E3-9099-C40C66FF867C}">
              <a14:compatExt xmlns:a14="http://schemas.microsoft.com/office/drawing/2010/main" spid="_x0000_s970764"/>
            </a:ext>
          </a:extLst>
        </xdr:cNvPr>
        <xdr:cNvSpPr/>
      </xdr:nvSpPr>
      <xdr:spPr bwMode="auto">
        <a:xfrm>
          <a:off x="1967865" y="10492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87"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76200</xdr:rowOff>
    </xdr:from>
    <xdr:to>
      <xdr:col>4</xdr:col>
      <xdr:colOff>381000</xdr:colOff>
      <xdr:row>21</xdr:row>
      <xdr:rowOff>266700</xdr:rowOff>
    </xdr:to>
    <xdr:sp macro="" textlink="">
      <xdr:nvSpPr>
        <xdr:cNvPr id="88" name="Check Box 14" hidden="1">
          <a:extLst>
            <a:ext uri="{63B3BB69-23CF-44E3-9099-C40C66FF867C}">
              <a14:compatExt xmlns:a14="http://schemas.microsoft.com/office/drawing/2010/main" spid="_x0000_s970766"/>
            </a:ext>
          </a:extLst>
        </xdr:cNvPr>
        <xdr:cNvSpPr/>
      </xdr:nvSpPr>
      <xdr:spPr bwMode="auto">
        <a:xfrm>
          <a:off x="1967865" y="7825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1143000</xdr:rowOff>
    </xdr:from>
    <xdr:to>
      <xdr:col>4</xdr:col>
      <xdr:colOff>381000</xdr:colOff>
      <xdr:row>22</xdr:row>
      <xdr:rowOff>1333500</xdr:rowOff>
    </xdr:to>
    <xdr:sp macro="" textlink="">
      <xdr:nvSpPr>
        <xdr:cNvPr id="89" name="Check Box 15" hidden="1">
          <a:extLst>
            <a:ext uri="{63B3BB69-23CF-44E3-9099-C40C66FF867C}">
              <a14:compatExt xmlns:a14="http://schemas.microsoft.com/office/drawing/2010/main" spid="_x0000_s970767"/>
            </a:ext>
          </a:extLst>
        </xdr:cNvPr>
        <xdr:cNvSpPr/>
      </xdr:nvSpPr>
      <xdr:spPr bwMode="auto">
        <a:xfrm>
          <a:off x="1967865" y="9197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22860</xdr:colOff>
          <xdr:row>9</xdr:row>
          <xdr:rowOff>190500</xdr:rowOff>
        </xdr:to>
        <xdr:sp macro="" textlink="">
          <xdr:nvSpPr>
            <xdr:cNvPr id="1268750" name="Check Box 14" hidden="1">
              <a:extLst>
                <a:ext uri="{63B3BB69-23CF-44E3-9099-C40C66FF867C}">
                  <a14:compatExt spid="_x0000_s1268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14</xdr:row>
          <xdr:rowOff>731520</xdr:rowOff>
        </xdr:from>
        <xdr:to>
          <xdr:col>2</xdr:col>
          <xdr:colOff>0</xdr:colOff>
          <xdr:row>14</xdr:row>
          <xdr:rowOff>883920</xdr:rowOff>
        </xdr:to>
        <xdr:sp macro="" textlink="">
          <xdr:nvSpPr>
            <xdr:cNvPr id="1268751" name="Check Box 15" hidden="1">
              <a:extLst>
                <a:ext uri="{63B3BB69-23CF-44E3-9099-C40C66FF867C}">
                  <a14:compatExt spid="_x0000_s1268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190500</xdr:rowOff>
        </xdr:from>
        <xdr:to>
          <xdr:col>2</xdr:col>
          <xdr:colOff>0</xdr:colOff>
          <xdr:row>15</xdr:row>
          <xdr:rowOff>350520</xdr:rowOff>
        </xdr:to>
        <xdr:sp macro="" textlink="">
          <xdr:nvSpPr>
            <xdr:cNvPr id="1268752" name="Check Box 16" hidden="1">
              <a:extLst>
                <a:ext uri="{63B3BB69-23CF-44E3-9099-C40C66FF867C}">
                  <a14:compatExt spid="_x0000_s1268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18</xdr:row>
          <xdr:rowOff>30480</xdr:rowOff>
        </xdr:from>
        <xdr:to>
          <xdr:col>2</xdr:col>
          <xdr:colOff>0</xdr:colOff>
          <xdr:row>18</xdr:row>
          <xdr:rowOff>190500</xdr:rowOff>
        </xdr:to>
        <xdr:sp macro="" textlink="">
          <xdr:nvSpPr>
            <xdr:cNvPr id="1268753" name="Check Box 17" hidden="1">
              <a:extLst>
                <a:ext uri="{63B3BB69-23CF-44E3-9099-C40C66FF867C}">
                  <a14:compatExt spid="_x0000_s1268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23</xdr:row>
          <xdr:rowOff>121920</xdr:rowOff>
        </xdr:from>
        <xdr:to>
          <xdr:col>2</xdr:col>
          <xdr:colOff>0</xdr:colOff>
          <xdr:row>23</xdr:row>
          <xdr:rowOff>289560</xdr:rowOff>
        </xdr:to>
        <xdr:sp macro="" textlink="">
          <xdr:nvSpPr>
            <xdr:cNvPr id="1268754" name="Check Box 18" hidden="1">
              <a:extLst>
                <a:ext uri="{63B3BB69-23CF-44E3-9099-C40C66FF867C}">
                  <a14:compatExt spid="_x0000_s1268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22</xdr:row>
          <xdr:rowOff>1432560</xdr:rowOff>
        </xdr:from>
        <xdr:to>
          <xdr:col>2</xdr:col>
          <xdr:colOff>0</xdr:colOff>
          <xdr:row>22</xdr:row>
          <xdr:rowOff>1584960</xdr:rowOff>
        </xdr:to>
        <xdr:sp macro="" textlink="">
          <xdr:nvSpPr>
            <xdr:cNvPr id="1268755" name="Check Box 19" hidden="1">
              <a:extLst>
                <a:ext uri="{63B3BB69-23CF-44E3-9099-C40C66FF867C}">
                  <a14:compatExt spid="_x0000_s1268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45720</xdr:rowOff>
        </xdr:from>
        <xdr:to>
          <xdr:col>4</xdr:col>
          <xdr:colOff>304800</xdr:colOff>
          <xdr:row>16</xdr:row>
          <xdr:rowOff>213360</xdr:rowOff>
        </xdr:to>
        <xdr:sp macro="" textlink="">
          <xdr:nvSpPr>
            <xdr:cNvPr id="1268756" name="Check Box 20" hidden="1">
              <a:extLst>
                <a:ext uri="{63B3BB69-23CF-44E3-9099-C40C66FF867C}">
                  <a14:compatExt spid="_x0000_s1268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60960</xdr:rowOff>
        </xdr:from>
        <xdr:to>
          <xdr:col>4</xdr:col>
          <xdr:colOff>304800</xdr:colOff>
          <xdr:row>18</xdr:row>
          <xdr:rowOff>213360</xdr:rowOff>
        </xdr:to>
        <xdr:sp macro="" textlink="">
          <xdr:nvSpPr>
            <xdr:cNvPr id="1268757" name="Check Box 21" hidden="1">
              <a:extLst>
                <a:ext uri="{63B3BB69-23CF-44E3-9099-C40C66FF867C}">
                  <a14:compatExt spid="_x0000_s1268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19</xdr:row>
          <xdr:rowOff>60960</xdr:rowOff>
        </xdr:from>
        <xdr:to>
          <xdr:col>4</xdr:col>
          <xdr:colOff>304800</xdr:colOff>
          <xdr:row>19</xdr:row>
          <xdr:rowOff>213360</xdr:rowOff>
        </xdr:to>
        <xdr:sp macro="" textlink="">
          <xdr:nvSpPr>
            <xdr:cNvPr id="1268758" name="Check Box 22" hidden="1">
              <a:extLst>
                <a:ext uri="{63B3BB69-23CF-44E3-9099-C40C66FF867C}">
                  <a14:compatExt spid="_x0000_s1268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17</xdr:row>
          <xdr:rowOff>60960</xdr:rowOff>
        </xdr:from>
        <xdr:to>
          <xdr:col>4</xdr:col>
          <xdr:colOff>304800</xdr:colOff>
          <xdr:row>17</xdr:row>
          <xdr:rowOff>220980</xdr:rowOff>
        </xdr:to>
        <xdr:sp macro="" textlink="">
          <xdr:nvSpPr>
            <xdr:cNvPr id="1268759" name="Check Box 23" hidden="1">
              <a:extLst>
                <a:ext uri="{63B3BB69-23CF-44E3-9099-C40C66FF867C}">
                  <a14:compatExt spid="_x0000_s1268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45720</xdr:rowOff>
        </xdr:from>
        <xdr:to>
          <xdr:col>2</xdr:col>
          <xdr:colOff>22860</xdr:colOff>
          <xdr:row>10</xdr:row>
          <xdr:rowOff>182880</xdr:rowOff>
        </xdr:to>
        <xdr:sp macro="" textlink="">
          <xdr:nvSpPr>
            <xdr:cNvPr id="1268760" name="Check Box 24" hidden="1">
              <a:extLst>
                <a:ext uri="{63B3BB69-23CF-44E3-9099-C40C66FF867C}">
                  <a14:compatExt spid="_x0000_s1268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21</xdr:row>
          <xdr:rowOff>60960</xdr:rowOff>
        </xdr:from>
        <xdr:to>
          <xdr:col>4</xdr:col>
          <xdr:colOff>304800</xdr:colOff>
          <xdr:row>21</xdr:row>
          <xdr:rowOff>213360</xdr:rowOff>
        </xdr:to>
        <xdr:sp macro="" textlink="">
          <xdr:nvSpPr>
            <xdr:cNvPr id="1268761" name="Check Box 25" hidden="1">
              <a:extLst>
                <a:ext uri="{63B3BB69-23CF-44E3-9099-C40C66FF867C}">
                  <a14:compatExt spid="_x0000_s1268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22</xdr:row>
          <xdr:rowOff>914400</xdr:rowOff>
        </xdr:from>
        <xdr:to>
          <xdr:col>4</xdr:col>
          <xdr:colOff>304800</xdr:colOff>
          <xdr:row>22</xdr:row>
          <xdr:rowOff>1066800</xdr:rowOff>
        </xdr:to>
        <xdr:sp macro="" textlink="">
          <xdr:nvSpPr>
            <xdr:cNvPr id="1268762" name="Check Box 26" hidden="1">
              <a:extLst>
                <a:ext uri="{63B3BB69-23CF-44E3-9099-C40C66FF867C}">
                  <a14:compatExt spid="_x0000_s1268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361950</xdr:colOff>
      <xdr:row>8</xdr:row>
      <xdr:rowOff>57150</xdr:rowOff>
    </xdr:from>
    <xdr:to>
      <xdr:col>2</xdr:col>
      <xdr:colOff>19050</xdr:colOff>
      <xdr:row>8</xdr:row>
      <xdr:rowOff>238125</xdr:rowOff>
    </xdr:to>
    <xdr:sp macro="" textlink="">
      <xdr:nvSpPr>
        <xdr:cNvPr id="103"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104"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3</xdr:col>
      <xdr:colOff>9525</xdr:colOff>
      <xdr:row>20</xdr:row>
      <xdr:rowOff>76200</xdr:rowOff>
    </xdr:from>
    <xdr:ext cx="609600" cy="190500"/>
    <xdr:sp macro="" textlink="">
      <xdr:nvSpPr>
        <xdr:cNvPr id="105" name="Check Box 14" hidden="1">
          <a:extLst>
            <a:ext uri="{63B3BB69-23CF-44E3-9099-C40C66FF867C}">
              <a14:compatExt xmlns:a14="http://schemas.microsoft.com/office/drawing/2010/main" spid="_x0000_s970766"/>
            </a:ext>
          </a:extLst>
        </xdr:cNvPr>
        <xdr:cNvSpPr/>
      </xdr:nvSpPr>
      <xdr:spPr bwMode="auto">
        <a:xfrm>
          <a:off x="1967865" y="752094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9525</xdr:colOff>
      <xdr:row>20</xdr:row>
      <xdr:rowOff>76200</xdr:rowOff>
    </xdr:from>
    <xdr:ext cx="609600" cy="190500"/>
    <xdr:sp macro="" textlink="">
      <xdr:nvSpPr>
        <xdr:cNvPr id="106" name="Check Box 14" hidden="1">
          <a:extLst>
            <a:ext uri="{63B3BB69-23CF-44E3-9099-C40C66FF867C}">
              <a14:compatExt xmlns:a14="http://schemas.microsoft.com/office/drawing/2010/main" spid="_x0000_s970766"/>
            </a:ext>
          </a:extLst>
        </xdr:cNvPr>
        <xdr:cNvSpPr/>
      </xdr:nvSpPr>
      <xdr:spPr bwMode="auto">
        <a:xfrm>
          <a:off x="1967865" y="752094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9525</xdr:colOff>
      <xdr:row>20</xdr:row>
      <xdr:rowOff>57150</xdr:rowOff>
    </xdr:from>
    <xdr:ext cx="533400" cy="152400"/>
    <xdr:sp macro="" textlink="">
      <xdr:nvSpPr>
        <xdr:cNvPr id="107" name="Check Box 14" hidden="1">
          <a:extLst>
            <a:ext uri="{63B3BB69-23CF-44E3-9099-C40C66FF867C}">
              <a14:compatExt xmlns:a14="http://schemas.microsoft.com/office/drawing/2010/main" spid="_x0000_s1081358"/>
            </a:ext>
          </a:extLst>
        </xdr:cNvPr>
        <xdr:cNvSpPr/>
      </xdr:nvSpPr>
      <xdr:spPr bwMode="auto">
        <a:xfrm>
          <a:off x="1967865" y="7501890"/>
          <a:ext cx="5334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3</xdr:col>
          <xdr:colOff>7620</xdr:colOff>
          <xdr:row>20</xdr:row>
          <xdr:rowOff>60960</xdr:rowOff>
        </xdr:from>
        <xdr:to>
          <xdr:col>4</xdr:col>
          <xdr:colOff>304800</xdr:colOff>
          <xdr:row>20</xdr:row>
          <xdr:rowOff>213360</xdr:rowOff>
        </xdr:to>
        <xdr:sp macro="" textlink="">
          <xdr:nvSpPr>
            <xdr:cNvPr id="1268763" name="Check Box 27" hidden="1">
              <a:extLst>
                <a:ext uri="{63B3BB69-23CF-44E3-9099-C40C66FF867C}">
                  <a14:compatExt spid="_x0000_s1268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9525</xdr:colOff>
      <xdr:row>20</xdr:row>
      <xdr:rowOff>76200</xdr:rowOff>
    </xdr:from>
    <xdr:ext cx="609600" cy="190500"/>
    <xdr:sp macro="" textlink="">
      <xdr:nvSpPr>
        <xdr:cNvPr id="109" name="Check Box 14" hidden="1">
          <a:extLst>
            <a:ext uri="{63B3BB69-23CF-44E3-9099-C40C66FF867C}">
              <a14:compatExt xmlns:a14="http://schemas.microsoft.com/office/drawing/2010/main" spid="_x0000_s970766"/>
            </a:ext>
          </a:extLst>
        </xdr:cNvPr>
        <xdr:cNvSpPr/>
      </xdr:nvSpPr>
      <xdr:spPr bwMode="auto">
        <a:xfrm>
          <a:off x="1967865" y="752094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9525</xdr:colOff>
      <xdr:row>20</xdr:row>
      <xdr:rowOff>76200</xdr:rowOff>
    </xdr:from>
    <xdr:ext cx="609600" cy="190500"/>
    <xdr:sp macro="" textlink="">
      <xdr:nvSpPr>
        <xdr:cNvPr id="110" name="Check Box 14" hidden="1">
          <a:extLst>
            <a:ext uri="{63B3BB69-23CF-44E3-9099-C40C66FF867C}">
              <a14:compatExt xmlns:a14="http://schemas.microsoft.com/office/drawing/2010/main" spid="_x0000_s970766"/>
            </a:ext>
          </a:extLst>
        </xdr:cNvPr>
        <xdr:cNvSpPr/>
      </xdr:nvSpPr>
      <xdr:spPr bwMode="auto">
        <a:xfrm>
          <a:off x="1967865" y="752094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3</xdr:col>
          <xdr:colOff>7620</xdr:colOff>
          <xdr:row>20</xdr:row>
          <xdr:rowOff>60960</xdr:rowOff>
        </xdr:from>
        <xdr:to>
          <xdr:col>4</xdr:col>
          <xdr:colOff>304800</xdr:colOff>
          <xdr:row>20</xdr:row>
          <xdr:rowOff>213360</xdr:rowOff>
        </xdr:to>
        <xdr:sp macro="" textlink="">
          <xdr:nvSpPr>
            <xdr:cNvPr id="1268764" name="Check Box 28" hidden="1">
              <a:extLst>
                <a:ext uri="{63B3BB69-23CF-44E3-9099-C40C66FF867C}">
                  <a14:compatExt spid="_x0000_s1268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320040</xdr:colOff>
      <xdr:row>1</xdr:row>
      <xdr:rowOff>160020</xdr:rowOff>
    </xdr:from>
    <xdr:to>
      <xdr:col>9</xdr:col>
      <xdr:colOff>139860</xdr:colOff>
      <xdr:row>4</xdr:row>
      <xdr:rowOff>79920</xdr:rowOff>
    </xdr:to>
    <xdr:sp macro="" textlink="">
      <xdr:nvSpPr>
        <xdr:cNvPr id="114" name="額縁 113">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8001000" y="32766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editAs="oneCell">
    <xdr:from>
      <xdr:col>1</xdr:col>
      <xdr:colOff>342900</xdr:colOff>
      <xdr:row>14</xdr:row>
      <xdr:rowOff>885825</xdr:rowOff>
    </xdr:from>
    <xdr:to>
      <xdr:col>2</xdr:col>
      <xdr:colOff>0</xdr:colOff>
      <xdr:row>14</xdr:row>
      <xdr:rowOff>1085850</xdr:rowOff>
    </xdr:to>
    <xdr:sp macro="" textlink="">
      <xdr:nvSpPr>
        <xdr:cNvPr id="2" name="Check Box 1" hidden="1">
          <a:extLst>
            <a:ext uri="{63B3BB69-23CF-44E3-9099-C40C66FF867C}">
              <a14:compatExt xmlns:a14="http://schemas.microsoft.com/office/drawing/2010/main" spid="_x0000_s971777"/>
            </a:ext>
          </a:extLst>
        </xdr:cNvPr>
        <xdr:cNvSpPr/>
      </xdr:nvSpPr>
      <xdr:spPr bwMode="auto">
        <a:xfrm>
          <a:off x="40386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3" name="Check Box 2" hidden="1">
          <a:extLst>
            <a:ext uri="{63B3BB69-23CF-44E3-9099-C40C66FF867C}">
              <a14:compatExt xmlns:a14="http://schemas.microsoft.com/office/drawing/2010/main" spid="_x0000_s971778"/>
            </a:ext>
          </a:extLst>
        </xdr:cNvPr>
        <xdr:cNvSpPr/>
      </xdr:nvSpPr>
      <xdr:spPr bwMode="auto">
        <a:xfrm>
          <a:off x="403860" y="57740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4" name="Check Box 3" hidden="1">
          <a:extLst>
            <a:ext uri="{63B3BB69-23CF-44E3-9099-C40C66FF867C}">
              <a14:compatExt xmlns:a14="http://schemas.microsoft.com/office/drawing/2010/main" spid="_x0000_s971779"/>
            </a:ext>
          </a:extLst>
        </xdr:cNvPr>
        <xdr:cNvSpPr/>
      </xdr:nvSpPr>
      <xdr:spPr bwMode="auto">
        <a:xfrm>
          <a:off x="403860" y="6701790"/>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5" name="Check Box 4" hidden="1">
          <a:extLst>
            <a:ext uri="{63B3BB69-23CF-44E3-9099-C40C66FF867C}">
              <a14:compatExt xmlns:a14="http://schemas.microsoft.com/office/drawing/2010/main" spid="_x0000_s971780"/>
            </a:ext>
          </a:extLst>
        </xdr:cNvPr>
        <xdr:cNvSpPr/>
      </xdr:nvSpPr>
      <xdr:spPr bwMode="auto">
        <a:xfrm>
          <a:off x="1958340" y="6720840"/>
          <a:ext cx="58483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6" name="Check Box 5" hidden="1">
          <a:extLst>
            <a:ext uri="{63B3BB69-23CF-44E3-9099-C40C66FF867C}">
              <a14:compatExt xmlns:a14="http://schemas.microsoft.com/office/drawing/2010/main" spid="_x0000_s971781"/>
            </a:ext>
          </a:extLst>
        </xdr:cNvPr>
        <xdr:cNvSpPr/>
      </xdr:nvSpPr>
      <xdr:spPr bwMode="auto">
        <a:xfrm>
          <a:off x="432435" y="24307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885825</xdr:rowOff>
    </xdr:from>
    <xdr:to>
      <xdr:col>2</xdr:col>
      <xdr:colOff>0</xdr:colOff>
      <xdr:row>14</xdr:row>
      <xdr:rowOff>1085850</xdr:rowOff>
    </xdr:to>
    <xdr:sp macro="" textlink="">
      <xdr:nvSpPr>
        <xdr:cNvPr id="8" name="Check Box 1" hidden="1">
          <a:extLst>
            <a:ext uri="{63B3BB69-23CF-44E3-9099-C40C66FF867C}">
              <a14:compatExt xmlns:a14="http://schemas.microsoft.com/office/drawing/2010/main" spid="_x0000_s971777"/>
            </a:ext>
          </a:extLst>
        </xdr:cNvPr>
        <xdr:cNvSpPr/>
      </xdr:nvSpPr>
      <xdr:spPr bwMode="auto">
        <a:xfrm>
          <a:off x="40386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9" name="Check Box 2" hidden="1">
          <a:extLst>
            <a:ext uri="{63B3BB69-23CF-44E3-9099-C40C66FF867C}">
              <a14:compatExt xmlns:a14="http://schemas.microsoft.com/office/drawing/2010/main" spid="_x0000_s971778"/>
            </a:ext>
          </a:extLst>
        </xdr:cNvPr>
        <xdr:cNvSpPr/>
      </xdr:nvSpPr>
      <xdr:spPr bwMode="auto">
        <a:xfrm>
          <a:off x="403860" y="57740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10" name="Check Box 3" hidden="1">
          <a:extLst>
            <a:ext uri="{63B3BB69-23CF-44E3-9099-C40C66FF867C}">
              <a14:compatExt xmlns:a14="http://schemas.microsoft.com/office/drawing/2010/main" spid="_x0000_s971779"/>
            </a:ext>
          </a:extLst>
        </xdr:cNvPr>
        <xdr:cNvSpPr/>
      </xdr:nvSpPr>
      <xdr:spPr bwMode="auto">
        <a:xfrm>
          <a:off x="403860" y="6701790"/>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11" name="Check Box 4" hidden="1">
          <a:extLst>
            <a:ext uri="{63B3BB69-23CF-44E3-9099-C40C66FF867C}">
              <a14:compatExt xmlns:a14="http://schemas.microsoft.com/office/drawing/2010/main" spid="_x0000_s971780"/>
            </a:ext>
          </a:extLst>
        </xdr:cNvPr>
        <xdr:cNvSpPr/>
      </xdr:nvSpPr>
      <xdr:spPr bwMode="auto">
        <a:xfrm>
          <a:off x="1958340" y="6720840"/>
          <a:ext cx="58483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12" name="Check Box 5" hidden="1">
          <a:extLst>
            <a:ext uri="{63B3BB69-23CF-44E3-9099-C40C66FF867C}">
              <a14:compatExt xmlns:a14="http://schemas.microsoft.com/office/drawing/2010/main" spid="_x0000_s971781"/>
            </a:ext>
          </a:extLst>
        </xdr:cNvPr>
        <xdr:cNvSpPr/>
      </xdr:nvSpPr>
      <xdr:spPr bwMode="auto">
        <a:xfrm>
          <a:off x="432435" y="24307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14</xdr:row>
      <xdr:rowOff>704850</xdr:rowOff>
    </xdr:from>
    <xdr:to>
      <xdr:col>2</xdr:col>
      <xdr:colOff>0</xdr:colOff>
      <xdr:row>14</xdr:row>
      <xdr:rowOff>866775</xdr:rowOff>
    </xdr:to>
    <xdr:sp macro="" textlink="">
      <xdr:nvSpPr>
        <xdr:cNvPr id="13" name="Check Box 1" hidden="1">
          <a:extLst>
            <a:ext uri="{63B3BB69-23CF-44E3-9099-C40C66FF867C}">
              <a14:compatExt xmlns:a14="http://schemas.microsoft.com/office/drawing/2010/main" spid="_x0000_s971777"/>
            </a:ext>
          </a:extLst>
        </xdr:cNvPr>
        <xdr:cNvSpPr/>
      </xdr:nvSpPr>
      <xdr:spPr bwMode="auto">
        <a:xfrm>
          <a:off x="337185" y="4278630"/>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15</xdr:row>
      <xdr:rowOff>171450</xdr:rowOff>
    </xdr:from>
    <xdr:to>
      <xdr:col>2</xdr:col>
      <xdr:colOff>0</xdr:colOff>
      <xdr:row>15</xdr:row>
      <xdr:rowOff>333375</xdr:rowOff>
    </xdr:to>
    <xdr:sp macro="" textlink="">
      <xdr:nvSpPr>
        <xdr:cNvPr id="14" name="Check Box 2" hidden="1">
          <a:extLst>
            <a:ext uri="{63B3BB69-23CF-44E3-9099-C40C66FF867C}">
              <a14:compatExt xmlns:a14="http://schemas.microsoft.com/office/drawing/2010/main" spid="_x0000_s971778"/>
            </a:ext>
          </a:extLst>
        </xdr:cNvPr>
        <xdr:cNvSpPr/>
      </xdr:nvSpPr>
      <xdr:spPr bwMode="auto">
        <a:xfrm>
          <a:off x="337185" y="5726430"/>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16</xdr:row>
      <xdr:rowOff>381000</xdr:rowOff>
    </xdr:from>
    <xdr:to>
      <xdr:col>2</xdr:col>
      <xdr:colOff>0</xdr:colOff>
      <xdr:row>17</xdr:row>
      <xdr:rowOff>57150</xdr:rowOff>
    </xdr:to>
    <xdr:sp macro="" textlink="">
      <xdr:nvSpPr>
        <xdr:cNvPr id="15" name="Check Box 3" hidden="1">
          <a:extLst>
            <a:ext uri="{63B3BB69-23CF-44E3-9099-C40C66FF867C}">
              <a14:compatExt xmlns:a14="http://schemas.microsoft.com/office/drawing/2010/main" spid="_x0000_s971779"/>
            </a:ext>
          </a:extLst>
        </xdr:cNvPr>
        <xdr:cNvSpPr/>
      </xdr:nvSpPr>
      <xdr:spPr bwMode="auto">
        <a:xfrm>
          <a:off x="337185" y="6606540"/>
          <a:ext cx="577215"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400050</xdr:rowOff>
    </xdr:from>
    <xdr:to>
      <xdr:col>4</xdr:col>
      <xdr:colOff>295275</xdr:colOff>
      <xdr:row>17</xdr:row>
      <xdr:rowOff>76200</xdr:rowOff>
    </xdr:to>
    <xdr:sp macro="" textlink="">
      <xdr:nvSpPr>
        <xdr:cNvPr id="16" name="Check Box 4" hidden="1">
          <a:extLst>
            <a:ext uri="{63B3BB69-23CF-44E3-9099-C40C66FF867C}">
              <a14:compatExt xmlns:a14="http://schemas.microsoft.com/office/drawing/2010/main" spid="_x0000_s971780"/>
            </a:ext>
          </a:extLst>
        </xdr:cNvPr>
        <xdr:cNvSpPr/>
      </xdr:nvSpPr>
      <xdr:spPr bwMode="auto">
        <a:xfrm>
          <a:off x="1958340" y="6625590"/>
          <a:ext cx="508635"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20</xdr:row>
      <xdr:rowOff>152400</xdr:rowOff>
    </xdr:from>
    <xdr:to>
      <xdr:col>2</xdr:col>
      <xdr:colOff>0</xdr:colOff>
      <xdr:row>20</xdr:row>
      <xdr:rowOff>352425</xdr:rowOff>
    </xdr:to>
    <xdr:sp macro="" textlink="">
      <xdr:nvSpPr>
        <xdr:cNvPr id="17" name="Check Box 6" hidden="1">
          <a:extLst>
            <a:ext uri="{63B3BB69-23CF-44E3-9099-C40C66FF867C}">
              <a14:compatExt xmlns:a14="http://schemas.microsoft.com/office/drawing/2010/main" spid="_x0000_s970758"/>
            </a:ext>
          </a:extLst>
        </xdr:cNvPr>
        <xdr:cNvSpPr/>
      </xdr:nvSpPr>
      <xdr:spPr bwMode="auto">
        <a:xfrm>
          <a:off x="403860" y="82829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20</xdr:row>
      <xdr:rowOff>152400</xdr:rowOff>
    </xdr:from>
    <xdr:to>
      <xdr:col>2</xdr:col>
      <xdr:colOff>0</xdr:colOff>
      <xdr:row>20</xdr:row>
      <xdr:rowOff>352425</xdr:rowOff>
    </xdr:to>
    <xdr:sp macro="" textlink="">
      <xdr:nvSpPr>
        <xdr:cNvPr id="18" name="Check Box 6" hidden="1">
          <a:extLst>
            <a:ext uri="{63B3BB69-23CF-44E3-9099-C40C66FF867C}">
              <a14:compatExt xmlns:a14="http://schemas.microsoft.com/office/drawing/2010/main" spid="_x0000_s970758"/>
            </a:ext>
          </a:extLst>
        </xdr:cNvPr>
        <xdr:cNvSpPr/>
      </xdr:nvSpPr>
      <xdr:spPr bwMode="auto">
        <a:xfrm>
          <a:off x="403860" y="82829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20</xdr:row>
      <xdr:rowOff>123825</xdr:rowOff>
    </xdr:from>
    <xdr:to>
      <xdr:col>2</xdr:col>
      <xdr:colOff>0</xdr:colOff>
      <xdr:row>20</xdr:row>
      <xdr:rowOff>285750</xdr:rowOff>
    </xdr:to>
    <xdr:sp macro="" textlink="">
      <xdr:nvSpPr>
        <xdr:cNvPr id="19" name="Check Box 6" hidden="1">
          <a:extLst>
            <a:ext uri="{63B3BB69-23CF-44E3-9099-C40C66FF867C}">
              <a14:compatExt xmlns:a14="http://schemas.microsoft.com/office/drawing/2010/main" spid="_x0000_s971782"/>
            </a:ext>
          </a:extLst>
        </xdr:cNvPr>
        <xdr:cNvSpPr/>
      </xdr:nvSpPr>
      <xdr:spPr bwMode="auto">
        <a:xfrm>
          <a:off x="337185" y="825436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274320</xdr:colOff>
          <xdr:row>14</xdr:row>
          <xdr:rowOff>708660</xdr:rowOff>
        </xdr:from>
        <xdr:to>
          <xdr:col>2</xdr:col>
          <xdr:colOff>0</xdr:colOff>
          <xdr:row>14</xdr:row>
          <xdr:rowOff>868680</xdr:rowOff>
        </xdr:to>
        <xdr:sp macro="" textlink="">
          <xdr:nvSpPr>
            <xdr:cNvPr id="1269761" name="Check Box 1" hidden="1">
              <a:extLst>
                <a:ext uri="{63B3BB69-23CF-44E3-9099-C40C66FF867C}">
                  <a14:compatExt spid="_x0000_s126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175260</xdr:rowOff>
        </xdr:from>
        <xdr:to>
          <xdr:col>2</xdr:col>
          <xdr:colOff>0</xdr:colOff>
          <xdr:row>15</xdr:row>
          <xdr:rowOff>335280</xdr:rowOff>
        </xdr:to>
        <xdr:sp macro="" textlink="">
          <xdr:nvSpPr>
            <xdr:cNvPr id="1269762" name="Check Box 2" hidden="1">
              <a:extLst>
                <a:ext uri="{63B3BB69-23CF-44E3-9099-C40C66FF867C}">
                  <a14:compatExt spid="_x0000_s126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16</xdr:row>
          <xdr:rowOff>381000</xdr:rowOff>
        </xdr:from>
        <xdr:to>
          <xdr:col>2</xdr:col>
          <xdr:colOff>0</xdr:colOff>
          <xdr:row>17</xdr:row>
          <xdr:rowOff>60960</xdr:rowOff>
        </xdr:to>
        <xdr:sp macro="" textlink="">
          <xdr:nvSpPr>
            <xdr:cNvPr id="1269763" name="Check Box 3" hidden="1">
              <a:extLst>
                <a:ext uri="{63B3BB69-23CF-44E3-9099-C40C66FF867C}">
                  <a14:compatExt spid="_x0000_s126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403860</xdr:rowOff>
        </xdr:from>
        <xdr:to>
          <xdr:col>4</xdr:col>
          <xdr:colOff>297180</xdr:colOff>
          <xdr:row>17</xdr:row>
          <xdr:rowOff>76200</xdr:rowOff>
        </xdr:to>
        <xdr:sp macro="" textlink="">
          <xdr:nvSpPr>
            <xdr:cNvPr id="1269764" name="Check Box 4" hidden="1">
              <a:extLst>
                <a:ext uri="{63B3BB69-23CF-44E3-9099-C40C66FF867C}">
                  <a14:compatExt spid="_x0000_s126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20</xdr:row>
          <xdr:rowOff>121920</xdr:rowOff>
        </xdr:from>
        <xdr:to>
          <xdr:col>2</xdr:col>
          <xdr:colOff>0</xdr:colOff>
          <xdr:row>20</xdr:row>
          <xdr:rowOff>297180</xdr:rowOff>
        </xdr:to>
        <xdr:sp macro="" textlink="">
          <xdr:nvSpPr>
            <xdr:cNvPr id="1269765" name="Check Box 5" hidden="1">
              <a:extLst>
                <a:ext uri="{63B3BB69-23CF-44E3-9099-C40C66FF867C}">
                  <a14:compatExt spid="_x0000_s126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342900</xdr:colOff>
      <xdr:row>14</xdr:row>
      <xdr:rowOff>885825</xdr:rowOff>
    </xdr:from>
    <xdr:to>
      <xdr:col>2</xdr:col>
      <xdr:colOff>0</xdr:colOff>
      <xdr:row>14</xdr:row>
      <xdr:rowOff>1085850</xdr:rowOff>
    </xdr:to>
    <xdr:sp macro="" textlink="">
      <xdr:nvSpPr>
        <xdr:cNvPr id="25" name="Check Box 1" hidden="1">
          <a:extLst>
            <a:ext uri="{63B3BB69-23CF-44E3-9099-C40C66FF867C}">
              <a14:compatExt xmlns:a14="http://schemas.microsoft.com/office/drawing/2010/main" spid="_x0000_s971777"/>
            </a:ext>
          </a:extLst>
        </xdr:cNvPr>
        <xdr:cNvSpPr/>
      </xdr:nvSpPr>
      <xdr:spPr bwMode="auto">
        <a:xfrm>
          <a:off x="40386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26" name="Check Box 2" hidden="1">
          <a:extLst>
            <a:ext uri="{63B3BB69-23CF-44E3-9099-C40C66FF867C}">
              <a14:compatExt xmlns:a14="http://schemas.microsoft.com/office/drawing/2010/main" spid="_x0000_s971778"/>
            </a:ext>
          </a:extLst>
        </xdr:cNvPr>
        <xdr:cNvSpPr/>
      </xdr:nvSpPr>
      <xdr:spPr bwMode="auto">
        <a:xfrm>
          <a:off x="403860" y="57740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27" name="Check Box 3" hidden="1">
          <a:extLst>
            <a:ext uri="{63B3BB69-23CF-44E3-9099-C40C66FF867C}">
              <a14:compatExt xmlns:a14="http://schemas.microsoft.com/office/drawing/2010/main" spid="_x0000_s971779"/>
            </a:ext>
          </a:extLst>
        </xdr:cNvPr>
        <xdr:cNvSpPr/>
      </xdr:nvSpPr>
      <xdr:spPr bwMode="auto">
        <a:xfrm>
          <a:off x="403860" y="6701790"/>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28" name="Check Box 4" hidden="1">
          <a:extLst>
            <a:ext uri="{63B3BB69-23CF-44E3-9099-C40C66FF867C}">
              <a14:compatExt xmlns:a14="http://schemas.microsoft.com/office/drawing/2010/main" spid="_x0000_s971780"/>
            </a:ext>
          </a:extLst>
        </xdr:cNvPr>
        <xdr:cNvSpPr/>
      </xdr:nvSpPr>
      <xdr:spPr bwMode="auto">
        <a:xfrm>
          <a:off x="1958340" y="6720840"/>
          <a:ext cx="58483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29" name="Check Box 5" hidden="1">
          <a:extLst>
            <a:ext uri="{63B3BB69-23CF-44E3-9099-C40C66FF867C}">
              <a14:compatExt xmlns:a14="http://schemas.microsoft.com/office/drawing/2010/main" spid="_x0000_s971781"/>
            </a:ext>
          </a:extLst>
        </xdr:cNvPr>
        <xdr:cNvSpPr/>
      </xdr:nvSpPr>
      <xdr:spPr bwMode="auto">
        <a:xfrm>
          <a:off x="432435" y="24307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885825</xdr:rowOff>
    </xdr:from>
    <xdr:to>
      <xdr:col>2</xdr:col>
      <xdr:colOff>0</xdr:colOff>
      <xdr:row>14</xdr:row>
      <xdr:rowOff>1085850</xdr:rowOff>
    </xdr:to>
    <xdr:sp macro="" textlink="">
      <xdr:nvSpPr>
        <xdr:cNvPr id="30" name="Check Box 1" hidden="1">
          <a:extLst>
            <a:ext uri="{63B3BB69-23CF-44E3-9099-C40C66FF867C}">
              <a14:compatExt xmlns:a14="http://schemas.microsoft.com/office/drawing/2010/main" spid="_x0000_s971777"/>
            </a:ext>
          </a:extLst>
        </xdr:cNvPr>
        <xdr:cNvSpPr/>
      </xdr:nvSpPr>
      <xdr:spPr bwMode="auto">
        <a:xfrm>
          <a:off x="40386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31" name="Check Box 2" hidden="1">
          <a:extLst>
            <a:ext uri="{63B3BB69-23CF-44E3-9099-C40C66FF867C}">
              <a14:compatExt xmlns:a14="http://schemas.microsoft.com/office/drawing/2010/main" spid="_x0000_s971778"/>
            </a:ext>
          </a:extLst>
        </xdr:cNvPr>
        <xdr:cNvSpPr/>
      </xdr:nvSpPr>
      <xdr:spPr bwMode="auto">
        <a:xfrm>
          <a:off x="403860" y="57740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32" name="Check Box 3" hidden="1">
          <a:extLst>
            <a:ext uri="{63B3BB69-23CF-44E3-9099-C40C66FF867C}">
              <a14:compatExt xmlns:a14="http://schemas.microsoft.com/office/drawing/2010/main" spid="_x0000_s971779"/>
            </a:ext>
          </a:extLst>
        </xdr:cNvPr>
        <xdr:cNvSpPr/>
      </xdr:nvSpPr>
      <xdr:spPr bwMode="auto">
        <a:xfrm>
          <a:off x="403860" y="6701790"/>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33" name="Check Box 4" hidden="1">
          <a:extLst>
            <a:ext uri="{63B3BB69-23CF-44E3-9099-C40C66FF867C}">
              <a14:compatExt xmlns:a14="http://schemas.microsoft.com/office/drawing/2010/main" spid="_x0000_s971780"/>
            </a:ext>
          </a:extLst>
        </xdr:cNvPr>
        <xdr:cNvSpPr/>
      </xdr:nvSpPr>
      <xdr:spPr bwMode="auto">
        <a:xfrm>
          <a:off x="1958340" y="6720840"/>
          <a:ext cx="58483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34" name="Check Box 5" hidden="1">
          <a:extLst>
            <a:ext uri="{63B3BB69-23CF-44E3-9099-C40C66FF867C}">
              <a14:compatExt xmlns:a14="http://schemas.microsoft.com/office/drawing/2010/main" spid="_x0000_s971781"/>
            </a:ext>
          </a:extLst>
        </xdr:cNvPr>
        <xdr:cNvSpPr/>
      </xdr:nvSpPr>
      <xdr:spPr bwMode="auto">
        <a:xfrm>
          <a:off x="432435" y="24307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274320</xdr:colOff>
          <xdr:row>14</xdr:row>
          <xdr:rowOff>708660</xdr:rowOff>
        </xdr:from>
        <xdr:to>
          <xdr:col>2</xdr:col>
          <xdr:colOff>0</xdr:colOff>
          <xdr:row>14</xdr:row>
          <xdr:rowOff>868680</xdr:rowOff>
        </xdr:to>
        <xdr:sp macro="" textlink="">
          <xdr:nvSpPr>
            <xdr:cNvPr id="1269766" name="Check Box 6" hidden="1">
              <a:extLst>
                <a:ext uri="{63B3BB69-23CF-44E3-9099-C40C66FF867C}">
                  <a14:compatExt spid="_x0000_s1269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175260</xdr:rowOff>
        </xdr:from>
        <xdr:to>
          <xdr:col>2</xdr:col>
          <xdr:colOff>0</xdr:colOff>
          <xdr:row>15</xdr:row>
          <xdr:rowOff>335280</xdr:rowOff>
        </xdr:to>
        <xdr:sp macro="" textlink="">
          <xdr:nvSpPr>
            <xdr:cNvPr id="1269767" name="Check Box 7" hidden="1">
              <a:extLst>
                <a:ext uri="{63B3BB69-23CF-44E3-9099-C40C66FF867C}">
                  <a14:compatExt spid="_x0000_s126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16</xdr:row>
          <xdr:rowOff>381000</xdr:rowOff>
        </xdr:from>
        <xdr:to>
          <xdr:col>2</xdr:col>
          <xdr:colOff>0</xdr:colOff>
          <xdr:row>17</xdr:row>
          <xdr:rowOff>60960</xdr:rowOff>
        </xdr:to>
        <xdr:sp macro="" textlink="">
          <xdr:nvSpPr>
            <xdr:cNvPr id="1269768" name="Check Box 8" hidden="1">
              <a:extLst>
                <a:ext uri="{63B3BB69-23CF-44E3-9099-C40C66FF867C}">
                  <a14:compatExt spid="_x0000_s126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403860</xdr:rowOff>
        </xdr:from>
        <xdr:to>
          <xdr:col>4</xdr:col>
          <xdr:colOff>297180</xdr:colOff>
          <xdr:row>17</xdr:row>
          <xdr:rowOff>76200</xdr:rowOff>
        </xdr:to>
        <xdr:sp macro="" textlink="">
          <xdr:nvSpPr>
            <xdr:cNvPr id="1269769" name="Check Box 9" hidden="1">
              <a:extLst>
                <a:ext uri="{63B3BB69-23CF-44E3-9099-C40C66FF867C}">
                  <a14:compatExt spid="_x0000_s126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342900</xdr:colOff>
      <xdr:row>20</xdr:row>
      <xdr:rowOff>152400</xdr:rowOff>
    </xdr:from>
    <xdr:to>
      <xdr:col>2</xdr:col>
      <xdr:colOff>0</xdr:colOff>
      <xdr:row>20</xdr:row>
      <xdr:rowOff>352425</xdr:rowOff>
    </xdr:to>
    <xdr:sp macro="" textlink="">
      <xdr:nvSpPr>
        <xdr:cNvPr id="39" name="Check Box 6" hidden="1">
          <a:extLst>
            <a:ext uri="{63B3BB69-23CF-44E3-9099-C40C66FF867C}">
              <a14:compatExt xmlns:a14="http://schemas.microsoft.com/office/drawing/2010/main" spid="_x0000_s970758"/>
            </a:ext>
          </a:extLst>
        </xdr:cNvPr>
        <xdr:cNvSpPr/>
      </xdr:nvSpPr>
      <xdr:spPr bwMode="auto">
        <a:xfrm>
          <a:off x="403860" y="82829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20</xdr:row>
      <xdr:rowOff>152400</xdr:rowOff>
    </xdr:from>
    <xdr:to>
      <xdr:col>2</xdr:col>
      <xdr:colOff>0</xdr:colOff>
      <xdr:row>20</xdr:row>
      <xdr:rowOff>352425</xdr:rowOff>
    </xdr:to>
    <xdr:sp macro="" textlink="">
      <xdr:nvSpPr>
        <xdr:cNvPr id="40" name="Check Box 6" hidden="1">
          <a:extLst>
            <a:ext uri="{63B3BB69-23CF-44E3-9099-C40C66FF867C}">
              <a14:compatExt xmlns:a14="http://schemas.microsoft.com/office/drawing/2010/main" spid="_x0000_s970758"/>
            </a:ext>
          </a:extLst>
        </xdr:cNvPr>
        <xdr:cNvSpPr/>
      </xdr:nvSpPr>
      <xdr:spPr bwMode="auto">
        <a:xfrm>
          <a:off x="403860" y="82829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274320</xdr:colOff>
          <xdr:row>20</xdr:row>
          <xdr:rowOff>121920</xdr:rowOff>
        </xdr:from>
        <xdr:to>
          <xdr:col>2</xdr:col>
          <xdr:colOff>0</xdr:colOff>
          <xdr:row>20</xdr:row>
          <xdr:rowOff>297180</xdr:rowOff>
        </xdr:to>
        <xdr:sp macro="" textlink="">
          <xdr:nvSpPr>
            <xdr:cNvPr id="1269770" name="Check Box 10" hidden="1">
              <a:extLst>
                <a:ext uri="{63B3BB69-23CF-44E3-9099-C40C66FF867C}">
                  <a14:compatExt spid="_x0000_s126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361950</xdr:colOff>
      <xdr:row>8</xdr:row>
      <xdr:rowOff>57150</xdr:rowOff>
    </xdr:from>
    <xdr:to>
      <xdr:col>2</xdr:col>
      <xdr:colOff>19050</xdr:colOff>
      <xdr:row>8</xdr:row>
      <xdr:rowOff>238125</xdr:rowOff>
    </xdr:to>
    <xdr:sp macro="" textlink="">
      <xdr:nvSpPr>
        <xdr:cNvPr id="42"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3"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44"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45" name="Check Box 1" hidden="1">
          <a:extLst>
            <a:ext uri="{63B3BB69-23CF-44E3-9099-C40C66FF867C}">
              <a14:compatExt xmlns:a14="http://schemas.microsoft.com/office/drawing/2010/main" spid="_x0000_s970753"/>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6" name="Check Box 2" hidden="1">
          <a:extLst>
            <a:ext uri="{63B3BB69-23CF-44E3-9099-C40C66FF867C}">
              <a14:compatExt xmlns:a14="http://schemas.microsoft.com/office/drawing/2010/main" spid="_x0000_s970754"/>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47" name="Check Box 13" hidden="1">
          <a:extLst>
            <a:ext uri="{63B3BB69-23CF-44E3-9099-C40C66FF867C}">
              <a14:compatExt xmlns:a14="http://schemas.microsoft.com/office/drawing/2010/main" spid="_x0000_s970765"/>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10</xdr:row>
          <xdr:rowOff>45720</xdr:rowOff>
        </xdr:from>
        <xdr:to>
          <xdr:col>2</xdr:col>
          <xdr:colOff>22860</xdr:colOff>
          <xdr:row>10</xdr:row>
          <xdr:rowOff>182880</xdr:rowOff>
        </xdr:to>
        <xdr:sp macro="" textlink="">
          <xdr:nvSpPr>
            <xdr:cNvPr id="1269771" name="Check Box 11" hidden="1">
              <a:extLst>
                <a:ext uri="{63B3BB69-23CF-44E3-9099-C40C66FF867C}">
                  <a14:compatExt spid="_x0000_s1269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352425</xdr:colOff>
      <xdr:row>9</xdr:row>
      <xdr:rowOff>57150</xdr:rowOff>
    </xdr:from>
    <xdr:to>
      <xdr:col>2</xdr:col>
      <xdr:colOff>9525</xdr:colOff>
      <xdr:row>9</xdr:row>
      <xdr:rowOff>238125</xdr:rowOff>
    </xdr:to>
    <xdr:sp macro="" textlink="">
      <xdr:nvSpPr>
        <xdr:cNvPr id="49" name="Check Box 1" hidden="1">
          <a:extLst>
            <a:ext uri="{63B3BB69-23CF-44E3-9099-C40C66FF867C}">
              <a14:compatExt xmlns:a14="http://schemas.microsoft.com/office/drawing/2010/main" spid="_x0000_s973825"/>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50" name="Check Box 8" hidden="1">
          <a:extLst>
            <a:ext uri="{63B3BB69-23CF-44E3-9099-C40C66FF867C}">
              <a14:compatExt xmlns:a14="http://schemas.microsoft.com/office/drawing/2010/main" spid="_x0000_s973832"/>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57150</xdr:rowOff>
    </xdr:from>
    <xdr:to>
      <xdr:col>2</xdr:col>
      <xdr:colOff>9525</xdr:colOff>
      <xdr:row>9</xdr:row>
      <xdr:rowOff>238125</xdr:rowOff>
    </xdr:to>
    <xdr:sp macro="" textlink="">
      <xdr:nvSpPr>
        <xdr:cNvPr id="51" name="Check Box 1" hidden="1">
          <a:extLst>
            <a:ext uri="{63B3BB69-23CF-44E3-9099-C40C66FF867C}">
              <a14:compatExt xmlns:a14="http://schemas.microsoft.com/office/drawing/2010/main" spid="_x0000_s973825"/>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52" name="Check Box 8" hidden="1">
          <a:extLst>
            <a:ext uri="{63B3BB69-23CF-44E3-9099-C40C66FF867C}">
              <a14:compatExt xmlns:a14="http://schemas.microsoft.com/office/drawing/2010/main" spid="_x0000_s973832"/>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10</xdr:row>
          <xdr:rowOff>60960</xdr:rowOff>
        </xdr:from>
        <xdr:to>
          <xdr:col>2</xdr:col>
          <xdr:colOff>7620</xdr:colOff>
          <xdr:row>10</xdr:row>
          <xdr:rowOff>190500</xdr:rowOff>
        </xdr:to>
        <xdr:sp macro="" textlink="">
          <xdr:nvSpPr>
            <xdr:cNvPr id="1269772" name="Check Box 12" hidden="1">
              <a:extLst>
                <a:ext uri="{63B3BB69-23CF-44E3-9099-C40C66FF867C}">
                  <a14:compatExt spid="_x0000_s126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361950</xdr:colOff>
      <xdr:row>9</xdr:row>
      <xdr:rowOff>57150</xdr:rowOff>
    </xdr:from>
    <xdr:ext cx="609600" cy="180975"/>
    <xdr:sp macro="" textlink="">
      <xdr:nvSpPr>
        <xdr:cNvPr id="54" name="Check Box 1" hidden="1">
          <a:extLst>
            <a:ext uri="{63B3BB69-23CF-44E3-9099-C40C66FF867C}">
              <a14:compatExt xmlns:a14="http://schemas.microsoft.com/office/drawing/2010/main" spid="_x0000_s970753"/>
            </a:ext>
          </a:extLst>
        </xdr:cNvPr>
        <xdr:cNvSpPr/>
      </xdr:nvSpPr>
      <xdr:spPr bwMode="auto">
        <a:xfrm>
          <a:off x="422910" y="217551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361950</xdr:colOff>
      <xdr:row>9</xdr:row>
      <xdr:rowOff>57150</xdr:rowOff>
    </xdr:from>
    <xdr:ext cx="609600" cy="180975"/>
    <xdr:sp macro="" textlink="">
      <xdr:nvSpPr>
        <xdr:cNvPr id="55" name="Check Box 1" hidden="1">
          <a:extLst>
            <a:ext uri="{63B3BB69-23CF-44E3-9099-C40C66FF867C}">
              <a14:compatExt xmlns:a14="http://schemas.microsoft.com/office/drawing/2010/main" spid="_x0000_s970753"/>
            </a:ext>
          </a:extLst>
        </xdr:cNvPr>
        <xdr:cNvSpPr/>
      </xdr:nvSpPr>
      <xdr:spPr bwMode="auto">
        <a:xfrm>
          <a:off x="422910" y="217551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7</xdr:col>
      <xdr:colOff>388620</xdr:colOff>
      <xdr:row>1</xdr:row>
      <xdr:rowOff>281940</xdr:rowOff>
    </xdr:from>
    <xdr:to>
      <xdr:col>9</xdr:col>
      <xdr:colOff>208440</xdr:colOff>
      <xdr:row>4</xdr:row>
      <xdr:rowOff>201840</xdr:rowOff>
    </xdr:to>
    <xdr:sp macro="" textlink="">
      <xdr:nvSpPr>
        <xdr:cNvPr id="56" name="額縁 55">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8084820" y="44958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editAs="oneCell">
    <xdr:from>
      <xdr:col>1</xdr:col>
      <xdr:colOff>352425</xdr:colOff>
      <xdr:row>9</xdr:row>
      <xdr:rowOff>57150</xdr:rowOff>
    </xdr:from>
    <xdr:to>
      <xdr:col>2</xdr:col>
      <xdr:colOff>9525</xdr:colOff>
      <xdr:row>9</xdr:row>
      <xdr:rowOff>238125</xdr:rowOff>
    </xdr:to>
    <xdr:sp macro="" textlink="">
      <xdr:nvSpPr>
        <xdr:cNvPr id="2" name="Check Box 1" hidden="1">
          <a:extLst>
            <a:ext uri="{63B3BB69-23CF-44E3-9099-C40C66FF867C}">
              <a14:compatExt xmlns:a14="http://schemas.microsoft.com/office/drawing/2010/main" spid="_x0000_s973825"/>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3" name="Check Box 2" hidden="1">
          <a:extLst>
            <a:ext uri="{63B3BB69-23CF-44E3-9099-C40C66FF867C}">
              <a14:compatExt xmlns:a14="http://schemas.microsoft.com/office/drawing/2010/main" spid="_x0000_s973826"/>
            </a:ext>
          </a:extLst>
        </xdr:cNvPr>
        <xdr:cNvSpPr/>
      </xdr:nvSpPr>
      <xdr:spPr bwMode="auto">
        <a:xfrm>
          <a:off x="422910" y="43357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4" name="Check Box 3" hidden="1">
          <a:extLst>
            <a:ext uri="{63B3BB69-23CF-44E3-9099-C40C66FF867C}">
              <a14:compatExt xmlns:a14="http://schemas.microsoft.com/office/drawing/2010/main" spid="_x0000_s973827"/>
            </a:ext>
          </a:extLst>
        </xdr:cNvPr>
        <xdr:cNvSpPr/>
      </xdr:nvSpPr>
      <xdr:spPr bwMode="auto">
        <a:xfrm>
          <a:off x="422910" y="551116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5" name="Check Box 4" hidden="1">
          <a:extLst>
            <a:ext uri="{63B3BB69-23CF-44E3-9099-C40C66FF867C}">
              <a14:compatExt xmlns:a14="http://schemas.microsoft.com/office/drawing/2010/main" spid="_x0000_s973828"/>
            </a:ext>
          </a:extLst>
        </xdr:cNvPr>
        <xdr:cNvSpPr/>
      </xdr:nvSpPr>
      <xdr:spPr bwMode="auto">
        <a:xfrm>
          <a:off x="422910" y="631507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6" name="Check Box 5" hidden="1">
          <a:extLst>
            <a:ext uri="{63B3BB69-23CF-44E3-9099-C40C66FF867C}">
              <a14:compatExt xmlns:a14="http://schemas.microsoft.com/office/drawing/2010/main" spid="_x0000_s973829"/>
            </a:ext>
          </a:extLst>
        </xdr:cNvPr>
        <xdr:cNvSpPr/>
      </xdr:nvSpPr>
      <xdr:spPr bwMode="auto">
        <a:xfrm>
          <a:off x="432435" y="9892665"/>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7" name="Check Box 6" hidden="1">
          <a:extLst>
            <a:ext uri="{63B3BB69-23CF-44E3-9099-C40C66FF867C}">
              <a14:compatExt xmlns:a14="http://schemas.microsoft.com/office/drawing/2010/main" spid="_x0000_s973830"/>
            </a:ext>
          </a:extLst>
        </xdr:cNvPr>
        <xdr:cNvSpPr/>
      </xdr:nvSpPr>
      <xdr:spPr bwMode="auto">
        <a:xfrm>
          <a:off x="422910" y="76371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8" name="Check Box 7" hidden="1">
          <a:extLst>
            <a:ext uri="{63B3BB69-23CF-44E3-9099-C40C66FF867C}">
              <a14:compatExt xmlns:a14="http://schemas.microsoft.com/office/drawing/2010/main" spid="_x0000_s973831"/>
            </a:ext>
          </a:extLst>
        </xdr:cNvPr>
        <xdr:cNvSpPr/>
      </xdr:nvSpPr>
      <xdr:spPr bwMode="auto">
        <a:xfrm>
          <a:off x="1967865" y="632460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 name="Check Box 8" hidden="1">
          <a:extLst>
            <a:ext uri="{63B3BB69-23CF-44E3-9099-C40C66FF867C}">
              <a14:compatExt xmlns:a14="http://schemas.microsoft.com/office/drawing/2010/main" spid="_x0000_s973832"/>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10" name="Check Box 9" hidden="1">
          <a:extLst>
            <a:ext uri="{63B3BB69-23CF-44E3-9099-C40C66FF867C}">
              <a14:compatExt xmlns:a14="http://schemas.microsoft.com/office/drawing/2010/main" spid="_x0000_s973833"/>
            </a:ext>
          </a:extLst>
        </xdr:cNvPr>
        <xdr:cNvSpPr/>
      </xdr:nvSpPr>
      <xdr:spPr bwMode="auto">
        <a:xfrm>
          <a:off x="1967865" y="76752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11" name="Check Box 10" hidden="1">
          <a:extLst>
            <a:ext uri="{63B3BB69-23CF-44E3-9099-C40C66FF867C}">
              <a14:compatExt xmlns:a14="http://schemas.microsoft.com/office/drawing/2010/main" spid="_x0000_s973834"/>
            </a:ext>
          </a:extLst>
        </xdr:cNvPr>
        <xdr:cNvSpPr/>
      </xdr:nvSpPr>
      <xdr:spPr bwMode="auto">
        <a:xfrm>
          <a:off x="422910" y="886777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57150</xdr:rowOff>
    </xdr:from>
    <xdr:to>
      <xdr:col>2</xdr:col>
      <xdr:colOff>9525</xdr:colOff>
      <xdr:row>9</xdr:row>
      <xdr:rowOff>238125</xdr:rowOff>
    </xdr:to>
    <xdr:sp macro="" textlink="">
      <xdr:nvSpPr>
        <xdr:cNvPr id="12" name="Check Box 1" hidden="1">
          <a:extLst>
            <a:ext uri="{63B3BB69-23CF-44E3-9099-C40C66FF867C}">
              <a14:compatExt xmlns:a14="http://schemas.microsoft.com/office/drawing/2010/main" spid="_x0000_s973825"/>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13" name="Check Box 2" hidden="1">
          <a:extLst>
            <a:ext uri="{63B3BB69-23CF-44E3-9099-C40C66FF867C}">
              <a14:compatExt xmlns:a14="http://schemas.microsoft.com/office/drawing/2010/main" spid="_x0000_s973826"/>
            </a:ext>
          </a:extLst>
        </xdr:cNvPr>
        <xdr:cNvSpPr/>
      </xdr:nvSpPr>
      <xdr:spPr bwMode="auto">
        <a:xfrm>
          <a:off x="422910" y="43357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14" name="Check Box 3" hidden="1">
          <a:extLst>
            <a:ext uri="{63B3BB69-23CF-44E3-9099-C40C66FF867C}">
              <a14:compatExt xmlns:a14="http://schemas.microsoft.com/office/drawing/2010/main" spid="_x0000_s973827"/>
            </a:ext>
          </a:extLst>
        </xdr:cNvPr>
        <xdr:cNvSpPr/>
      </xdr:nvSpPr>
      <xdr:spPr bwMode="auto">
        <a:xfrm>
          <a:off x="422910" y="551116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15" name="Check Box 4" hidden="1">
          <a:extLst>
            <a:ext uri="{63B3BB69-23CF-44E3-9099-C40C66FF867C}">
              <a14:compatExt xmlns:a14="http://schemas.microsoft.com/office/drawing/2010/main" spid="_x0000_s973828"/>
            </a:ext>
          </a:extLst>
        </xdr:cNvPr>
        <xdr:cNvSpPr/>
      </xdr:nvSpPr>
      <xdr:spPr bwMode="auto">
        <a:xfrm>
          <a:off x="422910" y="631507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16" name="Check Box 5" hidden="1">
          <a:extLst>
            <a:ext uri="{63B3BB69-23CF-44E3-9099-C40C66FF867C}">
              <a14:compatExt xmlns:a14="http://schemas.microsoft.com/office/drawing/2010/main" spid="_x0000_s973829"/>
            </a:ext>
          </a:extLst>
        </xdr:cNvPr>
        <xdr:cNvSpPr/>
      </xdr:nvSpPr>
      <xdr:spPr bwMode="auto">
        <a:xfrm>
          <a:off x="432435" y="9892665"/>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17" name="Check Box 6" hidden="1">
          <a:extLst>
            <a:ext uri="{63B3BB69-23CF-44E3-9099-C40C66FF867C}">
              <a14:compatExt xmlns:a14="http://schemas.microsoft.com/office/drawing/2010/main" spid="_x0000_s973830"/>
            </a:ext>
          </a:extLst>
        </xdr:cNvPr>
        <xdr:cNvSpPr/>
      </xdr:nvSpPr>
      <xdr:spPr bwMode="auto">
        <a:xfrm>
          <a:off x="422910" y="76371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18" name="Check Box 7" hidden="1">
          <a:extLst>
            <a:ext uri="{63B3BB69-23CF-44E3-9099-C40C66FF867C}">
              <a14:compatExt xmlns:a14="http://schemas.microsoft.com/office/drawing/2010/main" spid="_x0000_s973831"/>
            </a:ext>
          </a:extLst>
        </xdr:cNvPr>
        <xdr:cNvSpPr/>
      </xdr:nvSpPr>
      <xdr:spPr bwMode="auto">
        <a:xfrm>
          <a:off x="1967865" y="632460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19" name="Check Box 8" hidden="1">
          <a:extLst>
            <a:ext uri="{63B3BB69-23CF-44E3-9099-C40C66FF867C}">
              <a14:compatExt xmlns:a14="http://schemas.microsoft.com/office/drawing/2010/main" spid="_x0000_s973832"/>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20" name="Check Box 9" hidden="1">
          <a:extLst>
            <a:ext uri="{63B3BB69-23CF-44E3-9099-C40C66FF867C}">
              <a14:compatExt xmlns:a14="http://schemas.microsoft.com/office/drawing/2010/main" spid="_x0000_s973833"/>
            </a:ext>
          </a:extLst>
        </xdr:cNvPr>
        <xdr:cNvSpPr/>
      </xdr:nvSpPr>
      <xdr:spPr bwMode="auto">
        <a:xfrm>
          <a:off x="1967865" y="76752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21" name="Check Box 10" hidden="1">
          <a:extLst>
            <a:ext uri="{63B3BB69-23CF-44E3-9099-C40C66FF867C}">
              <a14:compatExt xmlns:a14="http://schemas.microsoft.com/office/drawing/2010/main" spid="_x0000_s973834"/>
            </a:ext>
          </a:extLst>
        </xdr:cNvPr>
        <xdr:cNvSpPr/>
      </xdr:nvSpPr>
      <xdr:spPr bwMode="auto">
        <a:xfrm>
          <a:off x="422910" y="886777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9</xdr:row>
      <xdr:rowOff>47625</xdr:rowOff>
    </xdr:from>
    <xdr:to>
      <xdr:col>2</xdr:col>
      <xdr:colOff>9525</xdr:colOff>
      <xdr:row>9</xdr:row>
      <xdr:rowOff>190500</xdr:rowOff>
    </xdr:to>
    <xdr:sp macro="" textlink="">
      <xdr:nvSpPr>
        <xdr:cNvPr id="23" name="Check Box 1" hidden="1">
          <a:extLst>
            <a:ext uri="{63B3BB69-23CF-44E3-9099-C40C66FF867C}">
              <a14:compatExt xmlns:a14="http://schemas.microsoft.com/office/drawing/2010/main" spid="_x0000_s973825"/>
            </a:ext>
          </a:extLst>
        </xdr:cNvPr>
        <xdr:cNvSpPr/>
      </xdr:nvSpPr>
      <xdr:spPr bwMode="auto">
        <a:xfrm>
          <a:off x="346710" y="2165985"/>
          <a:ext cx="57721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14</xdr:row>
      <xdr:rowOff>609600</xdr:rowOff>
    </xdr:from>
    <xdr:to>
      <xdr:col>2</xdr:col>
      <xdr:colOff>19050</xdr:colOff>
      <xdr:row>14</xdr:row>
      <xdr:rowOff>762000</xdr:rowOff>
    </xdr:to>
    <xdr:sp macro="" textlink="">
      <xdr:nvSpPr>
        <xdr:cNvPr id="24" name="Check Box 2" hidden="1">
          <a:extLst>
            <a:ext uri="{63B3BB69-23CF-44E3-9099-C40C66FF867C}">
              <a14:compatExt xmlns:a14="http://schemas.microsoft.com/office/drawing/2010/main" spid="_x0000_s973826"/>
            </a:ext>
          </a:extLst>
        </xdr:cNvPr>
        <xdr:cNvSpPr/>
      </xdr:nvSpPr>
      <xdr:spPr bwMode="auto">
        <a:xfrm>
          <a:off x="346710" y="418338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15</xdr:row>
      <xdr:rowOff>190500</xdr:rowOff>
    </xdr:from>
    <xdr:to>
      <xdr:col>2</xdr:col>
      <xdr:colOff>19050</xdr:colOff>
      <xdr:row>15</xdr:row>
      <xdr:rowOff>342900</xdr:rowOff>
    </xdr:to>
    <xdr:sp macro="" textlink="">
      <xdr:nvSpPr>
        <xdr:cNvPr id="25" name="Check Box 3" hidden="1">
          <a:extLst>
            <a:ext uri="{63B3BB69-23CF-44E3-9099-C40C66FF867C}">
              <a14:compatExt xmlns:a14="http://schemas.microsoft.com/office/drawing/2010/main" spid="_x0000_s973827"/>
            </a:ext>
          </a:extLst>
        </xdr:cNvPr>
        <xdr:cNvSpPr/>
      </xdr:nvSpPr>
      <xdr:spPr bwMode="auto">
        <a:xfrm>
          <a:off x="346710" y="546354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16</xdr:row>
      <xdr:rowOff>295275</xdr:rowOff>
    </xdr:from>
    <xdr:to>
      <xdr:col>2</xdr:col>
      <xdr:colOff>19050</xdr:colOff>
      <xdr:row>17</xdr:row>
      <xdr:rowOff>57150</xdr:rowOff>
    </xdr:to>
    <xdr:sp macro="" textlink="">
      <xdr:nvSpPr>
        <xdr:cNvPr id="26" name="Check Box 4" hidden="1">
          <a:extLst>
            <a:ext uri="{63B3BB69-23CF-44E3-9099-C40C66FF867C}">
              <a14:compatExt xmlns:a14="http://schemas.microsoft.com/office/drawing/2010/main" spid="_x0000_s973828"/>
            </a:ext>
          </a:extLst>
        </xdr:cNvPr>
        <xdr:cNvSpPr/>
      </xdr:nvSpPr>
      <xdr:spPr bwMode="auto">
        <a:xfrm>
          <a:off x="346710" y="6238875"/>
          <a:ext cx="586740" cy="2419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24</xdr:row>
      <xdr:rowOff>190500</xdr:rowOff>
    </xdr:from>
    <xdr:to>
      <xdr:col>2</xdr:col>
      <xdr:colOff>19050</xdr:colOff>
      <xdr:row>24</xdr:row>
      <xdr:rowOff>361950</xdr:rowOff>
    </xdr:to>
    <xdr:sp macro="" textlink="">
      <xdr:nvSpPr>
        <xdr:cNvPr id="27" name="Check Box 5" hidden="1">
          <a:extLst>
            <a:ext uri="{63B3BB69-23CF-44E3-9099-C40C66FF867C}">
              <a14:compatExt xmlns:a14="http://schemas.microsoft.com/office/drawing/2010/main" spid="_x0000_s973829"/>
            </a:ext>
          </a:extLst>
        </xdr:cNvPr>
        <xdr:cNvSpPr/>
      </xdr:nvSpPr>
      <xdr:spPr bwMode="auto">
        <a:xfrm>
          <a:off x="356235" y="9845040"/>
          <a:ext cx="57721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18</xdr:row>
      <xdr:rowOff>590550</xdr:rowOff>
    </xdr:from>
    <xdr:to>
      <xdr:col>2</xdr:col>
      <xdr:colOff>19050</xdr:colOff>
      <xdr:row>19</xdr:row>
      <xdr:rowOff>57150</xdr:rowOff>
    </xdr:to>
    <xdr:sp macro="" textlink="">
      <xdr:nvSpPr>
        <xdr:cNvPr id="28" name="Check Box 6" hidden="1">
          <a:extLst>
            <a:ext uri="{63B3BB69-23CF-44E3-9099-C40C66FF867C}">
              <a14:compatExt xmlns:a14="http://schemas.microsoft.com/office/drawing/2010/main" spid="_x0000_s973830"/>
            </a:ext>
          </a:extLst>
        </xdr:cNvPr>
        <xdr:cNvSpPr/>
      </xdr:nvSpPr>
      <xdr:spPr bwMode="auto">
        <a:xfrm>
          <a:off x="346710" y="7494270"/>
          <a:ext cx="586740"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304800</xdr:rowOff>
    </xdr:from>
    <xdr:to>
      <xdr:col>4</xdr:col>
      <xdr:colOff>304800</xdr:colOff>
      <xdr:row>17</xdr:row>
      <xdr:rowOff>76200</xdr:rowOff>
    </xdr:to>
    <xdr:sp macro="" textlink="">
      <xdr:nvSpPr>
        <xdr:cNvPr id="29" name="Check Box 7" hidden="1">
          <a:extLst>
            <a:ext uri="{63B3BB69-23CF-44E3-9099-C40C66FF867C}">
              <a14:compatExt xmlns:a14="http://schemas.microsoft.com/office/drawing/2010/main" spid="_x0000_s973831"/>
            </a:ext>
          </a:extLst>
        </xdr:cNvPr>
        <xdr:cNvSpPr/>
      </xdr:nvSpPr>
      <xdr:spPr bwMode="auto">
        <a:xfrm>
          <a:off x="1967865" y="6248400"/>
          <a:ext cx="508635"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10</xdr:row>
      <xdr:rowOff>57150</xdr:rowOff>
    </xdr:from>
    <xdr:to>
      <xdr:col>2</xdr:col>
      <xdr:colOff>9525</xdr:colOff>
      <xdr:row>10</xdr:row>
      <xdr:rowOff>190500</xdr:rowOff>
    </xdr:to>
    <xdr:sp macro="" textlink="">
      <xdr:nvSpPr>
        <xdr:cNvPr id="30" name="Check Box 8" hidden="1">
          <a:extLst>
            <a:ext uri="{63B3BB69-23CF-44E3-9099-C40C66FF867C}">
              <a14:compatExt xmlns:a14="http://schemas.microsoft.com/office/drawing/2010/main" spid="_x0000_s973832"/>
            </a:ext>
          </a:extLst>
        </xdr:cNvPr>
        <xdr:cNvSpPr/>
      </xdr:nvSpPr>
      <xdr:spPr bwMode="auto">
        <a:xfrm>
          <a:off x="346710" y="2449830"/>
          <a:ext cx="57721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619125</xdr:rowOff>
    </xdr:from>
    <xdr:to>
      <xdr:col>4</xdr:col>
      <xdr:colOff>304800</xdr:colOff>
      <xdr:row>19</xdr:row>
      <xdr:rowOff>85725</xdr:rowOff>
    </xdr:to>
    <xdr:sp macro="" textlink="">
      <xdr:nvSpPr>
        <xdr:cNvPr id="31" name="Check Box 9" hidden="1">
          <a:extLst>
            <a:ext uri="{63B3BB69-23CF-44E3-9099-C40C66FF867C}">
              <a14:compatExt xmlns:a14="http://schemas.microsoft.com/office/drawing/2010/main" spid="_x0000_s973833"/>
            </a:ext>
          </a:extLst>
        </xdr:cNvPr>
        <xdr:cNvSpPr/>
      </xdr:nvSpPr>
      <xdr:spPr bwMode="auto">
        <a:xfrm>
          <a:off x="1967865" y="7522845"/>
          <a:ext cx="508635"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20</xdr:row>
      <xdr:rowOff>209550</xdr:rowOff>
    </xdr:from>
    <xdr:to>
      <xdr:col>2</xdr:col>
      <xdr:colOff>19050</xdr:colOff>
      <xdr:row>20</xdr:row>
      <xdr:rowOff>361950</xdr:rowOff>
    </xdr:to>
    <xdr:sp macro="" textlink="">
      <xdr:nvSpPr>
        <xdr:cNvPr id="32" name="Check Box 10" hidden="1">
          <a:extLst>
            <a:ext uri="{63B3BB69-23CF-44E3-9099-C40C66FF867C}">
              <a14:compatExt xmlns:a14="http://schemas.microsoft.com/office/drawing/2010/main" spid="_x0000_s973834"/>
            </a:ext>
          </a:extLst>
        </xdr:cNvPr>
        <xdr:cNvSpPr/>
      </xdr:nvSpPr>
      <xdr:spPr bwMode="auto">
        <a:xfrm>
          <a:off x="346710" y="882015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7620</xdr:colOff>
          <xdr:row>9</xdr:row>
          <xdr:rowOff>190500</xdr:rowOff>
        </xdr:to>
        <xdr:sp macro="" textlink="">
          <xdr:nvSpPr>
            <xdr:cNvPr id="1270785" name="Check Box 1" hidden="1">
              <a:extLst>
                <a:ext uri="{63B3BB69-23CF-44E3-9099-C40C66FF867C}">
                  <a14:compatExt spid="_x0000_s127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609600</xdr:rowOff>
        </xdr:from>
        <xdr:to>
          <xdr:col>2</xdr:col>
          <xdr:colOff>22860</xdr:colOff>
          <xdr:row>14</xdr:row>
          <xdr:rowOff>762000</xdr:rowOff>
        </xdr:to>
        <xdr:sp macro="" textlink="">
          <xdr:nvSpPr>
            <xdr:cNvPr id="1270786" name="Check Box 2" hidden="1">
              <a:extLst>
                <a:ext uri="{63B3BB69-23CF-44E3-9099-C40C66FF867C}">
                  <a14:compatExt spid="_x0000_s127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22860</xdr:colOff>
          <xdr:row>15</xdr:row>
          <xdr:rowOff>342900</xdr:rowOff>
        </xdr:to>
        <xdr:sp macro="" textlink="">
          <xdr:nvSpPr>
            <xdr:cNvPr id="1270787" name="Check Box 3" hidden="1">
              <a:extLst>
                <a:ext uri="{63B3BB69-23CF-44E3-9099-C40C66FF867C}">
                  <a14:compatExt spid="_x0000_s127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297180</xdr:rowOff>
        </xdr:from>
        <xdr:to>
          <xdr:col>2</xdr:col>
          <xdr:colOff>22860</xdr:colOff>
          <xdr:row>17</xdr:row>
          <xdr:rowOff>60960</xdr:rowOff>
        </xdr:to>
        <xdr:sp macro="" textlink="">
          <xdr:nvSpPr>
            <xdr:cNvPr id="1270788" name="Check Box 4" hidden="1">
              <a:extLst>
                <a:ext uri="{63B3BB69-23CF-44E3-9099-C40C66FF867C}">
                  <a14:compatExt spid="_x0000_s127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594360</xdr:rowOff>
        </xdr:from>
        <xdr:to>
          <xdr:col>2</xdr:col>
          <xdr:colOff>22860</xdr:colOff>
          <xdr:row>19</xdr:row>
          <xdr:rowOff>60960</xdr:rowOff>
        </xdr:to>
        <xdr:sp macro="" textlink="">
          <xdr:nvSpPr>
            <xdr:cNvPr id="1270789" name="Check Box 5" hidden="1">
              <a:extLst>
                <a:ext uri="{63B3BB69-23CF-44E3-9099-C40C66FF867C}">
                  <a14:compatExt spid="_x0000_s127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304800</xdr:rowOff>
        </xdr:from>
        <xdr:to>
          <xdr:col>4</xdr:col>
          <xdr:colOff>304800</xdr:colOff>
          <xdr:row>17</xdr:row>
          <xdr:rowOff>76200</xdr:rowOff>
        </xdr:to>
        <xdr:sp macro="" textlink="">
          <xdr:nvSpPr>
            <xdr:cNvPr id="1270790" name="Check Box 6" hidden="1">
              <a:extLst>
                <a:ext uri="{63B3BB69-23CF-44E3-9099-C40C66FF867C}">
                  <a14:compatExt spid="_x0000_s127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60960</xdr:rowOff>
        </xdr:from>
        <xdr:to>
          <xdr:col>2</xdr:col>
          <xdr:colOff>7620</xdr:colOff>
          <xdr:row>10</xdr:row>
          <xdr:rowOff>190500</xdr:rowOff>
        </xdr:to>
        <xdr:sp macro="" textlink="">
          <xdr:nvSpPr>
            <xdr:cNvPr id="1270791" name="Check Box 7" hidden="1">
              <a:extLst>
                <a:ext uri="{63B3BB69-23CF-44E3-9099-C40C66FF867C}">
                  <a14:compatExt spid="_x0000_s127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617220</xdr:rowOff>
        </xdr:from>
        <xdr:to>
          <xdr:col>4</xdr:col>
          <xdr:colOff>304800</xdr:colOff>
          <xdr:row>19</xdr:row>
          <xdr:rowOff>83820</xdr:rowOff>
        </xdr:to>
        <xdr:sp macro="" textlink="">
          <xdr:nvSpPr>
            <xdr:cNvPr id="1270792" name="Check Box 8" hidden="1">
              <a:extLst>
                <a:ext uri="{63B3BB69-23CF-44E3-9099-C40C66FF867C}">
                  <a14:compatExt spid="_x0000_s127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20</xdr:row>
          <xdr:rowOff>213360</xdr:rowOff>
        </xdr:from>
        <xdr:to>
          <xdr:col>2</xdr:col>
          <xdr:colOff>22860</xdr:colOff>
          <xdr:row>20</xdr:row>
          <xdr:rowOff>365760</xdr:rowOff>
        </xdr:to>
        <xdr:sp macro="" textlink="">
          <xdr:nvSpPr>
            <xdr:cNvPr id="1270793" name="Check Box 9" hidden="1">
              <a:extLst>
                <a:ext uri="{63B3BB69-23CF-44E3-9099-C40C66FF867C}">
                  <a14:compatExt spid="_x0000_s127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352425</xdr:colOff>
      <xdr:row>9</xdr:row>
      <xdr:rowOff>57150</xdr:rowOff>
    </xdr:from>
    <xdr:to>
      <xdr:col>2</xdr:col>
      <xdr:colOff>9525</xdr:colOff>
      <xdr:row>9</xdr:row>
      <xdr:rowOff>238125</xdr:rowOff>
    </xdr:to>
    <xdr:sp macro="" textlink="">
      <xdr:nvSpPr>
        <xdr:cNvPr id="42" name="Check Box 1" hidden="1">
          <a:extLst>
            <a:ext uri="{63B3BB69-23CF-44E3-9099-C40C66FF867C}">
              <a14:compatExt xmlns:a14="http://schemas.microsoft.com/office/drawing/2010/main" spid="_x0000_s973825"/>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43" name="Check Box 2" hidden="1">
          <a:extLst>
            <a:ext uri="{63B3BB69-23CF-44E3-9099-C40C66FF867C}">
              <a14:compatExt xmlns:a14="http://schemas.microsoft.com/office/drawing/2010/main" spid="_x0000_s973826"/>
            </a:ext>
          </a:extLst>
        </xdr:cNvPr>
        <xdr:cNvSpPr/>
      </xdr:nvSpPr>
      <xdr:spPr bwMode="auto">
        <a:xfrm>
          <a:off x="422910" y="43357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44" name="Check Box 3" hidden="1">
          <a:extLst>
            <a:ext uri="{63B3BB69-23CF-44E3-9099-C40C66FF867C}">
              <a14:compatExt xmlns:a14="http://schemas.microsoft.com/office/drawing/2010/main" spid="_x0000_s973827"/>
            </a:ext>
          </a:extLst>
        </xdr:cNvPr>
        <xdr:cNvSpPr/>
      </xdr:nvSpPr>
      <xdr:spPr bwMode="auto">
        <a:xfrm>
          <a:off x="422910" y="551116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45" name="Check Box 4" hidden="1">
          <a:extLst>
            <a:ext uri="{63B3BB69-23CF-44E3-9099-C40C66FF867C}">
              <a14:compatExt xmlns:a14="http://schemas.microsoft.com/office/drawing/2010/main" spid="_x0000_s973828"/>
            </a:ext>
          </a:extLst>
        </xdr:cNvPr>
        <xdr:cNvSpPr/>
      </xdr:nvSpPr>
      <xdr:spPr bwMode="auto">
        <a:xfrm>
          <a:off x="422910" y="631507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46" name="Check Box 5" hidden="1">
          <a:extLst>
            <a:ext uri="{63B3BB69-23CF-44E3-9099-C40C66FF867C}">
              <a14:compatExt xmlns:a14="http://schemas.microsoft.com/office/drawing/2010/main" spid="_x0000_s973829"/>
            </a:ext>
          </a:extLst>
        </xdr:cNvPr>
        <xdr:cNvSpPr/>
      </xdr:nvSpPr>
      <xdr:spPr bwMode="auto">
        <a:xfrm>
          <a:off x="432435" y="9892665"/>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47" name="Check Box 6" hidden="1">
          <a:extLst>
            <a:ext uri="{63B3BB69-23CF-44E3-9099-C40C66FF867C}">
              <a14:compatExt xmlns:a14="http://schemas.microsoft.com/office/drawing/2010/main" spid="_x0000_s973830"/>
            </a:ext>
          </a:extLst>
        </xdr:cNvPr>
        <xdr:cNvSpPr/>
      </xdr:nvSpPr>
      <xdr:spPr bwMode="auto">
        <a:xfrm>
          <a:off x="422910" y="76371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48" name="Check Box 7" hidden="1">
          <a:extLst>
            <a:ext uri="{63B3BB69-23CF-44E3-9099-C40C66FF867C}">
              <a14:compatExt xmlns:a14="http://schemas.microsoft.com/office/drawing/2010/main" spid="_x0000_s973831"/>
            </a:ext>
          </a:extLst>
        </xdr:cNvPr>
        <xdr:cNvSpPr/>
      </xdr:nvSpPr>
      <xdr:spPr bwMode="auto">
        <a:xfrm>
          <a:off x="1967865" y="632460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49" name="Check Box 8" hidden="1">
          <a:extLst>
            <a:ext uri="{63B3BB69-23CF-44E3-9099-C40C66FF867C}">
              <a14:compatExt xmlns:a14="http://schemas.microsoft.com/office/drawing/2010/main" spid="_x0000_s973832"/>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50" name="Check Box 9" hidden="1">
          <a:extLst>
            <a:ext uri="{63B3BB69-23CF-44E3-9099-C40C66FF867C}">
              <a14:compatExt xmlns:a14="http://schemas.microsoft.com/office/drawing/2010/main" spid="_x0000_s973833"/>
            </a:ext>
          </a:extLst>
        </xdr:cNvPr>
        <xdr:cNvSpPr/>
      </xdr:nvSpPr>
      <xdr:spPr bwMode="auto">
        <a:xfrm>
          <a:off x="1967865" y="76752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51" name="Check Box 10" hidden="1">
          <a:extLst>
            <a:ext uri="{63B3BB69-23CF-44E3-9099-C40C66FF867C}">
              <a14:compatExt xmlns:a14="http://schemas.microsoft.com/office/drawing/2010/main" spid="_x0000_s973834"/>
            </a:ext>
          </a:extLst>
        </xdr:cNvPr>
        <xdr:cNvSpPr/>
      </xdr:nvSpPr>
      <xdr:spPr bwMode="auto">
        <a:xfrm>
          <a:off x="422910" y="886777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57150</xdr:rowOff>
    </xdr:from>
    <xdr:to>
      <xdr:col>2</xdr:col>
      <xdr:colOff>9525</xdr:colOff>
      <xdr:row>9</xdr:row>
      <xdr:rowOff>238125</xdr:rowOff>
    </xdr:to>
    <xdr:sp macro="" textlink="">
      <xdr:nvSpPr>
        <xdr:cNvPr id="52" name="Check Box 1" hidden="1">
          <a:extLst>
            <a:ext uri="{63B3BB69-23CF-44E3-9099-C40C66FF867C}">
              <a14:compatExt xmlns:a14="http://schemas.microsoft.com/office/drawing/2010/main" spid="_x0000_s973825"/>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53" name="Check Box 2" hidden="1">
          <a:extLst>
            <a:ext uri="{63B3BB69-23CF-44E3-9099-C40C66FF867C}">
              <a14:compatExt xmlns:a14="http://schemas.microsoft.com/office/drawing/2010/main" spid="_x0000_s973826"/>
            </a:ext>
          </a:extLst>
        </xdr:cNvPr>
        <xdr:cNvSpPr/>
      </xdr:nvSpPr>
      <xdr:spPr bwMode="auto">
        <a:xfrm>
          <a:off x="422910" y="43357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54" name="Check Box 3" hidden="1">
          <a:extLst>
            <a:ext uri="{63B3BB69-23CF-44E3-9099-C40C66FF867C}">
              <a14:compatExt xmlns:a14="http://schemas.microsoft.com/office/drawing/2010/main" spid="_x0000_s973827"/>
            </a:ext>
          </a:extLst>
        </xdr:cNvPr>
        <xdr:cNvSpPr/>
      </xdr:nvSpPr>
      <xdr:spPr bwMode="auto">
        <a:xfrm>
          <a:off x="422910" y="551116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55" name="Check Box 4" hidden="1">
          <a:extLst>
            <a:ext uri="{63B3BB69-23CF-44E3-9099-C40C66FF867C}">
              <a14:compatExt xmlns:a14="http://schemas.microsoft.com/office/drawing/2010/main" spid="_x0000_s973828"/>
            </a:ext>
          </a:extLst>
        </xdr:cNvPr>
        <xdr:cNvSpPr/>
      </xdr:nvSpPr>
      <xdr:spPr bwMode="auto">
        <a:xfrm>
          <a:off x="422910" y="631507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56" name="Check Box 5" hidden="1">
          <a:extLst>
            <a:ext uri="{63B3BB69-23CF-44E3-9099-C40C66FF867C}">
              <a14:compatExt xmlns:a14="http://schemas.microsoft.com/office/drawing/2010/main" spid="_x0000_s973829"/>
            </a:ext>
          </a:extLst>
        </xdr:cNvPr>
        <xdr:cNvSpPr/>
      </xdr:nvSpPr>
      <xdr:spPr bwMode="auto">
        <a:xfrm>
          <a:off x="432435" y="9892665"/>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57" name="Check Box 6" hidden="1">
          <a:extLst>
            <a:ext uri="{63B3BB69-23CF-44E3-9099-C40C66FF867C}">
              <a14:compatExt xmlns:a14="http://schemas.microsoft.com/office/drawing/2010/main" spid="_x0000_s973830"/>
            </a:ext>
          </a:extLst>
        </xdr:cNvPr>
        <xdr:cNvSpPr/>
      </xdr:nvSpPr>
      <xdr:spPr bwMode="auto">
        <a:xfrm>
          <a:off x="422910" y="76371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58" name="Check Box 7" hidden="1">
          <a:extLst>
            <a:ext uri="{63B3BB69-23CF-44E3-9099-C40C66FF867C}">
              <a14:compatExt xmlns:a14="http://schemas.microsoft.com/office/drawing/2010/main" spid="_x0000_s973831"/>
            </a:ext>
          </a:extLst>
        </xdr:cNvPr>
        <xdr:cNvSpPr/>
      </xdr:nvSpPr>
      <xdr:spPr bwMode="auto">
        <a:xfrm>
          <a:off x="1967865" y="632460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59" name="Check Box 8" hidden="1">
          <a:extLst>
            <a:ext uri="{63B3BB69-23CF-44E3-9099-C40C66FF867C}">
              <a14:compatExt xmlns:a14="http://schemas.microsoft.com/office/drawing/2010/main" spid="_x0000_s973832"/>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60" name="Check Box 9" hidden="1">
          <a:extLst>
            <a:ext uri="{63B3BB69-23CF-44E3-9099-C40C66FF867C}">
              <a14:compatExt xmlns:a14="http://schemas.microsoft.com/office/drawing/2010/main" spid="_x0000_s973833"/>
            </a:ext>
          </a:extLst>
        </xdr:cNvPr>
        <xdr:cNvSpPr/>
      </xdr:nvSpPr>
      <xdr:spPr bwMode="auto">
        <a:xfrm>
          <a:off x="1967865" y="76752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61" name="Check Box 10" hidden="1">
          <a:extLst>
            <a:ext uri="{63B3BB69-23CF-44E3-9099-C40C66FF867C}">
              <a14:compatExt xmlns:a14="http://schemas.microsoft.com/office/drawing/2010/main" spid="_x0000_s973834"/>
            </a:ext>
          </a:extLst>
        </xdr:cNvPr>
        <xdr:cNvSpPr/>
      </xdr:nvSpPr>
      <xdr:spPr bwMode="auto">
        <a:xfrm>
          <a:off x="422910" y="886777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7620</xdr:colOff>
          <xdr:row>9</xdr:row>
          <xdr:rowOff>190500</xdr:rowOff>
        </xdr:to>
        <xdr:sp macro="" textlink="">
          <xdr:nvSpPr>
            <xdr:cNvPr id="1270794" name="Check Box 10" hidden="1">
              <a:extLst>
                <a:ext uri="{63B3BB69-23CF-44E3-9099-C40C66FF867C}">
                  <a14:compatExt spid="_x0000_s127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609600</xdr:rowOff>
        </xdr:from>
        <xdr:to>
          <xdr:col>2</xdr:col>
          <xdr:colOff>22860</xdr:colOff>
          <xdr:row>14</xdr:row>
          <xdr:rowOff>762000</xdr:rowOff>
        </xdr:to>
        <xdr:sp macro="" textlink="">
          <xdr:nvSpPr>
            <xdr:cNvPr id="1270795" name="Check Box 11" hidden="1">
              <a:extLst>
                <a:ext uri="{63B3BB69-23CF-44E3-9099-C40C66FF867C}">
                  <a14:compatExt spid="_x0000_s127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22860</xdr:colOff>
          <xdr:row>15</xdr:row>
          <xdr:rowOff>342900</xdr:rowOff>
        </xdr:to>
        <xdr:sp macro="" textlink="">
          <xdr:nvSpPr>
            <xdr:cNvPr id="1270796" name="Check Box 12" hidden="1">
              <a:extLst>
                <a:ext uri="{63B3BB69-23CF-44E3-9099-C40C66FF867C}">
                  <a14:compatExt spid="_x0000_s127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297180</xdr:rowOff>
        </xdr:from>
        <xdr:to>
          <xdr:col>2</xdr:col>
          <xdr:colOff>22860</xdr:colOff>
          <xdr:row>17</xdr:row>
          <xdr:rowOff>60960</xdr:rowOff>
        </xdr:to>
        <xdr:sp macro="" textlink="">
          <xdr:nvSpPr>
            <xdr:cNvPr id="1270797" name="Check Box 13" hidden="1">
              <a:extLst>
                <a:ext uri="{63B3BB69-23CF-44E3-9099-C40C66FF867C}">
                  <a14:compatExt spid="_x0000_s127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594360</xdr:rowOff>
        </xdr:from>
        <xdr:to>
          <xdr:col>2</xdr:col>
          <xdr:colOff>22860</xdr:colOff>
          <xdr:row>19</xdr:row>
          <xdr:rowOff>60960</xdr:rowOff>
        </xdr:to>
        <xdr:sp macro="" textlink="">
          <xdr:nvSpPr>
            <xdr:cNvPr id="1270798" name="Check Box 14" hidden="1">
              <a:extLst>
                <a:ext uri="{63B3BB69-23CF-44E3-9099-C40C66FF867C}">
                  <a14:compatExt spid="_x0000_s127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304800</xdr:rowOff>
        </xdr:from>
        <xdr:to>
          <xdr:col>4</xdr:col>
          <xdr:colOff>304800</xdr:colOff>
          <xdr:row>17</xdr:row>
          <xdr:rowOff>76200</xdr:rowOff>
        </xdr:to>
        <xdr:sp macro="" textlink="">
          <xdr:nvSpPr>
            <xdr:cNvPr id="1270799" name="Check Box 15" hidden="1">
              <a:extLst>
                <a:ext uri="{63B3BB69-23CF-44E3-9099-C40C66FF867C}">
                  <a14:compatExt spid="_x0000_s127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60960</xdr:rowOff>
        </xdr:from>
        <xdr:to>
          <xdr:col>2</xdr:col>
          <xdr:colOff>7620</xdr:colOff>
          <xdr:row>10</xdr:row>
          <xdr:rowOff>190500</xdr:rowOff>
        </xdr:to>
        <xdr:sp macro="" textlink="">
          <xdr:nvSpPr>
            <xdr:cNvPr id="1270800" name="Check Box 16" hidden="1">
              <a:extLst>
                <a:ext uri="{63B3BB69-23CF-44E3-9099-C40C66FF867C}">
                  <a14:compatExt spid="_x0000_s127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617220</xdr:rowOff>
        </xdr:from>
        <xdr:to>
          <xdr:col>4</xdr:col>
          <xdr:colOff>304800</xdr:colOff>
          <xdr:row>19</xdr:row>
          <xdr:rowOff>83820</xdr:rowOff>
        </xdr:to>
        <xdr:sp macro="" textlink="">
          <xdr:nvSpPr>
            <xdr:cNvPr id="1270801" name="Check Box 17" hidden="1">
              <a:extLst>
                <a:ext uri="{63B3BB69-23CF-44E3-9099-C40C66FF867C}">
                  <a14:compatExt spid="_x0000_s127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20</xdr:row>
          <xdr:rowOff>213360</xdr:rowOff>
        </xdr:from>
        <xdr:to>
          <xdr:col>2</xdr:col>
          <xdr:colOff>22860</xdr:colOff>
          <xdr:row>20</xdr:row>
          <xdr:rowOff>365760</xdr:rowOff>
        </xdr:to>
        <xdr:sp macro="" textlink="">
          <xdr:nvSpPr>
            <xdr:cNvPr id="1270802" name="Check Box 18" hidden="1">
              <a:extLst>
                <a:ext uri="{63B3BB69-23CF-44E3-9099-C40C66FF867C}">
                  <a14:compatExt spid="_x0000_s127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289560</xdr:colOff>
      <xdr:row>1</xdr:row>
      <xdr:rowOff>205740</xdr:rowOff>
    </xdr:from>
    <xdr:to>
      <xdr:col>9</xdr:col>
      <xdr:colOff>109380</xdr:colOff>
      <xdr:row>4</xdr:row>
      <xdr:rowOff>125640</xdr:rowOff>
    </xdr:to>
    <xdr:sp macro="" textlink="">
      <xdr:nvSpPr>
        <xdr:cNvPr id="72" name="額縁 71">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985760" y="37338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818029</xdr:colOff>
      <xdr:row>44</xdr:row>
      <xdr:rowOff>165287</xdr:rowOff>
    </xdr:from>
    <xdr:to>
      <xdr:col>4</xdr:col>
      <xdr:colOff>347382</xdr:colOff>
      <xdr:row>54</xdr:row>
      <xdr:rowOff>28576</xdr:rowOff>
    </xdr:to>
    <xdr:sp macro="" textlink="">
      <xdr:nvSpPr>
        <xdr:cNvPr id="2" name="AutoShape 4">
          <a:extLst>
            <a:ext uri="{FF2B5EF4-FFF2-40B4-BE49-F238E27FC236}">
              <a16:creationId xmlns:a16="http://schemas.microsoft.com/office/drawing/2014/main" id="{00000000-0008-0000-0400-000002000000}"/>
            </a:ext>
          </a:extLst>
        </xdr:cNvPr>
        <xdr:cNvSpPr>
          <a:spLocks noChangeArrowheads="1"/>
        </xdr:cNvSpPr>
      </xdr:nvSpPr>
      <xdr:spPr bwMode="auto">
        <a:xfrm>
          <a:off x="818029" y="12346081"/>
          <a:ext cx="5390029" cy="1544171"/>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481853</xdr:colOff>
      <xdr:row>4</xdr:row>
      <xdr:rowOff>156882</xdr:rowOff>
    </xdr:from>
    <xdr:to>
      <xdr:col>7</xdr:col>
      <xdr:colOff>503603</xdr:colOff>
      <xdr:row>7</xdr:row>
      <xdr:rowOff>19632</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292103" y="128083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2" name="Check Box 1" hidden="1">
          <a:extLst>
            <a:ext uri="{63B3BB69-23CF-44E3-9099-C40C66FF867C}">
              <a14:compatExt xmlns:a14="http://schemas.microsoft.com/office/drawing/2010/main" spid="_x0000_s974849"/>
            </a:ext>
          </a:extLst>
        </xdr:cNvPr>
        <xdr:cNvSpPr/>
      </xdr:nvSpPr>
      <xdr:spPr bwMode="auto">
        <a:xfrm>
          <a:off x="413385" y="21564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3" name="Check Box 2" hidden="1">
          <a:extLst>
            <a:ext uri="{63B3BB69-23CF-44E3-9099-C40C66FF867C}">
              <a14:compatExt xmlns:a14="http://schemas.microsoft.com/office/drawing/2010/main" spid="_x0000_s974850"/>
            </a:ext>
          </a:extLst>
        </xdr:cNvPr>
        <xdr:cNvSpPr/>
      </xdr:nvSpPr>
      <xdr:spPr bwMode="auto">
        <a:xfrm>
          <a:off x="422910" y="41929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4" name="Check Box 3" hidden="1">
          <a:extLst>
            <a:ext uri="{63B3BB69-23CF-44E3-9099-C40C66FF867C}">
              <a14:compatExt xmlns:a14="http://schemas.microsoft.com/office/drawing/2010/main" spid="_x0000_s974851"/>
            </a:ext>
          </a:extLst>
        </xdr:cNvPr>
        <xdr:cNvSpPr/>
      </xdr:nvSpPr>
      <xdr:spPr bwMode="auto">
        <a:xfrm>
          <a:off x="422910" y="525589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5" name="Check Box 4" hidden="1">
          <a:extLst>
            <a:ext uri="{63B3BB69-23CF-44E3-9099-C40C66FF867C}">
              <a14:compatExt xmlns:a14="http://schemas.microsoft.com/office/drawing/2010/main" spid="_x0000_s974852"/>
            </a:ext>
          </a:extLst>
        </xdr:cNvPr>
        <xdr:cNvSpPr/>
      </xdr:nvSpPr>
      <xdr:spPr bwMode="auto">
        <a:xfrm>
          <a:off x="422910" y="608838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6" name="Check Box 5" hidden="1">
          <a:extLst>
            <a:ext uri="{63B3BB69-23CF-44E3-9099-C40C66FF867C}">
              <a14:compatExt xmlns:a14="http://schemas.microsoft.com/office/drawing/2010/main" spid="_x0000_s974853"/>
            </a:ext>
          </a:extLst>
        </xdr:cNvPr>
        <xdr:cNvSpPr/>
      </xdr:nvSpPr>
      <xdr:spPr bwMode="auto">
        <a:xfrm>
          <a:off x="422910" y="72942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7" name="Check Box 6" hidden="1">
          <a:extLst>
            <a:ext uri="{63B3BB69-23CF-44E3-9099-C40C66FF867C}">
              <a14:compatExt xmlns:a14="http://schemas.microsoft.com/office/drawing/2010/main" spid="_x0000_s974854"/>
            </a:ext>
          </a:extLst>
        </xdr:cNvPr>
        <xdr:cNvSpPr/>
      </xdr:nvSpPr>
      <xdr:spPr bwMode="auto">
        <a:xfrm>
          <a:off x="1967865" y="6050280"/>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8" name="Check Box 7" hidden="1">
          <a:extLst>
            <a:ext uri="{63B3BB69-23CF-44E3-9099-C40C66FF867C}">
              <a14:compatExt xmlns:a14="http://schemas.microsoft.com/office/drawing/2010/main" spid="_x0000_s974855"/>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 name="Check Box 8" hidden="1">
          <a:extLst>
            <a:ext uri="{63B3BB69-23CF-44E3-9099-C40C66FF867C}">
              <a14:compatExt xmlns:a14="http://schemas.microsoft.com/office/drawing/2010/main" spid="_x0000_s974856"/>
            </a:ext>
          </a:extLst>
        </xdr:cNvPr>
        <xdr:cNvSpPr/>
      </xdr:nvSpPr>
      <xdr:spPr bwMode="auto">
        <a:xfrm>
          <a:off x="1967865" y="73323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10" name="Check Box 9" hidden="1">
          <a:extLst>
            <a:ext uri="{63B3BB69-23CF-44E3-9099-C40C66FF867C}">
              <a14:compatExt xmlns:a14="http://schemas.microsoft.com/office/drawing/2010/main" spid="_x0000_s974857"/>
            </a:ext>
          </a:extLst>
        </xdr:cNvPr>
        <xdr:cNvSpPr/>
      </xdr:nvSpPr>
      <xdr:spPr bwMode="auto">
        <a:xfrm>
          <a:off x="422910" y="839152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11" name="Check Box 1" hidden="1">
          <a:extLst>
            <a:ext uri="{63B3BB69-23CF-44E3-9099-C40C66FF867C}">
              <a14:compatExt xmlns:a14="http://schemas.microsoft.com/office/drawing/2010/main" spid="_x0000_s974849"/>
            </a:ext>
          </a:extLst>
        </xdr:cNvPr>
        <xdr:cNvSpPr/>
      </xdr:nvSpPr>
      <xdr:spPr bwMode="auto">
        <a:xfrm>
          <a:off x="413385" y="21564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12" name="Check Box 2" hidden="1">
          <a:extLst>
            <a:ext uri="{63B3BB69-23CF-44E3-9099-C40C66FF867C}">
              <a14:compatExt xmlns:a14="http://schemas.microsoft.com/office/drawing/2010/main" spid="_x0000_s974850"/>
            </a:ext>
          </a:extLst>
        </xdr:cNvPr>
        <xdr:cNvSpPr/>
      </xdr:nvSpPr>
      <xdr:spPr bwMode="auto">
        <a:xfrm>
          <a:off x="422910" y="41929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13" name="Check Box 3" hidden="1">
          <a:extLst>
            <a:ext uri="{63B3BB69-23CF-44E3-9099-C40C66FF867C}">
              <a14:compatExt xmlns:a14="http://schemas.microsoft.com/office/drawing/2010/main" spid="_x0000_s974851"/>
            </a:ext>
          </a:extLst>
        </xdr:cNvPr>
        <xdr:cNvSpPr/>
      </xdr:nvSpPr>
      <xdr:spPr bwMode="auto">
        <a:xfrm>
          <a:off x="422910" y="525589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14" name="Check Box 4" hidden="1">
          <a:extLst>
            <a:ext uri="{63B3BB69-23CF-44E3-9099-C40C66FF867C}">
              <a14:compatExt xmlns:a14="http://schemas.microsoft.com/office/drawing/2010/main" spid="_x0000_s974852"/>
            </a:ext>
          </a:extLst>
        </xdr:cNvPr>
        <xdr:cNvSpPr/>
      </xdr:nvSpPr>
      <xdr:spPr bwMode="auto">
        <a:xfrm>
          <a:off x="422910" y="608838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15" name="Check Box 5" hidden="1">
          <a:extLst>
            <a:ext uri="{63B3BB69-23CF-44E3-9099-C40C66FF867C}">
              <a14:compatExt xmlns:a14="http://schemas.microsoft.com/office/drawing/2010/main" spid="_x0000_s974853"/>
            </a:ext>
          </a:extLst>
        </xdr:cNvPr>
        <xdr:cNvSpPr/>
      </xdr:nvSpPr>
      <xdr:spPr bwMode="auto">
        <a:xfrm>
          <a:off x="422910" y="72942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16" name="Check Box 6" hidden="1">
          <a:extLst>
            <a:ext uri="{63B3BB69-23CF-44E3-9099-C40C66FF867C}">
              <a14:compatExt xmlns:a14="http://schemas.microsoft.com/office/drawing/2010/main" spid="_x0000_s974854"/>
            </a:ext>
          </a:extLst>
        </xdr:cNvPr>
        <xdr:cNvSpPr/>
      </xdr:nvSpPr>
      <xdr:spPr bwMode="auto">
        <a:xfrm>
          <a:off x="1967865" y="6050280"/>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17" name="Check Box 7" hidden="1">
          <a:extLst>
            <a:ext uri="{63B3BB69-23CF-44E3-9099-C40C66FF867C}">
              <a14:compatExt xmlns:a14="http://schemas.microsoft.com/office/drawing/2010/main" spid="_x0000_s974855"/>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18" name="Check Box 8" hidden="1">
          <a:extLst>
            <a:ext uri="{63B3BB69-23CF-44E3-9099-C40C66FF867C}">
              <a14:compatExt xmlns:a14="http://schemas.microsoft.com/office/drawing/2010/main" spid="_x0000_s974856"/>
            </a:ext>
          </a:extLst>
        </xdr:cNvPr>
        <xdr:cNvSpPr/>
      </xdr:nvSpPr>
      <xdr:spPr bwMode="auto">
        <a:xfrm>
          <a:off x="1967865" y="73323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19" name="Check Box 9" hidden="1">
          <a:extLst>
            <a:ext uri="{63B3BB69-23CF-44E3-9099-C40C66FF867C}">
              <a14:compatExt xmlns:a14="http://schemas.microsoft.com/office/drawing/2010/main" spid="_x0000_s974857"/>
            </a:ext>
          </a:extLst>
        </xdr:cNvPr>
        <xdr:cNvSpPr/>
      </xdr:nvSpPr>
      <xdr:spPr bwMode="auto">
        <a:xfrm>
          <a:off x="422910" y="839152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9</xdr:row>
      <xdr:rowOff>28575</xdr:rowOff>
    </xdr:from>
    <xdr:to>
      <xdr:col>2</xdr:col>
      <xdr:colOff>9525</xdr:colOff>
      <xdr:row>9</xdr:row>
      <xdr:rowOff>171450</xdr:rowOff>
    </xdr:to>
    <xdr:sp macro="" textlink="">
      <xdr:nvSpPr>
        <xdr:cNvPr id="21" name="Check Box 1" hidden="1">
          <a:extLst>
            <a:ext uri="{63B3BB69-23CF-44E3-9099-C40C66FF867C}">
              <a14:compatExt xmlns:a14="http://schemas.microsoft.com/office/drawing/2010/main" spid="_x0000_s974849"/>
            </a:ext>
          </a:extLst>
        </xdr:cNvPr>
        <xdr:cNvSpPr/>
      </xdr:nvSpPr>
      <xdr:spPr bwMode="auto">
        <a:xfrm>
          <a:off x="346710" y="2146935"/>
          <a:ext cx="57721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14</xdr:row>
      <xdr:rowOff>495300</xdr:rowOff>
    </xdr:from>
    <xdr:to>
      <xdr:col>2</xdr:col>
      <xdr:colOff>19050</xdr:colOff>
      <xdr:row>14</xdr:row>
      <xdr:rowOff>657225</xdr:rowOff>
    </xdr:to>
    <xdr:sp macro="" textlink="">
      <xdr:nvSpPr>
        <xdr:cNvPr id="22" name="Check Box 2" hidden="1">
          <a:extLst>
            <a:ext uri="{63B3BB69-23CF-44E3-9099-C40C66FF867C}">
              <a14:compatExt xmlns:a14="http://schemas.microsoft.com/office/drawing/2010/main" spid="_x0000_s974850"/>
            </a:ext>
          </a:extLst>
        </xdr:cNvPr>
        <xdr:cNvSpPr/>
      </xdr:nvSpPr>
      <xdr:spPr bwMode="auto">
        <a:xfrm>
          <a:off x="346710" y="4069080"/>
          <a:ext cx="58674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15</xdr:row>
      <xdr:rowOff>209550</xdr:rowOff>
    </xdr:from>
    <xdr:to>
      <xdr:col>2</xdr:col>
      <xdr:colOff>19050</xdr:colOff>
      <xdr:row>15</xdr:row>
      <xdr:rowOff>361950</xdr:rowOff>
    </xdr:to>
    <xdr:sp macro="" textlink="">
      <xdr:nvSpPr>
        <xdr:cNvPr id="23" name="Check Box 3" hidden="1">
          <a:extLst>
            <a:ext uri="{63B3BB69-23CF-44E3-9099-C40C66FF867C}">
              <a14:compatExt xmlns:a14="http://schemas.microsoft.com/office/drawing/2010/main" spid="_x0000_s974851"/>
            </a:ext>
          </a:extLst>
        </xdr:cNvPr>
        <xdr:cNvSpPr/>
      </xdr:nvSpPr>
      <xdr:spPr bwMode="auto">
        <a:xfrm>
          <a:off x="346710" y="520827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16</xdr:row>
      <xdr:rowOff>333375</xdr:rowOff>
    </xdr:from>
    <xdr:to>
      <xdr:col>2</xdr:col>
      <xdr:colOff>19050</xdr:colOff>
      <xdr:row>17</xdr:row>
      <xdr:rowOff>85725</xdr:rowOff>
    </xdr:to>
    <xdr:sp macro="" textlink="">
      <xdr:nvSpPr>
        <xdr:cNvPr id="24" name="Check Box 4" hidden="1">
          <a:extLst>
            <a:ext uri="{63B3BB69-23CF-44E3-9099-C40C66FF867C}">
              <a14:compatExt xmlns:a14="http://schemas.microsoft.com/office/drawing/2010/main" spid="_x0000_s974852"/>
            </a:ext>
          </a:extLst>
        </xdr:cNvPr>
        <xdr:cNvSpPr/>
      </xdr:nvSpPr>
      <xdr:spPr bwMode="auto">
        <a:xfrm>
          <a:off x="346710" y="6002655"/>
          <a:ext cx="586740" cy="2552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18</xdr:row>
      <xdr:rowOff>495300</xdr:rowOff>
    </xdr:from>
    <xdr:to>
      <xdr:col>2</xdr:col>
      <xdr:colOff>19050</xdr:colOff>
      <xdr:row>19</xdr:row>
      <xdr:rowOff>57150</xdr:rowOff>
    </xdr:to>
    <xdr:sp macro="" textlink="">
      <xdr:nvSpPr>
        <xdr:cNvPr id="25" name="Check Box 5" hidden="1">
          <a:extLst>
            <a:ext uri="{63B3BB69-23CF-44E3-9099-C40C66FF867C}">
              <a14:compatExt xmlns:a14="http://schemas.microsoft.com/office/drawing/2010/main" spid="_x0000_s974853"/>
            </a:ext>
          </a:extLst>
        </xdr:cNvPr>
        <xdr:cNvSpPr/>
      </xdr:nvSpPr>
      <xdr:spPr bwMode="auto">
        <a:xfrm>
          <a:off x="346710" y="7170420"/>
          <a:ext cx="586740" cy="30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304800</xdr:rowOff>
    </xdr:from>
    <xdr:to>
      <xdr:col>4</xdr:col>
      <xdr:colOff>304800</xdr:colOff>
      <xdr:row>17</xdr:row>
      <xdr:rowOff>57150</xdr:rowOff>
    </xdr:to>
    <xdr:sp macro="" textlink="">
      <xdr:nvSpPr>
        <xdr:cNvPr id="26" name="Check Box 6" hidden="1">
          <a:extLst>
            <a:ext uri="{63B3BB69-23CF-44E3-9099-C40C66FF867C}">
              <a14:compatExt xmlns:a14="http://schemas.microsoft.com/office/drawing/2010/main" spid="_x0000_s974854"/>
            </a:ext>
          </a:extLst>
        </xdr:cNvPr>
        <xdr:cNvSpPr/>
      </xdr:nvSpPr>
      <xdr:spPr bwMode="auto">
        <a:xfrm>
          <a:off x="1967865" y="5974080"/>
          <a:ext cx="508635" cy="2552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10</xdr:row>
      <xdr:rowOff>57150</xdr:rowOff>
    </xdr:from>
    <xdr:to>
      <xdr:col>2</xdr:col>
      <xdr:colOff>9525</xdr:colOff>
      <xdr:row>10</xdr:row>
      <xdr:rowOff>190500</xdr:rowOff>
    </xdr:to>
    <xdr:sp macro="" textlink="">
      <xdr:nvSpPr>
        <xdr:cNvPr id="27" name="Check Box 7" hidden="1">
          <a:extLst>
            <a:ext uri="{63B3BB69-23CF-44E3-9099-C40C66FF867C}">
              <a14:compatExt xmlns:a14="http://schemas.microsoft.com/office/drawing/2010/main" spid="_x0000_s974855"/>
            </a:ext>
          </a:extLst>
        </xdr:cNvPr>
        <xdr:cNvSpPr/>
      </xdr:nvSpPr>
      <xdr:spPr bwMode="auto">
        <a:xfrm>
          <a:off x="346710" y="2449830"/>
          <a:ext cx="57721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523875</xdr:rowOff>
    </xdr:from>
    <xdr:to>
      <xdr:col>4</xdr:col>
      <xdr:colOff>304800</xdr:colOff>
      <xdr:row>19</xdr:row>
      <xdr:rowOff>85725</xdr:rowOff>
    </xdr:to>
    <xdr:sp macro="" textlink="">
      <xdr:nvSpPr>
        <xdr:cNvPr id="28" name="Check Box 8" hidden="1">
          <a:extLst>
            <a:ext uri="{63B3BB69-23CF-44E3-9099-C40C66FF867C}">
              <a14:compatExt xmlns:a14="http://schemas.microsoft.com/office/drawing/2010/main" spid="_x0000_s974856"/>
            </a:ext>
          </a:extLst>
        </xdr:cNvPr>
        <xdr:cNvSpPr/>
      </xdr:nvSpPr>
      <xdr:spPr bwMode="auto">
        <a:xfrm>
          <a:off x="1967865" y="7198995"/>
          <a:ext cx="508635" cy="30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20</xdr:row>
      <xdr:rowOff>190500</xdr:rowOff>
    </xdr:from>
    <xdr:to>
      <xdr:col>2</xdr:col>
      <xdr:colOff>19050</xdr:colOff>
      <xdr:row>20</xdr:row>
      <xdr:rowOff>342900</xdr:rowOff>
    </xdr:to>
    <xdr:sp macro="" textlink="">
      <xdr:nvSpPr>
        <xdr:cNvPr id="29" name="Check Box 9" hidden="1">
          <a:extLst>
            <a:ext uri="{63B3BB69-23CF-44E3-9099-C40C66FF867C}">
              <a14:compatExt xmlns:a14="http://schemas.microsoft.com/office/drawing/2010/main" spid="_x0000_s974857"/>
            </a:ext>
          </a:extLst>
        </xdr:cNvPr>
        <xdr:cNvSpPr/>
      </xdr:nvSpPr>
      <xdr:spPr bwMode="auto">
        <a:xfrm>
          <a:off x="346710" y="834390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30480</xdr:rowOff>
        </xdr:from>
        <xdr:to>
          <xdr:col>2</xdr:col>
          <xdr:colOff>7620</xdr:colOff>
          <xdr:row>9</xdr:row>
          <xdr:rowOff>175260</xdr:rowOff>
        </xdr:to>
        <xdr:sp macro="" textlink="">
          <xdr:nvSpPr>
            <xdr:cNvPr id="1271809" name="Check Box 1" hidden="1">
              <a:extLst>
                <a:ext uri="{63B3BB69-23CF-44E3-9099-C40C66FF867C}">
                  <a14:compatExt spid="_x0000_s1271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495300</xdr:rowOff>
        </xdr:from>
        <xdr:to>
          <xdr:col>2</xdr:col>
          <xdr:colOff>22860</xdr:colOff>
          <xdr:row>14</xdr:row>
          <xdr:rowOff>655320</xdr:rowOff>
        </xdr:to>
        <xdr:sp macro="" textlink="">
          <xdr:nvSpPr>
            <xdr:cNvPr id="1271810" name="Check Box 2" hidden="1">
              <a:extLst>
                <a:ext uri="{63B3BB69-23CF-44E3-9099-C40C66FF867C}">
                  <a14:compatExt spid="_x0000_s1271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213360</xdr:rowOff>
        </xdr:from>
        <xdr:to>
          <xdr:col>2</xdr:col>
          <xdr:colOff>22860</xdr:colOff>
          <xdr:row>15</xdr:row>
          <xdr:rowOff>365760</xdr:rowOff>
        </xdr:to>
        <xdr:sp macro="" textlink="">
          <xdr:nvSpPr>
            <xdr:cNvPr id="1271811" name="Check Box 3" hidden="1">
              <a:extLst>
                <a:ext uri="{63B3BB69-23CF-44E3-9099-C40C66FF867C}">
                  <a14:compatExt spid="_x0000_s1271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335280</xdr:rowOff>
        </xdr:from>
        <xdr:to>
          <xdr:col>2</xdr:col>
          <xdr:colOff>22860</xdr:colOff>
          <xdr:row>17</xdr:row>
          <xdr:rowOff>83820</xdr:rowOff>
        </xdr:to>
        <xdr:sp macro="" textlink="">
          <xdr:nvSpPr>
            <xdr:cNvPr id="1271812" name="Check Box 4" hidden="1">
              <a:extLst>
                <a:ext uri="{63B3BB69-23CF-44E3-9099-C40C66FF867C}">
                  <a14:compatExt spid="_x0000_s1271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495300</xdr:rowOff>
        </xdr:from>
        <xdr:to>
          <xdr:col>2</xdr:col>
          <xdr:colOff>22860</xdr:colOff>
          <xdr:row>19</xdr:row>
          <xdr:rowOff>60960</xdr:rowOff>
        </xdr:to>
        <xdr:sp macro="" textlink="">
          <xdr:nvSpPr>
            <xdr:cNvPr id="1271813" name="Check Box 5" hidden="1">
              <a:extLst>
                <a:ext uri="{63B3BB69-23CF-44E3-9099-C40C66FF867C}">
                  <a14:compatExt spid="_x0000_s1271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304800</xdr:rowOff>
        </xdr:from>
        <xdr:to>
          <xdr:col>4</xdr:col>
          <xdr:colOff>304800</xdr:colOff>
          <xdr:row>17</xdr:row>
          <xdr:rowOff>60960</xdr:rowOff>
        </xdr:to>
        <xdr:sp macro="" textlink="">
          <xdr:nvSpPr>
            <xdr:cNvPr id="1271814" name="Check Box 6" hidden="1">
              <a:extLst>
                <a:ext uri="{63B3BB69-23CF-44E3-9099-C40C66FF867C}">
                  <a14:compatExt spid="_x0000_s1271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60960</xdr:rowOff>
        </xdr:from>
        <xdr:to>
          <xdr:col>2</xdr:col>
          <xdr:colOff>7620</xdr:colOff>
          <xdr:row>10</xdr:row>
          <xdr:rowOff>190500</xdr:rowOff>
        </xdr:to>
        <xdr:sp macro="" textlink="">
          <xdr:nvSpPr>
            <xdr:cNvPr id="1271815" name="Check Box 7" hidden="1">
              <a:extLst>
                <a:ext uri="{63B3BB69-23CF-44E3-9099-C40C66FF867C}">
                  <a14:compatExt spid="_x0000_s1271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525780</xdr:rowOff>
        </xdr:from>
        <xdr:to>
          <xdr:col>4</xdr:col>
          <xdr:colOff>304800</xdr:colOff>
          <xdr:row>19</xdr:row>
          <xdr:rowOff>83820</xdr:rowOff>
        </xdr:to>
        <xdr:sp macro="" textlink="">
          <xdr:nvSpPr>
            <xdr:cNvPr id="1271816" name="Check Box 8" hidden="1">
              <a:extLst>
                <a:ext uri="{63B3BB69-23CF-44E3-9099-C40C66FF867C}">
                  <a14:compatExt spid="_x0000_s1271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20</xdr:row>
          <xdr:rowOff>190500</xdr:rowOff>
        </xdr:from>
        <xdr:to>
          <xdr:col>2</xdr:col>
          <xdr:colOff>22860</xdr:colOff>
          <xdr:row>20</xdr:row>
          <xdr:rowOff>342900</xdr:rowOff>
        </xdr:to>
        <xdr:sp macro="" textlink="">
          <xdr:nvSpPr>
            <xdr:cNvPr id="1271817" name="Check Box 9" hidden="1">
              <a:extLst>
                <a:ext uri="{63B3BB69-23CF-44E3-9099-C40C66FF867C}">
                  <a14:compatExt spid="_x0000_s1271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352425</xdr:colOff>
      <xdr:row>9</xdr:row>
      <xdr:rowOff>38100</xdr:rowOff>
    </xdr:from>
    <xdr:to>
      <xdr:col>2</xdr:col>
      <xdr:colOff>9525</xdr:colOff>
      <xdr:row>9</xdr:row>
      <xdr:rowOff>219075</xdr:rowOff>
    </xdr:to>
    <xdr:sp macro="" textlink="">
      <xdr:nvSpPr>
        <xdr:cNvPr id="39" name="Check Box 1" hidden="1">
          <a:extLst>
            <a:ext uri="{63B3BB69-23CF-44E3-9099-C40C66FF867C}">
              <a14:compatExt xmlns:a14="http://schemas.microsoft.com/office/drawing/2010/main" spid="_x0000_s974849"/>
            </a:ext>
          </a:extLst>
        </xdr:cNvPr>
        <xdr:cNvSpPr/>
      </xdr:nvSpPr>
      <xdr:spPr bwMode="auto">
        <a:xfrm>
          <a:off x="413385" y="21564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40" name="Check Box 2" hidden="1">
          <a:extLst>
            <a:ext uri="{63B3BB69-23CF-44E3-9099-C40C66FF867C}">
              <a14:compatExt xmlns:a14="http://schemas.microsoft.com/office/drawing/2010/main" spid="_x0000_s974850"/>
            </a:ext>
          </a:extLst>
        </xdr:cNvPr>
        <xdr:cNvSpPr/>
      </xdr:nvSpPr>
      <xdr:spPr bwMode="auto">
        <a:xfrm>
          <a:off x="422910" y="41929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41" name="Check Box 3" hidden="1">
          <a:extLst>
            <a:ext uri="{63B3BB69-23CF-44E3-9099-C40C66FF867C}">
              <a14:compatExt xmlns:a14="http://schemas.microsoft.com/office/drawing/2010/main" spid="_x0000_s974851"/>
            </a:ext>
          </a:extLst>
        </xdr:cNvPr>
        <xdr:cNvSpPr/>
      </xdr:nvSpPr>
      <xdr:spPr bwMode="auto">
        <a:xfrm>
          <a:off x="422910" y="525589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42" name="Check Box 4" hidden="1">
          <a:extLst>
            <a:ext uri="{63B3BB69-23CF-44E3-9099-C40C66FF867C}">
              <a14:compatExt xmlns:a14="http://schemas.microsoft.com/office/drawing/2010/main" spid="_x0000_s974852"/>
            </a:ext>
          </a:extLst>
        </xdr:cNvPr>
        <xdr:cNvSpPr/>
      </xdr:nvSpPr>
      <xdr:spPr bwMode="auto">
        <a:xfrm>
          <a:off x="422910" y="608838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43" name="Check Box 5" hidden="1">
          <a:extLst>
            <a:ext uri="{63B3BB69-23CF-44E3-9099-C40C66FF867C}">
              <a14:compatExt xmlns:a14="http://schemas.microsoft.com/office/drawing/2010/main" spid="_x0000_s974853"/>
            </a:ext>
          </a:extLst>
        </xdr:cNvPr>
        <xdr:cNvSpPr/>
      </xdr:nvSpPr>
      <xdr:spPr bwMode="auto">
        <a:xfrm>
          <a:off x="422910" y="72942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44" name="Check Box 6" hidden="1">
          <a:extLst>
            <a:ext uri="{63B3BB69-23CF-44E3-9099-C40C66FF867C}">
              <a14:compatExt xmlns:a14="http://schemas.microsoft.com/office/drawing/2010/main" spid="_x0000_s974854"/>
            </a:ext>
          </a:extLst>
        </xdr:cNvPr>
        <xdr:cNvSpPr/>
      </xdr:nvSpPr>
      <xdr:spPr bwMode="auto">
        <a:xfrm>
          <a:off x="1967865" y="6050280"/>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45" name="Check Box 7" hidden="1">
          <a:extLst>
            <a:ext uri="{63B3BB69-23CF-44E3-9099-C40C66FF867C}">
              <a14:compatExt xmlns:a14="http://schemas.microsoft.com/office/drawing/2010/main" spid="_x0000_s974855"/>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46" name="Check Box 8" hidden="1">
          <a:extLst>
            <a:ext uri="{63B3BB69-23CF-44E3-9099-C40C66FF867C}">
              <a14:compatExt xmlns:a14="http://schemas.microsoft.com/office/drawing/2010/main" spid="_x0000_s974856"/>
            </a:ext>
          </a:extLst>
        </xdr:cNvPr>
        <xdr:cNvSpPr/>
      </xdr:nvSpPr>
      <xdr:spPr bwMode="auto">
        <a:xfrm>
          <a:off x="1967865" y="73323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47" name="Check Box 9" hidden="1">
          <a:extLst>
            <a:ext uri="{63B3BB69-23CF-44E3-9099-C40C66FF867C}">
              <a14:compatExt xmlns:a14="http://schemas.microsoft.com/office/drawing/2010/main" spid="_x0000_s974857"/>
            </a:ext>
          </a:extLst>
        </xdr:cNvPr>
        <xdr:cNvSpPr/>
      </xdr:nvSpPr>
      <xdr:spPr bwMode="auto">
        <a:xfrm>
          <a:off x="422910" y="839152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48" name="Check Box 1" hidden="1">
          <a:extLst>
            <a:ext uri="{63B3BB69-23CF-44E3-9099-C40C66FF867C}">
              <a14:compatExt xmlns:a14="http://schemas.microsoft.com/office/drawing/2010/main" spid="_x0000_s974849"/>
            </a:ext>
          </a:extLst>
        </xdr:cNvPr>
        <xdr:cNvSpPr/>
      </xdr:nvSpPr>
      <xdr:spPr bwMode="auto">
        <a:xfrm>
          <a:off x="413385" y="21564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49" name="Check Box 2" hidden="1">
          <a:extLst>
            <a:ext uri="{63B3BB69-23CF-44E3-9099-C40C66FF867C}">
              <a14:compatExt xmlns:a14="http://schemas.microsoft.com/office/drawing/2010/main" spid="_x0000_s974850"/>
            </a:ext>
          </a:extLst>
        </xdr:cNvPr>
        <xdr:cNvSpPr/>
      </xdr:nvSpPr>
      <xdr:spPr bwMode="auto">
        <a:xfrm>
          <a:off x="422910" y="41929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50" name="Check Box 3" hidden="1">
          <a:extLst>
            <a:ext uri="{63B3BB69-23CF-44E3-9099-C40C66FF867C}">
              <a14:compatExt xmlns:a14="http://schemas.microsoft.com/office/drawing/2010/main" spid="_x0000_s974851"/>
            </a:ext>
          </a:extLst>
        </xdr:cNvPr>
        <xdr:cNvSpPr/>
      </xdr:nvSpPr>
      <xdr:spPr bwMode="auto">
        <a:xfrm>
          <a:off x="422910" y="525589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51" name="Check Box 4" hidden="1">
          <a:extLst>
            <a:ext uri="{63B3BB69-23CF-44E3-9099-C40C66FF867C}">
              <a14:compatExt xmlns:a14="http://schemas.microsoft.com/office/drawing/2010/main" spid="_x0000_s974852"/>
            </a:ext>
          </a:extLst>
        </xdr:cNvPr>
        <xdr:cNvSpPr/>
      </xdr:nvSpPr>
      <xdr:spPr bwMode="auto">
        <a:xfrm>
          <a:off x="422910" y="608838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52" name="Check Box 5" hidden="1">
          <a:extLst>
            <a:ext uri="{63B3BB69-23CF-44E3-9099-C40C66FF867C}">
              <a14:compatExt xmlns:a14="http://schemas.microsoft.com/office/drawing/2010/main" spid="_x0000_s974853"/>
            </a:ext>
          </a:extLst>
        </xdr:cNvPr>
        <xdr:cNvSpPr/>
      </xdr:nvSpPr>
      <xdr:spPr bwMode="auto">
        <a:xfrm>
          <a:off x="422910" y="72942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53" name="Check Box 6" hidden="1">
          <a:extLst>
            <a:ext uri="{63B3BB69-23CF-44E3-9099-C40C66FF867C}">
              <a14:compatExt xmlns:a14="http://schemas.microsoft.com/office/drawing/2010/main" spid="_x0000_s974854"/>
            </a:ext>
          </a:extLst>
        </xdr:cNvPr>
        <xdr:cNvSpPr/>
      </xdr:nvSpPr>
      <xdr:spPr bwMode="auto">
        <a:xfrm>
          <a:off x="1967865" y="6050280"/>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54" name="Check Box 7" hidden="1">
          <a:extLst>
            <a:ext uri="{63B3BB69-23CF-44E3-9099-C40C66FF867C}">
              <a14:compatExt xmlns:a14="http://schemas.microsoft.com/office/drawing/2010/main" spid="_x0000_s974855"/>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55" name="Check Box 8" hidden="1">
          <a:extLst>
            <a:ext uri="{63B3BB69-23CF-44E3-9099-C40C66FF867C}">
              <a14:compatExt xmlns:a14="http://schemas.microsoft.com/office/drawing/2010/main" spid="_x0000_s974856"/>
            </a:ext>
          </a:extLst>
        </xdr:cNvPr>
        <xdr:cNvSpPr/>
      </xdr:nvSpPr>
      <xdr:spPr bwMode="auto">
        <a:xfrm>
          <a:off x="1967865" y="73323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56" name="Check Box 9" hidden="1">
          <a:extLst>
            <a:ext uri="{63B3BB69-23CF-44E3-9099-C40C66FF867C}">
              <a14:compatExt xmlns:a14="http://schemas.microsoft.com/office/drawing/2010/main" spid="_x0000_s974857"/>
            </a:ext>
          </a:extLst>
        </xdr:cNvPr>
        <xdr:cNvSpPr/>
      </xdr:nvSpPr>
      <xdr:spPr bwMode="auto">
        <a:xfrm>
          <a:off x="422910" y="839152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30480</xdr:rowOff>
        </xdr:from>
        <xdr:to>
          <xdr:col>2</xdr:col>
          <xdr:colOff>7620</xdr:colOff>
          <xdr:row>9</xdr:row>
          <xdr:rowOff>175260</xdr:rowOff>
        </xdr:to>
        <xdr:sp macro="" textlink="">
          <xdr:nvSpPr>
            <xdr:cNvPr id="1271818" name="Check Box 10" hidden="1">
              <a:extLst>
                <a:ext uri="{63B3BB69-23CF-44E3-9099-C40C66FF867C}">
                  <a14:compatExt spid="_x0000_s1271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495300</xdr:rowOff>
        </xdr:from>
        <xdr:to>
          <xdr:col>2</xdr:col>
          <xdr:colOff>22860</xdr:colOff>
          <xdr:row>14</xdr:row>
          <xdr:rowOff>655320</xdr:rowOff>
        </xdr:to>
        <xdr:sp macro="" textlink="">
          <xdr:nvSpPr>
            <xdr:cNvPr id="1271819" name="Check Box 11" hidden="1">
              <a:extLst>
                <a:ext uri="{63B3BB69-23CF-44E3-9099-C40C66FF867C}">
                  <a14:compatExt spid="_x0000_s1271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213360</xdr:rowOff>
        </xdr:from>
        <xdr:to>
          <xdr:col>2</xdr:col>
          <xdr:colOff>22860</xdr:colOff>
          <xdr:row>15</xdr:row>
          <xdr:rowOff>365760</xdr:rowOff>
        </xdr:to>
        <xdr:sp macro="" textlink="">
          <xdr:nvSpPr>
            <xdr:cNvPr id="1271820" name="Check Box 12" hidden="1">
              <a:extLst>
                <a:ext uri="{63B3BB69-23CF-44E3-9099-C40C66FF867C}">
                  <a14:compatExt spid="_x0000_s1271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335280</xdr:rowOff>
        </xdr:from>
        <xdr:to>
          <xdr:col>2</xdr:col>
          <xdr:colOff>22860</xdr:colOff>
          <xdr:row>17</xdr:row>
          <xdr:rowOff>83820</xdr:rowOff>
        </xdr:to>
        <xdr:sp macro="" textlink="">
          <xdr:nvSpPr>
            <xdr:cNvPr id="1271821" name="Check Box 13" hidden="1">
              <a:extLst>
                <a:ext uri="{63B3BB69-23CF-44E3-9099-C40C66FF867C}">
                  <a14:compatExt spid="_x0000_s1271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495300</xdr:rowOff>
        </xdr:from>
        <xdr:to>
          <xdr:col>2</xdr:col>
          <xdr:colOff>22860</xdr:colOff>
          <xdr:row>19</xdr:row>
          <xdr:rowOff>60960</xdr:rowOff>
        </xdr:to>
        <xdr:sp macro="" textlink="">
          <xdr:nvSpPr>
            <xdr:cNvPr id="1271822" name="Check Box 14" hidden="1">
              <a:extLst>
                <a:ext uri="{63B3BB69-23CF-44E3-9099-C40C66FF867C}">
                  <a14:compatExt spid="_x0000_s1271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304800</xdr:rowOff>
        </xdr:from>
        <xdr:to>
          <xdr:col>4</xdr:col>
          <xdr:colOff>304800</xdr:colOff>
          <xdr:row>17</xdr:row>
          <xdr:rowOff>60960</xdr:rowOff>
        </xdr:to>
        <xdr:sp macro="" textlink="">
          <xdr:nvSpPr>
            <xdr:cNvPr id="1271823" name="Check Box 15" hidden="1">
              <a:extLst>
                <a:ext uri="{63B3BB69-23CF-44E3-9099-C40C66FF867C}">
                  <a14:compatExt spid="_x0000_s1271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60960</xdr:rowOff>
        </xdr:from>
        <xdr:to>
          <xdr:col>2</xdr:col>
          <xdr:colOff>7620</xdr:colOff>
          <xdr:row>10</xdr:row>
          <xdr:rowOff>190500</xdr:rowOff>
        </xdr:to>
        <xdr:sp macro="" textlink="">
          <xdr:nvSpPr>
            <xdr:cNvPr id="1271824" name="Check Box 16" hidden="1">
              <a:extLst>
                <a:ext uri="{63B3BB69-23CF-44E3-9099-C40C66FF867C}">
                  <a14:compatExt spid="_x0000_s1271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525780</xdr:rowOff>
        </xdr:from>
        <xdr:to>
          <xdr:col>4</xdr:col>
          <xdr:colOff>304800</xdr:colOff>
          <xdr:row>19</xdr:row>
          <xdr:rowOff>83820</xdr:rowOff>
        </xdr:to>
        <xdr:sp macro="" textlink="">
          <xdr:nvSpPr>
            <xdr:cNvPr id="1271825" name="Check Box 17" hidden="1">
              <a:extLst>
                <a:ext uri="{63B3BB69-23CF-44E3-9099-C40C66FF867C}">
                  <a14:compatExt spid="_x0000_s1271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20</xdr:row>
          <xdr:rowOff>190500</xdr:rowOff>
        </xdr:from>
        <xdr:to>
          <xdr:col>2</xdr:col>
          <xdr:colOff>22860</xdr:colOff>
          <xdr:row>20</xdr:row>
          <xdr:rowOff>342900</xdr:rowOff>
        </xdr:to>
        <xdr:sp macro="" textlink="">
          <xdr:nvSpPr>
            <xdr:cNvPr id="1271826" name="Check Box 18" hidden="1">
              <a:extLst>
                <a:ext uri="{63B3BB69-23CF-44E3-9099-C40C66FF867C}">
                  <a14:compatExt spid="_x0000_s1271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281940</xdr:colOff>
      <xdr:row>1</xdr:row>
      <xdr:rowOff>83820</xdr:rowOff>
    </xdr:from>
    <xdr:to>
      <xdr:col>9</xdr:col>
      <xdr:colOff>101760</xdr:colOff>
      <xdr:row>4</xdr:row>
      <xdr:rowOff>3720</xdr:rowOff>
    </xdr:to>
    <xdr:sp macro="" textlink="">
      <xdr:nvSpPr>
        <xdr:cNvPr id="69" name="額縁 68">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978140" y="25146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editAs="oneCell">
    <xdr:from>
      <xdr:col>1</xdr:col>
      <xdr:colOff>371475</xdr:colOff>
      <xdr:row>9</xdr:row>
      <xdr:rowOff>47625</xdr:rowOff>
    </xdr:from>
    <xdr:to>
      <xdr:col>2</xdr:col>
      <xdr:colOff>28575</xdr:colOff>
      <xdr:row>9</xdr:row>
      <xdr:rowOff>228600</xdr:rowOff>
    </xdr:to>
    <xdr:sp macro="" textlink="">
      <xdr:nvSpPr>
        <xdr:cNvPr id="2" name="Check Box 1" hidden="1">
          <a:extLst>
            <a:ext uri="{63B3BB69-23CF-44E3-9099-C40C66FF867C}">
              <a14:compatExt xmlns:a14="http://schemas.microsoft.com/office/drawing/2010/main" spid="_x0000_s975873"/>
            </a:ext>
          </a:extLst>
        </xdr:cNvPr>
        <xdr:cNvSpPr/>
      </xdr:nvSpPr>
      <xdr:spPr bwMode="auto">
        <a:xfrm>
          <a:off x="432435" y="216598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3" name="Check Box 2" hidden="1">
          <a:extLst>
            <a:ext uri="{63B3BB69-23CF-44E3-9099-C40C66FF867C}">
              <a14:compatExt xmlns:a14="http://schemas.microsoft.com/office/drawing/2010/main" spid="_x0000_s975874"/>
            </a:ext>
          </a:extLst>
        </xdr:cNvPr>
        <xdr:cNvSpPr/>
      </xdr:nvSpPr>
      <xdr:spPr bwMode="auto">
        <a:xfrm>
          <a:off x="42291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4" name="Check Box 3" hidden="1">
          <a:extLst>
            <a:ext uri="{63B3BB69-23CF-44E3-9099-C40C66FF867C}">
              <a14:compatExt xmlns:a14="http://schemas.microsoft.com/office/drawing/2010/main" spid="_x0000_s975875"/>
            </a:ext>
          </a:extLst>
        </xdr:cNvPr>
        <xdr:cNvSpPr/>
      </xdr:nvSpPr>
      <xdr:spPr bwMode="auto">
        <a:xfrm>
          <a:off x="432435" y="904303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5" name="Check Box 4" hidden="1">
          <a:extLst>
            <a:ext uri="{63B3BB69-23CF-44E3-9099-C40C66FF867C}">
              <a14:compatExt xmlns:a14="http://schemas.microsoft.com/office/drawing/2010/main" spid="_x0000_s975876"/>
            </a:ext>
          </a:extLst>
        </xdr:cNvPr>
        <xdr:cNvSpPr/>
      </xdr:nvSpPr>
      <xdr:spPr bwMode="auto">
        <a:xfrm>
          <a:off x="422910" y="57931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6" name="Check Box 6" hidden="1">
          <a:extLst>
            <a:ext uri="{63B3BB69-23CF-44E3-9099-C40C66FF867C}">
              <a14:compatExt xmlns:a14="http://schemas.microsoft.com/office/drawing/2010/main" spid="_x0000_s975878"/>
            </a:ext>
          </a:extLst>
        </xdr:cNvPr>
        <xdr:cNvSpPr/>
      </xdr:nvSpPr>
      <xdr:spPr bwMode="auto">
        <a:xfrm>
          <a:off x="1967865" y="773049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7" name="Check Box 9" hidden="1">
          <a:extLst>
            <a:ext uri="{63B3BB69-23CF-44E3-9099-C40C66FF867C}">
              <a14:compatExt xmlns:a14="http://schemas.microsoft.com/office/drawing/2010/main" spid="_x0000_s975881"/>
            </a:ext>
          </a:extLst>
        </xdr:cNvPr>
        <xdr:cNvSpPr/>
      </xdr:nvSpPr>
      <xdr:spPr bwMode="auto">
        <a:xfrm>
          <a:off x="422910" y="775906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47625</xdr:rowOff>
    </xdr:from>
    <xdr:to>
      <xdr:col>2</xdr:col>
      <xdr:colOff>28575</xdr:colOff>
      <xdr:row>9</xdr:row>
      <xdr:rowOff>228600</xdr:rowOff>
    </xdr:to>
    <xdr:sp macro="" textlink="">
      <xdr:nvSpPr>
        <xdr:cNvPr id="8" name="Check Box 1" hidden="1">
          <a:extLst>
            <a:ext uri="{63B3BB69-23CF-44E3-9099-C40C66FF867C}">
              <a14:compatExt xmlns:a14="http://schemas.microsoft.com/office/drawing/2010/main" spid="_x0000_s975873"/>
            </a:ext>
          </a:extLst>
        </xdr:cNvPr>
        <xdr:cNvSpPr/>
      </xdr:nvSpPr>
      <xdr:spPr bwMode="auto">
        <a:xfrm>
          <a:off x="432435" y="216598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9" name="Check Box 2" hidden="1">
          <a:extLst>
            <a:ext uri="{63B3BB69-23CF-44E3-9099-C40C66FF867C}">
              <a14:compatExt xmlns:a14="http://schemas.microsoft.com/office/drawing/2010/main" spid="_x0000_s975874"/>
            </a:ext>
          </a:extLst>
        </xdr:cNvPr>
        <xdr:cNvSpPr/>
      </xdr:nvSpPr>
      <xdr:spPr bwMode="auto">
        <a:xfrm>
          <a:off x="42291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10" name="Check Box 3" hidden="1">
          <a:extLst>
            <a:ext uri="{63B3BB69-23CF-44E3-9099-C40C66FF867C}">
              <a14:compatExt xmlns:a14="http://schemas.microsoft.com/office/drawing/2010/main" spid="_x0000_s975875"/>
            </a:ext>
          </a:extLst>
        </xdr:cNvPr>
        <xdr:cNvSpPr/>
      </xdr:nvSpPr>
      <xdr:spPr bwMode="auto">
        <a:xfrm>
          <a:off x="432435" y="904303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11" name="Check Box 4" hidden="1">
          <a:extLst>
            <a:ext uri="{63B3BB69-23CF-44E3-9099-C40C66FF867C}">
              <a14:compatExt xmlns:a14="http://schemas.microsoft.com/office/drawing/2010/main" spid="_x0000_s975876"/>
            </a:ext>
          </a:extLst>
        </xdr:cNvPr>
        <xdr:cNvSpPr/>
      </xdr:nvSpPr>
      <xdr:spPr bwMode="auto">
        <a:xfrm>
          <a:off x="422910" y="57931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12" name="Check Box 6" hidden="1">
          <a:extLst>
            <a:ext uri="{63B3BB69-23CF-44E3-9099-C40C66FF867C}">
              <a14:compatExt xmlns:a14="http://schemas.microsoft.com/office/drawing/2010/main" spid="_x0000_s975878"/>
            </a:ext>
          </a:extLst>
        </xdr:cNvPr>
        <xdr:cNvSpPr/>
      </xdr:nvSpPr>
      <xdr:spPr bwMode="auto">
        <a:xfrm>
          <a:off x="1967865" y="773049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13" name="Check Box 9" hidden="1">
          <a:extLst>
            <a:ext uri="{63B3BB69-23CF-44E3-9099-C40C66FF867C}">
              <a14:compatExt xmlns:a14="http://schemas.microsoft.com/office/drawing/2010/main" spid="_x0000_s975881"/>
            </a:ext>
          </a:extLst>
        </xdr:cNvPr>
        <xdr:cNvSpPr/>
      </xdr:nvSpPr>
      <xdr:spPr bwMode="auto">
        <a:xfrm>
          <a:off x="422910" y="775906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14</xdr:row>
      <xdr:rowOff>704850</xdr:rowOff>
    </xdr:from>
    <xdr:to>
      <xdr:col>2</xdr:col>
      <xdr:colOff>19050</xdr:colOff>
      <xdr:row>14</xdr:row>
      <xdr:rowOff>866775</xdr:rowOff>
    </xdr:to>
    <xdr:sp macro="" textlink="">
      <xdr:nvSpPr>
        <xdr:cNvPr id="15" name="Check Box 2" hidden="1">
          <a:extLst>
            <a:ext uri="{63B3BB69-23CF-44E3-9099-C40C66FF867C}">
              <a14:compatExt xmlns:a14="http://schemas.microsoft.com/office/drawing/2010/main" spid="_x0000_s975874"/>
            </a:ext>
          </a:extLst>
        </xdr:cNvPr>
        <xdr:cNvSpPr/>
      </xdr:nvSpPr>
      <xdr:spPr bwMode="auto">
        <a:xfrm>
          <a:off x="346710" y="4278630"/>
          <a:ext cx="58674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20</xdr:row>
      <xdr:rowOff>142875</xdr:rowOff>
    </xdr:from>
    <xdr:to>
      <xdr:col>2</xdr:col>
      <xdr:colOff>19050</xdr:colOff>
      <xdr:row>20</xdr:row>
      <xdr:rowOff>295275</xdr:rowOff>
    </xdr:to>
    <xdr:sp macro="" textlink="">
      <xdr:nvSpPr>
        <xdr:cNvPr id="16" name="Check Box 3" hidden="1">
          <a:extLst>
            <a:ext uri="{63B3BB69-23CF-44E3-9099-C40C66FF867C}">
              <a14:compatExt xmlns:a14="http://schemas.microsoft.com/office/drawing/2010/main" spid="_x0000_s975875"/>
            </a:ext>
          </a:extLst>
        </xdr:cNvPr>
        <xdr:cNvSpPr/>
      </xdr:nvSpPr>
      <xdr:spPr bwMode="auto">
        <a:xfrm>
          <a:off x="356235" y="900493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15</xdr:row>
      <xdr:rowOff>190500</xdr:rowOff>
    </xdr:from>
    <xdr:to>
      <xdr:col>2</xdr:col>
      <xdr:colOff>19050</xdr:colOff>
      <xdr:row>15</xdr:row>
      <xdr:rowOff>342900</xdr:rowOff>
    </xdr:to>
    <xdr:sp macro="" textlink="">
      <xdr:nvSpPr>
        <xdr:cNvPr id="17" name="Check Box 4" hidden="1">
          <a:extLst>
            <a:ext uri="{63B3BB69-23CF-44E3-9099-C40C66FF867C}">
              <a14:compatExt xmlns:a14="http://schemas.microsoft.com/office/drawing/2010/main" spid="_x0000_s975876"/>
            </a:ext>
          </a:extLst>
        </xdr:cNvPr>
        <xdr:cNvSpPr/>
      </xdr:nvSpPr>
      <xdr:spPr bwMode="auto">
        <a:xfrm>
          <a:off x="346710" y="574548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714375</xdr:rowOff>
    </xdr:from>
    <xdr:to>
      <xdr:col>4</xdr:col>
      <xdr:colOff>304800</xdr:colOff>
      <xdr:row>19</xdr:row>
      <xdr:rowOff>57150</xdr:rowOff>
    </xdr:to>
    <xdr:sp macro="" textlink="">
      <xdr:nvSpPr>
        <xdr:cNvPr id="18" name="Check Box 6" hidden="1">
          <a:extLst>
            <a:ext uri="{63B3BB69-23CF-44E3-9099-C40C66FF867C}">
              <a14:compatExt xmlns:a14="http://schemas.microsoft.com/office/drawing/2010/main" spid="_x0000_s975878"/>
            </a:ext>
          </a:extLst>
        </xdr:cNvPr>
        <xdr:cNvSpPr/>
      </xdr:nvSpPr>
      <xdr:spPr bwMode="auto">
        <a:xfrm>
          <a:off x="1967865" y="7549515"/>
          <a:ext cx="508635" cy="3562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18</xdr:row>
      <xdr:rowOff>742950</xdr:rowOff>
    </xdr:from>
    <xdr:to>
      <xdr:col>2</xdr:col>
      <xdr:colOff>19050</xdr:colOff>
      <xdr:row>19</xdr:row>
      <xdr:rowOff>76200</xdr:rowOff>
    </xdr:to>
    <xdr:sp macro="" textlink="">
      <xdr:nvSpPr>
        <xdr:cNvPr id="19" name="Check Box 9" hidden="1">
          <a:extLst>
            <a:ext uri="{63B3BB69-23CF-44E3-9099-C40C66FF867C}">
              <a14:compatExt xmlns:a14="http://schemas.microsoft.com/office/drawing/2010/main" spid="_x0000_s975881"/>
            </a:ext>
          </a:extLst>
        </xdr:cNvPr>
        <xdr:cNvSpPr/>
      </xdr:nvSpPr>
      <xdr:spPr bwMode="auto">
        <a:xfrm>
          <a:off x="346710" y="7578090"/>
          <a:ext cx="586740" cy="3467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14</xdr:row>
          <xdr:rowOff>708660</xdr:rowOff>
        </xdr:from>
        <xdr:to>
          <xdr:col>2</xdr:col>
          <xdr:colOff>30480</xdr:colOff>
          <xdr:row>14</xdr:row>
          <xdr:rowOff>868680</xdr:rowOff>
        </xdr:to>
        <xdr:sp macro="" textlink="">
          <xdr:nvSpPr>
            <xdr:cNvPr id="1272833" name="Check Box 1" hidden="1">
              <a:extLst>
                <a:ext uri="{63B3BB69-23CF-44E3-9099-C40C66FF867C}">
                  <a14:compatExt spid="_x0000_s1272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20</xdr:row>
          <xdr:rowOff>144780</xdr:rowOff>
        </xdr:from>
        <xdr:to>
          <xdr:col>2</xdr:col>
          <xdr:colOff>30480</xdr:colOff>
          <xdr:row>20</xdr:row>
          <xdr:rowOff>297180</xdr:rowOff>
        </xdr:to>
        <xdr:sp macro="" textlink="">
          <xdr:nvSpPr>
            <xdr:cNvPr id="1272834" name="Check Box 2" hidden="1">
              <a:extLst>
                <a:ext uri="{63B3BB69-23CF-44E3-9099-C40C66FF867C}">
                  <a14:compatExt spid="_x0000_s1272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30480</xdr:colOff>
          <xdr:row>15</xdr:row>
          <xdr:rowOff>342900</xdr:rowOff>
        </xdr:to>
        <xdr:sp macro="" textlink="">
          <xdr:nvSpPr>
            <xdr:cNvPr id="1272835" name="Check Box 3" hidden="1">
              <a:extLst>
                <a:ext uri="{63B3BB69-23CF-44E3-9099-C40C66FF867C}">
                  <a14:compatExt spid="_x0000_s1272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716280</xdr:rowOff>
        </xdr:from>
        <xdr:to>
          <xdr:col>4</xdr:col>
          <xdr:colOff>304800</xdr:colOff>
          <xdr:row>19</xdr:row>
          <xdr:rowOff>60960</xdr:rowOff>
        </xdr:to>
        <xdr:sp macro="" textlink="">
          <xdr:nvSpPr>
            <xdr:cNvPr id="1272836" name="Check Box 4" hidden="1">
              <a:extLst>
                <a:ext uri="{63B3BB69-23CF-44E3-9099-C40C66FF867C}">
                  <a14:compatExt spid="_x0000_s1272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746760</xdr:rowOff>
        </xdr:from>
        <xdr:to>
          <xdr:col>2</xdr:col>
          <xdr:colOff>30480</xdr:colOff>
          <xdr:row>19</xdr:row>
          <xdr:rowOff>83820</xdr:rowOff>
        </xdr:to>
        <xdr:sp macro="" textlink="">
          <xdr:nvSpPr>
            <xdr:cNvPr id="1272837" name="Check Box 5" hidden="1">
              <a:extLst>
                <a:ext uri="{63B3BB69-23CF-44E3-9099-C40C66FF867C}">
                  <a14:compatExt spid="_x0000_s1272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371475</xdr:colOff>
      <xdr:row>9</xdr:row>
      <xdr:rowOff>47625</xdr:rowOff>
    </xdr:from>
    <xdr:to>
      <xdr:col>2</xdr:col>
      <xdr:colOff>28575</xdr:colOff>
      <xdr:row>9</xdr:row>
      <xdr:rowOff>228600</xdr:rowOff>
    </xdr:to>
    <xdr:sp macro="" textlink="">
      <xdr:nvSpPr>
        <xdr:cNvPr id="25" name="Check Box 1" hidden="1">
          <a:extLst>
            <a:ext uri="{63B3BB69-23CF-44E3-9099-C40C66FF867C}">
              <a14:compatExt xmlns:a14="http://schemas.microsoft.com/office/drawing/2010/main" spid="_x0000_s975873"/>
            </a:ext>
          </a:extLst>
        </xdr:cNvPr>
        <xdr:cNvSpPr/>
      </xdr:nvSpPr>
      <xdr:spPr bwMode="auto">
        <a:xfrm>
          <a:off x="432435" y="216598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26" name="Check Box 2" hidden="1">
          <a:extLst>
            <a:ext uri="{63B3BB69-23CF-44E3-9099-C40C66FF867C}">
              <a14:compatExt xmlns:a14="http://schemas.microsoft.com/office/drawing/2010/main" spid="_x0000_s975874"/>
            </a:ext>
          </a:extLst>
        </xdr:cNvPr>
        <xdr:cNvSpPr/>
      </xdr:nvSpPr>
      <xdr:spPr bwMode="auto">
        <a:xfrm>
          <a:off x="42291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27" name="Check Box 3" hidden="1">
          <a:extLst>
            <a:ext uri="{63B3BB69-23CF-44E3-9099-C40C66FF867C}">
              <a14:compatExt xmlns:a14="http://schemas.microsoft.com/office/drawing/2010/main" spid="_x0000_s975875"/>
            </a:ext>
          </a:extLst>
        </xdr:cNvPr>
        <xdr:cNvSpPr/>
      </xdr:nvSpPr>
      <xdr:spPr bwMode="auto">
        <a:xfrm>
          <a:off x="432435" y="904303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28" name="Check Box 4" hidden="1">
          <a:extLst>
            <a:ext uri="{63B3BB69-23CF-44E3-9099-C40C66FF867C}">
              <a14:compatExt xmlns:a14="http://schemas.microsoft.com/office/drawing/2010/main" spid="_x0000_s975876"/>
            </a:ext>
          </a:extLst>
        </xdr:cNvPr>
        <xdr:cNvSpPr/>
      </xdr:nvSpPr>
      <xdr:spPr bwMode="auto">
        <a:xfrm>
          <a:off x="422910" y="57931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29" name="Check Box 6" hidden="1">
          <a:extLst>
            <a:ext uri="{63B3BB69-23CF-44E3-9099-C40C66FF867C}">
              <a14:compatExt xmlns:a14="http://schemas.microsoft.com/office/drawing/2010/main" spid="_x0000_s975878"/>
            </a:ext>
          </a:extLst>
        </xdr:cNvPr>
        <xdr:cNvSpPr/>
      </xdr:nvSpPr>
      <xdr:spPr bwMode="auto">
        <a:xfrm>
          <a:off x="1967865" y="773049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30" name="Check Box 9" hidden="1">
          <a:extLst>
            <a:ext uri="{63B3BB69-23CF-44E3-9099-C40C66FF867C}">
              <a14:compatExt xmlns:a14="http://schemas.microsoft.com/office/drawing/2010/main" spid="_x0000_s975881"/>
            </a:ext>
          </a:extLst>
        </xdr:cNvPr>
        <xdr:cNvSpPr/>
      </xdr:nvSpPr>
      <xdr:spPr bwMode="auto">
        <a:xfrm>
          <a:off x="422910" y="775906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47625</xdr:rowOff>
    </xdr:from>
    <xdr:to>
      <xdr:col>2</xdr:col>
      <xdr:colOff>28575</xdr:colOff>
      <xdr:row>9</xdr:row>
      <xdr:rowOff>228600</xdr:rowOff>
    </xdr:to>
    <xdr:sp macro="" textlink="">
      <xdr:nvSpPr>
        <xdr:cNvPr id="31" name="Check Box 1" hidden="1">
          <a:extLst>
            <a:ext uri="{63B3BB69-23CF-44E3-9099-C40C66FF867C}">
              <a14:compatExt xmlns:a14="http://schemas.microsoft.com/office/drawing/2010/main" spid="_x0000_s975873"/>
            </a:ext>
          </a:extLst>
        </xdr:cNvPr>
        <xdr:cNvSpPr/>
      </xdr:nvSpPr>
      <xdr:spPr bwMode="auto">
        <a:xfrm>
          <a:off x="432435" y="216598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32" name="Check Box 2" hidden="1">
          <a:extLst>
            <a:ext uri="{63B3BB69-23CF-44E3-9099-C40C66FF867C}">
              <a14:compatExt xmlns:a14="http://schemas.microsoft.com/office/drawing/2010/main" spid="_x0000_s975874"/>
            </a:ext>
          </a:extLst>
        </xdr:cNvPr>
        <xdr:cNvSpPr/>
      </xdr:nvSpPr>
      <xdr:spPr bwMode="auto">
        <a:xfrm>
          <a:off x="42291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33" name="Check Box 3" hidden="1">
          <a:extLst>
            <a:ext uri="{63B3BB69-23CF-44E3-9099-C40C66FF867C}">
              <a14:compatExt xmlns:a14="http://schemas.microsoft.com/office/drawing/2010/main" spid="_x0000_s975875"/>
            </a:ext>
          </a:extLst>
        </xdr:cNvPr>
        <xdr:cNvSpPr/>
      </xdr:nvSpPr>
      <xdr:spPr bwMode="auto">
        <a:xfrm>
          <a:off x="432435" y="904303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34" name="Check Box 4" hidden="1">
          <a:extLst>
            <a:ext uri="{63B3BB69-23CF-44E3-9099-C40C66FF867C}">
              <a14:compatExt xmlns:a14="http://schemas.microsoft.com/office/drawing/2010/main" spid="_x0000_s975876"/>
            </a:ext>
          </a:extLst>
        </xdr:cNvPr>
        <xdr:cNvSpPr/>
      </xdr:nvSpPr>
      <xdr:spPr bwMode="auto">
        <a:xfrm>
          <a:off x="422910" y="57931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35" name="Check Box 6" hidden="1">
          <a:extLst>
            <a:ext uri="{63B3BB69-23CF-44E3-9099-C40C66FF867C}">
              <a14:compatExt xmlns:a14="http://schemas.microsoft.com/office/drawing/2010/main" spid="_x0000_s975878"/>
            </a:ext>
          </a:extLst>
        </xdr:cNvPr>
        <xdr:cNvSpPr/>
      </xdr:nvSpPr>
      <xdr:spPr bwMode="auto">
        <a:xfrm>
          <a:off x="1967865" y="773049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36" name="Check Box 9" hidden="1">
          <a:extLst>
            <a:ext uri="{63B3BB69-23CF-44E3-9099-C40C66FF867C}">
              <a14:compatExt xmlns:a14="http://schemas.microsoft.com/office/drawing/2010/main" spid="_x0000_s975881"/>
            </a:ext>
          </a:extLst>
        </xdr:cNvPr>
        <xdr:cNvSpPr/>
      </xdr:nvSpPr>
      <xdr:spPr bwMode="auto">
        <a:xfrm>
          <a:off x="422910" y="775906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14</xdr:row>
          <xdr:rowOff>708660</xdr:rowOff>
        </xdr:from>
        <xdr:to>
          <xdr:col>2</xdr:col>
          <xdr:colOff>30480</xdr:colOff>
          <xdr:row>14</xdr:row>
          <xdr:rowOff>868680</xdr:rowOff>
        </xdr:to>
        <xdr:sp macro="" textlink="">
          <xdr:nvSpPr>
            <xdr:cNvPr id="1272838" name="Check Box 6" hidden="1">
              <a:extLst>
                <a:ext uri="{63B3BB69-23CF-44E3-9099-C40C66FF867C}">
                  <a14:compatExt spid="_x0000_s1272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20</xdr:row>
          <xdr:rowOff>144780</xdr:rowOff>
        </xdr:from>
        <xdr:to>
          <xdr:col>2</xdr:col>
          <xdr:colOff>30480</xdr:colOff>
          <xdr:row>20</xdr:row>
          <xdr:rowOff>297180</xdr:rowOff>
        </xdr:to>
        <xdr:sp macro="" textlink="">
          <xdr:nvSpPr>
            <xdr:cNvPr id="1272839" name="Check Box 7" hidden="1">
              <a:extLst>
                <a:ext uri="{63B3BB69-23CF-44E3-9099-C40C66FF867C}">
                  <a14:compatExt spid="_x0000_s1272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30480</xdr:colOff>
          <xdr:row>15</xdr:row>
          <xdr:rowOff>342900</xdr:rowOff>
        </xdr:to>
        <xdr:sp macro="" textlink="">
          <xdr:nvSpPr>
            <xdr:cNvPr id="1272840" name="Check Box 8" hidden="1">
              <a:extLst>
                <a:ext uri="{63B3BB69-23CF-44E3-9099-C40C66FF867C}">
                  <a14:compatExt spid="_x0000_s1272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716280</xdr:rowOff>
        </xdr:from>
        <xdr:to>
          <xdr:col>4</xdr:col>
          <xdr:colOff>304800</xdr:colOff>
          <xdr:row>19</xdr:row>
          <xdr:rowOff>60960</xdr:rowOff>
        </xdr:to>
        <xdr:sp macro="" textlink="">
          <xdr:nvSpPr>
            <xdr:cNvPr id="1272841" name="Check Box 9" hidden="1">
              <a:extLst>
                <a:ext uri="{63B3BB69-23CF-44E3-9099-C40C66FF867C}">
                  <a14:compatExt spid="_x0000_s1272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746760</xdr:rowOff>
        </xdr:from>
        <xdr:to>
          <xdr:col>2</xdr:col>
          <xdr:colOff>30480</xdr:colOff>
          <xdr:row>19</xdr:row>
          <xdr:rowOff>83820</xdr:rowOff>
        </xdr:to>
        <xdr:sp macro="" textlink="">
          <xdr:nvSpPr>
            <xdr:cNvPr id="1272842" name="Check Box 10" hidden="1">
              <a:extLst>
                <a:ext uri="{63B3BB69-23CF-44E3-9099-C40C66FF867C}">
                  <a14:compatExt spid="_x0000_s1272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412375</xdr:colOff>
      <xdr:row>4</xdr:row>
      <xdr:rowOff>8964</xdr:rowOff>
    </xdr:from>
    <xdr:to>
      <xdr:col>9</xdr:col>
      <xdr:colOff>229058</xdr:colOff>
      <xdr:row>7</xdr:row>
      <xdr:rowOff>128328</xdr:rowOff>
    </xdr:to>
    <xdr:sp macro="" textlink="">
      <xdr:nvSpPr>
        <xdr:cNvPr id="43" name="額縁 42">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8104093" y="977152"/>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editAs="oneCell">
    <xdr:from>
      <xdr:col>1</xdr:col>
      <xdr:colOff>361950</xdr:colOff>
      <xdr:row>9</xdr:row>
      <xdr:rowOff>76200</xdr:rowOff>
    </xdr:from>
    <xdr:to>
      <xdr:col>2</xdr:col>
      <xdr:colOff>19050</xdr:colOff>
      <xdr:row>9</xdr:row>
      <xdr:rowOff>257175</xdr:rowOff>
    </xdr:to>
    <xdr:sp macro="" textlink="">
      <xdr:nvSpPr>
        <xdr:cNvPr id="2" name="Check Box 1" hidden="1">
          <a:extLst>
            <a:ext uri="{63B3BB69-23CF-44E3-9099-C40C66FF867C}">
              <a14:compatExt xmlns:a14="http://schemas.microsoft.com/office/drawing/2010/main" spid="_x0000_s976897"/>
            </a:ext>
          </a:extLst>
        </xdr:cNvPr>
        <xdr:cNvSpPr/>
      </xdr:nvSpPr>
      <xdr:spPr bwMode="auto">
        <a:xfrm>
          <a:off x="422910" y="21945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3" name="Check Box 2" hidden="1">
          <a:extLst>
            <a:ext uri="{63B3BB69-23CF-44E3-9099-C40C66FF867C}">
              <a14:compatExt xmlns:a14="http://schemas.microsoft.com/office/drawing/2010/main" spid="_x0000_s976898"/>
            </a:ext>
          </a:extLst>
        </xdr:cNvPr>
        <xdr:cNvSpPr/>
      </xdr:nvSpPr>
      <xdr:spPr bwMode="auto">
        <a:xfrm>
          <a:off x="432435"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4" name="Check Box 3" hidden="1">
          <a:extLst>
            <a:ext uri="{63B3BB69-23CF-44E3-9099-C40C66FF867C}">
              <a14:compatExt xmlns:a14="http://schemas.microsoft.com/office/drawing/2010/main" spid="_x0000_s976899"/>
            </a:ext>
          </a:extLst>
        </xdr:cNvPr>
        <xdr:cNvSpPr/>
      </xdr:nvSpPr>
      <xdr:spPr bwMode="auto">
        <a:xfrm>
          <a:off x="432435" y="57835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5" name="Check Box 4" hidden="1">
          <a:extLst>
            <a:ext uri="{63B3BB69-23CF-44E3-9099-C40C66FF867C}">
              <a14:compatExt xmlns:a14="http://schemas.microsoft.com/office/drawing/2010/main" spid="_x0000_s976900"/>
            </a:ext>
          </a:extLst>
        </xdr:cNvPr>
        <xdr:cNvSpPr/>
      </xdr:nvSpPr>
      <xdr:spPr bwMode="auto">
        <a:xfrm>
          <a:off x="432435" y="658749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6" name="Check Box 5" hidden="1">
          <a:extLst>
            <a:ext uri="{63B3BB69-23CF-44E3-9099-C40C66FF867C}">
              <a14:compatExt xmlns:a14="http://schemas.microsoft.com/office/drawing/2010/main" spid="_x0000_s976901"/>
            </a:ext>
          </a:extLst>
        </xdr:cNvPr>
        <xdr:cNvSpPr/>
      </xdr:nvSpPr>
      <xdr:spPr bwMode="auto">
        <a:xfrm>
          <a:off x="432435" y="830199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7" name="Check Box 6" hidden="1">
          <a:extLst>
            <a:ext uri="{63B3BB69-23CF-44E3-9099-C40C66FF867C}">
              <a14:compatExt xmlns:a14="http://schemas.microsoft.com/office/drawing/2010/main" spid="_x0000_s976902"/>
            </a:ext>
          </a:extLst>
        </xdr:cNvPr>
        <xdr:cNvSpPr/>
      </xdr:nvSpPr>
      <xdr:spPr bwMode="auto">
        <a:xfrm>
          <a:off x="1977390" y="65684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8" name="Check Box 7" hidden="1">
          <a:extLst>
            <a:ext uri="{63B3BB69-23CF-44E3-9099-C40C66FF867C}">
              <a14:compatExt xmlns:a14="http://schemas.microsoft.com/office/drawing/2010/main" spid="_x0000_s976903"/>
            </a:ext>
          </a:extLst>
        </xdr:cNvPr>
        <xdr:cNvSpPr/>
      </xdr:nvSpPr>
      <xdr:spPr bwMode="auto">
        <a:xfrm>
          <a:off x="422910" y="244030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 name="Check Box 8" hidden="1">
          <a:extLst>
            <a:ext uri="{63B3BB69-23CF-44E3-9099-C40C66FF867C}">
              <a14:compatExt xmlns:a14="http://schemas.microsoft.com/office/drawing/2010/main" spid="_x0000_s976904"/>
            </a:ext>
          </a:extLst>
        </xdr:cNvPr>
        <xdr:cNvSpPr/>
      </xdr:nvSpPr>
      <xdr:spPr bwMode="auto">
        <a:xfrm>
          <a:off x="1977390" y="8282940"/>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10" name="Check Box 9" hidden="1">
          <a:extLst>
            <a:ext uri="{63B3BB69-23CF-44E3-9099-C40C66FF867C}">
              <a14:compatExt xmlns:a14="http://schemas.microsoft.com/office/drawing/2010/main" spid="_x0000_s976905"/>
            </a:ext>
          </a:extLst>
        </xdr:cNvPr>
        <xdr:cNvSpPr/>
      </xdr:nvSpPr>
      <xdr:spPr bwMode="auto">
        <a:xfrm>
          <a:off x="432435" y="98317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76200</xdr:rowOff>
    </xdr:from>
    <xdr:to>
      <xdr:col>2</xdr:col>
      <xdr:colOff>19050</xdr:colOff>
      <xdr:row>9</xdr:row>
      <xdr:rowOff>257175</xdr:rowOff>
    </xdr:to>
    <xdr:sp macro="" textlink="">
      <xdr:nvSpPr>
        <xdr:cNvPr id="11" name="Check Box 1" hidden="1">
          <a:extLst>
            <a:ext uri="{63B3BB69-23CF-44E3-9099-C40C66FF867C}">
              <a14:compatExt xmlns:a14="http://schemas.microsoft.com/office/drawing/2010/main" spid="_x0000_s976897"/>
            </a:ext>
          </a:extLst>
        </xdr:cNvPr>
        <xdr:cNvSpPr/>
      </xdr:nvSpPr>
      <xdr:spPr bwMode="auto">
        <a:xfrm>
          <a:off x="422910" y="21945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12" name="Check Box 2" hidden="1">
          <a:extLst>
            <a:ext uri="{63B3BB69-23CF-44E3-9099-C40C66FF867C}">
              <a14:compatExt xmlns:a14="http://schemas.microsoft.com/office/drawing/2010/main" spid="_x0000_s976898"/>
            </a:ext>
          </a:extLst>
        </xdr:cNvPr>
        <xdr:cNvSpPr/>
      </xdr:nvSpPr>
      <xdr:spPr bwMode="auto">
        <a:xfrm>
          <a:off x="432435"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13" name="Check Box 3" hidden="1">
          <a:extLst>
            <a:ext uri="{63B3BB69-23CF-44E3-9099-C40C66FF867C}">
              <a14:compatExt xmlns:a14="http://schemas.microsoft.com/office/drawing/2010/main" spid="_x0000_s976899"/>
            </a:ext>
          </a:extLst>
        </xdr:cNvPr>
        <xdr:cNvSpPr/>
      </xdr:nvSpPr>
      <xdr:spPr bwMode="auto">
        <a:xfrm>
          <a:off x="432435" y="57835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14" name="Check Box 4" hidden="1">
          <a:extLst>
            <a:ext uri="{63B3BB69-23CF-44E3-9099-C40C66FF867C}">
              <a14:compatExt xmlns:a14="http://schemas.microsoft.com/office/drawing/2010/main" spid="_x0000_s976900"/>
            </a:ext>
          </a:extLst>
        </xdr:cNvPr>
        <xdr:cNvSpPr/>
      </xdr:nvSpPr>
      <xdr:spPr bwMode="auto">
        <a:xfrm>
          <a:off x="432435" y="658749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15" name="Check Box 5" hidden="1">
          <a:extLst>
            <a:ext uri="{63B3BB69-23CF-44E3-9099-C40C66FF867C}">
              <a14:compatExt xmlns:a14="http://schemas.microsoft.com/office/drawing/2010/main" spid="_x0000_s976901"/>
            </a:ext>
          </a:extLst>
        </xdr:cNvPr>
        <xdr:cNvSpPr/>
      </xdr:nvSpPr>
      <xdr:spPr bwMode="auto">
        <a:xfrm>
          <a:off x="432435" y="830199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16" name="Check Box 6" hidden="1">
          <a:extLst>
            <a:ext uri="{63B3BB69-23CF-44E3-9099-C40C66FF867C}">
              <a14:compatExt xmlns:a14="http://schemas.microsoft.com/office/drawing/2010/main" spid="_x0000_s976902"/>
            </a:ext>
          </a:extLst>
        </xdr:cNvPr>
        <xdr:cNvSpPr/>
      </xdr:nvSpPr>
      <xdr:spPr bwMode="auto">
        <a:xfrm>
          <a:off x="1977390" y="65684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17" name="Check Box 7" hidden="1">
          <a:extLst>
            <a:ext uri="{63B3BB69-23CF-44E3-9099-C40C66FF867C}">
              <a14:compatExt xmlns:a14="http://schemas.microsoft.com/office/drawing/2010/main" spid="_x0000_s976903"/>
            </a:ext>
          </a:extLst>
        </xdr:cNvPr>
        <xdr:cNvSpPr/>
      </xdr:nvSpPr>
      <xdr:spPr bwMode="auto">
        <a:xfrm>
          <a:off x="422910" y="244030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18" name="Check Box 8" hidden="1">
          <a:extLst>
            <a:ext uri="{63B3BB69-23CF-44E3-9099-C40C66FF867C}">
              <a14:compatExt xmlns:a14="http://schemas.microsoft.com/office/drawing/2010/main" spid="_x0000_s976904"/>
            </a:ext>
          </a:extLst>
        </xdr:cNvPr>
        <xdr:cNvSpPr/>
      </xdr:nvSpPr>
      <xdr:spPr bwMode="auto">
        <a:xfrm>
          <a:off x="1977390" y="8282940"/>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19" name="Check Box 9" hidden="1">
          <a:extLst>
            <a:ext uri="{63B3BB69-23CF-44E3-9099-C40C66FF867C}">
              <a14:compatExt xmlns:a14="http://schemas.microsoft.com/office/drawing/2010/main" spid="_x0000_s976905"/>
            </a:ext>
          </a:extLst>
        </xdr:cNvPr>
        <xdr:cNvSpPr/>
      </xdr:nvSpPr>
      <xdr:spPr bwMode="auto">
        <a:xfrm>
          <a:off x="432435" y="98317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9</xdr:row>
      <xdr:rowOff>57150</xdr:rowOff>
    </xdr:from>
    <xdr:to>
      <xdr:col>2</xdr:col>
      <xdr:colOff>19050</xdr:colOff>
      <xdr:row>9</xdr:row>
      <xdr:rowOff>209550</xdr:rowOff>
    </xdr:to>
    <xdr:sp macro="" textlink="">
      <xdr:nvSpPr>
        <xdr:cNvPr id="21" name="Check Box 1" hidden="1">
          <a:extLst>
            <a:ext uri="{63B3BB69-23CF-44E3-9099-C40C66FF867C}">
              <a14:compatExt xmlns:a14="http://schemas.microsoft.com/office/drawing/2010/main" spid="_x0000_s976897"/>
            </a:ext>
          </a:extLst>
        </xdr:cNvPr>
        <xdr:cNvSpPr/>
      </xdr:nvSpPr>
      <xdr:spPr bwMode="auto">
        <a:xfrm>
          <a:off x="346710" y="217551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14</xdr:row>
      <xdr:rowOff>704850</xdr:rowOff>
    </xdr:from>
    <xdr:to>
      <xdr:col>2</xdr:col>
      <xdr:colOff>19050</xdr:colOff>
      <xdr:row>14</xdr:row>
      <xdr:rowOff>866775</xdr:rowOff>
    </xdr:to>
    <xdr:sp macro="" textlink="">
      <xdr:nvSpPr>
        <xdr:cNvPr id="22" name="Check Box 2" hidden="1">
          <a:extLst>
            <a:ext uri="{63B3BB69-23CF-44E3-9099-C40C66FF867C}">
              <a14:compatExt xmlns:a14="http://schemas.microsoft.com/office/drawing/2010/main" spid="_x0000_s976898"/>
            </a:ext>
          </a:extLst>
        </xdr:cNvPr>
        <xdr:cNvSpPr/>
      </xdr:nvSpPr>
      <xdr:spPr bwMode="auto">
        <a:xfrm>
          <a:off x="356235" y="4278630"/>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15</xdr:row>
      <xdr:rowOff>180975</xdr:rowOff>
    </xdr:from>
    <xdr:to>
      <xdr:col>2</xdr:col>
      <xdr:colOff>19050</xdr:colOff>
      <xdr:row>15</xdr:row>
      <xdr:rowOff>333375</xdr:rowOff>
    </xdr:to>
    <xdr:sp macro="" textlink="">
      <xdr:nvSpPr>
        <xdr:cNvPr id="23" name="Check Box 3" hidden="1">
          <a:extLst>
            <a:ext uri="{63B3BB69-23CF-44E3-9099-C40C66FF867C}">
              <a14:compatExt xmlns:a14="http://schemas.microsoft.com/office/drawing/2010/main" spid="_x0000_s976899"/>
            </a:ext>
          </a:extLst>
        </xdr:cNvPr>
        <xdr:cNvSpPr/>
      </xdr:nvSpPr>
      <xdr:spPr bwMode="auto">
        <a:xfrm>
          <a:off x="356235" y="573595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17</xdr:row>
      <xdr:rowOff>47625</xdr:rowOff>
    </xdr:from>
    <xdr:to>
      <xdr:col>2</xdr:col>
      <xdr:colOff>19050</xdr:colOff>
      <xdr:row>17</xdr:row>
      <xdr:rowOff>200025</xdr:rowOff>
    </xdr:to>
    <xdr:sp macro="" textlink="">
      <xdr:nvSpPr>
        <xdr:cNvPr id="24" name="Check Box 4" hidden="1">
          <a:extLst>
            <a:ext uri="{63B3BB69-23CF-44E3-9099-C40C66FF867C}">
              <a14:compatExt xmlns:a14="http://schemas.microsoft.com/office/drawing/2010/main" spid="_x0000_s976900"/>
            </a:ext>
          </a:extLst>
        </xdr:cNvPr>
        <xdr:cNvSpPr/>
      </xdr:nvSpPr>
      <xdr:spPr bwMode="auto">
        <a:xfrm>
          <a:off x="356235" y="657796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19</xdr:row>
      <xdr:rowOff>933450</xdr:rowOff>
    </xdr:from>
    <xdr:to>
      <xdr:col>2</xdr:col>
      <xdr:colOff>19050</xdr:colOff>
      <xdr:row>20</xdr:row>
      <xdr:rowOff>76200</xdr:rowOff>
    </xdr:to>
    <xdr:sp macro="" textlink="">
      <xdr:nvSpPr>
        <xdr:cNvPr id="25" name="Check Box 5" hidden="1">
          <a:extLst>
            <a:ext uri="{63B3BB69-23CF-44E3-9099-C40C66FF867C}">
              <a14:compatExt xmlns:a14="http://schemas.microsoft.com/office/drawing/2010/main" spid="_x0000_s976901"/>
            </a:ext>
          </a:extLst>
        </xdr:cNvPr>
        <xdr:cNvSpPr/>
      </xdr:nvSpPr>
      <xdr:spPr bwMode="auto">
        <a:xfrm>
          <a:off x="356235" y="8073390"/>
          <a:ext cx="577215" cy="407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914400</xdr:rowOff>
    </xdr:from>
    <xdr:to>
      <xdr:col>4</xdr:col>
      <xdr:colOff>314325</xdr:colOff>
      <xdr:row>20</xdr:row>
      <xdr:rowOff>57150</xdr:rowOff>
    </xdr:to>
    <xdr:sp macro="" textlink="">
      <xdr:nvSpPr>
        <xdr:cNvPr id="26" name="Check Box 8" hidden="1">
          <a:extLst>
            <a:ext uri="{63B3BB69-23CF-44E3-9099-C40C66FF867C}">
              <a14:compatExt xmlns:a14="http://schemas.microsoft.com/office/drawing/2010/main" spid="_x0000_s976904"/>
            </a:ext>
          </a:extLst>
        </xdr:cNvPr>
        <xdr:cNvSpPr/>
      </xdr:nvSpPr>
      <xdr:spPr bwMode="auto">
        <a:xfrm>
          <a:off x="1977390" y="8054340"/>
          <a:ext cx="508635" cy="407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21</xdr:row>
      <xdr:rowOff>133350</xdr:rowOff>
    </xdr:from>
    <xdr:to>
      <xdr:col>2</xdr:col>
      <xdr:colOff>19050</xdr:colOff>
      <xdr:row>21</xdr:row>
      <xdr:rowOff>285750</xdr:rowOff>
    </xdr:to>
    <xdr:sp macro="" textlink="">
      <xdr:nvSpPr>
        <xdr:cNvPr id="27" name="Check Box 9" hidden="1">
          <a:extLst>
            <a:ext uri="{63B3BB69-23CF-44E3-9099-C40C66FF867C}">
              <a14:compatExt xmlns:a14="http://schemas.microsoft.com/office/drawing/2010/main" spid="_x0000_s976905"/>
            </a:ext>
          </a:extLst>
        </xdr:cNvPr>
        <xdr:cNvSpPr/>
      </xdr:nvSpPr>
      <xdr:spPr bwMode="auto">
        <a:xfrm>
          <a:off x="356235" y="98031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60960</xdr:rowOff>
        </xdr:from>
        <xdr:to>
          <xdr:col>2</xdr:col>
          <xdr:colOff>22860</xdr:colOff>
          <xdr:row>9</xdr:row>
          <xdr:rowOff>213360</xdr:rowOff>
        </xdr:to>
        <xdr:sp macro="" textlink="">
          <xdr:nvSpPr>
            <xdr:cNvPr id="1273857" name="Check Box 1" hidden="1">
              <a:extLst>
                <a:ext uri="{63B3BB69-23CF-44E3-9099-C40C66FF867C}">
                  <a14:compatExt spid="_x0000_s1273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14</xdr:row>
          <xdr:rowOff>708660</xdr:rowOff>
        </xdr:from>
        <xdr:to>
          <xdr:col>2</xdr:col>
          <xdr:colOff>22860</xdr:colOff>
          <xdr:row>14</xdr:row>
          <xdr:rowOff>868680</xdr:rowOff>
        </xdr:to>
        <xdr:sp macro="" textlink="">
          <xdr:nvSpPr>
            <xdr:cNvPr id="1273858" name="Check Box 2" hidden="1">
              <a:extLst>
                <a:ext uri="{63B3BB69-23CF-44E3-9099-C40C66FF867C}">
                  <a14:compatExt spid="_x0000_s1273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15</xdr:row>
          <xdr:rowOff>182880</xdr:rowOff>
        </xdr:from>
        <xdr:to>
          <xdr:col>2</xdr:col>
          <xdr:colOff>22860</xdr:colOff>
          <xdr:row>15</xdr:row>
          <xdr:rowOff>335280</xdr:rowOff>
        </xdr:to>
        <xdr:sp macro="" textlink="">
          <xdr:nvSpPr>
            <xdr:cNvPr id="1273859" name="Check Box 3" hidden="1">
              <a:extLst>
                <a:ext uri="{63B3BB69-23CF-44E3-9099-C40C66FF867C}">
                  <a14:compatExt spid="_x0000_s1273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17</xdr:row>
          <xdr:rowOff>45720</xdr:rowOff>
        </xdr:from>
        <xdr:to>
          <xdr:col>2</xdr:col>
          <xdr:colOff>22860</xdr:colOff>
          <xdr:row>17</xdr:row>
          <xdr:rowOff>198120</xdr:rowOff>
        </xdr:to>
        <xdr:sp macro="" textlink="">
          <xdr:nvSpPr>
            <xdr:cNvPr id="1273860" name="Check Box 4" hidden="1">
              <a:extLst>
                <a:ext uri="{63B3BB69-23CF-44E3-9099-C40C66FF867C}">
                  <a14:compatExt spid="_x0000_s1273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19</xdr:row>
          <xdr:rowOff>937260</xdr:rowOff>
        </xdr:from>
        <xdr:to>
          <xdr:col>2</xdr:col>
          <xdr:colOff>22860</xdr:colOff>
          <xdr:row>20</xdr:row>
          <xdr:rowOff>76200</xdr:rowOff>
        </xdr:to>
        <xdr:sp macro="" textlink="">
          <xdr:nvSpPr>
            <xdr:cNvPr id="1273861" name="Check Box 5" hidden="1">
              <a:extLst>
                <a:ext uri="{63B3BB69-23CF-44E3-9099-C40C66FF867C}">
                  <a14:compatExt spid="_x0000_s1273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19</xdr:row>
          <xdr:rowOff>914400</xdr:rowOff>
        </xdr:from>
        <xdr:to>
          <xdr:col>4</xdr:col>
          <xdr:colOff>312420</xdr:colOff>
          <xdr:row>20</xdr:row>
          <xdr:rowOff>60960</xdr:rowOff>
        </xdr:to>
        <xdr:sp macro="" textlink="">
          <xdr:nvSpPr>
            <xdr:cNvPr id="1273862" name="Check Box 6" hidden="1">
              <a:extLst>
                <a:ext uri="{63B3BB69-23CF-44E3-9099-C40C66FF867C}">
                  <a14:compatExt spid="_x0000_s1273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21</xdr:row>
          <xdr:rowOff>137160</xdr:rowOff>
        </xdr:from>
        <xdr:to>
          <xdr:col>2</xdr:col>
          <xdr:colOff>22860</xdr:colOff>
          <xdr:row>21</xdr:row>
          <xdr:rowOff>289560</xdr:rowOff>
        </xdr:to>
        <xdr:sp macro="" textlink="">
          <xdr:nvSpPr>
            <xdr:cNvPr id="1273863" name="Check Box 7" hidden="1">
              <a:extLst>
                <a:ext uri="{63B3BB69-23CF-44E3-9099-C40C66FF867C}">
                  <a14:compatExt spid="_x0000_s1273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361950</xdr:colOff>
      <xdr:row>9</xdr:row>
      <xdr:rowOff>76200</xdr:rowOff>
    </xdr:from>
    <xdr:to>
      <xdr:col>2</xdr:col>
      <xdr:colOff>19050</xdr:colOff>
      <xdr:row>9</xdr:row>
      <xdr:rowOff>257175</xdr:rowOff>
    </xdr:to>
    <xdr:sp macro="" textlink="">
      <xdr:nvSpPr>
        <xdr:cNvPr id="35" name="Check Box 1" hidden="1">
          <a:extLst>
            <a:ext uri="{63B3BB69-23CF-44E3-9099-C40C66FF867C}">
              <a14:compatExt xmlns:a14="http://schemas.microsoft.com/office/drawing/2010/main" spid="_x0000_s976897"/>
            </a:ext>
          </a:extLst>
        </xdr:cNvPr>
        <xdr:cNvSpPr/>
      </xdr:nvSpPr>
      <xdr:spPr bwMode="auto">
        <a:xfrm>
          <a:off x="422910" y="21945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36" name="Check Box 2" hidden="1">
          <a:extLst>
            <a:ext uri="{63B3BB69-23CF-44E3-9099-C40C66FF867C}">
              <a14:compatExt xmlns:a14="http://schemas.microsoft.com/office/drawing/2010/main" spid="_x0000_s976898"/>
            </a:ext>
          </a:extLst>
        </xdr:cNvPr>
        <xdr:cNvSpPr/>
      </xdr:nvSpPr>
      <xdr:spPr bwMode="auto">
        <a:xfrm>
          <a:off x="432435"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37" name="Check Box 3" hidden="1">
          <a:extLst>
            <a:ext uri="{63B3BB69-23CF-44E3-9099-C40C66FF867C}">
              <a14:compatExt xmlns:a14="http://schemas.microsoft.com/office/drawing/2010/main" spid="_x0000_s976899"/>
            </a:ext>
          </a:extLst>
        </xdr:cNvPr>
        <xdr:cNvSpPr/>
      </xdr:nvSpPr>
      <xdr:spPr bwMode="auto">
        <a:xfrm>
          <a:off x="432435" y="57835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38" name="Check Box 4" hidden="1">
          <a:extLst>
            <a:ext uri="{63B3BB69-23CF-44E3-9099-C40C66FF867C}">
              <a14:compatExt xmlns:a14="http://schemas.microsoft.com/office/drawing/2010/main" spid="_x0000_s976900"/>
            </a:ext>
          </a:extLst>
        </xdr:cNvPr>
        <xdr:cNvSpPr/>
      </xdr:nvSpPr>
      <xdr:spPr bwMode="auto">
        <a:xfrm>
          <a:off x="432435" y="658749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39" name="Check Box 5" hidden="1">
          <a:extLst>
            <a:ext uri="{63B3BB69-23CF-44E3-9099-C40C66FF867C}">
              <a14:compatExt xmlns:a14="http://schemas.microsoft.com/office/drawing/2010/main" spid="_x0000_s976901"/>
            </a:ext>
          </a:extLst>
        </xdr:cNvPr>
        <xdr:cNvSpPr/>
      </xdr:nvSpPr>
      <xdr:spPr bwMode="auto">
        <a:xfrm>
          <a:off x="432435" y="830199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40" name="Check Box 6" hidden="1">
          <a:extLst>
            <a:ext uri="{63B3BB69-23CF-44E3-9099-C40C66FF867C}">
              <a14:compatExt xmlns:a14="http://schemas.microsoft.com/office/drawing/2010/main" spid="_x0000_s976902"/>
            </a:ext>
          </a:extLst>
        </xdr:cNvPr>
        <xdr:cNvSpPr/>
      </xdr:nvSpPr>
      <xdr:spPr bwMode="auto">
        <a:xfrm>
          <a:off x="1977390" y="65684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41" name="Check Box 7" hidden="1">
          <a:extLst>
            <a:ext uri="{63B3BB69-23CF-44E3-9099-C40C66FF867C}">
              <a14:compatExt xmlns:a14="http://schemas.microsoft.com/office/drawing/2010/main" spid="_x0000_s976903"/>
            </a:ext>
          </a:extLst>
        </xdr:cNvPr>
        <xdr:cNvSpPr/>
      </xdr:nvSpPr>
      <xdr:spPr bwMode="auto">
        <a:xfrm>
          <a:off x="422910" y="244030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42" name="Check Box 8" hidden="1">
          <a:extLst>
            <a:ext uri="{63B3BB69-23CF-44E3-9099-C40C66FF867C}">
              <a14:compatExt xmlns:a14="http://schemas.microsoft.com/office/drawing/2010/main" spid="_x0000_s976904"/>
            </a:ext>
          </a:extLst>
        </xdr:cNvPr>
        <xdr:cNvSpPr/>
      </xdr:nvSpPr>
      <xdr:spPr bwMode="auto">
        <a:xfrm>
          <a:off x="1977390" y="8282940"/>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43" name="Check Box 9" hidden="1">
          <a:extLst>
            <a:ext uri="{63B3BB69-23CF-44E3-9099-C40C66FF867C}">
              <a14:compatExt xmlns:a14="http://schemas.microsoft.com/office/drawing/2010/main" spid="_x0000_s976905"/>
            </a:ext>
          </a:extLst>
        </xdr:cNvPr>
        <xdr:cNvSpPr/>
      </xdr:nvSpPr>
      <xdr:spPr bwMode="auto">
        <a:xfrm>
          <a:off x="432435" y="98317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76200</xdr:rowOff>
    </xdr:from>
    <xdr:to>
      <xdr:col>2</xdr:col>
      <xdr:colOff>19050</xdr:colOff>
      <xdr:row>9</xdr:row>
      <xdr:rowOff>257175</xdr:rowOff>
    </xdr:to>
    <xdr:sp macro="" textlink="">
      <xdr:nvSpPr>
        <xdr:cNvPr id="44" name="Check Box 1" hidden="1">
          <a:extLst>
            <a:ext uri="{63B3BB69-23CF-44E3-9099-C40C66FF867C}">
              <a14:compatExt xmlns:a14="http://schemas.microsoft.com/office/drawing/2010/main" spid="_x0000_s976897"/>
            </a:ext>
          </a:extLst>
        </xdr:cNvPr>
        <xdr:cNvSpPr/>
      </xdr:nvSpPr>
      <xdr:spPr bwMode="auto">
        <a:xfrm>
          <a:off x="422910" y="21945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45" name="Check Box 2" hidden="1">
          <a:extLst>
            <a:ext uri="{63B3BB69-23CF-44E3-9099-C40C66FF867C}">
              <a14:compatExt xmlns:a14="http://schemas.microsoft.com/office/drawing/2010/main" spid="_x0000_s976898"/>
            </a:ext>
          </a:extLst>
        </xdr:cNvPr>
        <xdr:cNvSpPr/>
      </xdr:nvSpPr>
      <xdr:spPr bwMode="auto">
        <a:xfrm>
          <a:off x="432435"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46" name="Check Box 3" hidden="1">
          <a:extLst>
            <a:ext uri="{63B3BB69-23CF-44E3-9099-C40C66FF867C}">
              <a14:compatExt xmlns:a14="http://schemas.microsoft.com/office/drawing/2010/main" spid="_x0000_s976899"/>
            </a:ext>
          </a:extLst>
        </xdr:cNvPr>
        <xdr:cNvSpPr/>
      </xdr:nvSpPr>
      <xdr:spPr bwMode="auto">
        <a:xfrm>
          <a:off x="432435" y="57835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47" name="Check Box 4" hidden="1">
          <a:extLst>
            <a:ext uri="{63B3BB69-23CF-44E3-9099-C40C66FF867C}">
              <a14:compatExt xmlns:a14="http://schemas.microsoft.com/office/drawing/2010/main" spid="_x0000_s976900"/>
            </a:ext>
          </a:extLst>
        </xdr:cNvPr>
        <xdr:cNvSpPr/>
      </xdr:nvSpPr>
      <xdr:spPr bwMode="auto">
        <a:xfrm>
          <a:off x="432435" y="658749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48" name="Check Box 5" hidden="1">
          <a:extLst>
            <a:ext uri="{63B3BB69-23CF-44E3-9099-C40C66FF867C}">
              <a14:compatExt xmlns:a14="http://schemas.microsoft.com/office/drawing/2010/main" spid="_x0000_s976901"/>
            </a:ext>
          </a:extLst>
        </xdr:cNvPr>
        <xdr:cNvSpPr/>
      </xdr:nvSpPr>
      <xdr:spPr bwMode="auto">
        <a:xfrm>
          <a:off x="432435" y="830199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49" name="Check Box 6" hidden="1">
          <a:extLst>
            <a:ext uri="{63B3BB69-23CF-44E3-9099-C40C66FF867C}">
              <a14:compatExt xmlns:a14="http://schemas.microsoft.com/office/drawing/2010/main" spid="_x0000_s976902"/>
            </a:ext>
          </a:extLst>
        </xdr:cNvPr>
        <xdr:cNvSpPr/>
      </xdr:nvSpPr>
      <xdr:spPr bwMode="auto">
        <a:xfrm>
          <a:off x="1977390" y="65684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50" name="Check Box 7" hidden="1">
          <a:extLst>
            <a:ext uri="{63B3BB69-23CF-44E3-9099-C40C66FF867C}">
              <a14:compatExt xmlns:a14="http://schemas.microsoft.com/office/drawing/2010/main" spid="_x0000_s976903"/>
            </a:ext>
          </a:extLst>
        </xdr:cNvPr>
        <xdr:cNvSpPr/>
      </xdr:nvSpPr>
      <xdr:spPr bwMode="auto">
        <a:xfrm>
          <a:off x="422910" y="244030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51" name="Check Box 8" hidden="1">
          <a:extLst>
            <a:ext uri="{63B3BB69-23CF-44E3-9099-C40C66FF867C}">
              <a14:compatExt xmlns:a14="http://schemas.microsoft.com/office/drawing/2010/main" spid="_x0000_s976904"/>
            </a:ext>
          </a:extLst>
        </xdr:cNvPr>
        <xdr:cNvSpPr/>
      </xdr:nvSpPr>
      <xdr:spPr bwMode="auto">
        <a:xfrm>
          <a:off x="1977390" y="8282940"/>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52" name="Check Box 9" hidden="1">
          <a:extLst>
            <a:ext uri="{63B3BB69-23CF-44E3-9099-C40C66FF867C}">
              <a14:compatExt xmlns:a14="http://schemas.microsoft.com/office/drawing/2010/main" spid="_x0000_s976905"/>
            </a:ext>
          </a:extLst>
        </xdr:cNvPr>
        <xdr:cNvSpPr/>
      </xdr:nvSpPr>
      <xdr:spPr bwMode="auto">
        <a:xfrm>
          <a:off x="432435" y="98317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60960</xdr:rowOff>
        </xdr:from>
        <xdr:to>
          <xdr:col>2</xdr:col>
          <xdr:colOff>22860</xdr:colOff>
          <xdr:row>9</xdr:row>
          <xdr:rowOff>213360</xdr:rowOff>
        </xdr:to>
        <xdr:sp macro="" textlink="">
          <xdr:nvSpPr>
            <xdr:cNvPr id="1273864" name="Check Box 8" hidden="1">
              <a:extLst>
                <a:ext uri="{63B3BB69-23CF-44E3-9099-C40C66FF867C}">
                  <a14:compatExt spid="_x0000_s1273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14</xdr:row>
          <xdr:rowOff>708660</xdr:rowOff>
        </xdr:from>
        <xdr:to>
          <xdr:col>2</xdr:col>
          <xdr:colOff>22860</xdr:colOff>
          <xdr:row>14</xdr:row>
          <xdr:rowOff>868680</xdr:rowOff>
        </xdr:to>
        <xdr:sp macro="" textlink="">
          <xdr:nvSpPr>
            <xdr:cNvPr id="1273865" name="Check Box 9" hidden="1">
              <a:extLst>
                <a:ext uri="{63B3BB69-23CF-44E3-9099-C40C66FF867C}">
                  <a14:compatExt spid="_x0000_s1273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15</xdr:row>
          <xdr:rowOff>182880</xdr:rowOff>
        </xdr:from>
        <xdr:to>
          <xdr:col>2</xdr:col>
          <xdr:colOff>22860</xdr:colOff>
          <xdr:row>15</xdr:row>
          <xdr:rowOff>335280</xdr:rowOff>
        </xdr:to>
        <xdr:sp macro="" textlink="">
          <xdr:nvSpPr>
            <xdr:cNvPr id="1273866" name="Check Box 10" hidden="1">
              <a:extLst>
                <a:ext uri="{63B3BB69-23CF-44E3-9099-C40C66FF867C}">
                  <a14:compatExt spid="_x0000_s1273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17</xdr:row>
          <xdr:rowOff>45720</xdr:rowOff>
        </xdr:from>
        <xdr:to>
          <xdr:col>2</xdr:col>
          <xdr:colOff>22860</xdr:colOff>
          <xdr:row>17</xdr:row>
          <xdr:rowOff>198120</xdr:rowOff>
        </xdr:to>
        <xdr:sp macro="" textlink="">
          <xdr:nvSpPr>
            <xdr:cNvPr id="1273867" name="Check Box 11" hidden="1">
              <a:extLst>
                <a:ext uri="{63B3BB69-23CF-44E3-9099-C40C66FF867C}">
                  <a14:compatExt spid="_x0000_s1273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19</xdr:row>
          <xdr:rowOff>937260</xdr:rowOff>
        </xdr:from>
        <xdr:to>
          <xdr:col>2</xdr:col>
          <xdr:colOff>22860</xdr:colOff>
          <xdr:row>20</xdr:row>
          <xdr:rowOff>76200</xdr:rowOff>
        </xdr:to>
        <xdr:sp macro="" textlink="">
          <xdr:nvSpPr>
            <xdr:cNvPr id="1273868" name="Check Box 12" hidden="1">
              <a:extLst>
                <a:ext uri="{63B3BB69-23CF-44E3-9099-C40C66FF867C}">
                  <a14:compatExt spid="_x0000_s1273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19</xdr:row>
          <xdr:rowOff>914400</xdr:rowOff>
        </xdr:from>
        <xdr:to>
          <xdr:col>4</xdr:col>
          <xdr:colOff>312420</xdr:colOff>
          <xdr:row>20</xdr:row>
          <xdr:rowOff>60960</xdr:rowOff>
        </xdr:to>
        <xdr:sp macro="" textlink="">
          <xdr:nvSpPr>
            <xdr:cNvPr id="1273869" name="Check Box 13" hidden="1">
              <a:extLst>
                <a:ext uri="{63B3BB69-23CF-44E3-9099-C40C66FF867C}">
                  <a14:compatExt spid="_x0000_s1273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21</xdr:row>
          <xdr:rowOff>137160</xdr:rowOff>
        </xdr:from>
        <xdr:to>
          <xdr:col>2</xdr:col>
          <xdr:colOff>22860</xdr:colOff>
          <xdr:row>21</xdr:row>
          <xdr:rowOff>289560</xdr:rowOff>
        </xdr:to>
        <xdr:sp macro="" textlink="">
          <xdr:nvSpPr>
            <xdr:cNvPr id="1273870" name="Check Box 14" hidden="1">
              <a:extLst>
                <a:ext uri="{63B3BB69-23CF-44E3-9099-C40C66FF867C}">
                  <a14:compatExt spid="_x0000_s1273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192156</xdr:colOff>
      <xdr:row>1</xdr:row>
      <xdr:rowOff>79514</xdr:rowOff>
    </xdr:from>
    <xdr:to>
      <xdr:col>9</xdr:col>
      <xdr:colOff>14295</xdr:colOff>
      <xdr:row>3</xdr:row>
      <xdr:rowOff>242923</xdr:rowOff>
    </xdr:to>
    <xdr:sp macro="" textlink="">
      <xdr:nvSpPr>
        <xdr:cNvPr id="60" name="額縁 59">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891669" y="245166"/>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238125</xdr:rowOff>
    </xdr:to>
    <xdr:sp macro="" textlink="">
      <xdr:nvSpPr>
        <xdr:cNvPr id="2" name="Check Box 3" hidden="1">
          <a:extLst>
            <a:ext uri="{63B3BB69-23CF-44E3-9099-C40C66FF867C}">
              <a14:compatExt xmlns:a14="http://schemas.microsoft.com/office/drawing/2010/main" spid="_x0000_s977923"/>
            </a:ext>
          </a:extLst>
        </xdr:cNvPr>
        <xdr:cNvSpPr/>
      </xdr:nvSpPr>
      <xdr:spPr bwMode="auto">
        <a:xfrm>
          <a:off x="43243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3" name="Check Box 4" hidden="1">
          <a:extLst>
            <a:ext uri="{63B3BB69-23CF-44E3-9099-C40C66FF867C}">
              <a14:compatExt xmlns:a14="http://schemas.microsoft.com/office/drawing/2010/main" spid="_x0000_s977924"/>
            </a:ext>
          </a:extLst>
        </xdr:cNvPr>
        <xdr:cNvSpPr/>
      </xdr:nvSpPr>
      <xdr:spPr bwMode="auto">
        <a:xfrm>
          <a:off x="432435" y="242125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4" name="Check Box 10" hidden="1">
          <a:extLst>
            <a:ext uri="{63B3BB69-23CF-44E3-9099-C40C66FF867C}">
              <a14:compatExt xmlns:a14="http://schemas.microsoft.com/office/drawing/2010/main" spid="_x0000_s977930"/>
            </a:ext>
          </a:extLst>
        </xdr:cNvPr>
        <xdr:cNvSpPr/>
      </xdr:nvSpPr>
      <xdr:spPr bwMode="auto">
        <a:xfrm>
          <a:off x="413385" y="44881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5" name="Check Box 11" hidden="1">
          <a:extLst>
            <a:ext uri="{63B3BB69-23CF-44E3-9099-C40C66FF867C}">
              <a14:compatExt xmlns:a14="http://schemas.microsoft.com/office/drawing/2010/main" spid="_x0000_s977931"/>
            </a:ext>
          </a:extLst>
        </xdr:cNvPr>
        <xdr:cNvSpPr/>
      </xdr:nvSpPr>
      <xdr:spPr bwMode="auto">
        <a:xfrm>
          <a:off x="413385" y="584835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6" name="Check Box 12" hidden="1">
          <a:extLst>
            <a:ext uri="{63B3BB69-23CF-44E3-9099-C40C66FF867C}">
              <a14:compatExt xmlns:a14="http://schemas.microsoft.com/office/drawing/2010/main" spid="_x0000_s977932"/>
            </a:ext>
          </a:extLst>
        </xdr:cNvPr>
        <xdr:cNvSpPr/>
      </xdr:nvSpPr>
      <xdr:spPr bwMode="auto">
        <a:xfrm>
          <a:off x="413385" y="703326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24</xdr:row>
      <xdr:rowOff>180975</xdr:rowOff>
    </xdr:from>
    <xdr:to>
      <xdr:col>2</xdr:col>
      <xdr:colOff>9525</xdr:colOff>
      <xdr:row>24</xdr:row>
      <xdr:rowOff>381000</xdr:rowOff>
    </xdr:to>
    <xdr:sp macro="" textlink="">
      <xdr:nvSpPr>
        <xdr:cNvPr id="7" name="Check Box 13" hidden="1">
          <a:extLst>
            <a:ext uri="{63B3BB69-23CF-44E3-9099-C40C66FF867C}">
              <a14:compatExt xmlns:a14="http://schemas.microsoft.com/office/drawing/2010/main" spid="_x0000_s977933"/>
            </a:ext>
          </a:extLst>
        </xdr:cNvPr>
        <xdr:cNvSpPr/>
      </xdr:nvSpPr>
      <xdr:spPr bwMode="auto">
        <a:xfrm>
          <a:off x="413385" y="98888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361950</xdr:rowOff>
    </xdr:from>
    <xdr:to>
      <xdr:col>2</xdr:col>
      <xdr:colOff>9525</xdr:colOff>
      <xdr:row>23</xdr:row>
      <xdr:rowOff>114300</xdr:rowOff>
    </xdr:to>
    <xdr:sp macro="" textlink="">
      <xdr:nvSpPr>
        <xdr:cNvPr id="8" name="Check Box 14" hidden="1">
          <a:extLst>
            <a:ext uri="{63B3BB69-23CF-44E3-9099-C40C66FF867C}">
              <a14:compatExt xmlns:a14="http://schemas.microsoft.com/office/drawing/2010/main" spid="_x0000_s977934"/>
            </a:ext>
          </a:extLst>
        </xdr:cNvPr>
        <xdr:cNvSpPr/>
      </xdr:nvSpPr>
      <xdr:spPr bwMode="auto">
        <a:xfrm>
          <a:off x="413385" y="9185910"/>
          <a:ext cx="510540"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 name="Check Box 15" hidden="1">
          <a:extLst>
            <a:ext uri="{63B3BB69-23CF-44E3-9099-C40C66FF867C}">
              <a14:compatExt xmlns:a14="http://schemas.microsoft.com/office/drawing/2010/main" spid="_x0000_s977935"/>
            </a:ext>
          </a:extLst>
        </xdr:cNvPr>
        <xdr:cNvSpPr/>
      </xdr:nvSpPr>
      <xdr:spPr bwMode="auto">
        <a:xfrm>
          <a:off x="1977390" y="642366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10" name="Check Box 16" hidden="1">
          <a:extLst>
            <a:ext uri="{63B3BB69-23CF-44E3-9099-C40C66FF867C}">
              <a14:compatExt xmlns:a14="http://schemas.microsoft.com/office/drawing/2010/main" spid="_x0000_s977936"/>
            </a:ext>
          </a:extLst>
        </xdr:cNvPr>
        <xdr:cNvSpPr/>
      </xdr:nvSpPr>
      <xdr:spPr bwMode="auto">
        <a:xfrm>
          <a:off x="1977390" y="726186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11" name="Check Box 17" hidden="1">
          <a:extLst>
            <a:ext uri="{63B3BB69-23CF-44E3-9099-C40C66FF867C}">
              <a14:compatExt xmlns:a14="http://schemas.microsoft.com/office/drawing/2010/main" spid="_x0000_s977937"/>
            </a:ext>
          </a:extLst>
        </xdr:cNvPr>
        <xdr:cNvSpPr/>
      </xdr:nvSpPr>
      <xdr:spPr bwMode="auto">
        <a:xfrm>
          <a:off x="1977390" y="766191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12" name="Check Box 18" hidden="1">
          <a:extLst>
            <a:ext uri="{63B3BB69-23CF-44E3-9099-C40C66FF867C}">
              <a14:compatExt xmlns:a14="http://schemas.microsoft.com/office/drawing/2010/main" spid="_x0000_s977938"/>
            </a:ext>
          </a:extLst>
        </xdr:cNvPr>
        <xdr:cNvSpPr/>
      </xdr:nvSpPr>
      <xdr:spPr bwMode="auto">
        <a:xfrm>
          <a:off x="1977390" y="6833235"/>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371475</xdr:rowOff>
    </xdr:from>
    <xdr:to>
      <xdr:col>4</xdr:col>
      <xdr:colOff>390525</xdr:colOff>
      <xdr:row>23</xdr:row>
      <xdr:rowOff>114300</xdr:rowOff>
    </xdr:to>
    <xdr:sp macro="" textlink="">
      <xdr:nvSpPr>
        <xdr:cNvPr id="13" name="Check Box 19" hidden="1">
          <a:extLst>
            <a:ext uri="{63B3BB69-23CF-44E3-9099-C40C66FF867C}">
              <a14:compatExt xmlns:a14="http://schemas.microsoft.com/office/drawing/2010/main" spid="_x0000_s977939"/>
            </a:ext>
          </a:extLst>
        </xdr:cNvPr>
        <xdr:cNvSpPr/>
      </xdr:nvSpPr>
      <xdr:spPr bwMode="auto">
        <a:xfrm>
          <a:off x="1977390" y="9195435"/>
          <a:ext cx="584835"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238125</xdr:rowOff>
    </xdr:to>
    <xdr:sp macro="" textlink="">
      <xdr:nvSpPr>
        <xdr:cNvPr id="14" name="Check Box 3" hidden="1">
          <a:extLst>
            <a:ext uri="{63B3BB69-23CF-44E3-9099-C40C66FF867C}">
              <a14:compatExt xmlns:a14="http://schemas.microsoft.com/office/drawing/2010/main" spid="_x0000_s977923"/>
            </a:ext>
          </a:extLst>
        </xdr:cNvPr>
        <xdr:cNvSpPr/>
      </xdr:nvSpPr>
      <xdr:spPr bwMode="auto">
        <a:xfrm>
          <a:off x="43243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15" name="Check Box 4" hidden="1">
          <a:extLst>
            <a:ext uri="{63B3BB69-23CF-44E3-9099-C40C66FF867C}">
              <a14:compatExt xmlns:a14="http://schemas.microsoft.com/office/drawing/2010/main" spid="_x0000_s977924"/>
            </a:ext>
          </a:extLst>
        </xdr:cNvPr>
        <xdr:cNvSpPr/>
      </xdr:nvSpPr>
      <xdr:spPr bwMode="auto">
        <a:xfrm>
          <a:off x="432435" y="242125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16" name="Check Box 10" hidden="1">
          <a:extLst>
            <a:ext uri="{63B3BB69-23CF-44E3-9099-C40C66FF867C}">
              <a14:compatExt xmlns:a14="http://schemas.microsoft.com/office/drawing/2010/main" spid="_x0000_s977930"/>
            </a:ext>
          </a:extLst>
        </xdr:cNvPr>
        <xdr:cNvSpPr/>
      </xdr:nvSpPr>
      <xdr:spPr bwMode="auto">
        <a:xfrm>
          <a:off x="413385" y="44881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17" name="Check Box 11" hidden="1">
          <a:extLst>
            <a:ext uri="{63B3BB69-23CF-44E3-9099-C40C66FF867C}">
              <a14:compatExt xmlns:a14="http://schemas.microsoft.com/office/drawing/2010/main" spid="_x0000_s977931"/>
            </a:ext>
          </a:extLst>
        </xdr:cNvPr>
        <xdr:cNvSpPr/>
      </xdr:nvSpPr>
      <xdr:spPr bwMode="auto">
        <a:xfrm>
          <a:off x="413385" y="584835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18" name="Check Box 12" hidden="1">
          <a:extLst>
            <a:ext uri="{63B3BB69-23CF-44E3-9099-C40C66FF867C}">
              <a14:compatExt xmlns:a14="http://schemas.microsoft.com/office/drawing/2010/main" spid="_x0000_s977932"/>
            </a:ext>
          </a:extLst>
        </xdr:cNvPr>
        <xdr:cNvSpPr/>
      </xdr:nvSpPr>
      <xdr:spPr bwMode="auto">
        <a:xfrm>
          <a:off x="413385" y="703326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24</xdr:row>
      <xdr:rowOff>180975</xdr:rowOff>
    </xdr:from>
    <xdr:to>
      <xdr:col>2</xdr:col>
      <xdr:colOff>9525</xdr:colOff>
      <xdr:row>24</xdr:row>
      <xdr:rowOff>381000</xdr:rowOff>
    </xdr:to>
    <xdr:sp macro="" textlink="">
      <xdr:nvSpPr>
        <xdr:cNvPr id="19" name="Check Box 13" hidden="1">
          <a:extLst>
            <a:ext uri="{63B3BB69-23CF-44E3-9099-C40C66FF867C}">
              <a14:compatExt xmlns:a14="http://schemas.microsoft.com/office/drawing/2010/main" spid="_x0000_s977933"/>
            </a:ext>
          </a:extLst>
        </xdr:cNvPr>
        <xdr:cNvSpPr/>
      </xdr:nvSpPr>
      <xdr:spPr bwMode="auto">
        <a:xfrm>
          <a:off x="413385" y="98888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361950</xdr:rowOff>
    </xdr:from>
    <xdr:to>
      <xdr:col>2</xdr:col>
      <xdr:colOff>9525</xdr:colOff>
      <xdr:row>23</xdr:row>
      <xdr:rowOff>114300</xdr:rowOff>
    </xdr:to>
    <xdr:sp macro="" textlink="">
      <xdr:nvSpPr>
        <xdr:cNvPr id="20" name="Check Box 14" hidden="1">
          <a:extLst>
            <a:ext uri="{63B3BB69-23CF-44E3-9099-C40C66FF867C}">
              <a14:compatExt xmlns:a14="http://schemas.microsoft.com/office/drawing/2010/main" spid="_x0000_s977934"/>
            </a:ext>
          </a:extLst>
        </xdr:cNvPr>
        <xdr:cNvSpPr/>
      </xdr:nvSpPr>
      <xdr:spPr bwMode="auto">
        <a:xfrm>
          <a:off x="413385" y="9185910"/>
          <a:ext cx="510540"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21" name="Check Box 15" hidden="1">
          <a:extLst>
            <a:ext uri="{63B3BB69-23CF-44E3-9099-C40C66FF867C}">
              <a14:compatExt xmlns:a14="http://schemas.microsoft.com/office/drawing/2010/main" spid="_x0000_s977935"/>
            </a:ext>
          </a:extLst>
        </xdr:cNvPr>
        <xdr:cNvSpPr/>
      </xdr:nvSpPr>
      <xdr:spPr bwMode="auto">
        <a:xfrm>
          <a:off x="1977390" y="642366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22" name="Check Box 16" hidden="1">
          <a:extLst>
            <a:ext uri="{63B3BB69-23CF-44E3-9099-C40C66FF867C}">
              <a14:compatExt xmlns:a14="http://schemas.microsoft.com/office/drawing/2010/main" spid="_x0000_s977936"/>
            </a:ext>
          </a:extLst>
        </xdr:cNvPr>
        <xdr:cNvSpPr/>
      </xdr:nvSpPr>
      <xdr:spPr bwMode="auto">
        <a:xfrm>
          <a:off x="1977390" y="726186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23" name="Check Box 17" hidden="1">
          <a:extLst>
            <a:ext uri="{63B3BB69-23CF-44E3-9099-C40C66FF867C}">
              <a14:compatExt xmlns:a14="http://schemas.microsoft.com/office/drawing/2010/main" spid="_x0000_s977937"/>
            </a:ext>
          </a:extLst>
        </xdr:cNvPr>
        <xdr:cNvSpPr/>
      </xdr:nvSpPr>
      <xdr:spPr bwMode="auto">
        <a:xfrm>
          <a:off x="1977390" y="766191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24" name="Check Box 18" hidden="1">
          <a:extLst>
            <a:ext uri="{63B3BB69-23CF-44E3-9099-C40C66FF867C}">
              <a14:compatExt xmlns:a14="http://schemas.microsoft.com/office/drawing/2010/main" spid="_x0000_s977938"/>
            </a:ext>
          </a:extLst>
        </xdr:cNvPr>
        <xdr:cNvSpPr/>
      </xdr:nvSpPr>
      <xdr:spPr bwMode="auto">
        <a:xfrm>
          <a:off x="1977390" y="6833235"/>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371475</xdr:rowOff>
    </xdr:from>
    <xdr:to>
      <xdr:col>4</xdr:col>
      <xdr:colOff>390525</xdr:colOff>
      <xdr:row>23</xdr:row>
      <xdr:rowOff>114300</xdr:rowOff>
    </xdr:to>
    <xdr:sp macro="" textlink="">
      <xdr:nvSpPr>
        <xdr:cNvPr id="25" name="Check Box 19" hidden="1">
          <a:extLst>
            <a:ext uri="{63B3BB69-23CF-44E3-9099-C40C66FF867C}">
              <a14:compatExt xmlns:a14="http://schemas.microsoft.com/office/drawing/2010/main" spid="_x0000_s977939"/>
            </a:ext>
          </a:extLst>
        </xdr:cNvPr>
        <xdr:cNvSpPr/>
      </xdr:nvSpPr>
      <xdr:spPr bwMode="auto">
        <a:xfrm>
          <a:off x="1977390" y="9195435"/>
          <a:ext cx="584835"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190500</xdr:rowOff>
    </xdr:to>
    <xdr:sp macro="" textlink="">
      <xdr:nvSpPr>
        <xdr:cNvPr id="27" name="Check Box 3" hidden="1">
          <a:extLst>
            <a:ext uri="{63B3BB69-23CF-44E3-9099-C40C66FF867C}">
              <a14:compatExt xmlns:a14="http://schemas.microsoft.com/office/drawing/2010/main" spid="_x0000_s977923"/>
            </a:ext>
          </a:extLst>
        </xdr:cNvPr>
        <xdr:cNvSpPr/>
      </xdr:nvSpPr>
      <xdr:spPr bwMode="auto">
        <a:xfrm>
          <a:off x="356235" y="2165985"/>
          <a:ext cx="57721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10</xdr:row>
      <xdr:rowOff>19050</xdr:rowOff>
    </xdr:from>
    <xdr:to>
      <xdr:col>2</xdr:col>
      <xdr:colOff>19050</xdr:colOff>
      <xdr:row>10</xdr:row>
      <xdr:rowOff>171450</xdr:rowOff>
    </xdr:to>
    <xdr:sp macro="" textlink="">
      <xdr:nvSpPr>
        <xdr:cNvPr id="28" name="Check Box 4" hidden="1">
          <a:extLst>
            <a:ext uri="{63B3BB69-23CF-44E3-9099-C40C66FF867C}">
              <a14:compatExt xmlns:a14="http://schemas.microsoft.com/office/drawing/2010/main" spid="_x0000_s977924"/>
            </a:ext>
          </a:extLst>
        </xdr:cNvPr>
        <xdr:cNvSpPr/>
      </xdr:nvSpPr>
      <xdr:spPr bwMode="auto">
        <a:xfrm>
          <a:off x="356235" y="24117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14</xdr:row>
      <xdr:rowOff>733425</xdr:rowOff>
    </xdr:from>
    <xdr:to>
      <xdr:col>2</xdr:col>
      <xdr:colOff>9525</xdr:colOff>
      <xdr:row>14</xdr:row>
      <xdr:rowOff>895350</xdr:rowOff>
    </xdr:to>
    <xdr:sp macro="" textlink="">
      <xdr:nvSpPr>
        <xdr:cNvPr id="29" name="Check Box 10" hidden="1">
          <a:extLst>
            <a:ext uri="{63B3BB69-23CF-44E3-9099-C40C66FF867C}">
              <a14:compatExt xmlns:a14="http://schemas.microsoft.com/office/drawing/2010/main" spid="_x0000_s977930"/>
            </a:ext>
          </a:extLst>
        </xdr:cNvPr>
        <xdr:cNvSpPr/>
      </xdr:nvSpPr>
      <xdr:spPr bwMode="auto">
        <a:xfrm>
          <a:off x="346710" y="430720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15</xdr:row>
      <xdr:rowOff>171450</xdr:rowOff>
    </xdr:from>
    <xdr:to>
      <xdr:col>2</xdr:col>
      <xdr:colOff>9525</xdr:colOff>
      <xdr:row>15</xdr:row>
      <xdr:rowOff>323850</xdr:rowOff>
    </xdr:to>
    <xdr:sp macro="" textlink="">
      <xdr:nvSpPr>
        <xdr:cNvPr id="30" name="Check Box 11" hidden="1">
          <a:extLst>
            <a:ext uri="{63B3BB69-23CF-44E3-9099-C40C66FF867C}">
              <a14:compatExt xmlns:a14="http://schemas.microsoft.com/office/drawing/2010/main" spid="_x0000_s977931"/>
            </a:ext>
          </a:extLst>
        </xdr:cNvPr>
        <xdr:cNvSpPr/>
      </xdr:nvSpPr>
      <xdr:spPr bwMode="auto">
        <a:xfrm>
          <a:off x="346710" y="581025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17</xdr:row>
      <xdr:rowOff>247650</xdr:rowOff>
    </xdr:from>
    <xdr:to>
      <xdr:col>2</xdr:col>
      <xdr:colOff>9525</xdr:colOff>
      <xdr:row>18</xdr:row>
      <xdr:rowOff>66675</xdr:rowOff>
    </xdr:to>
    <xdr:sp macro="" textlink="">
      <xdr:nvSpPr>
        <xdr:cNvPr id="31" name="Check Box 12" hidden="1">
          <a:extLst>
            <a:ext uri="{63B3BB69-23CF-44E3-9099-C40C66FF867C}">
              <a14:compatExt xmlns:a14="http://schemas.microsoft.com/office/drawing/2010/main" spid="_x0000_s977932"/>
            </a:ext>
          </a:extLst>
        </xdr:cNvPr>
        <xdr:cNvSpPr/>
      </xdr:nvSpPr>
      <xdr:spPr bwMode="auto">
        <a:xfrm>
          <a:off x="346710" y="6976110"/>
          <a:ext cx="57721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24</xdr:row>
      <xdr:rowOff>142875</xdr:rowOff>
    </xdr:from>
    <xdr:to>
      <xdr:col>2</xdr:col>
      <xdr:colOff>9525</xdr:colOff>
      <xdr:row>24</xdr:row>
      <xdr:rowOff>304800</xdr:rowOff>
    </xdr:to>
    <xdr:sp macro="" textlink="">
      <xdr:nvSpPr>
        <xdr:cNvPr id="32" name="Check Box 13" hidden="1">
          <a:extLst>
            <a:ext uri="{63B3BB69-23CF-44E3-9099-C40C66FF867C}">
              <a14:compatExt xmlns:a14="http://schemas.microsoft.com/office/drawing/2010/main" spid="_x0000_s977933"/>
            </a:ext>
          </a:extLst>
        </xdr:cNvPr>
        <xdr:cNvSpPr/>
      </xdr:nvSpPr>
      <xdr:spPr bwMode="auto">
        <a:xfrm>
          <a:off x="346710" y="98507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22</xdr:row>
      <xdr:rowOff>285750</xdr:rowOff>
    </xdr:from>
    <xdr:to>
      <xdr:col>2</xdr:col>
      <xdr:colOff>9525</xdr:colOff>
      <xdr:row>23</xdr:row>
      <xdr:rowOff>95250</xdr:rowOff>
    </xdr:to>
    <xdr:sp macro="" textlink="">
      <xdr:nvSpPr>
        <xdr:cNvPr id="33" name="Check Box 14" hidden="1">
          <a:extLst>
            <a:ext uri="{63B3BB69-23CF-44E3-9099-C40C66FF867C}">
              <a14:compatExt xmlns:a14="http://schemas.microsoft.com/office/drawing/2010/main" spid="_x0000_s977934"/>
            </a:ext>
          </a:extLst>
        </xdr:cNvPr>
        <xdr:cNvSpPr/>
      </xdr:nvSpPr>
      <xdr:spPr bwMode="auto">
        <a:xfrm>
          <a:off x="346710" y="9109710"/>
          <a:ext cx="577215"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95250</xdr:rowOff>
    </xdr:from>
    <xdr:to>
      <xdr:col>4</xdr:col>
      <xdr:colOff>314325</xdr:colOff>
      <xdr:row>16</xdr:row>
      <xdr:rowOff>247650</xdr:rowOff>
    </xdr:to>
    <xdr:sp macro="" textlink="">
      <xdr:nvSpPr>
        <xdr:cNvPr id="34" name="Check Box 15" hidden="1">
          <a:extLst>
            <a:ext uri="{63B3BB69-23CF-44E3-9099-C40C66FF867C}">
              <a14:compatExt xmlns:a14="http://schemas.microsoft.com/office/drawing/2010/main" spid="_x0000_s977935"/>
            </a:ext>
          </a:extLst>
        </xdr:cNvPr>
        <xdr:cNvSpPr/>
      </xdr:nvSpPr>
      <xdr:spPr bwMode="auto">
        <a:xfrm>
          <a:off x="1977390" y="640461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95250</xdr:rowOff>
    </xdr:from>
    <xdr:to>
      <xdr:col>4</xdr:col>
      <xdr:colOff>314325</xdr:colOff>
      <xdr:row>18</xdr:row>
      <xdr:rowOff>247650</xdr:rowOff>
    </xdr:to>
    <xdr:sp macro="" textlink="">
      <xdr:nvSpPr>
        <xdr:cNvPr id="35" name="Check Box 16" hidden="1">
          <a:extLst>
            <a:ext uri="{63B3BB69-23CF-44E3-9099-C40C66FF867C}">
              <a14:compatExt xmlns:a14="http://schemas.microsoft.com/office/drawing/2010/main" spid="_x0000_s977936"/>
            </a:ext>
          </a:extLst>
        </xdr:cNvPr>
        <xdr:cNvSpPr/>
      </xdr:nvSpPr>
      <xdr:spPr bwMode="auto">
        <a:xfrm>
          <a:off x="1977390" y="724281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76200</xdr:rowOff>
    </xdr:from>
    <xdr:to>
      <xdr:col>4</xdr:col>
      <xdr:colOff>314325</xdr:colOff>
      <xdr:row>19</xdr:row>
      <xdr:rowOff>238125</xdr:rowOff>
    </xdr:to>
    <xdr:sp macro="" textlink="">
      <xdr:nvSpPr>
        <xdr:cNvPr id="36" name="Check Box 17" hidden="1">
          <a:extLst>
            <a:ext uri="{63B3BB69-23CF-44E3-9099-C40C66FF867C}">
              <a14:compatExt xmlns:a14="http://schemas.microsoft.com/office/drawing/2010/main" spid="_x0000_s977937"/>
            </a:ext>
          </a:extLst>
        </xdr:cNvPr>
        <xdr:cNvSpPr/>
      </xdr:nvSpPr>
      <xdr:spPr bwMode="auto">
        <a:xfrm>
          <a:off x="1977390" y="7642860"/>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85725</xdr:rowOff>
    </xdr:from>
    <xdr:to>
      <xdr:col>4</xdr:col>
      <xdr:colOff>314325</xdr:colOff>
      <xdr:row>17</xdr:row>
      <xdr:rowOff>247650</xdr:rowOff>
    </xdr:to>
    <xdr:sp macro="" textlink="">
      <xdr:nvSpPr>
        <xdr:cNvPr id="37" name="Check Box 18" hidden="1">
          <a:extLst>
            <a:ext uri="{63B3BB69-23CF-44E3-9099-C40C66FF867C}">
              <a14:compatExt xmlns:a14="http://schemas.microsoft.com/office/drawing/2010/main" spid="_x0000_s977938"/>
            </a:ext>
          </a:extLst>
        </xdr:cNvPr>
        <xdr:cNvSpPr/>
      </xdr:nvSpPr>
      <xdr:spPr bwMode="auto">
        <a:xfrm>
          <a:off x="1977390" y="6814185"/>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295275</xdr:rowOff>
    </xdr:from>
    <xdr:to>
      <xdr:col>4</xdr:col>
      <xdr:colOff>314325</xdr:colOff>
      <xdr:row>23</xdr:row>
      <xdr:rowOff>95250</xdr:rowOff>
    </xdr:to>
    <xdr:sp macro="" textlink="">
      <xdr:nvSpPr>
        <xdr:cNvPr id="38" name="Check Box 19" hidden="1">
          <a:extLst>
            <a:ext uri="{63B3BB69-23CF-44E3-9099-C40C66FF867C}">
              <a14:compatExt xmlns:a14="http://schemas.microsoft.com/office/drawing/2010/main" spid="_x0000_s977939"/>
            </a:ext>
          </a:extLst>
        </xdr:cNvPr>
        <xdr:cNvSpPr/>
      </xdr:nvSpPr>
      <xdr:spPr bwMode="auto">
        <a:xfrm>
          <a:off x="1977390" y="9119235"/>
          <a:ext cx="508635" cy="2419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190500</xdr:rowOff>
        </xdr:to>
        <xdr:sp macro="" textlink="">
          <xdr:nvSpPr>
            <xdr:cNvPr id="1274881" name="Check Box 1" hidden="1">
              <a:extLst>
                <a:ext uri="{63B3BB69-23CF-44E3-9099-C40C66FF867C}">
                  <a14:compatExt spid="_x0000_s1274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10</xdr:row>
          <xdr:rowOff>22860</xdr:rowOff>
        </xdr:from>
        <xdr:to>
          <xdr:col>2</xdr:col>
          <xdr:colOff>22860</xdr:colOff>
          <xdr:row>10</xdr:row>
          <xdr:rowOff>175260</xdr:rowOff>
        </xdr:to>
        <xdr:sp macro="" textlink="">
          <xdr:nvSpPr>
            <xdr:cNvPr id="1274882" name="Check Box 2" hidden="1">
              <a:extLst>
                <a:ext uri="{63B3BB69-23CF-44E3-9099-C40C66FF867C}">
                  <a14:compatExt spid="_x0000_s127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731520</xdr:rowOff>
        </xdr:from>
        <xdr:to>
          <xdr:col>2</xdr:col>
          <xdr:colOff>7620</xdr:colOff>
          <xdr:row>14</xdr:row>
          <xdr:rowOff>899160</xdr:rowOff>
        </xdr:to>
        <xdr:sp macro="" textlink="">
          <xdr:nvSpPr>
            <xdr:cNvPr id="1274883" name="Check Box 3" hidden="1">
              <a:extLst>
                <a:ext uri="{63B3BB69-23CF-44E3-9099-C40C66FF867C}">
                  <a14:compatExt spid="_x0000_s127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175260</xdr:rowOff>
        </xdr:from>
        <xdr:to>
          <xdr:col>2</xdr:col>
          <xdr:colOff>7620</xdr:colOff>
          <xdr:row>15</xdr:row>
          <xdr:rowOff>327660</xdr:rowOff>
        </xdr:to>
        <xdr:sp macro="" textlink="">
          <xdr:nvSpPr>
            <xdr:cNvPr id="1274884" name="Check Box 4" hidden="1">
              <a:extLst>
                <a:ext uri="{63B3BB69-23CF-44E3-9099-C40C66FF867C}">
                  <a14:compatExt spid="_x0000_s127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228600</xdr:rowOff>
        </xdr:from>
        <xdr:to>
          <xdr:col>2</xdr:col>
          <xdr:colOff>7620</xdr:colOff>
          <xdr:row>19</xdr:row>
          <xdr:rowOff>45720</xdr:rowOff>
        </xdr:to>
        <xdr:sp macro="" textlink="">
          <xdr:nvSpPr>
            <xdr:cNvPr id="1274885" name="Check Box 5" hidden="1">
              <a:extLst>
                <a:ext uri="{63B3BB69-23CF-44E3-9099-C40C66FF867C}">
                  <a14:compatExt spid="_x0000_s127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24</xdr:row>
          <xdr:rowOff>144780</xdr:rowOff>
        </xdr:from>
        <xdr:to>
          <xdr:col>2</xdr:col>
          <xdr:colOff>7620</xdr:colOff>
          <xdr:row>24</xdr:row>
          <xdr:rowOff>304800</xdr:rowOff>
        </xdr:to>
        <xdr:sp macro="" textlink="">
          <xdr:nvSpPr>
            <xdr:cNvPr id="1274886" name="Check Box 6" hidden="1">
              <a:extLst>
                <a:ext uri="{63B3BB69-23CF-44E3-9099-C40C66FF867C}">
                  <a14:compatExt spid="_x0000_s127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22</xdr:row>
          <xdr:rowOff>289560</xdr:rowOff>
        </xdr:from>
        <xdr:to>
          <xdr:col>2</xdr:col>
          <xdr:colOff>7620</xdr:colOff>
          <xdr:row>23</xdr:row>
          <xdr:rowOff>99060</xdr:rowOff>
        </xdr:to>
        <xdr:sp macro="" textlink="">
          <xdr:nvSpPr>
            <xdr:cNvPr id="1274887" name="Check Box 7" hidden="1">
              <a:extLst>
                <a:ext uri="{63B3BB69-23CF-44E3-9099-C40C66FF867C}">
                  <a14:compatExt spid="_x0000_s127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16</xdr:row>
          <xdr:rowOff>99060</xdr:rowOff>
        </xdr:from>
        <xdr:to>
          <xdr:col>4</xdr:col>
          <xdr:colOff>312420</xdr:colOff>
          <xdr:row>16</xdr:row>
          <xdr:rowOff>251460</xdr:rowOff>
        </xdr:to>
        <xdr:sp macro="" textlink="">
          <xdr:nvSpPr>
            <xdr:cNvPr id="1274888" name="Check Box 8" hidden="1">
              <a:extLst>
                <a:ext uri="{63B3BB69-23CF-44E3-9099-C40C66FF867C}">
                  <a14:compatExt spid="_x0000_s127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99060</xdr:rowOff>
        </xdr:from>
        <xdr:to>
          <xdr:col>4</xdr:col>
          <xdr:colOff>312420</xdr:colOff>
          <xdr:row>18</xdr:row>
          <xdr:rowOff>251460</xdr:rowOff>
        </xdr:to>
        <xdr:sp macro="" textlink="">
          <xdr:nvSpPr>
            <xdr:cNvPr id="1274889" name="Check Box 9" hidden="1">
              <a:extLst>
                <a:ext uri="{63B3BB69-23CF-44E3-9099-C40C66FF867C}">
                  <a14:compatExt spid="_x0000_s127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19</xdr:row>
          <xdr:rowOff>76200</xdr:rowOff>
        </xdr:from>
        <xdr:to>
          <xdr:col>4</xdr:col>
          <xdr:colOff>312420</xdr:colOff>
          <xdr:row>19</xdr:row>
          <xdr:rowOff>236220</xdr:rowOff>
        </xdr:to>
        <xdr:sp macro="" textlink="">
          <xdr:nvSpPr>
            <xdr:cNvPr id="1274890" name="Check Box 10" hidden="1">
              <a:extLst>
                <a:ext uri="{63B3BB69-23CF-44E3-9099-C40C66FF867C}">
                  <a14:compatExt spid="_x0000_s1274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17</xdr:row>
          <xdr:rowOff>83820</xdr:rowOff>
        </xdr:from>
        <xdr:to>
          <xdr:col>4</xdr:col>
          <xdr:colOff>312420</xdr:colOff>
          <xdr:row>17</xdr:row>
          <xdr:rowOff>251460</xdr:rowOff>
        </xdr:to>
        <xdr:sp macro="" textlink="">
          <xdr:nvSpPr>
            <xdr:cNvPr id="1274891" name="Check Box 11" hidden="1">
              <a:extLst>
                <a:ext uri="{63B3BB69-23CF-44E3-9099-C40C66FF867C}">
                  <a14:compatExt spid="_x0000_s127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22</xdr:row>
          <xdr:rowOff>297180</xdr:rowOff>
        </xdr:from>
        <xdr:to>
          <xdr:col>4</xdr:col>
          <xdr:colOff>312420</xdr:colOff>
          <xdr:row>23</xdr:row>
          <xdr:rowOff>99060</xdr:rowOff>
        </xdr:to>
        <xdr:sp macro="" textlink="">
          <xdr:nvSpPr>
            <xdr:cNvPr id="1274892" name="Check Box 12" hidden="1">
              <a:extLst>
                <a:ext uri="{63B3BB69-23CF-44E3-9099-C40C66FF867C}">
                  <a14:compatExt spid="_x0000_s127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19050</xdr:colOff>
      <xdr:row>20</xdr:row>
      <xdr:rowOff>95250</xdr:rowOff>
    </xdr:from>
    <xdr:ext cx="613264" cy="200025"/>
    <xdr:sp macro="" textlink="">
      <xdr:nvSpPr>
        <xdr:cNvPr id="51" name="Check Box 17" hidden="1">
          <a:extLst>
            <a:ext uri="{63B3BB69-23CF-44E3-9099-C40C66FF867C}">
              <a14:compatExt xmlns:a14="http://schemas.microsoft.com/office/drawing/2010/main" spid="_x0000_s977937"/>
            </a:ext>
          </a:extLst>
        </xdr:cNvPr>
        <xdr:cNvSpPr/>
      </xdr:nvSpPr>
      <xdr:spPr bwMode="auto">
        <a:xfrm>
          <a:off x="1977390" y="8081010"/>
          <a:ext cx="613264"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19050</xdr:colOff>
      <xdr:row>20</xdr:row>
      <xdr:rowOff>95250</xdr:rowOff>
    </xdr:from>
    <xdr:ext cx="613264" cy="200025"/>
    <xdr:sp macro="" textlink="">
      <xdr:nvSpPr>
        <xdr:cNvPr id="52" name="Check Box 17" hidden="1">
          <a:extLst>
            <a:ext uri="{63B3BB69-23CF-44E3-9099-C40C66FF867C}">
              <a14:compatExt xmlns:a14="http://schemas.microsoft.com/office/drawing/2010/main" spid="_x0000_s977937"/>
            </a:ext>
          </a:extLst>
        </xdr:cNvPr>
        <xdr:cNvSpPr/>
      </xdr:nvSpPr>
      <xdr:spPr bwMode="auto">
        <a:xfrm>
          <a:off x="1977390" y="8081010"/>
          <a:ext cx="613264"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19050</xdr:colOff>
      <xdr:row>20</xdr:row>
      <xdr:rowOff>76200</xdr:rowOff>
    </xdr:from>
    <xdr:ext cx="537064" cy="161925"/>
    <xdr:sp macro="" textlink="">
      <xdr:nvSpPr>
        <xdr:cNvPr id="53" name="Check Box 17" hidden="1">
          <a:extLst>
            <a:ext uri="{63B3BB69-23CF-44E3-9099-C40C66FF867C}">
              <a14:compatExt xmlns:a14="http://schemas.microsoft.com/office/drawing/2010/main" spid="_x0000_s977937"/>
            </a:ext>
          </a:extLst>
        </xdr:cNvPr>
        <xdr:cNvSpPr/>
      </xdr:nvSpPr>
      <xdr:spPr bwMode="auto">
        <a:xfrm>
          <a:off x="1977390" y="8061960"/>
          <a:ext cx="537064"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3</xdr:col>
          <xdr:colOff>22860</xdr:colOff>
          <xdr:row>20</xdr:row>
          <xdr:rowOff>76200</xdr:rowOff>
        </xdr:from>
        <xdr:to>
          <xdr:col>4</xdr:col>
          <xdr:colOff>312420</xdr:colOff>
          <xdr:row>20</xdr:row>
          <xdr:rowOff>236220</xdr:rowOff>
        </xdr:to>
        <xdr:sp macro="" textlink="">
          <xdr:nvSpPr>
            <xdr:cNvPr id="1274893" name="Check Box 13" hidden="1">
              <a:extLst>
                <a:ext uri="{63B3BB69-23CF-44E3-9099-C40C66FF867C}">
                  <a14:compatExt spid="_x0000_s1274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19050</xdr:colOff>
      <xdr:row>21</xdr:row>
      <xdr:rowOff>95250</xdr:rowOff>
    </xdr:from>
    <xdr:ext cx="613264" cy="200025"/>
    <xdr:sp macro="" textlink="">
      <xdr:nvSpPr>
        <xdr:cNvPr id="55" name="Check Box 17" hidden="1">
          <a:extLst>
            <a:ext uri="{63B3BB69-23CF-44E3-9099-C40C66FF867C}">
              <a14:compatExt xmlns:a14="http://schemas.microsoft.com/office/drawing/2010/main" spid="_x0000_s977937"/>
            </a:ext>
          </a:extLst>
        </xdr:cNvPr>
        <xdr:cNvSpPr/>
      </xdr:nvSpPr>
      <xdr:spPr bwMode="auto">
        <a:xfrm>
          <a:off x="1977390" y="8500110"/>
          <a:ext cx="613264"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19050</xdr:colOff>
      <xdr:row>21</xdr:row>
      <xdr:rowOff>95250</xdr:rowOff>
    </xdr:from>
    <xdr:ext cx="613264" cy="200025"/>
    <xdr:sp macro="" textlink="">
      <xdr:nvSpPr>
        <xdr:cNvPr id="56" name="Check Box 17" hidden="1">
          <a:extLst>
            <a:ext uri="{63B3BB69-23CF-44E3-9099-C40C66FF867C}">
              <a14:compatExt xmlns:a14="http://schemas.microsoft.com/office/drawing/2010/main" spid="_x0000_s977937"/>
            </a:ext>
          </a:extLst>
        </xdr:cNvPr>
        <xdr:cNvSpPr/>
      </xdr:nvSpPr>
      <xdr:spPr bwMode="auto">
        <a:xfrm>
          <a:off x="1977390" y="8500110"/>
          <a:ext cx="613264"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19050</xdr:colOff>
      <xdr:row>21</xdr:row>
      <xdr:rowOff>76200</xdr:rowOff>
    </xdr:from>
    <xdr:ext cx="537064" cy="161925"/>
    <xdr:sp macro="" textlink="">
      <xdr:nvSpPr>
        <xdr:cNvPr id="57" name="Check Box 17" hidden="1">
          <a:extLst>
            <a:ext uri="{63B3BB69-23CF-44E3-9099-C40C66FF867C}">
              <a14:compatExt xmlns:a14="http://schemas.microsoft.com/office/drawing/2010/main" spid="_x0000_s977937"/>
            </a:ext>
          </a:extLst>
        </xdr:cNvPr>
        <xdr:cNvSpPr/>
      </xdr:nvSpPr>
      <xdr:spPr bwMode="auto">
        <a:xfrm>
          <a:off x="1977390" y="8481060"/>
          <a:ext cx="537064"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3</xdr:col>
          <xdr:colOff>22860</xdr:colOff>
          <xdr:row>21</xdr:row>
          <xdr:rowOff>76200</xdr:rowOff>
        </xdr:from>
        <xdr:to>
          <xdr:col>4</xdr:col>
          <xdr:colOff>312420</xdr:colOff>
          <xdr:row>21</xdr:row>
          <xdr:rowOff>236220</xdr:rowOff>
        </xdr:to>
        <xdr:sp macro="" textlink="">
          <xdr:nvSpPr>
            <xdr:cNvPr id="1274894" name="Check Box 14" hidden="1">
              <a:extLst>
                <a:ext uri="{63B3BB69-23CF-44E3-9099-C40C66FF867C}">
                  <a14:compatExt spid="_x0000_s127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169984</xdr:colOff>
      <xdr:row>1</xdr:row>
      <xdr:rowOff>35169</xdr:rowOff>
    </xdr:from>
    <xdr:to>
      <xdr:col>8</xdr:col>
      <xdr:colOff>597646</xdr:colOff>
      <xdr:row>3</xdr:row>
      <xdr:rowOff>198323</xdr:rowOff>
    </xdr:to>
    <xdr:sp macro="" textlink="">
      <xdr:nvSpPr>
        <xdr:cNvPr id="60" name="額縁 59">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866184" y="205154"/>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8945"/>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3" name="Check Box 2" hidden="1">
          <a:extLst>
            <a:ext uri="{63B3BB69-23CF-44E3-9099-C40C66FF867C}">
              <a14:compatExt xmlns:a14="http://schemas.microsoft.com/office/drawing/2010/main" spid="_x0000_s978946"/>
            </a:ext>
          </a:extLst>
        </xdr:cNvPr>
        <xdr:cNvSpPr/>
      </xdr:nvSpPr>
      <xdr:spPr bwMode="auto">
        <a:xfrm>
          <a:off x="432435" y="242125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4" name="Check Box 3" hidden="1">
          <a:extLst>
            <a:ext uri="{63B3BB69-23CF-44E3-9099-C40C66FF867C}">
              <a14:compatExt xmlns:a14="http://schemas.microsoft.com/office/drawing/2010/main" spid="_x0000_s978947"/>
            </a:ext>
          </a:extLst>
        </xdr:cNvPr>
        <xdr:cNvSpPr/>
      </xdr:nvSpPr>
      <xdr:spPr bwMode="auto">
        <a:xfrm>
          <a:off x="422910" y="4269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5" name="Check Box 4" hidden="1">
          <a:extLst>
            <a:ext uri="{63B3BB69-23CF-44E3-9099-C40C66FF867C}">
              <a14:compatExt xmlns:a14="http://schemas.microsoft.com/office/drawing/2010/main" spid="_x0000_s978948"/>
            </a:ext>
          </a:extLst>
        </xdr:cNvPr>
        <xdr:cNvSpPr/>
      </xdr:nvSpPr>
      <xdr:spPr bwMode="auto">
        <a:xfrm>
          <a:off x="422910" y="538162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6" name="Check Box 5" hidden="1">
          <a:extLst>
            <a:ext uri="{63B3BB69-23CF-44E3-9099-C40C66FF867C}">
              <a14:compatExt xmlns:a14="http://schemas.microsoft.com/office/drawing/2010/main" spid="_x0000_s978949"/>
            </a:ext>
          </a:extLst>
        </xdr:cNvPr>
        <xdr:cNvSpPr/>
      </xdr:nvSpPr>
      <xdr:spPr bwMode="auto">
        <a:xfrm>
          <a:off x="422910" y="620458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7" name="Check Box 6" hidden="1">
          <a:extLst>
            <a:ext uri="{63B3BB69-23CF-44E3-9099-C40C66FF867C}">
              <a14:compatExt xmlns:a14="http://schemas.microsoft.com/office/drawing/2010/main" spid="_x0000_s978950"/>
            </a:ext>
          </a:extLst>
        </xdr:cNvPr>
        <xdr:cNvSpPr/>
      </xdr:nvSpPr>
      <xdr:spPr bwMode="auto">
        <a:xfrm>
          <a:off x="422910" y="7141845"/>
          <a:ext cx="510540"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8" name="Check Box 7" hidden="1">
          <a:extLst>
            <a:ext uri="{63B3BB69-23CF-44E3-9099-C40C66FF867C}">
              <a14:compatExt xmlns:a14="http://schemas.microsoft.com/office/drawing/2010/main" spid="_x0000_s978951"/>
            </a:ext>
          </a:extLst>
        </xdr:cNvPr>
        <xdr:cNvSpPr/>
      </xdr:nvSpPr>
      <xdr:spPr bwMode="auto">
        <a:xfrm>
          <a:off x="422910" y="787336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 name="Check Box 10" hidden="1">
          <a:extLst>
            <a:ext uri="{63B3BB69-23CF-44E3-9099-C40C66FF867C}">
              <a14:compatExt xmlns:a14="http://schemas.microsoft.com/office/drawing/2010/main" spid="_x0000_s978954"/>
            </a:ext>
          </a:extLst>
        </xdr:cNvPr>
        <xdr:cNvSpPr/>
      </xdr:nvSpPr>
      <xdr:spPr bwMode="auto">
        <a:xfrm>
          <a:off x="1977390" y="6223635"/>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10" name="Check Box 11" hidden="1">
          <a:extLst>
            <a:ext uri="{63B3BB69-23CF-44E3-9099-C40C66FF867C}">
              <a14:compatExt xmlns:a14="http://schemas.microsoft.com/office/drawing/2010/main" spid="_x0000_s978955"/>
            </a:ext>
          </a:extLst>
        </xdr:cNvPr>
        <xdr:cNvSpPr/>
      </xdr:nvSpPr>
      <xdr:spPr bwMode="auto">
        <a:xfrm>
          <a:off x="1977390" y="7189470"/>
          <a:ext cx="584835"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11" name="Check Box 1" hidden="1">
          <a:extLst>
            <a:ext uri="{63B3BB69-23CF-44E3-9099-C40C66FF867C}">
              <a14:compatExt xmlns:a14="http://schemas.microsoft.com/office/drawing/2010/main" spid="_x0000_s978945"/>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12" name="Check Box 2" hidden="1">
          <a:extLst>
            <a:ext uri="{63B3BB69-23CF-44E3-9099-C40C66FF867C}">
              <a14:compatExt xmlns:a14="http://schemas.microsoft.com/office/drawing/2010/main" spid="_x0000_s978946"/>
            </a:ext>
          </a:extLst>
        </xdr:cNvPr>
        <xdr:cNvSpPr/>
      </xdr:nvSpPr>
      <xdr:spPr bwMode="auto">
        <a:xfrm>
          <a:off x="432435" y="242125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13" name="Check Box 3" hidden="1">
          <a:extLst>
            <a:ext uri="{63B3BB69-23CF-44E3-9099-C40C66FF867C}">
              <a14:compatExt xmlns:a14="http://schemas.microsoft.com/office/drawing/2010/main" spid="_x0000_s978947"/>
            </a:ext>
          </a:extLst>
        </xdr:cNvPr>
        <xdr:cNvSpPr/>
      </xdr:nvSpPr>
      <xdr:spPr bwMode="auto">
        <a:xfrm>
          <a:off x="422910" y="4269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14" name="Check Box 4" hidden="1">
          <a:extLst>
            <a:ext uri="{63B3BB69-23CF-44E3-9099-C40C66FF867C}">
              <a14:compatExt xmlns:a14="http://schemas.microsoft.com/office/drawing/2010/main" spid="_x0000_s978948"/>
            </a:ext>
          </a:extLst>
        </xdr:cNvPr>
        <xdr:cNvSpPr/>
      </xdr:nvSpPr>
      <xdr:spPr bwMode="auto">
        <a:xfrm>
          <a:off x="422910" y="538162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15" name="Check Box 5" hidden="1">
          <a:extLst>
            <a:ext uri="{63B3BB69-23CF-44E3-9099-C40C66FF867C}">
              <a14:compatExt xmlns:a14="http://schemas.microsoft.com/office/drawing/2010/main" spid="_x0000_s978949"/>
            </a:ext>
          </a:extLst>
        </xdr:cNvPr>
        <xdr:cNvSpPr/>
      </xdr:nvSpPr>
      <xdr:spPr bwMode="auto">
        <a:xfrm>
          <a:off x="422910" y="620458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16" name="Check Box 6" hidden="1">
          <a:extLst>
            <a:ext uri="{63B3BB69-23CF-44E3-9099-C40C66FF867C}">
              <a14:compatExt xmlns:a14="http://schemas.microsoft.com/office/drawing/2010/main" spid="_x0000_s978950"/>
            </a:ext>
          </a:extLst>
        </xdr:cNvPr>
        <xdr:cNvSpPr/>
      </xdr:nvSpPr>
      <xdr:spPr bwMode="auto">
        <a:xfrm>
          <a:off x="422910" y="7141845"/>
          <a:ext cx="510540"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17" name="Check Box 7" hidden="1">
          <a:extLst>
            <a:ext uri="{63B3BB69-23CF-44E3-9099-C40C66FF867C}">
              <a14:compatExt xmlns:a14="http://schemas.microsoft.com/office/drawing/2010/main" spid="_x0000_s978951"/>
            </a:ext>
          </a:extLst>
        </xdr:cNvPr>
        <xdr:cNvSpPr/>
      </xdr:nvSpPr>
      <xdr:spPr bwMode="auto">
        <a:xfrm>
          <a:off x="422910" y="787336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18" name="Check Box 10" hidden="1">
          <a:extLst>
            <a:ext uri="{63B3BB69-23CF-44E3-9099-C40C66FF867C}">
              <a14:compatExt xmlns:a14="http://schemas.microsoft.com/office/drawing/2010/main" spid="_x0000_s978954"/>
            </a:ext>
          </a:extLst>
        </xdr:cNvPr>
        <xdr:cNvSpPr/>
      </xdr:nvSpPr>
      <xdr:spPr bwMode="auto">
        <a:xfrm>
          <a:off x="1977390" y="6223635"/>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19" name="Check Box 11" hidden="1">
          <a:extLst>
            <a:ext uri="{63B3BB69-23CF-44E3-9099-C40C66FF867C}">
              <a14:compatExt xmlns:a14="http://schemas.microsoft.com/office/drawing/2010/main" spid="_x0000_s978955"/>
            </a:ext>
          </a:extLst>
        </xdr:cNvPr>
        <xdr:cNvSpPr/>
      </xdr:nvSpPr>
      <xdr:spPr bwMode="auto">
        <a:xfrm>
          <a:off x="1977390" y="7189470"/>
          <a:ext cx="584835"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200025</xdr:rowOff>
    </xdr:to>
    <xdr:sp macro="" textlink="">
      <xdr:nvSpPr>
        <xdr:cNvPr id="21" name="Check Box 1" hidden="1">
          <a:extLst>
            <a:ext uri="{63B3BB69-23CF-44E3-9099-C40C66FF867C}">
              <a14:compatExt xmlns:a14="http://schemas.microsoft.com/office/drawing/2010/main" spid="_x0000_s978945"/>
            </a:ext>
          </a:extLst>
        </xdr:cNvPr>
        <xdr:cNvSpPr/>
      </xdr:nvSpPr>
      <xdr:spPr bwMode="auto">
        <a:xfrm>
          <a:off x="356235" y="216598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10</xdr:row>
      <xdr:rowOff>19050</xdr:rowOff>
    </xdr:from>
    <xdr:to>
      <xdr:col>2</xdr:col>
      <xdr:colOff>19050</xdr:colOff>
      <xdr:row>10</xdr:row>
      <xdr:rowOff>171450</xdr:rowOff>
    </xdr:to>
    <xdr:sp macro="" textlink="">
      <xdr:nvSpPr>
        <xdr:cNvPr id="22" name="Check Box 2" hidden="1">
          <a:extLst>
            <a:ext uri="{63B3BB69-23CF-44E3-9099-C40C66FF867C}">
              <a14:compatExt xmlns:a14="http://schemas.microsoft.com/office/drawing/2010/main" spid="_x0000_s978946"/>
            </a:ext>
          </a:extLst>
        </xdr:cNvPr>
        <xdr:cNvSpPr/>
      </xdr:nvSpPr>
      <xdr:spPr bwMode="auto">
        <a:xfrm>
          <a:off x="356235" y="24117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14</xdr:row>
      <xdr:rowOff>552450</xdr:rowOff>
    </xdr:from>
    <xdr:to>
      <xdr:col>2</xdr:col>
      <xdr:colOff>19050</xdr:colOff>
      <xdr:row>14</xdr:row>
      <xdr:rowOff>714375</xdr:rowOff>
    </xdr:to>
    <xdr:sp macro="" textlink="">
      <xdr:nvSpPr>
        <xdr:cNvPr id="23" name="Check Box 3" hidden="1">
          <a:extLst>
            <a:ext uri="{63B3BB69-23CF-44E3-9099-C40C66FF867C}">
              <a14:compatExt xmlns:a14="http://schemas.microsoft.com/office/drawing/2010/main" spid="_x0000_s978947"/>
            </a:ext>
          </a:extLst>
        </xdr:cNvPr>
        <xdr:cNvSpPr/>
      </xdr:nvSpPr>
      <xdr:spPr bwMode="auto">
        <a:xfrm>
          <a:off x="346710" y="4126230"/>
          <a:ext cx="58674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15</xdr:row>
      <xdr:rowOff>190500</xdr:rowOff>
    </xdr:from>
    <xdr:to>
      <xdr:col>2</xdr:col>
      <xdr:colOff>19050</xdr:colOff>
      <xdr:row>15</xdr:row>
      <xdr:rowOff>352425</xdr:rowOff>
    </xdr:to>
    <xdr:sp macro="" textlink="">
      <xdr:nvSpPr>
        <xdr:cNvPr id="24" name="Check Box 4" hidden="1">
          <a:extLst>
            <a:ext uri="{63B3BB69-23CF-44E3-9099-C40C66FF867C}">
              <a14:compatExt xmlns:a14="http://schemas.microsoft.com/office/drawing/2010/main" spid="_x0000_s978948"/>
            </a:ext>
          </a:extLst>
        </xdr:cNvPr>
        <xdr:cNvSpPr/>
      </xdr:nvSpPr>
      <xdr:spPr bwMode="auto">
        <a:xfrm>
          <a:off x="346710" y="5334000"/>
          <a:ext cx="58674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16</xdr:row>
      <xdr:rowOff>314325</xdr:rowOff>
    </xdr:from>
    <xdr:to>
      <xdr:col>2</xdr:col>
      <xdr:colOff>19050</xdr:colOff>
      <xdr:row>16</xdr:row>
      <xdr:rowOff>476250</xdr:rowOff>
    </xdr:to>
    <xdr:sp macro="" textlink="">
      <xdr:nvSpPr>
        <xdr:cNvPr id="25" name="Check Box 5" hidden="1">
          <a:extLst>
            <a:ext uri="{63B3BB69-23CF-44E3-9099-C40C66FF867C}">
              <a14:compatExt xmlns:a14="http://schemas.microsoft.com/office/drawing/2010/main" spid="_x0000_s978949"/>
            </a:ext>
          </a:extLst>
        </xdr:cNvPr>
        <xdr:cNvSpPr/>
      </xdr:nvSpPr>
      <xdr:spPr bwMode="auto">
        <a:xfrm>
          <a:off x="346710" y="6128385"/>
          <a:ext cx="58674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17</xdr:row>
      <xdr:rowOff>247650</xdr:rowOff>
    </xdr:from>
    <xdr:to>
      <xdr:col>2</xdr:col>
      <xdr:colOff>19050</xdr:colOff>
      <xdr:row>18</xdr:row>
      <xdr:rowOff>57150</xdr:rowOff>
    </xdr:to>
    <xdr:sp macro="" textlink="">
      <xdr:nvSpPr>
        <xdr:cNvPr id="26" name="Check Box 6" hidden="1">
          <a:extLst>
            <a:ext uri="{63B3BB69-23CF-44E3-9099-C40C66FF867C}">
              <a14:compatExt xmlns:a14="http://schemas.microsoft.com/office/drawing/2010/main" spid="_x0000_s978950"/>
            </a:ext>
          </a:extLst>
        </xdr:cNvPr>
        <xdr:cNvSpPr/>
      </xdr:nvSpPr>
      <xdr:spPr bwMode="auto">
        <a:xfrm>
          <a:off x="346710" y="7075170"/>
          <a:ext cx="58674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19</xdr:row>
      <xdr:rowOff>133350</xdr:rowOff>
    </xdr:from>
    <xdr:to>
      <xdr:col>2</xdr:col>
      <xdr:colOff>19050</xdr:colOff>
      <xdr:row>19</xdr:row>
      <xdr:rowOff>285750</xdr:rowOff>
    </xdr:to>
    <xdr:sp macro="" textlink="">
      <xdr:nvSpPr>
        <xdr:cNvPr id="27" name="Check Box 7" hidden="1">
          <a:extLst>
            <a:ext uri="{63B3BB69-23CF-44E3-9099-C40C66FF867C}">
              <a14:compatExt xmlns:a14="http://schemas.microsoft.com/office/drawing/2010/main" spid="_x0000_s978951"/>
            </a:ext>
          </a:extLst>
        </xdr:cNvPr>
        <xdr:cNvSpPr/>
      </xdr:nvSpPr>
      <xdr:spPr bwMode="auto">
        <a:xfrm>
          <a:off x="346710" y="784479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323850</xdr:rowOff>
    </xdr:from>
    <xdr:to>
      <xdr:col>4</xdr:col>
      <xdr:colOff>314325</xdr:colOff>
      <xdr:row>16</xdr:row>
      <xdr:rowOff>485775</xdr:rowOff>
    </xdr:to>
    <xdr:sp macro="" textlink="">
      <xdr:nvSpPr>
        <xdr:cNvPr id="28" name="Check Box 10" hidden="1">
          <a:extLst>
            <a:ext uri="{63B3BB69-23CF-44E3-9099-C40C66FF867C}">
              <a14:compatExt xmlns:a14="http://schemas.microsoft.com/office/drawing/2010/main" spid="_x0000_s978954"/>
            </a:ext>
          </a:extLst>
        </xdr:cNvPr>
        <xdr:cNvSpPr/>
      </xdr:nvSpPr>
      <xdr:spPr bwMode="auto">
        <a:xfrm>
          <a:off x="1977390" y="6137910"/>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285750</xdr:rowOff>
    </xdr:from>
    <xdr:to>
      <xdr:col>4</xdr:col>
      <xdr:colOff>314325</xdr:colOff>
      <xdr:row>18</xdr:row>
      <xdr:rowOff>85725</xdr:rowOff>
    </xdr:to>
    <xdr:sp macro="" textlink="">
      <xdr:nvSpPr>
        <xdr:cNvPr id="29" name="Check Box 11" hidden="1">
          <a:extLst>
            <a:ext uri="{63B3BB69-23CF-44E3-9099-C40C66FF867C}">
              <a14:compatExt xmlns:a14="http://schemas.microsoft.com/office/drawing/2010/main" spid="_x0000_s978955"/>
            </a:ext>
          </a:extLst>
        </xdr:cNvPr>
        <xdr:cNvSpPr/>
      </xdr:nvSpPr>
      <xdr:spPr bwMode="auto">
        <a:xfrm>
          <a:off x="1977390" y="7113270"/>
          <a:ext cx="508635" cy="2419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198120</xdr:rowOff>
        </xdr:to>
        <xdr:sp macro="" textlink="">
          <xdr:nvSpPr>
            <xdr:cNvPr id="1275905" name="Check Box 1" hidden="1">
              <a:extLst>
                <a:ext uri="{63B3BB69-23CF-44E3-9099-C40C66FF867C}">
                  <a14:compatExt spid="_x0000_s1275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10</xdr:row>
          <xdr:rowOff>22860</xdr:rowOff>
        </xdr:from>
        <xdr:to>
          <xdr:col>2</xdr:col>
          <xdr:colOff>22860</xdr:colOff>
          <xdr:row>10</xdr:row>
          <xdr:rowOff>175260</xdr:rowOff>
        </xdr:to>
        <xdr:sp macro="" textlink="">
          <xdr:nvSpPr>
            <xdr:cNvPr id="1275906" name="Check Box 2" hidden="1">
              <a:extLst>
                <a:ext uri="{63B3BB69-23CF-44E3-9099-C40C66FF867C}">
                  <a14:compatExt spid="_x0000_s1275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556260</xdr:rowOff>
        </xdr:from>
        <xdr:to>
          <xdr:col>2</xdr:col>
          <xdr:colOff>22860</xdr:colOff>
          <xdr:row>14</xdr:row>
          <xdr:rowOff>716280</xdr:rowOff>
        </xdr:to>
        <xdr:sp macro="" textlink="">
          <xdr:nvSpPr>
            <xdr:cNvPr id="1275907" name="Check Box 3" hidden="1">
              <a:extLst>
                <a:ext uri="{63B3BB69-23CF-44E3-9099-C40C66FF867C}">
                  <a14:compatExt spid="_x0000_s1275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22860</xdr:colOff>
          <xdr:row>15</xdr:row>
          <xdr:rowOff>350520</xdr:rowOff>
        </xdr:to>
        <xdr:sp macro="" textlink="">
          <xdr:nvSpPr>
            <xdr:cNvPr id="1275908" name="Check Box 4" hidden="1">
              <a:extLst>
                <a:ext uri="{63B3BB69-23CF-44E3-9099-C40C66FF867C}">
                  <a14:compatExt spid="_x0000_s1275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312420</xdr:rowOff>
        </xdr:from>
        <xdr:to>
          <xdr:col>2</xdr:col>
          <xdr:colOff>22860</xdr:colOff>
          <xdr:row>16</xdr:row>
          <xdr:rowOff>480060</xdr:rowOff>
        </xdr:to>
        <xdr:sp macro="" textlink="">
          <xdr:nvSpPr>
            <xdr:cNvPr id="1275909" name="Check Box 5" hidden="1">
              <a:extLst>
                <a:ext uri="{63B3BB69-23CF-44E3-9099-C40C66FF867C}">
                  <a14:compatExt spid="_x0000_s1275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17</xdr:row>
          <xdr:rowOff>251460</xdr:rowOff>
        </xdr:from>
        <xdr:to>
          <xdr:col>2</xdr:col>
          <xdr:colOff>22860</xdr:colOff>
          <xdr:row>18</xdr:row>
          <xdr:rowOff>60960</xdr:rowOff>
        </xdr:to>
        <xdr:sp macro="" textlink="">
          <xdr:nvSpPr>
            <xdr:cNvPr id="1275910" name="Check Box 6" hidden="1">
              <a:extLst>
                <a:ext uri="{63B3BB69-23CF-44E3-9099-C40C66FF867C}">
                  <a14:compatExt spid="_x0000_s1275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19</xdr:row>
          <xdr:rowOff>137160</xdr:rowOff>
        </xdr:from>
        <xdr:to>
          <xdr:col>2</xdr:col>
          <xdr:colOff>22860</xdr:colOff>
          <xdr:row>19</xdr:row>
          <xdr:rowOff>289560</xdr:rowOff>
        </xdr:to>
        <xdr:sp macro="" textlink="">
          <xdr:nvSpPr>
            <xdr:cNvPr id="1275911" name="Check Box 7" hidden="1">
              <a:extLst>
                <a:ext uri="{63B3BB69-23CF-44E3-9099-C40C66FF867C}">
                  <a14:compatExt spid="_x0000_s1275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16</xdr:row>
          <xdr:rowOff>327660</xdr:rowOff>
        </xdr:from>
        <xdr:to>
          <xdr:col>4</xdr:col>
          <xdr:colOff>312420</xdr:colOff>
          <xdr:row>16</xdr:row>
          <xdr:rowOff>487680</xdr:rowOff>
        </xdr:to>
        <xdr:sp macro="" textlink="">
          <xdr:nvSpPr>
            <xdr:cNvPr id="1275912" name="Check Box 8" hidden="1">
              <a:extLst>
                <a:ext uri="{63B3BB69-23CF-44E3-9099-C40C66FF867C}">
                  <a14:compatExt spid="_x0000_s1275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17</xdr:row>
          <xdr:rowOff>289560</xdr:rowOff>
        </xdr:from>
        <xdr:to>
          <xdr:col>4</xdr:col>
          <xdr:colOff>312420</xdr:colOff>
          <xdr:row>18</xdr:row>
          <xdr:rowOff>83820</xdr:rowOff>
        </xdr:to>
        <xdr:sp macro="" textlink="">
          <xdr:nvSpPr>
            <xdr:cNvPr id="1275913" name="Check Box 9" hidden="1">
              <a:extLst>
                <a:ext uri="{63B3BB69-23CF-44E3-9099-C40C66FF867C}">
                  <a14:compatExt spid="_x0000_s1275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205740</xdr:colOff>
      <xdr:row>1</xdr:row>
      <xdr:rowOff>60960</xdr:rowOff>
    </xdr:from>
    <xdr:to>
      <xdr:col>9</xdr:col>
      <xdr:colOff>25560</xdr:colOff>
      <xdr:row>3</xdr:row>
      <xdr:rowOff>224700</xdr:rowOff>
    </xdr:to>
    <xdr:sp macro="" textlink="">
      <xdr:nvSpPr>
        <xdr:cNvPr id="40" name="額縁 39">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901940" y="22860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9969"/>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79970"/>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4" hidden="1">
          <a:extLst>
            <a:ext uri="{63B3BB69-23CF-44E3-9099-C40C66FF867C}">
              <a14:compatExt xmlns:a14="http://schemas.microsoft.com/office/drawing/2010/main" spid="_x0000_s979972"/>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5" name="Check Box 5" hidden="1">
          <a:extLst>
            <a:ext uri="{63B3BB69-23CF-44E3-9099-C40C66FF867C}">
              <a14:compatExt xmlns:a14="http://schemas.microsoft.com/office/drawing/2010/main" spid="_x0000_s979973"/>
            </a:ext>
          </a:extLst>
        </xdr:cNvPr>
        <xdr:cNvSpPr/>
      </xdr:nvSpPr>
      <xdr:spPr bwMode="auto">
        <a:xfrm>
          <a:off x="441960" y="771144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6" hidden="1">
          <a:extLst>
            <a:ext uri="{63B3BB69-23CF-44E3-9099-C40C66FF867C}">
              <a14:compatExt xmlns:a14="http://schemas.microsoft.com/office/drawing/2010/main" spid="_x0000_s979974"/>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7" name="Check Box 8" hidden="1">
          <a:extLst>
            <a:ext uri="{63B3BB69-23CF-44E3-9099-C40C66FF867C}">
              <a14:compatExt xmlns:a14="http://schemas.microsoft.com/office/drawing/2010/main" spid="_x0000_s979976"/>
            </a:ext>
          </a:extLst>
        </xdr:cNvPr>
        <xdr:cNvSpPr/>
      </xdr:nvSpPr>
      <xdr:spPr bwMode="auto">
        <a:xfrm>
          <a:off x="1977390" y="7740015"/>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79969"/>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79970"/>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4" hidden="1">
          <a:extLst>
            <a:ext uri="{63B3BB69-23CF-44E3-9099-C40C66FF867C}">
              <a14:compatExt xmlns:a14="http://schemas.microsoft.com/office/drawing/2010/main" spid="_x0000_s979972"/>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11" name="Check Box 5" hidden="1">
          <a:extLst>
            <a:ext uri="{63B3BB69-23CF-44E3-9099-C40C66FF867C}">
              <a14:compatExt xmlns:a14="http://schemas.microsoft.com/office/drawing/2010/main" spid="_x0000_s979973"/>
            </a:ext>
          </a:extLst>
        </xdr:cNvPr>
        <xdr:cNvSpPr/>
      </xdr:nvSpPr>
      <xdr:spPr bwMode="auto">
        <a:xfrm>
          <a:off x="441960" y="771144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6" hidden="1">
          <a:extLst>
            <a:ext uri="{63B3BB69-23CF-44E3-9099-C40C66FF867C}">
              <a14:compatExt xmlns:a14="http://schemas.microsoft.com/office/drawing/2010/main" spid="_x0000_s979974"/>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13" name="Check Box 8" hidden="1">
          <a:extLst>
            <a:ext uri="{63B3BB69-23CF-44E3-9099-C40C66FF867C}">
              <a14:compatExt xmlns:a14="http://schemas.microsoft.com/office/drawing/2010/main" spid="_x0000_s979976"/>
            </a:ext>
          </a:extLst>
        </xdr:cNvPr>
        <xdr:cNvSpPr/>
      </xdr:nvSpPr>
      <xdr:spPr bwMode="auto">
        <a:xfrm>
          <a:off x="1977390" y="7740015"/>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200025</xdr:rowOff>
    </xdr:to>
    <xdr:sp macro="" textlink="">
      <xdr:nvSpPr>
        <xdr:cNvPr id="15" name="Check Box 1" hidden="1">
          <a:extLst>
            <a:ext uri="{63B3BB69-23CF-44E3-9099-C40C66FF867C}">
              <a14:compatExt xmlns:a14="http://schemas.microsoft.com/office/drawing/2010/main" spid="_x0000_s979969"/>
            </a:ext>
          </a:extLst>
        </xdr:cNvPr>
        <xdr:cNvSpPr/>
      </xdr:nvSpPr>
      <xdr:spPr bwMode="auto">
        <a:xfrm>
          <a:off x="356235" y="216598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14</xdr:row>
      <xdr:rowOff>704850</xdr:rowOff>
    </xdr:from>
    <xdr:to>
      <xdr:col>2</xdr:col>
      <xdr:colOff>28575</xdr:colOff>
      <xdr:row>14</xdr:row>
      <xdr:rowOff>857250</xdr:rowOff>
    </xdr:to>
    <xdr:sp macro="" textlink="">
      <xdr:nvSpPr>
        <xdr:cNvPr id="16" name="Check Box 2" hidden="1">
          <a:extLst>
            <a:ext uri="{63B3BB69-23CF-44E3-9099-C40C66FF867C}">
              <a14:compatExt xmlns:a14="http://schemas.microsoft.com/office/drawing/2010/main" spid="_x0000_s979970"/>
            </a:ext>
          </a:extLst>
        </xdr:cNvPr>
        <xdr:cNvSpPr/>
      </xdr:nvSpPr>
      <xdr:spPr bwMode="auto">
        <a:xfrm>
          <a:off x="365760" y="42786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15</xdr:row>
      <xdr:rowOff>180975</xdr:rowOff>
    </xdr:from>
    <xdr:to>
      <xdr:col>2</xdr:col>
      <xdr:colOff>28575</xdr:colOff>
      <xdr:row>15</xdr:row>
      <xdr:rowOff>342900</xdr:rowOff>
    </xdr:to>
    <xdr:sp macro="" textlink="">
      <xdr:nvSpPr>
        <xdr:cNvPr id="17" name="Check Box 4" hidden="1">
          <a:extLst>
            <a:ext uri="{63B3BB69-23CF-44E3-9099-C40C66FF867C}">
              <a14:compatExt xmlns:a14="http://schemas.microsoft.com/office/drawing/2010/main" spid="_x0000_s979972"/>
            </a:ext>
          </a:extLst>
        </xdr:cNvPr>
        <xdr:cNvSpPr/>
      </xdr:nvSpPr>
      <xdr:spPr bwMode="auto">
        <a:xfrm>
          <a:off x="365760" y="57359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18</xdr:row>
      <xdr:rowOff>704850</xdr:rowOff>
    </xdr:from>
    <xdr:to>
      <xdr:col>2</xdr:col>
      <xdr:colOff>28575</xdr:colOff>
      <xdr:row>19</xdr:row>
      <xdr:rowOff>19050</xdr:rowOff>
    </xdr:to>
    <xdr:sp macro="" textlink="">
      <xdr:nvSpPr>
        <xdr:cNvPr id="18" name="Check Box 5" hidden="1">
          <a:extLst>
            <a:ext uri="{63B3BB69-23CF-44E3-9099-C40C66FF867C}">
              <a14:compatExt xmlns:a14="http://schemas.microsoft.com/office/drawing/2010/main" spid="_x0000_s979973"/>
            </a:ext>
          </a:extLst>
        </xdr:cNvPr>
        <xdr:cNvSpPr/>
      </xdr:nvSpPr>
      <xdr:spPr bwMode="auto">
        <a:xfrm>
          <a:off x="365760" y="7539990"/>
          <a:ext cx="577215" cy="3505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20</xdr:row>
      <xdr:rowOff>142875</xdr:rowOff>
    </xdr:from>
    <xdr:to>
      <xdr:col>2</xdr:col>
      <xdr:colOff>28575</xdr:colOff>
      <xdr:row>20</xdr:row>
      <xdr:rowOff>304800</xdr:rowOff>
    </xdr:to>
    <xdr:sp macro="" textlink="">
      <xdr:nvSpPr>
        <xdr:cNvPr id="19" name="Check Box 6" hidden="1">
          <a:extLst>
            <a:ext uri="{63B3BB69-23CF-44E3-9099-C40C66FF867C}">
              <a14:compatExt xmlns:a14="http://schemas.microsoft.com/office/drawing/2010/main" spid="_x0000_s979974"/>
            </a:ext>
          </a:extLst>
        </xdr:cNvPr>
        <xdr:cNvSpPr/>
      </xdr:nvSpPr>
      <xdr:spPr bwMode="auto">
        <a:xfrm>
          <a:off x="365760" y="90506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723900</xdr:rowOff>
    </xdr:from>
    <xdr:to>
      <xdr:col>4</xdr:col>
      <xdr:colOff>314325</xdr:colOff>
      <xdr:row>19</xdr:row>
      <xdr:rowOff>47625</xdr:rowOff>
    </xdr:to>
    <xdr:sp macro="" textlink="">
      <xdr:nvSpPr>
        <xdr:cNvPr id="20" name="Check Box 8" hidden="1">
          <a:extLst>
            <a:ext uri="{63B3BB69-23CF-44E3-9099-C40C66FF867C}">
              <a14:compatExt xmlns:a14="http://schemas.microsoft.com/office/drawing/2010/main" spid="_x0000_s979976"/>
            </a:ext>
          </a:extLst>
        </xdr:cNvPr>
        <xdr:cNvSpPr/>
      </xdr:nvSpPr>
      <xdr:spPr bwMode="auto">
        <a:xfrm>
          <a:off x="1977390" y="7559040"/>
          <a:ext cx="508635" cy="360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198120</xdr:rowOff>
        </xdr:to>
        <xdr:sp macro="" textlink="">
          <xdr:nvSpPr>
            <xdr:cNvPr id="1276929" name="Check Box 1" hidden="1">
              <a:extLst>
                <a:ext uri="{63B3BB69-23CF-44E3-9099-C40C66FF867C}">
                  <a14:compatExt spid="_x0000_s1276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708660</xdr:rowOff>
        </xdr:from>
        <xdr:to>
          <xdr:col>2</xdr:col>
          <xdr:colOff>30480</xdr:colOff>
          <xdr:row>14</xdr:row>
          <xdr:rowOff>861060</xdr:rowOff>
        </xdr:to>
        <xdr:sp macro="" textlink="">
          <xdr:nvSpPr>
            <xdr:cNvPr id="1276930" name="Check Box 2" hidden="1">
              <a:extLst>
                <a:ext uri="{63B3BB69-23CF-44E3-9099-C40C66FF867C}">
                  <a14:compatExt spid="_x0000_s1276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182880</xdr:rowOff>
        </xdr:from>
        <xdr:to>
          <xdr:col>2</xdr:col>
          <xdr:colOff>30480</xdr:colOff>
          <xdr:row>15</xdr:row>
          <xdr:rowOff>342900</xdr:rowOff>
        </xdr:to>
        <xdr:sp macro="" textlink="">
          <xdr:nvSpPr>
            <xdr:cNvPr id="1276931" name="Check Box 3" hidden="1">
              <a:extLst>
                <a:ext uri="{63B3BB69-23CF-44E3-9099-C40C66FF867C}">
                  <a14:compatExt spid="_x0000_s1276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708660</xdr:rowOff>
        </xdr:from>
        <xdr:to>
          <xdr:col>2</xdr:col>
          <xdr:colOff>30480</xdr:colOff>
          <xdr:row>19</xdr:row>
          <xdr:rowOff>22860</xdr:rowOff>
        </xdr:to>
        <xdr:sp macro="" textlink="">
          <xdr:nvSpPr>
            <xdr:cNvPr id="1276932" name="Check Box 4" hidden="1">
              <a:extLst>
                <a:ext uri="{63B3BB69-23CF-44E3-9099-C40C66FF867C}">
                  <a14:compatExt spid="_x0000_s1276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144780</xdr:rowOff>
        </xdr:from>
        <xdr:to>
          <xdr:col>2</xdr:col>
          <xdr:colOff>30480</xdr:colOff>
          <xdr:row>20</xdr:row>
          <xdr:rowOff>304800</xdr:rowOff>
        </xdr:to>
        <xdr:sp macro="" textlink="">
          <xdr:nvSpPr>
            <xdr:cNvPr id="1276933" name="Check Box 5" hidden="1">
              <a:extLst>
                <a:ext uri="{63B3BB69-23CF-44E3-9099-C40C66FF867C}">
                  <a14:compatExt spid="_x0000_s1276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723900</xdr:rowOff>
        </xdr:from>
        <xdr:to>
          <xdr:col>4</xdr:col>
          <xdr:colOff>312420</xdr:colOff>
          <xdr:row>19</xdr:row>
          <xdr:rowOff>45720</xdr:rowOff>
        </xdr:to>
        <xdr:sp macro="" textlink="">
          <xdr:nvSpPr>
            <xdr:cNvPr id="1276934" name="Check Box 6" hidden="1">
              <a:extLst>
                <a:ext uri="{63B3BB69-23CF-44E3-9099-C40C66FF867C}">
                  <a14:compatExt spid="_x0000_s1276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198120</xdr:colOff>
      <xdr:row>1</xdr:row>
      <xdr:rowOff>45720</xdr:rowOff>
    </xdr:from>
    <xdr:to>
      <xdr:col>9</xdr:col>
      <xdr:colOff>17940</xdr:colOff>
      <xdr:row>3</xdr:row>
      <xdr:rowOff>209460</xdr:rowOff>
    </xdr:to>
    <xdr:sp macro="" textlink="">
      <xdr:nvSpPr>
        <xdr:cNvPr id="28" name="額縁 27">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894320" y="21336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200025</xdr:rowOff>
    </xdr:to>
    <xdr:sp macro="" textlink="">
      <xdr:nvSpPr>
        <xdr:cNvPr id="15" name="Check Box 1" hidden="1">
          <a:extLst>
            <a:ext uri="{63B3BB69-23CF-44E3-9099-C40C66FF867C}">
              <a14:compatExt xmlns:a14="http://schemas.microsoft.com/office/drawing/2010/main" spid="_x0000_s980993"/>
            </a:ext>
          </a:extLst>
        </xdr:cNvPr>
        <xdr:cNvSpPr/>
      </xdr:nvSpPr>
      <xdr:spPr bwMode="auto">
        <a:xfrm>
          <a:off x="356235" y="216598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14</xdr:row>
      <xdr:rowOff>704850</xdr:rowOff>
    </xdr:from>
    <xdr:to>
      <xdr:col>2</xdr:col>
      <xdr:colOff>28575</xdr:colOff>
      <xdr:row>14</xdr:row>
      <xdr:rowOff>857250</xdr:rowOff>
    </xdr:to>
    <xdr:sp macro="" textlink="">
      <xdr:nvSpPr>
        <xdr:cNvPr id="16" name="Check Box 2" hidden="1">
          <a:extLst>
            <a:ext uri="{63B3BB69-23CF-44E3-9099-C40C66FF867C}">
              <a14:compatExt xmlns:a14="http://schemas.microsoft.com/office/drawing/2010/main" spid="_x0000_s980994"/>
            </a:ext>
          </a:extLst>
        </xdr:cNvPr>
        <xdr:cNvSpPr/>
      </xdr:nvSpPr>
      <xdr:spPr bwMode="auto">
        <a:xfrm>
          <a:off x="365760" y="42786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15</xdr:row>
      <xdr:rowOff>180975</xdr:rowOff>
    </xdr:from>
    <xdr:to>
      <xdr:col>2</xdr:col>
      <xdr:colOff>28575</xdr:colOff>
      <xdr:row>15</xdr:row>
      <xdr:rowOff>342900</xdr:rowOff>
    </xdr:to>
    <xdr:sp macro="" textlink="">
      <xdr:nvSpPr>
        <xdr:cNvPr id="17" name="Check Box 3" hidden="1">
          <a:extLst>
            <a:ext uri="{63B3BB69-23CF-44E3-9099-C40C66FF867C}">
              <a14:compatExt xmlns:a14="http://schemas.microsoft.com/office/drawing/2010/main" spid="_x0000_s980995"/>
            </a:ext>
          </a:extLst>
        </xdr:cNvPr>
        <xdr:cNvSpPr/>
      </xdr:nvSpPr>
      <xdr:spPr bwMode="auto">
        <a:xfrm>
          <a:off x="365760" y="57359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18</xdr:row>
      <xdr:rowOff>704850</xdr:rowOff>
    </xdr:from>
    <xdr:to>
      <xdr:col>2</xdr:col>
      <xdr:colOff>28575</xdr:colOff>
      <xdr:row>19</xdr:row>
      <xdr:rowOff>28575</xdr:rowOff>
    </xdr:to>
    <xdr:sp macro="" textlink="">
      <xdr:nvSpPr>
        <xdr:cNvPr id="18" name="Check Box 4" hidden="1">
          <a:extLst>
            <a:ext uri="{63B3BB69-23CF-44E3-9099-C40C66FF867C}">
              <a14:compatExt xmlns:a14="http://schemas.microsoft.com/office/drawing/2010/main" spid="_x0000_s980996"/>
            </a:ext>
          </a:extLst>
        </xdr:cNvPr>
        <xdr:cNvSpPr/>
      </xdr:nvSpPr>
      <xdr:spPr bwMode="auto">
        <a:xfrm>
          <a:off x="365760" y="7539990"/>
          <a:ext cx="577215" cy="360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20</xdr:row>
      <xdr:rowOff>142875</xdr:rowOff>
    </xdr:from>
    <xdr:to>
      <xdr:col>2</xdr:col>
      <xdr:colOff>28575</xdr:colOff>
      <xdr:row>20</xdr:row>
      <xdr:rowOff>304800</xdr:rowOff>
    </xdr:to>
    <xdr:sp macro="" textlink="">
      <xdr:nvSpPr>
        <xdr:cNvPr id="19" name="Check Box 5" hidden="1">
          <a:extLst>
            <a:ext uri="{63B3BB69-23CF-44E3-9099-C40C66FF867C}">
              <a14:compatExt xmlns:a14="http://schemas.microsoft.com/office/drawing/2010/main" spid="_x0000_s980997"/>
            </a:ext>
          </a:extLst>
        </xdr:cNvPr>
        <xdr:cNvSpPr/>
      </xdr:nvSpPr>
      <xdr:spPr bwMode="auto">
        <a:xfrm>
          <a:off x="365760" y="90506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723900</xdr:rowOff>
    </xdr:from>
    <xdr:to>
      <xdr:col>4</xdr:col>
      <xdr:colOff>314325</xdr:colOff>
      <xdr:row>19</xdr:row>
      <xdr:rowOff>57150</xdr:rowOff>
    </xdr:to>
    <xdr:sp macro="" textlink="">
      <xdr:nvSpPr>
        <xdr:cNvPr id="20" name="Check Box 6" hidden="1">
          <a:extLst>
            <a:ext uri="{63B3BB69-23CF-44E3-9099-C40C66FF867C}">
              <a14:compatExt xmlns:a14="http://schemas.microsoft.com/office/drawing/2010/main" spid="_x0000_s980998"/>
            </a:ext>
          </a:extLst>
        </xdr:cNvPr>
        <xdr:cNvSpPr/>
      </xdr:nvSpPr>
      <xdr:spPr bwMode="auto">
        <a:xfrm>
          <a:off x="1977390" y="7559040"/>
          <a:ext cx="508635" cy="3695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198120</xdr:rowOff>
        </xdr:to>
        <xdr:sp macro="" textlink="">
          <xdr:nvSpPr>
            <xdr:cNvPr id="1277953" name="Check Box 1" hidden="1">
              <a:extLst>
                <a:ext uri="{63B3BB69-23CF-44E3-9099-C40C66FF867C}">
                  <a14:compatExt spid="_x0000_s1277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708660</xdr:rowOff>
        </xdr:from>
        <xdr:to>
          <xdr:col>2</xdr:col>
          <xdr:colOff>30480</xdr:colOff>
          <xdr:row>14</xdr:row>
          <xdr:rowOff>861060</xdr:rowOff>
        </xdr:to>
        <xdr:sp macro="" textlink="">
          <xdr:nvSpPr>
            <xdr:cNvPr id="1277954" name="Check Box 2" hidden="1">
              <a:extLst>
                <a:ext uri="{63B3BB69-23CF-44E3-9099-C40C66FF867C}">
                  <a14:compatExt spid="_x0000_s1277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182880</xdr:rowOff>
        </xdr:from>
        <xdr:to>
          <xdr:col>2</xdr:col>
          <xdr:colOff>30480</xdr:colOff>
          <xdr:row>15</xdr:row>
          <xdr:rowOff>342900</xdr:rowOff>
        </xdr:to>
        <xdr:sp macro="" textlink="">
          <xdr:nvSpPr>
            <xdr:cNvPr id="1277955" name="Check Box 3" hidden="1">
              <a:extLst>
                <a:ext uri="{63B3BB69-23CF-44E3-9099-C40C66FF867C}">
                  <a14:compatExt spid="_x0000_s1277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708660</xdr:rowOff>
        </xdr:from>
        <xdr:to>
          <xdr:col>2</xdr:col>
          <xdr:colOff>30480</xdr:colOff>
          <xdr:row>19</xdr:row>
          <xdr:rowOff>30480</xdr:rowOff>
        </xdr:to>
        <xdr:sp macro="" textlink="">
          <xdr:nvSpPr>
            <xdr:cNvPr id="1277956" name="Check Box 4" hidden="1">
              <a:extLst>
                <a:ext uri="{63B3BB69-23CF-44E3-9099-C40C66FF867C}">
                  <a14:compatExt spid="_x0000_s1277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144780</xdr:rowOff>
        </xdr:from>
        <xdr:to>
          <xdr:col>2</xdr:col>
          <xdr:colOff>30480</xdr:colOff>
          <xdr:row>20</xdr:row>
          <xdr:rowOff>304800</xdr:rowOff>
        </xdr:to>
        <xdr:sp macro="" textlink="">
          <xdr:nvSpPr>
            <xdr:cNvPr id="1277957" name="Check Box 5" hidden="1">
              <a:extLst>
                <a:ext uri="{63B3BB69-23CF-44E3-9099-C40C66FF867C}">
                  <a14:compatExt spid="_x0000_s1277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723900</xdr:rowOff>
        </xdr:from>
        <xdr:to>
          <xdr:col>4</xdr:col>
          <xdr:colOff>312420</xdr:colOff>
          <xdr:row>19</xdr:row>
          <xdr:rowOff>60960</xdr:rowOff>
        </xdr:to>
        <xdr:sp macro="" textlink="">
          <xdr:nvSpPr>
            <xdr:cNvPr id="1277958" name="Check Box 6" hidden="1">
              <a:extLst>
                <a:ext uri="{63B3BB69-23CF-44E3-9099-C40C66FF867C}">
                  <a14:compatExt spid="_x0000_s1277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198782</xdr:colOff>
      <xdr:row>1</xdr:row>
      <xdr:rowOff>66261</xdr:rowOff>
    </xdr:from>
    <xdr:to>
      <xdr:col>9</xdr:col>
      <xdr:colOff>20921</xdr:colOff>
      <xdr:row>3</xdr:row>
      <xdr:rowOff>229670</xdr:rowOff>
    </xdr:to>
    <xdr:sp macro="" textlink="">
      <xdr:nvSpPr>
        <xdr:cNvPr id="29" name="額縁 28">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898295" y="231913"/>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15</xdr:row>
      <xdr:rowOff>200025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1960" y="41833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1960" y="44119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1960" y="63398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1960" y="77171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1977390" y="63684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15</xdr:row>
      <xdr:rowOff>200025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1960" y="41833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1960" y="44119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1960" y="63398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1960" y="77171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1977390" y="63684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209550</xdr:rowOff>
    </xdr:to>
    <xdr:sp macro="" textlink="">
      <xdr:nvSpPr>
        <xdr:cNvPr id="15" name="Check Box 1" hidden="1">
          <a:extLst>
            <a:ext uri="{63B3BB69-23CF-44E3-9099-C40C66FF867C}">
              <a14:compatExt xmlns:a14="http://schemas.microsoft.com/office/drawing/2010/main" spid="_x0000_s1078273"/>
            </a:ext>
          </a:extLst>
        </xdr:cNvPr>
        <xdr:cNvSpPr/>
      </xdr:nvSpPr>
      <xdr:spPr bwMode="auto">
        <a:xfrm>
          <a:off x="356235" y="216598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14</xdr:row>
      <xdr:rowOff>704850</xdr:rowOff>
    </xdr:from>
    <xdr:to>
      <xdr:col>2</xdr:col>
      <xdr:colOff>28575</xdr:colOff>
      <xdr:row>15</xdr:row>
      <xdr:rowOff>152400</xdr:rowOff>
    </xdr:to>
    <xdr:sp macro="" textlink="">
      <xdr:nvSpPr>
        <xdr:cNvPr id="16" name="Check Box 2" hidden="1">
          <a:extLst>
            <a:ext uri="{63B3BB69-23CF-44E3-9099-C40C66FF867C}">
              <a14:compatExt xmlns:a14="http://schemas.microsoft.com/office/drawing/2010/main" spid="_x0000_s1078274"/>
            </a:ext>
          </a:extLst>
        </xdr:cNvPr>
        <xdr:cNvSpPr/>
      </xdr:nvSpPr>
      <xdr:spPr bwMode="auto">
        <a:xfrm>
          <a:off x="365760" y="4179570"/>
          <a:ext cx="577215" cy="156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15</xdr:row>
      <xdr:rowOff>180975</xdr:rowOff>
    </xdr:from>
    <xdr:to>
      <xdr:col>2</xdr:col>
      <xdr:colOff>28575</xdr:colOff>
      <xdr:row>15</xdr:row>
      <xdr:rowOff>352425</xdr:rowOff>
    </xdr:to>
    <xdr:sp macro="" textlink="">
      <xdr:nvSpPr>
        <xdr:cNvPr id="17" name="Check Box 3" hidden="1">
          <a:extLst>
            <a:ext uri="{63B3BB69-23CF-44E3-9099-C40C66FF867C}">
              <a14:compatExt xmlns:a14="http://schemas.microsoft.com/office/drawing/2010/main" spid="_x0000_s1078275"/>
            </a:ext>
          </a:extLst>
        </xdr:cNvPr>
        <xdr:cNvSpPr/>
      </xdr:nvSpPr>
      <xdr:spPr bwMode="auto">
        <a:xfrm>
          <a:off x="365760" y="4364355"/>
          <a:ext cx="57721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18</xdr:row>
      <xdr:rowOff>704850</xdr:rowOff>
    </xdr:from>
    <xdr:to>
      <xdr:col>2</xdr:col>
      <xdr:colOff>28575</xdr:colOff>
      <xdr:row>19</xdr:row>
      <xdr:rowOff>28575</xdr:rowOff>
    </xdr:to>
    <xdr:sp macro="" textlink="">
      <xdr:nvSpPr>
        <xdr:cNvPr id="18" name="Check Box 4" hidden="1">
          <a:extLst>
            <a:ext uri="{63B3BB69-23CF-44E3-9099-C40C66FF867C}">
              <a14:compatExt xmlns:a14="http://schemas.microsoft.com/office/drawing/2010/main" spid="_x0000_s1078276"/>
            </a:ext>
          </a:extLst>
        </xdr:cNvPr>
        <xdr:cNvSpPr/>
      </xdr:nvSpPr>
      <xdr:spPr bwMode="auto">
        <a:xfrm>
          <a:off x="365760" y="6168390"/>
          <a:ext cx="577215" cy="360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20</xdr:row>
      <xdr:rowOff>142875</xdr:rowOff>
    </xdr:from>
    <xdr:to>
      <xdr:col>2</xdr:col>
      <xdr:colOff>28575</xdr:colOff>
      <xdr:row>20</xdr:row>
      <xdr:rowOff>304800</xdr:rowOff>
    </xdr:to>
    <xdr:sp macro="" textlink="">
      <xdr:nvSpPr>
        <xdr:cNvPr id="19" name="Check Box 5" hidden="1">
          <a:extLst>
            <a:ext uri="{63B3BB69-23CF-44E3-9099-C40C66FF867C}">
              <a14:compatExt xmlns:a14="http://schemas.microsoft.com/office/drawing/2010/main" spid="_x0000_s1078277"/>
            </a:ext>
          </a:extLst>
        </xdr:cNvPr>
        <xdr:cNvSpPr/>
      </xdr:nvSpPr>
      <xdr:spPr bwMode="auto">
        <a:xfrm>
          <a:off x="365760" y="76790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723900</xdr:rowOff>
    </xdr:from>
    <xdr:to>
      <xdr:col>4</xdr:col>
      <xdr:colOff>314325</xdr:colOff>
      <xdr:row>19</xdr:row>
      <xdr:rowOff>66675</xdr:rowOff>
    </xdr:to>
    <xdr:sp macro="" textlink="">
      <xdr:nvSpPr>
        <xdr:cNvPr id="20" name="Check Box 6" hidden="1">
          <a:extLst>
            <a:ext uri="{63B3BB69-23CF-44E3-9099-C40C66FF867C}">
              <a14:compatExt xmlns:a14="http://schemas.microsoft.com/office/drawing/2010/main" spid="_x0000_s1078278"/>
            </a:ext>
          </a:extLst>
        </xdr:cNvPr>
        <xdr:cNvSpPr/>
      </xdr:nvSpPr>
      <xdr:spPr bwMode="auto">
        <a:xfrm>
          <a:off x="1977390" y="6187440"/>
          <a:ext cx="508635" cy="379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213360</xdr:rowOff>
        </xdr:to>
        <xdr:sp macro="" textlink="">
          <xdr:nvSpPr>
            <xdr:cNvPr id="1278977" name="Check Box 1" hidden="1">
              <a:extLst>
                <a:ext uri="{63B3BB69-23CF-44E3-9099-C40C66FF867C}">
                  <a14:compatExt spid="_x0000_s1278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182880</xdr:rowOff>
        </xdr:from>
        <xdr:to>
          <xdr:col>2</xdr:col>
          <xdr:colOff>30480</xdr:colOff>
          <xdr:row>15</xdr:row>
          <xdr:rowOff>350520</xdr:rowOff>
        </xdr:to>
        <xdr:sp macro="" textlink="">
          <xdr:nvSpPr>
            <xdr:cNvPr id="1278978" name="Check Box 2" hidden="1">
              <a:extLst>
                <a:ext uri="{63B3BB69-23CF-44E3-9099-C40C66FF867C}">
                  <a14:compatExt spid="_x0000_s1278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708660</xdr:rowOff>
        </xdr:from>
        <xdr:to>
          <xdr:col>2</xdr:col>
          <xdr:colOff>30480</xdr:colOff>
          <xdr:row>19</xdr:row>
          <xdr:rowOff>30480</xdr:rowOff>
        </xdr:to>
        <xdr:sp macro="" textlink="">
          <xdr:nvSpPr>
            <xdr:cNvPr id="1278979" name="Check Box 3" hidden="1">
              <a:extLst>
                <a:ext uri="{63B3BB69-23CF-44E3-9099-C40C66FF867C}">
                  <a14:compatExt spid="_x0000_s1278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144780</xdr:rowOff>
        </xdr:from>
        <xdr:to>
          <xdr:col>2</xdr:col>
          <xdr:colOff>30480</xdr:colOff>
          <xdr:row>20</xdr:row>
          <xdr:rowOff>304800</xdr:rowOff>
        </xdr:to>
        <xdr:sp macro="" textlink="">
          <xdr:nvSpPr>
            <xdr:cNvPr id="1278980" name="Check Box 4" hidden="1">
              <a:extLst>
                <a:ext uri="{63B3BB69-23CF-44E3-9099-C40C66FF867C}">
                  <a14:compatExt spid="_x0000_s1278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723900</xdr:rowOff>
        </xdr:from>
        <xdr:to>
          <xdr:col>4</xdr:col>
          <xdr:colOff>312420</xdr:colOff>
          <xdr:row>19</xdr:row>
          <xdr:rowOff>68580</xdr:rowOff>
        </xdr:to>
        <xdr:sp macro="" textlink="">
          <xdr:nvSpPr>
            <xdr:cNvPr id="1278981" name="Check Box 5" hidden="1">
              <a:extLst>
                <a:ext uri="{63B3BB69-23CF-44E3-9099-C40C66FF867C}">
                  <a14:compatExt spid="_x0000_s1278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274320</xdr:colOff>
      <xdr:row>1</xdr:row>
      <xdr:rowOff>83820</xdr:rowOff>
    </xdr:from>
    <xdr:to>
      <xdr:col>9</xdr:col>
      <xdr:colOff>94140</xdr:colOff>
      <xdr:row>4</xdr:row>
      <xdr:rowOff>3720</xdr:rowOff>
    </xdr:to>
    <xdr:sp macro="" textlink="">
      <xdr:nvSpPr>
        <xdr:cNvPr id="27" name="額縁 26">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970520" y="25146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200025</xdr:rowOff>
    </xdr:to>
    <xdr:sp macro="" textlink="">
      <xdr:nvSpPr>
        <xdr:cNvPr id="15" name="Check Box 1" hidden="1">
          <a:extLst>
            <a:ext uri="{63B3BB69-23CF-44E3-9099-C40C66FF867C}">
              <a14:compatExt xmlns:a14="http://schemas.microsoft.com/office/drawing/2010/main" spid="_x0000_s1079297"/>
            </a:ext>
          </a:extLst>
        </xdr:cNvPr>
        <xdr:cNvSpPr/>
      </xdr:nvSpPr>
      <xdr:spPr bwMode="auto">
        <a:xfrm>
          <a:off x="356235" y="216598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14</xdr:row>
      <xdr:rowOff>704850</xdr:rowOff>
    </xdr:from>
    <xdr:to>
      <xdr:col>2</xdr:col>
      <xdr:colOff>28575</xdr:colOff>
      <xdr:row>14</xdr:row>
      <xdr:rowOff>857250</xdr:rowOff>
    </xdr:to>
    <xdr:sp macro="" textlink="">
      <xdr:nvSpPr>
        <xdr:cNvPr id="16" name="Check Box 2" hidden="1">
          <a:extLst>
            <a:ext uri="{63B3BB69-23CF-44E3-9099-C40C66FF867C}">
              <a14:compatExt xmlns:a14="http://schemas.microsoft.com/office/drawing/2010/main" spid="_x0000_s1079298"/>
            </a:ext>
          </a:extLst>
        </xdr:cNvPr>
        <xdr:cNvSpPr/>
      </xdr:nvSpPr>
      <xdr:spPr bwMode="auto">
        <a:xfrm>
          <a:off x="365760" y="42786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15</xdr:row>
      <xdr:rowOff>180975</xdr:rowOff>
    </xdr:from>
    <xdr:to>
      <xdr:col>2</xdr:col>
      <xdr:colOff>28575</xdr:colOff>
      <xdr:row>15</xdr:row>
      <xdr:rowOff>342900</xdr:rowOff>
    </xdr:to>
    <xdr:sp macro="" textlink="">
      <xdr:nvSpPr>
        <xdr:cNvPr id="17" name="Check Box 3" hidden="1">
          <a:extLst>
            <a:ext uri="{63B3BB69-23CF-44E3-9099-C40C66FF867C}">
              <a14:compatExt xmlns:a14="http://schemas.microsoft.com/office/drawing/2010/main" spid="_x0000_s1079299"/>
            </a:ext>
          </a:extLst>
        </xdr:cNvPr>
        <xdr:cNvSpPr/>
      </xdr:nvSpPr>
      <xdr:spPr bwMode="auto">
        <a:xfrm>
          <a:off x="365760" y="57359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18</xdr:row>
      <xdr:rowOff>704850</xdr:rowOff>
    </xdr:from>
    <xdr:to>
      <xdr:col>2</xdr:col>
      <xdr:colOff>28575</xdr:colOff>
      <xdr:row>19</xdr:row>
      <xdr:rowOff>28575</xdr:rowOff>
    </xdr:to>
    <xdr:sp macro="" textlink="">
      <xdr:nvSpPr>
        <xdr:cNvPr id="18" name="Check Box 4" hidden="1">
          <a:extLst>
            <a:ext uri="{63B3BB69-23CF-44E3-9099-C40C66FF867C}">
              <a14:compatExt xmlns:a14="http://schemas.microsoft.com/office/drawing/2010/main" spid="_x0000_s1079300"/>
            </a:ext>
          </a:extLst>
        </xdr:cNvPr>
        <xdr:cNvSpPr/>
      </xdr:nvSpPr>
      <xdr:spPr bwMode="auto">
        <a:xfrm>
          <a:off x="365760" y="7539990"/>
          <a:ext cx="577215" cy="360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20</xdr:row>
      <xdr:rowOff>142875</xdr:rowOff>
    </xdr:from>
    <xdr:to>
      <xdr:col>2</xdr:col>
      <xdr:colOff>28575</xdr:colOff>
      <xdr:row>20</xdr:row>
      <xdr:rowOff>304800</xdr:rowOff>
    </xdr:to>
    <xdr:sp macro="" textlink="">
      <xdr:nvSpPr>
        <xdr:cNvPr id="19" name="Check Box 5" hidden="1">
          <a:extLst>
            <a:ext uri="{63B3BB69-23CF-44E3-9099-C40C66FF867C}">
              <a14:compatExt xmlns:a14="http://schemas.microsoft.com/office/drawing/2010/main" spid="_x0000_s1079301"/>
            </a:ext>
          </a:extLst>
        </xdr:cNvPr>
        <xdr:cNvSpPr/>
      </xdr:nvSpPr>
      <xdr:spPr bwMode="auto">
        <a:xfrm>
          <a:off x="365760" y="90506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723900</xdr:rowOff>
    </xdr:from>
    <xdr:to>
      <xdr:col>4</xdr:col>
      <xdr:colOff>314325</xdr:colOff>
      <xdr:row>19</xdr:row>
      <xdr:rowOff>57150</xdr:rowOff>
    </xdr:to>
    <xdr:sp macro="" textlink="">
      <xdr:nvSpPr>
        <xdr:cNvPr id="20" name="Check Box 6" hidden="1">
          <a:extLst>
            <a:ext uri="{63B3BB69-23CF-44E3-9099-C40C66FF867C}">
              <a14:compatExt xmlns:a14="http://schemas.microsoft.com/office/drawing/2010/main" spid="_x0000_s1079302"/>
            </a:ext>
          </a:extLst>
        </xdr:cNvPr>
        <xdr:cNvSpPr/>
      </xdr:nvSpPr>
      <xdr:spPr bwMode="auto">
        <a:xfrm>
          <a:off x="1977390" y="7559040"/>
          <a:ext cx="508635" cy="3695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30480</xdr:colOff>
          <xdr:row>9</xdr:row>
          <xdr:rowOff>198120</xdr:rowOff>
        </xdr:to>
        <xdr:sp macro="" textlink="">
          <xdr:nvSpPr>
            <xdr:cNvPr id="1280001" name="Check Box 1" hidden="1">
              <a:extLst>
                <a:ext uri="{63B3BB69-23CF-44E3-9099-C40C66FF867C}">
                  <a14:compatExt spid="_x0000_s1280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708660</xdr:rowOff>
        </xdr:from>
        <xdr:to>
          <xdr:col>2</xdr:col>
          <xdr:colOff>30480</xdr:colOff>
          <xdr:row>14</xdr:row>
          <xdr:rowOff>861060</xdr:rowOff>
        </xdr:to>
        <xdr:sp macro="" textlink="">
          <xdr:nvSpPr>
            <xdr:cNvPr id="1280002" name="Check Box 2" hidden="1">
              <a:extLst>
                <a:ext uri="{63B3BB69-23CF-44E3-9099-C40C66FF867C}">
                  <a14:compatExt spid="_x0000_s1280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182880</xdr:rowOff>
        </xdr:from>
        <xdr:to>
          <xdr:col>2</xdr:col>
          <xdr:colOff>30480</xdr:colOff>
          <xdr:row>15</xdr:row>
          <xdr:rowOff>342900</xdr:rowOff>
        </xdr:to>
        <xdr:sp macro="" textlink="">
          <xdr:nvSpPr>
            <xdr:cNvPr id="1280003" name="Check Box 3" hidden="1">
              <a:extLst>
                <a:ext uri="{63B3BB69-23CF-44E3-9099-C40C66FF867C}">
                  <a14:compatExt spid="_x0000_s1280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708660</xdr:rowOff>
        </xdr:from>
        <xdr:to>
          <xdr:col>2</xdr:col>
          <xdr:colOff>30480</xdr:colOff>
          <xdr:row>19</xdr:row>
          <xdr:rowOff>30480</xdr:rowOff>
        </xdr:to>
        <xdr:sp macro="" textlink="">
          <xdr:nvSpPr>
            <xdr:cNvPr id="1280004" name="Check Box 4" hidden="1">
              <a:extLst>
                <a:ext uri="{63B3BB69-23CF-44E3-9099-C40C66FF867C}">
                  <a14:compatExt spid="_x0000_s1280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144780</xdr:rowOff>
        </xdr:from>
        <xdr:to>
          <xdr:col>2</xdr:col>
          <xdr:colOff>30480</xdr:colOff>
          <xdr:row>20</xdr:row>
          <xdr:rowOff>304800</xdr:rowOff>
        </xdr:to>
        <xdr:sp macro="" textlink="">
          <xdr:nvSpPr>
            <xdr:cNvPr id="1280005" name="Check Box 5" hidden="1">
              <a:extLst>
                <a:ext uri="{63B3BB69-23CF-44E3-9099-C40C66FF867C}">
                  <a14:compatExt spid="_x0000_s1280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723900</xdr:rowOff>
        </xdr:from>
        <xdr:to>
          <xdr:col>4</xdr:col>
          <xdr:colOff>312420</xdr:colOff>
          <xdr:row>19</xdr:row>
          <xdr:rowOff>60960</xdr:rowOff>
        </xdr:to>
        <xdr:sp macro="" textlink="">
          <xdr:nvSpPr>
            <xdr:cNvPr id="1280006" name="Check Box 6" hidden="1">
              <a:extLst>
                <a:ext uri="{63B3BB69-23CF-44E3-9099-C40C66FF867C}">
                  <a14:compatExt spid="_x0000_s1280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224117</xdr:colOff>
      <xdr:row>4</xdr:row>
      <xdr:rowOff>0</xdr:rowOff>
    </xdr:from>
    <xdr:to>
      <xdr:col>9</xdr:col>
      <xdr:colOff>40800</xdr:colOff>
      <xdr:row>7</xdr:row>
      <xdr:rowOff>119364</xdr:rowOff>
    </xdr:to>
    <xdr:sp macro="" textlink="">
      <xdr:nvSpPr>
        <xdr:cNvPr id="28" name="額縁 27">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915835" y="968188"/>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9525</xdr:colOff>
      <xdr:row>9</xdr:row>
      <xdr:rowOff>200025</xdr:rowOff>
    </xdr:to>
    <xdr:sp macro="" textlink="">
      <xdr:nvSpPr>
        <xdr:cNvPr id="15" name="Check Box 1" hidden="1">
          <a:extLst>
            <a:ext uri="{63B3BB69-23CF-44E3-9099-C40C66FF867C}">
              <a14:compatExt xmlns:a14="http://schemas.microsoft.com/office/drawing/2010/main" spid="_x0000_s1200129"/>
            </a:ext>
          </a:extLst>
        </xdr:cNvPr>
        <xdr:cNvSpPr/>
      </xdr:nvSpPr>
      <xdr:spPr bwMode="auto">
        <a:xfrm>
          <a:off x="356235" y="2165985"/>
          <a:ext cx="56769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14</xdr:row>
      <xdr:rowOff>704850</xdr:rowOff>
    </xdr:from>
    <xdr:to>
      <xdr:col>2</xdr:col>
      <xdr:colOff>28575</xdr:colOff>
      <xdr:row>14</xdr:row>
      <xdr:rowOff>857250</xdr:rowOff>
    </xdr:to>
    <xdr:sp macro="" textlink="">
      <xdr:nvSpPr>
        <xdr:cNvPr id="16" name="Check Box 2" hidden="1">
          <a:extLst>
            <a:ext uri="{63B3BB69-23CF-44E3-9099-C40C66FF867C}">
              <a14:compatExt xmlns:a14="http://schemas.microsoft.com/office/drawing/2010/main" spid="_x0000_s1200130"/>
            </a:ext>
          </a:extLst>
        </xdr:cNvPr>
        <xdr:cNvSpPr/>
      </xdr:nvSpPr>
      <xdr:spPr bwMode="auto">
        <a:xfrm>
          <a:off x="365760" y="42786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15</xdr:row>
      <xdr:rowOff>180975</xdr:rowOff>
    </xdr:from>
    <xdr:to>
      <xdr:col>2</xdr:col>
      <xdr:colOff>28575</xdr:colOff>
      <xdr:row>15</xdr:row>
      <xdr:rowOff>342900</xdr:rowOff>
    </xdr:to>
    <xdr:sp macro="" textlink="">
      <xdr:nvSpPr>
        <xdr:cNvPr id="17" name="Check Box 3" hidden="1">
          <a:extLst>
            <a:ext uri="{63B3BB69-23CF-44E3-9099-C40C66FF867C}">
              <a14:compatExt xmlns:a14="http://schemas.microsoft.com/office/drawing/2010/main" spid="_x0000_s1200131"/>
            </a:ext>
          </a:extLst>
        </xdr:cNvPr>
        <xdr:cNvSpPr/>
      </xdr:nvSpPr>
      <xdr:spPr bwMode="auto">
        <a:xfrm>
          <a:off x="365760" y="57359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18</xdr:row>
      <xdr:rowOff>704850</xdr:rowOff>
    </xdr:from>
    <xdr:to>
      <xdr:col>2</xdr:col>
      <xdr:colOff>28575</xdr:colOff>
      <xdr:row>19</xdr:row>
      <xdr:rowOff>28575</xdr:rowOff>
    </xdr:to>
    <xdr:sp macro="" textlink="">
      <xdr:nvSpPr>
        <xdr:cNvPr id="18" name="Check Box 4" hidden="1">
          <a:extLst>
            <a:ext uri="{63B3BB69-23CF-44E3-9099-C40C66FF867C}">
              <a14:compatExt xmlns:a14="http://schemas.microsoft.com/office/drawing/2010/main" spid="_x0000_s1200132"/>
            </a:ext>
          </a:extLst>
        </xdr:cNvPr>
        <xdr:cNvSpPr/>
      </xdr:nvSpPr>
      <xdr:spPr bwMode="auto">
        <a:xfrm>
          <a:off x="365760" y="7539990"/>
          <a:ext cx="577215" cy="360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20</xdr:row>
      <xdr:rowOff>142875</xdr:rowOff>
    </xdr:from>
    <xdr:to>
      <xdr:col>2</xdr:col>
      <xdr:colOff>28575</xdr:colOff>
      <xdr:row>20</xdr:row>
      <xdr:rowOff>295275</xdr:rowOff>
    </xdr:to>
    <xdr:sp macro="" textlink="">
      <xdr:nvSpPr>
        <xdr:cNvPr id="19" name="Check Box 5" hidden="1">
          <a:extLst>
            <a:ext uri="{63B3BB69-23CF-44E3-9099-C40C66FF867C}">
              <a14:compatExt xmlns:a14="http://schemas.microsoft.com/office/drawing/2010/main" spid="_x0000_s1200133"/>
            </a:ext>
          </a:extLst>
        </xdr:cNvPr>
        <xdr:cNvSpPr/>
      </xdr:nvSpPr>
      <xdr:spPr bwMode="auto">
        <a:xfrm>
          <a:off x="365760" y="905065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723900</xdr:rowOff>
    </xdr:from>
    <xdr:to>
      <xdr:col>4</xdr:col>
      <xdr:colOff>314325</xdr:colOff>
      <xdr:row>19</xdr:row>
      <xdr:rowOff>57150</xdr:rowOff>
    </xdr:to>
    <xdr:sp macro="" textlink="">
      <xdr:nvSpPr>
        <xdr:cNvPr id="20" name="Check Box 6" hidden="1">
          <a:extLst>
            <a:ext uri="{63B3BB69-23CF-44E3-9099-C40C66FF867C}">
              <a14:compatExt xmlns:a14="http://schemas.microsoft.com/office/drawing/2010/main" spid="_x0000_s1200134"/>
            </a:ext>
          </a:extLst>
        </xdr:cNvPr>
        <xdr:cNvSpPr/>
      </xdr:nvSpPr>
      <xdr:spPr bwMode="auto">
        <a:xfrm>
          <a:off x="1977390" y="7559040"/>
          <a:ext cx="508635" cy="3695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7620</xdr:colOff>
          <xdr:row>9</xdr:row>
          <xdr:rowOff>198120</xdr:rowOff>
        </xdr:to>
        <xdr:sp macro="" textlink="">
          <xdr:nvSpPr>
            <xdr:cNvPr id="1281025" name="Check Box 1" hidden="1">
              <a:extLst>
                <a:ext uri="{63B3BB69-23CF-44E3-9099-C40C66FF867C}">
                  <a14:compatExt spid="_x0000_s128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708660</xdr:rowOff>
        </xdr:from>
        <xdr:to>
          <xdr:col>2</xdr:col>
          <xdr:colOff>30480</xdr:colOff>
          <xdr:row>14</xdr:row>
          <xdr:rowOff>861060</xdr:rowOff>
        </xdr:to>
        <xdr:sp macro="" textlink="">
          <xdr:nvSpPr>
            <xdr:cNvPr id="1281026" name="Check Box 2" hidden="1">
              <a:extLst>
                <a:ext uri="{63B3BB69-23CF-44E3-9099-C40C66FF867C}">
                  <a14:compatExt spid="_x0000_s128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182880</xdr:rowOff>
        </xdr:from>
        <xdr:to>
          <xdr:col>2</xdr:col>
          <xdr:colOff>30480</xdr:colOff>
          <xdr:row>15</xdr:row>
          <xdr:rowOff>342900</xdr:rowOff>
        </xdr:to>
        <xdr:sp macro="" textlink="">
          <xdr:nvSpPr>
            <xdr:cNvPr id="1281027" name="Check Box 3" hidden="1">
              <a:extLst>
                <a:ext uri="{63B3BB69-23CF-44E3-9099-C40C66FF867C}">
                  <a14:compatExt spid="_x0000_s128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708660</xdr:rowOff>
        </xdr:from>
        <xdr:to>
          <xdr:col>2</xdr:col>
          <xdr:colOff>30480</xdr:colOff>
          <xdr:row>19</xdr:row>
          <xdr:rowOff>30480</xdr:rowOff>
        </xdr:to>
        <xdr:sp macro="" textlink="">
          <xdr:nvSpPr>
            <xdr:cNvPr id="1281028" name="Check Box 4" hidden="1">
              <a:extLst>
                <a:ext uri="{63B3BB69-23CF-44E3-9099-C40C66FF867C}">
                  <a14:compatExt spid="_x0000_s128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144780</xdr:rowOff>
        </xdr:from>
        <xdr:to>
          <xdr:col>2</xdr:col>
          <xdr:colOff>30480</xdr:colOff>
          <xdr:row>20</xdr:row>
          <xdr:rowOff>297180</xdr:rowOff>
        </xdr:to>
        <xdr:sp macro="" textlink="">
          <xdr:nvSpPr>
            <xdr:cNvPr id="1281029" name="Check Box 5" hidden="1">
              <a:extLst>
                <a:ext uri="{63B3BB69-23CF-44E3-9099-C40C66FF867C}">
                  <a14:compatExt spid="_x0000_s128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723900</xdr:rowOff>
        </xdr:from>
        <xdr:to>
          <xdr:col>4</xdr:col>
          <xdr:colOff>312420</xdr:colOff>
          <xdr:row>19</xdr:row>
          <xdr:rowOff>60960</xdr:rowOff>
        </xdr:to>
        <xdr:sp macro="" textlink="">
          <xdr:nvSpPr>
            <xdr:cNvPr id="1281030" name="Check Box 6" hidden="1">
              <a:extLst>
                <a:ext uri="{63B3BB69-23CF-44E3-9099-C40C66FF867C}">
                  <a14:compatExt spid="_x0000_s128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198120</xdr:colOff>
      <xdr:row>1</xdr:row>
      <xdr:rowOff>30480</xdr:rowOff>
    </xdr:from>
    <xdr:to>
      <xdr:col>9</xdr:col>
      <xdr:colOff>17940</xdr:colOff>
      <xdr:row>3</xdr:row>
      <xdr:rowOff>194220</xdr:rowOff>
    </xdr:to>
    <xdr:sp macro="" textlink="">
      <xdr:nvSpPr>
        <xdr:cNvPr id="29" name="額縁 28">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7894320" y="19812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43</xdr:col>
      <xdr:colOff>257175</xdr:colOff>
      <xdr:row>0</xdr:row>
      <xdr:rowOff>161925</xdr:rowOff>
    </xdr:from>
    <xdr:to>
      <xdr:col>45</xdr:col>
      <xdr:colOff>459900</xdr:colOff>
      <xdr:row>4</xdr:row>
      <xdr:rowOff>158025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962775" y="16192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0</xdr:col>
      <xdr:colOff>152400</xdr:colOff>
      <xdr:row>2</xdr:row>
      <xdr:rowOff>104775</xdr:rowOff>
    </xdr:from>
    <xdr:to>
      <xdr:col>9</xdr:col>
      <xdr:colOff>533400</xdr:colOff>
      <xdr:row>58</xdr:row>
      <xdr:rowOff>9525</xdr:rowOff>
    </xdr:to>
    <xdr:sp macro="" textlink="">
      <xdr:nvSpPr>
        <xdr:cNvPr id="2" name="正方形/長方形 1">
          <a:extLst>
            <a:ext uri="{FF2B5EF4-FFF2-40B4-BE49-F238E27FC236}">
              <a16:creationId xmlns:a16="http://schemas.microsoft.com/office/drawing/2014/main" id="{00000000-0008-0000-2400-000002000000}"/>
            </a:ext>
          </a:extLst>
        </xdr:cNvPr>
        <xdr:cNvSpPr/>
      </xdr:nvSpPr>
      <xdr:spPr>
        <a:xfrm>
          <a:off x="152400" y="440055"/>
          <a:ext cx="5867400" cy="9292590"/>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419100</xdr:colOff>
      <xdr:row>3</xdr:row>
      <xdr:rowOff>66675</xdr:rowOff>
    </xdr:from>
    <xdr:ext cx="1771767" cy="325730"/>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2247900" y="569595"/>
          <a:ext cx="177176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latin typeface="ＭＳ Ｐ明朝" panose="02020600040205080304" pitchFamily="18" charset="-128"/>
              <a:ea typeface="ＭＳ Ｐ明朝" panose="02020600040205080304" pitchFamily="18" charset="-128"/>
            </a:rPr>
            <a:t>ＩＣＴ活用施工範囲図</a:t>
          </a:r>
        </a:p>
      </xdr:txBody>
    </xdr:sp>
    <xdr:clientData/>
  </xdr:oneCellAnchor>
  <xdr:oneCellAnchor>
    <xdr:from>
      <xdr:col>0</xdr:col>
      <xdr:colOff>523875</xdr:colOff>
      <xdr:row>8</xdr:row>
      <xdr:rowOff>19050</xdr:rowOff>
    </xdr:from>
    <xdr:ext cx="700430" cy="239415"/>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523875" y="1360170"/>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平　面　図</a:t>
          </a:r>
        </a:p>
      </xdr:txBody>
    </xdr:sp>
    <xdr:clientData/>
  </xdr:oneCellAnchor>
  <xdr:oneCellAnchor>
    <xdr:from>
      <xdr:col>0</xdr:col>
      <xdr:colOff>523875</xdr:colOff>
      <xdr:row>43</xdr:row>
      <xdr:rowOff>57150</xdr:rowOff>
    </xdr:from>
    <xdr:ext cx="786607" cy="239415"/>
    <xdr:sp macro="" textlink="">
      <xdr:nvSpPr>
        <xdr:cNvPr id="5" name="テキスト ボックス 4">
          <a:extLst>
            <a:ext uri="{FF2B5EF4-FFF2-40B4-BE49-F238E27FC236}">
              <a16:creationId xmlns:a16="http://schemas.microsoft.com/office/drawing/2014/main" id="{00000000-0008-0000-2400-000005000000}"/>
            </a:ext>
          </a:extLst>
        </xdr:cNvPr>
        <xdr:cNvSpPr txBox="1"/>
      </xdr:nvSpPr>
      <xdr:spPr>
        <a:xfrm>
          <a:off x="523875" y="7265670"/>
          <a:ext cx="786607"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標準横断図</a:t>
          </a:r>
        </a:p>
      </xdr:txBody>
    </xdr:sp>
    <xdr:clientData/>
  </xdr:oneCellAnchor>
  <xdr:oneCellAnchor>
    <xdr:from>
      <xdr:col>0</xdr:col>
      <xdr:colOff>523875</xdr:colOff>
      <xdr:row>26</xdr:row>
      <xdr:rowOff>28575</xdr:rowOff>
    </xdr:from>
    <xdr:ext cx="700430" cy="239415"/>
    <xdr:sp macro="" textlink="">
      <xdr:nvSpPr>
        <xdr:cNvPr id="6" name="テキスト ボックス 5">
          <a:extLst>
            <a:ext uri="{FF2B5EF4-FFF2-40B4-BE49-F238E27FC236}">
              <a16:creationId xmlns:a16="http://schemas.microsoft.com/office/drawing/2014/main" id="{00000000-0008-0000-2400-000006000000}"/>
            </a:ext>
          </a:extLst>
        </xdr:cNvPr>
        <xdr:cNvSpPr txBox="1"/>
      </xdr:nvSpPr>
      <xdr:spPr>
        <a:xfrm>
          <a:off x="523875" y="4387215"/>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縦　断　図</a:t>
          </a:r>
          <a:endParaRPr kumimoji="1" lang="en-US" altLang="ja-JP" sz="1000">
            <a:latin typeface="ＭＳ Ｐ明朝" panose="02020600040205080304" pitchFamily="18" charset="-128"/>
            <a:ea typeface="ＭＳ Ｐ明朝" panose="02020600040205080304" pitchFamily="18" charset="-128"/>
          </a:endParaRPr>
        </a:p>
      </xdr:txBody>
    </xdr:sp>
    <xdr:clientData/>
  </xdr:oneCellAnchor>
  <xdr:twoCellAnchor>
    <xdr:from>
      <xdr:col>10</xdr:col>
      <xdr:colOff>384175</xdr:colOff>
      <xdr:row>6</xdr:row>
      <xdr:rowOff>98425</xdr:rowOff>
    </xdr:from>
    <xdr:to>
      <xdr:col>12</xdr:col>
      <xdr:colOff>362230</xdr:colOff>
      <xdr:row>10</xdr:row>
      <xdr:rowOff>36138</xdr:rowOff>
    </xdr:to>
    <xdr:sp macro="" textlink="">
      <xdr:nvSpPr>
        <xdr:cNvPr id="8" name="額縁 7">
          <a:hlinkClick xmlns:r="http://schemas.openxmlformats.org/officeDocument/2006/relationships" r:id="rId1"/>
        </xdr:cNvPr>
        <xdr:cNvSpPr/>
      </xdr:nvSpPr>
      <xdr:spPr>
        <a:xfrm>
          <a:off x="7210425" y="114617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6</xdr:col>
      <xdr:colOff>301625</xdr:colOff>
      <xdr:row>0</xdr:row>
      <xdr:rowOff>158750</xdr:rowOff>
    </xdr:from>
    <xdr:to>
      <xdr:col>8</xdr:col>
      <xdr:colOff>279680</xdr:colOff>
      <xdr:row>3</xdr:row>
      <xdr:rowOff>128213</xdr:rowOff>
    </xdr:to>
    <xdr:sp macro="" textlink="">
      <xdr:nvSpPr>
        <xdr:cNvPr id="2" name="額縁 1">
          <a:hlinkClick xmlns:r="http://schemas.openxmlformats.org/officeDocument/2006/relationships" r:id=""/>
        </xdr:cNvPr>
        <xdr:cNvSpPr/>
      </xdr:nvSpPr>
      <xdr:spPr>
        <a:xfrm>
          <a:off x="6731000" y="1587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314325</xdr:colOff>
      <xdr:row>4</xdr:row>
      <xdr:rowOff>180975</xdr:rowOff>
    </xdr:from>
    <xdr:to>
      <xdr:col>8</xdr:col>
      <xdr:colOff>286030</xdr:colOff>
      <xdr:row>7</xdr:row>
      <xdr:rowOff>74238</xdr:rowOff>
    </xdr:to>
    <xdr:sp macro="" textlink="">
      <xdr:nvSpPr>
        <xdr:cNvPr id="3" name="額縁 2">
          <a:hlinkClick xmlns:r="http://schemas.openxmlformats.org/officeDocument/2006/relationships" r:id="rId1"/>
        </xdr:cNvPr>
        <xdr:cNvSpPr/>
      </xdr:nvSpPr>
      <xdr:spPr>
        <a:xfrm>
          <a:off x="6743700" y="11239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9</xdr:col>
      <xdr:colOff>38100</xdr:colOff>
      <xdr:row>29</xdr:row>
      <xdr:rowOff>0</xdr:rowOff>
    </xdr:from>
    <xdr:to>
      <xdr:col>9</xdr:col>
      <xdr:colOff>123825</xdr:colOff>
      <xdr:row>32</xdr:row>
      <xdr:rowOff>0</xdr:rowOff>
    </xdr:to>
    <xdr:sp macro="" textlink="">
      <xdr:nvSpPr>
        <xdr:cNvPr id="2" name="AutoShape 51">
          <a:extLst>
            <a:ext uri="{FF2B5EF4-FFF2-40B4-BE49-F238E27FC236}">
              <a16:creationId xmlns:a16="http://schemas.microsoft.com/office/drawing/2014/main" id="{00000000-0008-0000-2600-000002000000}"/>
            </a:ext>
          </a:extLst>
        </xdr:cNvPr>
        <xdr:cNvSpPr>
          <a:spLocks/>
        </xdr:cNvSpPr>
      </xdr:nvSpPr>
      <xdr:spPr bwMode="auto">
        <a:xfrm>
          <a:off x="2524125" y="61531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35</xdr:row>
      <xdr:rowOff>0</xdr:rowOff>
    </xdr:from>
    <xdr:to>
      <xdr:col>9</xdr:col>
      <xdr:colOff>133350</xdr:colOff>
      <xdr:row>38</xdr:row>
      <xdr:rowOff>0</xdr:rowOff>
    </xdr:to>
    <xdr:sp macro="" textlink="">
      <xdr:nvSpPr>
        <xdr:cNvPr id="3" name="AutoShape 52">
          <a:extLst>
            <a:ext uri="{FF2B5EF4-FFF2-40B4-BE49-F238E27FC236}">
              <a16:creationId xmlns:a16="http://schemas.microsoft.com/office/drawing/2014/main" id="{00000000-0008-0000-2600-000003000000}"/>
            </a:ext>
          </a:extLst>
        </xdr:cNvPr>
        <xdr:cNvSpPr>
          <a:spLocks/>
        </xdr:cNvSpPr>
      </xdr:nvSpPr>
      <xdr:spPr bwMode="auto">
        <a:xfrm>
          <a:off x="2533650" y="7353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29</xdr:row>
      <xdr:rowOff>0</xdr:rowOff>
    </xdr:from>
    <xdr:to>
      <xdr:col>22</xdr:col>
      <xdr:colOff>85725</xdr:colOff>
      <xdr:row>32</xdr:row>
      <xdr:rowOff>9525</xdr:rowOff>
    </xdr:to>
    <xdr:sp macro="" textlink="">
      <xdr:nvSpPr>
        <xdr:cNvPr id="4" name="AutoShape 53">
          <a:extLst>
            <a:ext uri="{FF2B5EF4-FFF2-40B4-BE49-F238E27FC236}">
              <a16:creationId xmlns:a16="http://schemas.microsoft.com/office/drawing/2014/main" id="{00000000-0008-0000-2600-000004000000}"/>
            </a:ext>
          </a:extLst>
        </xdr:cNvPr>
        <xdr:cNvSpPr>
          <a:spLocks/>
        </xdr:cNvSpPr>
      </xdr:nvSpPr>
      <xdr:spPr bwMode="auto">
        <a:xfrm>
          <a:off x="6086475" y="61531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35</xdr:row>
      <xdr:rowOff>0</xdr:rowOff>
    </xdr:from>
    <xdr:to>
      <xdr:col>22</xdr:col>
      <xdr:colOff>85725</xdr:colOff>
      <xdr:row>38</xdr:row>
      <xdr:rowOff>9525</xdr:rowOff>
    </xdr:to>
    <xdr:sp macro="" textlink="">
      <xdr:nvSpPr>
        <xdr:cNvPr id="5" name="AutoShape 54">
          <a:extLst>
            <a:ext uri="{FF2B5EF4-FFF2-40B4-BE49-F238E27FC236}">
              <a16:creationId xmlns:a16="http://schemas.microsoft.com/office/drawing/2014/main" id="{00000000-0008-0000-2600-000005000000}"/>
            </a:ext>
          </a:extLst>
        </xdr:cNvPr>
        <xdr:cNvSpPr>
          <a:spLocks/>
        </xdr:cNvSpPr>
      </xdr:nvSpPr>
      <xdr:spPr bwMode="auto">
        <a:xfrm>
          <a:off x="6086475" y="7353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17</xdr:col>
      <xdr:colOff>130968</xdr:colOff>
      <xdr:row>48</xdr:row>
      <xdr:rowOff>154781</xdr:rowOff>
    </xdr:from>
    <xdr:ext cx="2118593" cy="275717"/>
    <xdr:sp macro="" textlink="">
      <xdr:nvSpPr>
        <xdr:cNvPr id="7" name="テキスト ボックス 6">
          <a:extLst>
            <a:ext uri="{FF2B5EF4-FFF2-40B4-BE49-F238E27FC236}">
              <a16:creationId xmlns:a16="http://schemas.microsoft.com/office/drawing/2014/main" id="{00000000-0008-0000-2600-000007000000}"/>
            </a:ext>
          </a:extLst>
        </xdr:cNvPr>
        <xdr:cNvSpPr txBox="1"/>
      </xdr:nvSpPr>
      <xdr:spPr>
        <a:xfrm>
          <a:off x="4786312" y="9751219"/>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25</xdr:col>
      <xdr:colOff>13662</xdr:colOff>
      <xdr:row>8</xdr:row>
      <xdr:rowOff>138611</xdr:rowOff>
    </xdr:from>
    <xdr:to>
      <xdr:col>29</xdr:col>
      <xdr:colOff>261592</xdr:colOff>
      <xdr:row>12</xdr:row>
      <xdr:rowOff>108074</xdr:rowOff>
    </xdr:to>
    <xdr:sp macro="" textlink="">
      <xdr:nvSpPr>
        <xdr:cNvPr id="8" name="額縁 7">
          <a:hlinkClick xmlns:r="http://schemas.openxmlformats.org/officeDocument/2006/relationships" r:id="rId1"/>
        </xdr:cNvPr>
        <xdr:cNvSpPr/>
      </xdr:nvSpPr>
      <xdr:spPr>
        <a:xfrm>
          <a:off x="6859756" y="246033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3.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id="{7C78425A-DBBC-459F-9687-F34BA5E86A17}"/>
            </a:ext>
          </a:extLst>
        </xdr:cNvPr>
        <xdr:cNvSpPr txBox="1"/>
      </xdr:nvSpPr>
      <xdr:spPr>
        <a:xfrm>
          <a:off x="23413316" y="5144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a16="http://schemas.microsoft.com/office/drawing/2014/main" id="{E2909E46-CF46-442E-8ACC-F752EC4DE598}"/>
            </a:ext>
          </a:extLst>
        </xdr:cNvPr>
        <xdr:cNvSpPr txBox="1"/>
      </xdr:nvSpPr>
      <xdr:spPr>
        <a:xfrm>
          <a:off x="24301162" y="12583679"/>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id="{42BA575B-B6B5-49A7-A4FE-95C7ADA559C3}"/>
            </a:ext>
          </a:extLst>
        </xdr:cNvPr>
        <xdr:cNvSpPr txBox="1"/>
      </xdr:nvSpPr>
      <xdr:spPr>
        <a:xfrm>
          <a:off x="18821728" y="160715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id="{7C78425A-DBBC-459F-9687-F34BA5E86A17}"/>
            </a:ext>
          </a:extLst>
        </xdr:cNvPr>
        <xdr:cNvSpPr txBox="1"/>
      </xdr:nvSpPr>
      <xdr:spPr>
        <a:xfrm>
          <a:off x="23413316" y="6468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id="{7C78425A-DBBC-459F-9687-F34BA5E86A17}"/>
            </a:ext>
          </a:extLst>
        </xdr:cNvPr>
        <xdr:cNvSpPr txBox="1"/>
      </xdr:nvSpPr>
      <xdr:spPr>
        <a:xfrm>
          <a:off x="23413316" y="74494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id="{48E2F219-E9FD-4EE0-96E0-7DEEE34FC318}"/>
            </a:ext>
          </a:extLst>
        </xdr:cNvPr>
        <xdr:cNvSpPr txBox="1"/>
      </xdr:nvSpPr>
      <xdr:spPr>
        <a:xfrm>
          <a:off x="19709010" y="17037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id="{48E2F219-E9FD-4EE0-96E0-7DEEE34FC318}"/>
            </a:ext>
          </a:extLst>
        </xdr:cNvPr>
        <xdr:cNvSpPr txBox="1"/>
      </xdr:nvSpPr>
      <xdr:spPr>
        <a:xfrm>
          <a:off x="19709010" y="209237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id="{48E2F219-E9FD-4EE0-96E0-7DEEE34FC318}"/>
            </a:ext>
          </a:extLst>
        </xdr:cNvPr>
        <xdr:cNvSpPr txBox="1"/>
      </xdr:nvSpPr>
      <xdr:spPr>
        <a:xfrm>
          <a:off x="19709010" y="248099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id="{48E2F219-E9FD-4EE0-96E0-7DEEE34FC318}"/>
            </a:ext>
          </a:extLst>
        </xdr:cNvPr>
        <xdr:cNvSpPr txBox="1"/>
      </xdr:nvSpPr>
      <xdr:spPr>
        <a:xfrm>
          <a:off x="19709010" y="286961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id="{48E2F219-E9FD-4EE0-96E0-7DEEE34FC318}"/>
            </a:ext>
          </a:extLst>
        </xdr:cNvPr>
        <xdr:cNvSpPr txBox="1"/>
      </xdr:nvSpPr>
      <xdr:spPr>
        <a:xfrm>
          <a:off x="19709010" y="326204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id="{48E2F219-E9FD-4EE0-96E0-7DEEE34FC318}"/>
            </a:ext>
          </a:extLst>
        </xdr:cNvPr>
        <xdr:cNvSpPr txBox="1"/>
      </xdr:nvSpPr>
      <xdr:spPr>
        <a:xfrm>
          <a:off x="19709010" y="367161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id="{48E2F219-E9FD-4EE0-96E0-7DEEE34FC318}"/>
            </a:ext>
          </a:extLst>
        </xdr:cNvPr>
        <xdr:cNvSpPr txBox="1"/>
      </xdr:nvSpPr>
      <xdr:spPr>
        <a:xfrm>
          <a:off x="19709010" y="408119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id="{48E2F219-E9FD-4EE0-96E0-7DEEE34FC318}"/>
            </a:ext>
          </a:extLst>
        </xdr:cNvPr>
        <xdr:cNvSpPr txBox="1"/>
      </xdr:nvSpPr>
      <xdr:spPr>
        <a:xfrm>
          <a:off x="19709010" y="449076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id="{48E2F219-E9FD-4EE0-96E0-7DEEE34FC318}"/>
            </a:ext>
          </a:extLst>
        </xdr:cNvPr>
        <xdr:cNvSpPr txBox="1"/>
      </xdr:nvSpPr>
      <xdr:spPr>
        <a:xfrm>
          <a:off x="19709010" y="490034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id="{48E2F219-E9FD-4EE0-96E0-7DEEE34FC318}"/>
            </a:ext>
          </a:extLst>
        </xdr:cNvPr>
        <xdr:cNvSpPr txBox="1"/>
      </xdr:nvSpPr>
      <xdr:spPr>
        <a:xfrm>
          <a:off x="19709010" y="53099190"/>
          <a:ext cx="296187" cy="240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id="{48E2F219-E9FD-4EE0-96E0-7DEEE34FC318}"/>
            </a:ext>
          </a:extLst>
        </xdr:cNvPr>
        <xdr:cNvSpPr txBox="1"/>
      </xdr:nvSpPr>
      <xdr:spPr>
        <a:xfrm>
          <a:off x="19709010" y="572139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id="{48E2F219-E9FD-4EE0-96E0-7DEEE34FC318}"/>
            </a:ext>
          </a:extLst>
        </xdr:cNvPr>
        <xdr:cNvSpPr txBox="1"/>
      </xdr:nvSpPr>
      <xdr:spPr>
        <a:xfrm>
          <a:off x="19709010" y="611382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id="{48E2F219-E9FD-4EE0-96E0-7DEEE34FC318}"/>
            </a:ext>
          </a:extLst>
        </xdr:cNvPr>
        <xdr:cNvSpPr txBox="1"/>
      </xdr:nvSpPr>
      <xdr:spPr>
        <a:xfrm>
          <a:off x="19709010" y="65234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id="{48E2F219-E9FD-4EE0-96E0-7DEEE34FC318}"/>
            </a:ext>
          </a:extLst>
        </xdr:cNvPr>
        <xdr:cNvSpPr txBox="1"/>
      </xdr:nvSpPr>
      <xdr:spPr>
        <a:xfrm>
          <a:off x="19709010" y="69329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id="{48E2F219-E9FD-4EE0-96E0-7DEEE34FC318}"/>
            </a:ext>
          </a:extLst>
        </xdr:cNvPr>
        <xdr:cNvSpPr txBox="1"/>
      </xdr:nvSpPr>
      <xdr:spPr>
        <a:xfrm>
          <a:off x="19709010" y="73254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id="{48E2F219-E9FD-4EE0-96E0-7DEEE34FC318}"/>
            </a:ext>
          </a:extLst>
        </xdr:cNvPr>
        <xdr:cNvSpPr txBox="1"/>
      </xdr:nvSpPr>
      <xdr:spPr>
        <a:xfrm>
          <a:off x="19709010" y="771783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id="{48E2F219-E9FD-4EE0-96E0-7DEEE34FC318}"/>
            </a:ext>
          </a:extLst>
        </xdr:cNvPr>
        <xdr:cNvSpPr txBox="1"/>
      </xdr:nvSpPr>
      <xdr:spPr>
        <a:xfrm>
          <a:off x="19709010" y="811026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id="{48E2F219-E9FD-4EE0-96E0-7DEEE34FC318}"/>
            </a:ext>
          </a:extLst>
        </xdr:cNvPr>
        <xdr:cNvSpPr txBox="1"/>
      </xdr:nvSpPr>
      <xdr:spPr>
        <a:xfrm>
          <a:off x="19709010" y="850269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41</xdr:col>
      <xdr:colOff>445951</xdr:colOff>
      <xdr:row>8</xdr:row>
      <xdr:rowOff>65553</xdr:rowOff>
    </xdr:from>
    <xdr:to>
      <xdr:col>42</xdr:col>
      <xdr:colOff>541924</xdr:colOff>
      <xdr:row>12</xdr:row>
      <xdr:rowOff>89387</xdr:rowOff>
    </xdr:to>
    <xdr:sp macro="" textlink="">
      <xdr:nvSpPr>
        <xdr:cNvPr id="25" name="額縁 24">
          <a:hlinkClick xmlns:r="http://schemas.openxmlformats.org/officeDocument/2006/relationships" r:id="rId1"/>
          <a:extLst>
            <a:ext uri="{FF2B5EF4-FFF2-40B4-BE49-F238E27FC236}">
              <a16:creationId xmlns:a16="http://schemas.microsoft.com/office/drawing/2014/main" id="{00000000-0008-0000-2700-000003000000}"/>
            </a:ext>
          </a:extLst>
        </xdr:cNvPr>
        <xdr:cNvSpPr/>
      </xdr:nvSpPr>
      <xdr:spPr>
        <a:xfrm>
          <a:off x="15024804" y="1690406"/>
          <a:ext cx="779532" cy="6961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41</xdr:col>
      <xdr:colOff>392205</xdr:colOff>
      <xdr:row>3</xdr:row>
      <xdr:rowOff>212911</xdr:rowOff>
    </xdr:from>
    <xdr:to>
      <xdr:col>43</xdr:col>
      <xdr:colOff>368392</xdr:colOff>
      <xdr:row>7</xdr:row>
      <xdr:rowOff>98330</xdr:rowOff>
    </xdr:to>
    <xdr:sp macro="" textlink="">
      <xdr:nvSpPr>
        <xdr:cNvPr id="26" name="額縁 25">
          <a:hlinkClick xmlns:r="http://schemas.openxmlformats.org/officeDocument/2006/relationships" r:id="rId2"/>
        </xdr:cNvPr>
        <xdr:cNvSpPr/>
      </xdr:nvSpPr>
      <xdr:spPr>
        <a:xfrm>
          <a:off x="14971058" y="918882"/>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4.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id="{7C78425A-DBBC-459F-9687-F34BA5E86A17}"/>
            </a:ext>
          </a:extLst>
        </xdr:cNvPr>
        <xdr:cNvSpPr txBox="1"/>
      </xdr:nvSpPr>
      <xdr:spPr>
        <a:xfrm>
          <a:off x="23413316" y="5144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a16="http://schemas.microsoft.com/office/drawing/2014/main" id="{E2909E46-CF46-442E-8ACC-F752EC4DE598}"/>
            </a:ext>
          </a:extLst>
        </xdr:cNvPr>
        <xdr:cNvSpPr txBox="1"/>
      </xdr:nvSpPr>
      <xdr:spPr>
        <a:xfrm>
          <a:off x="24301162" y="12621779"/>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id="{42BA575B-B6B5-49A7-A4FE-95C7ADA559C3}"/>
            </a:ext>
          </a:extLst>
        </xdr:cNvPr>
        <xdr:cNvSpPr txBox="1"/>
      </xdr:nvSpPr>
      <xdr:spPr>
        <a:xfrm>
          <a:off x="18821728" y="161096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id="{7C78425A-DBBC-459F-9687-F34BA5E86A17}"/>
            </a:ext>
          </a:extLst>
        </xdr:cNvPr>
        <xdr:cNvSpPr txBox="1"/>
      </xdr:nvSpPr>
      <xdr:spPr>
        <a:xfrm>
          <a:off x="23413316" y="6468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id="{7C78425A-DBBC-459F-9687-F34BA5E86A17}"/>
            </a:ext>
          </a:extLst>
        </xdr:cNvPr>
        <xdr:cNvSpPr txBox="1"/>
      </xdr:nvSpPr>
      <xdr:spPr>
        <a:xfrm>
          <a:off x="23413316" y="74494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id="{48E2F219-E9FD-4EE0-96E0-7DEEE34FC318}"/>
            </a:ext>
          </a:extLst>
        </xdr:cNvPr>
        <xdr:cNvSpPr txBox="1"/>
      </xdr:nvSpPr>
      <xdr:spPr>
        <a:xfrm>
          <a:off x="19709010" y="170756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id="{48E2F219-E9FD-4EE0-96E0-7DEEE34FC318}"/>
            </a:ext>
          </a:extLst>
        </xdr:cNvPr>
        <xdr:cNvSpPr txBox="1"/>
      </xdr:nvSpPr>
      <xdr:spPr>
        <a:xfrm>
          <a:off x="19709010" y="209618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id="{48E2F219-E9FD-4EE0-96E0-7DEEE34FC318}"/>
            </a:ext>
          </a:extLst>
        </xdr:cNvPr>
        <xdr:cNvSpPr txBox="1"/>
      </xdr:nvSpPr>
      <xdr:spPr>
        <a:xfrm>
          <a:off x="19709010" y="24848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id="{48E2F219-E9FD-4EE0-96E0-7DEEE34FC318}"/>
            </a:ext>
          </a:extLst>
        </xdr:cNvPr>
        <xdr:cNvSpPr txBox="1"/>
      </xdr:nvSpPr>
      <xdr:spPr>
        <a:xfrm>
          <a:off x="19709010" y="287342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id="{48E2F219-E9FD-4EE0-96E0-7DEEE34FC318}"/>
            </a:ext>
          </a:extLst>
        </xdr:cNvPr>
        <xdr:cNvSpPr txBox="1"/>
      </xdr:nvSpPr>
      <xdr:spPr>
        <a:xfrm>
          <a:off x="19709010" y="32658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id="{48E2F219-E9FD-4EE0-96E0-7DEEE34FC318}"/>
            </a:ext>
          </a:extLst>
        </xdr:cNvPr>
        <xdr:cNvSpPr txBox="1"/>
      </xdr:nvSpPr>
      <xdr:spPr>
        <a:xfrm>
          <a:off x="19709010" y="367542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id="{48E2F219-E9FD-4EE0-96E0-7DEEE34FC318}"/>
            </a:ext>
          </a:extLst>
        </xdr:cNvPr>
        <xdr:cNvSpPr txBox="1"/>
      </xdr:nvSpPr>
      <xdr:spPr>
        <a:xfrm>
          <a:off x="19709010" y="40850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id="{48E2F219-E9FD-4EE0-96E0-7DEEE34FC318}"/>
            </a:ext>
          </a:extLst>
        </xdr:cNvPr>
        <xdr:cNvSpPr txBox="1"/>
      </xdr:nvSpPr>
      <xdr:spPr>
        <a:xfrm>
          <a:off x="19709010" y="44945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id="{48E2F219-E9FD-4EE0-96E0-7DEEE34FC318}"/>
            </a:ext>
          </a:extLst>
        </xdr:cNvPr>
        <xdr:cNvSpPr txBox="1"/>
      </xdr:nvSpPr>
      <xdr:spPr>
        <a:xfrm>
          <a:off x="19709010" y="49041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id="{48E2F219-E9FD-4EE0-96E0-7DEEE34FC318}"/>
            </a:ext>
          </a:extLst>
        </xdr:cNvPr>
        <xdr:cNvSpPr txBox="1"/>
      </xdr:nvSpPr>
      <xdr:spPr>
        <a:xfrm>
          <a:off x="19709010" y="53137290"/>
          <a:ext cx="296187" cy="240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id="{48E2F219-E9FD-4EE0-96E0-7DEEE34FC318}"/>
            </a:ext>
          </a:extLst>
        </xdr:cNvPr>
        <xdr:cNvSpPr txBox="1"/>
      </xdr:nvSpPr>
      <xdr:spPr>
        <a:xfrm>
          <a:off x="19709010" y="57252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id="{48E2F219-E9FD-4EE0-96E0-7DEEE34FC318}"/>
            </a:ext>
          </a:extLst>
        </xdr:cNvPr>
        <xdr:cNvSpPr txBox="1"/>
      </xdr:nvSpPr>
      <xdr:spPr>
        <a:xfrm>
          <a:off x="19709010" y="611763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id="{48E2F219-E9FD-4EE0-96E0-7DEEE34FC318}"/>
            </a:ext>
          </a:extLst>
        </xdr:cNvPr>
        <xdr:cNvSpPr txBox="1"/>
      </xdr:nvSpPr>
      <xdr:spPr>
        <a:xfrm>
          <a:off x="19709010" y="652721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id="{48E2F219-E9FD-4EE0-96E0-7DEEE34FC318}"/>
            </a:ext>
          </a:extLst>
        </xdr:cNvPr>
        <xdr:cNvSpPr txBox="1"/>
      </xdr:nvSpPr>
      <xdr:spPr>
        <a:xfrm>
          <a:off x="19709010" y="693678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id="{48E2F219-E9FD-4EE0-96E0-7DEEE34FC318}"/>
            </a:ext>
          </a:extLst>
        </xdr:cNvPr>
        <xdr:cNvSpPr txBox="1"/>
      </xdr:nvSpPr>
      <xdr:spPr>
        <a:xfrm>
          <a:off x="19709010" y="732921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id="{48E2F219-E9FD-4EE0-96E0-7DEEE34FC318}"/>
            </a:ext>
          </a:extLst>
        </xdr:cNvPr>
        <xdr:cNvSpPr txBox="1"/>
      </xdr:nvSpPr>
      <xdr:spPr>
        <a:xfrm>
          <a:off x="19709010" y="772164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id="{48E2F219-E9FD-4EE0-96E0-7DEEE34FC318}"/>
            </a:ext>
          </a:extLst>
        </xdr:cNvPr>
        <xdr:cNvSpPr txBox="1"/>
      </xdr:nvSpPr>
      <xdr:spPr>
        <a:xfrm>
          <a:off x="19709010" y="81140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id="{48E2F219-E9FD-4EE0-96E0-7DEEE34FC318}"/>
            </a:ext>
          </a:extLst>
        </xdr:cNvPr>
        <xdr:cNvSpPr txBox="1"/>
      </xdr:nvSpPr>
      <xdr:spPr>
        <a:xfrm>
          <a:off x="19709010" y="85065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oneCellAnchor>
    <xdr:from>
      <xdr:col>8</xdr:col>
      <xdr:colOff>256760</xdr:colOff>
      <xdr:row>26</xdr:row>
      <xdr:rowOff>74544</xdr:rowOff>
    </xdr:from>
    <xdr:ext cx="2384633" cy="274108"/>
    <xdr:sp macro="" textlink="">
      <xdr:nvSpPr>
        <xdr:cNvPr id="25" name="角丸四角形吹き出し 24"/>
        <xdr:cNvSpPr/>
      </xdr:nvSpPr>
      <xdr:spPr>
        <a:xfrm>
          <a:off x="3600035" y="4522719"/>
          <a:ext cx="2384633" cy="274108"/>
        </a:xfrm>
        <a:prstGeom prst="wedgeRoundRectCallout">
          <a:avLst>
            <a:gd name="adj1" fmla="val -60258"/>
            <a:gd name="adj2" fmla="val 11124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工期の始期日から入力してください。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41</xdr:col>
      <xdr:colOff>421822</xdr:colOff>
      <xdr:row>2</xdr:row>
      <xdr:rowOff>190500</xdr:rowOff>
    </xdr:from>
    <xdr:to>
      <xdr:col>43</xdr:col>
      <xdr:colOff>466363</xdr:colOff>
      <xdr:row>6</xdr:row>
      <xdr:rowOff>50188</xdr:rowOff>
    </xdr:to>
    <xdr:sp macro="" textlink="">
      <xdr:nvSpPr>
        <xdr:cNvPr id="26" name="額縁 25">
          <a:hlinkClick xmlns:r="http://schemas.openxmlformats.org/officeDocument/2006/relationships" r:id="rId1"/>
          <a:extLst>
            <a:ext uri="{FF2B5EF4-FFF2-40B4-BE49-F238E27FC236}">
              <a16:creationId xmlns:a16="http://schemas.microsoft.com/office/drawing/2014/main" id="{00000000-0008-0000-2800-000016000000}"/>
            </a:ext>
          </a:extLst>
        </xdr:cNvPr>
        <xdr:cNvSpPr/>
      </xdr:nvSpPr>
      <xdr:spPr>
        <a:xfrm>
          <a:off x="14831786" y="680357"/>
          <a:ext cx="1405256" cy="703331"/>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5.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id="{7C78425A-DBBC-459F-9687-F34BA5E86A17}"/>
            </a:ext>
          </a:extLst>
        </xdr:cNvPr>
        <xdr:cNvSpPr txBox="1"/>
      </xdr:nvSpPr>
      <xdr:spPr>
        <a:xfrm>
          <a:off x="21841691" y="21058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42</xdr:row>
      <xdr:rowOff>115454</xdr:rowOff>
    </xdr:from>
    <xdr:to>
      <xdr:col>51</xdr:col>
      <xdr:colOff>346364</xdr:colOff>
      <xdr:row>43</xdr:row>
      <xdr:rowOff>0</xdr:rowOff>
    </xdr:to>
    <xdr:sp macro="" textlink="">
      <xdr:nvSpPr>
        <xdr:cNvPr id="3" name="テキスト ボックス 2">
          <a:extLst>
            <a:ext uri="{FF2B5EF4-FFF2-40B4-BE49-F238E27FC236}">
              <a16:creationId xmlns:a16="http://schemas.microsoft.com/office/drawing/2014/main" id="{E2909E46-CF46-442E-8ACC-F752EC4DE598}"/>
            </a:ext>
          </a:extLst>
        </xdr:cNvPr>
        <xdr:cNvSpPr txBox="1"/>
      </xdr:nvSpPr>
      <xdr:spPr>
        <a:xfrm>
          <a:off x="22729537" y="504940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55</xdr:row>
      <xdr:rowOff>21896</xdr:rowOff>
    </xdr:from>
    <xdr:ext cx="184731" cy="264560"/>
    <xdr:sp macro="" textlink="">
      <xdr:nvSpPr>
        <xdr:cNvPr id="4" name="テキスト ボックス 3">
          <a:extLst>
            <a:ext uri="{FF2B5EF4-FFF2-40B4-BE49-F238E27FC236}">
              <a16:creationId xmlns:a16="http://schemas.microsoft.com/office/drawing/2014/main" id="{42BA575B-B6B5-49A7-A4FE-95C7ADA559C3}"/>
            </a:ext>
          </a:extLst>
        </xdr:cNvPr>
        <xdr:cNvSpPr txBox="1"/>
      </xdr:nvSpPr>
      <xdr:spPr>
        <a:xfrm>
          <a:off x="17250103" y="63274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wsDr>
</file>

<file path=xl/drawings/drawing46.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id="{7C78425A-DBBC-459F-9687-F34BA5E86A17}"/>
            </a:ext>
          </a:extLst>
        </xdr:cNvPr>
        <xdr:cNvSpPr txBox="1"/>
      </xdr:nvSpPr>
      <xdr:spPr>
        <a:xfrm>
          <a:off x="21841691" y="21058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42</xdr:row>
      <xdr:rowOff>115454</xdr:rowOff>
    </xdr:from>
    <xdr:to>
      <xdr:col>51</xdr:col>
      <xdr:colOff>346364</xdr:colOff>
      <xdr:row>43</xdr:row>
      <xdr:rowOff>0</xdr:rowOff>
    </xdr:to>
    <xdr:sp macro="" textlink="">
      <xdr:nvSpPr>
        <xdr:cNvPr id="3" name="テキスト ボックス 2">
          <a:extLst>
            <a:ext uri="{FF2B5EF4-FFF2-40B4-BE49-F238E27FC236}">
              <a16:creationId xmlns:a16="http://schemas.microsoft.com/office/drawing/2014/main" id="{E2909E46-CF46-442E-8ACC-F752EC4DE598}"/>
            </a:ext>
          </a:extLst>
        </xdr:cNvPr>
        <xdr:cNvSpPr txBox="1"/>
      </xdr:nvSpPr>
      <xdr:spPr>
        <a:xfrm>
          <a:off x="22729537" y="504940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55</xdr:row>
      <xdr:rowOff>21896</xdr:rowOff>
    </xdr:from>
    <xdr:ext cx="184731" cy="264560"/>
    <xdr:sp macro="" textlink="">
      <xdr:nvSpPr>
        <xdr:cNvPr id="4" name="テキスト ボックス 3">
          <a:extLst>
            <a:ext uri="{FF2B5EF4-FFF2-40B4-BE49-F238E27FC236}">
              <a16:creationId xmlns:a16="http://schemas.microsoft.com/office/drawing/2014/main" id="{42BA575B-B6B5-49A7-A4FE-95C7ADA559C3}"/>
            </a:ext>
          </a:extLst>
        </xdr:cNvPr>
        <xdr:cNvSpPr txBox="1"/>
      </xdr:nvSpPr>
      <xdr:spPr>
        <a:xfrm>
          <a:off x="17250103" y="63274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2</xdr:col>
      <xdr:colOff>273326</xdr:colOff>
      <xdr:row>10</xdr:row>
      <xdr:rowOff>8283</xdr:rowOff>
    </xdr:from>
    <xdr:ext cx="2400301" cy="723900"/>
    <xdr:sp macro="" textlink="">
      <xdr:nvSpPr>
        <xdr:cNvPr id="5" name="角丸四角形吹き出し 4"/>
        <xdr:cNvSpPr/>
      </xdr:nvSpPr>
      <xdr:spPr>
        <a:xfrm>
          <a:off x="1387751" y="1513233"/>
          <a:ext cx="2400301" cy="723900"/>
        </a:xfrm>
        <a:prstGeom prst="wedgeRoundRectCallout">
          <a:avLst>
            <a:gd name="adj1" fmla="val 26476"/>
            <a:gd name="adj2" fmla="val -12207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24</xdr:col>
      <xdr:colOff>240196</xdr:colOff>
      <xdr:row>5</xdr:row>
      <xdr:rowOff>140804</xdr:rowOff>
    </xdr:from>
    <xdr:ext cx="2400301" cy="274108"/>
    <xdr:sp macro="" textlink="">
      <xdr:nvSpPr>
        <xdr:cNvPr id="7" name="角丸四角形吹き出し 6"/>
        <xdr:cNvSpPr/>
      </xdr:nvSpPr>
      <xdr:spPr>
        <a:xfrm>
          <a:off x="7641121" y="1074254"/>
          <a:ext cx="2400301" cy="274108"/>
        </a:xfrm>
        <a:prstGeom prst="wedgeRoundRectCallout">
          <a:avLst>
            <a:gd name="adj1" fmla="val -37464"/>
            <a:gd name="adj2" fmla="val -12860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⑧現場閉所率が自動計算されます。</a:t>
          </a:r>
        </a:p>
      </xdr:txBody>
    </xdr:sp>
    <xdr:clientData/>
  </xdr:oneCellAnchor>
  <xdr:oneCellAnchor>
    <xdr:from>
      <xdr:col>24</xdr:col>
      <xdr:colOff>66261</xdr:colOff>
      <xdr:row>21</xdr:row>
      <xdr:rowOff>33131</xdr:rowOff>
    </xdr:from>
    <xdr:ext cx="2542761" cy="274108"/>
    <xdr:sp macro="" textlink="">
      <xdr:nvSpPr>
        <xdr:cNvPr id="8" name="角丸四角形吹き出し 7"/>
        <xdr:cNvSpPr/>
      </xdr:nvSpPr>
      <xdr:spPr>
        <a:xfrm>
          <a:off x="7467186" y="2738231"/>
          <a:ext cx="2542761" cy="274108"/>
        </a:xfrm>
        <a:prstGeom prst="wedgeRoundRectCallout">
          <a:avLst>
            <a:gd name="adj1" fmla="val -53665"/>
            <a:gd name="adj2" fmla="val 1073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⑥統一現場閉所日は黄色着色されます</a:t>
          </a:r>
        </a:p>
      </xdr:txBody>
    </xdr:sp>
    <xdr:clientData/>
  </xdr:oneCellAnchor>
  <xdr:oneCellAnchor>
    <xdr:from>
      <xdr:col>11</xdr:col>
      <xdr:colOff>57978</xdr:colOff>
      <xdr:row>27</xdr:row>
      <xdr:rowOff>57978</xdr:rowOff>
    </xdr:from>
    <xdr:ext cx="2765748" cy="274108"/>
    <xdr:sp macro="" textlink="">
      <xdr:nvSpPr>
        <xdr:cNvPr id="9" name="角丸四角形吹き出し 8"/>
        <xdr:cNvSpPr/>
      </xdr:nvSpPr>
      <xdr:spPr>
        <a:xfrm>
          <a:off x="3744153" y="3448878"/>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7</xdr:col>
      <xdr:colOff>67090</xdr:colOff>
      <xdr:row>43</xdr:row>
      <xdr:rowOff>41413</xdr:rowOff>
    </xdr:from>
    <xdr:ext cx="3627782" cy="661448"/>
    <xdr:sp macro="" textlink="">
      <xdr:nvSpPr>
        <xdr:cNvPr id="10" name="角丸四角形吹き出し 9"/>
        <xdr:cNvSpPr/>
      </xdr:nvSpPr>
      <xdr:spPr>
        <a:xfrm>
          <a:off x="2610265" y="5146813"/>
          <a:ext cx="3627782" cy="661448"/>
        </a:xfrm>
        <a:prstGeom prst="wedgeRoundRectCallout">
          <a:avLst>
            <a:gd name="adj1" fmla="val 51936"/>
            <a:gd name="adj2" fmla="val 7197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18</xdr:col>
      <xdr:colOff>257999</xdr:colOff>
      <xdr:row>59</xdr:row>
      <xdr:rowOff>80754</xdr:rowOff>
    </xdr:from>
    <xdr:ext cx="2943225" cy="855118"/>
    <xdr:sp macro="" textlink="">
      <xdr:nvSpPr>
        <xdr:cNvPr id="11" name="角丸四角形吹き出し 10"/>
        <xdr:cNvSpPr/>
      </xdr:nvSpPr>
      <xdr:spPr>
        <a:xfrm>
          <a:off x="5944424" y="6900654"/>
          <a:ext cx="2943225" cy="855118"/>
        </a:xfrm>
        <a:prstGeom prst="wedgeRoundRectCallout">
          <a:avLst>
            <a:gd name="adj1" fmla="val -65758"/>
            <a:gd name="adj2" fmla="val 339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13</xdr:col>
      <xdr:colOff>273327</xdr:colOff>
      <xdr:row>62</xdr:row>
      <xdr:rowOff>157370</xdr:rowOff>
    </xdr:from>
    <xdr:to>
      <xdr:col>17</xdr:col>
      <xdr:colOff>8283</xdr:colOff>
      <xdr:row>64</xdr:row>
      <xdr:rowOff>152400</xdr:rowOff>
    </xdr:to>
    <xdr:sp macro="" textlink="">
      <xdr:nvSpPr>
        <xdr:cNvPr id="12" name="正方形/長方形 11"/>
        <xdr:cNvSpPr/>
      </xdr:nvSpPr>
      <xdr:spPr>
        <a:xfrm>
          <a:off x="4531002" y="7491620"/>
          <a:ext cx="877956" cy="33793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49696</xdr:colOff>
      <xdr:row>58</xdr:row>
      <xdr:rowOff>91108</xdr:rowOff>
    </xdr:from>
    <xdr:ext cx="2247901" cy="661448"/>
    <xdr:sp macro="" textlink="">
      <xdr:nvSpPr>
        <xdr:cNvPr id="13" name="角丸四角形吹き出し 12"/>
        <xdr:cNvSpPr/>
      </xdr:nvSpPr>
      <xdr:spPr>
        <a:xfrm>
          <a:off x="2021371" y="6739558"/>
          <a:ext cx="2247901" cy="661448"/>
        </a:xfrm>
        <a:prstGeom prst="wedgeRoundRectCallout">
          <a:avLst>
            <a:gd name="adj1" fmla="val 63637"/>
            <a:gd name="adj2" fmla="val -2129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29</xdr:col>
      <xdr:colOff>281609</xdr:colOff>
      <xdr:row>126</xdr:row>
      <xdr:rowOff>173934</xdr:rowOff>
    </xdr:from>
    <xdr:to>
      <xdr:col>32</xdr:col>
      <xdr:colOff>281609</xdr:colOff>
      <xdr:row>129</xdr:row>
      <xdr:rowOff>8281</xdr:rowOff>
    </xdr:to>
    <xdr:sp macro="" textlink="">
      <xdr:nvSpPr>
        <xdr:cNvPr id="14" name="正方形/長方形 13"/>
        <xdr:cNvSpPr/>
      </xdr:nvSpPr>
      <xdr:spPr>
        <a:xfrm>
          <a:off x="9111284" y="14366184"/>
          <a:ext cx="857250" cy="34041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819978</xdr:colOff>
      <xdr:row>142</xdr:row>
      <xdr:rowOff>165652</xdr:rowOff>
    </xdr:from>
    <xdr:to>
      <xdr:col>5</xdr:col>
      <xdr:colOff>16566</xdr:colOff>
      <xdr:row>145</xdr:row>
      <xdr:rowOff>1</xdr:rowOff>
    </xdr:to>
    <xdr:sp macro="" textlink="">
      <xdr:nvSpPr>
        <xdr:cNvPr id="15" name="正方形/長方形 14"/>
        <xdr:cNvSpPr/>
      </xdr:nvSpPr>
      <xdr:spPr>
        <a:xfrm>
          <a:off x="1096203" y="16072402"/>
          <a:ext cx="892038" cy="34869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18</xdr:col>
      <xdr:colOff>137494</xdr:colOff>
      <xdr:row>123</xdr:row>
      <xdr:rowOff>42658</xdr:rowOff>
    </xdr:from>
    <xdr:ext cx="2943225" cy="855118"/>
    <xdr:sp macro="" textlink="">
      <xdr:nvSpPr>
        <xdr:cNvPr id="16" name="角丸四角形吹き出し 15"/>
        <xdr:cNvSpPr/>
      </xdr:nvSpPr>
      <xdr:spPr>
        <a:xfrm>
          <a:off x="5823919" y="13720558"/>
          <a:ext cx="2943225" cy="855118"/>
        </a:xfrm>
        <a:prstGeom prst="wedgeRoundRectCallout">
          <a:avLst>
            <a:gd name="adj1" fmla="val 62832"/>
            <a:gd name="adj2" fmla="val 3746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104775</xdr:colOff>
      <xdr:row>5</xdr:row>
      <xdr:rowOff>0</xdr:rowOff>
    </xdr:from>
    <xdr:ext cx="5510421" cy="1322608"/>
    <xdr:sp macro="" textlink="">
      <xdr:nvSpPr>
        <xdr:cNvPr id="17" name="角丸四角形吹き出し 11"/>
        <xdr:cNvSpPr/>
      </xdr:nvSpPr>
      <xdr:spPr>
        <a:xfrm>
          <a:off x="4076700" y="933450"/>
          <a:ext cx="5510421" cy="1322608"/>
        </a:xfrm>
        <a:custGeom>
          <a:avLst/>
          <a:gdLst>
            <a:gd name="connsiteX0" fmla="*/ 0 w 5510421"/>
            <a:gd name="connsiteY0" fmla="*/ 121481 h 728870"/>
            <a:gd name="connsiteX1" fmla="*/ 121481 w 5510421"/>
            <a:gd name="connsiteY1" fmla="*/ 0 h 728870"/>
            <a:gd name="connsiteX2" fmla="*/ 3214412 w 5510421"/>
            <a:gd name="connsiteY2" fmla="*/ 0 h 728870"/>
            <a:gd name="connsiteX3" fmla="*/ 3399213 w 5510421"/>
            <a:gd name="connsiteY3" fmla="*/ -593738 h 728870"/>
            <a:gd name="connsiteX4" fmla="*/ 4592018 w 5510421"/>
            <a:gd name="connsiteY4" fmla="*/ 0 h 728870"/>
            <a:gd name="connsiteX5" fmla="*/ 5388940 w 5510421"/>
            <a:gd name="connsiteY5" fmla="*/ 0 h 728870"/>
            <a:gd name="connsiteX6" fmla="*/ 5510421 w 5510421"/>
            <a:gd name="connsiteY6" fmla="*/ 121481 h 728870"/>
            <a:gd name="connsiteX7" fmla="*/ 5510421 w 5510421"/>
            <a:gd name="connsiteY7" fmla="*/ 121478 h 728870"/>
            <a:gd name="connsiteX8" fmla="*/ 5510421 w 5510421"/>
            <a:gd name="connsiteY8" fmla="*/ 121478 h 728870"/>
            <a:gd name="connsiteX9" fmla="*/ 5510421 w 5510421"/>
            <a:gd name="connsiteY9" fmla="*/ 303696 h 728870"/>
            <a:gd name="connsiteX10" fmla="*/ 5510421 w 5510421"/>
            <a:gd name="connsiteY10" fmla="*/ 607389 h 728870"/>
            <a:gd name="connsiteX11" fmla="*/ 5388940 w 5510421"/>
            <a:gd name="connsiteY11" fmla="*/ 728870 h 728870"/>
            <a:gd name="connsiteX12" fmla="*/ 4592018 w 5510421"/>
            <a:gd name="connsiteY12" fmla="*/ 728870 h 728870"/>
            <a:gd name="connsiteX13" fmla="*/ 3214412 w 5510421"/>
            <a:gd name="connsiteY13" fmla="*/ 728870 h 728870"/>
            <a:gd name="connsiteX14" fmla="*/ 3214412 w 5510421"/>
            <a:gd name="connsiteY14" fmla="*/ 728870 h 728870"/>
            <a:gd name="connsiteX15" fmla="*/ 121481 w 5510421"/>
            <a:gd name="connsiteY15" fmla="*/ 728870 h 728870"/>
            <a:gd name="connsiteX16" fmla="*/ 0 w 5510421"/>
            <a:gd name="connsiteY16" fmla="*/ 607389 h 728870"/>
            <a:gd name="connsiteX17" fmla="*/ 0 w 5510421"/>
            <a:gd name="connsiteY17" fmla="*/ 303696 h 728870"/>
            <a:gd name="connsiteX18" fmla="*/ 0 w 5510421"/>
            <a:gd name="connsiteY18" fmla="*/ 121478 h 728870"/>
            <a:gd name="connsiteX19" fmla="*/ 0 w 5510421"/>
            <a:gd name="connsiteY19" fmla="*/ 121478 h 728870"/>
            <a:gd name="connsiteX20" fmla="*/ 0 w 5510421"/>
            <a:gd name="connsiteY20" fmla="*/ 121481 h 728870"/>
            <a:gd name="connsiteX0" fmla="*/ 0 w 5510421"/>
            <a:gd name="connsiteY0" fmla="*/ 715219 h 1322608"/>
            <a:gd name="connsiteX1" fmla="*/ 121481 w 5510421"/>
            <a:gd name="connsiteY1" fmla="*/ 593738 h 1322608"/>
            <a:gd name="connsiteX2" fmla="*/ 3214412 w 5510421"/>
            <a:gd name="connsiteY2" fmla="*/ 593738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66687 w 5510421"/>
            <a:gd name="connsiteY2" fmla="*/ 603263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95262 w 5510421"/>
            <a:gd name="connsiteY2" fmla="*/ 612788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95262 w 5510421"/>
            <a:gd name="connsiteY2" fmla="*/ 565163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95262 w 5510421"/>
            <a:gd name="connsiteY2" fmla="*/ 565163 h 1322608"/>
            <a:gd name="connsiteX3" fmla="*/ 3399213 w 5510421"/>
            <a:gd name="connsiteY3" fmla="*/ 0 h 1322608"/>
            <a:gd name="connsiteX4" fmla="*/ 2782268 w 5510421"/>
            <a:gd name="connsiteY4" fmla="*/ 555638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510421" h="1322608">
              <a:moveTo>
                <a:pt x="0" y="715219"/>
              </a:moveTo>
              <a:cubicBezTo>
                <a:pt x="0" y="648127"/>
                <a:pt x="54389" y="593738"/>
                <a:pt x="121481" y="593738"/>
              </a:cubicBezTo>
              <a:lnTo>
                <a:pt x="2395262" y="565163"/>
              </a:lnTo>
              <a:lnTo>
                <a:pt x="3399213" y="0"/>
              </a:lnTo>
              <a:lnTo>
                <a:pt x="2782268" y="555638"/>
              </a:lnTo>
              <a:cubicBezTo>
                <a:pt x="3047909" y="555638"/>
                <a:pt x="5123299" y="593738"/>
                <a:pt x="5388940" y="593738"/>
              </a:cubicBezTo>
              <a:cubicBezTo>
                <a:pt x="5456032" y="593738"/>
                <a:pt x="5510421" y="648127"/>
                <a:pt x="5510421" y="715219"/>
              </a:cubicBezTo>
              <a:lnTo>
                <a:pt x="5510421" y="715216"/>
              </a:lnTo>
              <a:lnTo>
                <a:pt x="5510421" y="715216"/>
              </a:lnTo>
              <a:lnTo>
                <a:pt x="5510421" y="897434"/>
              </a:lnTo>
              <a:lnTo>
                <a:pt x="5510421" y="1201127"/>
              </a:lnTo>
              <a:cubicBezTo>
                <a:pt x="5510421" y="1268219"/>
                <a:pt x="5456032" y="1322608"/>
                <a:pt x="5388940" y="1322608"/>
              </a:cubicBezTo>
              <a:lnTo>
                <a:pt x="4592018" y="1322608"/>
              </a:lnTo>
              <a:lnTo>
                <a:pt x="3214412" y="1322608"/>
              </a:lnTo>
              <a:lnTo>
                <a:pt x="3214412" y="1322608"/>
              </a:lnTo>
              <a:lnTo>
                <a:pt x="121481" y="1322608"/>
              </a:lnTo>
              <a:cubicBezTo>
                <a:pt x="54389" y="1322608"/>
                <a:pt x="0" y="1268219"/>
                <a:pt x="0" y="1201127"/>
              </a:cubicBezTo>
              <a:lnTo>
                <a:pt x="0" y="897434"/>
              </a:lnTo>
              <a:lnTo>
                <a:pt x="0" y="715216"/>
              </a:lnTo>
              <a:lnTo>
                <a:pt x="0" y="715216"/>
              </a:lnTo>
              <a:lnTo>
                <a:pt x="0" y="715219"/>
              </a:lnTo>
              <a:close/>
            </a:path>
          </a:pathLst>
        </a:cu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⑦繰り越し工事の場合、統一現場閉所の対象日数と閉所日数は手動で入力してください。年度毎に統一現場閉所日が変わります。（</a:t>
          </a:r>
          <a:r>
            <a:rPr kumimoji="1" lang="en-US" altLang="ja-JP" sz="1050">
              <a:solidFill>
                <a:srgbClr val="002060"/>
              </a:solidFill>
              <a:latin typeface="HGｺﾞｼｯｸM" panose="020B0609000000000000" pitchFamily="49" charset="-128"/>
              <a:ea typeface="HGｺﾞｼｯｸM" panose="020B0609000000000000" pitchFamily="49" charset="-128"/>
            </a:rPr>
            <a:t>R7</a:t>
          </a:r>
          <a:r>
            <a:rPr kumimoji="1" lang="ja-JP" altLang="en-US" sz="1050">
              <a:solidFill>
                <a:srgbClr val="002060"/>
              </a:solidFill>
              <a:latin typeface="HGｺﾞｼｯｸM" panose="020B0609000000000000" pitchFamily="49" charset="-128"/>
              <a:ea typeface="HGｺﾞｼｯｸM" panose="020B0609000000000000" pitchFamily="49" charset="-128"/>
            </a:rPr>
            <a:t>年度毎月第</a:t>
          </a:r>
          <a:r>
            <a:rPr kumimoji="1" lang="en-US" altLang="ja-JP" sz="1050">
              <a:solidFill>
                <a:srgbClr val="002060"/>
              </a:solidFill>
              <a:latin typeface="HGｺﾞｼｯｸM" panose="020B0609000000000000" pitchFamily="49" charset="-128"/>
              <a:ea typeface="HGｺﾞｼｯｸM" panose="020B0609000000000000" pitchFamily="49" charset="-128"/>
            </a:rPr>
            <a:t>2</a:t>
          </a:r>
          <a:r>
            <a:rPr kumimoji="1" lang="ja-JP" altLang="en-US" sz="1050">
              <a:solidFill>
                <a:srgbClr val="002060"/>
              </a:solidFill>
              <a:latin typeface="HGｺﾞｼｯｸM" panose="020B0609000000000000" pitchFamily="49" charset="-128"/>
              <a:ea typeface="HGｺﾞｼｯｸM" panose="020B0609000000000000" pitchFamily="49" charset="-128"/>
            </a:rPr>
            <a:t>・第</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土曜日が自動反映）</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参考：</a:t>
          </a:r>
          <a:r>
            <a:rPr kumimoji="1" lang="en-US" altLang="ja-JP" sz="1050">
              <a:solidFill>
                <a:srgbClr val="002060"/>
              </a:solidFill>
              <a:latin typeface="HGｺﾞｼｯｸM" panose="020B0609000000000000" pitchFamily="49" charset="-128"/>
              <a:ea typeface="HGｺﾞｼｯｸM" panose="020B0609000000000000" pitchFamily="49" charset="-128"/>
            </a:rPr>
            <a:t>R6</a:t>
          </a:r>
          <a:r>
            <a:rPr kumimoji="1" lang="ja-JP" altLang="en-US" sz="1050">
              <a:solidFill>
                <a:srgbClr val="002060"/>
              </a:solidFill>
              <a:latin typeface="HGｺﾞｼｯｸM" panose="020B0609000000000000" pitchFamily="49" charset="-128"/>
              <a:ea typeface="HGｺﾞｼｯｸM" panose="020B0609000000000000" pitchFamily="49" charset="-128"/>
            </a:rPr>
            <a:t>年度毎月第</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土曜日、</a:t>
          </a:r>
          <a:r>
            <a:rPr kumimoji="1" lang="en-US" altLang="ja-JP" sz="1050">
              <a:solidFill>
                <a:srgbClr val="002060"/>
              </a:solidFill>
              <a:latin typeface="HGｺﾞｼｯｸM" panose="020B0609000000000000" pitchFamily="49" charset="-128"/>
              <a:ea typeface="HGｺﾞｼｯｸM" panose="020B0609000000000000" pitchFamily="49" charset="-128"/>
            </a:rPr>
            <a:t>R5</a:t>
          </a:r>
          <a:r>
            <a:rPr kumimoji="1" lang="ja-JP" altLang="en-US" sz="1050">
              <a:solidFill>
                <a:srgbClr val="002060"/>
              </a:solidFill>
              <a:latin typeface="HGｺﾞｼｯｸM" panose="020B0609000000000000" pitchFamily="49" charset="-128"/>
              <a:ea typeface="HGｺﾞｼｯｸM" panose="020B0609000000000000" pitchFamily="49" charset="-128"/>
            </a:rPr>
            <a:t>年度</a:t>
          </a:r>
          <a:r>
            <a:rPr kumimoji="1" lang="en-US" altLang="ja-JP" sz="1050">
              <a:solidFill>
                <a:srgbClr val="002060"/>
              </a:solidFill>
              <a:latin typeface="HGｺﾞｼｯｸM" panose="020B0609000000000000" pitchFamily="49" charset="-128"/>
              <a:ea typeface="HGｺﾞｼｯｸM" panose="020B0609000000000000" pitchFamily="49" charset="-128"/>
            </a:rPr>
            <a:t>4/22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8/12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11/11</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1/13</a:t>
          </a:r>
          <a:endParaRPr kumimoji="1" lang="ja-JP" altLang="en-US"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47.xml><?xml version="1.0" encoding="utf-8"?>
<xdr:wsDr xmlns:xdr="http://schemas.openxmlformats.org/drawingml/2006/spreadsheetDrawing" xmlns:a="http://schemas.openxmlformats.org/drawingml/2006/main">
  <xdr:twoCellAnchor>
    <xdr:from>
      <xdr:col>106</xdr:col>
      <xdr:colOff>370114</xdr:colOff>
      <xdr:row>1</xdr:row>
      <xdr:rowOff>108857</xdr:rowOff>
    </xdr:from>
    <xdr:to>
      <xdr:col>108</xdr:col>
      <xdr:colOff>364231</xdr:colOff>
      <xdr:row>5</xdr:row>
      <xdr:rowOff>59591</xdr:rowOff>
    </xdr:to>
    <xdr:sp macro="" textlink="">
      <xdr:nvSpPr>
        <xdr:cNvPr id="3" name="額縁 2">
          <a:hlinkClick xmlns:r="http://schemas.openxmlformats.org/officeDocument/2006/relationships" r:id="rId1"/>
        </xdr:cNvPr>
        <xdr:cNvSpPr/>
      </xdr:nvSpPr>
      <xdr:spPr>
        <a:xfrm>
          <a:off x="43423114" y="348343"/>
          <a:ext cx="1213317" cy="64741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oneCellAnchor>
    <xdr:from>
      <xdr:col>8</xdr:col>
      <xdr:colOff>242046</xdr:colOff>
      <xdr:row>5</xdr:row>
      <xdr:rowOff>98611</xdr:rowOff>
    </xdr:from>
    <xdr:ext cx="2384633" cy="274108"/>
    <xdr:sp macro="" textlink="">
      <xdr:nvSpPr>
        <xdr:cNvPr id="2" name="角丸四角形吹き出し 1"/>
        <xdr:cNvSpPr/>
      </xdr:nvSpPr>
      <xdr:spPr>
        <a:xfrm>
          <a:off x="2977626" y="1035871"/>
          <a:ext cx="2384633" cy="274108"/>
        </a:xfrm>
        <a:prstGeom prst="wedgeRoundRectCallout">
          <a:avLst>
            <a:gd name="adj1" fmla="val -60258"/>
            <a:gd name="adj2" fmla="val 11124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工期の始期日から入力してください。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24</xdr:col>
      <xdr:colOff>116540</xdr:colOff>
      <xdr:row>5</xdr:row>
      <xdr:rowOff>89647</xdr:rowOff>
    </xdr:from>
    <xdr:ext cx="3035053" cy="274108"/>
    <xdr:sp macro="" textlink="">
      <xdr:nvSpPr>
        <xdr:cNvPr id="3" name="角丸四角形吹き出し 2"/>
        <xdr:cNvSpPr/>
      </xdr:nvSpPr>
      <xdr:spPr>
        <a:xfrm>
          <a:off x="9588200" y="1026907"/>
          <a:ext cx="3035053" cy="274108"/>
        </a:xfrm>
        <a:prstGeom prst="wedgeRoundRectCallout">
          <a:avLst>
            <a:gd name="adj1" fmla="val 57867"/>
            <a:gd name="adj2" fmla="val -2975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計画・実績をプルダウンから選択してください。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22</xdr:col>
      <xdr:colOff>215152</xdr:colOff>
      <xdr:row>106</xdr:row>
      <xdr:rowOff>55132</xdr:rowOff>
    </xdr:from>
    <xdr:ext cx="3035053" cy="493059"/>
    <xdr:sp macro="" textlink="">
      <xdr:nvSpPr>
        <xdr:cNvPr id="4" name="角丸四角形吹き出し 3"/>
        <xdr:cNvSpPr/>
      </xdr:nvSpPr>
      <xdr:spPr>
        <a:xfrm>
          <a:off x="9122932" y="16232392"/>
          <a:ext cx="3035053" cy="493059"/>
        </a:xfrm>
        <a:prstGeom prst="wedgeRoundRectCallout">
          <a:avLst>
            <a:gd name="adj1" fmla="val 89472"/>
            <a:gd name="adj2" fmla="val -16120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達成で「</a:t>
          </a:r>
          <a:r>
            <a:rPr kumimoji="1" lang="ja-JP" altLang="en-US" sz="1050">
              <a:solidFill>
                <a:srgbClr val="FF0000"/>
              </a:solidFill>
              <a:latin typeface="HGｺﾞｼｯｸM" panose="020B0609000000000000" pitchFamily="49" charset="-128"/>
              <a:ea typeface="HGｺﾞｼｯｸM" panose="020B0609000000000000" pitchFamily="49" charset="-128"/>
            </a:rPr>
            <a:t>赤</a:t>
          </a:r>
          <a:r>
            <a:rPr kumimoji="1" lang="ja-JP" altLang="en-US" sz="1050">
              <a:solidFill>
                <a:srgbClr val="002060"/>
              </a:solidFill>
              <a:latin typeface="HGｺﾞｼｯｸM" panose="020B0609000000000000" pitchFamily="49" charset="-128"/>
              <a:ea typeface="HGｺﾞｼｯｸM" panose="020B0609000000000000" pitchFamily="49" charset="-128"/>
            </a:rPr>
            <a:t>」、未達成で「</a:t>
          </a:r>
          <a:r>
            <a:rPr kumimoji="1" lang="ja-JP" altLang="en-US" sz="1050">
              <a:solidFill>
                <a:srgbClr val="00B0F0"/>
              </a:solidFill>
              <a:latin typeface="HGｺﾞｼｯｸM" panose="020B0609000000000000" pitchFamily="49" charset="-128"/>
              <a:ea typeface="HGｺﾞｼｯｸM" panose="020B0609000000000000" pitchFamily="49" charset="-128"/>
            </a:rPr>
            <a:t>青</a:t>
          </a:r>
          <a:r>
            <a:rPr kumimoji="1" lang="ja-JP" altLang="en-US" sz="1050">
              <a:solidFill>
                <a:srgbClr val="002060"/>
              </a:solidFill>
              <a:latin typeface="HGｺﾞｼｯｸM" panose="020B0609000000000000" pitchFamily="49" charset="-128"/>
              <a:ea typeface="HGｺﾞｼｯｸM" panose="020B0609000000000000" pitchFamily="49" charset="-128"/>
            </a:rPr>
            <a:t>」になります。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49.xml><?xml version="1.0" encoding="utf-8"?>
<xdr:wsDr xmlns:xdr="http://schemas.openxmlformats.org/drawingml/2006/spreadsheetDrawing" xmlns:a="http://schemas.openxmlformats.org/drawingml/2006/main">
  <xdr:twoCellAnchor>
    <xdr:from>
      <xdr:col>69</xdr:col>
      <xdr:colOff>385483</xdr:colOff>
      <xdr:row>1</xdr:row>
      <xdr:rowOff>62753</xdr:rowOff>
    </xdr:from>
    <xdr:to>
      <xdr:col>71</xdr:col>
      <xdr:colOff>379600</xdr:colOff>
      <xdr:row>4</xdr:row>
      <xdr:rowOff>172289</xdr:rowOff>
    </xdr:to>
    <xdr:sp macro="" textlink="">
      <xdr:nvSpPr>
        <xdr:cNvPr id="3" name="額縁 2">
          <a:hlinkClick xmlns:r="http://schemas.openxmlformats.org/officeDocument/2006/relationships" r:id="rId1"/>
        </xdr:cNvPr>
        <xdr:cNvSpPr/>
      </xdr:nvSpPr>
      <xdr:spPr>
        <a:xfrm>
          <a:off x="36280165" y="295835"/>
          <a:ext cx="1213317" cy="64741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6</xdr:col>
      <xdr:colOff>228600</xdr:colOff>
      <xdr:row>1</xdr:row>
      <xdr:rowOff>19050</xdr:rowOff>
    </xdr:from>
    <xdr:to>
      <xdr:col>8</xdr:col>
      <xdr:colOff>393225</xdr:colOff>
      <xdr:row>2</xdr:row>
      <xdr:rowOff>300900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105650" y="190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50.xml><?xml version="1.0" encoding="utf-8"?>
<xdr:wsDr xmlns:xdr="http://schemas.openxmlformats.org/drawingml/2006/spreadsheetDrawing" xmlns:a="http://schemas.openxmlformats.org/drawingml/2006/main">
  <xdr:oneCellAnchor>
    <xdr:from>
      <xdr:col>9</xdr:col>
      <xdr:colOff>1111624</xdr:colOff>
      <xdr:row>6</xdr:row>
      <xdr:rowOff>17928</xdr:rowOff>
    </xdr:from>
    <xdr:ext cx="3128683" cy="723900"/>
    <xdr:sp macro="" textlink="">
      <xdr:nvSpPr>
        <xdr:cNvPr id="2" name="角丸四角形吹き出し 1"/>
        <xdr:cNvSpPr/>
      </xdr:nvSpPr>
      <xdr:spPr>
        <a:xfrm>
          <a:off x="4723504" y="1130448"/>
          <a:ext cx="3128683" cy="723900"/>
        </a:xfrm>
        <a:prstGeom prst="wedgeRoundRectCallout">
          <a:avLst>
            <a:gd name="adj1" fmla="val -40572"/>
            <a:gd name="adj2" fmla="val -8740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工事着手日，工事完成日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10</xdr:col>
      <xdr:colOff>281045</xdr:colOff>
      <xdr:row>22</xdr:row>
      <xdr:rowOff>49890</xdr:rowOff>
    </xdr:from>
    <xdr:ext cx="2121498" cy="274108"/>
    <xdr:sp macro="" textlink="">
      <xdr:nvSpPr>
        <xdr:cNvPr id="3" name="角丸四角形吹き出し 2"/>
        <xdr:cNvSpPr/>
      </xdr:nvSpPr>
      <xdr:spPr>
        <a:xfrm>
          <a:off x="5203565" y="2907390"/>
          <a:ext cx="2121498" cy="274108"/>
        </a:xfrm>
        <a:prstGeom prst="wedgeRoundRectCallout">
          <a:avLst>
            <a:gd name="adj1" fmla="val -37464"/>
            <a:gd name="adj2" fmla="val -12860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現場閉所率が自動計算されます。</a:t>
          </a:r>
        </a:p>
      </xdr:txBody>
    </xdr:sp>
    <xdr:clientData/>
  </xdr:oneCellAnchor>
  <xdr:oneCellAnchor>
    <xdr:from>
      <xdr:col>17</xdr:col>
      <xdr:colOff>107107</xdr:colOff>
      <xdr:row>29</xdr:row>
      <xdr:rowOff>71719</xdr:rowOff>
    </xdr:from>
    <xdr:ext cx="3129151" cy="861258"/>
    <xdr:sp macro="" textlink="">
      <xdr:nvSpPr>
        <xdr:cNvPr id="4" name="角丸四角形吹き出し 3"/>
        <xdr:cNvSpPr/>
      </xdr:nvSpPr>
      <xdr:spPr>
        <a:xfrm>
          <a:off x="8451007" y="3805519"/>
          <a:ext cx="3129151" cy="861258"/>
        </a:xfrm>
        <a:prstGeom prst="wedgeRoundRectCallout">
          <a:avLst>
            <a:gd name="adj1" fmla="val -39627"/>
            <a:gd name="adj2" fmla="val 12091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　統一現場閉所日は黄色着色されます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　</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繰越を行っている場合、年度によって</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　　統一現場閉所は異なるためご留意ください。</a:t>
          </a:r>
        </a:p>
      </xdr:txBody>
    </xdr:sp>
    <xdr:clientData/>
  </xdr:oneCellAnchor>
  <xdr:oneCellAnchor>
    <xdr:from>
      <xdr:col>9</xdr:col>
      <xdr:colOff>35854</xdr:colOff>
      <xdr:row>39</xdr:row>
      <xdr:rowOff>71718</xdr:rowOff>
    </xdr:from>
    <xdr:ext cx="3792075" cy="829348"/>
    <xdr:sp macro="" textlink="">
      <xdr:nvSpPr>
        <xdr:cNvPr id="5" name="角丸四角形吹き出し 4"/>
        <xdr:cNvSpPr/>
      </xdr:nvSpPr>
      <xdr:spPr>
        <a:xfrm>
          <a:off x="3647734" y="4857078"/>
          <a:ext cx="3792075" cy="829348"/>
        </a:xfrm>
        <a:prstGeom prst="wedgeRoundRectCallout">
          <a:avLst>
            <a:gd name="adj1" fmla="val -72499"/>
            <a:gd name="adj2" fmla="val 10160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原則「土」「日」を閉所日としますが、</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受注者の責によらず土日に施工を行わざるを得ない場合は、</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同一週内で振替えは可能です。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9</xdr:col>
      <xdr:colOff>322730</xdr:colOff>
      <xdr:row>97</xdr:row>
      <xdr:rowOff>44824</xdr:rowOff>
    </xdr:from>
    <xdr:ext cx="2884395" cy="564894"/>
    <xdr:sp macro="" textlink="">
      <xdr:nvSpPr>
        <xdr:cNvPr id="6" name="角丸四角形吹き出し 5"/>
        <xdr:cNvSpPr/>
      </xdr:nvSpPr>
      <xdr:spPr>
        <a:xfrm>
          <a:off x="3934610" y="11490064"/>
          <a:ext cx="2884395" cy="564894"/>
        </a:xfrm>
        <a:prstGeom prst="wedgeRoundRectCallout">
          <a:avLst>
            <a:gd name="adj1" fmla="val 63637"/>
            <a:gd name="adj2" fmla="val -2129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夏季休暇，年末年始休暇，工事中止を</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9</xdr:col>
      <xdr:colOff>1020625</xdr:colOff>
      <xdr:row>108</xdr:row>
      <xdr:rowOff>150547</xdr:rowOff>
    </xdr:from>
    <xdr:ext cx="3003961" cy="855118"/>
    <xdr:sp macro="" textlink="">
      <xdr:nvSpPr>
        <xdr:cNvPr id="7" name="角丸四角形吹き出し 6"/>
        <xdr:cNvSpPr/>
      </xdr:nvSpPr>
      <xdr:spPr>
        <a:xfrm>
          <a:off x="4632505" y="12822607"/>
          <a:ext cx="3003961" cy="855118"/>
        </a:xfrm>
        <a:prstGeom prst="wedgeRoundRectCallout">
          <a:avLst>
            <a:gd name="adj1" fmla="val 47833"/>
            <a:gd name="adj2" fmla="val -8263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51.xml><?xml version="1.0" encoding="utf-8"?>
<xdr:wsDr xmlns:xdr="http://schemas.openxmlformats.org/drawingml/2006/spreadsheetDrawing" xmlns:a="http://schemas.openxmlformats.org/drawingml/2006/main">
  <xdr:twoCellAnchor>
    <xdr:from>
      <xdr:col>33</xdr:col>
      <xdr:colOff>350520</xdr:colOff>
      <xdr:row>1</xdr:row>
      <xdr:rowOff>45720</xdr:rowOff>
    </xdr:from>
    <xdr:to>
      <xdr:col>35</xdr:col>
      <xdr:colOff>329397</xdr:colOff>
      <xdr:row>5</xdr:row>
      <xdr:rowOff>22579</xdr:rowOff>
    </xdr:to>
    <xdr:sp macro="" textlink="">
      <xdr:nvSpPr>
        <xdr:cNvPr id="3" name="額縁 2">
          <a:hlinkClick xmlns:r="http://schemas.openxmlformats.org/officeDocument/2006/relationships" r:id="rId1"/>
        </xdr:cNvPr>
        <xdr:cNvSpPr/>
      </xdr:nvSpPr>
      <xdr:spPr>
        <a:xfrm>
          <a:off x="9745980" y="289560"/>
          <a:ext cx="1213317" cy="64741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33</xdr:col>
      <xdr:colOff>211016</xdr:colOff>
      <xdr:row>0</xdr:row>
      <xdr:rowOff>199293</xdr:rowOff>
    </xdr:from>
    <xdr:to>
      <xdr:col>35</xdr:col>
      <xdr:colOff>193409</xdr:colOff>
      <xdr:row>4</xdr:row>
      <xdr:rowOff>90574</xdr:rowOff>
    </xdr:to>
    <xdr:sp macro="" textlink="">
      <xdr:nvSpPr>
        <xdr:cNvPr id="4" name="額縁 3">
          <a:hlinkClick xmlns:r="http://schemas.openxmlformats.org/officeDocument/2006/relationships" r:id="rId1"/>
        </xdr:cNvPr>
        <xdr:cNvSpPr/>
      </xdr:nvSpPr>
      <xdr:spPr>
        <a:xfrm>
          <a:off x="9577754" y="199293"/>
          <a:ext cx="1213317" cy="64741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53.xml><?xml version="1.0" encoding="utf-8"?>
<xdr:wsDr xmlns:xdr="http://schemas.openxmlformats.org/drawingml/2006/spreadsheetDrawing" xmlns:a="http://schemas.openxmlformats.org/drawingml/2006/main">
  <xdr:oneCellAnchor>
    <xdr:from>
      <xdr:col>2</xdr:col>
      <xdr:colOff>219074</xdr:colOff>
      <xdr:row>9</xdr:row>
      <xdr:rowOff>2651</xdr:rowOff>
    </xdr:from>
    <xdr:ext cx="2943226" cy="1092724"/>
    <xdr:sp macro="" textlink="">
      <xdr:nvSpPr>
        <xdr:cNvPr id="2" name="角丸四角形吹き出し 1"/>
        <xdr:cNvSpPr/>
      </xdr:nvSpPr>
      <xdr:spPr>
        <a:xfrm>
          <a:off x="1026794" y="1587611"/>
          <a:ext cx="2943226" cy="1092724"/>
        </a:xfrm>
        <a:prstGeom prst="wedgeRoundRectCallout">
          <a:avLst>
            <a:gd name="adj1" fmla="val 26097"/>
            <a:gd name="adj2" fmla="val -1185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工事着手日は、起算する土曜日を記入。</a:t>
          </a:r>
        </a:p>
        <a:p>
          <a:pPr algn="l"/>
          <a:endParaRPr kumimoji="1" lang="ja-JP" altLang="en-US"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85725</xdr:colOff>
      <xdr:row>8</xdr:row>
      <xdr:rowOff>69327</xdr:rowOff>
    </xdr:from>
    <xdr:ext cx="2247901" cy="1064148"/>
    <xdr:sp macro="" textlink="">
      <xdr:nvSpPr>
        <xdr:cNvPr id="3" name="角丸四角形吹き出し 2"/>
        <xdr:cNvSpPr/>
      </xdr:nvSpPr>
      <xdr:spPr>
        <a:xfrm>
          <a:off x="4779645" y="1486647"/>
          <a:ext cx="2247901" cy="1064148"/>
        </a:xfrm>
        <a:prstGeom prst="wedgeRoundRectCallout">
          <a:avLst>
            <a:gd name="adj1" fmla="val 71872"/>
            <a:gd name="adj2" fmla="val -2955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工事中止の場合のみ、対象期間外に計上してください。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xdr:col>
      <xdr:colOff>95250</xdr:colOff>
      <xdr:row>18</xdr:row>
      <xdr:rowOff>24870</xdr:rowOff>
    </xdr:from>
    <xdr:ext cx="2765748" cy="274108"/>
    <xdr:sp macro="" textlink="">
      <xdr:nvSpPr>
        <xdr:cNvPr id="4" name="角丸四角形吹き出し 3"/>
        <xdr:cNvSpPr/>
      </xdr:nvSpPr>
      <xdr:spPr>
        <a:xfrm>
          <a:off x="902970" y="3133830"/>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9524</xdr:colOff>
      <xdr:row>25</xdr:row>
      <xdr:rowOff>88375</xdr:rowOff>
    </xdr:from>
    <xdr:ext cx="3472269" cy="661448"/>
    <xdr:sp macro="" textlink="">
      <xdr:nvSpPr>
        <xdr:cNvPr id="5" name="角丸四角形吹き出し 4"/>
        <xdr:cNvSpPr/>
      </xdr:nvSpPr>
      <xdr:spPr>
        <a:xfrm>
          <a:off x="4703444" y="4370815"/>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6</xdr:col>
      <xdr:colOff>247650</xdr:colOff>
      <xdr:row>81</xdr:row>
      <xdr:rowOff>115358</xdr:rowOff>
    </xdr:from>
    <xdr:ext cx="3333749" cy="779992"/>
    <xdr:sp macro="" textlink="">
      <xdr:nvSpPr>
        <xdr:cNvPr id="6" name="角丸四角形吹き出し 5"/>
        <xdr:cNvSpPr/>
      </xdr:nvSpPr>
      <xdr:spPr>
        <a:xfrm>
          <a:off x="2091690" y="13800878"/>
          <a:ext cx="3333749" cy="779992"/>
        </a:xfrm>
        <a:prstGeom prst="wedgeRoundRectCallout">
          <a:avLst>
            <a:gd name="adj1" fmla="val -89372"/>
            <a:gd name="adj2" fmla="val -9983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②工事完了日直前までの１期間を</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　週休</a:t>
          </a:r>
          <a:r>
            <a:rPr kumimoji="1" lang="en-US" altLang="ja-JP" sz="1050">
              <a:solidFill>
                <a:srgbClr val="002060"/>
              </a:solidFill>
              <a:latin typeface="HGｺﾞｼｯｸM" panose="020B0609000000000000" pitchFamily="49" charset="-128"/>
              <a:ea typeface="HGｺﾞｼｯｸM" panose="020B0609000000000000" pitchFamily="49" charset="-128"/>
            </a:rPr>
            <a:t>2</a:t>
          </a:r>
          <a:r>
            <a:rPr kumimoji="1" lang="ja-JP" altLang="en-US" sz="1050">
              <a:solidFill>
                <a:srgbClr val="002060"/>
              </a:solidFill>
              <a:latin typeface="HGｺﾞｼｯｸM" panose="020B0609000000000000" pitchFamily="49" charset="-128"/>
              <a:ea typeface="HGｺﾞｼｯｸM" panose="020B0609000000000000" pitchFamily="49" charset="-128"/>
            </a:rPr>
            <a:t>日評価対象のため、消去してください。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　</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作成例は削除後になっています。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190500</xdr:colOff>
      <xdr:row>5</xdr:row>
      <xdr:rowOff>9524</xdr:rowOff>
    </xdr:from>
    <xdr:ext cx="2343150" cy="276225"/>
    <xdr:sp macro="" textlink="">
      <xdr:nvSpPr>
        <xdr:cNvPr id="7" name="角丸四角形吹き出し 6"/>
        <xdr:cNvSpPr/>
      </xdr:nvSpPr>
      <xdr:spPr>
        <a:xfrm>
          <a:off x="4884420" y="923924"/>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27</xdr:col>
      <xdr:colOff>76200</xdr:colOff>
      <xdr:row>4</xdr:row>
      <xdr:rowOff>109011</xdr:rowOff>
    </xdr:from>
    <xdr:ext cx="2152651" cy="467778"/>
    <xdr:sp macro="" textlink="">
      <xdr:nvSpPr>
        <xdr:cNvPr id="8" name="角丸四角形吹き出し 7"/>
        <xdr:cNvSpPr/>
      </xdr:nvSpPr>
      <xdr:spPr>
        <a:xfrm>
          <a:off x="7360920" y="855771"/>
          <a:ext cx="2152651"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66674</xdr:colOff>
      <xdr:row>17</xdr:row>
      <xdr:rowOff>128062</xdr:rowOff>
    </xdr:from>
    <xdr:ext cx="2943225" cy="467778"/>
    <xdr:sp macro="" textlink="">
      <xdr:nvSpPr>
        <xdr:cNvPr id="9" name="角丸四角形吹き出し 8"/>
        <xdr:cNvSpPr/>
      </xdr:nvSpPr>
      <xdr:spPr>
        <a:xfrm>
          <a:off x="4760594" y="3069382"/>
          <a:ext cx="2943225" cy="46777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7</xdr:col>
      <xdr:colOff>219074</xdr:colOff>
      <xdr:row>54</xdr:row>
      <xdr:rowOff>123825</xdr:rowOff>
    </xdr:from>
    <xdr:ext cx="2943225" cy="567265"/>
    <xdr:sp macro="" textlink="">
      <xdr:nvSpPr>
        <xdr:cNvPr id="10" name="角丸四角形吹き出し 9"/>
        <xdr:cNvSpPr/>
      </xdr:nvSpPr>
      <xdr:spPr>
        <a:xfrm>
          <a:off x="2322194" y="9267825"/>
          <a:ext cx="2943225" cy="567265"/>
        </a:xfrm>
        <a:prstGeom prst="wedgeRoundRectCallout">
          <a:avLst>
            <a:gd name="adj1" fmla="val 84205"/>
            <a:gd name="adj2" fmla="val 53544"/>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日）に、休んだ場合も現場閉所日にカウントします。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34</xdr:col>
      <xdr:colOff>352426</xdr:colOff>
      <xdr:row>9</xdr:row>
      <xdr:rowOff>115358</xdr:rowOff>
    </xdr:from>
    <xdr:ext cx="3246521" cy="274108"/>
    <xdr:sp macro="" textlink="">
      <xdr:nvSpPr>
        <xdr:cNvPr id="11" name="角丸四角形吹き出し 10"/>
        <xdr:cNvSpPr/>
      </xdr:nvSpPr>
      <xdr:spPr>
        <a:xfrm>
          <a:off x="10372726" y="1700318"/>
          <a:ext cx="3246521"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②工事着手日は、</a:t>
          </a:r>
          <a:r>
            <a:rPr lang="ja-JP" altLang="en-US" sz="1050">
              <a:solidFill>
                <a:sysClr val="windowText" lastClr="000000"/>
              </a:solidFill>
            </a:rPr>
            <a:t>起算する土曜日を記入してください</a:t>
          </a:r>
          <a:r>
            <a:rPr kumimoji="1" lang="ja-JP" altLang="en-US" sz="1050">
              <a:solidFill>
                <a:srgbClr val="002060"/>
              </a:solidFill>
              <a:latin typeface="HGｺﾞｼｯｸM" panose="020B0609000000000000" pitchFamily="49" charset="-128"/>
              <a:ea typeface="HGｺﾞｼｯｸM" panose="020B0609000000000000" pitchFamily="49" charset="-128"/>
            </a:rPr>
            <a:t>。</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19</xdr:col>
      <xdr:colOff>47625</xdr:colOff>
      <xdr:row>82</xdr:row>
      <xdr:rowOff>115358</xdr:rowOff>
    </xdr:from>
    <xdr:ext cx="3895725" cy="427567"/>
    <xdr:sp macro="" textlink="">
      <xdr:nvSpPr>
        <xdr:cNvPr id="12" name="角丸四角形吹き出し 11"/>
        <xdr:cNvSpPr/>
      </xdr:nvSpPr>
      <xdr:spPr>
        <a:xfrm>
          <a:off x="5259705" y="13968518"/>
          <a:ext cx="3895725" cy="427567"/>
        </a:xfrm>
        <a:prstGeom prst="wedgeRoundRectCallout">
          <a:avLst>
            <a:gd name="adj1" fmla="val -33456"/>
            <a:gd name="adj2" fmla="val -16545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noAutofit/>
        </a:bodyPr>
        <a:lstStyle/>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削除前は、ここまでが工事期間でしたが消去されています。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16</xdr:col>
      <xdr:colOff>47625</xdr:colOff>
      <xdr:row>7</xdr:row>
      <xdr:rowOff>111125</xdr:rowOff>
    </xdr:from>
    <xdr:to>
      <xdr:col>19</xdr:col>
      <xdr:colOff>57430</xdr:colOff>
      <xdr:row>11</xdr:row>
      <xdr:rowOff>48838</xdr:rowOff>
    </xdr:to>
    <xdr:sp macro="" textlink="">
      <xdr:nvSpPr>
        <xdr:cNvPr id="2" name="額縁 1">
          <a:hlinkClick xmlns:r="http://schemas.openxmlformats.org/officeDocument/2006/relationships" r:id="rId1"/>
        </xdr:cNvPr>
        <xdr:cNvSpPr/>
      </xdr:nvSpPr>
      <xdr:spPr>
        <a:xfrm>
          <a:off x="7159625" y="1333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1</xdr:col>
      <xdr:colOff>33616</xdr:colOff>
      <xdr:row>1</xdr:row>
      <xdr:rowOff>683560</xdr:rowOff>
    </xdr:from>
    <xdr:to>
      <xdr:col>10</xdr:col>
      <xdr:colOff>381000</xdr:colOff>
      <xdr:row>4</xdr:row>
      <xdr:rowOff>224119</xdr:rowOff>
    </xdr:to>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328891" y="1055035"/>
          <a:ext cx="5395634" cy="95025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kumimoji="1" lang="en-US" altLang="ja-JP" sz="1100"/>
            <a:t>※</a:t>
          </a:r>
          <a:r>
            <a:rPr kumimoji="1" lang="ja-JP" altLang="en-US" sz="1100"/>
            <a:t>本チェックリスト及び事務所意見は施工現場における受注者（安全管理責任者）を支援するものであり、</a:t>
          </a:r>
          <a:r>
            <a:rPr kumimoji="1" lang="ja-JP" altLang="ja-JP" sz="1100">
              <a:solidFill>
                <a:schemeClr val="dk1"/>
              </a:solidFill>
              <a:latin typeface="+mn-lt"/>
              <a:ea typeface="+mn-ea"/>
              <a:cs typeface="+mn-cs"/>
            </a:rPr>
            <a:t>チェックリストに当該工事現場に必要な項目を作成、活用し安全対策の充実を図</a:t>
          </a:r>
          <a:r>
            <a:rPr kumimoji="1" lang="ja-JP" altLang="en-US" sz="1100">
              <a:solidFill>
                <a:schemeClr val="dk1"/>
              </a:solidFill>
              <a:latin typeface="+mn-lt"/>
              <a:ea typeface="+mn-ea"/>
              <a:cs typeface="+mn-cs"/>
            </a:rPr>
            <a:t>るものです</a:t>
          </a:r>
          <a:r>
            <a:rPr kumimoji="1" lang="ja-JP" altLang="ja-JP" sz="1100">
              <a:solidFill>
                <a:schemeClr val="dk1"/>
              </a:solidFill>
              <a:latin typeface="+mn-lt"/>
              <a:ea typeface="+mn-ea"/>
              <a:cs typeface="+mn-cs"/>
            </a:rPr>
            <a:t>。</a:t>
          </a:r>
          <a:r>
            <a:rPr kumimoji="1" lang="ja-JP" altLang="en-US" sz="1100"/>
            <a:t>個別の現場の安全対策を規定するものではありません。</a:t>
          </a:r>
        </a:p>
      </xdr:txBody>
    </xdr:sp>
    <xdr:clientData/>
  </xdr:twoCellAnchor>
  <xdr:twoCellAnchor>
    <xdr:from>
      <xdr:col>20</xdr:col>
      <xdr:colOff>119063</xdr:colOff>
      <xdr:row>1</xdr:row>
      <xdr:rowOff>358587</xdr:rowOff>
    </xdr:from>
    <xdr:to>
      <xdr:col>22</xdr:col>
      <xdr:colOff>324310</xdr:colOff>
      <xdr:row>4</xdr:row>
      <xdr:rowOff>83343</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B00-000003000000}"/>
            </a:ext>
          </a:extLst>
        </xdr:cNvPr>
        <xdr:cNvSpPr/>
      </xdr:nvSpPr>
      <xdr:spPr>
        <a:xfrm>
          <a:off x="10739438" y="525275"/>
          <a:ext cx="1586372" cy="76059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6.xml><?xml version="1.0" encoding="utf-8"?>
<xdr:wsDr xmlns:xdr="http://schemas.openxmlformats.org/drawingml/2006/spreadsheetDrawing" xmlns:a="http://schemas.openxmlformats.org/drawingml/2006/main">
  <xdr:oneCellAnchor>
    <xdr:from>
      <xdr:col>17</xdr:col>
      <xdr:colOff>220578</xdr:colOff>
      <xdr:row>34</xdr:row>
      <xdr:rowOff>130342</xdr:rowOff>
    </xdr:from>
    <xdr:ext cx="2118593" cy="275717"/>
    <xdr:sp macro="" textlink="">
      <xdr:nvSpPr>
        <xdr:cNvPr id="2" name="テキスト ボックス 1">
          <a:extLst>
            <a:ext uri="{FF2B5EF4-FFF2-40B4-BE49-F238E27FC236}">
              <a16:creationId xmlns:a16="http://schemas.microsoft.com/office/drawing/2014/main" id="{00000000-0008-0000-2D00-000002000000}"/>
            </a:ext>
          </a:extLst>
        </xdr:cNvPr>
        <xdr:cNvSpPr txBox="1"/>
      </xdr:nvSpPr>
      <xdr:spPr>
        <a:xfrm>
          <a:off x="4430628" y="9617242"/>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oneCellAnchor>
    <xdr:from>
      <xdr:col>6</xdr:col>
      <xdr:colOff>30080</xdr:colOff>
      <xdr:row>18</xdr:row>
      <xdr:rowOff>50131</xdr:rowOff>
    </xdr:from>
    <xdr:ext cx="4142801" cy="275717"/>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1515980" y="6584281"/>
          <a:ext cx="414280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（記事欄）には当該月の実施工程に関する事項について記載する。</a:t>
          </a:r>
          <a:endParaRPr lang="ja-JP" altLang="ja-JP" b="1">
            <a:solidFill>
              <a:srgbClr val="FF0000"/>
            </a:solidFill>
            <a:effectLst/>
          </a:endParaRPr>
        </a:p>
      </xdr:txBody>
    </xdr:sp>
    <xdr:clientData fPrintsWithSheet="0"/>
  </xdr:oneCellAnchor>
  <xdr:twoCellAnchor>
    <xdr:from>
      <xdr:col>26</xdr:col>
      <xdr:colOff>38099</xdr:colOff>
      <xdr:row>1</xdr:row>
      <xdr:rowOff>266699</xdr:rowOff>
    </xdr:from>
    <xdr:to>
      <xdr:col>31</xdr:col>
      <xdr:colOff>202724</xdr:colOff>
      <xdr:row>3</xdr:row>
      <xdr:rowOff>338999</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2D00-000004000000}"/>
            </a:ext>
          </a:extLst>
        </xdr:cNvPr>
        <xdr:cNvSpPr/>
      </xdr:nvSpPr>
      <xdr:spPr>
        <a:xfrm>
          <a:off x="5734049" y="4381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3</xdr:col>
      <xdr:colOff>111042</xdr:colOff>
      <xdr:row>15</xdr:row>
      <xdr:rowOff>107282</xdr:rowOff>
    </xdr:from>
    <xdr:ext cx="2112501" cy="459100"/>
    <xdr:sp macro="" textlink="">
      <xdr:nvSpPr>
        <xdr:cNvPr id="5" name="テキスト ボックス 4">
          <a:extLst>
            <a:ext uri="{FF2B5EF4-FFF2-40B4-BE49-F238E27FC236}">
              <a16:creationId xmlns:a16="http://schemas.microsoft.com/office/drawing/2014/main" id="{00000000-0008-0000-2D00-000003000000}"/>
            </a:ext>
          </a:extLst>
        </xdr:cNvPr>
        <xdr:cNvSpPr txBox="1"/>
      </xdr:nvSpPr>
      <xdr:spPr>
        <a:xfrm>
          <a:off x="861136" y="5488907"/>
          <a:ext cx="2112501" cy="4591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変更は右側へ変更回数に応じて</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（）で追加記載する。</a:t>
          </a:r>
          <a:endParaRPr lang="ja-JP" altLang="ja-JP" b="1">
            <a:solidFill>
              <a:srgbClr val="FF0000"/>
            </a:solidFill>
            <a:effectLst/>
          </a:endParaRPr>
        </a:p>
      </xdr:txBody>
    </xdr:sp>
    <xdr:clientData fPrintsWithSheet="0"/>
  </xdr:oneCellAnchor>
</xdr:wsDr>
</file>

<file path=xl/drawings/drawing57.xml><?xml version="1.0" encoding="utf-8"?>
<xdr:wsDr xmlns:xdr="http://schemas.openxmlformats.org/drawingml/2006/spreadsheetDrawing" xmlns:a="http://schemas.openxmlformats.org/drawingml/2006/main">
  <xdr:twoCellAnchor>
    <xdr:from>
      <xdr:col>11</xdr:col>
      <xdr:colOff>161925</xdr:colOff>
      <xdr:row>2</xdr:row>
      <xdr:rowOff>9524</xdr:rowOff>
    </xdr:from>
    <xdr:to>
      <xdr:col>13</xdr:col>
      <xdr:colOff>183675</xdr:colOff>
      <xdr:row>6</xdr:row>
      <xdr:rowOff>43724</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E00-000003000000}"/>
            </a:ext>
          </a:extLst>
        </xdr:cNvPr>
        <xdr:cNvSpPr/>
      </xdr:nvSpPr>
      <xdr:spPr>
        <a:xfrm>
          <a:off x="6124575" y="3524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8.xml><?xml version="1.0" encoding="utf-8"?>
<xdr:wsDr xmlns:xdr="http://schemas.openxmlformats.org/drawingml/2006/spreadsheetDrawing" xmlns:a="http://schemas.openxmlformats.org/drawingml/2006/main">
  <xdr:oneCellAnchor>
    <xdr:from>
      <xdr:col>20</xdr:col>
      <xdr:colOff>80211</xdr:colOff>
      <xdr:row>10</xdr:row>
      <xdr:rowOff>200526</xdr:rowOff>
    </xdr:from>
    <xdr:ext cx="5220000" cy="642484"/>
    <xdr:sp macro="" textlink="">
      <xdr:nvSpPr>
        <xdr:cNvPr id="2" name="テキスト ボックス 1">
          <a:extLst>
            <a:ext uri="{FF2B5EF4-FFF2-40B4-BE49-F238E27FC236}">
              <a16:creationId xmlns:a16="http://schemas.microsoft.com/office/drawing/2014/main" id="{00000000-0008-0000-2F00-000002000000}"/>
            </a:ext>
          </a:extLst>
        </xdr:cNvPr>
        <xdr:cNvSpPr txBox="1"/>
      </xdr:nvSpPr>
      <xdr:spPr>
        <a:xfrm>
          <a:off x="6366711" y="2581776"/>
          <a:ext cx="5220000" cy="642484"/>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AutoFit/>
        </a:bodyPr>
        <a:lstStyle/>
        <a:p>
          <a:r>
            <a:rPr kumimoji="1" lang="ja-JP" altLang="en-US" sz="1100">
              <a:solidFill>
                <a:srgbClr val="FF0000"/>
              </a:solidFill>
              <a:latin typeface="+mn-ea"/>
              <a:ea typeface="+mn-ea"/>
            </a:rPr>
            <a:t>　工事事故発生確認後、直ちに電話により担当部署に連絡する。</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また、状況を把握でき次第、早急にメール又はＦＡＸで担当部署に本様式により報告を行うものとし、更に詳細な状況が把握された段階で逐次報告するものとする。</a:t>
          </a:r>
          <a:endParaRPr kumimoji="1" lang="en-US" altLang="ja-JP" sz="1100">
            <a:solidFill>
              <a:srgbClr val="FF0000"/>
            </a:solidFill>
            <a:latin typeface="+mn-ea"/>
            <a:ea typeface="+mn-ea"/>
          </a:endParaRPr>
        </a:p>
      </xdr:txBody>
    </xdr:sp>
    <xdr:clientData fPrintsWithSheet="0"/>
  </xdr:oneCellAnchor>
  <xdr:twoCellAnchor>
    <xdr:from>
      <xdr:col>20</xdr:col>
      <xdr:colOff>123825</xdr:colOff>
      <xdr:row>1</xdr:row>
      <xdr:rowOff>95250</xdr:rowOff>
    </xdr:from>
    <xdr:to>
      <xdr:col>22</xdr:col>
      <xdr:colOff>145575</xdr:colOff>
      <xdr:row>5</xdr:row>
      <xdr:rowOff>148500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F00-000003000000}"/>
            </a:ext>
          </a:extLst>
        </xdr:cNvPr>
        <xdr:cNvSpPr/>
      </xdr:nvSpPr>
      <xdr:spPr>
        <a:xfrm>
          <a:off x="5743575" y="2667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14</xdr:row>
      <xdr:rowOff>9525</xdr:rowOff>
    </xdr:from>
    <xdr:to>
      <xdr:col>8</xdr:col>
      <xdr:colOff>171450</xdr:colOff>
      <xdr:row>18</xdr:row>
      <xdr:rowOff>0</xdr:rowOff>
    </xdr:to>
    <xdr:sp macro="" textlink="">
      <xdr:nvSpPr>
        <xdr:cNvPr id="2" name="Line 3">
          <a:extLst>
            <a:ext uri="{FF2B5EF4-FFF2-40B4-BE49-F238E27FC236}">
              <a16:creationId xmlns:a16="http://schemas.microsoft.com/office/drawing/2014/main" id="{00000000-0008-0000-3000-000002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3" name="Line 4">
          <a:extLst>
            <a:ext uri="{FF2B5EF4-FFF2-40B4-BE49-F238E27FC236}">
              <a16:creationId xmlns:a16="http://schemas.microsoft.com/office/drawing/2014/main" id="{00000000-0008-0000-3000-000003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4" name="Line 3">
          <a:extLst>
            <a:ext uri="{FF2B5EF4-FFF2-40B4-BE49-F238E27FC236}">
              <a16:creationId xmlns:a16="http://schemas.microsoft.com/office/drawing/2014/main" id="{00000000-0008-0000-3000-000004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5" name="Line 4">
          <a:extLst>
            <a:ext uri="{FF2B5EF4-FFF2-40B4-BE49-F238E27FC236}">
              <a16:creationId xmlns:a16="http://schemas.microsoft.com/office/drawing/2014/main" id="{00000000-0008-0000-3000-000005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6" name="Line 3">
          <a:extLst>
            <a:ext uri="{FF2B5EF4-FFF2-40B4-BE49-F238E27FC236}">
              <a16:creationId xmlns:a16="http://schemas.microsoft.com/office/drawing/2014/main" id="{00000000-0008-0000-3000-000006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7" name="Line 4">
          <a:extLst>
            <a:ext uri="{FF2B5EF4-FFF2-40B4-BE49-F238E27FC236}">
              <a16:creationId xmlns:a16="http://schemas.microsoft.com/office/drawing/2014/main" id="{00000000-0008-0000-3000-000007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7</xdr:col>
      <xdr:colOff>162927</xdr:colOff>
      <xdr:row>41</xdr:row>
      <xdr:rowOff>91489</xdr:rowOff>
    </xdr:from>
    <xdr:to>
      <xdr:col>29</xdr:col>
      <xdr:colOff>16919</xdr:colOff>
      <xdr:row>49</xdr:row>
      <xdr:rowOff>155407</xdr:rowOff>
    </xdr:to>
    <xdr:sp macro="" textlink="">
      <xdr:nvSpPr>
        <xdr:cNvPr id="8" name="テキスト ボックス 7">
          <a:extLst>
            <a:ext uri="{FF2B5EF4-FFF2-40B4-BE49-F238E27FC236}">
              <a16:creationId xmlns:a16="http://schemas.microsoft.com/office/drawing/2014/main" id="{00000000-0008-0000-3000-000008000000}"/>
            </a:ext>
          </a:extLst>
        </xdr:cNvPr>
        <xdr:cNvSpPr txBox="1"/>
      </xdr:nvSpPr>
      <xdr:spPr>
        <a:xfrm>
          <a:off x="1663115" y="7163802"/>
          <a:ext cx="4509335" cy="137360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a:t>
          </a:r>
          <a:r>
            <a:rPr kumimoji="1" lang="ja-JP" altLang="en-US" sz="1600" b="1">
              <a:solidFill>
                <a:srgbClr val="FF0000"/>
              </a:solidFill>
            </a:rPr>
            <a:t>これは印字されません</a:t>
          </a:r>
          <a:endParaRPr kumimoji="1" lang="en-US" altLang="ja-JP" sz="1600" b="1">
            <a:solidFill>
              <a:srgbClr val="FF0000"/>
            </a:solidFill>
          </a:endParaRPr>
        </a:p>
        <a:p>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48</xdr:col>
      <xdr:colOff>61913</xdr:colOff>
      <xdr:row>1</xdr:row>
      <xdr:rowOff>100012</xdr:rowOff>
    </xdr:from>
    <xdr:to>
      <xdr:col>55</xdr:col>
      <xdr:colOff>52707</xdr:colOff>
      <xdr:row>5</xdr:row>
      <xdr:rowOff>134212</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3000-00000A000000}"/>
            </a:ext>
          </a:extLst>
        </xdr:cNvPr>
        <xdr:cNvSpPr/>
      </xdr:nvSpPr>
      <xdr:spPr>
        <a:xfrm>
          <a:off x="10289382" y="266700"/>
          <a:ext cx="1348106" cy="700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9</xdr:col>
      <xdr:colOff>21933</xdr:colOff>
      <xdr:row>18</xdr:row>
      <xdr:rowOff>95250</xdr:rowOff>
    </xdr:from>
    <xdr:to>
      <xdr:col>25</xdr:col>
      <xdr:colOff>90238</xdr:colOff>
      <xdr:row>18</xdr:row>
      <xdr:rowOff>95250</xdr:rowOff>
    </xdr:to>
    <xdr:cxnSp macro="">
      <xdr:nvCxnSpPr>
        <xdr:cNvPr id="20" name="直線コネクタ 19"/>
        <xdr:cNvCxnSpPr/>
      </xdr:nvCxnSpPr>
      <xdr:spPr>
        <a:xfrm>
          <a:off x="1879308" y="3345656"/>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46499</xdr:colOff>
      <xdr:row>20</xdr:row>
      <xdr:rowOff>104775</xdr:rowOff>
    </xdr:from>
    <xdr:to>
      <xdr:col>21</xdr:col>
      <xdr:colOff>67052</xdr:colOff>
      <xdr:row>20</xdr:row>
      <xdr:rowOff>104775</xdr:rowOff>
    </xdr:to>
    <xdr:cxnSp macro="">
      <xdr:nvCxnSpPr>
        <xdr:cNvPr id="21" name="直線コネクタ 20"/>
        <xdr:cNvCxnSpPr/>
      </xdr:nvCxnSpPr>
      <xdr:spPr>
        <a:xfrm>
          <a:off x="2332499" y="3688556"/>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11906</xdr:colOff>
      <xdr:row>32</xdr:row>
      <xdr:rowOff>147887</xdr:rowOff>
    </xdr:from>
    <xdr:to>
      <xdr:col>43</xdr:col>
      <xdr:colOff>203034</xdr:colOff>
      <xdr:row>32</xdr:row>
      <xdr:rowOff>147887</xdr:rowOff>
    </xdr:to>
    <xdr:cxnSp macro="">
      <xdr:nvCxnSpPr>
        <xdr:cNvPr id="22" name="直線コネクタ 21"/>
        <xdr:cNvCxnSpPr/>
      </xdr:nvCxnSpPr>
      <xdr:spPr>
        <a:xfrm>
          <a:off x="1869281" y="5731918"/>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157404</xdr:colOff>
      <xdr:row>21</xdr:row>
      <xdr:rowOff>96502</xdr:rowOff>
    </xdr:from>
    <xdr:to>
      <xdr:col>62</xdr:col>
      <xdr:colOff>141731</xdr:colOff>
      <xdr:row>33</xdr:row>
      <xdr:rowOff>41357</xdr:rowOff>
    </xdr:to>
    <xdr:grpSp>
      <xdr:nvGrpSpPr>
        <xdr:cNvPr id="9" name="グループ化 8"/>
        <xdr:cNvGrpSpPr/>
      </xdr:nvGrpSpPr>
      <xdr:grpSpPr>
        <a:xfrm>
          <a:off x="10384873" y="3846971"/>
          <a:ext cx="2591796" cy="1945105"/>
          <a:chOff x="3169686" y="3846971"/>
          <a:chExt cx="2591796" cy="1945105"/>
        </a:xfrm>
      </xdr:grpSpPr>
      <xdr:sp macro="" textlink="">
        <xdr:nvSpPr>
          <xdr:cNvPr id="19" name="左右矢印吹き出し 18"/>
          <xdr:cNvSpPr/>
        </xdr:nvSpPr>
        <xdr:spPr>
          <a:xfrm rot="5400000">
            <a:off x="3493031" y="3523626"/>
            <a:ext cx="1945105" cy="2591796"/>
          </a:xfrm>
          <a:prstGeom prst="leftRightArrowCallout">
            <a:avLst>
              <a:gd name="adj1" fmla="val 14317"/>
              <a:gd name="adj2" fmla="val 16098"/>
              <a:gd name="adj3" fmla="val 14911"/>
              <a:gd name="adj4" fmla="val 3575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sp macro="" textlink="">
        <xdr:nvSpPr>
          <xdr:cNvPr id="23" name="テキスト ボックス 22"/>
          <xdr:cNvSpPr txBox="1"/>
        </xdr:nvSpPr>
        <xdr:spPr>
          <a:xfrm>
            <a:off x="3795094" y="4557086"/>
            <a:ext cx="1304909" cy="459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変更工程は下段に</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黒点線で表示する</a:t>
            </a:r>
            <a:endParaRPr kumimoji="1" lang="en-US" altLang="ja-JP" sz="1100">
              <a:solidFill>
                <a:srgbClr val="FF0000"/>
              </a:solidFill>
              <a:latin typeface="+mn-ea"/>
              <a:ea typeface="+mn-ea"/>
            </a:endParaRPr>
          </a:p>
        </xdr:txBody>
      </xdr:sp>
    </xdr:grpSp>
    <xdr:clientData/>
  </xdr:twoCellAnchor>
  <xdr:twoCellAnchor>
    <xdr:from>
      <xdr:col>9</xdr:col>
      <xdr:colOff>23943</xdr:colOff>
      <xdr:row>19</xdr:row>
      <xdr:rowOff>40858</xdr:rowOff>
    </xdr:from>
    <xdr:to>
      <xdr:col>31</xdr:col>
      <xdr:colOff>139852</xdr:colOff>
      <xdr:row>19</xdr:row>
      <xdr:rowOff>40858</xdr:rowOff>
    </xdr:to>
    <xdr:cxnSp macro="">
      <xdr:nvCxnSpPr>
        <xdr:cNvPr id="24" name="直線コネクタ 23"/>
        <xdr:cNvCxnSpPr/>
      </xdr:nvCxnSpPr>
      <xdr:spPr>
        <a:xfrm>
          <a:off x="1881318" y="3457952"/>
          <a:ext cx="484269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61036</xdr:colOff>
      <xdr:row>21</xdr:row>
      <xdr:rowOff>50383</xdr:rowOff>
    </xdr:from>
    <xdr:to>
      <xdr:col>23</xdr:col>
      <xdr:colOff>81589</xdr:colOff>
      <xdr:row>21</xdr:row>
      <xdr:rowOff>50383</xdr:rowOff>
    </xdr:to>
    <xdr:cxnSp macro="">
      <xdr:nvCxnSpPr>
        <xdr:cNvPr id="25" name="直線コネクタ 24"/>
        <xdr:cNvCxnSpPr/>
      </xdr:nvCxnSpPr>
      <xdr:spPr>
        <a:xfrm>
          <a:off x="2775661" y="3800852"/>
          <a:ext cx="2163678"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36455</xdr:colOff>
      <xdr:row>33</xdr:row>
      <xdr:rowOff>93495</xdr:rowOff>
    </xdr:from>
    <xdr:to>
      <xdr:col>43</xdr:col>
      <xdr:colOff>205044</xdr:colOff>
      <xdr:row>33</xdr:row>
      <xdr:rowOff>93495</xdr:rowOff>
    </xdr:to>
    <xdr:cxnSp macro="">
      <xdr:nvCxnSpPr>
        <xdr:cNvPr id="26" name="直線コネクタ 25"/>
        <xdr:cNvCxnSpPr/>
      </xdr:nvCxnSpPr>
      <xdr:spPr>
        <a:xfrm>
          <a:off x="2322455" y="5844214"/>
          <a:ext cx="7038495"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9525</xdr:rowOff>
    </xdr:from>
    <xdr:to>
      <xdr:col>8</xdr:col>
      <xdr:colOff>171450</xdr:colOff>
      <xdr:row>17</xdr:row>
      <xdr:rowOff>0</xdr:rowOff>
    </xdr:to>
    <xdr:sp macro="" textlink="">
      <xdr:nvSpPr>
        <xdr:cNvPr id="2" name="Line 3">
          <a:extLst>
            <a:ext uri="{FF2B5EF4-FFF2-40B4-BE49-F238E27FC236}">
              <a16:creationId xmlns:a16="http://schemas.microsoft.com/office/drawing/2014/main" id="{00000000-0008-0000-0500-000002000000}"/>
            </a:ext>
          </a:extLst>
        </xdr:cNvPr>
        <xdr:cNvSpPr>
          <a:spLocks noChangeShapeType="1"/>
        </xdr:cNvSpPr>
      </xdr:nvSpPr>
      <xdr:spPr bwMode="auto">
        <a:xfrm>
          <a:off x="0" y="1762125"/>
          <a:ext cx="1876425" cy="676275"/>
        </a:xfrm>
        <a:prstGeom prst="line">
          <a:avLst/>
        </a:prstGeom>
        <a:noFill/>
        <a:ln w="3175">
          <a:solidFill>
            <a:srgbClr val="000000"/>
          </a:solidFill>
          <a:round/>
          <a:headEnd/>
          <a:tailEnd/>
        </a:ln>
      </xdr:spPr>
    </xdr:sp>
    <xdr:clientData/>
  </xdr:twoCellAnchor>
  <xdr:twoCellAnchor>
    <xdr:from>
      <xdr:col>0</xdr:col>
      <xdr:colOff>0</xdr:colOff>
      <xdr:row>13</xdr:row>
      <xdr:rowOff>9525</xdr:rowOff>
    </xdr:from>
    <xdr:to>
      <xdr:col>9</xdr:col>
      <xdr:colOff>0</xdr:colOff>
      <xdr:row>15</xdr:row>
      <xdr:rowOff>0</xdr:rowOff>
    </xdr:to>
    <xdr:sp macro="" textlink="">
      <xdr:nvSpPr>
        <xdr:cNvPr id="3" name="Line 4">
          <a:extLst>
            <a:ext uri="{FF2B5EF4-FFF2-40B4-BE49-F238E27FC236}">
              <a16:creationId xmlns:a16="http://schemas.microsoft.com/office/drawing/2014/main" id="{00000000-0008-0000-0500-000003000000}"/>
            </a:ext>
          </a:extLst>
        </xdr:cNvPr>
        <xdr:cNvSpPr>
          <a:spLocks noChangeShapeType="1"/>
        </xdr:cNvSpPr>
      </xdr:nvSpPr>
      <xdr:spPr bwMode="auto">
        <a:xfrm flipH="1" flipV="1">
          <a:off x="0" y="1762125"/>
          <a:ext cx="1885950" cy="333375"/>
        </a:xfrm>
        <a:prstGeom prst="line">
          <a:avLst/>
        </a:prstGeom>
        <a:noFill/>
        <a:ln w="3175">
          <a:solidFill>
            <a:srgbClr val="000000"/>
          </a:solidFill>
          <a:round/>
          <a:headEnd/>
          <a:tailEnd/>
        </a:ln>
      </xdr:spPr>
    </xdr:sp>
    <xdr:clientData/>
  </xdr:twoCellAnchor>
  <xdr:twoCellAnchor>
    <xdr:from>
      <xdr:col>21</xdr:col>
      <xdr:colOff>0</xdr:colOff>
      <xdr:row>38</xdr:row>
      <xdr:rowOff>10428</xdr:rowOff>
    </xdr:from>
    <xdr:to>
      <xdr:col>45</xdr:col>
      <xdr:colOff>0</xdr:colOff>
      <xdr:row>44</xdr:row>
      <xdr:rowOff>0</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4086225" y="6735078"/>
          <a:ext cx="4800600" cy="96112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これは印字されません</a:t>
          </a:r>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9</xdr:col>
      <xdr:colOff>10027</xdr:colOff>
      <xdr:row>18</xdr:row>
      <xdr:rowOff>11905</xdr:rowOff>
    </xdr:from>
    <xdr:to>
      <xdr:col>25</xdr:col>
      <xdr:colOff>90238</xdr:colOff>
      <xdr:row>18</xdr:row>
      <xdr:rowOff>11905</xdr:rowOff>
    </xdr:to>
    <xdr:cxnSp macro="">
      <xdr:nvCxnSpPr>
        <xdr:cNvPr id="7" name="直線コネクタ 6"/>
        <xdr:cNvCxnSpPr/>
      </xdr:nvCxnSpPr>
      <xdr:spPr>
        <a:xfrm>
          <a:off x="1867402" y="3238499"/>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34593</xdr:colOff>
      <xdr:row>20</xdr:row>
      <xdr:rowOff>21430</xdr:rowOff>
    </xdr:from>
    <xdr:to>
      <xdr:col>21</xdr:col>
      <xdr:colOff>55146</xdr:colOff>
      <xdr:row>20</xdr:row>
      <xdr:rowOff>21430</xdr:rowOff>
    </xdr:to>
    <xdr:cxnSp macro="">
      <xdr:nvCxnSpPr>
        <xdr:cNvPr id="8" name="直線コネクタ 7"/>
        <xdr:cNvCxnSpPr/>
      </xdr:nvCxnSpPr>
      <xdr:spPr>
        <a:xfrm>
          <a:off x="2320593" y="3581399"/>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32</xdr:row>
      <xdr:rowOff>64542</xdr:rowOff>
    </xdr:from>
    <xdr:to>
      <xdr:col>43</xdr:col>
      <xdr:colOff>203034</xdr:colOff>
      <xdr:row>32</xdr:row>
      <xdr:rowOff>64542</xdr:rowOff>
    </xdr:to>
    <xdr:cxnSp macro="">
      <xdr:nvCxnSpPr>
        <xdr:cNvPr id="9" name="直線コネクタ 8"/>
        <xdr:cNvCxnSpPr/>
      </xdr:nvCxnSpPr>
      <xdr:spPr>
        <a:xfrm>
          <a:off x="1857375" y="5624761"/>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71437</xdr:colOff>
      <xdr:row>1</xdr:row>
      <xdr:rowOff>11906</xdr:rowOff>
    </xdr:from>
    <xdr:to>
      <xdr:col>53</xdr:col>
      <xdr:colOff>45562</xdr:colOff>
      <xdr:row>5</xdr:row>
      <xdr:rowOff>65156</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9858375" y="178594"/>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60.xml><?xml version="1.0" encoding="utf-8"?>
<xdr:wsDr xmlns:xdr="http://schemas.openxmlformats.org/drawingml/2006/spreadsheetDrawing" xmlns:a="http://schemas.openxmlformats.org/drawingml/2006/main">
  <xdr:twoCellAnchor>
    <xdr:from>
      <xdr:col>0</xdr:col>
      <xdr:colOff>70182</xdr:colOff>
      <xdr:row>49</xdr:row>
      <xdr:rowOff>90240</xdr:rowOff>
    </xdr:from>
    <xdr:to>
      <xdr:col>34</xdr:col>
      <xdr:colOff>110287</xdr:colOff>
      <xdr:row>58</xdr:row>
      <xdr:rowOff>120319</xdr:rowOff>
    </xdr:to>
    <xdr:sp macro="" textlink="">
      <xdr:nvSpPr>
        <xdr:cNvPr id="4" name="正方形/長方形 3">
          <a:extLst>
            <a:ext uri="{FF2B5EF4-FFF2-40B4-BE49-F238E27FC236}">
              <a16:creationId xmlns:a16="http://schemas.microsoft.com/office/drawing/2014/main" id="{00000000-0008-0000-3100-000004000000}"/>
            </a:ext>
          </a:extLst>
        </xdr:cNvPr>
        <xdr:cNvSpPr/>
      </xdr:nvSpPr>
      <xdr:spPr>
        <a:xfrm>
          <a:off x="70182" y="8710365"/>
          <a:ext cx="6193255" cy="1573129"/>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3000000</a:t>
          </a:r>
          <a:endParaRPr kumimoji="1" lang="ja-JP" altLang="en-US" sz="1100"/>
        </a:p>
      </xdr:txBody>
    </xdr:sp>
    <xdr:clientData fPrintsWithSheet="0"/>
  </xdr:twoCellAnchor>
  <xdr:oneCellAnchor>
    <xdr:from>
      <xdr:col>0</xdr:col>
      <xdr:colOff>77100</xdr:colOff>
      <xdr:row>49</xdr:row>
      <xdr:rowOff>20056</xdr:rowOff>
    </xdr:from>
    <xdr:ext cx="2247000" cy="275717"/>
    <xdr:sp macro="" textlink="">
      <xdr:nvSpPr>
        <xdr:cNvPr id="5" name="テキスト ボックス 4">
          <a:extLst>
            <a:ext uri="{FF2B5EF4-FFF2-40B4-BE49-F238E27FC236}">
              <a16:creationId xmlns:a16="http://schemas.microsoft.com/office/drawing/2014/main" id="{00000000-0008-0000-3100-000005000000}"/>
            </a:ext>
          </a:extLst>
        </xdr:cNvPr>
        <xdr:cNvSpPr txBox="1"/>
      </xdr:nvSpPr>
      <xdr:spPr>
        <a:xfrm>
          <a:off x="77100" y="8640181"/>
          <a:ext cx="2247000"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a:solidFill>
                <a:srgbClr val="FF0000"/>
              </a:solidFill>
              <a:latin typeface="+mn-ea"/>
              <a:ea typeface="+mn-ea"/>
            </a:rPr>
            <a:t>発注者記入欄（</a:t>
          </a:r>
          <a:r>
            <a:rPr kumimoji="1" lang="en-US" altLang="ja-JP" sz="1100">
              <a:solidFill>
                <a:srgbClr val="FF0000"/>
              </a:solidFill>
              <a:latin typeface="+mn-ea"/>
              <a:ea typeface="+mn-ea"/>
            </a:rPr>
            <a:t>5</a:t>
          </a:r>
          <a:r>
            <a:rPr kumimoji="1" lang="ja-JP" altLang="en-US" sz="1100">
              <a:solidFill>
                <a:srgbClr val="FF0000"/>
              </a:solidFill>
              <a:latin typeface="+mn-ea"/>
              <a:ea typeface="+mn-ea"/>
            </a:rPr>
            <a:t>百万円未満工事）</a:t>
          </a:r>
        </a:p>
      </xdr:txBody>
    </xdr:sp>
    <xdr:clientData fPrintsWithSheet="0"/>
  </xdr:oneCellAnchor>
  <xdr:twoCellAnchor editAs="oneCell">
    <xdr:from>
      <xdr:col>11</xdr:col>
      <xdr:colOff>47625</xdr:colOff>
      <xdr:row>0</xdr:row>
      <xdr:rowOff>0</xdr:rowOff>
    </xdr:from>
    <xdr:to>
      <xdr:col>34</xdr:col>
      <xdr:colOff>9525</xdr:colOff>
      <xdr:row>5</xdr:row>
      <xdr:rowOff>28575</xdr:rowOff>
    </xdr:to>
    <xdr:pic>
      <xdr:nvPicPr>
        <xdr:cNvPr id="6" name="図 5">
          <a:extLst>
            <a:ext uri="{FF2B5EF4-FFF2-40B4-BE49-F238E27FC236}">
              <a16:creationId xmlns:a16="http://schemas.microsoft.com/office/drawing/2014/main" id="{00000000-0008-0000-3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83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0</xdr:row>
      <xdr:rowOff>171449</xdr:rowOff>
    </xdr:from>
    <xdr:to>
      <xdr:col>43</xdr:col>
      <xdr:colOff>126525</xdr:colOff>
      <xdr:row>5</xdr:row>
      <xdr:rowOff>34199</xdr:rowOff>
    </xdr:to>
    <xdr:sp macro="" textlink="">
      <xdr:nvSpPr>
        <xdr:cNvPr id="7" name="額縁 6">
          <a:hlinkClick xmlns:r="http://schemas.openxmlformats.org/officeDocument/2006/relationships" r:id="rId2"/>
          <a:extLst>
            <a:ext uri="{FF2B5EF4-FFF2-40B4-BE49-F238E27FC236}">
              <a16:creationId xmlns:a16="http://schemas.microsoft.com/office/drawing/2014/main" id="{00000000-0008-0000-3100-000007000000}"/>
            </a:ext>
          </a:extLst>
        </xdr:cNvPr>
        <xdr:cNvSpPr/>
      </xdr:nvSpPr>
      <xdr:spPr>
        <a:xfrm>
          <a:off x="5829300"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44</xdr:col>
      <xdr:colOff>900</xdr:colOff>
      <xdr:row>50</xdr:row>
      <xdr:rowOff>20055</xdr:rowOff>
    </xdr:from>
    <xdr:ext cx="889987" cy="275717"/>
    <xdr:sp macro="" textlink="">
      <xdr:nvSpPr>
        <xdr:cNvPr id="8" name="テキスト ボックス 7">
          <a:extLst>
            <a:ext uri="{FF2B5EF4-FFF2-40B4-BE49-F238E27FC236}">
              <a16:creationId xmlns:a16="http://schemas.microsoft.com/office/drawing/2014/main" id="{00000000-0008-0000-3100-000005000000}"/>
            </a:ext>
          </a:extLst>
        </xdr:cNvPr>
        <xdr:cNvSpPr txBox="1"/>
      </xdr:nvSpPr>
      <xdr:spPr>
        <a:xfrm>
          <a:off x="7125600" y="8811630"/>
          <a:ext cx="889987"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発注者記入</a:t>
          </a:r>
        </a:p>
      </xdr:txBody>
    </xdr:sp>
    <xdr:clientData fPrintsWithSheet="0"/>
  </xdr:oneCellAnchor>
</xdr:wsDr>
</file>

<file path=xl/drawings/drawing61.xml><?xml version="1.0" encoding="utf-8"?>
<xdr:wsDr xmlns:xdr="http://schemas.openxmlformats.org/drawingml/2006/spreadsheetDrawing" xmlns:a="http://schemas.openxmlformats.org/drawingml/2006/main">
  <xdr:twoCellAnchor editAs="oneCell">
    <xdr:from>
      <xdr:col>12</xdr:col>
      <xdr:colOff>57150</xdr:colOff>
      <xdr:row>0</xdr:row>
      <xdr:rowOff>0</xdr:rowOff>
    </xdr:from>
    <xdr:to>
      <xdr:col>35</xdr:col>
      <xdr:colOff>19050</xdr:colOff>
      <xdr:row>5</xdr:row>
      <xdr:rowOff>28575</xdr:rowOff>
    </xdr:to>
    <xdr:pic>
      <xdr:nvPicPr>
        <xdr:cNvPr id="5" name="図 4">
          <a:extLst>
            <a:ext uri="{FF2B5EF4-FFF2-40B4-BE49-F238E27FC236}">
              <a16:creationId xmlns:a16="http://schemas.microsoft.com/office/drawing/2014/main" id="{00000000-0008-0000-3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0</xdr:colOff>
      <xdr:row>0</xdr:row>
      <xdr:rowOff>171449</xdr:rowOff>
    </xdr:from>
    <xdr:to>
      <xdr:col>44</xdr:col>
      <xdr:colOff>126525</xdr:colOff>
      <xdr:row>5</xdr:row>
      <xdr:rowOff>34199</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3200-000003000000}"/>
            </a:ext>
          </a:extLst>
        </xdr:cNvPr>
        <xdr:cNvSpPr/>
      </xdr:nvSpPr>
      <xdr:spPr>
        <a:xfrm>
          <a:off x="5991225"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2.xml><?xml version="1.0" encoding="utf-8"?>
<xdr:wsDr xmlns:xdr="http://schemas.openxmlformats.org/drawingml/2006/spreadsheetDrawing" xmlns:a="http://schemas.openxmlformats.org/drawingml/2006/main">
  <xdr:twoCellAnchor>
    <xdr:from>
      <xdr:col>22</xdr:col>
      <xdr:colOff>0</xdr:colOff>
      <xdr:row>1</xdr:row>
      <xdr:rowOff>209549</xdr:rowOff>
    </xdr:from>
    <xdr:to>
      <xdr:col>26</xdr:col>
      <xdr:colOff>155100</xdr:colOff>
      <xdr:row>4</xdr:row>
      <xdr:rowOff>224699</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6210300" y="38099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3.xml><?xml version="1.0" encoding="utf-8"?>
<xdr:wsDr xmlns:xdr="http://schemas.openxmlformats.org/drawingml/2006/spreadsheetDrawing" xmlns:a="http://schemas.openxmlformats.org/drawingml/2006/main">
  <xdr:twoCellAnchor>
    <xdr:from>
      <xdr:col>5</xdr:col>
      <xdr:colOff>276225</xdr:colOff>
      <xdr:row>1</xdr:row>
      <xdr:rowOff>85725</xdr:rowOff>
    </xdr:from>
    <xdr:to>
      <xdr:col>7</xdr:col>
      <xdr:colOff>297975</xdr:colOff>
      <xdr:row>3</xdr:row>
      <xdr:rowOff>424725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6296025" y="2571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999425"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999426"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999427"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999428"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999429"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999430"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99431"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168089</xdr:colOff>
      <xdr:row>42</xdr:row>
      <xdr:rowOff>22411</xdr:rowOff>
    </xdr:from>
    <xdr:to>
      <xdr:col>1</xdr:col>
      <xdr:colOff>681405</xdr:colOff>
      <xdr:row>44</xdr:row>
      <xdr:rowOff>29308</xdr:rowOff>
    </xdr:to>
    <xdr:sp macro="" textlink="">
      <xdr:nvSpPr>
        <xdr:cNvPr id="10" name="テキスト ボックス 9">
          <a:extLst>
            <a:ext uri="{FF2B5EF4-FFF2-40B4-BE49-F238E27FC236}">
              <a16:creationId xmlns:a16="http://schemas.microsoft.com/office/drawing/2014/main" id="{00000000-0008-0000-3000-000008000000}"/>
            </a:ext>
          </a:extLst>
        </xdr:cNvPr>
        <xdr:cNvSpPr txBox="1"/>
      </xdr:nvSpPr>
      <xdr:spPr>
        <a:xfrm>
          <a:off x="168089" y="7598449"/>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該当項目に☑をする</a:t>
          </a:r>
          <a:endParaRPr kumimoji="1" lang="en-US" altLang="ja-JP" sz="1600" b="1">
            <a:solidFill>
              <a:srgbClr val="FF0000"/>
            </a:solidFill>
          </a:endParaRPr>
        </a:p>
      </xdr:txBody>
    </xdr:sp>
    <xdr:clientData fPrintsWithSheet="0"/>
  </xdr:twoCellAnchor>
  <xdr:twoCellAnchor>
    <xdr:from>
      <xdr:col>3</xdr:col>
      <xdr:colOff>129989</xdr:colOff>
      <xdr:row>42</xdr:row>
      <xdr:rowOff>28272</xdr:rowOff>
    </xdr:from>
    <xdr:to>
      <xdr:col>4</xdr:col>
      <xdr:colOff>1097574</xdr:colOff>
      <xdr:row>44</xdr:row>
      <xdr:rowOff>35169</xdr:rowOff>
    </xdr:to>
    <xdr:sp macro="" textlink="">
      <xdr:nvSpPr>
        <xdr:cNvPr id="11" name="テキスト ボックス 10">
          <a:extLst>
            <a:ext uri="{FF2B5EF4-FFF2-40B4-BE49-F238E27FC236}">
              <a16:creationId xmlns:a16="http://schemas.microsoft.com/office/drawing/2014/main" id="{00000000-0008-0000-3000-000008000000}"/>
            </a:ext>
          </a:extLst>
        </xdr:cNvPr>
        <xdr:cNvSpPr txBox="1"/>
      </xdr:nvSpPr>
      <xdr:spPr>
        <a:xfrm>
          <a:off x="3192643" y="7604310"/>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実施内容を記載する</a:t>
          </a:r>
          <a:endParaRPr kumimoji="1" lang="en-US" altLang="ja-JP" sz="1600" b="1">
            <a:solidFill>
              <a:srgbClr val="FF0000"/>
            </a:solidFill>
          </a:endParaRP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3"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4"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5"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6"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7"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8"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899160</xdr:colOff>
          <xdr:row>5</xdr:row>
          <xdr:rowOff>121920</xdr:rowOff>
        </xdr:from>
        <xdr:to>
          <xdr:col>1</xdr:col>
          <xdr:colOff>480060</xdr:colOff>
          <xdr:row>7</xdr:row>
          <xdr:rowOff>7620</xdr:rowOff>
        </xdr:to>
        <xdr:sp macro="" textlink="">
          <xdr:nvSpPr>
            <xdr:cNvPr id="12" name="Check Box 1" hidden="1">
              <a:extLst>
                <a:ext uri="{63B3BB69-23CF-44E3-9099-C40C66FF867C}">
                  <a14:compatExt spid="_x0000_s9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899160</xdr:colOff>
          <xdr:row>14</xdr:row>
          <xdr:rowOff>121920</xdr:rowOff>
        </xdr:from>
        <xdr:to>
          <xdr:col>1</xdr:col>
          <xdr:colOff>480060</xdr:colOff>
          <xdr:row>16</xdr:row>
          <xdr:rowOff>7620</xdr:rowOff>
        </xdr:to>
        <xdr:sp macro="" textlink="">
          <xdr:nvSpPr>
            <xdr:cNvPr id="13" name="Check Box 2" hidden="1">
              <a:extLst>
                <a:ext uri="{63B3BB69-23CF-44E3-9099-C40C66FF867C}">
                  <a14:compatExt spid="_x0000_s9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899160</xdr:colOff>
          <xdr:row>22</xdr:row>
          <xdr:rowOff>121920</xdr:rowOff>
        </xdr:from>
        <xdr:to>
          <xdr:col>1</xdr:col>
          <xdr:colOff>480060</xdr:colOff>
          <xdr:row>24</xdr:row>
          <xdr:rowOff>22860</xdr:rowOff>
        </xdr:to>
        <xdr:sp macro="" textlink="">
          <xdr:nvSpPr>
            <xdr:cNvPr id="14" name="Check Box 3" hidden="1">
              <a:extLst>
                <a:ext uri="{63B3BB69-23CF-44E3-9099-C40C66FF867C}">
                  <a14:compatExt spid="_x0000_s99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899160</xdr:colOff>
          <xdr:row>28</xdr:row>
          <xdr:rowOff>121920</xdr:rowOff>
        </xdr:from>
        <xdr:to>
          <xdr:col>1</xdr:col>
          <xdr:colOff>480060</xdr:colOff>
          <xdr:row>30</xdr:row>
          <xdr:rowOff>22860</xdr:rowOff>
        </xdr:to>
        <xdr:sp macro="" textlink="">
          <xdr:nvSpPr>
            <xdr:cNvPr id="15" name="Check Box 4" hidden="1">
              <a:extLst>
                <a:ext uri="{63B3BB69-23CF-44E3-9099-C40C66FF867C}">
                  <a14:compatExt spid="_x0000_s99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899160</xdr:colOff>
          <xdr:row>34</xdr:row>
          <xdr:rowOff>121920</xdr:rowOff>
        </xdr:from>
        <xdr:to>
          <xdr:col>1</xdr:col>
          <xdr:colOff>480060</xdr:colOff>
          <xdr:row>36</xdr:row>
          <xdr:rowOff>22860</xdr:rowOff>
        </xdr:to>
        <xdr:sp macro="" textlink="">
          <xdr:nvSpPr>
            <xdr:cNvPr id="16" name="Check Box 5" hidden="1">
              <a:extLst>
                <a:ext uri="{63B3BB69-23CF-44E3-9099-C40C66FF867C}">
                  <a14:compatExt spid="_x0000_s99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5</xdr:row>
          <xdr:rowOff>121920</xdr:rowOff>
        </xdr:from>
        <xdr:to>
          <xdr:col>0</xdr:col>
          <xdr:colOff>495300</xdr:colOff>
          <xdr:row>7</xdr:row>
          <xdr:rowOff>22860</xdr:rowOff>
        </xdr:to>
        <xdr:sp macro="" textlink="">
          <xdr:nvSpPr>
            <xdr:cNvPr id="17" name="Check Box 6" hidden="1">
              <a:extLst>
                <a:ext uri="{63B3BB69-23CF-44E3-9099-C40C66FF867C}">
                  <a14:compatExt spid="_x0000_s99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34</xdr:row>
          <xdr:rowOff>121920</xdr:rowOff>
        </xdr:from>
        <xdr:to>
          <xdr:col>0</xdr:col>
          <xdr:colOff>502920</xdr:colOff>
          <xdr:row>36</xdr:row>
          <xdr:rowOff>22860</xdr:rowOff>
        </xdr:to>
        <xdr:sp macro="" textlink="">
          <xdr:nvSpPr>
            <xdr:cNvPr id="18" name="Check Box 7" hidden="1">
              <a:extLst>
                <a:ext uri="{63B3BB69-23CF-44E3-9099-C40C66FF867C}">
                  <a14:compatExt spid="_x0000_s99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4.xml><?xml version="1.0" encoding="utf-8"?>
<xdr:wsDr xmlns:xdr="http://schemas.openxmlformats.org/drawingml/2006/spreadsheetDrawing" xmlns:a="http://schemas.openxmlformats.org/drawingml/2006/main">
  <xdr:twoCellAnchor>
    <xdr:from>
      <xdr:col>5</xdr:col>
      <xdr:colOff>209550</xdr:colOff>
      <xdr:row>1</xdr:row>
      <xdr:rowOff>9525</xdr:rowOff>
    </xdr:from>
    <xdr:to>
      <xdr:col>7</xdr:col>
      <xdr:colOff>231300</xdr:colOff>
      <xdr:row>5</xdr:row>
      <xdr:rowOff>5625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143625" y="1809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5.xml><?xml version="1.0" encoding="utf-8"?>
<xdr:wsDr xmlns:xdr="http://schemas.openxmlformats.org/drawingml/2006/spreadsheetDrawing" xmlns:a="http://schemas.openxmlformats.org/drawingml/2006/main">
  <xdr:twoCellAnchor>
    <xdr:from>
      <xdr:col>3</xdr:col>
      <xdr:colOff>0</xdr:colOff>
      <xdr:row>42</xdr:row>
      <xdr:rowOff>38100</xdr:rowOff>
    </xdr:from>
    <xdr:to>
      <xdr:col>3</xdr:col>
      <xdr:colOff>114300</xdr:colOff>
      <xdr:row>43</xdr:row>
      <xdr:rowOff>161925</xdr:rowOff>
    </xdr:to>
    <xdr:sp macro="" textlink="">
      <xdr:nvSpPr>
        <xdr:cNvPr id="2" name="AutoShape 2">
          <a:extLst>
            <a:ext uri="{FF2B5EF4-FFF2-40B4-BE49-F238E27FC236}">
              <a16:creationId xmlns:a16="http://schemas.microsoft.com/office/drawing/2014/main" id="{00000000-0008-0000-3600-000002000000}"/>
            </a:ext>
          </a:extLst>
        </xdr:cNvPr>
        <xdr:cNvSpPr>
          <a:spLocks/>
        </xdr:cNvSpPr>
      </xdr:nvSpPr>
      <xdr:spPr bwMode="auto">
        <a:xfrm>
          <a:off x="2771775" y="7905750"/>
          <a:ext cx="114300" cy="295275"/>
        </a:xfrm>
        <a:prstGeom prst="lef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981075</xdr:colOff>
      <xdr:row>42</xdr:row>
      <xdr:rowOff>38100</xdr:rowOff>
    </xdr:from>
    <xdr:to>
      <xdr:col>6</xdr:col>
      <xdr:colOff>1095375</xdr:colOff>
      <xdr:row>43</xdr:row>
      <xdr:rowOff>161925</xdr:rowOff>
    </xdr:to>
    <xdr:sp macro="" textlink="">
      <xdr:nvSpPr>
        <xdr:cNvPr id="3" name="AutoShape 1">
          <a:extLst>
            <a:ext uri="{FF2B5EF4-FFF2-40B4-BE49-F238E27FC236}">
              <a16:creationId xmlns:a16="http://schemas.microsoft.com/office/drawing/2014/main" id="{00000000-0008-0000-3600-000003000000}"/>
            </a:ext>
          </a:extLst>
        </xdr:cNvPr>
        <xdr:cNvSpPr>
          <a:spLocks/>
        </xdr:cNvSpPr>
      </xdr:nvSpPr>
      <xdr:spPr bwMode="auto">
        <a:xfrm>
          <a:off x="6076950" y="7905750"/>
          <a:ext cx="114300" cy="295275"/>
        </a:xfrm>
        <a:prstGeom prst="righ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285750</xdr:colOff>
      <xdr:row>2</xdr:row>
      <xdr:rowOff>79375</xdr:rowOff>
    </xdr:from>
    <xdr:to>
      <xdr:col>9</xdr:col>
      <xdr:colOff>307500</xdr:colOff>
      <xdr:row>5</xdr:row>
      <xdr:rowOff>18325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600-000004000000}"/>
            </a:ext>
          </a:extLst>
        </xdr:cNvPr>
        <xdr:cNvSpPr/>
      </xdr:nvSpPr>
      <xdr:spPr>
        <a:xfrm>
          <a:off x="5895975" y="4222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a:p>
          <a:pPr algn="ctr"/>
          <a:r>
            <a:rPr kumimoji="1" lang="ja-JP" altLang="en-US" sz="1000" b="1"/>
            <a:t>（印刷されません）</a:t>
          </a:r>
          <a:endParaRPr kumimoji="1" lang="en-US" altLang="ja-JP" sz="1000" b="1"/>
        </a:p>
      </xdr:txBody>
    </xdr:sp>
    <xdr:clientData fPrintsWithSheet="0"/>
  </xdr:twoCellAnchor>
</xdr:wsDr>
</file>

<file path=xl/drawings/drawing66.xml><?xml version="1.0" encoding="utf-8"?>
<xdr:wsDr xmlns:xdr="http://schemas.openxmlformats.org/drawingml/2006/spreadsheetDrawing" xmlns:a="http://schemas.openxmlformats.org/drawingml/2006/main">
  <xdr:twoCellAnchor>
    <xdr:from>
      <xdr:col>11</xdr:col>
      <xdr:colOff>219075</xdr:colOff>
      <xdr:row>1</xdr:row>
      <xdr:rowOff>66675</xdr:rowOff>
    </xdr:from>
    <xdr:to>
      <xdr:col>11</xdr:col>
      <xdr:colOff>1552575</xdr:colOff>
      <xdr:row>5</xdr:row>
      <xdr:rowOff>38100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686550" y="2381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7.xml><?xml version="1.0" encoding="utf-8"?>
<xdr:wsDr xmlns:xdr="http://schemas.openxmlformats.org/drawingml/2006/spreadsheetDrawing" xmlns:a="http://schemas.openxmlformats.org/drawingml/2006/main">
  <xdr:oneCellAnchor>
    <xdr:from>
      <xdr:col>0</xdr:col>
      <xdr:colOff>1413710</xdr:colOff>
      <xdr:row>6</xdr:row>
      <xdr:rowOff>110290</xdr:rowOff>
    </xdr:from>
    <xdr:ext cx="2195763" cy="275717"/>
    <xdr:sp macro="" textlink="">
      <xdr:nvSpPr>
        <xdr:cNvPr id="6" name="テキスト ボックス 5">
          <a:extLst>
            <a:ext uri="{FF2B5EF4-FFF2-40B4-BE49-F238E27FC236}">
              <a16:creationId xmlns:a16="http://schemas.microsoft.com/office/drawing/2014/main" id="{00000000-0008-0000-3800-000006000000}"/>
            </a:ext>
          </a:extLst>
        </xdr:cNvPr>
        <xdr:cNvSpPr txBox="1"/>
      </xdr:nvSpPr>
      <xdr:spPr>
        <a:xfrm>
          <a:off x="1413710" y="1138990"/>
          <a:ext cx="219576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＊現場発生品がある場合に提出</a:t>
          </a:r>
          <a:endParaRPr lang="ja-JP" altLang="ja-JP" b="1">
            <a:solidFill>
              <a:srgbClr val="FF0000"/>
            </a:solidFill>
            <a:effectLst/>
          </a:endParaRPr>
        </a:p>
      </xdr:txBody>
    </xdr:sp>
    <xdr:clientData fPrintsWithSheet="0"/>
  </xdr:oneCellAnchor>
  <xdr:twoCellAnchor>
    <xdr:from>
      <xdr:col>7</xdr:col>
      <xdr:colOff>228600</xdr:colOff>
      <xdr:row>0</xdr:row>
      <xdr:rowOff>142875</xdr:rowOff>
    </xdr:from>
    <xdr:to>
      <xdr:col>9</xdr:col>
      <xdr:colOff>190500</xdr:colOff>
      <xdr:row>4</xdr:row>
      <xdr:rowOff>114300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800-000004000000}"/>
            </a:ext>
          </a:extLst>
        </xdr:cNvPr>
        <xdr:cNvSpPr/>
      </xdr:nvSpPr>
      <xdr:spPr>
        <a:xfrm>
          <a:off x="7105650" y="1428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171450</xdr:colOff>
      <xdr:row>34</xdr:row>
      <xdr:rowOff>19050</xdr:rowOff>
    </xdr:from>
    <xdr:to>
      <xdr:col>1</xdr:col>
      <xdr:colOff>133350</xdr:colOff>
      <xdr:row>34</xdr:row>
      <xdr:rowOff>219075</xdr:rowOff>
    </xdr:to>
    <xdr:sp macro="" textlink="">
      <xdr:nvSpPr>
        <xdr:cNvPr id="98305" name="Check Box 1" hidden="1">
          <a:extLst>
            <a:ext uri="{63B3BB69-23CF-44E3-9099-C40C66FF867C}">
              <a14:compatExt xmlns:a14="http://schemas.microsoft.com/office/drawing/2010/main" spid="_x0000_s98305"/>
            </a:ext>
            <a:ext uri="{FF2B5EF4-FFF2-40B4-BE49-F238E27FC236}">
              <a16:creationId xmlns:a16="http://schemas.microsoft.com/office/drawing/2014/main" id="{00000000-0008-0000-3900-00000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98306" name="Check Box 2" hidden="1">
          <a:extLst>
            <a:ext uri="{63B3BB69-23CF-44E3-9099-C40C66FF867C}">
              <a14:compatExt xmlns:a14="http://schemas.microsoft.com/office/drawing/2010/main" spid="_x0000_s98306"/>
            </a:ext>
            <a:ext uri="{FF2B5EF4-FFF2-40B4-BE49-F238E27FC236}">
              <a16:creationId xmlns:a16="http://schemas.microsoft.com/office/drawing/2014/main" id="{00000000-0008-0000-3900-00000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10</xdr:col>
      <xdr:colOff>190500</xdr:colOff>
      <xdr:row>0</xdr:row>
      <xdr:rowOff>123824</xdr:rowOff>
    </xdr:from>
    <xdr:to>
      <xdr:col>12</xdr:col>
      <xdr:colOff>218048</xdr:colOff>
      <xdr:row>3</xdr:row>
      <xdr:rowOff>128207</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900-000004000000}"/>
            </a:ext>
          </a:extLst>
        </xdr:cNvPr>
        <xdr:cNvSpPr/>
      </xdr:nvSpPr>
      <xdr:spPr>
        <a:xfrm>
          <a:off x="5425109" y="1238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171450</xdr:colOff>
      <xdr:row>34</xdr:row>
      <xdr:rowOff>19050</xdr:rowOff>
    </xdr:from>
    <xdr:to>
      <xdr:col>1</xdr:col>
      <xdr:colOff>133350</xdr:colOff>
      <xdr:row>34</xdr:row>
      <xdr:rowOff>219075</xdr:rowOff>
    </xdr:to>
    <xdr:sp macro="" textlink="">
      <xdr:nvSpPr>
        <xdr:cNvPr id="2" name="Check Box 1" hidden="1">
          <a:extLst>
            <a:ext uri="{63B3BB69-23CF-44E3-9099-C40C66FF867C}">
              <a14:compatExt xmlns:a14="http://schemas.microsoft.com/office/drawing/2010/main" spid="_x0000_s983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3" name="Check Box 2" hidden="1">
          <a:extLst>
            <a:ext uri="{63B3BB69-23CF-44E3-9099-C40C66FF867C}">
              <a14:compatExt xmlns:a14="http://schemas.microsoft.com/office/drawing/2010/main" spid="_x0000_s983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137160</xdr:colOff>
          <xdr:row>34</xdr:row>
          <xdr:rowOff>22860</xdr:rowOff>
        </xdr:from>
        <xdr:to>
          <xdr:col>1</xdr:col>
          <xdr:colOff>106680</xdr:colOff>
          <xdr:row>34</xdr:row>
          <xdr:rowOff>175260</xdr:rowOff>
        </xdr:to>
        <xdr:sp macro="" textlink="">
          <xdr:nvSpPr>
            <xdr:cNvPr id="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35</xdr:row>
          <xdr:rowOff>22860</xdr:rowOff>
        </xdr:from>
        <xdr:to>
          <xdr:col>1</xdr:col>
          <xdr:colOff>106680</xdr:colOff>
          <xdr:row>35</xdr:row>
          <xdr:rowOff>182880</xdr:rowOff>
        </xdr:to>
        <xdr:sp macro="" textlink="">
          <xdr:nvSpPr>
            <xdr:cNvPr id="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9.xml><?xml version="1.0" encoding="utf-8"?>
<xdr:wsDr xmlns:xdr="http://schemas.openxmlformats.org/drawingml/2006/spreadsheetDrawing" xmlns:a="http://schemas.openxmlformats.org/drawingml/2006/main">
  <xdr:twoCellAnchor editAs="oneCell">
    <xdr:from>
      <xdr:col>10</xdr:col>
      <xdr:colOff>142875</xdr:colOff>
      <xdr:row>41</xdr:row>
      <xdr:rowOff>114300</xdr:rowOff>
    </xdr:from>
    <xdr:to>
      <xdr:col>12</xdr:col>
      <xdr:colOff>47625</xdr:colOff>
      <xdr:row>43</xdr:row>
      <xdr:rowOff>76200</xdr:rowOff>
    </xdr:to>
    <xdr:sp macro="" textlink="">
      <xdr:nvSpPr>
        <xdr:cNvPr id="2" name="Check Box 1" hidden="1">
          <a:extLst>
            <a:ext uri="{63B3BB69-23CF-44E3-9099-C40C66FF867C}">
              <a14:compatExt xmlns:a14="http://schemas.microsoft.com/office/drawing/2010/main" spid="_x0000_s1025"/>
            </a:ext>
          </a:extLst>
        </xdr:cNvPr>
        <xdr:cNvSpPr/>
      </xdr:nvSpPr>
      <xdr:spPr bwMode="auto">
        <a:xfrm>
          <a:off x="2057400" y="812482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3" name="Check Box 2" hidden="1">
          <a:extLst>
            <a:ext uri="{63B3BB69-23CF-44E3-9099-C40C66FF867C}">
              <a14:compatExt xmlns:a14="http://schemas.microsoft.com/office/drawing/2010/main" spid="_x0000_s1026"/>
            </a:ext>
          </a:extLst>
        </xdr:cNvPr>
        <xdr:cNvSpPr/>
      </xdr:nvSpPr>
      <xdr:spPr bwMode="auto">
        <a:xfrm>
          <a:off x="3771900" y="81343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142875</xdr:colOff>
      <xdr:row>41</xdr:row>
      <xdr:rowOff>114300</xdr:rowOff>
    </xdr:from>
    <xdr:to>
      <xdr:col>12</xdr:col>
      <xdr:colOff>47625</xdr:colOff>
      <xdr:row>43</xdr:row>
      <xdr:rowOff>76200</xdr:rowOff>
    </xdr:to>
    <xdr:sp macro="" textlink="">
      <xdr:nvSpPr>
        <xdr:cNvPr id="1008641"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1008642"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42</xdr:col>
      <xdr:colOff>20293</xdr:colOff>
      <xdr:row>1</xdr:row>
      <xdr:rowOff>173521</xdr:rowOff>
    </xdr:from>
    <xdr:to>
      <xdr:col>50</xdr:col>
      <xdr:colOff>70617</xdr:colOff>
      <xdr:row>4</xdr:row>
      <xdr:rowOff>198196</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7524336" y="347456"/>
          <a:ext cx="1441803" cy="70384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9</xdr:col>
      <xdr:colOff>140804</xdr:colOff>
      <xdr:row>40</xdr:row>
      <xdr:rowOff>33131</xdr:rowOff>
    </xdr:from>
    <xdr:ext cx="3826881" cy="275717"/>
    <xdr:sp macro="" textlink="">
      <xdr:nvSpPr>
        <xdr:cNvPr id="9" name="テキスト ボックス 8">
          <a:extLst>
            <a:ext uri="{FF2B5EF4-FFF2-40B4-BE49-F238E27FC236}">
              <a16:creationId xmlns:a16="http://schemas.microsoft.com/office/drawing/2014/main" id="{00000000-0008-0000-2D00-000003000000}"/>
            </a:ext>
          </a:extLst>
        </xdr:cNvPr>
        <xdr:cNvSpPr txBox="1"/>
      </xdr:nvSpPr>
      <xdr:spPr>
        <a:xfrm>
          <a:off x="1905000" y="7992718"/>
          <a:ext cx="382688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ja-JP" altLang="en-US" b="1">
              <a:solidFill>
                <a:srgbClr val="FF0000"/>
              </a:solidFill>
              <a:effectLst/>
            </a:rPr>
            <a:t>この工事で採用している掛金納付方式に☑をいれてください。</a:t>
          </a:r>
          <a:endParaRPr lang="ja-JP" altLang="ja-JP" b="1">
            <a:solidFill>
              <a:srgbClr val="FF0000"/>
            </a:solidFill>
            <a:effectLst/>
          </a:endParaRPr>
        </a:p>
      </xdr:txBody>
    </xdr:sp>
    <xdr:clientData fPrintsWithSheet="0"/>
  </xdr:oneCellAnchor>
  <xdr:twoCellAnchor editAs="oneCell">
    <xdr:from>
      <xdr:col>10</xdr:col>
      <xdr:colOff>142875</xdr:colOff>
      <xdr:row>41</xdr:row>
      <xdr:rowOff>114300</xdr:rowOff>
    </xdr:from>
    <xdr:to>
      <xdr:col>12</xdr:col>
      <xdr:colOff>47625</xdr:colOff>
      <xdr:row>43</xdr:row>
      <xdr:rowOff>76200</xdr:rowOff>
    </xdr:to>
    <xdr:sp macro="" textlink="">
      <xdr:nvSpPr>
        <xdr:cNvPr id="4"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5"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10</xdr:col>
          <xdr:colOff>114300</xdr:colOff>
          <xdr:row>41</xdr:row>
          <xdr:rowOff>99060</xdr:rowOff>
        </xdr:from>
        <xdr:to>
          <xdr:col>12</xdr:col>
          <xdr:colOff>38100</xdr:colOff>
          <xdr:row>43</xdr:row>
          <xdr:rowOff>60960</xdr:rowOff>
        </xdr:to>
        <xdr:sp macro="" textlink="">
          <xdr:nvSpPr>
            <xdr:cNvPr id="7" name="Check Box 1" hidden="1">
              <a:extLst>
                <a:ext uri="{63B3BB69-23CF-44E3-9099-C40C66FF867C}">
                  <a14:compatExt spid="_x0000_s100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41</xdr:row>
          <xdr:rowOff>99060</xdr:rowOff>
        </xdr:from>
        <xdr:to>
          <xdr:col>22</xdr:col>
          <xdr:colOff>38100</xdr:colOff>
          <xdr:row>43</xdr:row>
          <xdr:rowOff>68580</xdr:rowOff>
        </xdr:to>
        <xdr:sp macro="" textlink="">
          <xdr:nvSpPr>
            <xdr:cNvPr id="8" name="Check Box 2" hidden="1">
              <a:extLst>
                <a:ext uri="{63B3BB69-23CF-44E3-9099-C40C66FF867C}">
                  <a14:compatExt spid="_x0000_s100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26</xdr:col>
      <xdr:colOff>83344</xdr:colOff>
      <xdr:row>3</xdr:row>
      <xdr:rowOff>23812</xdr:rowOff>
    </xdr:from>
    <xdr:to>
      <xdr:col>31</xdr:col>
      <xdr:colOff>117000</xdr:colOff>
      <xdr:row>7</xdr:row>
      <xdr:rowOff>77062</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227094" y="5238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70.xml><?xml version="1.0" encoding="utf-8"?>
<xdr:wsDr xmlns:xdr="http://schemas.openxmlformats.org/drawingml/2006/spreadsheetDrawing" xmlns:a="http://schemas.openxmlformats.org/drawingml/2006/main">
  <xdr:twoCellAnchor editAs="oneCell">
    <xdr:from>
      <xdr:col>21</xdr:col>
      <xdr:colOff>13606</xdr:colOff>
      <xdr:row>21</xdr:row>
      <xdr:rowOff>123638</xdr:rowOff>
    </xdr:from>
    <xdr:to>
      <xdr:col>29</xdr:col>
      <xdr:colOff>430160</xdr:colOff>
      <xdr:row>21</xdr:row>
      <xdr:rowOff>4531179</xdr:rowOff>
    </xdr:to>
    <xdr:pic>
      <xdr:nvPicPr>
        <xdr:cNvPr id="2" name="図 1" descr="C:\Users\0965ta-j\Pictures\Screenshots\スクリーンショット (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8570" y="3539031"/>
          <a:ext cx="5859411" cy="4407541"/>
        </a:xfrm>
        <a:prstGeom prst="rect">
          <a:avLst/>
        </a:prstGeom>
        <a:noFill/>
        <a:ln>
          <a:noFill/>
        </a:ln>
      </xdr:spPr>
    </xdr:pic>
    <xdr:clientData/>
  </xdr:twoCellAnchor>
  <xdr:twoCellAnchor>
    <xdr:from>
      <xdr:col>20</xdr:col>
      <xdr:colOff>349250</xdr:colOff>
      <xdr:row>1</xdr:row>
      <xdr:rowOff>63500</xdr:rowOff>
    </xdr:from>
    <xdr:to>
      <xdr:col>22</xdr:col>
      <xdr:colOff>431325</xdr:colOff>
      <xdr:row>5</xdr:row>
      <xdr:rowOff>40550</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3A00-000003000000}"/>
            </a:ext>
          </a:extLst>
        </xdr:cNvPr>
        <xdr:cNvSpPr/>
      </xdr:nvSpPr>
      <xdr:spPr>
        <a:xfrm>
          <a:off x="8366125" y="238125"/>
          <a:ext cx="1447325" cy="7073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1.xml><?xml version="1.0" encoding="utf-8"?>
<xdr:wsDr xmlns:xdr="http://schemas.openxmlformats.org/drawingml/2006/spreadsheetDrawing" xmlns:a="http://schemas.openxmlformats.org/drawingml/2006/main">
  <xdr:oneCellAnchor>
    <xdr:from>
      <xdr:col>4</xdr:col>
      <xdr:colOff>829235</xdr:colOff>
      <xdr:row>38</xdr:row>
      <xdr:rowOff>0</xdr:rowOff>
    </xdr:from>
    <xdr:ext cx="1210588" cy="359073"/>
    <xdr:sp macro="" textlink="">
      <xdr:nvSpPr>
        <xdr:cNvPr id="2" name="テキスト ボックス 1"/>
        <xdr:cNvSpPr txBox="1"/>
      </xdr:nvSpPr>
      <xdr:spPr>
        <a:xfrm>
          <a:off x="4753535" y="1346835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6</xdr:col>
      <xdr:colOff>334944</xdr:colOff>
      <xdr:row>1</xdr:row>
      <xdr:rowOff>31402</xdr:rowOff>
    </xdr:from>
    <xdr:to>
      <xdr:col>8</xdr:col>
      <xdr:colOff>253458</xdr:colOff>
      <xdr:row>3</xdr:row>
      <xdr:rowOff>234724</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8855109" y="272144"/>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2.xml><?xml version="1.0" encoding="utf-8"?>
<xdr:wsDr xmlns:xdr="http://schemas.openxmlformats.org/drawingml/2006/spreadsheetDrawing" xmlns:a="http://schemas.openxmlformats.org/drawingml/2006/main">
  <xdr:oneCellAnchor>
    <xdr:from>
      <xdr:col>5</xdr:col>
      <xdr:colOff>114300</xdr:colOff>
      <xdr:row>36</xdr:row>
      <xdr:rowOff>76200</xdr:rowOff>
    </xdr:from>
    <xdr:ext cx="1210588" cy="359073"/>
    <xdr:sp macro="" textlink="">
      <xdr:nvSpPr>
        <xdr:cNvPr id="2" name="テキスト ボックス 1"/>
        <xdr:cNvSpPr txBox="1"/>
      </xdr:nvSpPr>
      <xdr:spPr>
        <a:xfrm>
          <a:off x="3105150" y="962977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0</xdr:col>
      <xdr:colOff>76200</xdr:colOff>
      <xdr:row>117</xdr:row>
      <xdr:rowOff>133350</xdr:rowOff>
    </xdr:from>
    <xdr:ext cx="3288080" cy="275717"/>
    <xdr:sp macro="" textlink="">
      <xdr:nvSpPr>
        <xdr:cNvPr id="3" name="テキスト ボックス 2"/>
        <xdr:cNvSpPr txBox="1"/>
      </xdr:nvSpPr>
      <xdr:spPr>
        <a:xfrm>
          <a:off x="76200" y="3080385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5</xdr:col>
      <xdr:colOff>133350</xdr:colOff>
      <xdr:row>115</xdr:row>
      <xdr:rowOff>76200</xdr:rowOff>
    </xdr:from>
    <xdr:ext cx="1210588" cy="359073"/>
    <xdr:sp macro="" textlink="">
      <xdr:nvSpPr>
        <xdr:cNvPr id="4" name="テキスト ボックス 3"/>
        <xdr:cNvSpPr txBox="1"/>
      </xdr:nvSpPr>
      <xdr:spPr>
        <a:xfrm>
          <a:off x="3124200" y="3033712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19</xdr:col>
      <xdr:colOff>104775</xdr:colOff>
      <xdr:row>1</xdr:row>
      <xdr:rowOff>104775</xdr:rowOff>
    </xdr:from>
    <xdr:to>
      <xdr:col>21</xdr:col>
      <xdr:colOff>33337</xdr:colOff>
      <xdr:row>4</xdr:row>
      <xdr:rowOff>166687</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8010525" y="276225"/>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3.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56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56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56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56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56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56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56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56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16</xdr:col>
      <xdr:colOff>190500</xdr:colOff>
      <xdr:row>1</xdr:row>
      <xdr:rowOff>104775</xdr:rowOff>
    </xdr:from>
    <xdr:to>
      <xdr:col>18</xdr:col>
      <xdr:colOff>152400</xdr:colOff>
      <xdr:row>5</xdr:row>
      <xdr:rowOff>28575</xdr:rowOff>
    </xdr:to>
    <xdr:sp macro="" textlink="">
      <xdr:nvSpPr>
        <xdr:cNvPr id="10" name="額縁 9">
          <a:hlinkClick xmlns:r="http://schemas.openxmlformats.org/officeDocument/2006/relationships" r:id="rId1"/>
        </xdr:cNvPr>
        <xdr:cNvSpPr/>
      </xdr:nvSpPr>
      <xdr:spPr>
        <a:xfrm>
          <a:off x="10172700" y="2762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4.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a16="http://schemas.microsoft.com/office/drawing/2014/main" id="{00000000-0008-0000-5700-000002000000}"/>
            </a:ext>
          </a:extLst>
        </xdr:cNvPr>
        <xdr:cNvSpPr txBox="1">
          <a:spLocks noChangeArrowheads="1"/>
        </xdr:cNvSpPr>
      </xdr:nvSpPr>
      <xdr:spPr bwMode="auto">
        <a:xfrm>
          <a:off x="5086350" y="1314450"/>
          <a:ext cx="257175" cy="777128"/>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a16="http://schemas.microsoft.com/office/drawing/2014/main" id="{00000000-0008-0000-5700-000003000000}"/>
            </a:ext>
          </a:extLst>
        </xdr:cNvPr>
        <xdr:cNvSpPr/>
      </xdr:nvSpPr>
      <xdr:spPr>
        <a:xfrm>
          <a:off x="10196232" y="57127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a16="http://schemas.microsoft.com/office/drawing/2014/main" id="{00000000-0008-0000-5700-000004000000}"/>
            </a:ext>
          </a:extLst>
        </xdr:cNvPr>
        <xdr:cNvSpPr txBox="1"/>
      </xdr:nvSpPr>
      <xdr:spPr>
        <a:xfrm>
          <a:off x="10431556" y="56791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a16="http://schemas.microsoft.com/office/drawing/2014/main" id="{00000000-0008-0000-5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2002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200025</xdr:colOff>
      <xdr:row>1</xdr:row>
      <xdr:rowOff>47625</xdr:rowOff>
    </xdr:from>
    <xdr:to>
      <xdr:col>17</xdr:col>
      <xdr:colOff>161925</xdr:colOff>
      <xdr:row>4</xdr:row>
      <xdr:rowOff>142875</xdr:rowOff>
    </xdr:to>
    <xdr:sp macro="" textlink="">
      <xdr:nvSpPr>
        <xdr:cNvPr id="6" name="額縁 5">
          <a:hlinkClick xmlns:r="http://schemas.openxmlformats.org/officeDocument/2006/relationships" r:id="rId2"/>
        </xdr:cNvPr>
        <xdr:cNvSpPr/>
      </xdr:nvSpPr>
      <xdr:spPr>
        <a:xfrm>
          <a:off x="11658600" y="2190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5.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58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58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58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58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58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58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58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58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16</xdr:col>
      <xdr:colOff>295275</xdr:colOff>
      <xdr:row>2</xdr:row>
      <xdr:rowOff>66675</xdr:rowOff>
    </xdr:from>
    <xdr:to>
      <xdr:col>18</xdr:col>
      <xdr:colOff>257175</xdr:colOff>
      <xdr:row>6</xdr:row>
      <xdr:rowOff>38100</xdr:rowOff>
    </xdr:to>
    <xdr:sp macro="" textlink="">
      <xdr:nvSpPr>
        <xdr:cNvPr id="10" name="額縁 9">
          <a:hlinkClick xmlns:r="http://schemas.openxmlformats.org/officeDocument/2006/relationships" r:id="rId1"/>
        </xdr:cNvPr>
        <xdr:cNvSpPr/>
      </xdr:nvSpPr>
      <xdr:spPr>
        <a:xfrm>
          <a:off x="10277475" y="45720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6.xml><?xml version="1.0" encoding="utf-8"?>
<xdr:wsDr xmlns:xdr="http://schemas.openxmlformats.org/drawingml/2006/spreadsheetDrawing" xmlns:a="http://schemas.openxmlformats.org/drawingml/2006/main">
  <xdr:twoCellAnchor>
    <xdr:from>
      <xdr:col>37</xdr:col>
      <xdr:colOff>0</xdr:colOff>
      <xdr:row>5</xdr:row>
      <xdr:rowOff>0</xdr:rowOff>
    </xdr:from>
    <xdr:to>
      <xdr:col>44</xdr:col>
      <xdr:colOff>66675</xdr:colOff>
      <xdr:row>7</xdr:row>
      <xdr:rowOff>104775</xdr:rowOff>
    </xdr:to>
    <xdr:sp macro="" textlink="">
      <xdr:nvSpPr>
        <xdr:cNvPr id="2" name="額縁 1">
          <a:hlinkClick xmlns:r="http://schemas.openxmlformats.org/officeDocument/2006/relationships" r:id="rId1"/>
        </xdr:cNvPr>
        <xdr:cNvSpPr/>
      </xdr:nvSpPr>
      <xdr:spPr>
        <a:xfrm>
          <a:off x="6696075" y="8572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2</xdr:col>
      <xdr:colOff>130341</xdr:colOff>
      <xdr:row>32</xdr:row>
      <xdr:rowOff>80212</xdr:rowOff>
    </xdr:from>
    <xdr:to>
      <xdr:col>24</xdr:col>
      <xdr:colOff>219074</xdr:colOff>
      <xdr:row>41</xdr:row>
      <xdr:rowOff>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568491" y="8786062"/>
          <a:ext cx="4908383" cy="146283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添付資料　　　　　　　　</a:t>
          </a:r>
          <a:r>
            <a:rPr kumimoji="1" lang="ja-JP" altLang="en-US" sz="1600" b="1">
              <a:solidFill>
                <a:srgbClr val="FF0000"/>
              </a:solidFill>
            </a:rPr>
            <a:t>ここは印字されません</a:t>
          </a:r>
          <a:endParaRPr kumimoji="1" lang="en-US" altLang="ja-JP" sz="1600" b="1">
            <a:solidFill>
              <a:srgbClr val="FF0000"/>
            </a:solidFill>
          </a:endParaRPr>
        </a:p>
        <a:p>
          <a:endParaRPr kumimoji="1" lang="en-US" altLang="ja-JP" sz="1600" b="1">
            <a:solidFill>
              <a:srgbClr val="FF0000"/>
            </a:solidFill>
          </a:endParaRPr>
        </a:p>
        <a:p>
          <a:r>
            <a:rPr kumimoji="1" lang="en-US" altLang="ja-JP" sz="1100" b="1">
              <a:solidFill>
                <a:srgbClr val="FF0000"/>
              </a:solidFill>
              <a:latin typeface="+mj-ea"/>
              <a:ea typeface="+mj-ea"/>
            </a:rPr>
            <a:t>※</a:t>
          </a:r>
          <a:r>
            <a:rPr kumimoji="1" lang="ja-JP" altLang="en-US" sz="1100" b="1">
              <a:solidFill>
                <a:srgbClr val="FF0000"/>
              </a:solidFill>
              <a:latin typeface="+mj-ea"/>
              <a:ea typeface="+mj-ea"/>
            </a:rPr>
            <a:t>現場代理人等の雇用関係確認資料を添付</a:t>
          </a:r>
          <a:endParaRPr kumimoji="1" lang="en-US" altLang="ja-JP" sz="1600" b="1">
            <a:solidFill>
              <a:srgbClr val="FF0000"/>
            </a:solidFill>
          </a:endParaRPr>
        </a:p>
        <a:p>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配置技術者の経歴書の場合、請負金額 </a:t>
          </a:r>
          <a:r>
            <a:rPr kumimoji="1" lang="en-US" altLang="ja-JP" sz="1100" b="1">
              <a:solidFill>
                <a:srgbClr val="FF0000"/>
              </a:solidFill>
              <a:effectLst/>
              <a:latin typeface="+mn-lt"/>
              <a:ea typeface="+mn-ea"/>
              <a:cs typeface="+mn-cs"/>
            </a:rPr>
            <a:t>40,000</a:t>
          </a:r>
          <a:r>
            <a:rPr kumimoji="1" lang="ja-JP" altLang="ja-JP" sz="1100" b="1">
              <a:solidFill>
                <a:srgbClr val="FF0000"/>
              </a:solidFill>
              <a:effectLst/>
              <a:latin typeface="+mn-lt"/>
              <a:ea typeface="+mn-ea"/>
              <a:cs typeface="+mn-cs"/>
            </a:rPr>
            <a:t>万円以上の工事は、営業所の</a:t>
          </a:r>
          <a:endParaRPr lang="ja-JP" altLang="ja-JP" b="1">
            <a:solidFill>
              <a:srgbClr val="FF0000"/>
            </a:solidFill>
            <a:effectLst/>
          </a:endParaRPr>
        </a:p>
        <a:p>
          <a:r>
            <a:rPr kumimoji="1" lang="ja-JP" altLang="ja-JP" sz="1100" b="1">
              <a:solidFill>
                <a:srgbClr val="FF0000"/>
              </a:solidFill>
              <a:effectLst/>
              <a:latin typeface="+mn-lt"/>
              <a:ea typeface="+mn-ea"/>
              <a:cs typeface="+mn-cs"/>
            </a:rPr>
            <a:t>　専任技術者と重複していないことを確認するために、専任技術者証明書</a:t>
          </a:r>
          <a:endParaRPr lang="ja-JP" altLang="ja-JP" b="1">
            <a:solidFill>
              <a:srgbClr val="FF0000"/>
            </a:solidFill>
            <a:effectLst/>
          </a:endParaRPr>
        </a:p>
        <a:p>
          <a:r>
            <a:rPr kumimoji="1" lang="ja-JP" altLang="ja-JP" sz="1100" b="1">
              <a:solidFill>
                <a:srgbClr val="FF0000"/>
              </a:solidFill>
              <a:effectLst/>
              <a:latin typeface="+mn-lt"/>
              <a:ea typeface="+mn-ea"/>
              <a:cs typeface="+mn-cs"/>
            </a:rPr>
            <a:t>　（建設業法施行規則様式第８号）の写しを添付</a:t>
          </a:r>
          <a:endParaRPr lang="ja-JP" altLang="ja-JP" b="1">
            <a:solidFill>
              <a:srgbClr val="FF0000"/>
            </a:solidFill>
            <a:effectLst/>
          </a:endParaRPr>
        </a:p>
        <a:p>
          <a:endParaRPr kumimoji="1" lang="ja-JP" altLang="en-US" sz="1100" b="1">
            <a:solidFill>
              <a:srgbClr val="FF0000"/>
            </a:solidFill>
          </a:endParaRPr>
        </a:p>
      </xdr:txBody>
    </xdr:sp>
    <xdr:clientData fPrintsWithSheet="0"/>
  </xdr:twoCellAnchor>
  <xdr:twoCellAnchor>
    <xdr:from>
      <xdr:col>51</xdr:col>
      <xdr:colOff>95250</xdr:colOff>
      <xdr:row>6</xdr:row>
      <xdr:rowOff>333375</xdr:rowOff>
    </xdr:from>
    <xdr:to>
      <xdr:col>56</xdr:col>
      <xdr:colOff>247969</xdr:colOff>
      <xdr:row>11</xdr:row>
      <xdr:rowOff>5625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2846844" y="1333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26</xdr:col>
      <xdr:colOff>182218</xdr:colOff>
      <xdr:row>5</xdr:row>
      <xdr:rowOff>16564</xdr:rowOff>
    </xdr:from>
    <xdr:to>
      <xdr:col>32</xdr:col>
      <xdr:colOff>94224</xdr:colOff>
      <xdr:row>8</xdr:row>
      <xdr:rowOff>214760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766892" y="886238"/>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Documents%20and%20Settings\9102091\Local%20Settings\Temporary%20Internet%20Files\Content.IE5\ORLFQEJ5\&#24037;&#20107;&#25104;&#32318;&#35413;&#23450;&#34920;(H19.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2&#20225;&#30011;&#35506;/&#26908;&#26619;&#21729;/1311%20&#24037;&#20107;&#25104;&#32318;&#35413;&#23450;&#34920;/&#24037;&#20107;&#25104;&#32318;&#35413;&#23450;&#34920;(&#26908;&#12469;&#12483;&#12469;)Ver2.7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成績採点表"/>
      <sheetName val="提出書"/>
      <sheetName val="評定表"/>
      <sheetName val="細目別採点表"/>
      <sheetName val="項目別評定点"/>
      <sheetName val="通知書"/>
      <sheetName val="中間検査副表１"/>
      <sheetName val="修正通知書"/>
      <sheetName val="中間検査副表 ２"/>
      <sheetName val=".4).xls]コスト縮減"/>
      <sheetName val=".4).xls]建設副産物実績表"/>
    </sheetNames>
    <sheetDataSet>
      <sheetData sheetId="0" refreshError="1">
        <row r="3">
          <cell r="A3" t="str">
            <v>様式第1号その１</v>
          </cell>
        </row>
        <row r="5">
          <cell r="A5" t="str">
            <v>事 務 所 名</v>
          </cell>
        </row>
        <row r="6">
          <cell r="A6" t="str">
            <v>起 工 番 号</v>
          </cell>
        </row>
        <row r="7">
          <cell r="A7" t="str">
            <v>請 負 者 名</v>
          </cell>
        </row>
        <row r="8">
          <cell r="A8" t="str">
            <v>業者コード</v>
          </cell>
        </row>
        <row r="9">
          <cell r="A9" t="str">
            <v>考　　査　　項　　目</v>
          </cell>
        </row>
        <row r="11">
          <cell r="A11" t="str">
            <v>項　　目</v>
          </cell>
          <cell r="B11" t="str">
            <v>細　　　別</v>
          </cell>
        </row>
        <row r="12">
          <cell r="A12" t="str">
            <v>1.施工体制</v>
          </cell>
          <cell r="B12" t="str">
            <v>Ⅰ.施工体制一般</v>
          </cell>
        </row>
        <row r="13">
          <cell r="B13" t="str">
            <v>Ⅱ.配置技術者</v>
          </cell>
        </row>
        <row r="14">
          <cell r="A14" t="str">
            <v>2.施工状況</v>
          </cell>
          <cell r="B14" t="str">
            <v>Ⅰ.施工管理</v>
          </cell>
        </row>
        <row r="15">
          <cell r="B15" t="str">
            <v>Ⅱ.工程管理</v>
          </cell>
        </row>
        <row r="16">
          <cell r="B16" t="str">
            <v>Ⅲ.安全対策</v>
          </cell>
        </row>
        <row r="17">
          <cell r="B17" t="str">
            <v>Ⅳ.対外関係</v>
          </cell>
        </row>
        <row r="18">
          <cell r="A18" t="str">
            <v>3.出来形及び</v>
          </cell>
          <cell r="B18" t="str">
            <v>Ⅰ.出来形</v>
          </cell>
        </row>
        <row r="19">
          <cell r="A19" t="str">
            <v>　出来栄え</v>
          </cell>
          <cell r="B19" t="str">
            <v>Ⅱ.品質</v>
          </cell>
        </row>
        <row r="20">
          <cell r="B20" t="str">
            <v>Ⅲ.出来栄え</v>
          </cell>
        </row>
        <row r="21">
          <cell r="A21" t="str">
            <v>4.高度技術</v>
          </cell>
          <cell r="B21" t="str">
            <v>Ⅰ.高度技術力※２</v>
          </cell>
        </row>
        <row r="22">
          <cell r="A22" t="str">
            <v>5.創意工夫</v>
          </cell>
          <cell r="B22" t="str">
            <v>Ⅰ.創意工夫※２</v>
          </cell>
        </row>
        <row r="23">
          <cell r="A23" t="str">
            <v>6.社会性等</v>
          </cell>
          <cell r="B23" t="str">
            <v>Ⅰ.地域への貢献等※３</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力"/>
      <sheetName val="入力画面"/>
      <sheetName val="印刷メニュー"/>
      <sheetName val="登録データ"/>
      <sheetName val="検査時チェック"/>
      <sheetName val="監督員"/>
      <sheetName val="係長"/>
      <sheetName val="課長"/>
      <sheetName val="補足説明書"/>
      <sheetName val="判定（完成）"/>
      <sheetName val="検査員（完成）"/>
      <sheetName val="判定（中間）"/>
      <sheetName val="検査員（中間）"/>
      <sheetName val="建設副産物実績表"/>
      <sheetName val="判定（中間）(5回以降) "/>
      <sheetName val="中間検査副表１"/>
      <sheetName val="中間検査副表２"/>
      <sheetName val="中間検査計算表"/>
      <sheetName val="ICT"/>
      <sheetName val="週休２日"/>
      <sheetName val="成績採点表"/>
      <sheetName val="提出書"/>
      <sheetName val="評定表"/>
      <sheetName val="細目別採点表"/>
      <sheetName val="通知書"/>
      <sheetName val="項目別評定点"/>
      <sheetName val="修正通知書"/>
      <sheetName val="改定履歴"/>
    </sheetNames>
    <sheetDataSet>
      <sheetData sheetId="0"/>
      <sheetData sheetId="1">
        <row r="43">
          <cell r="R43" t="str">
            <v>４週８休を達成した。</v>
          </cell>
          <cell r="S43">
            <v>8</v>
          </cell>
        </row>
        <row r="44">
          <cell r="R44" t="str">
            <v>４週７休を達成した。</v>
          </cell>
          <cell r="S44">
            <v>7</v>
          </cell>
        </row>
        <row r="45">
          <cell r="R45" t="str">
            <v>４週６休を達成した。</v>
          </cell>
          <cell r="S45">
            <v>6</v>
          </cell>
        </row>
        <row r="46">
          <cell r="S4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1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6.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6.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8.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7.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27.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29.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63.xml"/><Relationship Id="rId13" Type="http://schemas.openxmlformats.org/officeDocument/2006/relationships/ctrlProp" Target="../ctrlProps/ctrlProp68.xml"/><Relationship Id="rId3" Type="http://schemas.openxmlformats.org/officeDocument/2006/relationships/vmlDrawing" Target="../drawings/vmlDrawing18.vml"/><Relationship Id="rId7" Type="http://schemas.openxmlformats.org/officeDocument/2006/relationships/ctrlProp" Target="../ctrlProps/ctrlProp62.xml"/><Relationship Id="rId12" Type="http://schemas.openxmlformats.org/officeDocument/2006/relationships/ctrlProp" Target="../ctrlProps/ctrlProp67.xml"/><Relationship Id="rId2" Type="http://schemas.openxmlformats.org/officeDocument/2006/relationships/drawing" Target="../drawings/drawing28.xml"/><Relationship Id="rId1" Type="http://schemas.openxmlformats.org/officeDocument/2006/relationships/printerSettings" Target="../printerSettings/printerSettings30.bin"/><Relationship Id="rId6" Type="http://schemas.openxmlformats.org/officeDocument/2006/relationships/ctrlProp" Target="../ctrlProps/ctrlProp61.xml"/><Relationship Id="rId11" Type="http://schemas.openxmlformats.org/officeDocument/2006/relationships/ctrlProp" Target="../ctrlProps/ctrlProp66.xml"/><Relationship Id="rId5" Type="http://schemas.openxmlformats.org/officeDocument/2006/relationships/ctrlProp" Target="../ctrlProps/ctrlProp60.xml"/><Relationship Id="rId15" Type="http://schemas.openxmlformats.org/officeDocument/2006/relationships/ctrlProp" Target="../ctrlProps/ctrlProp70.xml"/><Relationship Id="rId10" Type="http://schemas.openxmlformats.org/officeDocument/2006/relationships/ctrlProp" Target="../ctrlProps/ctrlProp65.xml"/><Relationship Id="rId4" Type="http://schemas.openxmlformats.org/officeDocument/2006/relationships/ctrlProp" Target="../ctrlProps/ctrlProp59.xml"/><Relationship Id="rId9" Type="http://schemas.openxmlformats.org/officeDocument/2006/relationships/ctrlProp" Target="../ctrlProps/ctrlProp64.xml"/><Relationship Id="rId14" Type="http://schemas.openxmlformats.org/officeDocument/2006/relationships/ctrlProp" Target="../ctrlProps/ctrlProp69.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75.xml"/><Relationship Id="rId13" Type="http://schemas.openxmlformats.org/officeDocument/2006/relationships/ctrlProp" Target="../ctrlProps/ctrlProp80.xml"/><Relationship Id="rId18" Type="http://schemas.openxmlformats.org/officeDocument/2006/relationships/ctrlProp" Target="../ctrlProps/ctrlProp85.xml"/><Relationship Id="rId3" Type="http://schemas.openxmlformats.org/officeDocument/2006/relationships/vmlDrawing" Target="../drawings/vmlDrawing19.vml"/><Relationship Id="rId21" Type="http://schemas.openxmlformats.org/officeDocument/2006/relationships/ctrlProp" Target="../ctrlProps/ctrlProp88.xml"/><Relationship Id="rId7" Type="http://schemas.openxmlformats.org/officeDocument/2006/relationships/ctrlProp" Target="../ctrlProps/ctrlProp74.xml"/><Relationship Id="rId12" Type="http://schemas.openxmlformats.org/officeDocument/2006/relationships/ctrlProp" Target="../ctrlProps/ctrlProp79.xml"/><Relationship Id="rId17" Type="http://schemas.openxmlformats.org/officeDocument/2006/relationships/ctrlProp" Target="../ctrlProps/ctrlProp84.xml"/><Relationship Id="rId2" Type="http://schemas.openxmlformats.org/officeDocument/2006/relationships/drawing" Target="../drawings/drawing29.xml"/><Relationship Id="rId16" Type="http://schemas.openxmlformats.org/officeDocument/2006/relationships/ctrlProp" Target="../ctrlProps/ctrlProp83.xml"/><Relationship Id="rId20" Type="http://schemas.openxmlformats.org/officeDocument/2006/relationships/ctrlProp" Target="../ctrlProps/ctrlProp87.xml"/><Relationship Id="rId1" Type="http://schemas.openxmlformats.org/officeDocument/2006/relationships/printerSettings" Target="../printerSettings/printerSettings31.bin"/><Relationship Id="rId6" Type="http://schemas.openxmlformats.org/officeDocument/2006/relationships/ctrlProp" Target="../ctrlProps/ctrlProp73.xml"/><Relationship Id="rId11" Type="http://schemas.openxmlformats.org/officeDocument/2006/relationships/ctrlProp" Target="../ctrlProps/ctrlProp78.xml"/><Relationship Id="rId5" Type="http://schemas.openxmlformats.org/officeDocument/2006/relationships/ctrlProp" Target="../ctrlProps/ctrlProp72.xml"/><Relationship Id="rId15" Type="http://schemas.openxmlformats.org/officeDocument/2006/relationships/ctrlProp" Target="../ctrlProps/ctrlProp82.xml"/><Relationship Id="rId10" Type="http://schemas.openxmlformats.org/officeDocument/2006/relationships/ctrlProp" Target="../ctrlProps/ctrlProp77.xml"/><Relationship Id="rId19" Type="http://schemas.openxmlformats.org/officeDocument/2006/relationships/ctrlProp" Target="../ctrlProps/ctrlProp86.xml"/><Relationship Id="rId4" Type="http://schemas.openxmlformats.org/officeDocument/2006/relationships/ctrlProp" Target="../ctrlProps/ctrlProp71.xml"/><Relationship Id="rId9" Type="http://schemas.openxmlformats.org/officeDocument/2006/relationships/ctrlProp" Target="../ctrlProps/ctrlProp76.xml"/><Relationship Id="rId14" Type="http://schemas.openxmlformats.org/officeDocument/2006/relationships/ctrlProp" Target="../ctrlProps/ctrlProp8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93.xml"/><Relationship Id="rId13" Type="http://schemas.openxmlformats.org/officeDocument/2006/relationships/ctrlProp" Target="../ctrlProps/ctrlProp98.xml"/><Relationship Id="rId18" Type="http://schemas.openxmlformats.org/officeDocument/2006/relationships/ctrlProp" Target="../ctrlProps/ctrlProp103.xml"/><Relationship Id="rId3" Type="http://schemas.openxmlformats.org/officeDocument/2006/relationships/vmlDrawing" Target="../drawings/vmlDrawing20.vml"/><Relationship Id="rId21" Type="http://schemas.openxmlformats.org/officeDocument/2006/relationships/ctrlProp" Target="../ctrlProps/ctrlProp106.xml"/><Relationship Id="rId7" Type="http://schemas.openxmlformats.org/officeDocument/2006/relationships/ctrlProp" Target="../ctrlProps/ctrlProp92.xml"/><Relationship Id="rId12" Type="http://schemas.openxmlformats.org/officeDocument/2006/relationships/ctrlProp" Target="../ctrlProps/ctrlProp97.xml"/><Relationship Id="rId17" Type="http://schemas.openxmlformats.org/officeDocument/2006/relationships/ctrlProp" Target="../ctrlProps/ctrlProp102.xml"/><Relationship Id="rId2" Type="http://schemas.openxmlformats.org/officeDocument/2006/relationships/drawing" Target="../drawings/drawing30.xml"/><Relationship Id="rId16" Type="http://schemas.openxmlformats.org/officeDocument/2006/relationships/ctrlProp" Target="../ctrlProps/ctrlProp101.xml"/><Relationship Id="rId20" Type="http://schemas.openxmlformats.org/officeDocument/2006/relationships/ctrlProp" Target="../ctrlProps/ctrlProp105.xml"/><Relationship Id="rId1" Type="http://schemas.openxmlformats.org/officeDocument/2006/relationships/printerSettings" Target="../printerSettings/printerSettings32.bin"/><Relationship Id="rId6" Type="http://schemas.openxmlformats.org/officeDocument/2006/relationships/ctrlProp" Target="../ctrlProps/ctrlProp91.xml"/><Relationship Id="rId11" Type="http://schemas.openxmlformats.org/officeDocument/2006/relationships/ctrlProp" Target="../ctrlProps/ctrlProp96.xml"/><Relationship Id="rId5" Type="http://schemas.openxmlformats.org/officeDocument/2006/relationships/ctrlProp" Target="../ctrlProps/ctrlProp90.xml"/><Relationship Id="rId15" Type="http://schemas.openxmlformats.org/officeDocument/2006/relationships/ctrlProp" Target="../ctrlProps/ctrlProp100.xml"/><Relationship Id="rId10" Type="http://schemas.openxmlformats.org/officeDocument/2006/relationships/ctrlProp" Target="../ctrlProps/ctrlProp95.xml"/><Relationship Id="rId19" Type="http://schemas.openxmlformats.org/officeDocument/2006/relationships/ctrlProp" Target="../ctrlProps/ctrlProp104.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111.xml"/><Relationship Id="rId13" Type="http://schemas.openxmlformats.org/officeDocument/2006/relationships/ctrlProp" Target="../ctrlProps/ctrlProp116.xml"/><Relationship Id="rId3" Type="http://schemas.openxmlformats.org/officeDocument/2006/relationships/vmlDrawing" Target="../drawings/vmlDrawing21.vml"/><Relationship Id="rId7" Type="http://schemas.openxmlformats.org/officeDocument/2006/relationships/ctrlProp" Target="../ctrlProps/ctrlProp110.xml"/><Relationship Id="rId12" Type="http://schemas.openxmlformats.org/officeDocument/2006/relationships/ctrlProp" Target="../ctrlProps/ctrlProp115.x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trlProp" Target="../ctrlProps/ctrlProp109.xml"/><Relationship Id="rId11" Type="http://schemas.openxmlformats.org/officeDocument/2006/relationships/ctrlProp" Target="../ctrlProps/ctrlProp114.xml"/><Relationship Id="rId5" Type="http://schemas.openxmlformats.org/officeDocument/2006/relationships/ctrlProp" Target="../ctrlProps/ctrlProp108.xml"/><Relationship Id="rId10" Type="http://schemas.openxmlformats.org/officeDocument/2006/relationships/ctrlProp" Target="../ctrlProps/ctrlProp113.xml"/><Relationship Id="rId4" Type="http://schemas.openxmlformats.org/officeDocument/2006/relationships/ctrlProp" Target="../ctrlProps/ctrlProp107.xml"/><Relationship Id="rId9" Type="http://schemas.openxmlformats.org/officeDocument/2006/relationships/ctrlProp" Target="../ctrlProps/ctrlProp112.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121.xml"/><Relationship Id="rId13" Type="http://schemas.openxmlformats.org/officeDocument/2006/relationships/ctrlProp" Target="../ctrlProps/ctrlProp126.xml"/><Relationship Id="rId3" Type="http://schemas.openxmlformats.org/officeDocument/2006/relationships/vmlDrawing" Target="../drawings/vmlDrawing22.vml"/><Relationship Id="rId7" Type="http://schemas.openxmlformats.org/officeDocument/2006/relationships/ctrlProp" Target="../ctrlProps/ctrlProp120.xml"/><Relationship Id="rId12" Type="http://schemas.openxmlformats.org/officeDocument/2006/relationships/ctrlProp" Target="../ctrlProps/ctrlProp125.xml"/><Relationship Id="rId17" Type="http://schemas.openxmlformats.org/officeDocument/2006/relationships/ctrlProp" Target="../ctrlProps/ctrlProp130.xml"/><Relationship Id="rId2" Type="http://schemas.openxmlformats.org/officeDocument/2006/relationships/drawing" Target="../drawings/drawing32.xml"/><Relationship Id="rId16" Type="http://schemas.openxmlformats.org/officeDocument/2006/relationships/ctrlProp" Target="../ctrlProps/ctrlProp129.xml"/><Relationship Id="rId1" Type="http://schemas.openxmlformats.org/officeDocument/2006/relationships/printerSettings" Target="../printerSettings/printerSettings34.bin"/><Relationship Id="rId6" Type="http://schemas.openxmlformats.org/officeDocument/2006/relationships/ctrlProp" Target="../ctrlProps/ctrlProp119.xml"/><Relationship Id="rId11" Type="http://schemas.openxmlformats.org/officeDocument/2006/relationships/ctrlProp" Target="../ctrlProps/ctrlProp124.xml"/><Relationship Id="rId5" Type="http://schemas.openxmlformats.org/officeDocument/2006/relationships/ctrlProp" Target="../ctrlProps/ctrlProp118.xml"/><Relationship Id="rId15" Type="http://schemas.openxmlformats.org/officeDocument/2006/relationships/ctrlProp" Target="../ctrlProps/ctrlProp128.xml"/><Relationship Id="rId10" Type="http://schemas.openxmlformats.org/officeDocument/2006/relationships/ctrlProp" Target="../ctrlProps/ctrlProp123.xml"/><Relationship Id="rId4" Type="http://schemas.openxmlformats.org/officeDocument/2006/relationships/ctrlProp" Target="../ctrlProps/ctrlProp117.xml"/><Relationship Id="rId9" Type="http://schemas.openxmlformats.org/officeDocument/2006/relationships/ctrlProp" Target="../ctrlProps/ctrlProp122.xml"/><Relationship Id="rId14" Type="http://schemas.openxmlformats.org/officeDocument/2006/relationships/ctrlProp" Target="../ctrlProps/ctrlProp127.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135.xml"/><Relationship Id="rId13" Type="http://schemas.openxmlformats.org/officeDocument/2006/relationships/ctrlProp" Target="../ctrlProps/ctrlProp140.xml"/><Relationship Id="rId3" Type="http://schemas.openxmlformats.org/officeDocument/2006/relationships/vmlDrawing" Target="../drawings/vmlDrawing23.vml"/><Relationship Id="rId7" Type="http://schemas.openxmlformats.org/officeDocument/2006/relationships/ctrlProp" Target="../ctrlProps/ctrlProp134.xml"/><Relationship Id="rId12" Type="http://schemas.openxmlformats.org/officeDocument/2006/relationships/ctrlProp" Target="../ctrlProps/ctrlProp139.xml"/><Relationship Id="rId17" Type="http://schemas.openxmlformats.org/officeDocument/2006/relationships/ctrlProp" Target="../ctrlProps/ctrlProp144.xml"/><Relationship Id="rId2" Type="http://schemas.openxmlformats.org/officeDocument/2006/relationships/drawing" Target="../drawings/drawing33.xml"/><Relationship Id="rId16" Type="http://schemas.openxmlformats.org/officeDocument/2006/relationships/ctrlProp" Target="../ctrlProps/ctrlProp143.xml"/><Relationship Id="rId1" Type="http://schemas.openxmlformats.org/officeDocument/2006/relationships/printerSettings" Target="../printerSettings/printerSettings35.bin"/><Relationship Id="rId6" Type="http://schemas.openxmlformats.org/officeDocument/2006/relationships/ctrlProp" Target="../ctrlProps/ctrlProp133.xml"/><Relationship Id="rId11" Type="http://schemas.openxmlformats.org/officeDocument/2006/relationships/ctrlProp" Target="../ctrlProps/ctrlProp138.xml"/><Relationship Id="rId5" Type="http://schemas.openxmlformats.org/officeDocument/2006/relationships/ctrlProp" Target="../ctrlProps/ctrlProp132.xml"/><Relationship Id="rId15" Type="http://schemas.openxmlformats.org/officeDocument/2006/relationships/ctrlProp" Target="../ctrlProps/ctrlProp142.xml"/><Relationship Id="rId10" Type="http://schemas.openxmlformats.org/officeDocument/2006/relationships/ctrlProp" Target="../ctrlProps/ctrlProp137.xml"/><Relationship Id="rId4" Type="http://schemas.openxmlformats.org/officeDocument/2006/relationships/ctrlProp" Target="../ctrlProps/ctrlProp131.xml"/><Relationship Id="rId9" Type="http://schemas.openxmlformats.org/officeDocument/2006/relationships/ctrlProp" Target="../ctrlProps/ctrlProp136.xml"/><Relationship Id="rId14" Type="http://schemas.openxmlformats.org/officeDocument/2006/relationships/ctrlProp" Target="../ctrlProps/ctrlProp141.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149.xml"/><Relationship Id="rId3" Type="http://schemas.openxmlformats.org/officeDocument/2006/relationships/vmlDrawing" Target="../drawings/vmlDrawing24.vml"/><Relationship Id="rId7" Type="http://schemas.openxmlformats.org/officeDocument/2006/relationships/ctrlProp" Target="../ctrlProps/ctrlProp148.xml"/><Relationship Id="rId12" Type="http://schemas.openxmlformats.org/officeDocument/2006/relationships/ctrlProp" Target="../ctrlProps/ctrlProp153.xml"/><Relationship Id="rId2" Type="http://schemas.openxmlformats.org/officeDocument/2006/relationships/drawing" Target="../drawings/drawing34.xml"/><Relationship Id="rId1" Type="http://schemas.openxmlformats.org/officeDocument/2006/relationships/printerSettings" Target="../printerSettings/printerSettings36.bin"/><Relationship Id="rId6" Type="http://schemas.openxmlformats.org/officeDocument/2006/relationships/ctrlProp" Target="../ctrlProps/ctrlProp147.xml"/><Relationship Id="rId11" Type="http://schemas.openxmlformats.org/officeDocument/2006/relationships/ctrlProp" Target="../ctrlProps/ctrlProp152.xml"/><Relationship Id="rId5" Type="http://schemas.openxmlformats.org/officeDocument/2006/relationships/ctrlProp" Target="../ctrlProps/ctrlProp146.xml"/><Relationship Id="rId10" Type="http://schemas.openxmlformats.org/officeDocument/2006/relationships/ctrlProp" Target="../ctrlProps/ctrlProp151.xml"/><Relationship Id="rId4" Type="http://schemas.openxmlformats.org/officeDocument/2006/relationships/ctrlProp" Target="../ctrlProps/ctrlProp145.xml"/><Relationship Id="rId9" Type="http://schemas.openxmlformats.org/officeDocument/2006/relationships/ctrlProp" Target="../ctrlProps/ctrlProp150.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158.xml"/><Relationship Id="rId3" Type="http://schemas.openxmlformats.org/officeDocument/2006/relationships/vmlDrawing" Target="../drawings/vmlDrawing25.vml"/><Relationship Id="rId7" Type="http://schemas.openxmlformats.org/officeDocument/2006/relationships/ctrlProp" Target="../ctrlProps/ctrlProp157.xml"/><Relationship Id="rId2" Type="http://schemas.openxmlformats.org/officeDocument/2006/relationships/drawing" Target="../drawings/drawing35.xml"/><Relationship Id="rId1" Type="http://schemas.openxmlformats.org/officeDocument/2006/relationships/printerSettings" Target="../printerSettings/printerSettings37.bin"/><Relationship Id="rId6" Type="http://schemas.openxmlformats.org/officeDocument/2006/relationships/ctrlProp" Target="../ctrlProps/ctrlProp156.xml"/><Relationship Id="rId5" Type="http://schemas.openxmlformats.org/officeDocument/2006/relationships/ctrlProp" Target="../ctrlProps/ctrlProp155.xml"/><Relationship Id="rId4" Type="http://schemas.openxmlformats.org/officeDocument/2006/relationships/ctrlProp" Target="../ctrlProps/ctrlProp154.xml"/><Relationship Id="rId9" Type="http://schemas.openxmlformats.org/officeDocument/2006/relationships/ctrlProp" Target="../ctrlProps/ctrlProp159.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164.xml"/><Relationship Id="rId3" Type="http://schemas.openxmlformats.org/officeDocument/2006/relationships/vmlDrawing" Target="../drawings/vmlDrawing26.vml"/><Relationship Id="rId7" Type="http://schemas.openxmlformats.org/officeDocument/2006/relationships/ctrlProp" Target="../ctrlProps/ctrlProp163.xml"/><Relationship Id="rId2" Type="http://schemas.openxmlformats.org/officeDocument/2006/relationships/drawing" Target="../drawings/drawing36.xml"/><Relationship Id="rId1" Type="http://schemas.openxmlformats.org/officeDocument/2006/relationships/printerSettings" Target="../printerSettings/printerSettings38.bin"/><Relationship Id="rId6" Type="http://schemas.openxmlformats.org/officeDocument/2006/relationships/ctrlProp" Target="../ctrlProps/ctrlProp162.xml"/><Relationship Id="rId5" Type="http://schemas.openxmlformats.org/officeDocument/2006/relationships/ctrlProp" Target="../ctrlProps/ctrlProp161.xml"/><Relationship Id="rId4" Type="http://schemas.openxmlformats.org/officeDocument/2006/relationships/ctrlProp" Target="../ctrlProps/ctrlProp160.xml"/><Relationship Id="rId9" Type="http://schemas.openxmlformats.org/officeDocument/2006/relationships/ctrlProp" Target="../ctrlProps/ctrlProp165.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170.xml"/><Relationship Id="rId3" Type="http://schemas.openxmlformats.org/officeDocument/2006/relationships/vmlDrawing" Target="../drawings/vmlDrawing27.vml"/><Relationship Id="rId7" Type="http://schemas.openxmlformats.org/officeDocument/2006/relationships/ctrlProp" Target="../ctrlProps/ctrlProp169.xml"/><Relationship Id="rId2" Type="http://schemas.openxmlformats.org/officeDocument/2006/relationships/drawing" Target="../drawings/drawing37.xml"/><Relationship Id="rId1" Type="http://schemas.openxmlformats.org/officeDocument/2006/relationships/printerSettings" Target="../printerSettings/printerSettings39.bin"/><Relationship Id="rId6" Type="http://schemas.openxmlformats.org/officeDocument/2006/relationships/ctrlProp" Target="../ctrlProps/ctrlProp168.xml"/><Relationship Id="rId5" Type="http://schemas.openxmlformats.org/officeDocument/2006/relationships/ctrlProp" Target="../ctrlProps/ctrlProp167.xml"/><Relationship Id="rId4" Type="http://schemas.openxmlformats.org/officeDocument/2006/relationships/ctrlProp" Target="../ctrlProps/ctrlProp16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175.xml"/><Relationship Id="rId3" Type="http://schemas.openxmlformats.org/officeDocument/2006/relationships/vmlDrawing" Target="../drawings/vmlDrawing28.vml"/><Relationship Id="rId7" Type="http://schemas.openxmlformats.org/officeDocument/2006/relationships/ctrlProp" Target="../ctrlProps/ctrlProp174.xml"/><Relationship Id="rId2" Type="http://schemas.openxmlformats.org/officeDocument/2006/relationships/drawing" Target="../drawings/drawing38.xml"/><Relationship Id="rId1" Type="http://schemas.openxmlformats.org/officeDocument/2006/relationships/printerSettings" Target="../printerSettings/printerSettings40.bin"/><Relationship Id="rId6" Type="http://schemas.openxmlformats.org/officeDocument/2006/relationships/ctrlProp" Target="../ctrlProps/ctrlProp173.xml"/><Relationship Id="rId5" Type="http://schemas.openxmlformats.org/officeDocument/2006/relationships/ctrlProp" Target="../ctrlProps/ctrlProp172.xml"/><Relationship Id="rId4" Type="http://schemas.openxmlformats.org/officeDocument/2006/relationships/ctrlProp" Target="../ctrlProps/ctrlProp171.xml"/><Relationship Id="rId9" Type="http://schemas.openxmlformats.org/officeDocument/2006/relationships/ctrlProp" Target="../ctrlProps/ctrlProp176.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181.xml"/><Relationship Id="rId3" Type="http://schemas.openxmlformats.org/officeDocument/2006/relationships/vmlDrawing" Target="../drawings/vmlDrawing29.vml"/><Relationship Id="rId7" Type="http://schemas.openxmlformats.org/officeDocument/2006/relationships/ctrlProp" Target="../ctrlProps/ctrlProp180.xml"/><Relationship Id="rId2" Type="http://schemas.openxmlformats.org/officeDocument/2006/relationships/drawing" Target="../drawings/drawing39.xml"/><Relationship Id="rId1" Type="http://schemas.openxmlformats.org/officeDocument/2006/relationships/printerSettings" Target="../printerSettings/printerSettings41.bin"/><Relationship Id="rId6" Type="http://schemas.openxmlformats.org/officeDocument/2006/relationships/ctrlProp" Target="../ctrlProps/ctrlProp179.xml"/><Relationship Id="rId5" Type="http://schemas.openxmlformats.org/officeDocument/2006/relationships/ctrlProp" Target="../ctrlProps/ctrlProp178.xml"/><Relationship Id="rId4" Type="http://schemas.openxmlformats.org/officeDocument/2006/relationships/ctrlProp" Target="../ctrlProps/ctrlProp177.xml"/><Relationship Id="rId9" Type="http://schemas.openxmlformats.org/officeDocument/2006/relationships/ctrlProp" Target="../ctrlProps/ctrlProp182.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1.xml"/><Relationship Id="rId1" Type="http://schemas.openxmlformats.org/officeDocument/2006/relationships/printerSettings" Target="../printerSettings/printerSettings43.bin"/><Relationship Id="rId4"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2.xml"/><Relationship Id="rId1" Type="http://schemas.openxmlformats.org/officeDocument/2006/relationships/printerSettings" Target="../printerSettings/printerSettings44.bin"/><Relationship Id="rId4"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3.xml"/><Relationship Id="rId1" Type="http://schemas.openxmlformats.org/officeDocument/2006/relationships/printerSettings" Target="../printerSettings/printerSettings45.bin"/><Relationship Id="rId4"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4.xml"/><Relationship Id="rId1" Type="http://schemas.openxmlformats.org/officeDocument/2006/relationships/printerSettings" Target="../printerSettings/printerSettings46.bin"/><Relationship Id="rId4" Type="http://schemas.openxmlformats.org/officeDocument/2006/relationships/comments" Target="../comments1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5.xml"/><Relationship Id="rId1" Type="http://schemas.openxmlformats.org/officeDocument/2006/relationships/printerSettings" Target="../printerSettings/printerSettings47.bin"/><Relationship Id="rId4" Type="http://schemas.openxmlformats.org/officeDocument/2006/relationships/comments" Target="../comments2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6.xml"/><Relationship Id="rId1" Type="http://schemas.openxmlformats.org/officeDocument/2006/relationships/printerSettings" Target="../printerSettings/printerSettings48.bin"/><Relationship Id="rId4" Type="http://schemas.openxmlformats.org/officeDocument/2006/relationships/comments" Target="../comments2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4.xml"/><Relationship Id="rId1" Type="http://schemas.openxmlformats.org/officeDocument/2006/relationships/printerSettings" Target="../printerSettings/printerSettings56.bin"/><Relationship Id="rId4" Type="http://schemas.openxmlformats.org/officeDocument/2006/relationships/comments" Target="../comments22.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55.xml"/><Relationship Id="rId1" Type="http://schemas.openxmlformats.org/officeDocument/2006/relationships/printerSettings" Target="../printerSettings/printerSettings57.bin"/><Relationship Id="rId4" Type="http://schemas.openxmlformats.org/officeDocument/2006/relationships/comments" Target="../comments23.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56.xml"/><Relationship Id="rId1" Type="http://schemas.openxmlformats.org/officeDocument/2006/relationships/printerSettings" Target="../printerSettings/printerSettings58.bin"/><Relationship Id="rId4" Type="http://schemas.openxmlformats.org/officeDocument/2006/relationships/comments" Target="../comments24.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7.xml"/><Relationship Id="rId1" Type="http://schemas.openxmlformats.org/officeDocument/2006/relationships/printerSettings" Target="../printerSettings/printerSettings59.bin"/><Relationship Id="rId4" Type="http://schemas.openxmlformats.org/officeDocument/2006/relationships/comments" Target="../comments2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8.xml"/><Relationship Id="rId1" Type="http://schemas.openxmlformats.org/officeDocument/2006/relationships/printerSettings" Target="../printerSettings/printerSettings60.bin"/><Relationship Id="rId4" Type="http://schemas.openxmlformats.org/officeDocument/2006/relationships/comments" Target="../comments26.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9.xml"/><Relationship Id="rId1" Type="http://schemas.openxmlformats.org/officeDocument/2006/relationships/printerSettings" Target="../printerSettings/printerSettings61.bin"/><Relationship Id="rId4" Type="http://schemas.openxmlformats.org/officeDocument/2006/relationships/comments" Target="../comments27.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60.xml"/><Relationship Id="rId1" Type="http://schemas.openxmlformats.org/officeDocument/2006/relationships/printerSettings" Target="../printerSettings/printerSettings62.bin"/><Relationship Id="rId4" Type="http://schemas.openxmlformats.org/officeDocument/2006/relationships/comments" Target="../comments28.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61.xml"/><Relationship Id="rId1" Type="http://schemas.openxmlformats.org/officeDocument/2006/relationships/printerSettings" Target="../printerSettings/printerSettings63.bin"/><Relationship Id="rId4" Type="http://schemas.openxmlformats.org/officeDocument/2006/relationships/comments" Target="../comments29.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62.xml"/><Relationship Id="rId1" Type="http://schemas.openxmlformats.org/officeDocument/2006/relationships/printerSettings" Target="../printerSettings/printerSettings64.bin"/><Relationship Id="rId4" Type="http://schemas.openxmlformats.org/officeDocument/2006/relationships/comments" Target="../comments30.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187.xml"/><Relationship Id="rId3" Type="http://schemas.openxmlformats.org/officeDocument/2006/relationships/vmlDrawing" Target="../drawings/vmlDrawing45.vml"/><Relationship Id="rId7" Type="http://schemas.openxmlformats.org/officeDocument/2006/relationships/ctrlProp" Target="../ctrlProps/ctrlProp186.xml"/><Relationship Id="rId2" Type="http://schemas.openxmlformats.org/officeDocument/2006/relationships/drawing" Target="../drawings/drawing63.xml"/><Relationship Id="rId1" Type="http://schemas.openxmlformats.org/officeDocument/2006/relationships/printerSettings" Target="../printerSettings/printerSettings65.bin"/><Relationship Id="rId6" Type="http://schemas.openxmlformats.org/officeDocument/2006/relationships/ctrlProp" Target="../ctrlProps/ctrlProp185.xml"/><Relationship Id="rId5" Type="http://schemas.openxmlformats.org/officeDocument/2006/relationships/ctrlProp" Target="../ctrlProps/ctrlProp184.xml"/><Relationship Id="rId10" Type="http://schemas.openxmlformats.org/officeDocument/2006/relationships/ctrlProp" Target="../ctrlProps/ctrlProp189.xml"/><Relationship Id="rId4" Type="http://schemas.openxmlformats.org/officeDocument/2006/relationships/ctrlProp" Target="../ctrlProps/ctrlProp183.xml"/><Relationship Id="rId9" Type="http://schemas.openxmlformats.org/officeDocument/2006/relationships/ctrlProp" Target="../ctrlProps/ctrlProp188.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65.xml"/><Relationship Id="rId1" Type="http://schemas.openxmlformats.org/officeDocument/2006/relationships/printerSettings" Target="../printerSettings/printerSettings67.bin"/><Relationship Id="rId4" Type="http://schemas.openxmlformats.org/officeDocument/2006/relationships/comments" Target="../comments31.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66.xml"/><Relationship Id="rId1" Type="http://schemas.openxmlformats.org/officeDocument/2006/relationships/printerSettings" Target="../printerSettings/printerSettings68.bin"/><Relationship Id="rId4" Type="http://schemas.openxmlformats.org/officeDocument/2006/relationships/comments" Target="../comments32.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67.xml"/><Relationship Id="rId1" Type="http://schemas.openxmlformats.org/officeDocument/2006/relationships/printerSettings" Target="../printerSettings/printerSettings69.bin"/><Relationship Id="rId4" Type="http://schemas.openxmlformats.org/officeDocument/2006/relationships/comments" Target="../comments3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8.xml"/><Relationship Id="rId1" Type="http://schemas.openxmlformats.org/officeDocument/2006/relationships/printerSettings" Target="../printerSettings/printerSettings70.bin"/><Relationship Id="rId6" Type="http://schemas.openxmlformats.org/officeDocument/2006/relationships/comments" Target="../comments34.xml"/><Relationship Id="rId5" Type="http://schemas.openxmlformats.org/officeDocument/2006/relationships/ctrlProp" Target="../ctrlProps/ctrlProp191.xml"/><Relationship Id="rId4" Type="http://schemas.openxmlformats.org/officeDocument/2006/relationships/ctrlProp" Target="../ctrlProps/ctrlProp190.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69.xml"/><Relationship Id="rId1" Type="http://schemas.openxmlformats.org/officeDocument/2006/relationships/printerSettings" Target="../printerSettings/printerSettings71.bin"/><Relationship Id="rId6" Type="http://schemas.openxmlformats.org/officeDocument/2006/relationships/comments" Target="../comments35.xml"/><Relationship Id="rId5" Type="http://schemas.openxmlformats.org/officeDocument/2006/relationships/ctrlProp" Target="../ctrlProps/ctrlProp193.xml"/><Relationship Id="rId4" Type="http://schemas.openxmlformats.org/officeDocument/2006/relationships/ctrlProp" Target="../ctrlProps/ctrlProp192.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70.xml"/><Relationship Id="rId1" Type="http://schemas.openxmlformats.org/officeDocument/2006/relationships/printerSettings" Target="../printerSettings/printerSettings72.bin"/><Relationship Id="rId4" Type="http://schemas.openxmlformats.org/officeDocument/2006/relationships/comments" Target="../comments36.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72.xml"/><Relationship Id="rId1" Type="http://schemas.openxmlformats.org/officeDocument/2006/relationships/printerSettings" Target="../printerSettings/printerSettings74.bin"/><Relationship Id="rId4" Type="http://schemas.openxmlformats.org/officeDocument/2006/relationships/comments" Target="../comments37.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76.xml"/><Relationship Id="rId1" Type="http://schemas.openxmlformats.org/officeDocument/2006/relationships/printerSettings" Target="../printerSettings/printerSettings78.bin"/><Relationship Id="rId4" Type="http://schemas.openxmlformats.org/officeDocument/2006/relationships/comments" Target="../comments38.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tint="0.499984740745262"/>
  </sheetPr>
  <dimension ref="A1:D119"/>
  <sheetViews>
    <sheetView view="pageBreakPreview" zoomScaleNormal="100" zoomScaleSheetLayoutView="100" workbookViewId="0">
      <pane xSplit="1" ySplit="2" topLeftCell="B3" activePane="bottomRight" state="frozen"/>
      <selection activeCell="C11" sqref="C11"/>
      <selection pane="topRight" activeCell="C11" sqref="C11"/>
      <selection pane="bottomLeft" activeCell="C11" sqref="C11"/>
      <selection pane="bottomRight" activeCell="D74" sqref="D74"/>
    </sheetView>
  </sheetViews>
  <sheetFormatPr defaultColWidth="9" defaultRowHeight="27" customHeight="1"/>
  <cols>
    <col min="1" max="1" width="11.77734375" style="472" customWidth="1"/>
    <col min="2" max="2" width="9" style="472"/>
    <col min="3" max="3" width="30" style="473" customWidth="1"/>
    <col min="4" max="4" width="92.44140625" style="473" customWidth="1"/>
    <col min="5" max="16384" width="9" style="41"/>
  </cols>
  <sheetData>
    <row r="1" spans="1:4" ht="27" customHeight="1">
      <c r="A1" s="471" t="s">
        <v>958</v>
      </c>
    </row>
    <row r="2" spans="1:4" s="472" customFormat="1" ht="27" customHeight="1">
      <c r="A2" s="474" t="s">
        <v>959</v>
      </c>
      <c r="B2" s="474"/>
      <c r="C2" s="475" t="s">
        <v>963</v>
      </c>
      <c r="D2" s="475" t="s">
        <v>960</v>
      </c>
    </row>
    <row r="3" spans="1:4" ht="27" customHeight="1">
      <c r="A3" s="476">
        <v>44743</v>
      </c>
      <c r="B3" s="472" t="s">
        <v>962</v>
      </c>
      <c r="D3" s="473" t="s">
        <v>964</v>
      </c>
    </row>
    <row r="4" spans="1:4" ht="27" customHeight="1">
      <c r="A4" s="477" t="s">
        <v>961</v>
      </c>
    </row>
    <row r="5" spans="1:4" ht="27" customHeight="1">
      <c r="A5" s="476">
        <v>44835</v>
      </c>
      <c r="B5" s="472" t="s">
        <v>975</v>
      </c>
      <c r="C5" s="473" t="s">
        <v>1510</v>
      </c>
      <c r="D5" s="473" t="s">
        <v>1483</v>
      </c>
    </row>
    <row r="6" spans="1:4" ht="27" customHeight="1">
      <c r="A6" s="477" t="s">
        <v>977</v>
      </c>
      <c r="B6" s="472" t="s">
        <v>1484</v>
      </c>
      <c r="C6" s="473" t="s">
        <v>1510</v>
      </c>
      <c r="D6" s="473" t="s">
        <v>1485</v>
      </c>
    </row>
    <row r="7" spans="1:4" ht="27" customHeight="1">
      <c r="A7" s="477"/>
      <c r="B7" s="472" t="s">
        <v>975</v>
      </c>
      <c r="C7" s="750" t="s">
        <v>1511</v>
      </c>
      <c r="D7" s="473" t="s">
        <v>1486</v>
      </c>
    </row>
    <row r="8" spans="1:4" ht="27" customHeight="1">
      <c r="A8" s="476"/>
      <c r="B8" s="472" t="s">
        <v>1482</v>
      </c>
      <c r="C8" s="751" t="s">
        <v>1514</v>
      </c>
      <c r="D8" s="473" t="s">
        <v>1481</v>
      </c>
    </row>
    <row r="9" spans="1:4" ht="27" customHeight="1">
      <c r="A9" s="476">
        <v>44835</v>
      </c>
      <c r="B9" s="472" t="s">
        <v>975</v>
      </c>
      <c r="C9" s="751" t="s">
        <v>1512</v>
      </c>
      <c r="D9" s="473" t="s">
        <v>1509</v>
      </c>
    </row>
    <row r="10" spans="1:4" ht="27" customHeight="1">
      <c r="A10" s="477" t="s">
        <v>1513</v>
      </c>
    </row>
    <row r="11" spans="1:4" ht="27" customHeight="1">
      <c r="A11" s="476">
        <v>44927</v>
      </c>
      <c r="B11" s="472" t="s">
        <v>1539</v>
      </c>
      <c r="C11" s="751" t="s">
        <v>1541</v>
      </c>
      <c r="D11" s="473" t="s">
        <v>1540</v>
      </c>
    </row>
    <row r="12" spans="1:4" ht="27" customHeight="1">
      <c r="A12" s="477" t="s">
        <v>1704</v>
      </c>
      <c r="B12" s="472" t="s">
        <v>1544</v>
      </c>
      <c r="C12" s="751" t="s">
        <v>1543</v>
      </c>
      <c r="D12" s="473" t="s">
        <v>1542</v>
      </c>
    </row>
    <row r="13" spans="1:4" ht="27" customHeight="1">
      <c r="A13" s="477"/>
      <c r="B13" s="472" t="s">
        <v>975</v>
      </c>
      <c r="C13" s="473" t="s">
        <v>1545</v>
      </c>
      <c r="D13" s="473" t="s">
        <v>1546</v>
      </c>
    </row>
    <row r="14" spans="1:4" ht="27" customHeight="1">
      <c r="A14" s="476"/>
      <c r="B14" s="472" t="s">
        <v>1547</v>
      </c>
      <c r="C14" s="473" t="s">
        <v>1545</v>
      </c>
      <c r="D14" s="473" t="s">
        <v>1702</v>
      </c>
    </row>
    <row r="15" spans="1:4" ht="27" customHeight="1">
      <c r="A15" s="477"/>
      <c r="B15" s="472" t="s">
        <v>1551</v>
      </c>
      <c r="C15" s="473" t="s">
        <v>1545</v>
      </c>
      <c r="D15" s="473" t="s">
        <v>1558</v>
      </c>
    </row>
    <row r="16" spans="1:4" ht="27" customHeight="1">
      <c r="A16" s="476"/>
      <c r="B16" s="472" t="s">
        <v>1547</v>
      </c>
      <c r="C16" s="473" t="s">
        <v>1622</v>
      </c>
      <c r="D16" s="473" t="s">
        <v>1623</v>
      </c>
    </row>
    <row r="17" spans="1:4" ht="27" customHeight="1">
      <c r="A17" s="477"/>
      <c r="B17" s="472" t="s">
        <v>1699</v>
      </c>
      <c r="C17" s="473" t="s">
        <v>1700</v>
      </c>
      <c r="D17" s="473" t="s">
        <v>1709</v>
      </c>
    </row>
    <row r="18" spans="1:4" ht="27" customHeight="1">
      <c r="A18" s="477"/>
      <c r="B18" s="472" t="s">
        <v>1710</v>
      </c>
      <c r="C18" s="751" t="s">
        <v>1711</v>
      </c>
      <c r="D18" s="473" t="s">
        <v>1712</v>
      </c>
    </row>
    <row r="19" spans="1:4" ht="27" customHeight="1">
      <c r="A19" s="476"/>
      <c r="B19" s="472" t="s">
        <v>1547</v>
      </c>
      <c r="C19" s="473" t="s">
        <v>1545</v>
      </c>
      <c r="D19" s="473" t="s">
        <v>1713</v>
      </c>
    </row>
    <row r="20" spans="1:4" ht="27" customHeight="1">
      <c r="A20" s="476">
        <v>44927</v>
      </c>
      <c r="B20" s="472" t="s">
        <v>1715</v>
      </c>
      <c r="C20" s="473" t="s">
        <v>1545</v>
      </c>
      <c r="D20" s="473" t="s">
        <v>1716</v>
      </c>
    </row>
    <row r="21" spans="1:4" ht="27" customHeight="1">
      <c r="A21" s="477" t="s">
        <v>1714</v>
      </c>
    </row>
    <row r="22" spans="1:4" ht="27" customHeight="1">
      <c r="A22" s="869" t="s">
        <v>1831</v>
      </c>
      <c r="B22" s="472" t="s">
        <v>1547</v>
      </c>
      <c r="C22" s="751" t="s">
        <v>1830</v>
      </c>
      <c r="D22" s="473" t="s">
        <v>1822</v>
      </c>
    </row>
    <row r="23" spans="1:4" ht="27" customHeight="1">
      <c r="A23" s="477" t="s">
        <v>1821</v>
      </c>
      <c r="B23" s="472" t="s">
        <v>1482</v>
      </c>
      <c r="C23" s="867" t="s">
        <v>1828</v>
      </c>
      <c r="D23" s="473" t="s">
        <v>1829</v>
      </c>
    </row>
    <row r="24" spans="1:4" ht="27" customHeight="1">
      <c r="A24" s="477"/>
      <c r="B24" s="472" t="s">
        <v>1547</v>
      </c>
      <c r="C24" s="867">
        <v>100</v>
      </c>
      <c r="D24" s="473" t="s">
        <v>1849</v>
      </c>
    </row>
    <row r="25" spans="1:4" ht="27" customHeight="1">
      <c r="A25" s="476"/>
      <c r="B25" s="472" t="s">
        <v>1547</v>
      </c>
      <c r="C25" s="867">
        <v>200</v>
      </c>
      <c r="D25" s="473" t="s">
        <v>1826</v>
      </c>
    </row>
    <row r="26" spans="1:4" ht="27" customHeight="1">
      <c r="A26" s="476"/>
      <c r="B26" s="472" t="s">
        <v>1482</v>
      </c>
      <c r="C26" s="867">
        <v>260</v>
      </c>
      <c r="D26" s="473" t="s">
        <v>1823</v>
      </c>
    </row>
    <row r="27" spans="1:4" ht="27" customHeight="1">
      <c r="A27" s="476"/>
      <c r="B27" s="472" t="s">
        <v>975</v>
      </c>
      <c r="C27" s="867">
        <v>330</v>
      </c>
      <c r="D27" s="473" t="s">
        <v>1824</v>
      </c>
    </row>
    <row r="28" spans="1:4" ht="27" customHeight="1">
      <c r="A28" s="476"/>
      <c r="B28" s="472" t="s">
        <v>1539</v>
      </c>
      <c r="C28" s="867">
        <v>400</v>
      </c>
      <c r="D28" s="473" t="s">
        <v>1832</v>
      </c>
    </row>
    <row r="29" spans="1:4" ht="27" customHeight="1">
      <c r="A29" s="477"/>
      <c r="B29" s="472" t="s">
        <v>1539</v>
      </c>
      <c r="C29" s="867">
        <v>410</v>
      </c>
      <c r="D29" s="473" t="s">
        <v>1833</v>
      </c>
    </row>
    <row r="30" spans="1:4" ht="27" customHeight="1">
      <c r="A30" s="869" t="s">
        <v>1851</v>
      </c>
      <c r="B30" s="472" t="s">
        <v>1547</v>
      </c>
      <c r="C30" s="867">
        <v>150</v>
      </c>
      <c r="D30" s="473" t="s">
        <v>1858</v>
      </c>
    </row>
    <row r="31" spans="1:4" ht="27" customHeight="1">
      <c r="A31" s="477" t="s">
        <v>1852</v>
      </c>
      <c r="B31" s="472" t="s">
        <v>975</v>
      </c>
      <c r="C31" s="751" t="s">
        <v>1512</v>
      </c>
      <c r="D31" s="473" t="s">
        <v>1855</v>
      </c>
    </row>
    <row r="32" spans="1:4" ht="27" customHeight="1">
      <c r="A32" s="869" t="s">
        <v>1898</v>
      </c>
      <c r="B32" s="472" t="s">
        <v>1547</v>
      </c>
      <c r="C32" s="998" t="s">
        <v>1899</v>
      </c>
      <c r="D32" s="998" t="s">
        <v>1863</v>
      </c>
    </row>
    <row r="33" spans="1:4" ht="27" customHeight="1">
      <c r="A33" s="477" t="s">
        <v>1900</v>
      </c>
      <c r="C33" s="999">
        <v>310</v>
      </c>
      <c r="D33" s="998" t="s">
        <v>1862</v>
      </c>
    </row>
    <row r="34" spans="1:4" ht="27" customHeight="1">
      <c r="A34" s="1002" t="s">
        <v>1869</v>
      </c>
      <c r="B34" s="1003" t="s">
        <v>1547</v>
      </c>
      <c r="C34" s="1004" t="s">
        <v>1865</v>
      </c>
      <c r="D34" s="1001" t="s">
        <v>1866</v>
      </c>
    </row>
    <row r="35" spans="1:4" ht="27" customHeight="1">
      <c r="A35" s="1005" t="s">
        <v>1870</v>
      </c>
      <c r="B35" s="1003" t="s">
        <v>1547</v>
      </c>
      <c r="C35" s="999">
        <v>210</v>
      </c>
      <c r="D35" s="1001" t="s">
        <v>1894</v>
      </c>
    </row>
    <row r="36" spans="1:4" ht="27" customHeight="1">
      <c r="A36" s="1006"/>
      <c r="B36" s="1003" t="s">
        <v>1887</v>
      </c>
      <c r="C36" s="1004" t="s">
        <v>1891</v>
      </c>
      <c r="D36" s="1004" t="s">
        <v>1892</v>
      </c>
    </row>
    <row r="37" spans="1:4" ht="27" customHeight="1">
      <c r="A37" s="1006"/>
      <c r="B37" s="1003" t="s">
        <v>1547</v>
      </c>
      <c r="C37" s="1004" t="s">
        <v>1889</v>
      </c>
      <c r="D37" s="1001" t="s">
        <v>1902</v>
      </c>
    </row>
    <row r="38" spans="1:4" ht="27" customHeight="1">
      <c r="A38" s="1006"/>
      <c r="B38" s="1003" t="s">
        <v>1547</v>
      </c>
      <c r="C38" s="1001" t="s">
        <v>1896</v>
      </c>
      <c r="D38" s="1001" t="s">
        <v>1897</v>
      </c>
    </row>
    <row r="39" spans="1:4" ht="27" customHeight="1">
      <c r="A39" s="1006"/>
      <c r="B39" s="1003" t="s">
        <v>1547</v>
      </c>
      <c r="C39" s="1001" t="s">
        <v>1895</v>
      </c>
      <c r="D39" s="1001" t="s">
        <v>1878</v>
      </c>
    </row>
    <row r="40" spans="1:4" ht="27" customHeight="1">
      <c r="A40" s="1006"/>
      <c r="B40" s="1003" t="s">
        <v>1547</v>
      </c>
      <c r="C40" s="1001" t="s">
        <v>1895</v>
      </c>
      <c r="D40" s="1001" t="s">
        <v>1872</v>
      </c>
    </row>
    <row r="41" spans="1:4" ht="27" customHeight="1">
      <c r="A41" s="1006"/>
      <c r="B41" s="1003" t="s">
        <v>1547</v>
      </c>
      <c r="C41" s="1001" t="s">
        <v>1874</v>
      </c>
      <c r="D41" s="1001" t="s">
        <v>1878</v>
      </c>
    </row>
    <row r="42" spans="1:4" ht="27" customHeight="1">
      <c r="A42" s="1006"/>
      <c r="B42" s="1003" t="s">
        <v>1547</v>
      </c>
      <c r="C42" s="1001" t="s">
        <v>1874</v>
      </c>
      <c r="D42" s="1001" t="s">
        <v>1873</v>
      </c>
    </row>
    <row r="43" spans="1:4" ht="27" customHeight="1">
      <c r="A43" s="1006"/>
      <c r="B43" s="1003" t="s">
        <v>1547</v>
      </c>
      <c r="C43" s="1001" t="s">
        <v>1874</v>
      </c>
      <c r="D43" s="1001" t="s">
        <v>1890</v>
      </c>
    </row>
    <row r="44" spans="1:4" ht="27" customHeight="1">
      <c r="A44" s="1006"/>
      <c r="B44" s="1003" t="s">
        <v>1547</v>
      </c>
      <c r="C44" s="1001" t="s">
        <v>1903</v>
      </c>
      <c r="D44" s="1001" t="s">
        <v>1904</v>
      </c>
    </row>
    <row r="45" spans="1:4" ht="27" customHeight="1">
      <c r="A45" s="1006"/>
      <c r="B45" s="1003" t="s">
        <v>1547</v>
      </c>
      <c r="C45" s="1001" t="s">
        <v>1905</v>
      </c>
      <c r="D45" s="1001" t="s">
        <v>1904</v>
      </c>
    </row>
    <row r="46" spans="1:4" ht="27" customHeight="1">
      <c r="A46" s="1006"/>
      <c r="B46" s="1003" t="s">
        <v>1547</v>
      </c>
      <c r="C46" s="1001" t="s">
        <v>1879</v>
      </c>
      <c r="D46" s="1001" t="s">
        <v>1878</v>
      </c>
    </row>
    <row r="47" spans="1:4" ht="27" customHeight="1">
      <c r="A47" s="1006"/>
      <c r="B47" s="1003" t="s">
        <v>1547</v>
      </c>
      <c r="C47" s="1001" t="s">
        <v>1876</v>
      </c>
      <c r="D47" s="1001" t="s">
        <v>1875</v>
      </c>
    </row>
    <row r="48" spans="1:4" ht="27" customHeight="1">
      <c r="A48" s="1006"/>
      <c r="B48" s="1003" t="s">
        <v>1547</v>
      </c>
      <c r="C48" s="1001" t="s">
        <v>1876</v>
      </c>
      <c r="D48" s="1001" t="s">
        <v>1888</v>
      </c>
    </row>
    <row r="49" spans="1:4" ht="27" customHeight="1">
      <c r="A49" s="1006"/>
      <c r="B49" s="1003" t="s">
        <v>1547</v>
      </c>
      <c r="C49" s="1001" t="s">
        <v>1906</v>
      </c>
      <c r="D49" s="1001" t="s">
        <v>1904</v>
      </c>
    </row>
    <row r="50" spans="1:4" ht="27" customHeight="1">
      <c r="A50" s="1006"/>
      <c r="B50" s="1003" t="s">
        <v>1547</v>
      </c>
      <c r="C50" s="1001" t="s">
        <v>1907</v>
      </c>
      <c r="D50" s="1001" t="s">
        <v>1904</v>
      </c>
    </row>
    <row r="51" spans="1:4" ht="27" customHeight="1">
      <c r="A51" s="1007" t="s">
        <v>1910</v>
      </c>
      <c r="B51" s="1008" t="s">
        <v>1547</v>
      </c>
      <c r="C51" s="1009" t="s">
        <v>1912</v>
      </c>
      <c r="D51" s="1010" t="s">
        <v>1913</v>
      </c>
    </row>
    <row r="52" spans="1:4" ht="27" customHeight="1">
      <c r="A52" s="1011" t="s">
        <v>1911</v>
      </c>
      <c r="B52" s="1008"/>
      <c r="C52" s="1012"/>
      <c r="D52" s="1010"/>
    </row>
    <row r="53" spans="1:4" ht="27" customHeight="1">
      <c r="A53" s="1228">
        <v>45566</v>
      </c>
      <c r="B53" s="1008" t="s">
        <v>1547</v>
      </c>
      <c r="C53" s="1010" t="s">
        <v>1987</v>
      </c>
      <c r="D53" s="1010" t="s">
        <v>1990</v>
      </c>
    </row>
    <row r="54" spans="1:4" ht="27" customHeight="1">
      <c r="A54" s="1228" t="s">
        <v>1914</v>
      </c>
      <c r="B54" s="1008" t="s">
        <v>1547</v>
      </c>
      <c r="C54" s="1012">
        <v>210</v>
      </c>
      <c r="D54" s="1010" t="s">
        <v>1991</v>
      </c>
    </row>
    <row r="55" spans="1:4" ht="27" customHeight="1">
      <c r="A55" s="1228"/>
      <c r="B55" s="1008" t="s">
        <v>1547</v>
      </c>
      <c r="C55" s="1010" t="s">
        <v>1985</v>
      </c>
      <c r="D55" s="1010" t="s">
        <v>1986</v>
      </c>
    </row>
    <row r="56" spans="1:4" ht="27" customHeight="1">
      <c r="A56" s="1228"/>
      <c r="B56" s="1008" t="s">
        <v>1547</v>
      </c>
      <c r="C56" s="1010" t="s">
        <v>1984</v>
      </c>
      <c r="D56" s="1010" t="s">
        <v>1986</v>
      </c>
    </row>
    <row r="57" spans="1:4" ht="27" customHeight="1">
      <c r="A57" s="1228"/>
      <c r="B57" s="1008" t="s">
        <v>2010</v>
      </c>
      <c r="C57" s="1010" t="s">
        <v>2008</v>
      </c>
      <c r="D57" s="1010" t="s">
        <v>2011</v>
      </c>
    </row>
    <row r="58" spans="1:4" ht="27" customHeight="1">
      <c r="A58" s="1228"/>
      <c r="B58" s="1008" t="s">
        <v>2010</v>
      </c>
      <c r="C58" s="1010" t="s">
        <v>2009</v>
      </c>
      <c r="D58" s="1010" t="s">
        <v>2012</v>
      </c>
    </row>
    <row r="59" spans="1:4" ht="27" customHeight="1">
      <c r="A59" s="1228"/>
      <c r="B59" s="1008" t="s">
        <v>1539</v>
      </c>
      <c r="C59" s="1012">
        <v>240</v>
      </c>
      <c r="D59" s="1010" t="s">
        <v>2027</v>
      </c>
    </row>
    <row r="60" spans="1:4" ht="27" customHeight="1">
      <c r="A60" s="1228">
        <v>45631</v>
      </c>
      <c r="B60" s="1008" t="s">
        <v>1539</v>
      </c>
      <c r="C60" s="1010" t="s">
        <v>1987</v>
      </c>
      <c r="D60" s="1010" t="s">
        <v>2072</v>
      </c>
    </row>
    <row r="61" spans="1:4" ht="27" customHeight="1">
      <c r="A61" s="1228" t="s">
        <v>2031</v>
      </c>
      <c r="B61" s="1008" t="s">
        <v>1547</v>
      </c>
      <c r="C61" s="1010" t="s">
        <v>1987</v>
      </c>
      <c r="D61" s="1010" t="s">
        <v>2073</v>
      </c>
    </row>
    <row r="62" spans="1:4" ht="27" customHeight="1">
      <c r="A62" s="1228"/>
      <c r="B62" s="1008" t="s">
        <v>1539</v>
      </c>
      <c r="C62" s="1012">
        <v>1220</v>
      </c>
      <c r="D62" s="1010" t="s">
        <v>2071</v>
      </c>
    </row>
    <row r="63" spans="1:4" ht="27" customHeight="1">
      <c r="A63" s="1006">
        <v>45748</v>
      </c>
      <c r="B63" s="1003" t="s">
        <v>1547</v>
      </c>
      <c r="C63" s="1430" t="s">
        <v>2100</v>
      </c>
      <c r="D63" s="1430" t="s">
        <v>2181</v>
      </c>
    </row>
    <row r="64" spans="1:4" ht="27" customHeight="1">
      <c r="A64" s="1006" t="s">
        <v>2083</v>
      </c>
      <c r="B64" s="1003"/>
      <c r="C64" s="1004" t="s">
        <v>2178</v>
      </c>
      <c r="D64" s="1430" t="s">
        <v>2180</v>
      </c>
    </row>
    <row r="65" spans="1:4" ht="27" customHeight="1">
      <c r="A65" s="1006"/>
      <c r="B65" s="1003"/>
      <c r="C65" s="1430"/>
      <c r="D65" s="1430" t="s">
        <v>2217</v>
      </c>
    </row>
    <row r="66" spans="1:4" ht="27" customHeight="1">
      <c r="A66" s="1006"/>
      <c r="B66" s="1003" t="s">
        <v>1539</v>
      </c>
      <c r="C66" s="1430" t="s">
        <v>2099</v>
      </c>
      <c r="D66" s="1430" t="s">
        <v>2182</v>
      </c>
    </row>
    <row r="67" spans="1:4" ht="27" customHeight="1">
      <c r="A67" s="1006"/>
      <c r="B67" s="1003"/>
      <c r="C67" s="1004" t="s">
        <v>2177</v>
      </c>
      <c r="D67" s="1430" t="s">
        <v>2110</v>
      </c>
    </row>
    <row r="68" spans="1:4" ht="27" customHeight="1">
      <c r="A68" s="1006">
        <v>45853</v>
      </c>
      <c r="B68" s="1003" t="s">
        <v>1547</v>
      </c>
      <c r="C68" s="1004" t="s">
        <v>2223</v>
      </c>
      <c r="D68" s="1430" t="s">
        <v>2224</v>
      </c>
    </row>
    <row r="69" spans="1:4" ht="27" customHeight="1">
      <c r="A69" s="1006" t="s">
        <v>2222</v>
      </c>
      <c r="B69" s="1003"/>
    </row>
    <row r="70" spans="1:4" ht="27" customHeight="1">
      <c r="A70" s="476">
        <v>45931</v>
      </c>
      <c r="B70" s="472" t="s">
        <v>2299</v>
      </c>
      <c r="C70" s="1004" t="s">
        <v>2300</v>
      </c>
      <c r="D70" s="473" t="s">
        <v>2333</v>
      </c>
    </row>
    <row r="71" spans="1:4" ht="27" customHeight="1">
      <c r="A71" s="476" t="s">
        <v>2231</v>
      </c>
      <c r="B71" s="472" t="s">
        <v>975</v>
      </c>
      <c r="C71" s="1004" t="s">
        <v>1891</v>
      </c>
      <c r="D71" s="473" t="s">
        <v>2332</v>
      </c>
    </row>
    <row r="72" spans="1:4" ht="27" customHeight="1">
      <c r="B72" s="472" t="s">
        <v>2299</v>
      </c>
      <c r="C72" s="473" t="s">
        <v>2329</v>
      </c>
      <c r="D72" s="473" t="s">
        <v>2330</v>
      </c>
    </row>
    <row r="73" spans="1:4" ht="27" customHeight="1">
      <c r="A73" s="476"/>
      <c r="C73" s="473" t="s">
        <v>2328</v>
      </c>
      <c r="D73" s="473" t="s">
        <v>2331</v>
      </c>
    </row>
    <row r="74" spans="1:4" ht="27" customHeight="1">
      <c r="A74" s="476"/>
      <c r="B74" s="472" t="s">
        <v>2345</v>
      </c>
      <c r="C74" s="473" t="s">
        <v>2343</v>
      </c>
      <c r="D74" s="473" t="s">
        <v>2346</v>
      </c>
    </row>
    <row r="75" spans="1:4" ht="27" customHeight="1">
      <c r="A75" s="476"/>
      <c r="C75" s="473" t="s">
        <v>2344</v>
      </c>
      <c r="D75" s="473" t="s">
        <v>2347</v>
      </c>
    </row>
    <row r="76" spans="1:4" ht="27" customHeight="1">
      <c r="A76" s="476"/>
      <c r="C76" s="473" t="s">
        <v>1545</v>
      </c>
      <c r="D76" s="473" t="s">
        <v>2334</v>
      </c>
    </row>
    <row r="77" spans="1:4" ht="27" customHeight="1">
      <c r="A77" s="476"/>
    </row>
    <row r="78" spans="1:4" ht="27" customHeight="1">
      <c r="A78" s="476"/>
    </row>
    <row r="79" spans="1:4" ht="27" customHeight="1">
      <c r="A79" s="476"/>
    </row>
    <row r="80" spans="1:4" ht="27" customHeight="1">
      <c r="A80" s="476"/>
    </row>
    <row r="81" spans="1:4" ht="27" customHeight="1">
      <c r="A81" s="476"/>
    </row>
    <row r="82" spans="1:4" ht="27" customHeight="1">
      <c r="A82" s="476"/>
    </row>
    <row r="83" spans="1:4" ht="27" customHeight="1">
      <c r="A83" s="476"/>
    </row>
    <row r="84" spans="1:4" ht="27" customHeight="1">
      <c r="A84" s="476"/>
    </row>
    <row r="85" spans="1:4" ht="27" customHeight="1">
      <c r="A85" s="476"/>
    </row>
    <row r="86" spans="1:4" ht="27" customHeight="1">
      <c r="A86" s="476"/>
    </row>
    <row r="87" spans="1:4" ht="27" customHeight="1">
      <c r="A87" s="476"/>
    </row>
    <row r="88" spans="1:4" ht="27" customHeight="1">
      <c r="A88" s="476"/>
    </row>
    <row r="89" spans="1:4" ht="27" customHeight="1">
      <c r="A89" s="476"/>
    </row>
    <row r="90" spans="1:4" ht="27" customHeight="1">
      <c r="A90" s="476"/>
    </row>
    <row r="91" spans="1:4" ht="27" customHeight="1">
      <c r="A91" s="476"/>
    </row>
    <row r="92" spans="1:4" ht="27" customHeight="1">
      <c r="A92" s="476"/>
    </row>
    <row r="93" spans="1:4" ht="27" customHeight="1">
      <c r="A93" s="476"/>
    </row>
    <row r="94" spans="1:4" ht="27" customHeight="1">
      <c r="A94" s="476"/>
    </row>
    <row r="95" spans="1:4" s="472" customFormat="1" ht="27" customHeight="1">
      <c r="A95" s="476"/>
      <c r="C95" s="473"/>
      <c r="D95" s="473"/>
    </row>
    <row r="96" spans="1:4" s="472" customFormat="1" ht="27" customHeight="1">
      <c r="A96" s="476"/>
      <c r="C96" s="473"/>
      <c r="D96" s="473"/>
    </row>
    <row r="97" spans="1:4" s="472" customFormat="1" ht="27" customHeight="1">
      <c r="A97" s="476"/>
      <c r="C97" s="473"/>
      <c r="D97" s="473"/>
    </row>
    <row r="98" spans="1:4" s="472" customFormat="1" ht="27" customHeight="1">
      <c r="A98" s="476"/>
      <c r="C98" s="473"/>
      <c r="D98" s="473"/>
    </row>
    <row r="99" spans="1:4" s="472" customFormat="1" ht="27" customHeight="1">
      <c r="A99" s="476"/>
      <c r="C99" s="473"/>
      <c r="D99" s="473"/>
    </row>
    <row r="100" spans="1:4" s="472" customFormat="1" ht="27" customHeight="1">
      <c r="A100" s="476"/>
      <c r="C100" s="473"/>
      <c r="D100" s="473"/>
    </row>
    <row r="101" spans="1:4" s="472" customFormat="1" ht="27" customHeight="1">
      <c r="A101" s="476"/>
      <c r="C101" s="473"/>
      <c r="D101" s="473"/>
    </row>
    <row r="102" spans="1:4" s="472" customFormat="1" ht="27" customHeight="1">
      <c r="A102" s="476"/>
      <c r="C102" s="473"/>
      <c r="D102" s="473"/>
    </row>
    <row r="103" spans="1:4" s="472" customFormat="1" ht="27" customHeight="1">
      <c r="A103" s="476"/>
      <c r="C103" s="473"/>
      <c r="D103" s="473"/>
    </row>
    <row r="104" spans="1:4" s="472" customFormat="1" ht="27" customHeight="1">
      <c r="A104" s="476"/>
      <c r="C104" s="473"/>
      <c r="D104" s="473"/>
    </row>
    <row r="105" spans="1:4" s="472" customFormat="1" ht="27" customHeight="1">
      <c r="A105" s="476"/>
      <c r="C105" s="473"/>
      <c r="D105" s="473"/>
    </row>
    <row r="106" spans="1:4" s="472" customFormat="1" ht="27" customHeight="1">
      <c r="A106" s="476"/>
      <c r="C106" s="473"/>
      <c r="D106" s="473"/>
    </row>
    <row r="107" spans="1:4" s="472" customFormat="1" ht="27" customHeight="1">
      <c r="A107" s="476"/>
      <c r="C107" s="473"/>
      <c r="D107" s="473"/>
    </row>
    <row r="108" spans="1:4" s="472" customFormat="1" ht="27" customHeight="1">
      <c r="A108" s="476"/>
      <c r="C108" s="473"/>
      <c r="D108" s="473"/>
    </row>
    <row r="109" spans="1:4" s="472" customFormat="1" ht="27" customHeight="1">
      <c r="A109" s="476"/>
      <c r="C109" s="473"/>
      <c r="D109" s="473"/>
    </row>
    <row r="110" spans="1:4" s="472" customFormat="1" ht="27" customHeight="1">
      <c r="A110" s="476"/>
      <c r="C110" s="473"/>
      <c r="D110" s="473"/>
    </row>
    <row r="111" spans="1:4" s="472" customFormat="1" ht="27" customHeight="1">
      <c r="A111" s="476"/>
      <c r="C111" s="473"/>
      <c r="D111" s="473"/>
    </row>
    <row r="112" spans="1:4" s="472" customFormat="1" ht="27" customHeight="1">
      <c r="A112" s="476"/>
      <c r="C112" s="473"/>
      <c r="D112" s="473"/>
    </row>
    <row r="113" spans="1:4" s="472" customFormat="1" ht="27" customHeight="1">
      <c r="A113" s="476"/>
      <c r="C113" s="473"/>
      <c r="D113" s="473"/>
    </row>
    <row r="114" spans="1:4" s="472" customFormat="1" ht="27" customHeight="1">
      <c r="A114" s="476"/>
      <c r="C114" s="473"/>
      <c r="D114" s="473"/>
    </row>
    <row r="115" spans="1:4" s="472" customFormat="1" ht="27" customHeight="1">
      <c r="A115" s="476"/>
      <c r="C115" s="473"/>
      <c r="D115" s="473"/>
    </row>
    <row r="116" spans="1:4" s="472" customFormat="1" ht="27" customHeight="1">
      <c r="A116" s="476"/>
      <c r="C116" s="473"/>
      <c r="D116" s="473"/>
    </row>
    <row r="117" spans="1:4" s="472" customFormat="1" ht="27" customHeight="1">
      <c r="A117" s="476"/>
      <c r="C117" s="473"/>
      <c r="D117" s="473"/>
    </row>
    <row r="118" spans="1:4" s="472" customFormat="1" ht="27" customHeight="1">
      <c r="A118" s="476"/>
      <c r="C118" s="473"/>
      <c r="D118" s="473"/>
    </row>
    <row r="119" spans="1:4" s="472" customFormat="1" ht="27" customHeight="1">
      <c r="A119" s="476"/>
      <c r="C119" s="473"/>
      <c r="D119" s="473"/>
    </row>
  </sheetData>
  <phoneticPr fontId="19"/>
  <pageMargins left="0.70866141732283472" right="0.70866141732283472" top="0.74803149606299213" bottom="0.74803149606299213" header="0.31496062992125984" footer="0.31496062992125984"/>
  <pageSetup paperSize="9" scale="59" orientation="portrait" blackAndWhite="1" r:id="rId1"/>
  <headerFooter alignWithMargins="0"/>
  <rowBreaks count="1" manualBreakCount="1">
    <brk id="49" max="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sheetPr>
  <dimension ref="A1:AX30"/>
  <sheetViews>
    <sheetView view="pageBreakPreview" zoomScale="80" zoomScaleNormal="100" zoomScaleSheetLayoutView="80" workbookViewId="0">
      <selection activeCell="C11" sqref="C11"/>
    </sheetView>
  </sheetViews>
  <sheetFormatPr defaultColWidth="3.21875" defaultRowHeight="13.2"/>
  <cols>
    <col min="1" max="7" width="3.21875" style="178"/>
    <col min="8" max="8" width="3.21875" style="178" customWidth="1"/>
    <col min="9" max="25" width="3.21875" style="178"/>
    <col min="26" max="32" width="3.21875" style="313"/>
    <col min="33" max="33" width="3.21875" style="313" customWidth="1"/>
    <col min="34" max="50" width="3.21875" style="313"/>
    <col min="51" max="16384" width="3.21875" style="178"/>
  </cols>
  <sheetData>
    <row r="1" spans="1:50">
      <c r="A1" s="178" t="s">
        <v>258</v>
      </c>
      <c r="Z1" s="313" t="s">
        <v>258</v>
      </c>
    </row>
    <row r="3" spans="1:50">
      <c r="S3" s="179" t="s">
        <v>259</v>
      </c>
      <c r="T3" s="2256">
        <v>37778</v>
      </c>
      <c r="U3" s="2256"/>
      <c r="V3" s="2256"/>
      <c r="W3" s="2256"/>
      <c r="X3" s="2256"/>
      <c r="Y3" s="2256"/>
      <c r="AR3" s="287" t="s">
        <v>259</v>
      </c>
      <c r="AS3" s="2256">
        <v>37778</v>
      </c>
      <c r="AT3" s="2256"/>
      <c r="AU3" s="2256"/>
      <c r="AV3" s="2256"/>
      <c r="AW3" s="2256"/>
      <c r="AX3" s="2256"/>
    </row>
    <row r="7" spans="1:50" ht="30" customHeight="1">
      <c r="A7" s="2214" t="s">
        <v>260</v>
      </c>
      <c r="B7" s="2214"/>
      <c r="C7" s="2214"/>
      <c r="D7" s="2214"/>
      <c r="E7" s="2214"/>
      <c r="F7" s="2214"/>
      <c r="G7" s="2214"/>
      <c r="H7" s="2214"/>
      <c r="I7" s="2214"/>
      <c r="J7" s="2214"/>
      <c r="K7" s="2214"/>
      <c r="L7" s="2214"/>
      <c r="M7" s="2214"/>
      <c r="N7" s="2214"/>
      <c r="O7" s="2214"/>
      <c r="P7" s="2214"/>
      <c r="Q7" s="2214"/>
      <c r="R7" s="2214"/>
      <c r="S7" s="2214"/>
      <c r="T7" s="2214"/>
      <c r="U7" s="2214"/>
      <c r="V7" s="2214"/>
      <c r="W7" s="2214"/>
      <c r="X7" s="2214"/>
      <c r="Y7" s="2214"/>
      <c r="Z7" s="2214" t="s">
        <v>260</v>
      </c>
      <c r="AA7" s="2214"/>
      <c r="AB7" s="2214"/>
      <c r="AC7" s="2214"/>
      <c r="AD7" s="2214"/>
      <c r="AE7" s="2214"/>
      <c r="AF7" s="2214"/>
      <c r="AG7" s="2214"/>
      <c r="AH7" s="2214"/>
      <c r="AI7" s="2214"/>
      <c r="AJ7" s="2214"/>
      <c r="AK7" s="2214"/>
      <c r="AL7" s="2214"/>
      <c r="AM7" s="2214"/>
      <c r="AN7" s="2214"/>
      <c r="AO7" s="2214"/>
      <c r="AP7" s="2214"/>
      <c r="AQ7" s="2214"/>
      <c r="AR7" s="2214"/>
      <c r="AS7" s="2214"/>
      <c r="AT7" s="2214"/>
      <c r="AU7" s="2214"/>
      <c r="AV7" s="2214"/>
      <c r="AW7" s="2214"/>
      <c r="AX7" s="2214"/>
    </row>
    <row r="12" spans="1:50" ht="35.25" customHeight="1">
      <c r="A12" s="178" t="s">
        <v>558</v>
      </c>
      <c r="F12" s="225"/>
      <c r="G12" s="366" t="str">
        <f>入力シート!C16</f>
        <v>福岡次郎</v>
      </c>
      <c r="H12" s="366"/>
      <c r="I12" s="367"/>
      <c r="J12" s="225"/>
      <c r="K12" s="225"/>
      <c r="Z12" s="2259" t="s">
        <v>954</v>
      </c>
      <c r="AA12" s="2259"/>
      <c r="AB12" s="2259"/>
      <c r="AC12" s="2259"/>
      <c r="AD12" s="2259"/>
      <c r="AE12" s="2259"/>
      <c r="AF12" s="366" t="str">
        <f>入力シート!C20</f>
        <v>福岡三郎</v>
      </c>
      <c r="AG12" s="366"/>
      <c r="AH12" s="367"/>
      <c r="AI12" s="311"/>
      <c r="AJ12" s="311"/>
    </row>
    <row r="15" spans="1:50" ht="27" customHeight="1">
      <c r="C15" s="2257" t="s">
        <v>459</v>
      </c>
      <c r="D15" s="2257"/>
      <c r="E15" s="2257"/>
      <c r="F15" s="2257"/>
      <c r="G15" s="2257"/>
      <c r="H15" s="2257"/>
      <c r="I15" s="2258">
        <f>入力シート!C17</f>
        <v>25934</v>
      </c>
      <c r="J15" s="2258"/>
      <c r="K15" s="2258"/>
      <c r="L15" s="2258"/>
      <c r="M15" s="2258"/>
      <c r="N15" s="2258"/>
      <c r="O15" s="2258"/>
      <c r="P15" s="2258"/>
      <c r="Q15" s="2258"/>
      <c r="R15" s="2258"/>
      <c r="S15" s="2258"/>
      <c r="T15" s="2258"/>
      <c r="U15" s="2258"/>
      <c r="V15" s="2258"/>
      <c r="W15" s="2258"/>
      <c r="X15" s="2258"/>
      <c r="Y15" s="327"/>
      <c r="Z15" s="327"/>
      <c r="AA15" s="327"/>
      <c r="AB15" s="2257" t="s">
        <v>459</v>
      </c>
      <c r="AC15" s="2257"/>
      <c r="AD15" s="2257"/>
      <c r="AE15" s="2257"/>
      <c r="AF15" s="2257"/>
      <c r="AG15" s="2257"/>
      <c r="AH15" s="2258">
        <f>入力シート!C21</f>
        <v>26331</v>
      </c>
      <c r="AI15" s="2258"/>
      <c r="AJ15" s="2258"/>
      <c r="AK15" s="2258"/>
      <c r="AL15" s="2258"/>
      <c r="AM15" s="2258"/>
      <c r="AN15" s="2258"/>
      <c r="AO15" s="2258"/>
      <c r="AP15" s="2258"/>
      <c r="AQ15" s="2258"/>
      <c r="AR15" s="2258"/>
      <c r="AS15" s="2258"/>
      <c r="AT15" s="2258"/>
      <c r="AU15" s="2258"/>
      <c r="AV15" s="2258"/>
      <c r="AW15" s="2258"/>
    </row>
    <row r="16" spans="1:50" ht="27" customHeight="1">
      <c r="D16" s="242"/>
      <c r="E16" s="242"/>
      <c r="F16" s="242"/>
      <c r="G16" s="179"/>
      <c r="H16" s="242"/>
      <c r="I16" s="2258"/>
      <c r="J16" s="2258"/>
      <c r="K16" s="2258"/>
      <c r="L16" s="2258"/>
      <c r="M16" s="2258"/>
      <c r="N16" s="2258"/>
      <c r="O16" s="2258"/>
      <c r="P16" s="2258"/>
      <c r="Q16" s="2258"/>
      <c r="R16" s="2258"/>
      <c r="S16" s="2258"/>
      <c r="T16" s="2258"/>
      <c r="U16" s="2258"/>
      <c r="V16" s="2258"/>
      <c r="W16" s="2258"/>
      <c r="X16" s="2258"/>
      <c r="Y16" s="327"/>
      <c r="Z16" s="327"/>
      <c r="AA16" s="327"/>
      <c r="AB16" s="327"/>
      <c r="AC16" s="242"/>
      <c r="AD16" s="242"/>
      <c r="AE16" s="242"/>
      <c r="AF16" s="287"/>
      <c r="AG16" s="242"/>
      <c r="AH16" s="2258"/>
      <c r="AI16" s="2258"/>
      <c r="AJ16" s="2258"/>
      <c r="AK16" s="2258"/>
      <c r="AL16" s="2258"/>
      <c r="AM16" s="2258"/>
      <c r="AN16" s="2258"/>
      <c r="AO16" s="2258"/>
      <c r="AP16" s="2258"/>
      <c r="AQ16" s="2258"/>
      <c r="AR16" s="2258"/>
      <c r="AS16" s="2258"/>
      <c r="AT16" s="2258"/>
      <c r="AU16" s="2258"/>
      <c r="AV16" s="2258"/>
      <c r="AW16" s="2258"/>
    </row>
    <row r="17" spans="1:50" ht="27" customHeight="1">
      <c r="D17" s="242"/>
      <c r="E17" s="242"/>
      <c r="F17" s="242"/>
      <c r="G17" s="179"/>
      <c r="H17" s="242"/>
      <c r="I17" s="326"/>
      <c r="J17" s="326"/>
      <c r="K17" s="326"/>
      <c r="L17" s="326"/>
      <c r="M17" s="326"/>
      <c r="N17" s="326"/>
      <c r="O17" s="326"/>
      <c r="P17" s="326"/>
      <c r="Q17" s="326"/>
      <c r="R17" s="326"/>
      <c r="S17" s="326"/>
      <c r="T17" s="326"/>
      <c r="U17" s="326"/>
      <c r="V17" s="326"/>
      <c r="W17" s="326"/>
      <c r="X17" s="326"/>
      <c r="Y17" s="327"/>
      <c r="Z17" s="327"/>
      <c r="AA17" s="327"/>
      <c r="AB17" s="327"/>
      <c r="AC17" s="242"/>
      <c r="AD17" s="242"/>
      <c r="AE17" s="242"/>
      <c r="AF17" s="287"/>
      <c r="AG17" s="242"/>
      <c r="AH17" s="326"/>
      <c r="AI17" s="326"/>
      <c r="AJ17" s="326"/>
      <c r="AK17" s="326"/>
      <c r="AL17" s="326"/>
      <c r="AM17" s="326"/>
      <c r="AN17" s="326"/>
      <c r="AO17" s="326"/>
      <c r="AP17" s="326"/>
      <c r="AQ17" s="326"/>
      <c r="AR17" s="326"/>
      <c r="AS17" s="326"/>
      <c r="AT17" s="326"/>
      <c r="AU17" s="326"/>
      <c r="AV17" s="326"/>
      <c r="AW17" s="326"/>
    </row>
    <row r="18" spans="1:50" ht="27" customHeight="1">
      <c r="C18" s="2257" t="s">
        <v>460</v>
      </c>
      <c r="D18" s="2257"/>
      <c r="E18" s="2257"/>
      <c r="F18" s="2257"/>
      <c r="G18" s="2257"/>
      <c r="H18" s="2257"/>
      <c r="I18" s="2252" t="str">
        <f>入力シート!C18</f>
        <v>福岡県立企画高校卒業</v>
      </c>
      <c r="J18" s="2252"/>
      <c r="K18" s="2252"/>
      <c r="L18" s="2252"/>
      <c r="M18" s="2252"/>
      <c r="N18" s="2252"/>
      <c r="O18" s="2252"/>
      <c r="P18" s="2252"/>
      <c r="Q18" s="2252"/>
      <c r="R18" s="2252"/>
      <c r="S18" s="2252"/>
      <c r="T18" s="2252"/>
      <c r="U18" s="2252"/>
      <c r="V18" s="2252"/>
      <c r="W18" s="2252"/>
      <c r="X18" s="2252"/>
      <c r="Y18" s="327"/>
      <c r="Z18" s="327"/>
      <c r="AA18" s="327"/>
      <c r="AB18" s="2257" t="s">
        <v>460</v>
      </c>
      <c r="AC18" s="2257"/>
      <c r="AD18" s="2257"/>
      <c r="AE18" s="2257"/>
      <c r="AF18" s="2257"/>
      <c r="AG18" s="2257"/>
      <c r="AH18" s="2252" t="str">
        <f>入力シート!C22</f>
        <v>福岡県立企画高校卒業</v>
      </c>
      <c r="AI18" s="2252"/>
      <c r="AJ18" s="2252"/>
      <c r="AK18" s="2252"/>
      <c r="AL18" s="2252"/>
      <c r="AM18" s="2252"/>
      <c r="AN18" s="2252"/>
      <c r="AO18" s="2252"/>
      <c r="AP18" s="2252"/>
      <c r="AQ18" s="2252"/>
      <c r="AR18" s="2252"/>
      <c r="AS18" s="2252"/>
      <c r="AT18" s="2252"/>
      <c r="AU18" s="2252"/>
      <c r="AV18" s="2252"/>
      <c r="AW18" s="2252"/>
    </row>
    <row r="19" spans="1:50" ht="27" customHeight="1">
      <c r="D19" s="242"/>
      <c r="E19" s="242"/>
      <c r="F19" s="242"/>
      <c r="G19" s="179"/>
      <c r="H19" s="242"/>
      <c r="I19" s="2252"/>
      <c r="J19" s="2252"/>
      <c r="K19" s="2252"/>
      <c r="L19" s="2252"/>
      <c r="M19" s="2252"/>
      <c r="N19" s="2252"/>
      <c r="O19" s="2252"/>
      <c r="P19" s="2252"/>
      <c r="Q19" s="2252"/>
      <c r="R19" s="2252"/>
      <c r="S19" s="2252"/>
      <c r="T19" s="2252"/>
      <c r="U19" s="2252"/>
      <c r="V19" s="2252"/>
      <c r="W19" s="2252"/>
      <c r="X19" s="2252"/>
      <c r="Y19" s="327"/>
      <c r="Z19" s="327"/>
      <c r="AA19" s="327"/>
      <c r="AB19" s="327"/>
      <c r="AC19" s="242"/>
      <c r="AD19" s="242"/>
      <c r="AE19" s="242"/>
      <c r="AF19" s="287"/>
      <c r="AG19" s="242"/>
      <c r="AH19" s="2252"/>
      <c r="AI19" s="2252"/>
      <c r="AJ19" s="2252"/>
      <c r="AK19" s="2252"/>
      <c r="AL19" s="2252"/>
      <c r="AM19" s="2252"/>
      <c r="AN19" s="2252"/>
      <c r="AO19" s="2252"/>
      <c r="AP19" s="2252"/>
      <c r="AQ19" s="2252"/>
      <c r="AR19" s="2252"/>
      <c r="AS19" s="2252"/>
      <c r="AT19" s="2252"/>
      <c r="AU19" s="2252"/>
      <c r="AV19" s="2252"/>
      <c r="AW19" s="2252"/>
    </row>
    <row r="20" spans="1:50" ht="27" customHeight="1">
      <c r="D20" s="242"/>
      <c r="E20" s="242"/>
      <c r="F20" s="242"/>
      <c r="G20" s="179"/>
      <c r="H20" s="242"/>
      <c r="I20" s="326"/>
      <c r="J20" s="326"/>
      <c r="K20" s="326"/>
      <c r="L20" s="326"/>
      <c r="M20" s="326"/>
      <c r="N20" s="326"/>
      <c r="O20" s="326"/>
      <c r="P20" s="326"/>
      <c r="Q20" s="326"/>
      <c r="R20" s="326"/>
      <c r="S20" s="326"/>
      <c r="T20" s="326"/>
      <c r="U20" s="326"/>
      <c r="V20" s="326"/>
      <c r="W20" s="326"/>
      <c r="X20" s="326"/>
      <c r="Y20" s="327"/>
      <c r="Z20" s="327"/>
      <c r="AA20" s="327"/>
      <c r="AB20" s="327"/>
      <c r="AC20" s="242"/>
      <c r="AD20" s="242"/>
      <c r="AE20" s="242"/>
      <c r="AF20" s="287"/>
      <c r="AG20" s="242"/>
      <c r="AH20" s="326"/>
      <c r="AI20" s="326"/>
      <c r="AJ20" s="326"/>
      <c r="AK20" s="326"/>
      <c r="AL20" s="326"/>
      <c r="AM20" s="326"/>
      <c r="AN20" s="326"/>
      <c r="AO20" s="326"/>
      <c r="AP20" s="326"/>
      <c r="AQ20" s="326"/>
      <c r="AR20" s="326"/>
      <c r="AS20" s="326"/>
      <c r="AT20" s="326"/>
      <c r="AU20" s="326"/>
      <c r="AV20" s="326"/>
      <c r="AW20" s="326"/>
    </row>
    <row r="21" spans="1:50" ht="27" customHeight="1">
      <c r="C21" s="2257" t="s">
        <v>261</v>
      </c>
      <c r="D21" s="2257"/>
      <c r="E21" s="2257"/>
      <c r="F21" s="2257"/>
      <c r="G21" s="2257"/>
      <c r="H21" s="2257"/>
      <c r="I21" s="2252" t="str">
        <f>入力シート!C19</f>
        <v>１級土木施工管理技士第１２３４５６７８号</v>
      </c>
      <c r="J21" s="2252"/>
      <c r="K21" s="2252"/>
      <c r="L21" s="2252"/>
      <c r="M21" s="2252"/>
      <c r="N21" s="2252"/>
      <c r="O21" s="2252"/>
      <c r="P21" s="2252"/>
      <c r="Q21" s="2252"/>
      <c r="R21" s="2252"/>
      <c r="S21" s="2252"/>
      <c r="T21" s="2252"/>
      <c r="U21" s="2252"/>
      <c r="V21" s="2252"/>
      <c r="W21" s="2252"/>
      <c r="X21" s="2252"/>
      <c r="Y21" s="327"/>
      <c r="Z21" s="327"/>
      <c r="AA21" s="327"/>
      <c r="AB21" s="2257" t="s">
        <v>261</v>
      </c>
      <c r="AC21" s="2257"/>
      <c r="AD21" s="2257"/>
      <c r="AE21" s="2257"/>
      <c r="AF21" s="2257"/>
      <c r="AG21" s="2257"/>
      <c r="AH21" s="2252" t="str">
        <f>入力シート!C23</f>
        <v>１級土木施工管理技士第２３４５６７８９号</v>
      </c>
      <c r="AI21" s="2252"/>
      <c r="AJ21" s="2252"/>
      <c r="AK21" s="2252"/>
      <c r="AL21" s="2252"/>
      <c r="AM21" s="2252"/>
      <c r="AN21" s="2252"/>
      <c r="AO21" s="2252"/>
      <c r="AP21" s="2252"/>
      <c r="AQ21" s="2252"/>
      <c r="AR21" s="2252"/>
      <c r="AS21" s="2252"/>
      <c r="AT21" s="2252"/>
      <c r="AU21" s="2252"/>
      <c r="AV21" s="2252"/>
      <c r="AW21" s="2252"/>
    </row>
    <row r="22" spans="1:50" ht="27" customHeight="1">
      <c r="D22" s="242"/>
      <c r="E22" s="242"/>
      <c r="F22" s="242"/>
      <c r="G22" s="179"/>
      <c r="H22" s="242"/>
      <c r="I22" s="2252"/>
      <c r="J22" s="2252"/>
      <c r="K22" s="2252"/>
      <c r="L22" s="2252"/>
      <c r="M22" s="2252"/>
      <c r="N22" s="2252"/>
      <c r="O22" s="2252"/>
      <c r="P22" s="2252"/>
      <c r="Q22" s="2252"/>
      <c r="R22" s="2252"/>
      <c r="S22" s="2252"/>
      <c r="T22" s="2252"/>
      <c r="U22" s="2252"/>
      <c r="V22" s="2252"/>
      <c r="W22" s="2252"/>
      <c r="X22" s="2252"/>
      <c r="Y22" s="327"/>
      <c r="Z22" s="327"/>
      <c r="AA22" s="327"/>
      <c r="AB22" s="327"/>
      <c r="AC22" s="242"/>
      <c r="AD22" s="242"/>
      <c r="AE22" s="242"/>
      <c r="AF22" s="287"/>
      <c r="AG22" s="242"/>
      <c r="AH22" s="2252"/>
      <c r="AI22" s="2252"/>
      <c r="AJ22" s="2252"/>
      <c r="AK22" s="2252"/>
      <c r="AL22" s="2252"/>
      <c r="AM22" s="2252"/>
      <c r="AN22" s="2252"/>
      <c r="AO22" s="2252"/>
      <c r="AP22" s="2252"/>
      <c r="AQ22" s="2252"/>
      <c r="AR22" s="2252"/>
      <c r="AS22" s="2252"/>
      <c r="AT22" s="2252"/>
      <c r="AU22" s="2252"/>
      <c r="AV22" s="2252"/>
      <c r="AW22" s="2252"/>
    </row>
    <row r="23" spans="1:50" ht="27" customHeight="1">
      <c r="D23" s="242"/>
      <c r="E23" s="242"/>
      <c r="F23" s="242"/>
      <c r="G23" s="179"/>
      <c r="H23" s="242"/>
      <c r="I23" s="243"/>
      <c r="J23" s="243"/>
      <c r="K23" s="243"/>
      <c r="L23" s="243"/>
      <c r="M23" s="243"/>
      <c r="N23" s="243"/>
      <c r="O23" s="243"/>
      <c r="P23" s="243"/>
      <c r="Q23" s="243"/>
      <c r="R23" s="243"/>
      <c r="S23" s="243"/>
      <c r="T23" s="243"/>
      <c r="U23" s="243"/>
      <c r="V23" s="243"/>
      <c r="W23" s="243"/>
      <c r="X23" s="243"/>
      <c r="AC23" s="242"/>
      <c r="AD23" s="242"/>
      <c r="AE23" s="242"/>
      <c r="AF23" s="287"/>
      <c r="AG23" s="242"/>
      <c r="AH23" s="312"/>
      <c r="AI23" s="312"/>
      <c r="AJ23" s="312"/>
      <c r="AK23" s="312"/>
      <c r="AL23" s="312"/>
      <c r="AM23" s="312"/>
      <c r="AN23" s="312"/>
      <c r="AO23" s="312"/>
      <c r="AP23" s="312"/>
      <c r="AQ23" s="312"/>
      <c r="AR23" s="312"/>
      <c r="AS23" s="312"/>
      <c r="AT23" s="312"/>
      <c r="AU23" s="312"/>
      <c r="AV23" s="312"/>
      <c r="AW23" s="312"/>
    </row>
    <row r="24" spans="1:50" ht="27" customHeight="1">
      <c r="A24" s="209"/>
      <c r="B24" s="209"/>
      <c r="C24" s="2253" t="s">
        <v>461</v>
      </c>
      <c r="D24" s="2254"/>
      <c r="E24" s="2254"/>
      <c r="F24" s="2254"/>
      <c r="G24" s="2254"/>
      <c r="H24" s="2254"/>
      <c r="I24" s="2255" t="s">
        <v>1565</v>
      </c>
      <c r="J24" s="2255"/>
      <c r="K24" s="2255"/>
      <c r="L24" s="2255"/>
      <c r="M24" s="2255"/>
      <c r="N24" s="2255"/>
      <c r="O24" s="2255"/>
      <c r="P24" s="2255"/>
      <c r="Q24" s="2255"/>
      <c r="R24" s="2255"/>
      <c r="S24" s="2255"/>
      <c r="T24" s="2255"/>
      <c r="U24" s="2255"/>
      <c r="V24" s="2255"/>
      <c r="W24" s="2255"/>
      <c r="X24" s="2255"/>
      <c r="Y24" s="209"/>
      <c r="Z24" s="209"/>
      <c r="AA24" s="209"/>
      <c r="AB24" s="2253" t="s">
        <v>461</v>
      </c>
      <c r="AC24" s="2254"/>
      <c r="AD24" s="2254"/>
      <c r="AE24" s="2254"/>
      <c r="AF24" s="2254"/>
      <c r="AG24" s="2254"/>
      <c r="AH24" s="2255" t="s">
        <v>1565</v>
      </c>
      <c r="AI24" s="2255"/>
      <c r="AJ24" s="2255"/>
      <c r="AK24" s="2255"/>
      <c r="AL24" s="2255"/>
      <c r="AM24" s="2255"/>
      <c r="AN24" s="2255"/>
      <c r="AO24" s="2255"/>
      <c r="AP24" s="2255"/>
      <c r="AQ24" s="2255"/>
      <c r="AR24" s="2255"/>
      <c r="AS24" s="2255"/>
      <c r="AT24" s="2255"/>
      <c r="AU24" s="2255"/>
      <c r="AV24" s="2255"/>
      <c r="AW24" s="2255"/>
      <c r="AX24" s="209"/>
    </row>
    <row r="25" spans="1:50" ht="27" customHeight="1">
      <c r="A25" s="209"/>
      <c r="B25" s="209"/>
      <c r="C25" s="209"/>
      <c r="D25" s="209"/>
      <c r="E25" s="209"/>
      <c r="F25" s="209"/>
      <c r="G25" s="209"/>
      <c r="H25" s="209"/>
      <c r="I25" s="2255"/>
      <c r="J25" s="2255"/>
      <c r="K25" s="2255"/>
      <c r="L25" s="2255"/>
      <c r="M25" s="2255"/>
      <c r="N25" s="2255"/>
      <c r="O25" s="2255"/>
      <c r="P25" s="2255"/>
      <c r="Q25" s="2255"/>
      <c r="R25" s="2255"/>
      <c r="S25" s="2255"/>
      <c r="T25" s="2255"/>
      <c r="U25" s="2255"/>
      <c r="V25" s="2255"/>
      <c r="W25" s="2255"/>
      <c r="X25" s="2255"/>
      <c r="Y25" s="209"/>
      <c r="Z25" s="209"/>
      <c r="AA25" s="209"/>
      <c r="AB25" s="209"/>
      <c r="AC25" s="209"/>
      <c r="AD25" s="209"/>
      <c r="AE25" s="209"/>
      <c r="AF25" s="209"/>
      <c r="AG25" s="209"/>
      <c r="AH25" s="2255"/>
      <c r="AI25" s="2255"/>
      <c r="AJ25" s="2255"/>
      <c r="AK25" s="2255"/>
      <c r="AL25" s="2255"/>
      <c r="AM25" s="2255"/>
      <c r="AN25" s="2255"/>
      <c r="AO25" s="2255"/>
      <c r="AP25" s="2255"/>
      <c r="AQ25" s="2255"/>
      <c r="AR25" s="2255"/>
      <c r="AS25" s="2255"/>
      <c r="AT25" s="2255"/>
      <c r="AU25" s="2255"/>
      <c r="AV25" s="2255"/>
      <c r="AW25" s="2255"/>
      <c r="AX25" s="209"/>
    </row>
    <row r="26" spans="1:50" ht="27" customHeight="1">
      <c r="I26" s="2255"/>
      <c r="J26" s="2255"/>
      <c r="K26" s="2255"/>
      <c r="L26" s="2255"/>
      <c r="M26" s="2255"/>
      <c r="N26" s="2255"/>
      <c r="O26" s="2255"/>
      <c r="P26" s="2255"/>
      <c r="Q26" s="2255"/>
      <c r="R26" s="2255"/>
      <c r="S26" s="2255"/>
      <c r="T26" s="2255"/>
      <c r="U26" s="2255"/>
      <c r="V26" s="2255"/>
      <c r="W26" s="2255"/>
      <c r="X26" s="2255"/>
      <c r="AH26" s="2255"/>
      <c r="AI26" s="2255"/>
      <c r="AJ26" s="2255"/>
      <c r="AK26" s="2255"/>
      <c r="AL26" s="2255"/>
      <c r="AM26" s="2255"/>
      <c r="AN26" s="2255"/>
      <c r="AO26" s="2255"/>
      <c r="AP26" s="2255"/>
      <c r="AQ26" s="2255"/>
      <c r="AR26" s="2255"/>
      <c r="AS26" s="2255"/>
      <c r="AT26" s="2255"/>
      <c r="AU26" s="2255"/>
      <c r="AV26" s="2255"/>
      <c r="AW26" s="2255"/>
    </row>
    <row r="27" spans="1:50" ht="27" customHeight="1">
      <c r="I27" s="2255"/>
      <c r="J27" s="2255"/>
      <c r="K27" s="2255"/>
      <c r="L27" s="2255"/>
      <c r="M27" s="2255"/>
      <c r="N27" s="2255"/>
      <c r="O27" s="2255"/>
      <c r="P27" s="2255"/>
      <c r="Q27" s="2255"/>
      <c r="R27" s="2255"/>
      <c r="S27" s="2255"/>
      <c r="T27" s="2255"/>
      <c r="U27" s="2255"/>
      <c r="V27" s="2255"/>
      <c r="W27" s="2255"/>
      <c r="X27" s="2255"/>
      <c r="AH27" s="2255"/>
      <c r="AI27" s="2255"/>
      <c r="AJ27" s="2255"/>
      <c r="AK27" s="2255"/>
      <c r="AL27" s="2255"/>
      <c r="AM27" s="2255"/>
      <c r="AN27" s="2255"/>
      <c r="AO27" s="2255"/>
      <c r="AP27" s="2255"/>
      <c r="AQ27" s="2255"/>
      <c r="AR27" s="2255"/>
      <c r="AS27" s="2255"/>
      <c r="AT27" s="2255"/>
      <c r="AU27" s="2255"/>
      <c r="AV27" s="2255"/>
      <c r="AW27" s="2255"/>
    </row>
    <row r="28" spans="1:50" ht="27" customHeight="1">
      <c r="I28" s="2255"/>
      <c r="J28" s="2255"/>
      <c r="K28" s="2255"/>
      <c r="L28" s="2255"/>
      <c r="M28" s="2255"/>
      <c r="N28" s="2255"/>
      <c r="O28" s="2255"/>
      <c r="P28" s="2255"/>
      <c r="Q28" s="2255"/>
      <c r="R28" s="2255"/>
      <c r="S28" s="2255"/>
      <c r="T28" s="2255"/>
      <c r="U28" s="2255"/>
      <c r="V28" s="2255"/>
      <c r="W28" s="2255"/>
      <c r="X28" s="2255"/>
      <c r="AH28" s="2255"/>
      <c r="AI28" s="2255"/>
      <c r="AJ28" s="2255"/>
      <c r="AK28" s="2255"/>
      <c r="AL28" s="2255"/>
      <c r="AM28" s="2255"/>
      <c r="AN28" s="2255"/>
      <c r="AO28" s="2255"/>
      <c r="AP28" s="2255"/>
      <c r="AQ28" s="2255"/>
      <c r="AR28" s="2255"/>
      <c r="AS28" s="2255"/>
      <c r="AT28" s="2255"/>
      <c r="AU28" s="2255"/>
      <c r="AV28" s="2255"/>
      <c r="AW28" s="2255"/>
    </row>
    <row r="29" spans="1:50" ht="27" customHeight="1">
      <c r="I29" s="2255"/>
      <c r="J29" s="2255"/>
      <c r="K29" s="2255"/>
      <c r="L29" s="2255"/>
      <c r="M29" s="2255"/>
      <c r="N29" s="2255"/>
      <c r="O29" s="2255"/>
      <c r="P29" s="2255"/>
      <c r="Q29" s="2255"/>
      <c r="R29" s="2255"/>
      <c r="S29" s="2255"/>
      <c r="T29" s="2255"/>
      <c r="U29" s="2255"/>
      <c r="V29" s="2255"/>
      <c r="W29" s="2255"/>
      <c r="X29" s="2255"/>
      <c r="AH29" s="2255"/>
      <c r="AI29" s="2255"/>
      <c r="AJ29" s="2255"/>
      <c r="AK29" s="2255"/>
      <c r="AL29" s="2255"/>
      <c r="AM29" s="2255"/>
      <c r="AN29" s="2255"/>
      <c r="AO29" s="2255"/>
      <c r="AP29" s="2255"/>
      <c r="AQ29" s="2255"/>
      <c r="AR29" s="2255"/>
      <c r="AS29" s="2255"/>
      <c r="AT29" s="2255"/>
      <c r="AU29" s="2255"/>
      <c r="AV29" s="2255"/>
      <c r="AW29" s="2255"/>
    </row>
    <row r="30" spans="1:50" ht="27" customHeight="1">
      <c r="I30" s="2255"/>
      <c r="J30" s="2255"/>
      <c r="K30" s="2255"/>
      <c r="L30" s="2255"/>
      <c r="M30" s="2255"/>
      <c r="N30" s="2255"/>
      <c r="O30" s="2255"/>
      <c r="P30" s="2255"/>
      <c r="Q30" s="2255"/>
      <c r="R30" s="2255"/>
      <c r="S30" s="2255"/>
      <c r="T30" s="2255"/>
      <c r="U30" s="2255"/>
      <c r="V30" s="2255"/>
      <c r="W30" s="2255"/>
      <c r="X30" s="2255"/>
      <c r="AH30" s="2255"/>
      <c r="AI30" s="2255"/>
      <c r="AJ30" s="2255"/>
      <c r="AK30" s="2255"/>
      <c r="AL30" s="2255"/>
      <c r="AM30" s="2255"/>
      <c r="AN30" s="2255"/>
      <c r="AO30" s="2255"/>
      <c r="AP30" s="2255"/>
      <c r="AQ30" s="2255"/>
      <c r="AR30" s="2255"/>
      <c r="AS30" s="2255"/>
      <c r="AT30" s="2255"/>
      <c r="AU30" s="2255"/>
      <c r="AV30" s="2255"/>
      <c r="AW30" s="2255"/>
    </row>
  </sheetData>
  <mergeCells count="21">
    <mergeCell ref="Z7:AX7"/>
    <mergeCell ref="AB15:AG15"/>
    <mergeCell ref="AH15:AW16"/>
    <mergeCell ref="AB18:AG18"/>
    <mergeCell ref="AH18:AW19"/>
    <mergeCell ref="AH21:AW22"/>
    <mergeCell ref="AB24:AG24"/>
    <mergeCell ref="AH24:AW30"/>
    <mergeCell ref="T3:Y3"/>
    <mergeCell ref="A7:Y7"/>
    <mergeCell ref="C15:H15"/>
    <mergeCell ref="I15:X16"/>
    <mergeCell ref="C18:H18"/>
    <mergeCell ref="I18:X19"/>
    <mergeCell ref="C24:H24"/>
    <mergeCell ref="I24:X30"/>
    <mergeCell ref="C21:H21"/>
    <mergeCell ref="I21:X22"/>
    <mergeCell ref="AB21:AG21"/>
    <mergeCell ref="Z12:AE12"/>
    <mergeCell ref="AS3:AX3"/>
  </mergeCells>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colBreaks count="1" manualBreakCount="1">
    <brk id="25" max="31"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0"/>
  </sheetPr>
  <dimension ref="A1:AA46"/>
  <sheetViews>
    <sheetView view="pageBreakPreview" zoomScale="115" zoomScaleNormal="100" zoomScaleSheetLayoutView="115" workbookViewId="0">
      <selection activeCell="A16" sqref="A16:V16"/>
    </sheetView>
  </sheetViews>
  <sheetFormatPr defaultColWidth="3.21875" defaultRowHeight="13.2"/>
  <cols>
    <col min="1" max="3" width="3.77734375" style="238" customWidth="1"/>
    <col min="4" max="16384" width="3.21875" style="238"/>
  </cols>
  <sheetData>
    <row r="1" spans="1:27" s="178" customFormat="1">
      <c r="A1" s="178" t="s">
        <v>263</v>
      </c>
    </row>
    <row r="2" spans="1:27" s="178" customFormat="1">
      <c r="R2" s="244" t="s">
        <v>233</v>
      </c>
      <c r="S2" s="2215">
        <v>37778</v>
      </c>
      <c r="T2" s="2215"/>
      <c r="U2" s="2215"/>
      <c r="V2" s="2215"/>
      <c r="W2" s="2215"/>
      <c r="X2" s="2215"/>
      <c r="Y2" s="2215"/>
    </row>
    <row r="3" spans="1:27" s="178" customFormat="1">
      <c r="A3" s="2266" t="str">
        <f>IF(入力シート!C24&lt;30000000,"福岡県"&amp;入力シート!C5&amp;"長　殿","福岡県知事　殿")</f>
        <v>福岡県○○県土整備事務所長　殿</v>
      </c>
      <c r="B3" s="2266"/>
      <c r="C3" s="2266"/>
      <c r="D3" s="2266"/>
      <c r="E3" s="2266"/>
      <c r="F3" s="2266"/>
      <c r="G3" s="2266"/>
      <c r="H3" s="2266"/>
      <c r="I3" s="2266"/>
      <c r="J3" s="246"/>
    </row>
    <row r="4" spans="1:27" s="178" customFormat="1">
      <c r="Q4" s="2220" t="str">
        <f>入力シート!C25</f>
        <v>福岡市博多区東公園７－７</v>
      </c>
      <c r="R4" s="2221"/>
      <c r="S4" s="2221"/>
      <c r="T4" s="2221"/>
      <c r="U4" s="2221"/>
      <c r="V4" s="2221"/>
      <c r="W4" s="2221"/>
      <c r="X4" s="2221"/>
      <c r="Y4" s="2221"/>
    </row>
    <row r="5" spans="1:27" s="178" customFormat="1">
      <c r="L5" s="179"/>
      <c r="M5" s="247"/>
      <c r="O5" s="41"/>
      <c r="P5" s="41"/>
      <c r="Q5" s="2221"/>
      <c r="R5" s="2221"/>
      <c r="S5" s="2221"/>
      <c r="T5" s="2221"/>
      <c r="U5" s="2221"/>
      <c r="V5" s="2221"/>
      <c r="W5" s="2221"/>
      <c r="X5" s="2221"/>
      <c r="Y5" s="2221"/>
    </row>
    <row r="6" spans="1:27" s="178" customFormat="1">
      <c r="M6" s="247"/>
      <c r="O6" s="41"/>
      <c r="P6" s="41"/>
      <c r="Q6" s="2267" t="str">
        <f>入力シート!C26</f>
        <v>(株）福岡企画技調</v>
      </c>
      <c r="R6" s="2225"/>
      <c r="S6" s="2225"/>
      <c r="T6" s="2225"/>
      <c r="U6" s="2225"/>
      <c r="V6" s="2225"/>
      <c r="W6" s="2225"/>
      <c r="X6" s="2225"/>
      <c r="Y6" s="2225"/>
    </row>
    <row r="7" spans="1:27" s="178" customFormat="1">
      <c r="L7" s="179"/>
      <c r="M7" s="248"/>
      <c r="O7" s="248"/>
      <c r="P7" s="89"/>
      <c r="Q7" s="2228" t="str">
        <f>入力シート!C27</f>
        <v>代表取締役　企画太郎</v>
      </c>
      <c r="R7" s="2229"/>
      <c r="S7" s="2229"/>
      <c r="T7" s="2229"/>
      <c r="U7" s="2229"/>
      <c r="V7" s="2229"/>
      <c r="W7" s="2229"/>
      <c r="X7" s="2229"/>
      <c r="Y7" s="2229"/>
    </row>
    <row r="8" spans="1:27" s="178" customFormat="1"/>
    <row r="9" spans="1:27" s="178" customFormat="1" ht="26.1" customHeight="1">
      <c r="A9" s="2214" t="s">
        <v>264</v>
      </c>
      <c r="B9" s="2214"/>
      <c r="C9" s="2214"/>
      <c r="D9" s="2214"/>
      <c r="E9" s="2214"/>
      <c r="F9" s="2214"/>
      <c r="G9" s="2214"/>
      <c r="H9" s="2214"/>
      <c r="I9" s="2214"/>
      <c r="J9" s="2214"/>
      <c r="K9" s="2214"/>
      <c r="L9" s="2214"/>
      <c r="M9" s="2214"/>
      <c r="N9" s="2214"/>
      <c r="O9" s="2214"/>
      <c r="P9" s="2214"/>
      <c r="Q9" s="2214"/>
      <c r="R9" s="2214"/>
      <c r="S9" s="2214"/>
      <c r="T9" s="2214"/>
      <c r="U9" s="2214"/>
      <c r="V9" s="2214"/>
      <c r="W9" s="2214"/>
      <c r="X9" s="2214"/>
      <c r="Y9" s="2214"/>
    </row>
    <row r="10" spans="1:27" s="178" customFormat="1">
      <c r="D10" s="2220" t="str">
        <f>"第50"&amp;入力シート!C3&amp;"-"&amp;入力シート!C4&amp;"号　"&amp;入力シート!C10</f>
        <v>第507-12345-001号　県道博多天神線排水性舗装工事（第２工区）</v>
      </c>
      <c r="E10" s="2221"/>
      <c r="F10" s="2221"/>
      <c r="G10" s="2221"/>
      <c r="H10" s="2221"/>
      <c r="I10" s="2221"/>
      <c r="J10" s="2221"/>
      <c r="K10" s="2221"/>
      <c r="L10" s="2221"/>
      <c r="M10" s="2221"/>
      <c r="N10" s="2221"/>
      <c r="O10" s="2221"/>
      <c r="P10" s="2221"/>
      <c r="Q10" s="2221"/>
      <c r="R10" s="2221"/>
      <c r="S10" s="2221"/>
      <c r="T10" s="2221"/>
      <c r="U10" s="2221"/>
      <c r="V10" s="2221"/>
      <c r="W10" s="2221"/>
      <c r="X10" s="2221"/>
      <c r="Y10" s="2221"/>
      <c r="AA10" s="178" t="s">
        <v>1859</v>
      </c>
    </row>
    <row r="11" spans="1:27" s="178" customFormat="1" ht="18" customHeight="1">
      <c r="A11" s="2260" t="s">
        <v>265</v>
      </c>
      <c r="B11" s="2260"/>
      <c r="C11" s="2260"/>
      <c r="D11" s="2221"/>
      <c r="E11" s="2221"/>
      <c r="F11" s="2221"/>
      <c r="G11" s="2221"/>
      <c r="H11" s="2221"/>
      <c r="I11" s="2221"/>
      <c r="J11" s="2221"/>
      <c r="K11" s="2221"/>
      <c r="L11" s="2221"/>
      <c r="M11" s="2221"/>
      <c r="N11" s="2221"/>
      <c r="O11" s="2221"/>
      <c r="P11" s="2221"/>
      <c r="Q11" s="2221"/>
      <c r="R11" s="2221"/>
      <c r="S11" s="2221"/>
      <c r="T11" s="2221"/>
      <c r="U11" s="2221"/>
      <c r="V11" s="2221"/>
      <c r="W11" s="2221"/>
      <c r="X11" s="2221"/>
      <c r="Y11" s="2221"/>
    </row>
    <row r="12" spans="1:27" s="178" customFormat="1" ht="18" customHeight="1">
      <c r="A12" s="2260" t="s">
        <v>266</v>
      </c>
      <c r="B12" s="2260"/>
      <c r="C12" s="2260"/>
      <c r="D12" s="2268">
        <f>入力シート!C13</f>
        <v>45839</v>
      </c>
      <c r="E12" s="2268"/>
      <c r="F12" s="2268"/>
      <c r="G12" s="2268"/>
      <c r="H12" s="2268"/>
      <c r="I12" s="2268"/>
      <c r="J12" s="2268"/>
      <c r="K12" s="2268"/>
      <c r="L12" s="2268"/>
      <c r="M12" s="2268"/>
      <c r="N12" s="246"/>
      <c r="O12" s="246"/>
      <c r="P12" s="246"/>
      <c r="Q12" s="246"/>
      <c r="R12" s="246"/>
      <c r="S12" s="246"/>
      <c r="T12" s="246"/>
      <c r="U12" s="246"/>
      <c r="V12" s="246"/>
      <c r="W12" s="246"/>
      <c r="X12" s="246"/>
      <c r="Y12" s="246"/>
    </row>
    <row r="13" spans="1:27" s="178" customFormat="1" ht="18" customHeight="1">
      <c r="A13" s="2260" t="s">
        <v>236</v>
      </c>
      <c r="B13" s="2260"/>
      <c r="C13" s="2260"/>
      <c r="D13" s="2268">
        <f>入力シート!C14</f>
        <v>45840</v>
      </c>
      <c r="E13" s="2268"/>
      <c r="F13" s="2268"/>
      <c r="G13" s="2268"/>
      <c r="H13" s="2268"/>
      <c r="I13" s="2268"/>
      <c r="J13" s="2268"/>
      <c r="K13" s="2268"/>
      <c r="L13" s="2268"/>
      <c r="M13" s="2268"/>
      <c r="N13" s="249" t="s">
        <v>267</v>
      </c>
      <c r="O13" s="2268">
        <f>入力シート!C15</f>
        <v>45988</v>
      </c>
      <c r="P13" s="2268"/>
      <c r="Q13" s="2268"/>
      <c r="R13" s="2268"/>
      <c r="S13" s="2268"/>
      <c r="T13" s="2268"/>
      <c r="U13" s="2268"/>
      <c r="V13" s="2268"/>
      <c r="W13" s="2268"/>
      <c r="X13" s="2268"/>
      <c r="Y13" s="246" t="s">
        <v>268</v>
      </c>
    </row>
    <row r="14" spans="1:27" s="178" customFormat="1"/>
    <row r="15" spans="1:27" s="178" customFormat="1" ht="27" customHeight="1">
      <c r="A15" s="2269" t="s">
        <v>269</v>
      </c>
      <c r="B15" s="2270"/>
      <c r="C15" s="2270"/>
      <c r="D15" s="2270"/>
      <c r="E15" s="2270"/>
      <c r="F15" s="2270"/>
      <c r="G15" s="2270"/>
      <c r="H15" s="2270"/>
      <c r="I15" s="2270"/>
      <c r="J15" s="2270"/>
      <c r="K15" s="2270"/>
      <c r="L15" s="2270"/>
      <c r="M15" s="2270"/>
      <c r="N15" s="2270"/>
      <c r="O15" s="2270"/>
      <c r="P15" s="2270"/>
      <c r="Q15" s="2270"/>
      <c r="R15" s="2270"/>
      <c r="S15" s="2270"/>
      <c r="T15" s="2270"/>
      <c r="U15" s="2270"/>
      <c r="V15" s="2271"/>
      <c r="W15" s="2272" t="s">
        <v>270</v>
      </c>
      <c r="X15" s="2272"/>
      <c r="Y15" s="2272"/>
    </row>
    <row r="16" spans="1:27" s="178" customFormat="1" ht="27" customHeight="1">
      <c r="A16" s="2261" t="s">
        <v>271</v>
      </c>
      <c r="B16" s="2262"/>
      <c r="C16" s="2262"/>
      <c r="D16" s="2263"/>
      <c r="E16" s="2263"/>
      <c r="F16" s="2263"/>
      <c r="G16" s="2263"/>
      <c r="H16" s="2263"/>
      <c r="I16" s="2263"/>
      <c r="J16" s="2263"/>
      <c r="K16" s="2263"/>
      <c r="L16" s="2263"/>
      <c r="M16" s="2263"/>
      <c r="N16" s="2263"/>
      <c r="O16" s="2263"/>
      <c r="P16" s="2263"/>
      <c r="Q16" s="2263"/>
      <c r="R16" s="2263"/>
      <c r="S16" s="2263"/>
      <c r="T16" s="2263"/>
      <c r="U16" s="2263"/>
      <c r="V16" s="2264"/>
      <c r="W16" s="2265"/>
      <c r="X16" s="2265"/>
      <c r="Y16" s="2265"/>
    </row>
    <row r="17" spans="1:25" s="178" customFormat="1" ht="27" customHeight="1">
      <c r="A17" s="2261" t="s">
        <v>272</v>
      </c>
      <c r="B17" s="2262"/>
      <c r="C17" s="2262"/>
      <c r="D17" s="2263"/>
      <c r="E17" s="2263"/>
      <c r="F17" s="2263"/>
      <c r="G17" s="2263"/>
      <c r="H17" s="2263"/>
      <c r="I17" s="2263"/>
      <c r="J17" s="2263"/>
      <c r="K17" s="2263"/>
      <c r="L17" s="2263"/>
      <c r="M17" s="2263"/>
      <c r="N17" s="2263"/>
      <c r="O17" s="2263"/>
      <c r="P17" s="2263"/>
      <c r="Q17" s="2263"/>
      <c r="R17" s="2263"/>
      <c r="S17" s="2263"/>
      <c r="T17" s="2263"/>
      <c r="U17" s="2263"/>
      <c r="V17" s="2264"/>
      <c r="W17" s="2265"/>
      <c r="X17" s="2265"/>
      <c r="Y17" s="2265"/>
    </row>
    <row r="18" spans="1:25" s="178" customFormat="1" ht="27" customHeight="1">
      <c r="A18" s="2261" t="s">
        <v>273</v>
      </c>
      <c r="B18" s="2262"/>
      <c r="C18" s="2262"/>
      <c r="D18" s="2263"/>
      <c r="E18" s="2263"/>
      <c r="F18" s="2263"/>
      <c r="G18" s="2263"/>
      <c r="H18" s="2263"/>
      <c r="I18" s="2263"/>
      <c r="J18" s="2263"/>
      <c r="K18" s="2263"/>
      <c r="L18" s="2263"/>
      <c r="M18" s="2263"/>
      <c r="N18" s="2263"/>
      <c r="O18" s="2263"/>
      <c r="P18" s="2263"/>
      <c r="Q18" s="2263"/>
      <c r="R18" s="2263"/>
      <c r="S18" s="2263"/>
      <c r="T18" s="2263"/>
      <c r="U18" s="2263"/>
      <c r="V18" s="2264"/>
      <c r="W18" s="2265"/>
      <c r="X18" s="2265"/>
      <c r="Y18" s="2265"/>
    </row>
    <row r="19" spans="1:25" s="178" customFormat="1" ht="27" customHeight="1">
      <c r="A19" s="2261" t="s">
        <v>274</v>
      </c>
      <c r="B19" s="2262"/>
      <c r="C19" s="2262"/>
      <c r="D19" s="2263"/>
      <c r="E19" s="2263"/>
      <c r="F19" s="2263"/>
      <c r="G19" s="2263"/>
      <c r="H19" s="2263"/>
      <c r="I19" s="2263"/>
      <c r="J19" s="2263"/>
      <c r="K19" s="2263"/>
      <c r="L19" s="2263"/>
      <c r="M19" s="2263"/>
      <c r="N19" s="2263"/>
      <c r="O19" s="2263"/>
      <c r="P19" s="2263"/>
      <c r="Q19" s="2263"/>
      <c r="R19" s="2263"/>
      <c r="S19" s="2263"/>
      <c r="T19" s="2263"/>
      <c r="U19" s="2263"/>
      <c r="V19" s="2264"/>
      <c r="W19" s="2265"/>
      <c r="X19" s="2265"/>
      <c r="Y19" s="2265"/>
    </row>
    <row r="20" spans="1:25" s="178" customFormat="1" ht="27" customHeight="1">
      <c r="A20" s="2261" t="s">
        <v>275</v>
      </c>
      <c r="B20" s="2262"/>
      <c r="C20" s="2262"/>
      <c r="D20" s="2263"/>
      <c r="E20" s="2263"/>
      <c r="F20" s="2263"/>
      <c r="G20" s="2263"/>
      <c r="H20" s="2263"/>
      <c r="I20" s="2263"/>
      <c r="J20" s="2263"/>
      <c r="K20" s="2263"/>
      <c r="L20" s="2263"/>
      <c r="M20" s="2263"/>
      <c r="N20" s="2263"/>
      <c r="O20" s="2263"/>
      <c r="P20" s="2263"/>
      <c r="Q20" s="2263"/>
      <c r="R20" s="2263"/>
      <c r="S20" s="2263"/>
      <c r="T20" s="2263"/>
      <c r="U20" s="2263"/>
      <c r="V20" s="2264"/>
      <c r="W20" s="2273">
        <f>SUM(W16:Y19)</f>
        <v>0</v>
      </c>
      <c r="X20" s="2273"/>
      <c r="Y20" s="2273"/>
    </row>
    <row r="21" spans="1:25" s="178" customFormat="1" ht="27" customHeight="1">
      <c r="A21" s="2261" t="s">
        <v>276</v>
      </c>
      <c r="B21" s="2262"/>
      <c r="C21" s="2262"/>
      <c r="D21" s="2263"/>
      <c r="E21" s="2263"/>
      <c r="F21" s="2263"/>
      <c r="G21" s="2263"/>
      <c r="H21" s="2263"/>
      <c r="I21" s="2263"/>
      <c r="J21" s="2263"/>
      <c r="K21" s="2263"/>
      <c r="L21" s="2263"/>
      <c r="M21" s="2263"/>
      <c r="N21" s="2263"/>
      <c r="O21" s="2263"/>
      <c r="P21" s="2263"/>
      <c r="Q21" s="2263"/>
      <c r="R21" s="2263"/>
      <c r="S21" s="2263"/>
      <c r="T21" s="2263"/>
      <c r="U21" s="2263"/>
      <c r="V21" s="2264"/>
      <c r="W21" s="2273">
        <f>W20*0.1</f>
        <v>0</v>
      </c>
      <c r="X21" s="2273"/>
      <c r="Y21" s="2273"/>
    </row>
    <row r="22" spans="1:25" s="178" customFormat="1" ht="27" customHeight="1">
      <c r="A22" s="2261" t="s">
        <v>277</v>
      </c>
      <c r="B22" s="2262"/>
      <c r="C22" s="2262"/>
      <c r="D22" s="2263"/>
      <c r="E22" s="2263"/>
      <c r="F22" s="2263"/>
      <c r="G22" s="2263"/>
      <c r="H22" s="2263"/>
      <c r="I22" s="2263"/>
      <c r="J22" s="2263"/>
      <c r="K22" s="2263"/>
      <c r="L22" s="2263"/>
      <c r="M22" s="2263"/>
      <c r="N22" s="2263"/>
      <c r="O22" s="2263"/>
      <c r="P22" s="2263"/>
      <c r="Q22" s="2263"/>
      <c r="R22" s="2263"/>
      <c r="S22" s="2263"/>
      <c r="T22" s="2263"/>
      <c r="U22" s="2263"/>
      <c r="V22" s="2264"/>
      <c r="W22" s="2273">
        <f>SUM(W20:Y21)</f>
        <v>0</v>
      </c>
      <c r="X22" s="2273"/>
      <c r="Y22" s="2273"/>
    </row>
    <row r="23" spans="1:25" s="178" customFormat="1" ht="27" customHeight="1">
      <c r="A23" s="2261" t="s">
        <v>278</v>
      </c>
      <c r="B23" s="2262"/>
      <c r="C23" s="2262"/>
      <c r="D23" s="2263"/>
      <c r="E23" s="2263"/>
      <c r="F23" s="2263"/>
      <c r="G23" s="2263"/>
      <c r="H23" s="2263"/>
      <c r="I23" s="2263"/>
      <c r="J23" s="2263"/>
      <c r="K23" s="2263"/>
      <c r="L23" s="2263"/>
      <c r="M23" s="2263"/>
      <c r="N23" s="2263"/>
      <c r="O23" s="2263"/>
      <c r="P23" s="2263"/>
      <c r="Q23" s="2263"/>
      <c r="R23" s="2263"/>
      <c r="S23" s="2263"/>
      <c r="T23" s="2263"/>
      <c r="U23" s="2263"/>
      <c r="V23" s="2264"/>
      <c r="W23" s="2274"/>
      <c r="X23" s="2274"/>
      <c r="Y23" s="2274"/>
    </row>
    <row r="24" spans="1:25" s="178" customFormat="1" ht="27" customHeight="1">
      <c r="A24" s="2274"/>
      <c r="B24" s="2274"/>
      <c r="C24" s="2274"/>
      <c r="D24" s="2274"/>
      <c r="E24" s="2274"/>
      <c r="F24" s="2274"/>
      <c r="G24" s="2274"/>
      <c r="H24" s="2274"/>
      <c r="I24" s="2274"/>
      <c r="J24" s="2274"/>
      <c r="K24" s="2274"/>
      <c r="L24" s="2274"/>
      <c r="M24" s="2274"/>
      <c r="N24" s="2274"/>
      <c r="O24" s="2274"/>
      <c r="P24" s="2274"/>
      <c r="Q24" s="2274"/>
      <c r="R24" s="2274"/>
      <c r="S24" s="2274"/>
      <c r="T24" s="2274"/>
      <c r="U24" s="2274"/>
      <c r="V24" s="2274"/>
      <c r="W24" s="2274"/>
      <c r="X24" s="2274"/>
      <c r="Y24" s="2274"/>
    </row>
    <row r="25" spans="1:25" s="178" customFormat="1" ht="27" customHeight="1">
      <c r="A25" s="2274"/>
      <c r="B25" s="2274"/>
      <c r="C25" s="2274"/>
      <c r="D25" s="2274"/>
      <c r="E25" s="2274"/>
      <c r="F25" s="2274"/>
      <c r="G25" s="2274"/>
      <c r="H25" s="2274"/>
      <c r="I25" s="2274"/>
      <c r="J25" s="2274"/>
      <c r="K25" s="2274"/>
      <c r="L25" s="2274"/>
      <c r="M25" s="2274"/>
      <c r="N25" s="2274"/>
      <c r="O25" s="2274"/>
      <c r="P25" s="2274"/>
      <c r="Q25" s="2274"/>
      <c r="R25" s="2274"/>
      <c r="S25" s="2274"/>
      <c r="T25" s="2274"/>
      <c r="U25" s="2274"/>
      <c r="V25" s="2274"/>
      <c r="W25" s="2274"/>
      <c r="X25" s="2274"/>
      <c r="Y25" s="2274"/>
    </row>
    <row r="26" spans="1:25" s="178" customFormat="1" ht="27" customHeight="1">
      <c r="A26" s="2274"/>
      <c r="B26" s="2274"/>
      <c r="C26" s="2274"/>
      <c r="D26" s="2274"/>
      <c r="E26" s="2274"/>
      <c r="F26" s="2274"/>
      <c r="G26" s="2274"/>
      <c r="H26" s="2274"/>
      <c r="I26" s="2274"/>
      <c r="J26" s="2274"/>
      <c r="K26" s="2274"/>
      <c r="L26" s="2274"/>
      <c r="M26" s="2274"/>
      <c r="N26" s="2274"/>
      <c r="O26" s="2274"/>
      <c r="P26" s="2274"/>
      <c r="Q26" s="2274"/>
      <c r="R26" s="2274"/>
      <c r="S26" s="2274"/>
      <c r="T26" s="2274"/>
      <c r="U26" s="2274"/>
      <c r="V26" s="2274"/>
      <c r="W26" s="2274"/>
      <c r="X26" s="2274"/>
      <c r="Y26" s="2274"/>
    </row>
    <row r="27" spans="1:25" s="178" customFormat="1" ht="27" customHeight="1">
      <c r="A27" s="2274"/>
      <c r="B27" s="2274"/>
      <c r="C27" s="2274"/>
      <c r="D27" s="2274"/>
      <c r="E27" s="2274"/>
      <c r="F27" s="2274"/>
      <c r="G27" s="2274"/>
      <c r="H27" s="2274"/>
      <c r="I27" s="2274"/>
      <c r="J27" s="2274"/>
      <c r="K27" s="2274"/>
      <c r="L27" s="2274"/>
      <c r="M27" s="2274"/>
      <c r="N27" s="2274"/>
      <c r="O27" s="2274"/>
      <c r="P27" s="2274"/>
      <c r="Q27" s="2274"/>
      <c r="R27" s="2274"/>
      <c r="S27" s="2274"/>
      <c r="T27" s="2274"/>
      <c r="U27" s="2274"/>
      <c r="V27" s="2274"/>
      <c r="W27" s="2274"/>
      <c r="X27" s="2274"/>
      <c r="Y27" s="2274"/>
    </row>
    <row r="28" spans="1:25" s="178" customFormat="1" ht="27" customHeight="1">
      <c r="A28" s="2274"/>
      <c r="B28" s="2274"/>
      <c r="C28" s="2274"/>
      <c r="D28" s="2274"/>
      <c r="E28" s="2274"/>
      <c r="F28" s="2274"/>
      <c r="G28" s="2274"/>
      <c r="H28" s="2274"/>
      <c r="I28" s="2274"/>
      <c r="J28" s="2274"/>
      <c r="K28" s="2274"/>
      <c r="L28" s="2274"/>
      <c r="M28" s="2274"/>
      <c r="N28" s="2274"/>
      <c r="O28" s="2274"/>
      <c r="P28" s="2274"/>
      <c r="Q28" s="2274"/>
      <c r="R28" s="2274"/>
      <c r="S28" s="2274"/>
      <c r="T28" s="2274"/>
      <c r="U28" s="2274"/>
      <c r="V28" s="2274"/>
      <c r="W28" s="2274"/>
      <c r="X28" s="2274"/>
      <c r="Y28" s="2274"/>
    </row>
    <row r="29" spans="1:25" s="178" customFormat="1" ht="27" customHeight="1">
      <c r="A29" s="2274"/>
      <c r="B29" s="2274"/>
      <c r="C29" s="2274"/>
      <c r="D29" s="2274"/>
      <c r="E29" s="2274"/>
      <c r="F29" s="2274"/>
      <c r="G29" s="2274"/>
      <c r="H29" s="2274"/>
      <c r="I29" s="2274"/>
      <c r="J29" s="2274"/>
      <c r="K29" s="2274"/>
      <c r="L29" s="2274"/>
      <c r="M29" s="2274"/>
      <c r="N29" s="2274"/>
      <c r="O29" s="2274"/>
      <c r="P29" s="2274"/>
      <c r="Q29" s="2274"/>
      <c r="R29" s="2274"/>
      <c r="S29" s="2274"/>
      <c r="T29" s="2274"/>
      <c r="U29" s="2274"/>
      <c r="V29" s="2274"/>
      <c r="W29" s="2274"/>
      <c r="X29" s="2274"/>
      <c r="Y29" s="2274"/>
    </row>
    <row r="30" spans="1:25" s="178" customFormat="1" ht="27" customHeight="1">
      <c r="A30" s="2274"/>
      <c r="B30" s="2274"/>
      <c r="C30" s="2274"/>
      <c r="D30" s="2274"/>
      <c r="E30" s="2274"/>
      <c r="F30" s="2274"/>
      <c r="G30" s="2274"/>
      <c r="H30" s="2274"/>
      <c r="I30" s="2274"/>
      <c r="J30" s="2274"/>
      <c r="K30" s="2274"/>
      <c r="L30" s="2274"/>
      <c r="M30" s="2274"/>
      <c r="N30" s="2274"/>
      <c r="O30" s="2274"/>
      <c r="P30" s="2274"/>
      <c r="Q30" s="2274"/>
      <c r="R30" s="2274"/>
      <c r="S30" s="2274"/>
      <c r="T30" s="2274"/>
      <c r="U30" s="2274"/>
      <c r="V30" s="2274"/>
      <c r="W30" s="2274"/>
      <c r="X30" s="2274"/>
      <c r="Y30" s="2274"/>
    </row>
    <row r="31" spans="1:25" s="178" customFormat="1" ht="27" customHeight="1">
      <c r="A31" s="2274"/>
      <c r="B31" s="2274"/>
      <c r="C31" s="2274"/>
      <c r="D31" s="2274"/>
      <c r="E31" s="2274"/>
      <c r="F31" s="2274"/>
      <c r="G31" s="2274"/>
      <c r="H31" s="2274"/>
      <c r="I31" s="2274"/>
      <c r="J31" s="2274"/>
      <c r="K31" s="2274"/>
      <c r="L31" s="2274"/>
      <c r="M31" s="2274"/>
      <c r="N31" s="2274"/>
      <c r="O31" s="2274"/>
      <c r="P31" s="2274"/>
      <c r="Q31" s="2274"/>
      <c r="R31" s="2274"/>
      <c r="S31" s="2274"/>
      <c r="T31" s="2274"/>
      <c r="U31" s="2274"/>
      <c r="V31" s="2274"/>
      <c r="W31" s="2274"/>
      <c r="X31" s="2274"/>
      <c r="Y31" s="2274"/>
    </row>
    <row r="32" spans="1:25" s="178" customFormat="1" ht="27" customHeight="1">
      <c r="A32" s="2274"/>
      <c r="B32" s="2274"/>
      <c r="C32" s="2274"/>
      <c r="D32" s="2274"/>
      <c r="E32" s="2274"/>
      <c r="F32" s="2274"/>
      <c r="G32" s="2274"/>
      <c r="H32" s="2274"/>
      <c r="I32" s="2274"/>
      <c r="J32" s="2274"/>
      <c r="K32" s="2274"/>
      <c r="L32" s="2274"/>
      <c r="M32" s="2274"/>
      <c r="N32" s="2274"/>
      <c r="O32" s="2274"/>
      <c r="P32" s="2274"/>
      <c r="Q32" s="2274"/>
      <c r="R32" s="2274"/>
      <c r="S32" s="2274"/>
      <c r="T32" s="2274"/>
      <c r="U32" s="2274"/>
      <c r="V32" s="2274"/>
      <c r="W32" s="2274"/>
      <c r="X32" s="2274"/>
      <c r="Y32" s="2274"/>
    </row>
    <row r="33" spans="1:25" s="178" customFormat="1" ht="27" customHeight="1">
      <c r="A33" s="2274"/>
      <c r="B33" s="2274"/>
      <c r="C33" s="2274"/>
      <c r="D33" s="2274"/>
      <c r="E33" s="2274"/>
      <c r="F33" s="2274"/>
      <c r="G33" s="2274"/>
      <c r="H33" s="2274"/>
      <c r="I33" s="2274"/>
      <c r="J33" s="2274"/>
      <c r="K33" s="2274"/>
      <c r="L33" s="2274"/>
      <c r="M33" s="2274"/>
      <c r="N33" s="2274"/>
      <c r="O33" s="2274"/>
      <c r="P33" s="2274"/>
      <c r="Q33" s="2274"/>
      <c r="R33" s="2274"/>
      <c r="S33" s="2274"/>
      <c r="T33" s="2274"/>
      <c r="U33" s="2274"/>
      <c r="V33" s="2274"/>
      <c r="W33" s="2274"/>
      <c r="X33" s="2274"/>
      <c r="Y33" s="2274"/>
    </row>
    <row r="34" spans="1:25" s="178" customFormat="1" ht="14.25" customHeight="1">
      <c r="A34" s="2276" t="s">
        <v>1566</v>
      </c>
      <c r="B34" s="2276"/>
      <c r="C34" s="2276"/>
      <c r="D34" s="2276"/>
      <c r="E34" s="2276"/>
      <c r="F34" s="2276"/>
      <c r="G34" s="2276"/>
      <c r="H34" s="2276"/>
      <c r="I34" s="2276"/>
      <c r="J34" s="2276"/>
      <c r="K34" s="2276"/>
      <c r="L34" s="2276"/>
      <c r="M34" s="2276"/>
      <c r="N34" s="2276"/>
      <c r="O34" s="2276"/>
      <c r="P34" s="2276"/>
      <c r="Q34" s="2276"/>
      <c r="R34" s="2276"/>
      <c r="S34" s="2276"/>
      <c r="T34" s="2276"/>
      <c r="U34" s="2276"/>
      <c r="V34" s="2276"/>
      <c r="W34" s="2276"/>
      <c r="X34" s="2276"/>
      <c r="Y34" s="2276"/>
    </row>
    <row r="35" spans="1:25" ht="13.5" customHeight="1">
      <c r="A35" s="776" t="s">
        <v>1567</v>
      </c>
      <c r="E35" s="2275"/>
      <c r="F35" s="2275"/>
      <c r="G35" s="2275"/>
      <c r="H35" s="2275"/>
      <c r="I35" s="2275"/>
      <c r="J35" s="238" t="s">
        <v>1568</v>
      </c>
    </row>
    <row r="36" spans="1:25" ht="13.5" customHeight="1"/>
    <row r="46" spans="1:25">
      <c r="A46" s="250"/>
    </row>
  </sheetData>
  <mergeCells count="123">
    <mergeCell ref="E35:I35"/>
    <mergeCell ref="A34:Y34"/>
    <mergeCell ref="R33:T33"/>
    <mergeCell ref="U33:V33"/>
    <mergeCell ref="W33:Y33"/>
    <mergeCell ref="A33:C33"/>
    <mergeCell ref="D33:H33"/>
    <mergeCell ref="I33:J33"/>
    <mergeCell ref="K33:L33"/>
    <mergeCell ref="M33:O33"/>
    <mergeCell ref="P33:Q33"/>
    <mergeCell ref="A32:C32"/>
    <mergeCell ref="D32:H32"/>
    <mergeCell ref="I32:J32"/>
    <mergeCell ref="K32:L32"/>
    <mergeCell ref="M32:O32"/>
    <mergeCell ref="P32:Q32"/>
    <mergeCell ref="R32:T32"/>
    <mergeCell ref="U32:V32"/>
    <mergeCell ref="W32:Y32"/>
    <mergeCell ref="A31:C31"/>
    <mergeCell ref="D31:H31"/>
    <mergeCell ref="I31:J31"/>
    <mergeCell ref="K31:L31"/>
    <mergeCell ref="M31:O31"/>
    <mergeCell ref="P31:Q31"/>
    <mergeCell ref="R31:T31"/>
    <mergeCell ref="U31:V31"/>
    <mergeCell ref="W31:Y31"/>
    <mergeCell ref="R29:T29"/>
    <mergeCell ref="U29:V29"/>
    <mergeCell ref="W29:Y29"/>
    <mergeCell ref="A30:C30"/>
    <mergeCell ref="D30:H30"/>
    <mergeCell ref="I30:J30"/>
    <mergeCell ref="K30:L30"/>
    <mergeCell ref="M30:O30"/>
    <mergeCell ref="P30:Q30"/>
    <mergeCell ref="R30:T30"/>
    <mergeCell ref="A29:C29"/>
    <mergeCell ref="D29:H29"/>
    <mergeCell ref="I29:J29"/>
    <mergeCell ref="K29:L29"/>
    <mergeCell ref="M29:O29"/>
    <mergeCell ref="P29:Q29"/>
    <mergeCell ref="U30:V30"/>
    <mergeCell ref="W30:Y30"/>
    <mergeCell ref="A28:C28"/>
    <mergeCell ref="D28:H28"/>
    <mergeCell ref="I28:J28"/>
    <mergeCell ref="K28:L28"/>
    <mergeCell ref="M28:O28"/>
    <mergeCell ref="P28:Q28"/>
    <mergeCell ref="R28:T28"/>
    <mergeCell ref="U28:V28"/>
    <mergeCell ref="W28:Y28"/>
    <mergeCell ref="A27:C27"/>
    <mergeCell ref="D27:H27"/>
    <mergeCell ref="I27:J27"/>
    <mergeCell ref="K27:L27"/>
    <mergeCell ref="M27:O27"/>
    <mergeCell ref="P27:Q27"/>
    <mergeCell ref="R27:T27"/>
    <mergeCell ref="U27:V27"/>
    <mergeCell ref="W27:Y27"/>
    <mergeCell ref="R25:T25"/>
    <mergeCell ref="U25:V25"/>
    <mergeCell ref="W25:Y25"/>
    <mergeCell ref="A26:C26"/>
    <mergeCell ref="D26:H26"/>
    <mergeCell ref="I26:J26"/>
    <mergeCell ref="K26:L26"/>
    <mergeCell ref="M26:O26"/>
    <mergeCell ref="P26:Q26"/>
    <mergeCell ref="R26:T26"/>
    <mergeCell ref="A25:C25"/>
    <mergeCell ref="D25:H25"/>
    <mergeCell ref="I25:J25"/>
    <mergeCell ref="K25:L25"/>
    <mergeCell ref="M25:O25"/>
    <mergeCell ref="P25:Q25"/>
    <mergeCell ref="U26:V26"/>
    <mergeCell ref="W26:Y26"/>
    <mergeCell ref="A22:V22"/>
    <mergeCell ref="W22:Y22"/>
    <mergeCell ref="A23:V23"/>
    <mergeCell ref="W23:Y23"/>
    <mergeCell ref="W24:Y24"/>
    <mergeCell ref="A19:V19"/>
    <mergeCell ref="W19:Y19"/>
    <mergeCell ref="A20:V20"/>
    <mergeCell ref="W20:Y20"/>
    <mergeCell ref="A21:V21"/>
    <mergeCell ref="W21:Y21"/>
    <mergeCell ref="A24:C24"/>
    <mergeCell ref="D24:H24"/>
    <mergeCell ref="I24:J24"/>
    <mergeCell ref="K24:L24"/>
    <mergeCell ref="M24:O24"/>
    <mergeCell ref="P24:Q24"/>
    <mergeCell ref="R24:T24"/>
    <mergeCell ref="U24:V24"/>
    <mergeCell ref="A18:V18"/>
    <mergeCell ref="W18:Y18"/>
    <mergeCell ref="A12:C12"/>
    <mergeCell ref="A13:C13"/>
    <mergeCell ref="D13:M13"/>
    <mergeCell ref="D12:M12"/>
    <mergeCell ref="O13:X13"/>
    <mergeCell ref="A15:V15"/>
    <mergeCell ref="W15:Y15"/>
    <mergeCell ref="S2:Y2"/>
    <mergeCell ref="A9:Y9"/>
    <mergeCell ref="A11:C11"/>
    <mergeCell ref="A16:V16"/>
    <mergeCell ref="W16:Y16"/>
    <mergeCell ref="A17:V17"/>
    <mergeCell ref="W17:Y17"/>
    <mergeCell ref="A3:I3"/>
    <mergeCell ref="Q4:Y5"/>
    <mergeCell ref="Q6:Y6"/>
    <mergeCell ref="Q7:Y7"/>
    <mergeCell ref="D10:Y11"/>
  </mergeCells>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0"/>
  </sheetPr>
  <dimension ref="A5:Y54"/>
  <sheetViews>
    <sheetView showZeros="0" view="pageBreakPreview" zoomScale="85" zoomScaleNormal="95" zoomScaleSheetLayoutView="85" workbookViewId="0">
      <selection activeCell="C11" sqref="C11"/>
    </sheetView>
  </sheetViews>
  <sheetFormatPr defaultColWidth="3.21875" defaultRowHeight="13.2"/>
  <cols>
    <col min="1" max="16384" width="3.21875" style="98"/>
  </cols>
  <sheetData>
    <row r="5" spans="1:25">
      <c r="A5" s="96" t="s">
        <v>316</v>
      </c>
      <c r="B5" s="123"/>
      <c r="C5" s="123"/>
      <c r="D5" s="123"/>
      <c r="E5" s="123"/>
      <c r="F5" s="123"/>
      <c r="G5" s="123"/>
      <c r="H5" s="123"/>
      <c r="I5" s="123"/>
      <c r="J5" s="123"/>
      <c r="K5" s="123"/>
      <c r="L5" s="123"/>
      <c r="M5" s="123"/>
      <c r="N5" s="123"/>
      <c r="O5" s="123"/>
      <c r="P5" s="123"/>
      <c r="Q5" s="123"/>
      <c r="R5" s="123"/>
      <c r="S5" s="123"/>
      <c r="T5" s="123"/>
      <c r="U5" s="123"/>
      <c r="V5" s="123"/>
      <c r="W5" s="123"/>
      <c r="X5" s="123"/>
      <c r="Y5" s="123"/>
    </row>
    <row r="6" spans="1:25">
      <c r="A6" s="123"/>
      <c r="B6" s="123"/>
      <c r="C6" s="123"/>
      <c r="D6" s="123"/>
      <c r="E6" s="123"/>
      <c r="F6" s="123"/>
      <c r="G6" s="123"/>
      <c r="H6" s="123"/>
      <c r="I6" s="123"/>
      <c r="J6" s="123"/>
      <c r="K6" s="123"/>
      <c r="L6" s="123"/>
      <c r="M6" s="123"/>
      <c r="N6" s="123"/>
      <c r="O6" s="123"/>
      <c r="P6" s="123"/>
      <c r="Q6" s="123"/>
      <c r="R6" s="123"/>
      <c r="S6" s="123"/>
      <c r="T6" s="123"/>
      <c r="U6" s="123"/>
      <c r="V6" s="123"/>
      <c r="W6" s="123"/>
      <c r="X6" s="123"/>
      <c r="Y6" s="123"/>
    </row>
    <row r="7" spans="1:25" ht="26.1" customHeight="1">
      <c r="A7" s="2350" t="s">
        <v>317</v>
      </c>
      <c r="B7" s="2351"/>
      <c r="C7" s="2351"/>
      <c r="D7" s="2351"/>
      <c r="E7" s="2351"/>
      <c r="F7" s="2351"/>
      <c r="G7" s="2351"/>
      <c r="H7" s="2351"/>
      <c r="I7" s="2351"/>
      <c r="J7" s="2351"/>
      <c r="K7" s="2351"/>
      <c r="L7" s="2351"/>
      <c r="M7" s="2351"/>
      <c r="N7" s="2351"/>
      <c r="O7" s="2351"/>
      <c r="P7" s="2351"/>
      <c r="Q7" s="2351"/>
      <c r="R7" s="2351"/>
      <c r="S7" s="2351"/>
      <c r="T7" s="2351"/>
      <c r="U7" s="2351"/>
      <c r="V7" s="2351"/>
      <c r="W7" s="2351"/>
      <c r="X7" s="2351"/>
      <c r="Y7" s="2352"/>
    </row>
    <row r="8" spans="1:25" ht="26.1" customHeight="1">
      <c r="A8" s="2353" t="s">
        <v>318</v>
      </c>
      <c r="B8" s="2354"/>
      <c r="C8" s="2354"/>
      <c r="D8" s="2354"/>
      <c r="E8" s="2354"/>
      <c r="F8" s="2354"/>
      <c r="G8" s="2354"/>
      <c r="H8" s="2354"/>
      <c r="I8" s="2354"/>
      <c r="J8" s="2354"/>
      <c r="K8" s="2354"/>
      <c r="L8" s="2354"/>
      <c r="M8" s="2354"/>
      <c r="N8" s="2354"/>
      <c r="O8" s="2354"/>
      <c r="P8" s="2354"/>
      <c r="Q8" s="2354"/>
      <c r="R8" s="2354"/>
      <c r="S8" s="2354"/>
      <c r="T8" s="2354"/>
      <c r="U8" s="2354"/>
      <c r="V8" s="2354"/>
      <c r="W8" s="2354"/>
      <c r="X8" s="2354"/>
      <c r="Y8" s="2355"/>
    </row>
    <row r="9" spans="1:25">
      <c r="A9" s="116"/>
      <c r="B9" s="117"/>
      <c r="C9" s="117"/>
      <c r="D9" s="117"/>
      <c r="E9" s="117"/>
      <c r="F9" s="117"/>
      <c r="G9" s="117"/>
      <c r="H9" s="117"/>
      <c r="I9" s="117"/>
      <c r="J9" s="117"/>
      <c r="K9" s="117"/>
      <c r="L9" s="117"/>
      <c r="M9" s="117"/>
      <c r="N9" s="117"/>
      <c r="O9" s="117"/>
      <c r="P9" s="117"/>
      <c r="Q9" s="96"/>
      <c r="R9" s="96"/>
      <c r="S9" s="96"/>
      <c r="T9" s="96"/>
      <c r="U9" s="96"/>
      <c r="V9" s="96"/>
      <c r="W9" s="96"/>
      <c r="X9" s="96"/>
      <c r="Y9" s="119"/>
    </row>
    <row r="10" spans="1:25">
      <c r="A10" s="116"/>
      <c r="B10" s="117"/>
      <c r="C10" s="117"/>
      <c r="D10" s="117"/>
      <c r="E10" s="117"/>
      <c r="F10" s="117"/>
      <c r="G10" s="117"/>
      <c r="H10" s="117"/>
      <c r="I10" s="117"/>
      <c r="J10" s="117"/>
      <c r="K10" s="117"/>
      <c r="L10" s="117"/>
      <c r="M10" s="117"/>
      <c r="N10" s="117"/>
      <c r="O10" s="96"/>
      <c r="P10" s="96"/>
      <c r="Q10" s="230" t="s">
        <v>233</v>
      </c>
      <c r="R10" s="2356">
        <v>37778</v>
      </c>
      <c r="S10" s="2356"/>
      <c r="T10" s="2356"/>
      <c r="U10" s="2356"/>
      <c r="V10" s="2356"/>
      <c r="W10" s="2356"/>
      <c r="X10" s="2356"/>
      <c r="Y10" s="119"/>
    </row>
    <row r="11" spans="1:25">
      <c r="A11" s="116"/>
      <c r="B11" s="117"/>
      <c r="C11" s="117"/>
      <c r="D11" s="117"/>
      <c r="E11" s="117"/>
      <c r="F11" s="117"/>
      <c r="G11" s="117"/>
      <c r="H11" s="117"/>
      <c r="I11" s="117"/>
      <c r="J11" s="117"/>
      <c r="K11" s="117"/>
      <c r="L11" s="117"/>
      <c r="M11" s="117"/>
      <c r="N11" s="117"/>
      <c r="O11" s="117"/>
      <c r="P11" s="117"/>
      <c r="Q11" s="117"/>
      <c r="R11" s="117"/>
      <c r="S11" s="117"/>
      <c r="T11" s="117"/>
      <c r="U11" s="117"/>
      <c r="V11" s="117"/>
      <c r="W11" s="117"/>
      <c r="X11" s="117"/>
      <c r="Y11" s="119"/>
    </row>
    <row r="12" spans="1:25">
      <c r="A12" s="116"/>
      <c r="B12" s="124" t="s">
        <v>319</v>
      </c>
      <c r="C12" s="125"/>
      <c r="D12" s="125"/>
      <c r="E12" s="125"/>
      <c r="F12" s="284"/>
      <c r="G12" s="284"/>
      <c r="H12" s="126"/>
      <c r="I12" s="117"/>
      <c r="J12" s="117"/>
      <c r="K12" s="117"/>
      <c r="L12" s="117"/>
      <c r="M12" s="117"/>
      <c r="N12" s="117"/>
      <c r="O12" s="117"/>
      <c r="P12" s="117"/>
      <c r="Q12" s="117"/>
      <c r="R12" s="117"/>
      <c r="S12" s="117"/>
      <c r="T12" s="117"/>
      <c r="U12" s="117"/>
      <c r="V12" s="117"/>
      <c r="W12" s="117"/>
      <c r="X12" s="117"/>
      <c r="Y12" s="119"/>
    </row>
    <row r="13" spans="1:25">
      <c r="A13" s="116"/>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9"/>
    </row>
    <row r="14" spans="1:25" ht="13.5" customHeight="1">
      <c r="A14" s="116"/>
      <c r="B14" s="272"/>
      <c r="C14" s="272"/>
      <c r="D14" s="368" t="str">
        <f>"第50"&amp;入力シート!C3&amp;"-"&amp;入力シート!C4&amp;"号"</f>
        <v>第507-12345-001号</v>
      </c>
      <c r="E14" s="368"/>
      <c r="F14" s="368"/>
      <c r="G14" s="368"/>
      <c r="H14" s="368"/>
      <c r="I14" s="368"/>
      <c r="J14" s="368"/>
      <c r="K14" s="368"/>
      <c r="L14" s="368"/>
      <c r="M14" s="368"/>
      <c r="N14" s="117"/>
      <c r="O14" s="117"/>
      <c r="P14" s="117"/>
      <c r="Q14" s="117"/>
      <c r="R14" s="117"/>
      <c r="S14" s="2357" t="str">
        <f>入力シート!C26</f>
        <v>(株）福岡企画技調</v>
      </c>
      <c r="T14" s="2221"/>
      <c r="U14" s="2221"/>
      <c r="V14" s="2221"/>
      <c r="W14" s="2221"/>
      <c r="X14" s="2221"/>
      <c r="Y14" s="2358"/>
    </row>
    <row r="15" spans="1:25" ht="13.5" customHeight="1">
      <c r="A15" s="116"/>
      <c r="B15" s="2360" t="s">
        <v>235</v>
      </c>
      <c r="C15" s="2360"/>
      <c r="D15" s="2362" t="str">
        <f>入力シート!C10</f>
        <v>県道博多天神線排水性舗装工事（第２工区）</v>
      </c>
      <c r="E15" s="2363"/>
      <c r="F15" s="2363"/>
      <c r="G15" s="2363"/>
      <c r="H15" s="2363"/>
      <c r="I15" s="2363"/>
      <c r="J15" s="2363"/>
      <c r="K15" s="2363"/>
      <c r="L15" s="2363"/>
      <c r="M15" s="2363"/>
      <c r="N15" s="2365" t="s">
        <v>320</v>
      </c>
      <c r="O15" s="2365"/>
      <c r="P15" s="2365"/>
      <c r="Q15" s="2365"/>
      <c r="R15" s="2365"/>
      <c r="S15" s="2221"/>
      <c r="T15" s="2221"/>
      <c r="U15" s="2221"/>
      <c r="V15" s="2221"/>
      <c r="W15" s="2221"/>
      <c r="X15" s="2221"/>
      <c r="Y15" s="2358"/>
    </row>
    <row r="16" spans="1:25">
      <c r="A16" s="116"/>
      <c r="B16" s="2361"/>
      <c r="C16" s="2361"/>
      <c r="D16" s="2364"/>
      <c r="E16" s="2364"/>
      <c r="F16" s="2364"/>
      <c r="G16" s="2364"/>
      <c r="H16" s="2364"/>
      <c r="I16" s="2364"/>
      <c r="J16" s="2364"/>
      <c r="K16" s="2364"/>
      <c r="L16" s="2364"/>
      <c r="M16" s="2364"/>
      <c r="N16" s="2359" t="s">
        <v>321</v>
      </c>
      <c r="O16" s="2359"/>
      <c r="P16" s="2359"/>
      <c r="Q16" s="2359"/>
      <c r="R16" s="2359"/>
      <c r="S16" s="2366" t="str">
        <f>入力シート!C16</f>
        <v>福岡次郎</v>
      </c>
      <c r="T16" s="2366"/>
      <c r="U16" s="2366"/>
      <c r="V16" s="2366"/>
      <c r="W16" s="2366"/>
      <c r="X16" s="2367"/>
      <c r="Y16" s="2368"/>
    </row>
    <row r="17" spans="1:25">
      <c r="A17" s="116"/>
      <c r="B17" s="117"/>
      <c r="C17" s="117"/>
      <c r="D17" s="117"/>
      <c r="E17" s="117"/>
      <c r="F17" s="117"/>
      <c r="G17" s="117"/>
      <c r="H17" s="117"/>
      <c r="I17" s="117"/>
      <c r="J17" s="117"/>
      <c r="K17" s="117"/>
      <c r="L17" s="117"/>
      <c r="M17" s="117"/>
      <c r="N17" s="117"/>
      <c r="O17" s="117"/>
      <c r="P17" s="117"/>
      <c r="Q17" s="117"/>
      <c r="R17" s="117"/>
      <c r="S17" s="117"/>
      <c r="T17" s="117"/>
      <c r="U17" s="117"/>
      <c r="V17" s="117"/>
      <c r="W17" s="117"/>
      <c r="X17" s="117"/>
      <c r="Y17" s="119"/>
    </row>
    <row r="18" spans="1:25" ht="15.9" customHeight="1">
      <c r="A18" s="116"/>
      <c r="B18" s="2325" t="s">
        <v>322</v>
      </c>
      <c r="C18" s="2325"/>
      <c r="D18" s="2325"/>
      <c r="E18" s="2325"/>
      <c r="F18" s="2325" t="s">
        <v>323</v>
      </c>
      <c r="G18" s="2325"/>
      <c r="H18" s="2325"/>
      <c r="I18" s="2325"/>
      <c r="J18" s="2325" t="s">
        <v>324</v>
      </c>
      <c r="K18" s="2325"/>
      <c r="L18" s="2325"/>
      <c r="M18" s="2325"/>
      <c r="N18" s="2325"/>
      <c r="O18" s="2325" t="s">
        <v>325</v>
      </c>
      <c r="P18" s="2325"/>
      <c r="Q18" s="2325"/>
      <c r="R18" s="2325"/>
      <c r="S18" s="2325"/>
      <c r="T18" s="2325" t="s">
        <v>326</v>
      </c>
      <c r="U18" s="2325"/>
      <c r="V18" s="2325"/>
      <c r="W18" s="2325"/>
      <c r="X18" s="2325"/>
      <c r="Y18" s="119"/>
    </row>
    <row r="19" spans="1:25" ht="15.9" customHeight="1">
      <c r="A19" s="116"/>
      <c r="B19" s="2332" t="s">
        <v>1579</v>
      </c>
      <c r="C19" s="2333"/>
      <c r="D19" s="2333"/>
      <c r="E19" s="2334"/>
      <c r="F19" s="2283" t="s">
        <v>1580</v>
      </c>
      <c r="G19" s="2284"/>
      <c r="H19" s="2284"/>
      <c r="I19" s="2285"/>
      <c r="J19" s="2338" t="s">
        <v>1581</v>
      </c>
      <c r="K19" s="2339"/>
      <c r="L19" s="2339"/>
      <c r="M19" s="2339"/>
      <c r="N19" s="2340"/>
      <c r="O19" s="2344" t="s">
        <v>1578</v>
      </c>
      <c r="P19" s="2345"/>
      <c r="Q19" s="2345"/>
      <c r="R19" s="2345"/>
      <c r="S19" s="2346"/>
      <c r="T19" s="2326" t="s">
        <v>400</v>
      </c>
      <c r="U19" s="2327"/>
      <c r="V19" s="2327"/>
      <c r="W19" s="2327"/>
      <c r="X19" s="2328"/>
      <c r="Y19" s="119"/>
    </row>
    <row r="20" spans="1:25" ht="15.9" customHeight="1">
      <c r="A20" s="116"/>
      <c r="B20" s="2335"/>
      <c r="C20" s="2336"/>
      <c r="D20" s="2336"/>
      <c r="E20" s="2337"/>
      <c r="F20" s="2286"/>
      <c r="G20" s="2287"/>
      <c r="H20" s="2287"/>
      <c r="I20" s="2288"/>
      <c r="J20" s="2341"/>
      <c r="K20" s="2342"/>
      <c r="L20" s="2342"/>
      <c r="M20" s="2342"/>
      <c r="N20" s="2343"/>
      <c r="O20" s="2347"/>
      <c r="P20" s="2348"/>
      <c r="Q20" s="2348"/>
      <c r="R20" s="2348"/>
      <c r="S20" s="2349"/>
      <c r="T20" s="2329"/>
      <c r="U20" s="2330"/>
      <c r="V20" s="2330"/>
      <c r="W20" s="2330"/>
      <c r="X20" s="2331"/>
      <c r="Y20" s="119"/>
    </row>
    <row r="21" spans="1:25" ht="15.9" customHeight="1">
      <c r="A21" s="116"/>
      <c r="B21" s="2332"/>
      <c r="C21" s="2333"/>
      <c r="D21" s="2333"/>
      <c r="E21" s="2334"/>
      <c r="F21" s="2332"/>
      <c r="G21" s="2333"/>
      <c r="H21" s="2333"/>
      <c r="I21" s="2334"/>
      <c r="J21" s="2338"/>
      <c r="K21" s="2339"/>
      <c r="L21" s="2339"/>
      <c r="M21" s="2339"/>
      <c r="N21" s="2340"/>
      <c r="O21" s="2344"/>
      <c r="P21" s="2345"/>
      <c r="Q21" s="2345"/>
      <c r="R21" s="2345"/>
      <c r="S21" s="2346"/>
      <c r="T21" s="2326"/>
      <c r="U21" s="2327"/>
      <c r="V21" s="2327"/>
      <c r="W21" s="2327"/>
      <c r="X21" s="2328"/>
      <c r="Y21" s="119"/>
    </row>
    <row r="22" spans="1:25" ht="15.9" customHeight="1">
      <c r="A22" s="116"/>
      <c r="B22" s="2335"/>
      <c r="C22" s="2336"/>
      <c r="D22" s="2336"/>
      <c r="E22" s="2337"/>
      <c r="F22" s="2335"/>
      <c r="G22" s="2336"/>
      <c r="H22" s="2336"/>
      <c r="I22" s="2337"/>
      <c r="J22" s="2341"/>
      <c r="K22" s="2342"/>
      <c r="L22" s="2342"/>
      <c r="M22" s="2342"/>
      <c r="N22" s="2343"/>
      <c r="O22" s="2347"/>
      <c r="P22" s="2348"/>
      <c r="Q22" s="2348"/>
      <c r="R22" s="2348"/>
      <c r="S22" s="2349"/>
      <c r="T22" s="2329"/>
      <c r="U22" s="2330"/>
      <c r="V22" s="2330"/>
      <c r="W22" s="2330"/>
      <c r="X22" s="2331"/>
      <c r="Y22" s="119"/>
    </row>
    <row r="23" spans="1:25" ht="15.9" customHeight="1">
      <c r="A23" s="116"/>
      <c r="B23" s="2332"/>
      <c r="C23" s="2333"/>
      <c r="D23" s="2333"/>
      <c r="E23" s="2334"/>
      <c r="F23" s="2332"/>
      <c r="G23" s="2333"/>
      <c r="H23" s="2333"/>
      <c r="I23" s="2334"/>
      <c r="J23" s="2338"/>
      <c r="K23" s="2339"/>
      <c r="L23" s="2339"/>
      <c r="M23" s="2339"/>
      <c r="N23" s="2340"/>
      <c r="O23" s="2344"/>
      <c r="P23" s="2345"/>
      <c r="Q23" s="2345"/>
      <c r="R23" s="2345"/>
      <c r="S23" s="2346"/>
      <c r="T23" s="2326"/>
      <c r="U23" s="2327"/>
      <c r="V23" s="2327"/>
      <c r="W23" s="2327"/>
      <c r="X23" s="2328"/>
      <c r="Y23" s="119"/>
    </row>
    <row r="24" spans="1:25" ht="15.9" customHeight="1">
      <c r="A24" s="116"/>
      <c r="B24" s="2335"/>
      <c r="C24" s="2336"/>
      <c r="D24" s="2336"/>
      <c r="E24" s="2337"/>
      <c r="F24" s="2335"/>
      <c r="G24" s="2336"/>
      <c r="H24" s="2336"/>
      <c r="I24" s="2337"/>
      <c r="J24" s="2341"/>
      <c r="K24" s="2342"/>
      <c r="L24" s="2342"/>
      <c r="M24" s="2342"/>
      <c r="N24" s="2343"/>
      <c r="O24" s="2347"/>
      <c r="P24" s="2348"/>
      <c r="Q24" s="2348"/>
      <c r="R24" s="2348"/>
      <c r="S24" s="2349"/>
      <c r="T24" s="2329"/>
      <c r="U24" s="2330"/>
      <c r="V24" s="2330"/>
      <c r="W24" s="2330"/>
      <c r="X24" s="2331"/>
      <c r="Y24" s="119"/>
    </row>
    <row r="25" spans="1:25" ht="15.9" customHeight="1">
      <c r="A25" s="116"/>
      <c r="B25" s="2332"/>
      <c r="C25" s="2333"/>
      <c r="D25" s="2333"/>
      <c r="E25" s="2334"/>
      <c r="F25" s="2332"/>
      <c r="G25" s="2333"/>
      <c r="H25" s="2333"/>
      <c r="I25" s="2334"/>
      <c r="J25" s="2338"/>
      <c r="K25" s="2339"/>
      <c r="L25" s="2339"/>
      <c r="M25" s="2339"/>
      <c r="N25" s="2340"/>
      <c r="O25" s="2344"/>
      <c r="P25" s="2345"/>
      <c r="Q25" s="2345"/>
      <c r="R25" s="2345"/>
      <c r="S25" s="2346"/>
      <c r="T25" s="2326"/>
      <c r="U25" s="2327"/>
      <c r="V25" s="2327"/>
      <c r="W25" s="2327"/>
      <c r="X25" s="2328"/>
      <c r="Y25" s="119"/>
    </row>
    <row r="26" spans="1:25" ht="15.9" customHeight="1">
      <c r="A26" s="116"/>
      <c r="B26" s="2335"/>
      <c r="C26" s="2336"/>
      <c r="D26" s="2336"/>
      <c r="E26" s="2337"/>
      <c r="F26" s="2335"/>
      <c r="G26" s="2336"/>
      <c r="H26" s="2336"/>
      <c r="I26" s="2337"/>
      <c r="J26" s="2341"/>
      <c r="K26" s="2342"/>
      <c r="L26" s="2342"/>
      <c r="M26" s="2342"/>
      <c r="N26" s="2343"/>
      <c r="O26" s="2347"/>
      <c r="P26" s="2348"/>
      <c r="Q26" s="2348"/>
      <c r="R26" s="2348"/>
      <c r="S26" s="2349"/>
      <c r="T26" s="2329"/>
      <c r="U26" s="2330"/>
      <c r="V26" s="2330"/>
      <c r="W26" s="2330"/>
      <c r="X26" s="2331"/>
      <c r="Y26" s="119"/>
    </row>
    <row r="27" spans="1:25">
      <c r="A27" s="116"/>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9"/>
    </row>
    <row r="28" spans="1:25">
      <c r="A28" s="127"/>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9"/>
    </row>
    <row r="29" spans="1:25">
      <c r="A29" s="116"/>
      <c r="B29" s="117"/>
      <c r="C29" s="117"/>
      <c r="D29" s="117"/>
      <c r="E29" s="117"/>
      <c r="F29" s="117"/>
      <c r="G29" s="117"/>
      <c r="H29" s="117"/>
      <c r="I29" s="117"/>
      <c r="J29" s="117"/>
      <c r="K29" s="117"/>
      <c r="L29" s="117"/>
      <c r="M29" s="117"/>
      <c r="N29" s="117"/>
      <c r="O29" s="230"/>
      <c r="P29" s="284"/>
      <c r="Q29" s="230" t="s">
        <v>233</v>
      </c>
      <c r="R29" s="2313" t="s">
        <v>968</v>
      </c>
      <c r="S29" s="2313"/>
      <c r="T29" s="2313"/>
      <c r="U29" s="2313"/>
      <c r="V29" s="2313"/>
      <c r="W29" s="2313"/>
      <c r="X29" s="2313"/>
      <c r="Y29" s="119"/>
    </row>
    <row r="30" spans="1:25">
      <c r="A30" s="130"/>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31"/>
    </row>
    <row r="31" spans="1:25" ht="26.1" customHeight="1">
      <c r="A31" s="2314" t="s">
        <v>327</v>
      </c>
      <c r="B31" s="2315"/>
      <c r="C31" s="2315"/>
      <c r="D31" s="2315"/>
      <c r="E31" s="2315"/>
      <c r="F31" s="2315"/>
      <c r="G31" s="2315"/>
      <c r="H31" s="2315"/>
      <c r="I31" s="2315"/>
      <c r="J31" s="2315"/>
      <c r="K31" s="2315"/>
      <c r="L31" s="2315"/>
      <c r="M31" s="2315"/>
      <c r="N31" s="2315"/>
      <c r="O31" s="2315"/>
      <c r="P31" s="2315"/>
      <c r="Q31" s="2315"/>
      <c r="R31" s="2315"/>
      <c r="S31" s="2315"/>
      <c r="T31" s="2315"/>
      <c r="U31" s="2315"/>
      <c r="V31" s="2315"/>
      <c r="W31" s="2315"/>
      <c r="X31" s="2315"/>
      <c r="Y31" s="2316"/>
    </row>
    <row r="32" spans="1:25">
      <c r="A32" s="130"/>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31"/>
    </row>
    <row r="33" spans="1:25">
      <c r="A33" s="227"/>
      <c r="B33" s="273" t="s">
        <v>500</v>
      </c>
      <c r="C33" s="228"/>
      <c r="D33" s="228"/>
      <c r="E33" s="228"/>
      <c r="F33" s="228"/>
      <c r="G33" s="228"/>
      <c r="H33" s="228"/>
      <c r="I33" s="228"/>
      <c r="J33" s="228"/>
      <c r="K33" s="228"/>
      <c r="L33" s="228"/>
      <c r="M33" s="228"/>
      <c r="N33" s="228"/>
      <c r="O33" s="228"/>
      <c r="P33" s="228"/>
      <c r="Q33" s="228"/>
      <c r="R33" s="228"/>
      <c r="S33" s="228"/>
      <c r="T33" s="228"/>
      <c r="U33" s="228"/>
      <c r="V33" s="228"/>
      <c r="W33" s="228"/>
      <c r="X33" s="228"/>
      <c r="Y33" s="229"/>
    </row>
    <row r="34" spans="1:25">
      <c r="A34" s="116"/>
      <c r="B34" s="117"/>
      <c r="C34" s="117"/>
      <c r="D34" s="117"/>
      <c r="E34" s="117"/>
      <c r="F34" s="117"/>
      <c r="G34" s="117"/>
      <c r="H34" s="117"/>
      <c r="I34" s="117"/>
      <c r="J34" s="117"/>
      <c r="K34" s="117"/>
      <c r="L34" s="117"/>
      <c r="M34" s="117"/>
      <c r="N34" s="117"/>
      <c r="O34" s="117"/>
      <c r="P34" s="284"/>
      <c r="Q34" s="284"/>
      <c r="R34" s="284"/>
      <c r="S34" s="230" t="s">
        <v>328</v>
      </c>
      <c r="T34" s="2324" t="str">
        <f>入力シート!C8</f>
        <v>福岡太郎</v>
      </c>
      <c r="U34" s="2324"/>
      <c r="V34" s="2324"/>
      <c r="W34" s="2324"/>
      <c r="X34" s="2324"/>
      <c r="Y34" s="119"/>
    </row>
    <row r="35" spans="1:25">
      <c r="A35" s="116"/>
      <c r="B35" s="117"/>
      <c r="C35" s="117"/>
      <c r="D35" s="117"/>
      <c r="E35" s="117"/>
      <c r="F35" s="117"/>
      <c r="G35" s="117"/>
      <c r="H35" s="117"/>
      <c r="I35" s="117"/>
      <c r="J35" s="117"/>
      <c r="K35" s="117"/>
      <c r="L35" s="117"/>
      <c r="M35" s="117"/>
      <c r="N35" s="117"/>
      <c r="O35" s="117"/>
      <c r="P35" s="117"/>
      <c r="Q35" s="117"/>
      <c r="R35" s="117"/>
      <c r="S35" s="117"/>
      <c r="T35" s="117"/>
      <c r="U35" s="117"/>
      <c r="V35" s="117"/>
      <c r="W35" s="117"/>
      <c r="X35" s="117"/>
      <c r="Y35" s="119"/>
    </row>
    <row r="36" spans="1:25" ht="15.9" customHeight="1">
      <c r="A36" s="116"/>
      <c r="B36" s="2325" t="s">
        <v>329</v>
      </c>
      <c r="C36" s="2325"/>
      <c r="D36" s="2325"/>
      <c r="E36" s="2325"/>
      <c r="F36" s="2325" t="s">
        <v>330</v>
      </c>
      <c r="G36" s="2325"/>
      <c r="H36" s="2325"/>
      <c r="I36" s="2325"/>
      <c r="J36" s="2325" t="s">
        <v>324</v>
      </c>
      <c r="K36" s="2325"/>
      <c r="L36" s="2325"/>
      <c r="M36" s="2325"/>
      <c r="N36" s="2325"/>
      <c r="O36" s="2325" t="s">
        <v>331</v>
      </c>
      <c r="P36" s="2325"/>
      <c r="Q36" s="2325"/>
      <c r="R36" s="2325"/>
      <c r="S36" s="2325"/>
      <c r="T36" s="2325" t="s">
        <v>332</v>
      </c>
      <c r="U36" s="2325"/>
      <c r="V36" s="2325"/>
      <c r="W36" s="2325"/>
      <c r="X36" s="2325"/>
      <c r="Y36" s="119"/>
    </row>
    <row r="37" spans="1:25" ht="15.9" customHeight="1">
      <c r="A37" s="116"/>
      <c r="B37" s="2301" t="str">
        <f>B19</f>
        <v>路盤工</v>
      </c>
      <c r="C37" s="2302"/>
      <c r="D37" s="2302"/>
      <c r="E37" s="2303"/>
      <c r="F37" s="2318" t="str">
        <f>F19</f>
        <v>上層路盤工
下層路盤工</v>
      </c>
      <c r="G37" s="2319"/>
      <c r="H37" s="2319"/>
      <c r="I37" s="2320"/>
      <c r="J37" s="2307" t="str">
        <f>J19</f>
        <v>施工完了時
施工幅、施工厚さ</v>
      </c>
      <c r="K37" s="2308"/>
      <c r="L37" s="2308"/>
      <c r="M37" s="2308"/>
      <c r="N37" s="2309"/>
      <c r="O37" s="2277"/>
      <c r="P37" s="2278"/>
      <c r="Q37" s="2278"/>
      <c r="R37" s="2278"/>
      <c r="S37" s="2279"/>
      <c r="T37" s="2277"/>
      <c r="U37" s="2278"/>
      <c r="V37" s="2278"/>
      <c r="W37" s="2278"/>
      <c r="X37" s="2279"/>
      <c r="Y37" s="119"/>
    </row>
    <row r="38" spans="1:25" ht="15.9" customHeight="1">
      <c r="A38" s="116"/>
      <c r="B38" s="2304"/>
      <c r="C38" s="2305"/>
      <c r="D38" s="2305"/>
      <c r="E38" s="2306"/>
      <c r="F38" s="2321"/>
      <c r="G38" s="2322"/>
      <c r="H38" s="2322"/>
      <c r="I38" s="2323"/>
      <c r="J38" s="2310"/>
      <c r="K38" s="2311"/>
      <c r="L38" s="2311"/>
      <c r="M38" s="2311"/>
      <c r="N38" s="2312"/>
      <c r="O38" s="2280"/>
      <c r="P38" s="2281"/>
      <c r="Q38" s="2281"/>
      <c r="R38" s="2281"/>
      <c r="S38" s="2282"/>
      <c r="T38" s="2280"/>
      <c r="U38" s="2281"/>
      <c r="V38" s="2281"/>
      <c r="W38" s="2281"/>
      <c r="X38" s="2282"/>
      <c r="Y38" s="119"/>
    </row>
    <row r="39" spans="1:25" ht="15.9" customHeight="1">
      <c r="A39" s="116"/>
      <c r="B39" s="2301">
        <f t="shared" ref="B39:B44" si="0">B21</f>
        <v>0</v>
      </c>
      <c r="C39" s="2302"/>
      <c r="D39" s="2302"/>
      <c r="E39" s="2303"/>
      <c r="F39" s="2301">
        <f t="shared" ref="F39:F44" si="1">F21</f>
        <v>0</v>
      </c>
      <c r="G39" s="2302"/>
      <c r="H39" s="2302"/>
      <c r="I39" s="2303"/>
      <c r="J39" s="2307">
        <f>J21</f>
        <v>0</v>
      </c>
      <c r="K39" s="2308"/>
      <c r="L39" s="2308"/>
      <c r="M39" s="2308"/>
      <c r="N39" s="2309"/>
      <c r="O39" s="2277"/>
      <c r="P39" s="2278"/>
      <c r="Q39" s="2278"/>
      <c r="R39" s="2278"/>
      <c r="S39" s="2279"/>
      <c r="T39" s="2277"/>
      <c r="U39" s="2278"/>
      <c r="V39" s="2278"/>
      <c r="W39" s="2278"/>
      <c r="X39" s="2279"/>
      <c r="Y39" s="119"/>
    </row>
    <row r="40" spans="1:25" ht="15.9" customHeight="1">
      <c r="A40" s="116"/>
      <c r="B40" s="2304"/>
      <c r="C40" s="2305"/>
      <c r="D40" s="2305"/>
      <c r="E40" s="2306"/>
      <c r="F40" s="2304"/>
      <c r="G40" s="2305"/>
      <c r="H40" s="2305"/>
      <c r="I40" s="2306"/>
      <c r="J40" s="2310"/>
      <c r="K40" s="2311"/>
      <c r="L40" s="2311"/>
      <c r="M40" s="2311"/>
      <c r="N40" s="2312"/>
      <c r="O40" s="2280"/>
      <c r="P40" s="2281"/>
      <c r="Q40" s="2281"/>
      <c r="R40" s="2281"/>
      <c r="S40" s="2282"/>
      <c r="T40" s="2280"/>
      <c r="U40" s="2281"/>
      <c r="V40" s="2281"/>
      <c r="W40" s="2281"/>
      <c r="X40" s="2282"/>
      <c r="Y40" s="119"/>
    </row>
    <row r="41" spans="1:25" ht="15.9" customHeight="1">
      <c r="A41" s="116"/>
      <c r="B41" s="2295">
        <f t="shared" si="0"/>
        <v>0</v>
      </c>
      <c r="C41" s="2296"/>
      <c r="D41" s="2296"/>
      <c r="E41" s="2297"/>
      <c r="F41" s="2295">
        <f t="shared" si="1"/>
        <v>0</v>
      </c>
      <c r="G41" s="2296"/>
      <c r="H41" s="2296"/>
      <c r="I41" s="2297"/>
      <c r="J41" s="2298">
        <f t="shared" ref="J41:J44" si="2">J23</f>
        <v>0</v>
      </c>
      <c r="K41" s="2299"/>
      <c r="L41" s="2299"/>
      <c r="M41" s="2299"/>
      <c r="N41" s="2300"/>
      <c r="O41" s="2292"/>
      <c r="P41" s="2293"/>
      <c r="Q41" s="2293"/>
      <c r="R41" s="2293"/>
      <c r="S41" s="2294"/>
      <c r="T41" s="2292"/>
      <c r="U41" s="2293"/>
      <c r="V41" s="2293"/>
      <c r="W41" s="2293"/>
      <c r="X41" s="2294"/>
      <c r="Y41" s="119"/>
    </row>
    <row r="42" spans="1:25" ht="15.9" customHeight="1">
      <c r="A42" s="116"/>
      <c r="B42" s="2295">
        <f t="shared" si="0"/>
        <v>0</v>
      </c>
      <c r="C42" s="2296"/>
      <c r="D42" s="2296"/>
      <c r="E42" s="2297"/>
      <c r="F42" s="2295">
        <f t="shared" si="1"/>
        <v>0</v>
      </c>
      <c r="G42" s="2296"/>
      <c r="H42" s="2296"/>
      <c r="I42" s="2297"/>
      <c r="J42" s="2298">
        <f t="shared" si="2"/>
        <v>0</v>
      </c>
      <c r="K42" s="2299"/>
      <c r="L42" s="2299"/>
      <c r="M42" s="2299"/>
      <c r="N42" s="2300"/>
      <c r="O42" s="2292"/>
      <c r="P42" s="2293"/>
      <c r="Q42" s="2293"/>
      <c r="R42" s="2293"/>
      <c r="S42" s="2294"/>
      <c r="T42" s="2292"/>
      <c r="U42" s="2293"/>
      <c r="V42" s="2293"/>
      <c r="W42" s="2293"/>
      <c r="X42" s="2294"/>
      <c r="Y42" s="119"/>
    </row>
    <row r="43" spans="1:25" ht="15.9" customHeight="1">
      <c r="A43" s="116"/>
      <c r="B43" s="2289">
        <f t="shared" si="0"/>
        <v>0</v>
      </c>
      <c r="C43" s="2289"/>
      <c r="D43" s="2289"/>
      <c r="E43" s="2289"/>
      <c r="F43" s="2289">
        <f t="shared" si="1"/>
        <v>0</v>
      </c>
      <c r="G43" s="2289"/>
      <c r="H43" s="2289"/>
      <c r="I43" s="2289"/>
      <c r="J43" s="2290">
        <f t="shared" si="2"/>
        <v>0</v>
      </c>
      <c r="K43" s="2290"/>
      <c r="L43" s="2290"/>
      <c r="M43" s="2290"/>
      <c r="N43" s="2290"/>
      <c r="O43" s="2291"/>
      <c r="P43" s="2291"/>
      <c r="Q43" s="2291"/>
      <c r="R43" s="2291"/>
      <c r="S43" s="2291"/>
      <c r="T43" s="2291"/>
      <c r="U43" s="2291"/>
      <c r="V43" s="2291"/>
      <c r="W43" s="2291"/>
      <c r="X43" s="2291"/>
      <c r="Y43" s="119"/>
    </row>
    <row r="44" spans="1:25" ht="15.9" customHeight="1">
      <c r="A44" s="116"/>
      <c r="B44" s="2289">
        <f t="shared" si="0"/>
        <v>0</v>
      </c>
      <c r="C44" s="2289"/>
      <c r="D44" s="2289"/>
      <c r="E44" s="2289"/>
      <c r="F44" s="2289">
        <f t="shared" si="1"/>
        <v>0</v>
      </c>
      <c r="G44" s="2289"/>
      <c r="H44" s="2289"/>
      <c r="I44" s="2289"/>
      <c r="J44" s="2290">
        <f t="shared" si="2"/>
        <v>0</v>
      </c>
      <c r="K44" s="2290"/>
      <c r="L44" s="2290"/>
      <c r="M44" s="2290"/>
      <c r="N44" s="2290"/>
      <c r="O44" s="2291"/>
      <c r="P44" s="2291"/>
      <c r="Q44" s="2291"/>
      <c r="R44" s="2291"/>
      <c r="S44" s="2291"/>
      <c r="T44" s="2291"/>
      <c r="U44" s="2291"/>
      <c r="V44" s="2291"/>
      <c r="W44" s="2291"/>
      <c r="X44" s="2291"/>
      <c r="Y44" s="119"/>
    </row>
    <row r="45" spans="1:25">
      <c r="A45" s="116"/>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9"/>
    </row>
    <row r="46" spans="1:25">
      <c r="A46" s="127"/>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9"/>
    </row>
    <row r="47" spans="1:25">
      <c r="A47" s="116"/>
      <c r="B47" s="117"/>
      <c r="C47" s="117"/>
      <c r="D47" s="117"/>
      <c r="E47" s="117"/>
      <c r="F47" s="117"/>
      <c r="G47" s="117"/>
      <c r="H47" s="117"/>
      <c r="I47" s="117"/>
      <c r="J47" s="117"/>
      <c r="K47" s="117"/>
      <c r="L47" s="117"/>
      <c r="M47" s="117"/>
      <c r="N47" s="117"/>
      <c r="O47" s="230"/>
      <c r="P47" s="284"/>
      <c r="Q47" s="230" t="s">
        <v>233</v>
      </c>
      <c r="R47" s="2313"/>
      <c r="S47" s="2313"/>
      <c r="T47" s="2313"/>
      <c r="U47" s="2313"/>
      <c r="V47" s="2313"/>
      <c r="W47" s="2313"/>
      <c r="X47" s="2313"/>
      <c r="Y47" s="119"/>
    </row>
    <row r="48" spans="1:25">
      <c r="A48" s="116"/>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9"/>
    </row>
    <row r="49" spans="1:25" ht="21">
      <c r="A49" s="2314" t="s">
        <v>333</v>
      </c>
      <c r="B49" s="2315"/>
      <c r="C49" s="2315"/>
      <c r="D49" s="2315"/>
      <c r="E49" s="2315"/>
      <c r="F49" s="2315"/>
      <c r="G49" s="2315"/>
      <c r="H49" s="2315"/>
      <c r="I49" s="2315"/>
      <c r="J49" s="2315"/>
      <c r="K49" s="2315"/>
      <c r="L49" s="2315"/>
      <c r="M49" s="2315"/>
      <c r="N49" s="2315"/>
      <c r="O49" s="2315"/>
      <c r="P49" s="2315"/>
      <c r="Q49" s="2315"/>
      <c r="R49" s="2315"/>
      <c r="S49" s="2315"/>
      <c r="T49" s="2315"/>
      <c r="U49" s="2315"/>
      <c r="V49" s="2315"/>
      <c r="W49" s="2315"/>
      <c r="X49" s="2315"/>
      <c r="Y49" s="2316"/>
    </row>
    <row r="50" spans="1:25">
      <c r="A50" s="116"/>
      <c r="B50" s="117"/>
      <c r="C50" s="117"/>
      <c r="D50" s="117"/>
      <c r="E50" s="117"/>
      <c r="F50" s="117"/>
      <c r="G50" s="117"/>
      <c r="H50" s="117"/>
      <c r="I50" s="117"/>
      <c r="J50" s="117"/>
      <c r="K50" s="117"/>
      <c r="L50" s="117"/>
      <c r="M50" s="117"/>
      <c r="N50" s="117"/>
      <c r="O50" s="117"/>
      <c r="P50" s="117"/>
      <c r="Q50" s="117"/>
      <c r="R50" s="117"/>
      <c r="S50" s="117"/>
      <c r="T50" s="117"/>
      <c r="U50" s="117"/>
      <c r="V50" s="117"/>
      <c r="W50" s="117"/>
      <c r="X50" s="117"/>
      <c r="Y50" s="119"/>
    </row>
    <row r="51" spans="1:25">
      <c r="A51" s="116"/>
      <c r="B51" s="124" t="s">
        <v>334</v>
      </c>
      <c r="C51" s="117"/>
      <c r="D51" s="117"/>
      <c r="E51" s="117"/>
      <c r="F51" s="117"/>
      <c r="G51" s="117"/>
      <c r="H51" s="117"/>
      <c r="I51" s="117"/>
      <c r="J51" s="117"/>
      <c r="K51" s="117"/>
      <c r="L51" s="117"/>
      <c r="M51" s="117"/>
      <c r="N51" s="117"/>
      <c r="O51" s="117"/>
      <c r="P51" s="117"/>
      <c r="Q51" s="117"/>
      <c r="R51" s="117"/>
      <c r="S51" s="117"/>
      <c r="T51" s="117"/>
      <c r="U51" s="117"/>
      <c r="V51" s="117"/>
      <c r="W51" s="117"/>
      <c r="X51" s="117"/>
      <c r="Y51" s="119"/>
    </row>
    <row r="52" spans="1:25">
      <c r="A52" s="274"/>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9"/>
    </row>
    <row r="53" spans="1:25">
      <c r="A53" s="116"/>
      <c r="B53" s="117"/>
      <c r="C53" s="117"/>
      <c r="D53" s="117"/>
      <c r="E53" s="117"/>
      <c r="F53" s="117"/>
      <c r="G53" s="117"/>
      <c r="H53" s="117"/>
      <c r="I53" s="117"/>
      <c r="J53" s="117"/>
      <c r="K53" s="117"/>
      <c r="L53" s="117"/>
      <c r="M53" s="117"/>
      <c r="N53" s="117"/>
      <c r="O53" s="283"/>
      <c r="P53" s="283"/>
      <c r="Q53" s="283"/>
      <c r="R53" s="231" t="s">
        <v>328</v>
      </c>
      <c r="S53" s="2317"/>
      <c r="T53" s="2317"/>
      <c r="U53" s="2317"/>
      <c r="V53" s="2317"/>
      <c r="W53" s="2317"/>
      <c r="X53" s="121"/>
      <c r="Y53" s="119"/>
    </row>
    <row r="54" spans="1:25">
      <c r="A54" s="120"/>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2"/>
    </row>
  </sheetData>
  <dataConsolidate/>
  <mergeCells count="75">
    <mergeCell ref="B18:E18"/>
    <mergeCell ref="F18:I18"/>
    <mergeCell ref="A7:Y7"/>
    <mergeCell ref="A8:Y8"/>
    <mergeCell ref="R10:X10"/>
    <mergeCell ref="S14:Y15"/>
    <mergeCell ref="N16:R16"/>
    <mergeCell ref="B15:C16"/>
    <mergeCell ref="D15:M16"/>
    <mergeCell ref="N15:R15"/>
    <mergeCell ref="S16:Y16"/>
    <mergeCell ref="J18:N18"/>
    <mergeCell ref="O18:S18"/>
    <mergeCell ref="T18:X18"/>
    <mergeCell ref="B19:E20"/>
    <mergeCell ref="J19:N20"/>
    <mergeCell ref="O19:S20"/>
    <mergeCell ref="T19:X20"/>
    <mergeCell ref="J21:N22"/>
    <mergeCell ref="F21:I22"/>
    <mergeCell ref="B21:E22"/>
    <mergeCell ref="O21:S22"/>
    <mergeCell ref="T21:X22"/>
    <mergeCell ref="T23:X24"/>
    <mergeCell ref="B23:E24"/>
    <mergeCell ref="F23:I24"/>
    <mergeCell ref="J23:N24"/>
    <mergeCell ref="O23:S24"/>
    <mergeCell ref="T25:X26"/>
    <mergeCell ref="B25:E26"/>
    <mergeCell ref="F25:I26"/>
    <mergeCell ref="J25:N26"/>
    <mergeCell ref="O25:S26"/>
    <mergeCell ref="B37:E38"/>
    <mergeCell ref="F37:I38"/>
    <mergeCell ref="J37:N38"/>
    <mergeCell ref="O37:S38"/>
    <mergeCell ref="R29:X29"/>
    <mergeCell ref="A31:Y31"/>
    <mergeCell ref="T34:X34"/>
    <mergeCell ref="B36:E36"/>
    <mergeCell ref="F36:I36"/>
    <mergeCell ref="J36:N36"/>
    <mergeCell ref="O36:S36"/>
    <mergeCell ref="T36:X36"/>
    <mergeCell ref="T37:X38"/>
    <mergeCell ref="O39:S40"/>
    <mergeCell ref="B42:E42"/>
    <mergeCell ref="F42:I42"/>
    <mergeCell ref="J42:N42"/>
    <mergeCell ref="O42:S42"/>
    <mergeCell ref="R47:X47"/>
    <mergeCell ref="A49:Y49"/>
    <mergeCell ref="S53:W53"/>
    <mergeCell ref="B44:E44"/>
    <mergeCell ref="F44:I44"/>
    <mergeCell ref="J44:N44"/>
    <mergeCell ref="O44:S44"/>
    <mergeCell ref="T44:X44"/>
    <mergeCell ref="T39:X40"/>
    <mergeCell ref="F19:I20"/>
    <mergeCell ref="B43:E43"/>
    <mergeCell ref="F43:I43"/>
    <mergeCell ref="J43:N43"/>
    <mergeCell ref="O43:S43"/>
    <mergeCell ref="T43:X43"/>
    <mergeCell ref="T42:X42"/>
    <mergeCell ref="B41:E41"/>
    <mergeCell ref="F41:I41"/>
    <mergeCell ref="J41:N41"/>
    <mergeCell ref="O41:S41"/>
    <mergeCell ref="T41:X41"/>
    <mergeCell ref="B39:E40"/>
    <mergeCell ref="F39:I40"/>
    <mergeCell ref="J39:N40"/>
  </mergeCells>
  <phoneticPr fontId="19"/>
  <dataValidations count="1">
    <dataValidation type="list" allowBlank="1" showInputMessage="1" showErrorMessage="1" sqref="T19:X26">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0"/>
  </sheetPr>
  <dimension ref="A1:U31"/>
  <sheetViews>
    <sheetView view="pageBreakPreview" topLeftCell="A7" zoomScale="80" zoomScaleNormal="85" zoomScaleSheetLayoutView="80" workbookViewId="0">
      <selection activeCell="E22" sqref="E22:T22"/>
    </sheetView>
  </sheetViews>
  <sheetFormatPr defaultColWidth="4" defaultRowHeight="13.2"/>
  <cols>
    <col min="1" max="1" width="4" style="1" customWidth="1"/>
    <col min="2" max="2" width="6" style="1" customWidth="1"/>
    <col min="3" max="16384" width="4" style="1"/>
  </cols>
  <sheetData>
    <row r="1" spans="1:21">
      <c r="A1" s="1" t="s">
        <v>45</v>
      </c>
    </row>
    <row r="2" spans="1:21">
      <c r="K2" s="493"/>
      <c r="L2" s="493"/>
      <c r="M2" s="493"/>
      <c r="N2" s="493"/>
      <c r="O2" s="493"/>
      <c r="P2" s="493"/>
      <c r="Q2" s="493"/>
      <c r="R2" s="493"/>
      <c r="S2" s="493"/>
      <c r="T2" s="493"/>
      <c r="U2" s="493"/>
    </row>
    <row r="3" spans="1:21" ht="16.5" customHeight="1">
      <c r="K3" s="493"/>
      <c r="L3" s="493"/>
      <c r="M3" s="493"/>
      <c r="N3" s="493"/>
      <c r="O3" s="493"/>
      <c r="P3" s="493"/>
      <c r="Q3" s="493"/>
      <c r="R3" s="493"/>
      <c r="S3" s="493"/>
      <c r="T3" s="493"/>
      <c r="U3" s="493"/>
    </row>
    <row r="4" spans="1:21" ht="22.5" customHeight="1">
      <c r="K4" s="493"/>
      <c r="L4" s="493"/>
      <c r="M4" s="493"/>
      <c r="N4" s="493"/>
      <c r="O4" s="493"/>
      <c r="P4" s="493"/>
      <c r="Q4" s="493"/>
      <c r="R4" s="493"/>
      <c r="S4" s="493"/>
      <c r="T4" s="493"/>
      <c r="U4" s="493"/>
    </row>
    <row r="5" spans="1:21" ht="16.5" customHeight="1">
      <c r="K5" s="493"/>
      <c r="L5" s="493"/>
      <c r="M5" s="493"/>
      <c r="N5" s="493"/>
      <c r="O5" s="493"/>
      <c r="P5" s="493"/>
      <c r="Q5" s="493"/>
      <c r="R5" s="493"/>
      <c r="S5" s="493"/>
      <c r="T5" s="493"/>
      <c r="U5" s="493"/>
    </row>
    <row r="6" spans="1:21" ht="22.5" customHeight="1">
      <c r="K6" s="493"/>
      <c r="L6" s="493"/>
      <c r="M6" s="493"/>
      <c r="N6" s="493"/>
      <c r="O6" s="493"/>
      <c r="P6" s="493"/>
      <c r="Q6" s="493"/>
      <c r="R6" s="493"/>
      <c r="S6" s="493"/>
      <c r="T6" s="493"/>
      <c r="U6" s="493"/>
    </row>
    <row r="9" spans="1:21" ht="19.5" customHeight="1">
      <c r="A9" s="3"/>
      <c r="B9" s="4"/>
      <c r="C9" s="4"/>
      <c r="D9" s="4"/>
      <c r="E9" s="4"/>
      <c r="F9" s="4"/>
      <c r="G9" s="4"/>
      <c r="H9" s="4"/>
      <c r="I9" s="4"/>
      <c r="J9" s="4"/>
      <c r="K9" s="4"/>
      <c r="L9" s="4"/>
      <c r="M9" s="4"/>
      <c r="N9" s="4"/>
      <c r="O9" s="4"/>
      <c r="P9" s="4"/>
      <c r="Q9" s="4"/>
      <c r="R9" s="4"/>
      <c r="S9" s="4"/>
      <c r="T9" s="4"/>
      <c r="U9" s="5"/>
    </row>
    <row r="10" spans="1:21" ht="19.5" customHeight="1">
      <c r="A10" s="7"/>
      <c r="B10" s="2"/>
      <c r="C10" s="2"/>
      <c r="D10" s="2"/>
      <c r="E10" s="2"/>
      <c r="F10" s="2"/>
      <c r="G10" s="2"/>
      <c r="H10" s="2"/>
      <c r="I10" s="2"/>
      <c r="J10" s="2"/>
      <c r="K10" s="2"/>
      <c r="L10" s="2"/>
      <c r="M10" s="2"/>
      <c r="N10" s="2"/>
      <c r="O10" s="2356">
        <v>37778</v>
      </c>
      <c r="P10" s="2356"/>
      <c r="Q10" s="2356"/>
      <c r="R10" s="2356"/>
      <c r="S10" s="2356"/>
      <c r="T10" s="2356"/>
      <c r="U10" s="2413"/>
    </row>
    <row r="11" spans="1:21" ht="19.5" customHeight="1">
      <c r="A11" s="7"/>
      <c r="B11" s="2"/>
      <c r="C11" s="2"/>
      <c r="D11" s="2"/>
      <c r="E11" s="2"/>
      <c r="F11" s="2"/>
      <c r="G11" s="2"/>
      <c r="H11" s="2"/>
      <c r="I11" s="2"/>
      <c r="J11" s="2"/>
      <c r="K11" s="2"/>
      <c r="L11" s="2"/>
      <c r="M11" s="2"/>
      <c r="N11" s="2"/>
      <c r="O11" s="2"/>
      <c r="P11" s="2"/>
      <c r="Q11" s="2"/>
      <c r="R11" s="2"/>
      <c r="S11" s="2"/>
      <c r="T11" s="2"/>
      <c r="U11" s="8"/>
    </row>
    <row r="12" spans="1:21" ht="19.5" customHeight="1">
      <c r="A12" s="2369" t="str">
        <f>IF(入力シート!C24&lt;30000000,"福岡県"&amp;入力シート!C5&amp;"長　殿","福岡県知事　殿")</f>
        <v>福岡県○○県土整備事務所長　殿</v>
      </c>
      <c r="B12" s="2370"/>
      <c r="C12" s="2370"/>
      <c r="D12" s="2370"/>
      <c r="E12" s="2370"/>
      <c r="F12" s="2370"/>
      <c r="G12" s="2"/>
      <c r="H12" s="2"/>
      <c r="I12" s="2"/>
      <c r="J12" s="2"/>
      <c r="K12" s="2"/>
      <c r="L12" s="2"/>
      <c r="M12" s="2"/>
      <c r="N12" s="2"/>
      <c r="O12" s="2"/>
      <c r="P12" s="2"/>
      <c r="Q12" s="2"/>
      <c r="R12" s="2"/>
      <c r="S12" s="2"/>
      <c r="T12" s="2"/>
      <c r="U12" s="8"/>
    </row>
    <row r="13" spans="1:21" ht="22.5" customHeight="1">
      <c r="A13" s="7"/>
      <c r="B13" s="2"/>
      <c r="C13" s="2"/>
      <c r="D13" s="2"/>
      <c r="E13" s="2"/>
      <c r="F13" s="2"/>
      <c r="G13" s="2"/>
      <c r="H13" s="2"/>
      <c r="I13" s="2"/>
      <c r="J13" s="2"/>
      <c r="K13" s="2414" t="s">
        <v>1818</v>
      </c>
      <c r="L13" s="2414"/>
      <c r="M13" s="2409" t="s">
        <v>70</v>
      </c>
      <c r="N13" s="2409"/>
      <c r="O13" s="2410" t="str">
        <f>入力シート!C25</f>
        <v>福岡市博多区東公園７－７</v>
      </c>
      <c r="P13" s="2410"/>
      <c r="Q13" s="2410"/>
      <c r="R13" s="2410"/>
      <c r="S13" s="2410"/>
      <c r="T13" s="2410"/>
      <c r="U13" s="2411"/>
    </row>
    <row r="14" spans="1:21" ht="22.5" customHeight="1">
      <c r="A14" s="7"/>
      <c r="B14" s="2"/>
      <c r="C14" s="2"/>
      <c r="D14" s="2"/>
      <c r="E14" s="2"/>
      <c r="F14" s="2"/>
      <c r="G14" s="2"/>
      <c r="H14" s="2"/>
      <c r="I14" s="2"/>
      <c r="J14" s="2"/>
      <c r="K14" s="2"/>
      <c r="L14" s="2"/>
      <c r="M14" s="2409" t="s">
        <v>90</v>
      </c>
      <c r="N14" s="2409"/>
      <c r="O14" s="2410" t="str">
        <f>入力シート!C26</f>
        <v>(株）福岡企画技調</v>
      </c>
      <c r="P14" s="2410"/>
      <c r="Q14" s="2410"/>
      <c r="R14" s="2410"/>
      <c r="S14" s="2410"/>
      <c r="T14" s="2410"/>
      <c r="U14" s="2411"/>
    </row>
    <row r="15" spans="1:21" ht="22.5" customHeight="1">
      <c r="A15" s="7"/>
      <c r="B15" s="2"/>
      <c r="C15" s="2"/>
      <c r="D15" s="2"/>
      <c r="E15" s="2"/>
      <c r="F15" s="2"/>
      <c r="G15" s="2"/>
      <c r="H15" s="2"/>
      <c r="I15" s="2"/>
      <c r="J15" s="2"/>
      <c r="K15" s="2"/>
      <c r="L15" s="2"/>
      <c r="M15" s="2409" t="s">
        <v>71</v>
      </c>
      <c r="N15" s="2409"/>
      <c r="O15" s="2410" t="str">
        <f>入力シート!C27</f>
        <v>代表取締役　企画太郎</v>
      </c>
      <c r="P15" s="2410"/>
      <c r="Q15" s="2410"/>
      <c r="R15" s="2410"/>
      <c r="S15" s="2410"/>
      <c r="T15" s="2410"/>
      <c r="U15" s="2411"/>
    </row>
    <row r="16" spans="1:21" ht="22.5" customHeight="1">
      <c r="A16" s="7"/>
      <c r="B16" s="2"/>
      <c r="C16" s="2"/>
      <c r="D16" s="2"/>
      <c r="E16" s="2"/>
      <c r="F16" s="2"/>
      <c r="G16" s="2"/>
      <c r="H16" s="2"/>
      <c r="I16" s="2"/>
      <c r="J16" s="2"/>
      <c r="K16" s="2"/>
      <c r="L16" s="2"/>
      <c r="M16" s="2"/>
      <c r="N16" s="2"/>
      <c r="O16" s="2"/>
      <c r="P16" s="2"/>
      <c r="Q16" s="2"/>
      <c r="R16" s="2"/>
      <c r="S16" s="2"/>
      <c r="T16" s="2"/>
      <c r="U16" s="8"/>
    </row>
    <row r="17" spans="1:21" ht="24.75" customHeight="1">
      <c r="A17" s="7"/>
      <c r="B17" s="2412" t="s">
        <v>23</v>
      </c>
      <c r="C17" s="2412"/>
      <c r="D17" s="2412"/>
      <c r="E17" s="2412"/>
      <c r="F17" s="2412"/>
      <c r="G17" s="2412"/>
      <c r="H17" s="2412"/>
      <c r="I17" s="2412"/>
      <c r="J17" s="2412"/>
      <c r="K17" s="2412"/>
      <c r="L17" s="2412"/>
      <c r="M17" s="2412"/>
      <c r="N17" s="2412"/>
      <c r="O17" s="2412"/>
      <c r="P17" s="2412"/>
      <c r="Q17" s="2412"/>
      <c r="R17" s="2412"/>
      <c r="S17" s="2412"/>
      <c r="T17" s="2412"/>
      <c r="U17" s="8"/>
    </row>
    <row r="18" spans="1:21" ht="19.5" customHeight="1">
      <c r="A18" s="7"/>
      <c r="B18" s="2"/>
      <c r="C18" s="2"/>
      <c r="D18" s="2"/>
      <c r="E18" s="2"/>
      <c r="F18" s="2"/>
      <c r="G18" s="2"/>
      <c r="H18" s="2"/>
      <c r="I18" s="2"/>
      <c r="J18" s="2"/>
      <c r="K18" s="2"/>
      <c r="L18" s="2"/>
      <c r="M18" s="2"/>
      <c r="N18" s="2"/>
      <c r="O18" s="2"/>
      <c r="P18" s="2"/>
      <c r="Q18" s="2"/>
      <c r="R18" s="2"/>
      <c r="S18" s="2"/>
      <c r="T18" s="2"/>
      <c r="U18" s="8"/>
    </row>
    <row r="19" spans="1:21" ht="39" customHeight="1">
      <c r="A19" s="7"/>
      <c r="B19" s="2389" t="s">
        <v>80</v>
      </c>
      <c r="C19" s="2389"/>
      <c r="D19" s="2389"/>
      <c r="E19" s="2400" t="str">
        <f>入力シート!C9</f>
        <v>道路整備事業</v>
      </c>
      <c r="F19" s="2400"/>
      <c r="G19" s="2400"/>
      <c r="H19" s="2400"/>
      <c r="I19" s="2400"/>
      <c r="J19" s="2389" t="s">
        <v>74</v>
      </c>
      <c r="K19" s="2389"/>
      <c r="L19" s="2389"/>
      <c r="M19" s="2400" t="str">
        <f>入力シート!C10</f>
        <v>県道博多天神線排水性舗装工事（第２工区）</v>
      </c>
      <c r="N19" s="2400"/>
      <c r="O19" s="2400"/>
      <c r="P19" s="2400"/>
      <c r="Q19" s="2400"/>
      <c r="R19" s="2400"/>
      <c r="S19" s="2400"/>
      <c r="T19" s="2400"/>
      <c r="U19" s="8"/>
    </row>
    <row r="20" spans="1:21" ht="30.75" customHeight="1">
      <c r="A20" s="7"/>
      <c r="B20" s="2396" t="s">
        <v>91</v>
      </c>
      <c r="C20" s="2397"/>
      <c r="D20" s="2398" t="s">
        <v>93</v>
      </c>
      <c r="E20" s="2400" t="str">
        <f>入力シート!C11</f>
        <v>主要地方道博多天神線</v>
      </c>
      <c r="F20" s="2400"/>
      <c r="G20" s="2400"/>
      <c r="H20" s="2400"/>
      <c r="I20" s="2400"/>
      <c r="J20" s="2389" t="s">
        <v>75</v>
      </c>
      <c r="K20" s="2389"/>
      <c r="L20" s="2389"/>
      <c r="M20" s="2401" t="str">
        <f>入力シート!C12</f>
        <v>福岡市博多区東公園地内</v>
      </c>
      <c r="N20" s="2402"/>
      <c r="O20" s="2402"/>
      <c r="P20" s="2402"/>
      <c r="Q20" s="2402"/>
      <c r="R20" s="2402"/>
      <c r="S20" s="2402"/>
      <c r="T20" s="2403"/>
      <c r="U20" s="8"/>
    </row>
    <row r="21" spans="1:21" ht="30.75" customHeight="1">
      <c r="A21" s="7"/>
      <c r="B21" s="2407" t="s">
        <v>92</v>
      </c>
      <c r="C21" s="2408"/>
      <c r="D21" s="2399"/>
      <c r="E21" s="2400"/>
      <c r="F21" s="2400"/>
      <c r="G21" s="2400"/>
      <c r="H21" s="2400"/>
      <c r="I21" s="2400"/>
      <c r="J21" s="2389"/>
      <c r="K21" s="2389"/>
      <c r="L21" s="2389"/>
      <c r="M21" s="2404"/>
      <c r="N21" s="2405"/>
      <c r="O21" s="2405"/>
      <c r="P21" s="2405"/>
      <c r="Q21" s="2405"/>
      <c r="R21" s="2405"/>
      <c r="S21" s="2405"/>
      <c r="T21" s="2406"/>
      <c r="U21" s="8"/>
    </row>
    <row r="22" spans="1:21" ht="30.75" customHeight="1">
      <c r="A22" s="7"/>
      <c r="B22" s="2389" t="s">
        <v>76</v>
      </c>
      <c r="C22" s="2389"/>
      <c r="D22" s="2389"/>
      <c r="E22" s="2390">
        <f>入力シート!C14</f>
        <v>45840</v>
      </c>
      <c r="F22" s="2391"/>
      <c r="G22" s="2391"/>
      <c r="H22" s="2391"/>
      <c r="I22" s="2391"/>
      <c r="J22" s="2391"/>
      <c r="K22" s="2391"/>
      <c r="L22" s="9" t="s">
        <v>22</v>
      </c>
      <c r="M22" s="2391">
        <f>入力シート!C15</f>
        <v>45988</v>
      </c>
      <c r="N22" s="2391"/>
      <c r="O22" s="2391"/>
      <c r="P22" s="2391"/>
      <c r="Q22" s="2391"/>
      <c r="R22" s="2391"/>
      <c r="S22" s="2391"/>
      <c r="T22" s="10"/>
      <c r="U22" s="8"/>
    </row>
    <row r="23" spans="1:21" ht="30.75" customHeight="1">
      <c r="A23" s="7"/>
      <c r="B23" s="2392" t="s">
        <v>24</v>
      </c>
      <c r="C23" s="2389"/>
      <c r="D23" s="2389"/>
      <c r="E23" s="2393" t="s">
        <v>94</v>
      </c>
      <c r="F23" s="2394"/>
      <c r="G23" s="2394"/>
      <c r="H23" s="2394"/>
      <c r="I23" s="2394"/>
      <c r="J23" s="2394"/>
      <c r="K23" s="2394"/>
      <c r="L23" s="2394"/>
      <c r="M23" s="2394"/>
      <c r="N23" s="2394"/>
      <c r="O23" s="2394"/>
      <c r="P23" s="2394"/>
      <c r="Q23" s="2394"/>
      <c r="R23" s="2394"/>
      <c r="S23" s="2394"/>
      <c r="T23" s="2395"/>
      <c r="U23" s="8"/>
    </row>
    <row r="24" spans="1:21" ht="30.75" customHeight="1">
      <c r="A24" s="7"/>
      <c r="B24" s="2383"/>
      <c r="C24" s="2384"/>
      <c r="D24" s="2385"/>
      <c r="E24" s="2386"/>
      <c r="F24" s="2387"/>
      <c r="G24" s="2387"/>
      <c r="H24" s="2387"/>
      <c r="I24" s="2387"/>
      <c r="J24" s="2387"/>
      <c r="K24" s="2387"/>
      <c r="L24" s="2387"/>
      <c r="M24" s="2387"/>
      <c r="N24" s="2387"/>
      <c r="O24" s="2387"/>
      <c r="P24" s="2387"/>
      <c r="Q24" s="2387"/>
      <c r="R24" s="2387"/>
      <c r="S24" s="2387"/>
      <c r="T24" s="2388"/>
      <c r="U24" s="8"/>
    </row>
    <row r="25" spans="1:21" ht="33" customHeight="1">
      <c r="A25" s="7"/>
      <c r="B25" s="2377"/>
      <c r="C25" s="2378"/>
      <c r="D25" s="2379"/>
      <c r="E25" s="2380"/>
      <c r="F25" s="2381"/>
      <c r="G25" s="2381"/>
      <c r="H25" s="2381"/>
      <c r="I25" s="2381"/>
      <c r="J25" s="2381"/>
      <c r="K25" s="2381"/>
      <c r="L25" s="2381"/>
      <c r="M25" s="2381"/>
      <c r="N25" s="2381"/>
      <c r="O25" s="2381"/>
      <c r="P25" s="2381"/>
      <c r="Q25" s="2381"/>
      <c r="R25" s="2381"/>
      <c r="S25" s="2381"/>
      <c r="T25" s="2382"/>
      <c r="U25" s="8"/>
    </row>
    <row r="26" spans="1:21" ht="33" customHeight="1">
      <c r="A26" s="7"/>
      <c r="B26" s="2377"/>
      <c r="C26" s="2378"/>
      <c r="D26" s="2379"/>
      <c r="E26" s="2380"/>
      <c r="F26" s="2381"/>
      <c r="G26" s="2381"/>
      <c r="H26" s="2381"/>
      <c r="I26" s="2381"/>
      <c r="J26" s="2381"/>
      <c r="K26" s="2381"/>
      <c r="L26" s="2381"/>
      <c r="M26" s="2381"/>
      <c r="N26" s="2381"/>
      <c r="O26" s="2381"/>
      <c r="P26" s="2381"/>
      <c r="Q26" s="2381"/>
      <c r="R26" s="2381"/>
      <c r="S26" s="2381"/>
      <c r="T26" s="2382"/>
      <c r="U26" s="8"/>
    </row>
    <row r="27" spans="1:21" ht="33" customHeight="1">
      <c r="A27" s="7"/>
      <c r="B27" s="2377"/>
      <c r="C27" s="2378"/>
      <c r="D27" s="2379"/>
      <c r="E27" s="2380"/>
      <c r="F27" s="2381"/>
      <c r="G27" s="2381"/>
      <c r="H27" s="2381"/>
      <c r="I27" s="2381"/>
      <c r="J27" s="2381"/>
      <c r="K27" s="2381"/>
      <c r="L27" s="2381"/>
      <c r="M27" s="2381"/>
      <c r="N27" s="2381"/>
      <c r="O27" s="2381"/>
      <c r="P27" s="2381"/>
      <c r="Q27" s="2381"/>
      <c r="R27" s="2381"/>
      <c r="S27" s="2381"/>
      <c r="T27" s="2382"/>
      <c r="U27" s="8"/>
    </row>
    <row r="28" spans="1:21" ht="33" customHeight="1">
      <c r="A28" s="7"/>
      <c r="B28" s="2377"/>
      <c r="C28" s="2378"/>
      <c r="D28" s="2379"/>
      <c r="E28" s="2380"/>
      <c r="F28" s="2381"/>
      <c r="G28" s="2381"/>
      <c r="H28" s="2381"/>
      <c r="I28" s="2381"/>
      <c r="J28" s="2381"/>
      <c r="K28" s="2381"/>
      <c r="L28" s="2381"/>
      <c r="M28" s="2381"/>
      <c r="N28" s="2381"/>
      <c r="O28" s="2381"/>
      <c r="P28" s="2381"/>
      <c r="Q28" s="2381"/>
      <c r="R28" s="2381"/>
      <c r="S28" s="2381"/>
      <c r="T28" s="2382"/>
      <c r="U28" s="8"/>
    </row>
    <row r="29" spans="1:21" ht="33" customHeight="1">
      <c r="A29" s="7"/>
      <c r="B29" s="2377"/>
      <c r="C29" s="2378"/>
      <c r="D29" s="2379"/>
      <c r="E29" s="2380"/>
      <c r="F29" s="2381"/>
      <c r="G29" s="2381"/>
      <c r="H29" s="2381"/>
      <c r="I29" s="2381"/>
      <c r="J29" s="2381"/>
      <c r="K29" s="2381"/>
      <c r="L29" s="2381"/>
      <c r="M29" s="2381"/>
      <c r="N29" s="2381"/>
      <c r="O29" s="2381"/>
      <c r="P29" s="2381"/>
      <c r="Q29" s="2381"/>
      <c r="R29" s="2381"/>
      <c r="S29" s="2381"/>
      <c r="T29" s="2382"/>
      <c r="U29" s="8"/>
    </row>
    <row r="30" spans="1:21" ht="33" customHeight="1">
      <c r="A30" s="7"/>
      <c r="B30" s="2371"/>
      <c r="C30" s="2372"/>
      <c r="D30" s="2373"/>
      <c r="E30" s="2374"/>
      <c r="F30" s="2375"/>
      <c r="G30" s="2375"/>
      <c r="H30" s="2375"/>
      <c r="I30" s="2375"/>
      <c r="J30" s="2375"/>
      <c r="K30" s="2375"/>
      <c r="L30" s="2375"/>
      <c r="M30" s="2375"/>
      <c r="N30" s="2375"/>
      <c r="O30" s="2375"/>
      <c r="P30" s="2375"/>
      <c r="Q30" s="2375"/>
      <c r="R30" s="2375"/>
      <c r="S30" s="2375"/>
      <c r="T30" s="2376"/>
      <c r="U30" s="8"/>
    </row>
    <row r="31" spans="1:21">
      <c r="A31" s="6"/>
      <c r="B31" s="13"/>
      <c r="C31" s="13"/>
      <c r="D31" s="13"/>
      <c r="E31" s="13"/>
      <c r="F31" s="13"/>
      <c r="G31" s="13"/>
      <c r="H31" s="13"/>
      <c r="I31" s="13"/>
      <c r="J31" s="13"/>
      <c r="K31" s="13"/>
      <c r="L31" s="13"/>
      <c r="M31" s="13"/>
      <c r="N31" s="13"/>
      <c r="O31" s="13"/>
      <c r="P31" s="13"/>
      <c r="Q31" s="13"/>
      <c r="R31" s="13"/>
      <c r="S31" s="13"/>
      <c r="T31" s="13"/>
      <c r="U31" s="14"/>
    </row>
  </sheetData>
  <sheetProtection formatCells="0"/>
  <mergeCells count="39">
    <mergeCell ref="O10:U10"/>
    <mergeCell ref="K13:L13"/>
    <mergeCell ref="M13:N13"/>
    <mergeCell ref="O13:U13"/>
    <mergeCell ref="M14:N14"/>
    <mergeCell ref="O14:U14"/>
    <mergeCell ref="M15:N15"/>
    <mergeCell ref="O15:U15"/>
    <mergeCell ref="B17:T17"/>
    <mergeCell ref="B19:D19"/>
    <mergeCell ref="E19:I19"/>
    <mergeCell ref="J19:L19"/>
    <mergeCell ref="M19:T19"/>
    <mergeCell ref="E22:K22"/>
    <mergeCell ref="M22:S22"/>
    <mergeCell ref="B23:D23"/>
    <mergeCell ref="E23:T23"/>
    <mergeCell ref="B20:C20"/>
    <mergeCell ref="D20:D21"/>
    <mergeCell ref="E20:I21"/>
    <mergeCell ref="J20:L21"/>
    <mergeCell ref="M20:T21"/>
    <mergeCell ref="B21:C21"/>
    <mergeCell ref="A12:F12"/>
    <mergeCell ref="B30:D30"/>
    <mergeCell ref="E30:T30"/>
    <mergeCell ref="B27:D27"/>
    <mergeCell ref="E27:T27"/>
    <mergeCell ref="B28:D28"/>
    <mergeCell ref="E28:T28"/>
    <mergeCell ref="B29:D29"/>
    <mergeCell ref="E29:T29"/>
    <mergeCell ref="B24:D24"/>
    <mergeCell ref="E24:T24"/>
    <mergeCell ref="B25:D25"/>
    <mergeCell ref="E25:T25"/>
    <mergeCell ref="B26:D26"/>
    <mergeCell ref="E26:T26"/>
    <mergeCell ref="B22:D22"/>
  </mergeCells>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55"/>
  <sheetViews>
    <sheetView showGridLines="0" view="pageBreakPreview" zoomScale="70" zoomScaleNormal="100" zoomScaleSheetLayoutView="70" workbookViewId="0">
      <selection activeCell="C9" sqref="C9:D9"/>
    </sheetView>
  </sheetViews>
  <sheetFormatPr defaultColWidth="9" defaultRowHeight="9.6"/>
  <cols>
    <col min="1" max="1" width="3.21875" style="872" customWidth="1"/>
    <col min="2" max="2" width="19.21875" style="872" customWidth="1"/>
    <col min="3" max="4" width="13.109375" style="872" customWidth="1"/>
    <col min="5" max="6" width="3.77734375" style="872" customWidth="1"/>
    <col min="7" max="7" width="28" style="872" customWidth="1"/>
    <col min="8" max="9" width="3.6640625" style="872" customWidth="1"/>
    <col min="10" max="10" width="4.6640625" style="872" customWidth="1"/>
    <col min="11" max="11" width="3.88671875" style="872" customWidth="1"/>
    <col min="12" max="12" width="4.6640625" style="872" customWidth="1"/>
    <col min="13" max="13" width="5.88671875" style="872" customWidth="1"/>
    <col min="14" max="14" width="20.6640625" style="872" customWidth="1"/>
    <col min="15" max="16" width="3.77734375" style="872" customWidth="1"/>
    <col min="17" max="17" width="4.6640625" style="872" customWidth="1"/>
    <col min="18" max="18" width="3.88671875" style="872" customWidth="1"/>
    <col min="19" max="19" width="4.6640625" style="872" customWidth="1"/>
    <col min="20" max="20" width="6" style="872" customWidth="1"/>
    <col min="21" max="21" width="20.6640625" style="872" customWidth="1"/>
    <col min="22" max="23" width="3.77734375" style="872" customWidth="1"/>
    <col min="24" max="24" width="4.6640625" style="872" customWidth="1"/>
    <col min="25" max="25" width="3.88671875" style="872" customWidth="1"/>
    <col min="26" max="26" width="4.6640625" style="872" customWidth="1"/>
    <col min="27" max="27" width="5.88671875" style="872" customWidth="1"/>
    <col min="28" max="28" width="20.6640625" style="872" customWidth="1"/>
    <col min="29" max="30" width="3.77734375" style="872" customWidth="1"/>
    <col min="31" max="31" width="4.6640625" style="872" customWidth="1"/>
    <col min="32" max="32" width="3.88671875" style="872" customWidth="1"/>
    <col min="33" max="33" width="4.6640625" style="872" customWidth="1"/>
    <col min="34" max="34" width="5.88671875" style="872" customWidth="1"/>
    <col min="35" max="35" width="20.6640625" style="872" customWidth="1"/>
    <col min="36" max="16384" width="9" style="872"/>
  </cols>
  <sheetData>
    <row r="1" spans="1:36" ht="19.2">
      <c r="A1" s="870"/>
      <c r="B1" s="871"/>
      <c r="C1" s="871"/>
      <c r="D1" s="871"/>
      <c r="E1" s="871"/>
      <c r="F1" s="871"/>
      <c r="G1" s="871"/>
      <c r="H1" s="871"/>
      <c r="AI1" s="873" t="s">
        <v>2264</v>
      </c>
      <c r="AJ1" s="873"/>
    </row>
    <row r="2" spans="1:36" ht="33">
      <c r="A2" s="871"/>
      <c r="B2" s="871"/>
      <c r="C2" s="871"/>
      <c r="D2" s="871"/>
      <c r="E2" s="871"/>
      <c r="F2" s="871"/>
      <c r="G2" s="871"/>
      <c r="H2" s="871"/>
      <c r="I2" s="2472" t="s">
        <v>1835</v>
      </c>
      <c r="J2" s="2472"/>
      <c r="K2" s="2472"/>
      <c r="L2" s="2472"/>
      <c r="M2" s="2472"/>
      <c r="N2" s="2472"/>
      <c r="O2" s="2472"/>
      <c r="P2" s="2472"/>
      <c r="Q2" s="2472"/>
      <c r="R2" s="2472"/>
      <c r="S2" s="2472"/>
      <c r="T2" s="2472"/>
      <c r="U2" s="2472"/>
      <c r="V2" s="2472"/>
      <c r="W2" s="2472"/>
      <c r="X2" s="874"/>
    </row>
    <row r="3" spans="1:36" ht="8.1" customHeight="1">
      <c r="A3" s="871"/>
      <c r="B3" s="871"/>
      <c r="C3" s="871"/>
      <c r="D3" s="871"/>
      <c r="E3" s="871"/>
      <c r="F3" s="871"/>
      <c r="G3" s="871"/>
      <c r="H3" s="871"/>
      <c r="I3" s="874"/>
      <c r="J3" s="874"/>
      <c r="K3" s="874"/>
      <c r="L3" s="874"/>
      <c r="M3" s="874"/>
      <c r="N3" s="874"/>
      <c r="O3" s="874"/>
      <c r="P3" s="874"/>
      <c r="Q3" s="874"/>
      <c r="R3" s="874"/>
      <c r="S3" s="874"/>
      <c r="T3" s="874"/>
      <c r="U3" s="874"/>
      <c r="V3" s="874"/>
      <c r="W3" s="874"/>
      <c r="X3" s="874"/>
      <c r="Y3" s="875"/>
      <c r="Z3" s="875"/>
      <c r="AA3" s="875"/>
      <c r="AB3" s="875"/>
      <c r="AC3" s="875"/>
      <c r="AD3" s="875"/>
      <c r="AE3" s="875"/>
      <c r="AF3" s="875"/>
      <c r="AG3" s="875"/>
      <c r="AH3" s="875"/>
      <c r="AI3" s="875"/>
      <c r="AJ3" s="876"/>
    </row>
    <row r="4" spans="1:36" ht="33" customHeight="1">
      <c r="A4" s="2459" t="s">
        <v>1276</v>
      </c>
      <c r="B4" s="2460"/>
      <c r="C4" s="2473" t="str">
        <f>入力シート!C5</f>
        <v>○○県土整備事務所</v>
      </c>
      <c r="D4" s="2473"/>
      <c r="E4" s="2473"/>
      <c r="F4" s="2473"/>
      <c r="G4" s="2473"/>
      <c r="H4" s="877"/>
      <c r="I4" s="875"/>
      <c r="J4" s="2474" t="s">
        <v>76</v>
      </c>
      <c r="K4" s="2475"/>
      <c r="L4" s="923" t="s">
        <v>1846</v>
      </c>
      <c r="M4" s="2478">
        <f>入力シート!C14</f>
        <v>45840</v>
      </c>
      <c r="N4" s="2478"/>
      <c r="O4" s="2478"/>
      <c r="P4" s="2478"/>
      <c r="Q4" s="2479"/>
      <c r="R4" s="875"/>
      <c r="S4" s="875"/>
      <c r="T4" s="875"/>
      <c r="U4" s="875"/>
      <c r="V4" s="875"/>
      <c r="W4" s="875"/>
      <c r="X4" s="875"/>
      <c r="Y4" s="875"/>
      <c r="Z4" s="875"/>
      <c r="AA4" s="875"/>
      <c r="AB4" s="875"/>
      <c r="AC4" s="875"/>
      <c r="AD4" s="875"/>
      <c r="AE4" s="875"/>
      <c r="AF4" s="875"/>
      <c r="AG4" s="875"/>
      <c r="AH4" s="875"/>
      <c r="AI4" s="875"/>
      <c r="AJ4" s="876"/>
    </row>
    <row r="5" spans="1:36" ht="33" customHeight="1">
      <c r="A5" s="2459" t="s">
        <v>1277</v>
      </c>
      <c r="B5" s="2460"/>
      <c r="C5" s="2473" t="str">
        <f>入力シート!C10</f>
        <v>県道博多天神線排水性舗装工事（第２工区）</v>
      </c>
      <c r="D5" s="2473"/>
      <c r="E5" s="2473"/>
      <c r="F5" s="2473"/>
      <c r="G5" s="2473"/>
      <c r="H5" s="877"/>
      <c r="I5" s="875"/>
      <c r="J5" s="2476"/>
      <c r="K5" s="2477"/>
      <c r="L5" s="924" t="s">
        <v>1847</v>
      </c>
      <c r="M5" s="2480">
        <f>入力シート!C15</f>
        <v>45988</v>
      </c>
      <c r="N5" s="2480"/>
      <c r="O5" s="2480"/>
      <c r="P5" s="2480"/>
      <c r="Q5" s="2481"/>
      <c r="R5" s="875"/>
      <c r="S5" s="875"/>
      <c r="T5" s="875"/>
      <c r="U5" s="875"/>
      <c r="V5" s="875"/>
      <c r="W5" s="875"/>
      <c r="X5" s="875"/>
      <c r="Y5" s="875"/>
      <c r="Z5" s="875"/>
      <c r="AA5" s="875"/>
      <c r="AB5" s="875"/>
      <c r="AC5" s="875"/>
      <c r="AD5" s="875"/>
      <c r="AE5" s="875"/>
      <c r="AF5" s="875"/>
      <c r="AG5" s="875"/>
      <c r="AH5" s="875"/>
      <c r="AI5" s="875"/>
      <c r="AJ5" s="876"/>
    </row>
    <row r="6" spans="1:36" ht="33" customHeight="1">
      <c r="A6" s="878"/>
      <c r="B6" s="878"/>
      <c r="C6" s="871"/>
      <c r="D6" s="871"/>
      <c r="E6" s="871"/>
      <c r="F6" s="871"/>
      <c r="G6" s="871"/>
      <c r="H6" s="871"/>
      <c r="I6" s="875"/>
      <c r="J6" s="2482" t="s">
        <v>1278</v>
      </c>
      <c r="K6" s="2482"/>
      <c r="L6" s="2463"/>
      <c r="M6" s="2463"/>
      <c r="N6" s="2463"/>
      <c r="O6" s="879"/>
      <c r="P6" s="875"/>
      <c r="Q6" s="2463" t="s">
        <v>1279</v>
      </c>
      <c r="R6" s="2463"/>
      <c r="S6" s="2463"/>
      <c r="T6" s="2463"/>
      <c r="U6" s="2463"/>
      <c r="V6" s="879"/>
      <c r="W6" s="875"/>
      <c r="X6" s="2463" t="s">
        <v>1280</v>
      </c>
      <c r="Y6" s="2463"/>
      <c r="Z6" s="2463"/>
      <c r="AA6" s="2463"/>
      <c r="AB6" s="2463"/>
      <c r="AC6" s="879"/>
      <c r="AD6" s="875"/>
      <c r="AE6" s="2463" t="s">
        <v>1281</v>
      </c>
      <c r="AF6" s="2463"/>
      <c r="AG6" s="2463"/>
      <c r="AH6" s="2463"/>
      <c r="AI6" s="2463"/>
      <c r="AJ6" s="876"/>
    </row>
    <row r="7" spans="1:36" ht="30" customHeight="1" thickBot="1">
      <c r="A7" s="2459" t="s">
        <v>1836</v>
      </c>
      <c r="B7" s="2460"/>
      <c r="C7" s="2464" t="str">
        <f>入力シート!C26</f>
        <v>(株）福岡企画技調</v>
      </c>
      <c r="D7" s="2465"/>
      <c r="E7" s="871"/>
      <c r="F7" s="871"/>
      <c r="G7" s="871"/>
      <c r="H7" s="871"/>
      <c r="I7" s="875"/>
      <c r="J7" s="2425" t="s">
        <v>1288</v>
      </c>
      <c r="K7" s="2436" t="s">
        <v>1837</v>
      </c>
      <c r="L7" s="2437"/>
      <c r="M7" s="2438"/>
      <c r="N7" s="880"/>
      <c r="O7" s="881"/>
      <c r="P7" s="882"/>
      <c r="Q7" s="2425" t="s">
        <v>1288</v>
      </c>
      <c r="R7" s="2436" t="s">
        <v>1837</v>
      </c>
      <c r="S7" s="2437"/>
      <c r="T7" s="2438"/>
      <c r="U7" s="880"/>
      <c r="V7" s="881"/>
      <c r="W7" s="875"/>
      <c r="X7" s="2425" t="s">
        <v>1288</v>
      </c>
      <c r="Y7" s="2436" t="s">
        <v>1837</v>
      </c>
      <c r="Z7" s="2437"/>
      <c r="AA7" s="2438"/>
      <c r="AB7" s="880"/>
      <c r="AC7" s="881"/>
      <c r="AD7" s="875"/>
      <c r="AE7" s="2425" t="s">
        <v>1288</v>
      </c>
      <c r="AF7" s="2436" t="s">
        <v>1837</v>
      </c>
      <c r="AG7" s="2437"/>
      <c r="AH7" s="2438"/>
      <c r="AI7" s="880"/>
      <c r="AJ7" s="876"/>
    </row>
    <row r="8" spans="1:36" ht="30" customHeight="1" thickTop="1" thickBot="1">
      <c r="A8" s="2459" t="s">
        <v>118</v>
      </c>
      <c r="B8" s="2460"/>
      <c r="C8" s="2455"/>
      <c r="D8" s="2456"/>
      <c r="E8" s="871"/>
      <c r="F8" s="871"/>
      <c r="G8" s="871"/>
      <c r="H8" s="871"/>
      <c r="I8" s="875"/>
      <c r="J8" s="2426"/>
      <c r="K8" s="2445" t="s">
        <v>1282</v>
      </c>
      <c r="L8" s="2446"/>
      <c r="M8" s="2447"/>
      <c r="N8" s="883"/>
      <c r="O8" s="881"/>
      <c r="P8" s="882"/>
      <c r="Q8" s="2426"/>
      <c r="R8" s="2445" t="s">
        <v>1282</v>
      </c>
      <c r="S8" s="2446"/>
      <c r="T8" s="2447"/>
      <c r="U8" s="883"/>
      <c r="V8" s="881"/>
      <c r="W8" s="875"/>
      <c r="X8" s="2426"/>
      <c r="Y8" s="2445" t="s">
        <v>1282</v>
      </c>
      <c r="Z8" s="2446"/>
      <c r="AA8" s="2447"/>
      <c r="AB8" s="883"/>
      <c r="AC8" s="881"/>
      <c r="AD8" s="875"/>
      <c r="AE8" s="2426"/>
      <c r="AF8" s="2445" t="s">
        <v>1282</v>
      </c>
      <c r="AG8" s="2446"/>
      <c r="AH8" s="2447"/>
      <c r="AI8" s="883"/>
      <c r="AJ8" s="876"/>
    </row>
    <row r="9" spans="1:36" ht="30" customHeight="1" thickTop="1">
      <c r="A9" s="2470" t="s">
        <v>1838</v>
      </c>
      <c r="B9" s="2471"/>
      <c r="C9" s="2464" t="str">
        <f>入力シート!C20</f>
        <v>福岡三郎</v>
      </c>
      <c r="D9" s="2465"/>
      <c r="E9" s="871"/>
      <c r="F9" s="871"/>
      <c r="G9" s="871"/>
      <c r="H9" s="871"/>
      <c r="I9" s="875"/>
      <c r="J9" s="2426"/>
      <c r="K9" s="2448" t="s">
        <v>1283</v>
      </c>
      <c r="L9" s="2449"/>
      <c r="M9" s="2450"/>
      <c r="N9" s="884"/>
      <c r="O9" s="881"/>
      <c r="P9" s="882"/>
      <c r="Q9" s="2426"/>
      <c r="R9" s="2448" t="s">
        <v>1283</v>
      </c>
      <c r="S9" s="2449"/>
      <c r="T9" s="2450"/>
      <c r="U9" s="884"/>
      <c r="V9" s="881"/>
      <c r="W9" s="875"/>
      <c r="X9" s="2426"/>
      <c r="Y9" s="2448" t="s">
        <v>1283</v>
      </c>
      <c r="Z9" s="2449"/>
      <c r="AA9" s="2450"/>
      <c r="AB9" s="884"/>
      <c r="AC9" s="881"/>
      <c r="AD9" s="875"/>
      <c r="AE9" s="2426"/>
      <c r="AF9" s="2448" t="s">
        <v>1283</v>
      </c>
      <c r="AG9" s="2449"/>
      <c r="AH9" s="2450"/>
      <c r="AI9" s="884"/>
      <c r="AJ9" s="876"/>
    </row>
    <row r="10" spans="1:36" ht="30" customHeight="1">
      <c r="A10" s="2466" t="s">
        <v>1284</v>
      </c>
      <c r="B10" s="2467"/>
      <c r="C10" s="2468"/>
      <c r="D10" s="2469"/>
      <c r="E10" s="871"/>
      <c r="F10" s="871"/>
      <c r="G10" s="871"/>
      <c r="H10" s="871"/>
      <c r="I10" s="875"/>
      <c r="J10" s="2426"/>
      <c r="K10" s="2428" t="s">
        <v>132</v>
      </c>
      <c r="L10" s="2429"/>
      <c r="M10" s="2430"/>
      <c r="N10" s="885"/>
      <c r="O10" s="881"/>
      <c r="P10" s="882"/>
      <c r="Q10" s="2426"/>
      <c r="R10" s="2428" t="s">
        <v>132</v>
      </c>
      <c r="S10" s="2429"/>
      <c r="T10" s="2430"/>
      <c r="U10" s="885"/>
      <c r="V10" s="881"/>
      <c r="W10" s="875"/>
      <c r="X10" s="2426"/>
      <c r="Y10" s="2428" t="s">
        <v>132</v>
      </c>
      <c r="Z10" s="2429"/>
      <c r="AA10" s="2430"/>
      <c r="AB10" s="885"/>
      <c r="AC10" s="881"/>
      <c r="AD10" s="875"/>
      <c r="AE10" s="2426"/>
      <c r="AF10" s="2428" t="s">
        <v>132</v>
      </c>
      <c r="AG10" s="2429"/>
      <c r="AH10" s="2430"/>
      <c r="AI10" s="885"/>
      <c r="AJ10" s="876"/>
    </row>
    <row r="11" spans="1:36" ht="30" customHeight="1" thickBot="1">
      <c r="A11" s="2461" t="s">
        <v>1285</v>
      </c>
      <c r="B11" s="2462"/>
      <c r="C11" s="2455"/>
      <c r="D11" s="2456"/>
      <c r="E11" s="871"/>
      <c r="F11" s="871"/>
      <c r="G11" s="871"/>
      <c r="H11" s="871"/>
      <c r="I11" s="875"/>
      <c r="J11" s="2426"/>
      <c r="K11" s="2439" t="s">
        <v>1839</v>
      </c>
      <c r="L11" s="2440"/>
      <c r="M11" s="2441"/>
      <c r="N11" s="886" t="s">
        <v>1286</v>
      </c>
      <c r="O11" s="881"/>
      <c r="P11" s="882"/>
      <c r="Q11" s="2426"/>
      <c r="R11" s="2439" t="s">
        <v>1839</v>
      </c>
      <c r="S11" s="2440"/>
      <c r="T11" s="2441"/>
      <c r="U11" s="886" t="s">
        <v>1286</v>
      </c>
      <c r="V11" s="881"/>
      <c r="W11" s="875"/>
      <c r="X11" s="2426"/>
      <c r="Y11" s="2439" t="s">
        <v>1839</v>
      </c>
      <c r="Z11" s="2440"/>
      <c r="AA11" s="2441"/>
      <c r="AB11" s="886" t="s">
        <v>1286</v>
      </c>
      <c r="AC11" s="881"/>
      <c r="AD11" s="875"/>
      <c r="AE11" s="2426"/>
      <c r="AF11" s="2439" t="s">
        <v>1839</v>
      </c>
      <c r="AG11" s="2440"/>
      <c r="AH11" s="2441"/>
      <c r="AI11" s="886" t="s">
        <v>1286</v>
      </c>
      <c r="AJ11" s="876"/>
    </row>
    <row r="12" spans="1:36" ht="30" customHeight="1" thickTop="1" thickBot="1">
      <c r="A12" s="887"/>
      <c r="B12" s="888" t="s">
        <v>1287</v>
      </c>
      <c r="C12" s="2455"/>
      <c r="D12" s="2456"/>
      <c r="E12" s="871"/>
      <c r="F12" s="871"/>
      <c r="G12" s="871"/>
      <c r="H12" s="871"/>
      <c r="I12" s="889"/>
      <c r="J12" s="2426"/>
      <c r="K12" s="2442" t="s">
        <v>79</v>
      </c>
      <c r="L12" s="2443"/>
      <c r="M12" s="2444"/>
      <c r="N12" s="890"/>
      <c r="O12" s="891"/>
      <c r="P12" s="892"/>
      <c r="Q12" s="2426"/>
      <c r="R12" s="2442" t="s">
        <v>79</v>
      </c>
      <c r="S12" s="2443"/>
      <c r="T12" s="2444"/>
      <c r="U12" s="890"/>
      <c r="V12" s="891"/>
      <c r="W12" s="892"/>
      <c r="X12" s="2426"/>
      <c r="Y12" s="2442" t="s">
        <v>79</v>
      </c>
      <c r="Z12" s="2443"/>
      <c r="AA12" s="2444"/>
      <c r="AB12" s="890"/>
      <c r="AC12" s="891"/>
      <c r="AD12" s="892"/>
      <c r="AE12" s="2426"/>
      <c r="AF12" s="2442" t="s">
        <v>79</v>
      </c>
      <c r="AG12" s="2443"/>
      <c r="AH12" s="2444"/>
      <c r="AI12" s="890"/>
      <c r="AJ12" s="876"/>
    </row>
    <row r="13" spans="1:36" ht="30" customHeight="1" thickTop="1">
      <c r="A13" s="2461" t="s">
        <v>1285</v>
      </c>
      <c r="B13" s="2462"/>
      <c r="C13" s="2455"/>
      <c r="D13" s="2456"/>
      <c r="E13" s="871"/>
      <c r="F13" s="871"/>
      <c r="G13" s="871"/>
      <c r="H13" s="871"/>
      <c r="I13" s="893"/>
      <c r="J13" s="2426"/>
      <c r="K13" s="2428" t="s">
        <v>1840</v>
      </c>
      <c r="L13" s="2429"/>
      <c r="M13" s="2430"/>
      <c r="N13" s="894"/>
      <c r="O13" s="895"/>
      <c r="P13" s="881"/>
      <c r="Q13" s="2426"/>
      <c r="R13" s="2428" t="s">
        <v>1840</v>
      </c>
      <c r="S13" s="2429"/>
      <c r="T13" s="2430"/>
      <c r="U13" s="894"/>
      <c r="V13" s="895"/>
      <c r="W13" s="881"/>
      <c r="X13" s="2426"/>
      <c r="Y13" s="2428" t="s">
        <v>1840</v>
      </c>
      <c r="Z13" s="2429"/>
      <c r="AA13" s="2430"/>
      <c r="AB13" s="894"/>
      <c r="AC13" s="895"/>
      <c r="AD13" s="881"/>
      <c r="AE13" s="2426"/>
      <c r="AF13" s="2428" t="s">
        <v>1840</v>
      </c>
      <c r="AG13" s="2429"/>
      <c r="AH13" s="2430"/>
      <c r="AI13" s="894"/>
      <c r="AJ13" s="876"/>
    </row>
    <row r="14" spans="1:36" ht="30" customHeight="1">
      <c r="A14" s="887"/>
      <c r="B14" s="888" t="s">
        <v>1287</v>
      </c>
      <c r="C14" s="2455"/>
      <c r="D14" s="2456"/>
      <c r="E14" s="871"/>
      <c r="F14" s="871"/>
      <c r="G14" s="871"/>
      <c r="H14" s="871"/>
      <c r="I14" s="893"/>
      <c r="J14" s="2426"/>
      <c r="K14" s="2436" t="s">
        <v>78</v>
      </c>
      <c r="L14" s="2437"/>
      <c r="M14" s="2438"/>
      <c r="N14" s="896"/>
      <c r="O14" s="897"/>
      <c r="P14" s="881"/>
      <c r="Q14" s="2426"/>
      <c r="R14" s="2436" t="s">
        <v>78</v>
      </c>
      <c r="S14" s="2437"/>
      <c r="T14" s="2438"/>
      <c r="U14" s="896"/>
      <c r="V14" s="897"/>
      <c r="W14" s="881"/>
      <c r="X14" s="2426"/>
      <c r="Y14" s="2436" t="s">
        <v>78</v>
      </c>
      <c r="Z14" s="2437"/>
      <c r="AA14" s="2438"/>
      <c r="AB14" s="896"/>
      <c r="AC14" s="897"/>
      <c r="AD14" s="881"/>
      <c r="AE14" s="2426"/>
      <c r="AF14" s="2436" t="s">
        <v>78</v>
      </c>
      <c r="AG14" s="2437"/>
      <c r="AH14" s="2438"/>
      <c r="AI14" s="896"/>
      <c r="AJ14" s="876"/>
    </row>
    <row r="15" spans="1:36" ht="30" customHeight="1">
      <c r="E15" s="871"/>
      <c r="F15" s="871"/>
      <c r="G15" s="871"/>
      <c r="H15" s="871"/>
      <c r="I15" s="893"/>
      <c r="J15" s="2426"/>
      <c r="K15" s="898"/>
      <c r="L15" s="2431" t="s">
        <v>1841</v>
      </c>
      <c r="M15" s="2432"/>
      <c r="N15" s="899" t="s">
        <v>1842</v>
      </c>
      <c r="O15" s="897"/>
      <c r="P15" s="881"/>
      <c r="Q15" s="2426"/>
      <c r="R15" s="898"/>
      <c r="S15" s="2431" t="s">
        <v>1841</v>
      </c>
      <c r="T15" s="2432"/>
      <c r="U15" s="899" t="s">
        <v>1842</v>
      </c>
      <c r="V15" s="897"/>
      <c r="W15" s="881"/>
      <c r="X15" s="2426"/>
      <c r="Y15" s="898"/>
      <c r="Z15" s="2431" t="s">
        <v>1841</v>
      </c>
      <c r="AA15" s="2432"/>
      <c r="AB15" s="899" t="s">
        <v>1842</v>
      </c>
      <c r="AC15" s="897"/>
      <c r="AD15" s="881"/>
      <c r="AE15" s="2426"/>
      <c r="AF15" s="898"/>
      <c r="AG15" s="2431" t="s">
        <v>1841</v>
      </c>
      <c r="AH15" s="2432"/>
      <c r="AI15" s="899" t="s">
        <v>1842</v>
      </c>
      <c r="AJ15" s="876"/>
    </row>
    <row r="16" spans="1:36" ht="30" customHeight="1">
      <c r="A16" s="900"/>
      <c r="B16" s="900"/>
      <c r="C16" s="900"/>
      <c r="D16" s="900"/>
      <c r="E16" s="871"/>
      <c r="F16" s="871"/>
      <c r="H16" s="871"/>
      <c r="I16" s="893"/>
      <c r="J16" s="2426"/>
      <c r="K16" s="2433" t="s">
        <v>1289</v>
      </c>
      <c r="L16" s="2434"/>
      <c r="M16" s="2435"/>
      <c r="N16" s="901"/>
      <c r="O16" s="897"/>
      <c r="P16" s="881"/>
      <c r="Q16" s="2426"/>
      <c r="R16" s="2433" t="s">
        <v>1289</v>
      </c>
      <c r="S16" s="2434"/>
      <c r="T16" s="2435"/>
      <c r="U16" s="901"/>
      <c r="V16" s="897"/>
      <c r="W16" s="881"/>
      <c r="X16" s="2426"/>
      <c r="Y16" s="2433" t="s">
        <v>1289</v>
      </c>
      <c r="Z16" s="2434"/>
      <c r="AA16" s="2435"/>
      <c r="AB16" s="901"/>
      <c r="AC16" s="897"/>
      <c r="AD16" s="881"/>
      <c r="AE16" s="2426"/>
      <c r="AF16" s="2433" t="s">
        <v>1289</v>
      </c>
      <c r="AG16" s="2434"/>
      <c r="AH16" s="2435"/>
      <c r="AI16" s="901"/>
      <c r="AJ16" s="876"/>
    </row>
    <row r="17" spans="1:36" ht="30" customHeight="1">
      <c r="A17" s="2451" t="s">
        <v>1290</v>
      </c>
      <c r="B17" s="2452"/>
      <c r="C17" s="2457" t="s">
        <v>1291</v>
      </c>
      <c r="D17" s="2458"/>
      <c r="E17" s="871"/>
      <c r="F17" s="871"/>
      <c r="H17" s="902"/>
      <c r="I17" s="893"/>
      <c r="J17" s="2427"/>
      <c r="K17" s="903"/>
      <c r="L17" s="2423" t="s">
        <v>1293</v>
      </c>
      <c r="M17" s="2424"/>
      <c r="N17" s="901"/>
      <c r="O17" s="897"/>
      <c r="P17" s="881"/>
      <c r="Q17" s="2427"/>
      <c r="R17" s="903"/>
      <c r="S17" s="2423" t="s">
        <v>1843</v>
      </c>
      <c r="T17" s="2424"/>
      <c r="U17" s="901"/>
      <c r="V17" s="897"/>
      <c r="W17" s="881"/>
      <c r="X17" s="2427"/>
      <c r="Y17" s="903"/>
      <c r="Z17" s="2423" t="s">
        <v>1293</v>
      </c>
      <c r="AA17" s="2424"/>
      <c r="AB17" s="901"/>
      <c r="AC17" s="897"/>
      <c r="AD17" s="881"/>
      <c r="AE17" s="2427"/>
      <c r="AF17" s="903"/>
      <c r="AG17" s="2423" t="s">
        <v>1844</v>
      </c>
      <c r="AH17" s="2424"/>
      <c r="AI17" s="901"/>
      <c r="AJ17" s="876"/>
    </row>
    <row r="18" spans="1:36" ht="30" customHeight="1" thickBot="1">
      <c r="A18" s="2453"/>
      <c r="B18" s="2454"/>
      <c r="C18" s="2455"/>
      <c r="D18" s="2456"/>
      <c r="E18" s="871"/>
      <c r="F18" s="904"/>
      <c r="G18" s="888" t="s">
        <v>1292</v>
      </c>
      <c r="H18" s="900"/>
      <c r="I18" s="893"/>
      <c r="J18" s="2415" t="s">
        <v>115</v>
      </c>
      <c r="K18" s="2416"/>
      <c r="L18" s="2417" t="s">
        <v>1845</v>
      </c>
      <c r="M18" s="2418"/>
      <c r="N18" s="2419"/>
      <c r="O18" s="905"/>
      <c r="P18" s="881"/>
      <c r="Q18" s="2415" t="s">
        <v>115</v>
      </c>
      <c r="R18" s="2416"/>
      <c r="S18" s="2417" t="s">
        <v>1845</v>
      </c>
      <c r="T18" s="2418"/>
      <c r="U18" s="2419"/>
      <c r="V18" s="905"/>
      <c r="W18" s="881"/>
      <c r="X18" s="2415" t="s">
        <v>115</v>
      </c>
      <c r="Y18" s="2416"/>
      <c r="Z18" s="2417" t="s">
        <v>1845</v>
      </c>
      <c r="AA18" s="2418"/>
      <c r="AB18" s="2419"/>
      <c r="AC18" s="905"/>
      <c r="AD18" s="881"/>
      <c r="AE18" s="2415" t="s">
        <v>115</v>
      </c>
      <c r="AF18" s="2416"/>
      <c r="AG18" s="2417" t="s">
        <v>1845</v>
      </c>
      <c r="AH18" s="2418"/>
      <c r="AI18" s="2419"/>
      <c r="AJ18" s="876"/>
    </row>
    <row r="19" spans="1:36" ht="30" customHeight="1" thickTop="1" thickBot="1">
      <c r="A19" s="900"/>
      <c r="B19" s="900"/>
      <c r="C19" s="906"/>
      <c r="D19" s="904"/>
      <c r="E19" s="907"/>
      <c r="F19" s="908"/>
      <c r="G19" s="909"/>
      <c r="I19" s="893"/>
      <c r="J19" s="2420" t="s">
        <v>1475</v>
      </c>
      <c r="K19" s="2421"/>
      <c r="L19" s="2421"/>
      <c r="M19" s="2422"/>
      <c r="N19" s="744" t="s">
        <v>1476</v>
      </c>
      <c r="O19" s="910"/>
      <c r="P19" s="875"/>
      <c r="Q19" s="2420" t="s">
        <v>1475</v>
      </c>
      <c r="R19" s="2421"/>
      <c r="S19" s="2421"/>
      <c r="T19" s="2422"/>
      <c r="U19" s="744" t="s">
        <v>1476</v>
      </c>
      <c r="V19" s="910"/>
      <c r="W19" s="875"/>
      <c r="X19" s="2420" t="s">
        <v>1475</v>
      </c>
      <c r="Y19" s="2421"/>
      <c r="Z19" s="2421"/>
      <c r="AA19" s="2422"/>
      <c r="AB19" s="744" t="s">
        <v>1476</v>
      </c>
      <c r="AC19" s="910"/>
      <c r="AD19" s="875"/>
      <c r="AE19" s="2420" t="s">
        <v>1475</v>
      </c>
      <c r="AF19" s="2421"/>
      <c r="AG19" s="2421"/>
      <c r="AH19" s="2422"/>
      <c r="AI19" s="744" t="s">
        <v>1476</v>
      </c>
      <c r="AJ19" s="876"/>
    </row>
    <row r="20" spans="1:36" ht="30" customHeight="1" thickTop="1">
      <c r="A20" s="900"/>
      <c r="B20" s="900"/>
      <c r="C20" s="911"/>
      <c r="D20" s="900"/>
      <c r="E20" s="871"/>
      <c r="F20" s="912"/>
      <c r="H20" s="900"/>
      <c r="I20" s="893"/>
      <c r="J20" s="875"/>
      <c r="K20" s="875"/>
      <c r="L20" s="875"/>
      <c r="M20" s="875"/>
      <c r="N20" s="875"/>
      <c r="O20" s="897"/>
      <c r="P20" s="881"/>
      <c r="Q20" s="875"/>
      <c r="R20" s="875"/>
      <c r="S20" s="875"/>
      <c r="T20" s="875"/>
      <c r="U20" s="875"/>
      <c r="V20" s="897"/>
      <c r="W20" s="881"/>
      <c r="X20" s="875"/>
      <c r="Y20" s="875"/>
      <c r="Z20" s="875"/>
      <c r="AA20" s="875"/>
      <c r="AB20" s="875"/>
      <c r="AC20" s="897"/>
      <c r="AD20" s="881"/>
      <c r="AE20" s="875"/>
      <c r="AF20" s="875"/>
      <c r="AG20" s="875"/>
      <c r="AH20" s="875"/>
      <c r="AI20" s="875"/>
      <c r="AJ20" s="876"/>
    </row>
    <row r="21" spans="1:36" ht="30" customHeight="1" thickBot="1">
      <c r="A21" s="2451" t="s">
        <v>1294</v>
      </c>
      <c r="B21" s="2452"/>
      <c r="C21" s="2455"/>
      <c r="D21" s="2456"/>
      <c r="E21" s="871"/>
      <c r="F21" s="912"/>
      <c r="G21" s="900"/>
      <c r="H21" s="900"/>
      <c r="I21" s="893"/>
      <c r="J21" s="2425" t="s">
        <v>1288</v>
      </c>
      <c r="K21" s="2436" t="s">
        <v>1837</v>
      </c>
      <c r="L21" s="2437"/>
      <c r="M21" s="2438"/>
      <c r="N21" s="880"/>
      <c r="O21" s="897"/>
      <c r="P21" s="881"/>
      <c r="Q21" s="2425" t="s">
        <v>1288</v>
      </c>
      <c r="R21" s="2436" t="s">
        <v>1837</v>
      </c>
      <c r="S21" s="2437"/>
      <c r="T21" s="2438"/>
      <c r="U21" s="880"/>
      <c r="V21" s="897"/>
      <c r="W21" s="881"/>
      <c r="X21" s="2425" t="s">
        <v>1288</v>
      </c>
      <c r="Y21" s="2436" t="s">
        <v>1837</v>
      </c>
      <c r="Z21" s="2437"/>
      <c r="AA21" s="2438"/>
      <c r="AB21" s="880"/>
      <c r="AC21" s="897"/>
      <c r="AD21" s="881"/>
      <c r="AE21" s="2425" t="s">
        <v>1288</v>
      </c>
      <c r="AF21" s="2436" t="s">
        <v>1837</v>
      </c>
      <c r="AG21" s="2437"/>
      <c r="AH21" s="2438"/>
      <c r="AI21" s="880"/>
      <c r="AJ21" s="876"/>
    </row>
    <row r="22" spans="1:36" ht="30" customHeight="1" thickTop="1" thickBot="1">
      <c r="A22" s="2453"/>
      <c r="B22" s="2454"/>
      <c r="C22" s="2455"/>
      <c r="D22" s="2456"/>
      <c r="E22" s="871"/>
      <c r="F22" s="912"/>
      <c r="G22" s="900"/>
      <c r="H22" s="900"/>
      <c r="I22" s="893"/>
      <c r="J22" s="2426"/>
      <c r="K22" s="2445" t="s">
        <v>1282</v>
      </c>
      <c r="L22" s="2446"/>
      <c r="M22" s="2447"/>
      <c r="N22" s="883"/>
      <c r="O22" s="897"/>
      <c r="P22" s="881"/>
      <c r="Q22" s="2426"/>
      <c r="R22" s="2445" t="s">
        <v>1282</v>
      </c>
      <c r="S22" s="2446"/>
      <c r="T22" s="2447"/>
      <c r="U22" s="883"/>
      <c r="V22" s="897"/>
      <c r="W22" s="881"/>
      <c r="X22" s="2426"/>
      <c r="Y22" s="2445" t="s">
        <v>1282</v>
      </c>
      <c r="Z22" s="2446"/>
      <c r="AA22" s="2447"/>
      <c r="AB22" s="883"/>
      <c r="AC22" s="897"/>
      <c r="AD22" s="881"/>
      <c r="AE22" s="2426"/>
      <c r="AF22" s="2445" t="s">
        <v>1282</v>
      </c>
      <c r="AG22" s="2446"/>
      <c r="AH22" s="2447"/>
      <c r="AI22" s="883"/>
      <c r="AJ22" s="876"/>
    </row>
    <row r="23" spans="1:36" ht="30" customHeight="1" thickTop="1">
      <c r="F23" s="913"/>
      <c r="I23" s="893"/>
      <c r="J23" s="2426"/>
      <c r="K23" s="2448" t="s">
        <v>1283</v>
      </c>
      <c r="L23" s="2449"/>
      <c r="M23" s="2450"/>
      <c r="N23" s="884"/>
      <c r="O23" s="897"/>
      <c r="P23" s="881"/>
      <c r="Q23" s="2426"/>
      <c r="R23" s="2448" t="s">
        <v>1283</v>
      </c>
      <c r="S23" s="2449"/>
      <c r="T23" s="2450"/>
      <c r="U23" s="884"/>
      <c r="V23" s="897"/>
      <c r="W23" s="881"/>
      <c r="X23" s="2426"/>
      <c r="Y23" s="2448" t="s">
        <v>1283</v>
      </c>
      <c r="Z23" s="2449"/>
      <c r="AA23" s="2450"/>
      <c r="AB23" s="884"/>
      <c r="AC23" s="897"/>
      <c r="AD23" s="881"/>
      <c r="AE23" s="2426"/>
      <c r="AF23" s="2448" t="s">
        <v>1283</v>
      </c>
      <c r="AG23" s="2449"/>
      <c r="AH23" s="2450"/>
      <c r="AI23" s="884"/>
      <c r="AJ23" s="876"/>
    </row>
    <row r="24" spans="1:36" ht="30" customHeight="1">
      <c r="F24" s="913"/>
      <c r="I24" s="893"/>
      <c r="J24" s="2426"/>
      <c r="K24" s="2428" t="s">
        <v>132</v>
      </c>
      <c r="L24" s="2429"/>
      <c r="M24" s="2430"/>
      <c r="N24" s="885"/>
      <c r="O24" s="897"/>
      <c r="P24" s="881"/>
      <c r="Q24" s="2426"/>
      <c r="R24" s="2428" t="s">
        <v>132</v>
      </c>
      <c r="S24" s="2429"/>
      <c r="T24" s="2430"/>
      <c r="U24" s="885"/>
      <c r="V24" s="897"/>
      <c r="W24" s="881"/>
      <c r="X24" s="2426"/>
      <c r="Y24" s="2428" t="s">
        <v>132</v>
      </c>
      <c r="Z24" s="2429"/>
      <c r="AA24" s="2430"/>
      <c r="AB24" s="885"/>
      <c r="AC24" s="897"/>
      <c r="AD24" s="881"/>
      <c r="AE24" s="2426"/>
      <c r="AF24" s="2428" t="s">
        <v>132</v>
      </c>
      <c r="AG24" s="2429"/>
      <c r="AH24" s="2430"/>
      <c r="AI24" s="885"/>
      <c r="AJ24" s="876"/>
    </row>
    <row r="25" spans="1:36" ht="30" customHeight="1" thickBot="1">
      <c r="F25" s="913"/>
      <c r="I25" s="893"/>
      <c r="J25" s="2426"/>
      <c r="K25" s="2439" t="s">
        <v>1839</v>
      </c>
      <c r="L25" s="2440"/>
      <c r="M25" s="2441"/>
      <c r="N25" s="886" t="s">
        <v>1286</v>
      </c>
      <c r="O25" s="897"/>
      <c r="P25" s="881"/>
      <c r="Q25" s="2426"/>
      <c r="R25" s="2439" t="s">
        <v>1839</v>
      </c>
      <c r="S25" s="2440"/>
      <c r="T25" s="2441"/>
      <c r="U25" s="886" t="s">
        <v>1286</v>
      </c>
      <c r="V25" s="897"/>
      <c r="W25" s="881"/>
      <c r="X25" s="2426"/>
      <c r="Y25" s="2439" t="s">
        <v>1839</v>
      </c>
      <c r="Z25" s="2440"/>
      <c r="AA25" s="2441"/>
      <c r="AB25" s="886" t="s">
        <v>1286</v>
      </c>
      <c r="AC25" s="897"/>
      <c r="AD25" s="881"/>
      <c r="AE25" s="2426"/>
      <c r="AF25" s="2439" t="s">
        <v>1839</v>
      </c>
      <c r="AG25" s="2440"/>
      <c r="AH25" s="2441"/>
      <c r="AI25" s="886" t="s">
        <v>1286</v>
      </c>
      <c r="AJ25" s="876"/>
    </row>
    <row r="26" spans="1:36" ht="30" customHeight="1" thickTop="1" thickBot="1">
      <c r="F26" s="914"/>
      <c r="G26" s="907"/>
      <c r="H26" s="907"/>
      <c r="I26" s="915"/>
      <c r="J26" s="2426"/>
      <c r="K26" s="2442" t="s">
        <v>79</v>
      </c>
      <c r="L26" s="2443"/>
      <c r="M26" s="2444"/>
      <c r="N26" s="890"/>
      <c r="O26" s="916"/>
      <c r="P26" s="892"/>
      <c r="Q26" s="2426"/>
      <c r="R26" s="2442" t="s">
        <v>79</v>
      </c>
      <c r="S26" s="2443"/>
      <c r="T26" s="2444"/>
      <c r="U26" s="890"/>
      <c r="V26" s="916"/>
      <c r="W26" s="892"/>
      <c r="X26" s="2426"/>
      <c r="Y26" s="2442" t="s">
        <v>79</v>
      </c>
      <c r="Z26" s="2443"/>
      <c r="AA26" s="2444"/>
      <c r="AB26" s="890"/>
      <c r="AC26" s="916"/>
      <c r="AD26" s="892"/>
      <c r="AE26" s="2426"/>
      <c r="AF26" s="2442" t="s">
        <v>79</v>
      </c>
      <c r="AG26" s="2443"/>
      <c r="AH26" s="2444"/>
      <c r="AI26" s="890"/>
      <c r="AJ26" s="876"/>
    </row>
    <row r="27" spans="1:36" ht="30" customHeight="1" thickTop="1">
      <c r="A27" s="871"/>
      <c r="B27" s="871"/>
      <c r="C27" s="871"/>
      <c r="D27" s="871"/>
      <c r="E27" s="871"/>
      <c r="F27" s="871"/>
      <c r="G27" s="871"/>
      <c r="H27" s="871"/>
      <c r="I27" s="893"/>
      <c r="J27" s="2426"/>
      <c r="K27" s="2428" t="s">
        <v>1840</v>
      </c>
      <c r="L27" s="2429"/>
      <c r="M27" s="2430"/>
      <c r="N27" s="894"/>
      <c r="O27" s="917"/>
      <c r="P27" s="918"/>
      <c r="Q27" s="2426"/>
      <c r="R27" s="2428" t="s">
        <v>1840</v>
      </c>
      <c r="S27" s="2429"/>
      <c r="T27" s="2430"/>
      <c r="U27" s="894"/>
      <c r="V27" s="917"/>
      <c r="W27" s="918"/>
      <c r="X27" s="2426"/>
      <c r="Y27" s="2428" t="s">
        <v>1840</v>
      </c>
      <c r="Z27" s="2429"/>
      <c r="AA27" s="2430"/>
      <c r="AB27" s="894"/>
      <c r="AC27" s="917"/>
      <c r="AD27" s="918"/>
      <c r="AE27" s="2426"/>
      <c r="AF27" s="2428" t="s">
        <v>1840</v>
      </c>
      <c r="AG27" s="2429"/>
      <c r="AH27" s="2430"/>
      <c r="AI27" s="894"/>
      <c r="AJ27" s="876"/>
    </row>
    <row r="28" spans="1:36" ht="30" customHeight="1">
      <c r="A28" s="871"/>
      <c r="B28" s="871"/>
      <c r="C28" s="871"/>
      <c r="D28" s="871"/>
      <c r="E28" s="871"/>
      <c r="F28" s="871"/>
      <c r="G28" s="919"/>
      <c r="H28" s="919"/>
      <c r="I28" s="893"/>
      <c r="J28" s="2426"/>
      <c r="K28" s="2436" t="s">
        <v>78</v>
      </c>
      <c r="L28" s="2437"/>
      <c r="M28" s="2438"/>
      <c r="N28" s="896"/>
      <c r="O28" s="897"/>
      <c r="P28" s="881"/>
      <c r="Q28" s="2426"/>
      <c r="R28" s="2436" t="s">
        <v>78</v>
      </c>
      <c r="S28" s="2437"/>
      <c r="T28" s="2438"/>
      <c r="U28" s="896"/>
      <c r="V28" s="897"/>
      <c r="W28" s="881"/>
      <c r="X28" s="2426"/>
      <c r="Y28" s="2436" t="s">
        <v>78</v>
      </c>
      <c r="Z28" s="2437"/>
      <c r="AA28" s="2438"/>
      <c r="AB28" s="896"/>
      <c r="AC28" s="897"/>
      <c r="AD28" s="881"/>
      <c r="AE28" s="2426"/>
      <c r="AF28" s="2436" t="s">
        <v>78</v>
      </c>
      <c r="AG28" s="2437"/>
      <c r="AH28" s="2438"/>
      <c r="AI28" s="896"/>
      <c r="AJ28" s="876"/>
    </row>
    <row r="29" spans="1:36" ht="30" customHeight="1">
      <c r="A29" s="871"/>
      <c r="B29" s="871"/>
      <c r="C29" s="871"/>
      <c r="D29" s="871"/>
      <c r="E29" s="871"/>
      <c r="F29" s="871"/>
      <c r="G29" s="919"/>
      <c r="H29" s="919"/>
      <c r="I29" s="893"/>
      <c r="J29" s="2426"/>
      <c r="K29" s="898"/>
      <c r="L29" s="2431" t="s">
        <v>1841</v>
      </c>
      <c r="M29" s="2432"/>
      <c r="N29" s="899" t="s">
        <v>1842</v>
      </c>
      <c r="O29" s="897"/>
      <c r="P29" s="881"/>
      <c r="Q29" s="2426"/>
      <c r="R29" s="898"/>
      <c r="S29" s="2431" t="s">
        <v>1841</v>
      </c>
      <c r="T29" s="2432"/>
      <c r="U29" s="899" t="s">
        <v>1842</v>
      </c>
      <c r="V29" s="897"/>
      <c r="W29" s="881"/>
      <c r="X29" s="2426"/>
      <c r="Y29" s="898"/>
      <c r="Z29" s="2431" t="s">
        <v>1841</v>
      </c>
      <c r="AA29" s="2432"/>
      <c r="AB29" s="899" t="s">
        <v>1842</v>
      </c>
      <c r="AC29" s="897"/>
      <c r="AD29" s="881"/>
      <c r="AE29" s="2426"/>
      <c r="AF29" s="898"/>
      <c r="AG29" s="2431" t="s">
        <v>1841</v>
      </c>
      <c r="AH29" s="2432"/>
      <c r="AI29" s="899" t="s">
        <v>1842</v>
      </c>
      <c r="AJ29" s="876"/>
    </row>
    <row r="30" spans="1:36" ht="30" customHeight="1">
      <c r="E30" s="871"/>
      <c r="F30" s="871"/>
      <c r="G30" s="900"/>
      <c r="H30" s="900"/>
      <c r="I30" s="893"/>
      <c r="J30" s="2426"/>
      <c r="K30" s="2433" t="s">
        <v>1289</v>
      </c>
      <c r="L30" s="2434"/>
      <c r="M30" s="2435"/>
      <c r="N30" s="901"/>
      <c r="O30" s="897"/>
      <c r="P30" s="881"/>
      <c r="Q30" s="2426"/>
      <c r="R30" s="2433" t="s">
        <v>1289</v>
      </c>
      <c r="S30" s="2434"/>
      <c r="T30" s="2435"/>
      <c r="U30" s="901"/>
      <c r="V30" s="897"/>
      <c r="W30" s="881"/>
      <c r="X30" s="2426"/>
      <c r="Y30" s="2433" t="s">
        <v>1289</v>
      </c>
      <c r="Z30" s="2434"/>
      <c r="AA30" s="2435"/>
      <c r="AB30" s="901"/>
      <c r="AC30" s="897"/>
      <c r="AD30" s="881"/>
      <c r="AE30" s="2426"/>
      <c r="AF30" s="2433" t="s">
        <v>1289</v>
      </c>
      <c r="AG30" s="2434"/>
      <c r="AH30" s="2435"/>
      <c r="AI30" s="901"/>
      <c r="AJ30" s="876"/>
    </row>
    <row r="31" spans="1:36" ht="30" customHeight="1">
      <c r="E31" s="871"/>
      <c r="F31" s="871"/>
      <c r="G31" s="871"/>
      <c r="H31" s="871"/>
      <c r="I31" s="893"/>
      <c r="J31" s="2427"/>
      <c r="K31" s="903"/>
      <c r="L31" s="2423" t="s">
        <v>1843</v>
      </c>
      <c r="M31" s="2424"/>
      <c r="N31" s="901"/>
      <c r="O31" s="897"/>
      <c r="P31" s="881"/>
      <c r="Q31" s="2427"/>
      <c r="R31" s="903"/>
      <c r="S31" s="2423" t="s">
        <v>1844</v>
      </c>
      <c r="T31" s="2424"/>
      <c r="U31" s="901"/>
      <c r="V31" s="897"/>
      <c r="W31" s="881"/>
      <c r="X31" s="2427"/>
      <c r="Y31" s="903"/>
      <c r="Z31" s="2423" t="s">
        <v>1844</v>
      </c>
      <c r="AA31" s="2424"/>
      <c r="AB31" s="901"/>
      <c r="AC31" s="897"/>
      <c r="AD31" s="881"/>
      <c r="AE31" s="2427"/>
      <c r="AF31" s="903"/>
      <c r="AG31" s="2423" t="s">
        <v>1844</v>
      </c>
      <c r="AH31" s="2424"/>
      <c r="AI31" s="901"/>
      <c r="AJ31" s="876"/>
    </row>
    <row r="32" spans="1:36" ht="30" customHeight="1" thickBot="1">
      <c r="I32" s="893"/>
      <c r="J32" s="2415" t="s">
        <v>115</v>
      </c>
      <c r="K32" s="2416"/>
      <c r="L32" s="2417" t="s">
        <v>1845</v>
      </c>
      <c r="M32" s="2418"/>
      <c r="N32" s="2419"/>
      <c r="O32" s="905"/>
      <c r="P32" s="881"/>
      <c r="Q32" s="2415" t="s">
        <v>115</v>
      </c>
      <c r="R32" s="2416"/>
      <c r="S32" s="2417" t="s">
        <v>1845</v>
      </c>
      <c r="T32" s="2418"/>
      <c r="U32" s="2419"/>
      <c r="V32" s="905"/>
      <c r="W32" s="881"/>
      <c r="X32" s="2415" t="s">
        <v>115</v>
      </c>
      <c r="Y32" s="2416"/>
      <c r="Z32" s="2417" t="s">
        <v>1845</v>
      </c>
      <c r="AA32" s="2418"/>
      <c r="AB32" s="2419"/>
      <c r="AC32" s="905"/>
      <c r="AD32" s="881"/>
      <c r="AE32" s="2415" t="s">
        <v>115</v>
      </c>
      <c r="AF32" s="2416"/>
      <c r="AG32" s="2417" t="s">
        <v>1845</v>
      </c>
      <c r="AH32" s="2418"/>
      <c r="AI32" s="2419"/>
      <c r="AJ32" s="876"/>
    </row>
    <row r="33" spans="5:36" ht="30" customHeight="1" thickTop="1" thickBot="1">
      <c r="I33" s="893"/>
      <c r="J33" s="2420" t="s">
        <v>1475</v>
      </c>
      <c r="K33" s="2421"/>
      <c r="L33" s="2421"/>
      <c r="M33" s="2422"/>
      <c r="N33" s="744" t="s">
        <v>1476</v>
      </c>
      <c r="O33" s="910"/>
      <c r="P33" s="875"/>
      <c r="Q33" s="2420" t="s">
        <v>1475</v>
      </c>
      <c r="R33" s="2421"/>
      <c r="S33" s="2421"/>
      <c r="T33" s="2422"/>
      <c r="U33" s="744" t="s">
        <v>1476</v>
      </c>
      <c r="V33" s="910"/>
      <c r="W33" s="875"/>
      <c r="X33" s="2420" t="s">
        <v>1475</v>
      </c>
      <c r="Y33" s="2421"/>
      <c r="Z33" s="2421"/>
      <c r="AA33" s="2422"/>
      <c r="AB33" s="744" t="s">
        <v>1476</v>
      </c>
      <c r="AC33" s="910"/>
      <c r="AD33" s="875"/>
      <c r="AE33" s="2420" t="s">
        <v>1475</v>
      </c>
      <c r="AF33" s="2421"/>
      <c r="AG33" s="2421"/>
      <c r="AH33" s="2422"/>
      <c r="AI33" s="744" t="s">
        <v>1476</v>
      </c>
      <c r="AJ33" s="876"/>
    </row>
    <row r="34" spans="5:36" ht="30" customHeight="1" thickTop="1">
      <c r="I34" s="893"/>
      <c r="J34" s="875"/>
      <c r="K34" s="875"/>
      <c r="L34" s="875"/>
      <c r="M34" s="875"/>
      <c r="N34" s="875"/>
      <c r="O34" s="897"/>
      <c r="P34" s="881"/>
      <c r="Q34" s="875"/>
      <c r="R34" s="875"/>
      <c r="S34" s="875"/>
      <c r="T34" s="875"/>
      <c r="U34" s="875"/>
      <c r="V34" s="897"/>
      <c r="W34" s="881"/>
      <c r="X34" s="875"/>
      <c r="Y34" s="875"/>
      <c r="Z34" s="875"/>
      <c r="AA34" s="875"/>
      <c r="AB34" s="875"/>
      <c r="AC34" s="897"/>
      <c r="AD34" s="881"/>
      <c r="AE34" s="875"/>
      <c r="AF34" s="875"/>
      <c r="AG34" s="875"/>
      <c r="AH34" s="875"/>
      <c r="AI34" s="875"/>
      <c r="AJ34" s="876"/>
    </row>
    <row r="35" spans="5:36" ht="30" customHeight="1" thickBot="1">
      <c r="I35" s="893"/>
      <c r="J35" s="2425" t="s">
        <v>1288</v>
      </c>
      <c r="K35" s="2436" t="s">
        <v>1837</v>
      </c>
      <c r="L35" s="2437"/>
      <c r="M35" s="2438"/>
      <c r="N35" s="880"/>
      <c r="O35" s="897"/>
      <c r="P35" s="881"/>
      <c r="Q35" s="2425" t="s">
        <v>1288</v>
      </c>
      <c r="R35" s="2436" t="s">
        <v>1837</v>
      </c>
      <c r="S35" s="2437"/>
      <c r="T35" s="2438"/>
      <c r="U35" s="880"/>
      <c r="V35" s="897"/>
      <c r="W35" s="881"/>
      <c r="X35" s="2425" t="s">
        <v>1288</v>
      </c>
      <c r="Y35" s="2436" t="s">
        <v>1837</v>
      </c>
      <c r="Z35" s="2437"/>
      <c r="AA35" s="2438"/>
      <c r="AB35" s="880"/>
      <c r="AC35" s="897"/>
      <c r="AD35" s="881"/>
      <c r="AE35" s="2425" t="s">
        <v>1288</v>
      </c>
      <c r="AF35" s="2436" t="s">
        <v>1837</v>
      </c>
      <c r="AG35" s="2437"/>
      <c r="AH35" s="2438"/>
      <c r="AI35" s="880"/>
      <c r="AJ35" s="876"/>
    </row>
    <row r="36" spans="5:36" ht="30" customHeight="1" thickTop="1" thickBot="1">
      <c r="I36" s="893"/>
      <c r="J36" s="2426"/>
      <c r="K36" s="2445" t="s">
        <v>1282</v>
      </c>
      <c r="L36" s="2446"/>
      <c r="M36" s="2447"/>
      <c r="N36" s="883"/>
      <c r="O36" s="897"/>
      <c r="P36" s="881"/>
      <c r="Q36" s="2426"/>
      <c r="R36" s="2445" t="s">
        <v>1282</v>
      </c>
      <c r="S36" s="2446"/>
      <c r="T36" s="2447"/>
      <c r="U36" s="883"/>
      <c r="V36" s="897"/>
      <c r="W36" s="881"/>
      <c r="X36" s="2426"/>
      <c r="Y36" s="2445" t="s">
        <v>1282</v>
      </c>
      <c r="Z36" s="2446"/>
      <c r="AA36" s="2447"/>
      <c r="AB36" s="883"/>
      <c r="AC36" s="897"/>
      <c r="AD36" s="881"/>
      <c r="AE36" s="2426"/>
      <c r="AF36" s="2445" t="s">
        <v>1282</v>
      </c>
      <c r="AG36" s="2446"/>
      <c r="AH36" s="2447"/>
      <c r="AI36" s="883"/>
      <c r="AJ36" s="876"/>
    </row>
    <row r="37" spans="5:36" ht="30" customHeight="1" thickTop="1">
      <c r="I37" s="893"/>
      <c r="J37" s="2426"/>
      <c r="K37" s="2448" t="s">
        <v>1283</v>
      </c>
      <c r="L37" s="2449"/>
      <c r="M37" s="2450"/>
      <c r="N37" s="884"/>
      <c r="O37" s="897"/>
      <c r="P37" s="881"/>
      <c r="Q37" s="2426"/>
      <c r="R37" s="2448" t="s">
        <v>1283</v>
      </c>
      <c r="S37" s="2449"/>
      <c r="T37" s="2450"/>
      <c r="U37" s="884"/>
      <c r="V37" s="897"/>
      <c r="W37" s="881"/>
      <c r="X37" s="2426"/>
      <c r="Y37" s="2448" t="s">
        <v>1283</v>
      </c>
      <c r="Z37" s="2449"/>
      <c r="AA37" s="2450"/>
      <c r="AB37" s="884"/>
      <c r="AC37" s="897"/>
      <c r="AD37" s="881"/>
      <c r="AE37" s="2426"/>
      <c r="AF37" s="2448" t="s">
        <v>1283</v>
      </c>
      <c r="AG37" s="2449"/>
      <c r="AH37" s="2450"/>
      <c r="AI37" s="884"/>
      <c r="AJ37" s="876"/>
    </row>
    <row r="38" spans="5:36" ht="30" customHeight="1">
      <c r="I38" s="893"/>
      <c r="J38" s="2426"/>
      <c r="K38" s="2428" t="s">
        <v>132</v>
      </c>
      <c r="L38" s="2429"/>
      <c r="M38" s="2430"/>
      <c r="N38" s="885"/>
      <c r="O38" s="897"/>
      <c r="P38" s="881"/>
      <c r="Q38" s="2426"/>
      <c r="R38" s="2428" t="s">
        <v>132</v>
      </c>
      <c r="S38" s="2429"/>
      <c r="T38" s="2430"/>
      <c r="U38" s="885"/>
      <c r="V38" s="897"/>
      <c r="W38" s="881"/>
      <c r="X38" s="2426"/>
      <c r="Y38" s="2428" t="s">
        <v>132</v>
      </c>
      <c r="Z38" s="2429"/>
      <c r="AA38" s="2430"/>
      <c r="AB38" s="885"/>
      <c r="AC38" s="897"/>
      <c r="AD38" s="881"/>
      <c r="AE38" s="2426"/>
      <c r="AF38" s="2428" t="s">
        <v>132</v>
      </c>
      <c r="AG38" s="2429"/>
      <c r="AH38" s="2430"/>
      <c r="AI38" s="885"/>
      <c r="AJ38" s="876"/>
    </row>
    <row r="39" spans="5:36" ht="30" customHeight="1" thickBot="1">
      <c r="I39" s="893"/>
      <c r="J39" s="2426"/>
      <c r="K39" s="2439" t="s">
        <v>1839</v>
      </c>
      <c r="L39" s="2440"/>
      <c r="M39" s="2441"/>
      <c r="N39" s="886" t="s">
        <v>1286</v>
      </c>
      <c r="O39" s="897"/>
      <c r="P39" s="881"/>
      <c r="Q39" s="2426"/>
      <c r="R39" s="2439" t="s">
        <v>1839</v>
      </c>
      <c r="S39" s="2440"/>
      <c r="T39" s="2441"/>
      <c r="U39" s="886" t="s">
        <v>1286</v>
      </c>
      <c r="V39" s="897"/>
      <c r="W39" s="881"/>
      <c r="X39" s="2426"/>
      <c r="Y39" s="2439" t="s">
        <v>1839</v>
      </c>
      <c r="Z39" s="2440"/>
      <c r="AA39" s="2441"/>
      <c r="AB39" s="886" t="s">
        <v>1286</v>
      </c>
      <c r="AC39" s="897"/>
      <c r="AD39" s="881"/>
      <c r="AE39" s="2426"/>
      <c r="AF39" s="2439" t="s">
        <v>1839</v>
      </c>
      <c r="AG39" s="2440"/>
      <c r="AH39" s="2441"/>
      <c r="AI39" s="886" t="s">
        <v>1286</v>
      </c>
      <c r="AJ39" s="876"/>
    </row>
    <row r="40" spans="5:36" ht="30" customHeight="1" thickTop="1" thickBot="1">
      <c r="I40" s="915"/>
      <c r="J40" s="2426"/>
      <c r="K40" s="2442" t="s">
        <v>79</v>
      </c>
      <c r="L40" s="2443"/>
      <c r="M40" s="2444"/>
      <c r="N40" s="890"/>
      <c r="O40" s="916"/>
      <c r="P40" s="892"/>
      <c r="Q40" s="2426"/>
      <c r="R40" s="2442" t="s">
        <v>79</v>
      </c>
      <c r="S40" s="2443"/>
      <c r="T40" s="2444"/>
      <c r="U40" s="890"/>
      <c r="V40" s="916"/>
      <c r="W40" s="892"/>
      <c r="X40" s="2426"/>
      <c r="Y40" s="2442" t="s">
        <v>79</v>
      </c>
      <c r="Z40" s="2443"/>
      <c r="AA40" s="2444"/>
      <c r="AB40" s="890"/>
      <c r="AC40" s="916"/>
      <c r="AD40" s="892"/>
      <c r="AE40" s="2426"/>
      <c r="AF40" s="2442" t="s">
        <v>79</v>
      </c>
      <c r="AG40" s="2443"/>
      <c r="AH40" s="2444"/>
      <c r="AI40" s="890"/>
      <c r="AJ40" s="876"/>
    </row>
    <row r="41" spans="5:36" ht="30" customHeight="1" thickTop="1">
      <c r="E41" s="871"/>
      <c r="F41" s="871"/>
      <c r="G41" s="871"/>
      <c r="H41" s="871"/>
      <c r="I41" s="875"/>
      <c r="J41" s="2426"/>
      <c r="K41" s="2428" t="s">
        <v>1840</v>
      </c>
      <c r="L41" s="2429"/>
      <c r="M41" s="2430"/>
      <c r="N41" s="894"/>
      <c r="O41" s="920"/>
      <c r="P41" s="918"/>
      <c r="Q41" s="2426"/>
      <c r="R41" s="2428" t="s">
        <v>1840</v>
      </c>
      <c r="S41" s="2429"/>
      <c r="T41" s="2430"/>
      <c r="U41" s="894"/>
      <c r="V41" s="920"/>
      <c r="W41" s="918"/>
      <c r="X41" s="2426"/>
      <c r="Y41" s="2428" t="s">
        <v>1840</v>
      </c>
      <c r="Z41" s="2429"/>
      <c r="AA41" s="2430"/>
      <c r="AB41" s="894"/>
      <c r="AC41" s="920"/>
      <c r="AD41" s="918"/>
      <c r="AE41" s="2426"/>
      <c r="AF41" s="2428" t="s">
        <v>1840</v>
      </c>
      <c r="AG41" s="2429"/>
      <c r="AH41" s="2430"/>
      <c r="AI41" s="894"/>
      <c r="AJ41" s="876"/>
    </row>
    <row r="42" spans="5:36" ht="30" customHeight="1">
      <c r="I42" s="875"/>
      <c r="J42" s="2426"/>
      <c r="K42" s="2436" t="s">
        <v>78</v>
      </c>
      <c r="L42" s="2437"/>
      <c r="M42" s="2438"/>
      <c r="N42" s="896"/>
      <c r="O42" s="881"/>
      <c r="P42" s="882"/>
      <c r="Q42" s="2426"/>
      <c r="R42" s="2436" t="s">
        <v>78</v>
      </c>
      <c r="S42" s="2437"/>
      <c r="T42" s="2438"/>
      <c r="U42" s="896"/>
      <c r="V42" s="881"/>
      <c r="W42" s="875"/>
      <c r="X42" s="2426"/>
      <c r="Y42" s="2436" t="s">
        <v>78</v>
      </c>
      <c r="Z42" s="2437"/>
      <c r="AA42" s="2438"/>
      <c r="AB42" s="896"/>
      <c r="AC42" s="881"/>
      <c r="AD42" s="875"/>
      <c r="AE42" s="2426"/>
      <c r="AF42" s="2436" t="s">
        <v>78</v>
      </c>
      <c r="AG42" s="2437"/>
      <c r="AH42" s="2438"/>
      <c r="AI42" s="896"/>
      <c r="AJ42" s="876"/>
    </row>
    <row r="43" spans="5:36" ht="30" customHeight="1">
      <c r="I43" s="875"/>
      <c r="J43" s="2426"/>
      <c r="K43" s="898"/>
      <c r="L43" s="2431" t="s">
        <v>1841</v>
      </c>
      <c r="M43" s="2432"/>
      <c r="N43" s="899" t="s">
        <v>1842</v>
      </c>
      <c r="O43" s="881"/>
      <c r="P43" s="882"/>
      <c r="Q43" s="2426"/>
      <c r="R43" s="898"/>
      <c r="S43" s="2431" t="s">
        <v>1841</v>
      </c>
      <c r="T43" s="2432"/>
      <c r="U43" s="899" t="s">
        <v>1842</v>
      </c>
      <c r="V43" s="881"/>
      <c r="W43" s="875"/>
      <c r="X43" s="2426"/>
      <c r="Y43" s="898"/>
      <c r="Z43" s="2431" t="s">
        <v>1841</v>
      </c>
      <c r="AA43" s="2432"/>
      <c r="AB43" s="899" t="s">
        <v>1842</v>
      </c>
      <c r="AC43" s="881"/>
      <c r="AD43" s="875"/>
      <c r="AE43" s="2426"/>
      <c r="AF43" s="898"/>
      <c r="AG43" s="2431" t="s">
        <v>1841</v>
      </c>
      <c r="AH43" s="2432"/>
      <c r="AI43" s="899" t="s">
        <v>1842</v>
      </c>
      <c r="AJ43" s="876"/>
    </row>
    <row r="44" spans="5:36" ht="30" customHeight="1">
      <c r="I44" s="875"/>
      <c r="J44" s="2426"/>
      <c r="K44" s="2433" t="s">
        <v>1289</v>
      </c>
      <c r="L44" s="2434"/>
      <c r="M44" s="2435"/>
      <c r="N44" s="901"/>
      <c r="O44" s="881"/>
      <c r="P44" s="882"/>
      <c r="Q44" s="2426"/>
      <c r="R44" s="2433" t="s">
        <v>1289</v>
      </c>
      <c r="S44" s="2434"/>
      <c r="T44" s="2435"/>
      <c r="U44" s="901"/>
      <c r="V44" s="881"/>
      <c r="W44" s="875"/>
      <c r="X44" s="2426"/>
      <c r="Y44" s="2433" t="s">
        <v>1289</v>
      </c>
      <c r="Z44" s="2434"/>
      <c r="AA44" s="2435"/>
      <c r="AB44" s="901"/>
      <c r="AC44" s="881"/>
      <c r="AD44" s="875"/>
      <c r="AE44" s="2426"/>
      <c r="AF44" s="2433" t="s">
        <v>1289</v>
      </c>
      <c r="AG44" s="2434"/>
      <c r="AH44" s="2435"/>
      <c r="AI44" s="901"/>
      <c r="AJ44" s="876"/>
    </row>
    <row r="45" spans="5:36" ht="30" customHeight="1">
      <c r="I45" s="875"/>
      <c r="J45" s="2427"/>
      <c r="K45" s="903"/>
      <c r="L45" s="2423" t="s">
        <v>1844</v>
      </c>
      <c r="M45" s="2424"/>
      <c r="N45" s="901"/>
      <c r="O45" s="881"/>
      <c r="P45" s="882"/>
      <c r="Q45" s="2427"/>
      <c r="R45" s="903"/>
      <c r="S45" s="2423" t="s">
        <v>1844</v>
      </c>
      <c r="T45" s="2424"/>
      <c r="U45" s="901"/>
      <c r="V45" s="881"/>
      <c r="W45" s="875"/>
      <c r="X45" s="2427"/>
      <c r="Y45" s="903"/>
      <c r="Z45" s="2423" t="s">
        <v>1844</v>
      </c>
      <c r="AA45" s="2424"/>
      <c r="AB45" s="901"/>
      <c r="AC45" s="881"/>
      <c r="AD45" s="875"/>
      <c r="AE45" s="2427"/>
      <c r="AF45" s="903"/>
      <c r="AG45" s="2423" t="s">
        <v>1843</v>
      </c>
      <c r="AH45" s="2424"/>
      <c r="AI45" s="901"/>
      <c r="AJ45" s="876"/>
    </row>
    <row r="46" spans="5:36" ht="30" customHeight="1" thickBot="1">
      <c r="I46" s="875"/>
      <c r="J46" s="2415" t="s">
        <v>115</v>
      </c>
      <c r="K46" s="2416"/>
      <c r="L46" s="2417" t="s">
        <v>1845</v>
      </c>
      <c r="M46" s="2418"/>
      <c r="N46" s="2419"/>
      <c r="O46" s="921"/>
      <c r="P46" s="882"/>
      <c r="Q46" s="2415" t="s">
        <v>115</v>
      </c>
      <c r="R46" s="2416"/>
      <c r="S46" s="2417" t="s">
        <v>1845</v>
      </c>
      <c r="T46" s="2418"/>
      <c r="U46" s="2419"/>
      <c r="V46" s="921"/>
      <c r="W46" s="875"/>
      <c r="X46" s="2415" t="s">
        <v>115</v>
      </c>
      <c r="Y46" s="2416"/>
      <c r="Z46" s="2417" t="s">
        <v>1845</v>
      </c>
      <c r="AA46" s="2418"/>
      <c r="AB46" s="2419"/>
      <c r="AC46" s="921"/>
      <c r="AD46" s="875"/>
      <c r="AE46" s="2415" t="s">
        <v>115</v>
      </c>
      <c r="AF46" s="2416"/>
      <c r="AG46" s="2417" t="s">
        <v>1845</v>
      </c>
      <c r="AH46" s="2418"/>
      <c r="AI46" s="2419"/>
      <c r="AJ46" s="876"/>
    </row>
    <row r="47" spans="5:36" ht="30" customHeight="1" thickTop="1" thickBot="1">
      <c r="I47" s="875"/>
      <c r="J47" s="2420" t="s">
        <v>1475</v>
      </c>
      <c r="K47" s="2421"/>
      <c r="L47" s="2421"/>
      <c r="M47" s="2422"/>
      <c r="N47" s="744" t="s">
        <v>1476</v>
      </c>
      <c r="O47" s="875"/>
      <c r="P47" s="875"/>
      <c r="Q47" s="2420" t="s">
        <v>1475</v>
      </c>
      <c r="R47" s="2421"/>
      <c r="S47" s="2421"/>
      <c r="T47" s="2422"/>
      <c r="U47" s="744" t="s">
        <v>1476</v>
      </c>
      <c r="V47" s="875"/>
      <c r="W47" s="875"/>
      <c r="X47" s="2420" t="s">
        <v>1475</v>
      </c>
      <c r="Y47" s="2421"/>
      <c r="Z47" s="2421"/>
      <c r="AA47" s="2422"/>
      <c r="AB47" s="744" t="s">
        <v>1476</v>
      </c>
      <c r="AC47" s="875"/>
      <c r="AD47" s="875"/>
      <c r="AE47" s="2420" t="s">
        <v>1475</v>
      </c>
      <c r="AF47" s="2421"/>
      <c r="AG47" s="2421"/>
      <c r="AH47" s="2422"/>
      <c r="AI47" s="744" t="s">
        <v>1476</v>
      </c>
      <c r="AJ47" s="876"/>
    </row>
    <row r="48" spans="5:36" ht="30" customHeight="1" thickTop="1">
      <c r="I48" s="876"/>
      <c r="J48" s="876"/>
      <c r="K48" s="922"/>
      <c r="L48" s="876"/>
      <c r="M48" s="876"/>
      <c r="N48" s="876"/>
      <c r="O48" s="876"/>
      <c r="P48" s="876"/>
      <c r="Q48" s="876"/>
      <c r="R48" s="876"/>
      <c r="S48" s="876"/>
      <c r="T48" s="876"/>
      <c r="U48" s="876"/>
      <c r="V48" s="876"/>
      <c r="W48" s="876"/>
      <c r="X48" s="876"/>
      <c r="Y48" s="876"/>
      <c r="Z48" s="876"/>
      <c r="AA48" s="876"/>
      <c r="AB48" s="876"/>
      <c r="AC48" s="876"/>
      <c r="AD48" s="876"/>
      <c r="AE48" s="876"/>
      <c r="AF48" s="876"/>
      <c r="AG48" s="876"/>
      <c r="AH48" s="876"/>
      <c r="AI48" s="876"/>
      <c r="AJ48" s="876"/>
    </row>
    <row r="49" spans="9:36" ht="30" customHeight="1">
      <c r="I49" s="876"/>
      <c r="J49" s="876"/>
      <c r="L49" s="876"/>
      <c r="M49" s="876"/>
      <c r="N49" s="876"/>
      <c r="O49" s="876"/>
      <c r="P49" s="876"/>
      <c r="Q49" s="876"/>
      <c r="R49" s="876"/>
      <c r="S49" s="876"/>
      <c r="T49" s="876"/>
      <c r="U49" s="876"/>
      <c r="V49" s="876"/>
      <c r="W49" s="876"/>
      <c r="X49" s="876"/>
      <c r="Y49" s="876"/>
      <c r="Z49" s="876"/>
      <c r="AA49" s="876"/>
      <c r="AB49" s="876"/>
      <c r="AC49" s="876"/>
      <c r="AD49" s="876"/>
      <c r="AE49" s="876"/>
      <c r="AF49" s="876"/>
      <c r="AG49" s="876"/>
      <c r="AH49" s="876"/>
      <c r="AI49" s="876"/>
      <c r="AJ49" s="876"/>
    </row>
    <row r="50" spans="9:36" ht="32.1" customHeight="1">
      <c r="I50" s="876"/>
      <c r="J50" s="876"/>
      <c r="L50" s="876"/>
      <c r="M50" s="876"/>
      <c r="N50" s="876"/>
      <c r="O50" s="876"/>
      <c r="P50" s="876"/>
      <c r="Q50" s="876"/>
      <c r="R50" s="876"/>
      <c r="S50" s="876"/>
      <c r="T50" s="876"/>
      <c r="U50" s="876"/>
      <c r="V50" s="876"/>
      <c r="W50" s="876"/>
      <c r="X50" s="876"/>
      <c r="Y50" s="876"/>
      <c r="Z50" s="876"/>
      <c r="AA50" s="876"/>
      <c r="AB50" s="876"/>
      <c r="AC50" s="876"/>
      <c r="AD50" s="876"/>
      <c r="AE50" s="876"/>
      <c r="AF50" s="876"/>
      <c r="AG50" s="876"/>
      <c r="AH50" s="876"/>
      <c r="AI50" s="876"/>
      <c r="AJ50" s="876"/>
    </row>
    <row r="51" spans="9:36" ht="20.100000000000001" customHeight="1">
      <c r="I51" s="876"/>
      <c r="J51" s="876"/>
      <c r="K51" s="876"/>
      <c r="L51" s="876"/>
      <c r="M51" s="876"/>
      <c r="N51" s="876"/>
      <c r="O51" s="876"/>
      <c r="P51" s="876"/>
      <c r="Q51" s="876"/>
      <c r="R51" s="876"/>
      <c r="S51" s="876"/>
      <c r="T51" s="876"/>
      <c r="U51" s="876"/>
      <c r="V51" s="876"/>
      <c r="W51" s="876"/>
      <c r="X51" s="876"/>
      <c r="Y51" s="876"/>
      <c r="Z51" s="876"/>
      <c r="AA51" s="876"/>
      <c r="AB51" s="876"/>
      <c r="AC51" s="876"/>
      <c r="AD51" s="876"/>
      <c r="AE51" s="876"/>
      <c r="AF51" s="876"/>
      <c r="AG51" s="876"/>
      <c r="AH51" s="876"/>
      <c r="AI51" s="876"/>
      <c r="AJ51" s="876"/>
    </row>
    <row r="52" spans="9:36" ht="12">
      <c r="I52" s="876"/>
      <c r="P52" s="876"/>
      <c r="AJ52" s="876"/>
    </row>
    <row r="53" spans="9:36" ht="12">
      <c r="I53" s="876"/>
      <c r="AJ53" s="876"/>
    </row>
    <row r="54" spans="9:36" ht="12">
      <c r="I54" s="876"/>
      <c r="AJ54" s="876"/>
    </row>
    <row r="55" spans="9:36" ht="12">
      <c r="I55" s="876"/>
      <c r="AJ55" s="876"/>
    </row>
  </sheetData>
  <mergeCells count="212">
    <mergeCell ref="I2:W2"/>
    <mergeCell ref="A4:B4"/>
    <mergeCell ref="C4:G4"/>
    <mergeCell ref="J4:K5"/>
    <mergeCell ref="A5:B5"/>
    <mergeCell ref="C5:G5"/>
    <mergeCell ref="M4:Q4"/>
    <mergeCell ref="M5:Q5"/>
    <mergeCell ref="J6:N6"/>
    <mergeCell ref="Q6:U6"/>
    <mergeCell ref="X6:AB6"/>
    <mergeCell ref="AE6:AI6"/>
    <mergeCell ref="A7:B7"/>
    <mergeCell ref="C7:D7"/>
    <mergeCell ref="J7:J17"/>
    <mergeCell ref="K7:M7"/>
    <mergeCell ref="Q7:Q17"/>
    <mergeCell ref="R7:T7"/>
    <mergeCell ref="AF11:AH11"/>
    <mergeCell ref="A10:B10"/>
    <mergeCell ref="C10:D10"/>
    <mergeCell ref="K10:M10"/>
    <mergeCell ref="R10:T10"/>
    <mergeCell ref="Y10:AA10"/>
    <mergeCell ref="AF10:AH10"/>
    <mergeCell ref="A9:B9"/>
    <mergeCell ref="C9:D9"/>
    <mergeCell ref="K9:M9"/>
    <mergeCell ref="R9:T9"/>
    <mergeCell ref="Y9:AA9"/>
    <mergeCell ref="AF9:AH9"/>
    <mergeCell ref="X7:X17"/>
    <mergeCell ref="Y7:AA7"/>
    <mergeCell ref="AE7:AE17"/>
    <mergeCell ref="AF7:AH7"/>
    <mergeCell ref="A8:B8"/>
    <mergeCell ref="C8:D8"/>
    <mergeCell ref="K8:M8"/>
    <mergeCell ref="R8:T8"/>
    <mergeCell ref="Y8:AA8"/>
    <mergeCell ref="AF8:AH8"/>
    <mergeCell ref="A13:B13"/>
    <mergeCell ref="C13:D13"/>
    <mergeCell ref="K13:M13"/>
    <mergeCell ref="R13:T13"/>
    <mergeCell ref="Y13:AA13"/>
    <mergeCell ref="A11:B11"/>
    <mergeCell ref="C11:D11"/>
    <mergeCell ref="K11:M11"/>
    <mergeCell ref="R11:T11"/>
    <mergeCell ref="Y11:AA11"/>
    <mergeCell ref="C14:D14"/>
    <mergeCell ref="K14:M14"/>
    <mergeCell ref="R14:T14"/>
    <mergeCell ref="Y14:AA14"/>
    <mergeCell ref="AF14:AH14"/>
    <mergeCell ref="C12:D12"/>
    <mergeCell ref="K12:M12"/>
    <mergeCell ref="R12:T12"/>
    <mergeCell ref="Y12:AA12"/>
    <mergeCell ref="AF12:AH12"/>
    <mergeCell ref="L15:M15"/>
    <mergeCell ref="S15:T15"/>
    <mergeCell ref="Z15:AA15"/>
    <mergeCell ref="AG15:AH15"/>
    <mergeCell ref="K16:M16"/>
    <mergeCell ref="R16:T16"/>
    <mergeCell ref="Y16:AA16"/>
    <mergeCell ref="AF16:AH16"/>
    <mergeCell ref="AF13:AH13"/>
    <mergeCell ref="A17:B18"/>
    <mergeCell ref="C17:D17"/>
    <mergeCell ref="L17:M17"/>
    <mergeCell ref="S17:T17"/>
    <mergeCell ref="Z17:AA17"/>
    <mergeCell ref="AG17:AH17"/>
    <mergeCell ref="C18:D18"/>
    <mergeCell ref="J18:K18"/>
    <mergeCell ref="L18:N18"/>
    <mergeCell ref="Q18:R18"/>
    <mergeCell ref="S18:U18"/>
    <mergeCell ref="X18:Y18"/>
    <mergeCell ref="Z18:AB18"/>
    <mergeCell ref="AE18:AF18"/>
    <mergeCell ref="AG18:AI18"/>
    <mergeCell ref="J19:M19"/>
    <mergeCell ref="Q19:T19"/>
    <mergeCell ref="X19:AA19"/>
    <mergeCell ref="AE19:AH19"/>
    <mergeCell ref="C22:D22"/>
    <mergeCell ref="K22:M22"/>
    <mergeCell ref="R22:T22"/>
    <mergeCell ref="Y22:AA22"/>
    <mergeCell ref="AF22:AH22"/>
    <mergeCell ref="K23:M23"/>
    <mergeCell ref="A21:B22"/>
    <mergeCell ref="C21:D21"/>
    <mergeCell ref="J21:J31"/>
    <mergeCell ref="K21:M21"/>
    <mergeCell ref="Q21:Q31"/>
    <mergeCell ref="R21:T21"/>
    <mergeCell ref="R23:T23"/>
    <mergeCell ref="K25:M25"/>
    <mergeCell ref="R25:T25"/>
    <mergeCell ref="K27:M27"/>
    <mergeCell ref="R27:T27"/>
    <mergeCell ref="Y25:AA25"/>
    <mergeCell ref="AF25:AH25"/>
    <mergeCell ref="K26:M26"/>
    <mergeCell ref="R26:T26"/>
    <mergeCell ref="Y26:AA26"/>
    <mergeCell ref="AF26:AH26"/>
    <mergeCell ref="Y23:AA23"/>
    <mergeCell ref="AF23:AH23"/>
    <mergeCell ref="K24:M24"/>
    <mergeCell ref="R24:T24"/>
    <mergeCell ref="Y24:AA24"/>
    <mergeCell ref="AF24:AH24"/>
    <mergeCell ref="X21:X31"/>
    <mergeCell ref="Y21:AA21"/>
    <mergeCell ref="AE21:AE31"/>
    <mergeCell ref="AF21:AH21"/>
    <mergeCell ref="L29:M29"/>
    <mergeCell ref="S29:T29"/>
    <mergeCell ref="Z29:AA29"/>
    <mergeCell ref="AG29:AH29"/>
    <mergeCell ref="K30:M30"/>
    <mergeCell ref="R30:T30"/>
    <mergeCell ref="Y30:AA30"/>
    <mergeCell ref="AF30:AH30"/>
    <mergeCell ref="Y27:AA27"/>
    <mergeCell ref="AF27:AH27"/>
    <mergeCell ref="K28:M28"/>
    <mergeCell ref="R28:T28"/>
    <mergeCell ref="Y28:AA28"/>
    <mergeCell ref="AF28:AH28"/>
    <mergeCell ref="AE32:AF32"/>
    <mergeCell ref="AG32:AI32"/>
    <mergeCell ref="J33:M33"/>
    <mergeCell ref="Q33:T33"/>
    <mergeCell ref="X33:AA33"/>
    <mergeCell ref="AE33:AH33"/>
    <mergeCell ref="L31:M31"/>
    <mergeCell ref="S31:T31"/>
    <mergeCell ref="Z31:AA31"/>
    <mergeCell ref="AG31:AH31"/>
    <mergeCell ref="J32:K32"/>
    <mergeCell ref="L32:N32"/>
    <mergeCell ref="Q32:R32"/>
    <mergeCell ref="S32:U32"/>
    <mergeCell ref="X32:Y32"/>
    <mergeCell ref="Z32:AB32"/>
    <mergeCell ref="AF38:AH38"/>
    <mergeCell ref="K39:M39"/>
    <mergeCell ref="R39:T39"/>
    <mergeCell ref="Y39:AA39"/>
    <mergeCell ref="AF39:AH39"/>
    <mergeCell ref="K40:M40"/>
    <mergeCell ref="R40:T40"/>
    <mergeCell ref="Y40:AA40"/>
    <mergeCell ref="AF40:AH40"/>
    <mergeCell ref="AE35:AE45"/>
    <mergeCell ref="AF35:AH35"/>
    <mergeCell ref="K36:M36"/>
    <mergeCell ref="R36:T36"/>
    <mergeCell ref="Y36:AA36"/>
    <mergeCell ref="AF36:AH36"/>
    <mergeCell ref="K37:M37"/>
    <mergeCell ref="R37:T37"/>
    <mergeCell ref="Y37:AA37"/>
    <mergeCell ref="AF37:AH37"/>
    <mergeCell ref="K35:M35"/>
    <mergeCell ref="Q35:Q45"/>
    <mergeCell ref="R35:T35"/>
    <mergeCell ref="X35:X45"/>
    <mergeCell ref="Y35:AA35"/>
    <mergeCell ref="K44:M44"/>
    <mergeCell ref="R44:T44"/>
    <mergeCell ref="Y44:AA44"/>
    <mergeCell ref="AF44:AH44"/>
    <mergeCell ref="R41:T41"/>
    <mergeCell ref="Y41:AA41"/>
    <mergeCell ref="AF41:AH41"/>
    <mergeCell ref="K42:M42"/>
    <mergeCell ref="R42:T42"/>
    <mergeCell ref="Y42:AA42"/>
    <mergeCell ref="AF42:AH42"/>
    <mergeCell ref="K41:M41"/>
    <mergeCell ref="AE46:AF46"/>
    <mergeCell ref="AG46:AI46"/>
    <mergeCell ref="J47:M47"/>
    <mergeCell ref="Q47:T47"/>
    <mergeCell ref="X47:AA47"/>
    <mergeCell ref="AE47:AH47"/>
    <mergeCell ref="L45:M45"/>
    <mergeCell ref="S45:T45"/>
    <mergeCell ref="Z45:AA45"/>
    <mergeCell ref="AG45:AH45"/>
    <mergeCell ref="J46:K46"/>
    <mergeCell ref="L46:N46"/>
    <mergeCell ref="Q46:R46"/>
    <mergeCell ref="S46:U46"/>
    <mergeCell ref="X46:Y46"/>
    <mergeCell ref="Z46:AB46"/>
    <mergeCell ref="J35:J45"/>
    <mergeCell ref="K38:M38"/>
    <mergeCell ref="R38:T38"/>
    <mergeCell ref="Y38:AA38"/>
    <mergeCell ref="L43:M43"/>
    <mergeCell ref="S43:T43"/>
    <mergeCell ref="Z43:AA43"/>
    <mergeCell ref="AG43:AH43"/>
  </mergeCells>
  <phoneticPr fontId="19"/>
  <pageMargins left="0.70866141732283472" right="0.70866141732283472" top="0.74803149606299213" bottom="0.74803149606299213" header="0.31496062992125984" footer="0.31496062992125984"/>
  <pageSetup paperSize="8" scale="32" orientation="landscape"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S422"/>
  <sheetViews>
    <sheetView showGridLines="0" view="pageBreakPreview" zoomScale="70" zoomScaleNormal="85" zoomScaleSheetLayoutView="70" workbookViewId="0">
      <selection activeCell="D12" sqref="D12:G12"/>
    </sheetView>
  </sheetViews>
  <sheetFormatPr defaultColWidth="3.6640625" defaultRowHeight="13.2"/>
  <cols>
    <col min="1" max="1" width="6.6640625" style="1436" customWidth="1" collapsed="1"/>
    <col min="2" max="2" width="6.6640625" style="1436" customWidth="1"/>
    <col min="3" max="3" width="24.6640625" style="1434" customWidth="1" collapsed="1"/>
    <col min="4" max="4" width="13.6640625" style="1434" customWidth="1" collapsed="1"/>
    <col min="5" max="5" width="16.6640625" style="1434" customWidth="1"/>
    <col min="6" max="6" width="18.6640625" style="1434" customWidth="1"/>
    <col min="7" max="8" width="24.6640625" style="1434" customWidth="1"/>
    <col min="9" max="9" width="13.6640625" style="1435" customWidth="1" collapsed="1"/>
    <col min="10" max="10" width="13.6640625" style="1436" customWidth="1" collapsed="1"/>
    <col min="11" max="11" width="10.6640625" style="1436" customWidth="1" collapsed="1"/>
    <col min="12" max="13" width="13.6640625" style="1436" customWidth="1" collapsed="1"/>
    <col min="14" max="15" width="20.88671875" style="1436" customWidth="1" collapsed="1"/>
    <col min="16" max="16" width="23.109375" style="1436" customWidth="1"/>
    <col min="17" max="17" width="10.88671875" style="1436" customWidth="1"/>
    <col min="18" max="18" width="5.77734375" style="1436" customWidth="1"/>
    <col min="19" max="53" width="3.6640625" style="1436"/>
    <col min="54" max="54" width="3.6640625" style="1436" collapsed="1"/>
    <col min="55" max="58" width="3.6640625" style="1436"/>
    <col min="59" max="59" width="3.6640625" style="1436" collapsed="1"/>
    <col min="60" max="62" width="3.6640625" style="1436"/>
    <col min="63" max="64" width="3.6640625" style="1436" collapsed="1"/>
    <col min="65" max="69" width="3.6640625" style="1436"/>
    <col min="70" max="70" width="3.6640625" style="1436" collapsed="1"/>
    <col min="71" max="71" width="3.6640625" style="1436"/>
    <col min="72" max="16384" width="3.6640625" style="1436" collapsed="1"/>
  </cols>
  <sheetData>
    <row r="1" spans="1:18" ht="24" customHeight="1">
      <c r="A1" s="2484"/>
      <c r="B1" s="2484"/>
      <c r="C1" s="2484"/>
      <c r="M1" s="1437" t="s">
        <v>2236</v>
      </c>
      <c r="P1" s="1438"/>
    </row>
    <row r="2" spans="1:18" ht="35.1" customHeight="1">
      <c r="A2" s="2485" t="s">
        <v>2237</v>
      </c>
      <c r="B2" s="2485"/>
      <c r="C2" s="2485"/>
      <c r="D2" s="2485"/>
      <c r="E2" s="2485"/>
      <c r="F2" s="2485"/>
      <c r="G2" s="2485"/>
      <c r="H2" s="2485"/>
      <c r="I2" s="2485"/>
      <c r="J2" s="2485"/>
      <c r="K2" s="2485"/>
      <c r="L2" s="2485"/>
      <c r="M2" s="2485"/>
      <c r="N2" s="1439"/>
      <c r="O2" s="1439"/>
      <c r="P2" s="1439"/>
    </row>
    <row r="3" spans="1:18" ht="24" customHeight="1">
      <c r="A3" s="2483" t="s">
        <v>2238</v>
      </c>
      <c r="B3" s="2483"/>
      <c r="C3" s="2483"/>
      <c r="D3" s="2486" t="str">
        <f>入力シート!C5</f>
        <v>○○県土整備事務所</v>
      </c>
      <c r="E3" s="2487"/>
      <c r="F3" s="2487"/>
      <c r="G3" s="2487"/>
      <c r="H3" s="2488"/>
      <c r="I3" s="1440"/>
      <c r="J3" s="2489" t="s">
        <v>115</v>
      </c>
      <c r="K3" s="1441" t="s">
        <v>416</v>
      </c>
      <c r="L3" s="2491">
        <f>入力シート!C14</f>
        <v>45840</v>
      </c>
      <c r="M3" s="2492"/>
      <c r="N3" s="1442"/>
    </row>
    <row r="4" spans="1:18" ht="24" customHeight="1">
      <c r="A4" s="2483" t="s">
        <v>2239</v>
      </c>
      <c r="B4" s="2483"/>
      <c r="C4" s="2483"/>
      <c r="D4" s="2486" t="str">
        <f>入力シート!C10</f>
        <v>県道博多天神線排水性舗装工事（第２工区）</v>
      </c>
      <c r="E4" s="2487"/>
      <c r="F4" s="2487"/>
      <c r="G4" s="2487"/>
      <c r="H4" s="2488"/>
      <c r="I4" s="1443"/>
      <c r="J4" s="2490"/>
      <c r="K4" s="1444" t="s">
        <v>417</v>
      </c>
      <c r="L4" s="2493">
        <f>入力シート!C15</f>
        <v>45988</v>
      </c>
      <c r="M4" s="2494"/>
      <c r="N4" s="1442"/>
    </row>
    <row r="5" spans="1:18" ht="24" customHeight="1">
      <c r="A5" s="1445"/>
      <c r="B5" s="1445"/>
      <c r="C5" s="1446"/>
      <c r="D5" s="1443"/>
      <c r="E5" s="1443"/>
      <c r="F5" s="1443"/>
      <c r="G5" s="1443"/>
      <c r="H5" s="1443"/>
      <c r="I5" s="1447"/>
      <c r="J5" s="1445"/>
      <c r="K5" s="1445"/>
      <c r="L5" s="1442"/>
      <c r="M5" s="1442"/>
      <c r="N5" s="1442"/>
    </row>
    <row r="6" spans="1:18" ht="35.1" customHeight="1">
      <c r="A6" s="2495" t="s">
        <v>2240</v>
      </c>
      <c r="B6" s="2496"/>
      <c r="C6" s="2497"/>
      <c r="D6" s="2498" t="str">
        <f>入力シート!C26</f>
        <v>(株）福岡企画技調</v>
      </c>
      <c r="E6" s="2499"/>
      <c r="F6" s="2499"/>
      <c r="G6" s="2500"/>
      <c r="H6" s="1448"/>
      <c r="I6" s="1434"/>
      <c r="J6" s="1435"/>
    </row>
    <row r="7" spans="1:18" ht="24" customHeight="1">
      <c r="A7" s="2495" t="s">
        <v>2241</v>
      </c>
      <c r="B7" s="2496"/>
      <c r="C7" s="2497"/>
      <c r="D7" s="2501"/>
      <c r="E7" s="2502"/>
      <c r="F7" s="2502"/>
      <c r="G7" s="2503"/>
      <c r="H7" s="1440"/>
      <c r="I7" s="2483" t="s">
        <v>2242</v>
      </c>
      <c r="J7" s="2483"/>
      <c r="K7" s="2483"/>
      <c r="L7" s="2483"/>
      <c r="M7" s="1449"/>
    </row>
    <row r="8" spans="1:18" ht="24" customHeight="1">
      <c r="A8" s="2504" t="s">
        <v>2243</v>
      </c>
      <c r="B8" s="2496"/>
      <c r="C8" s="2497"/>
      <c r="D8" s="2486" t="str">
        <f>入力シート!C20</f>
        <v>福岡三郎</v>
      </c>
      <c r="E8" s="2487"/>
      <c r="F8" s="2487"/>
      <c r="G8" s="2488"/>
      <c r="H8" s="1440"/>
      <c r="I8" s="2483" t="s">
        <v>2244</v>
      </c>
      <c r="J8" s="2483"/>
      <c r="K8" s="2483"/>
      <c r="L8" s="2483"/>
      <c r="M8" s="1449"/>
    </row>
    <row r="9" spans="1:18" ht="24" customHeight="1">
      <c r="A9" s="2504" t="s">
        <v>2245</v>
      </c>
      <c r="B9" s="2505"/>
      <c r="C9" s="2497"/>
      <c r="D9" s="2501"/>
      <c r="E9" s="2502"/>
      <c r="F9" s="2502"/>
      <c r="G9" s="2503"/>
      <c r="H9" s="1440"/>
      <c r="I9" s="2483" t="s">
        <v>2246</v>
      </c>
      <c r="J9" s="2483"/>
      <c r="K9" s="2483"/>
      <c r="L9" s="2483"/>
      <c r="M9" s="1449"/>
    </row>
    <row r="10" spans="1:18" ht="24" customHeight="1">
      <c r="A10" s="2507" t="s">
        <v>2247</v>
      </c>
      <c r="B10" s="2508"/>
      <c r="C10" s="2509"/>
      <c r="D10" s="2510"/>
      <c r="E10" s="2511"/>
      <c r="F10" s="2511"/>
      <c r="G10" s="2512"/>
      <c r="H10" s="1447"/>
      <c r="I10" s="2483" t="s">
        <v>2246</v>
      </c>
      <c r="J10" s="2483"/>
      <c r="K10" s="2483"/>
      <c r="L10" s="2483"/>
      <c r="M10" s="1450"/>
    </row>
    <row r="11" spans="1:18" ht="24" customHeight="1">
      <c r="A11" s="1451"/>
      <c r="B11" s="2495" t="s">
        <v>1287</v>
      </c>
      <c r="C11" s="2497"/>
      <c r="D11" s="2510"/>
      <c r="E11" s="2511"/>
      <c r="F11" s="2511"/>
      <c r="G11" s="2512"/>
      <c r="H11" s="1447"/>
      <c r="I11" s="2483" t="s">
        <v>2248</v>
      </c>
      <c r="J11" s="2483"/>
      <c r="K11" s="2483"/>
      <c r="L11" s="2483"/>
      <c r="M11" s="1450"/>
      <c r="N11" s="1442"/>
    </row>
    <row r="12" spans="1:18" ht="24" customHeight="1">
      <c r="A12" s="2507" t="s">
        <v>2247</v>
      </c>
      <c r="B12" s="2508"/>
      <c r="C12" s="2509"/>
      <c r="D12" s="2510"/>
      <c r="E12" s="2511"/>
      <c r="F12" s="2511"/>
      <c r="G12" s="2512"/>
      <c r="H12" s="1447"/>
      <c r="I12" s="1452"/>
      <c r="J12" s="1452"/>
      <c r="K12" s="1452"/>
      <c r="L12" s="1452"/>
      <c r="M12" s="1452"/>
      <c r="N12" s="1452"/>
    </row>
    <row r="13" spans="1:18" ht="24" customHeight="1">
      <c r="A13" s="1453"/>
      <c r="B13" s="2495" t="s">
        <v>1287</v>
      </c>
      <c r="C13" s="2497"/>
      <c r="D13" s="2510"/>
      <c r="E13" s="2511"/>
      <c r="F13" s="2511"/>
      <c r="G13" s="2512"/>
      <c r="H13" s="1447"/>
      <c r="I13" s="2513" t="s">
        <v>2249</v>
      </c>
      <c r="J13" s="2513"/>
      <c r="K13" s="2513"/>
      <c r="L13" s="2513"/>
      <c r="M13" s="2513"/>
      <c r="N13" s="1452"/>
      <c r="O13" s="1452"/>
    </row>
    <row r="14" spans="1:18" ht="45" customHeight="1" thickBot="1">
      <c r="A14" s="1442"/>
      <c r="B14" s="1445"/>
      <c r="C14" s="1445"/>
      <c r="D14" s="1447"/>
      <c r="E14" s="1447"/>
      <c r="F14" s="1447"/>
      <c r="G14" s="2506"/>
      <c r="H14" s="2506"/>
      <c r="I14" s="2506"/>
      <c r="J14" s="2506"/>
      <c r="K14" s="2506"/>
      <c r="L14" s="2506"/>
      <c r="M14" s="2506"/>
    </row>
    <row r="15" spans="1:18" ht="45" customHeight="1" thickBot="1">
      <c r="A15" s="1454"/>
      <c r="B15" s="1455" t="s">
        <v>2250</v>
      </c>
      <c r="C15" s="1456" t="s">
        <v>2251</v>
      </c>
      <c r="D15" s="1455" t="s">
        <v>2252</v>
      </c>
      <c r="E15" s="1455" t="s">
        <v>2253</v>
      </c>
      <c r="F15" s="1457" t="s">
        <v>2254</v>
      </c>
      <c r="G15" s="1456" t="s">
        <v>2255</v>
      </c>
      <c r="H15" s="1456" t="s">
        <v>2256</v>
      </c>
      <c r="I15" s="1457" t="s">
        <v>2257</v>
      </c>
      <c r="J15" s="1458" t="s">
        <v>2258</v>
      </c>
      <c r="K15" s="1457" t="s">
        <v>2259</v>
      </c>
      <c r="L15" s="1457" t="s">
        <v>2260</v>
      </c>
      <c r="M15" s="1455" t="s">
        <v>2261</v>
      </c>
      <c r="N15" s="1459" t="s">
        <v>1282</v>
      </c>
      <c r="O15" s="1459" t="s">
        <v>79</v>
      </c>
      <c r="P15" s="1460" t="s">
        <v>2262</v>
      </c>
      <c r="Q15" s="1461"/>
      <c r="R15" s="1461"/>
    </row>
    <row r="16" spans="1:18" ht="35.1" customHeight="1" thickBot="1">
      <c r="A16" s="1454"/>
      <c r="B16" s="1462"/>
      <c r="C16" s="1463"/>
      <c r="D16" s="1464"/>
      <c r="E16" s="1465"/>
      <c r="F16" s="1466"/>
      <c r="G16" s="1467"/>
      <c r="H16" s="1468"/>
      <c r="I16" s="1469"/>
      <c r="J16" s="1470"/>
      <c r="K16" s="1466"/>
      <c r="L16" s="1469"/>
      <c r="M16" s="1471"/>
      <c r="N16" s="1472"/>
      <c r="O16" s="1472"/>
      <c r="P16" s="1473"/>
      <c r="Q16" s="1474"/>
      <c r="R16" s="1474"/>
    </row>
    <row r="17" spans="1:18" ht="35.1" customHeight="1" thickBot="1">
      <c r="A17" s="1454"/>
      <c r="B17" s="1475"/>
      <c r="C17" s="1476"/>
      <c r="D17" s="1465"/>
      <c r="E17" s="1464"/>
      <c r="F17" s="1465"/>
      <c r="G17" s="1477"/>
      <c r="H17" s="1477"/>
      <c r="I17" s="1478"/>
      <c r="J17" s="1479"/>
      <c r="K17" s="1465"/>
      <c r="L17" s="1457"/>
      <c r="M17" s="1455"/>
      <c r="N17" s="1480"/>
      <c r="O17" s="1480"/>
      <c r="P17" s="1481"/>
      <c r="Q17" s="1461"/>
      <c r="R17" s="1461"/>
    </row>
    <row r="18" spans="1:18" ht="35.1" customHeight="1" thickBot="1">
      <c r="A18" s="1454"/>
      <c r="B18" s="1475"/>
      <c r="C18" s="1476"/>
      <c r="D18" s="1465"/>
      <c r="E18" s="1465"/>
      <c r="F18" s="1465"/>
      <c r="G18" s="1477"/>
      <c r="H18" s="1477"/>
      <c r="I18" s="1478"/>
      <c r="J18" s="1479"/>
      <c r="K18" s="1465"/>
      <c r="L18" s="1457"/>
      <c r="M18" s="1455"/>
      <c r="N18" s="1472"/>
      <c r="O18" s="1472"/>
      <c r="P18" s="1473"/>
      <c r="Q18" s="1474"/>
      <c r="R18" s="1474"/>
    </row>
    <row r="19" spans="1:18" ht="35.1" customHeight="1" thickBot="1">
      <c r="A19" s="1454"/>
      <c r="B19" s="1475"/>
      <c r="C19" s="1476"/>
      <c r="D19" s="1465"/>
      <c r="E19" s="1464"/>
      <c r="F19" s="1465"/>
      <c r="G19" s="1477"/>
      <c r="H19" s="1477"/>
      <c r="I19" s="1478"/>
      <c r="J19" s="1479"/>
      <c r="K19" s="1465"/>
      <c r="L19" s="1457"/>
      <c r="M19" s="1455"/>
      <c r="N19" s="1482"/>
      <c r="O19" s="1482"/>
      <c r="P19" s="1483"/>
    </row>
    <row r="20" spans="1:18" ht="35.1" customHeight="1" thickBot="1">
      <c r="A20" s="1484"/>
      <c r="B20" s="1485"/>
      <c r="C20" s="1463"/>
      <c r="D20" s="1486"/>
      <c r="E20" s="1465"/>
      <c r="F20" s="1486"/>
      <c r="G20" s="1467"/>
      <c r="H20" s="1487"/>
      <c r="I20" s="1469"/>
      <c r="J20" s="1470"/>
      <c r="K20" s="1486"/>
      <c r="L20" s="1469"/>
      <c r="M20" s="1471"/>
      <c r="N20" s="1482"/>
      <c r="O20" s="1482"/>
      <c r="P20" s="1483"/>
    </row>
    <row r="21" spans="1:18" ht="34.799999999999997" customHeight="1" thickBot="1">
      <c r="A21" s="1484"/>
      <c r="B21" s="1475"/>
      <c r="C21" s="1476"/>
      <c r="D21" s="1465"/>
      <c r="E21" s="1465"/>
      <c r="F21" s="1465"/>
      <c r="G21" s="1477"/>
      <c r="H21" s="1477"/>
      <c r="I21" s="1457"/>
      <c r="J21" s="1479"/>
      <c r="K21" s="1465"/>
      <c r="L21" s="1457"/>
      <c r="M21" s="1455"/>
      <c r="N21" s="1482"/>
      <c r="O21" s="1482"/>
      <c r="P21" s="1483"/>
    </row>
    <row r="22" spans="1:18" ht="35.1" customHeight="1" thickBot="1">
      <c r="A22" s="1484"/>
      <c r="B22" s="1475"/>
      <c r="C22" s="1488"/>
      <c r="D22" s="1465"/>
      <c r="E22" s="1465"/>
      <c r="F22" s="1465"/>
      <c r="G22" s="1477"/>
      <c r="H22" s="1477"/>
      <c r="I22" s="1457"/>
      <c r="J22" s="1479"/>
      <c r="K22" s="1465"/>
      <c r="L22" s="1457"/>
      <c r="M22" s="1455"/>
      <c r="N22" s="1482"/>
      <c r="O22" s="1482"/>
      <c r="P22" s="1483"/>
    </row>
    <row r="23" spans="1:18" ht="35.1" customHeight="1" thickBot="1">
      <c r="A23" s="1484"/>
      <c r="B23" s="1475"/>
      <c r="C23" s="1476"/>
      <c r="D23" s="1465"/>
      <c r="E23" s="1465"/>
      <c r="F23" s="1465"/>
      <c r="G23" s="1477"/>
      <c r="H23" s="1477"/>
      <c r="I23" s="1457"/>
      <c r="J23" s="1479"/>
      <c r="K23" s="1465"/>
      <c r="L23" s="1457"/>
      <c r="M23" s="1455"/>
      <c r="N23" s="1482"/>
      <c r="O23" s="1482"/>
      <c r="P23" s="1483"/>
    </row>
    <row r="24" spans="1:18" ht="35.1" customHeight="1" thickBot="1">
      <c r="A24" s="1484"/>
      <c r="B24" s="1475"/>
      <c r="C24" s="1489"/>
      <c r="D24" s="1465"/>
      <c r="E24" s="1465"/>
      <c r="F24" s="1465"/>
      <c r="G24" s="1477"/>
      <c r="H24" s="1477"/>
      <c r="I24" s="1457"/>
      <c r="J24" s="1479"/>
      <c r="K24" s="1465"/>
      <c r="L24" s="1457"/>
      <c r="M24" s="1455"/>
      <c r="N24" s="1482"/>
      <c r="O24" s="1482"/>
      <c r="P24" s="1483"/>
    </row>
    <row r="25" spans="1:18" ht="35.1" customHeight="1" thickBot="1">
      <c r="A25" s="1484"/>
      <c r="B25" s="1485"/>
      <c r="C25" s="1463"/>
      <c r="D25" s="1486"/>
      <c r="E25" s="1486"/>
      <c r="F25" s="1486"/>
      <c r="G25" s="1487"/>
      <c r="H25" s="1487"/>
      <c r="I25" s="1469"/>
      <c r="J25" s="1470"/>
      <c r="K25" s="1486"/>
      <c r="L25" s="1469"/>
      <c r="M25" s="1471"/>
      <c r="N25" s="1482"/>
      <c r="O25" s="1482"/>
      <c r="P25" s="1483"/>
    </row>
    <row r="26" spans="1:18" ht="35.1" customHeight="1" thickBot="1">
      <c r="A26" s="1484"/>
      <c r="B26" s="1485"/>
      <c r="C26" s="1463"/>
      <c r="D26" s="1465"/>
      <c r="E26" s="1465"/>
      <c r="F26" s="1486"/>
      <c r="G26" s="1467"/>
      <c r="H26" s="1487"/>
      <c r="I26" s="1457"/>
      <c r="J26" s="1479"/>
      <c r="K26" s="1486"/>
      <c r="L26" s="1469"/>
      <c r="M26" s="1471"/>
      <c r="N26" s="1482"/>
      <c r="O26" s="1482"/>
      <c r="P26" s="1483"/>
    </row>
    <row r="27" spans="1:18" ht="35.1" customHeight="1" thickBot="1">
      <c r="A27" s="1484"/>
      <c r="B27" s="1475"/>
      <c r="C27" s="1463"/>
      <c r="D27" s="1465"/>
      <c r="E27" s="1464"/>
      <c r="F27" s="1486"/>
      <c r="G27" s="1477"/>
      <c r="H27" s="1477"/>
      <c r="I27" s="1457"/>
      <c r="J27" s="1479"/>
      <c r="K27" s="1465"/>
      <c r="L27" s="1457"/>
      <c r="M27" s="1455"/>
      <c r="N27" s="1482"/>
      <c r="O27" s="1482"/>
      <c r="P27" s="1483"/>
    </row>
    <row r="28" spans="1:18" ht="35.1" customHeight="1">
      <c r="A28" s="1490"/>
      <c r="B28" s="1491"/>
      <c r="C28" s="1492"/>
      <c r="D28" s="1493"/>
      <c r="E28" s="1493"/>
      <c r="F28" s="1493"/>
      <c r="G28" s="1494"/>
      <c r="H28" s="1494"/>
      <c r="I28" s="1495"/>
      <c r="J28" s="1495"/>
      <c r="K28" s="1493"/>
      <c r="L28" s="1495"/>
      <c r="M28" s="1495"/>
      <c r="N28" s="1496"/>
      <c r="O28" s="1496"/>
      <c r="P28" s="1496"/>
    </row>
    <row r="29" spans="1:18" ht="35.1" customHeight="1">
      <c r="A29" s="1490"/>
      <c r="B29" s="1491"/>
      <c r="C29" s="1492"/>
      <c r="D29" s="1493"/>
      <c r="E29" s="1493"/>
      <c r="F29" s="1493"/>
      <c r="G29" s="1494"/>
      <c r="H29" s="1494"/>
      <c r="I29" s="1495"/>
      <c r="J29" s="1495"/>
      <c r="K29" s="1493"/>
      <c r="L29" s="1495"/>
      <c r="M29" s="1495"/>
      <c r="N29" s="1496"/>
      <c r="O29" s="1496"/>
      <c r="P29" s="1496"/>
    </row>
    <row r="30" spans="1:18" ht="35.1" customHeight="1">
      <c r="A30" s="1490"/>
      <c r="B30" s="1491"/>
      <c r="C30" s="1492"/>
      <c r="D30" s="1493"/>
      <c r="E30" s="1495"/>
      <c r="F30" s="1493"/>
      <c r="G30" s="1494"/>
      <c r="H30" s="1494"/>
      <c r="I30" s="1495"/>
      <c r="J30" s="1495"/>
      <c r="K30" s="1493"/>
      <c r="L30" s="1495"/>
      <c r="M30" s="1495"/>
      <c r="N30" s="1496"/>
      <c r="O30" s="1496"/>
      <c r="P30" s="1496"/>
    </row>
    <row r="31" spans="1:18" ht="35.1" customHeight="1">
      <c r="A31" s="1490"/>
      <c r="B31" s="1491"/>
      <c r="C31" s="1492"/>
      <c r="D31" s="1493"/>
      <c r="E31" s="1495"/>
      <c r="F31" s="1493"/>
      <c r="G31" s="1494"/>
      <c r="H31" s="1494"/>
      <c r="I31" s="1495"/>
      <c r="J31" s="1495"/>
      <c r="K31" s="1493"/>
      <c r="L31" s="1495"/>
      <c r="M31" s="1495"/>
      <c r="N31" s="1496"/>
      <c r="O31" s="1496"/>
      <c r="P31" s="1496"/>
    </row>
    <row r="32" spans="1:18" ht="35.1" customHeight="1">
      <c r="A32" s="1490"/>
      <c r="B32" s="1491"/>
      <c r="C32" s="1492"/>
      <c r="D32" s="1493"/>
      <c r="E32" s="1493"/>
      <c r="F32" s="1493"/>
      <c r="G32" s="1494"/>
      <c r="H32" s="1494"/>
      <c r="I32" s="1495"/>
      <c r="J32" s="1495"/>
      <c r="K32" s="1493"/>
      <c r="L32" s="1495"/>
      <c r="M32" s="1495"/>
      <c r="N32" s="1496"/>
      <c r="O32" s="1496"/>
      <c r="P32" s="1496"/>
    </row>
    <row r="33" spans="1:16" ht="35.1" customHeight="1">
      <c r="A33" s="1490"/>
      <c r="B33" s="1491"/>
      <c r="C33" s="1492"/>
      <c r="D33" s="1493"/>
      <c r="E33" s="1493"/>
      <c r="F33" s="1493"/>
      <c r="G33" s="1494"/>
      <c r="H33" s="1494"/>
      <c r="I33" s="1495"/>
      <c r="J33" s="1495"/>
      <c r="K33" s="1493"/>
      <c r="L33" s="1495"/>
      <c r="M33" s="1495"/>
      <c r="N33" s="1496"/>
      <c r="O33" s="1496"/>
      <c r="P33" s="1496"/>
    </row>
    <row r="34" spans="1:16" ht="35.1" customHeight="1">
      <c r="A34" s="1490"/>
      <c r="B34" s="1491"/>
      <c r="C34" s="1497"/>
      <c r="D34" s="1498"/>
      <c r="E34" s="1498"/>
      <c r="F34" s="1498"/>
      <c r="G34" s="1499"/>
      <c r="H34" s="1499"/>
      <c r="I34" s="1500"/>
      <c r="J34" s="1501"/>
      <c r="K34" s="1498"/>
      <c r="L34" s="1500"/>
      <c r="M34" s="1500"/>
      <c r="N34" s="1496"/>
      <c r="O34" s="1496"/>
      <c r="P34" s="1496"/>
    </row>
    <row r="35" spans="1:16" ht="35.1" customHeight="1">
      <c r="A35" s="1490"/>
      <c r="B35" s="1491"/>
      <c r="C35" s="1502"/>
      <c r="D35" s="1498"/>
      <c r="E35" s="1498"/>
      <c r="F35" s="1498"/>
      <c r="G35" s="1499"/>
      <c r="H35" s="1499"/>
      <c r="I35" s="1500"/>
      <c r="J35" s="1501"/>
      <c r="K35" s="1498"/>
      <c r="L35" s="1500"/>
      <c r="M35" s="1500"/>
      <c r="N35" s="1496"/>
      <c r="O35" s="1496"/>
      <c r="P35" s="1496"/>
    </row>
    <row r="36" spans="1:16" ht="35.1" customHeight="1">
      <c r="A36" s="1490"/>
      <c r="B36" s="1491"/>
      <c r="C36" s="1497"/>
      <c r="D36" s="1498"/>
      <c r="E36" s="1498"/>
      <c r="F36" s="1498"/>
      <c r="G36" s="1499"/>
      <c r="H36" s="1499"/>
      <c r="I36" s="1500"/>
      <c r="J36" s="1501"/>
      <c r="K36" s="1498"/>
      <c r="L36" s="1500"/>
      <c r="M36" s="1500"/>
      <c r="N36" s="1496"/>
      <c r="O36" s="1496"/>
      <c r="P36" s="1496"/>
    </row>
    <row r="37" spans="1:16" ht="35.1" customHeight="1">
      <c r="A37" s="1490"/>
      <c r="B37" s="1491"/>
      <c r="C37" s="1497"/>
      <c r="D37" s="1498"/>
      <c r="E37" s="1498"/>
      <c r="F37" s="1498"/>
      <c r="G37" s="1499"/>
      <c r="H37" s="1499"/>
      <c r="I37" s="1500"/>
      <c r="J37" s="1501"/>
      <c r="K37" s="1498"/>
      <c r="L37" s="1500"/>
      <c r="M37" s="1500"/>
      <c r="N37" s="1496"/>
      <c r="O37" s="1496"/>
      <c r="P37" s="1496"/>
    </row>
    <row r="38" spans="1:16" ht="35.1" customHeight="1">
      <c r="A38" s="1490"/>
      <c r="B38" s="1491"/>
      <c r="C38" s="1497"/>
      <c r="D38" s="1498"/>
      <c r="E38" s="1498"/>
      <c r="F38" s="1498"/>
      <c r="G38" s="1499"/>
      <c r="H38" s="1499"/>
      <c r="I38" s="1500"/>
      <c r="J38" s="1501"/>
      <c r="K38" s="1498"/>
      <c r="L38" s="1500"/>
      <c r="M38" s="1500"/>
      <c r="N38" s="1496"/>
      <c r="O38" s="1496"/>
      <c r="P38" s="1496"/>
    </row>
    <row r="39" spans="1:16" ht="35.1" customHeight="1">
      <c r="A39" s="1490"/>
      <c r="B39" s="1491"/>
      <c r="C39" s="1502"/>
      <c r="D39" s="1498"/>
      <c r="E39" s="1498"/>
      <c r="F39" s="1498"/>
      <c r="G39" s="1499"/>
      <c r="H39" s="1499"/>
      <c r="I39" s="1500"/>
      <c r="J39" s="1501"/>
      <c r="K39" s="1498"/>
      <c r="L39" s="1500"/>
      <c r="M39" s="1500"/>
      <c r="N39" s="1496"/>
      <c r="O39" s="1496"/>
      <c r="P39" s="1496"/>
    </row>
    <row r="40" spans="1:16" ht="35.1" customHeight="1">
      <c r="A40" s="1490"/>
      <c r="B40" s="1491"/>
      <c r="C40" s="1497"/>
      <c r="D40" s="1498"/>
      <c r="E40" s="1498"/>
      <c r="F40" s="1498"/>
      <c r="G40" s="1499"/>
      <c r="H40" s="1499"/>
      <c r="I40" s="1500"/>
      <c r="J40" s="1501"/>
      <c r="K40" s="1498"/>
      <c r="L40" s="1500"/>
      <c r="M40" s="1500"/>
      <c r="N40" s="1496"/>
      <c r="O40" s="1496"/>
      <c r="P40" s="1496"/>
    </row>
    <row r="41" spans="1:16" ht="35.1" customHeight="1">
      <c r="A41" s="1490"/>
      <c r="B41" s="1491"/>
      <c r="C41" s="1497"/>
      <c r="D41" s="1498"/>
      <c r="E41" s="1498"/>
      <c r="F41" s="1498"/>
      <c r="G41" s="1499"/>
      <c r="H41" s="1499"/>
      <c r="I41" s="1500"/>
      <c r="J41" s="1501"/>
      <c r="K41" s="1498"/>
      <c r="L41" s="1500"/>
      <c r="M41" s="1500"/>
      <c r="N41" s="1496"/>
      <c r="O41" s="1496"/>
      <c r="P41" s="1496"/>
    </row>
    <row r="42" spans="1:16" ht="35.1" customHeight="1">
      <c r="A42" s="1490"/>
      <c r="B42" s="1491"/>
      <c r="C42" s="1497"/>
      <c r="D42" s="1498"/>
      <c r="E42" s="1498"/>
      <c r="F42" s="1498"/>
      <c r="G42" s="1499"/>
      <c r="H42" s="1499"/>
      <c r="I42" s="1500"/>
      <c r="J42" s="1501"/>
      <c r="K42" s="1498"/>
      <c r="L42" s="1500"/>
      <c r="M42" s="1500"/>
      <c r="N42" s="1496"/>
      <c r="O42" s="1496"/>
      <c r="P42" s="1496"/>
    </row>
    <row r="43" spans="1:16" ht="35.1" customHeight="1">
      <c r="A43" s="1490"/>
      <c r="B43" s="1491"/>
      <c r="C43" s="1502"/>
      <c r="D43" s="1498"/>
      <c r="E43" s="1498"/>
      <c r="F43" s="1498"/>
      <c r="G43" s="1499"/>
      <c r="H43" s="1499"/>
      <c r="I43" s="1500"/>
      <c r="J43" s="1501"/>
      <c r="K43" s="1498"/>
      <c r="L43" s="1500"/>
      <c r="M43" s="1500"/>
      <c r="N43" s="1496"/>
      <c r="O43" s="1496"/>
      <c r="P43" s="1496"/>
    </row>
    <row r="44" spans="1:16" ht="31.5" hidden="1" customHeight="1">
      <c r="A44" s="1503"/>
      <c r="B44" s="1504"/>
      <c r="C44" s="1505"/>
      <c r="D44" s="1498"/>
      <c r="E44" s="1498"/>
      <c r="F44" s="1498"/>
      <c r="G44" s="1506"/>
      <c r="H44" s="1506"/>
      <c r="I44" s="1507"/>
      <c r="J44" s="1498"/>
      <c r="K44" s="1498"/>
      <c r="L44" s="1500"/>
      <c r="M44" s="1501"/>
      <c r="N44" s="1495"/>
      <c r="O44" s="1496"/>
      <c r="P44" s="1496"/>
    </row>
    <row r="45" spans="1:16" ht="31.5" hidden="1" customHeight="1">
      <c r="A45" s="1508"/>
      <c r="B45" s="1508"/>
      <c r="C45" s="1509"/>
      <c r="D45" s="1510"/>
      <c r="E45" s="1510"/>
      <c r="F45" s="1510"/>
      <c r="G45" s="1511"/>
      <c r="H45" s="1511"/>
      <c r="I45" s="1512"/>
      <c r="J45" s="1510"/>
      <c r="K45" s="1510"/>
      <c r="L45" s="1469"/>
      <c r="M45" s="1513"/>
      <c r="N45" s="1514"/>
      <c r="O45" s="1515"/>
      <c r="P45" s="1515"/>
    </row>
    <row r="46" spans="1:16" ht="31.5" hidden="1" customHeight="1">
      <c r="A46" s="1516"/>
      <c r="B46" s="1516"/>
      <c r="C46" s="1517"/>
      <c r="D46" s="1478"/>
      <c r="E46" s="1478"/>
      <c r="F46" s="1478"/>
      <c r="G46" s="1518"/>
      <c r="H46" s="1518"/>
      <c r="I46" s="1519"/>
      <c r="J46" s="1478"/>
      <c r="K46" s="1478"/>
      <c r="L46" s="1457"/>
      <c r="M46" s="1458"/>
      <c r="N46" s="1520"/>
      <c r="O46" s="1515"/>
      <c r="P46" s="1515"/>
    </row>
    <row r="47" spans="1:16" ht="32.1" hidden="1" customHeight="1">
      <c r="A47" s="1516"/>
      <c r="B47" s="1516"/>
      <c r="C47" s="1517"/>
      <c r="D47" s="1478"/>
      <c r="E47" s="1478"/>
      <c r="F47" s="1478"/>
      <c r="G47" s="1518"/>
      <c r="H47" s="1518"/>
      <c r="I47" s="1519"/>
      <c r="J47" s="1478"/>
      <c r="K47" s="1478"/>
      <c r="L47" s="1457"/>
      <c r="M47" s="1458"/>
      <c r="N47" s="1520"/>
      <c r="O47" s="1515"/>
      <c r="P47" s="1515"/>
    </row>
    <row r="48" spans="1:16" ht="32.1" hidden="1" customHeight="1">
      <c r="A48" s="1516"/>
      <c r="B48" s="1516"/>
      <c r="C48" s="1517"/>
      <c r="D48" s="1478"/>
      <c r="E48" s="1478"/>
      <c r="F48" s="1478"/>
      <c r="G48" s="1518"/>
      <c r="H48" s="1518"/>
      <c r="I48" s="1519"/>
      <c r="J48" s="1478"/>
      <c r="K48" s="1478"/>
      <c r="L48" s="1457"/>
      <c r="M48" s="1458"/>
      <c r="N48" s="1520"/>
      <c r="O48" s="1515"/>
      <c r="P48" s="1515"/>
    </row>
    <row r="49" spans="1:16" ht="32.1" hidden="1" customHeight="1">
      <c r="A49" s="1516"/>
      <c r="B49" s="1516"/>
      <c r="C49" s="1517"/>
      <c r="D49" s="1478"/>
      <c r="E49" s="1478"/>
      <c r="F49" s="1478"/>
      <c r="G49" s="1518"/>
      <c r="H49" s="1518"/>
      <c r="I49" s="1519"/>
      <c r="J49" s="1478"/>
      <c r="K49" s="1478"/>
      <c r="L49" s="1457"/>
      <c r="M49" s="1458"/>
      <c r="N49" s="1520"/>
      <c r="O49" s="1515"/>
      <c r="P49" s="1515"/>
    </row>
    <row r="50" spans="1:16" ht="32.1" hidden="1" customHeight="1">
      <c r="A50" s="1516"/>
      <c r="B50" s="1516"/>
      <c r="C50" s="1517"/>
      <c r="D50" s="1478"/>
      <c r="E50" s="1478"/>
      <c r="F50" s="1478"/>
      <c r="G50" s="1518"/>
      <c r="H50" s="1518"/>
      <c r="I50" s="1519"/>
      <c r="J50" s="1478"/>
      <c r="K50" s="1478"/>
      <c r="L50" s="1457"/>
      <c r="M50" s="1458"/>
      <c r="N50" s="1520"/>
      <c r="O50" s="1515"/>
      <c r="P50" s="1515"/>
    </row>
    <row r="51" spans="1:16" ht="32.1" hidden="1" customHeight="1">
      <c r="A51" s="1516"/>
      <c r="B51" s="1516"/>
      <c r="C51" s="1517"/>
      <c r="D51" s="1478"/>
      <c r="E51" s="1478"/>
      <c r="F51" s="1478"/>
      <c r="G51" s="1518"/>
      <c r="H51" s="1518"/>
      <c r="I51" s="1519"/>
      <c r="J51" s="1478"/>
      <c r="K51" s="1478"/>
      <c r="L51" s="1457"/>
      <c r="M51" s="1458"/>
      <c r="N51" s="1520"/>
      <c r="O51" s="1515"/>
      <c r="P51" s="1515"/>
    </row>
    <row r="52" spans="1:16" hidden="1">
      <c r="N52" s="1515"/>
      <c r="O52" s="1515"/>
      <c r="P52" s="1515"/>
    </row>
    <row r="53" spans="1:16" hidden="1">
      <c r="N53" s="1515"/>
      <c r="O53" s="1515"/>
      <c r="P53" s="1515"/>
    </row>
    <row r="54" spans="1:16" hidden="1">
      <c r="N54" s="1515"/>
      <c r="O54" s="1515"/>
      <c r="P54" s="1515"/>
    </row>
    <row r="55" spans="1:16" hidden="1">
      <c r="N55" s="1515"/>
      <c r="O55" s="1515"/>
      <c r="P55" s="1515"/>
    </row>
    <row r="56" spans="1:16" hidden="1">
      <c r="N56" s="1515"/>
      <c r="O56" s="1515"/>
      <c r="P56" s="1515"/>
    </row>
    <row r="57" spans="1:16" hidden="1">
      <c r="N57" s="1515"/>
      <c r="O57" s="1515"/>
      <c r="P57" s="1515"/>
    </row>
    <row r="58" spans="1:16" hidden="1">
      <c r="N58" s="1515"/>
      <c r="O58" s="1515"/>
      <c r="P58" s="1515"/>
    </row>
    <row r="59" spans="1:16" hidden="1">
      <c r="N59" s="1515"/>
      <c r="O59" s="1515"/>
      <c r="P59" s="1515"/>
    </row>
    <row r="60" spans="1:16" hidden="1">
      <c r="N60" s="1515"/>
      <c r="O60" s="1515"/>
      <c r="P60" s="1515"/>
    </row>
    <row r="61" spans="1:16" hidden="1">
      <c r="N61" s="1515"/>
      <c r="O61" s="1515"/>
      <c r="P61" s="1515"/>
    </row>
    <row r="62" spans="1:16" hidden="1">
      <c r="N62" s="1515"/>
      <c r="O62" s="1515"/>
      <c r="P62" s="1515"/>
    </row>
    <row r="63" spans="1:16">
      <c r="N63" s="1515"/>
      <c r="O63" s="1515"/>
      <c r="P63" s="1515"/>
    </row>
    <row r="64" spans="1:16">
      <c r="N64" s="1515"/>
      <c r="O64" s="1515"/>
      <c r="P64" s="1515"/>
    </row>
    <row r="65" spans="14:16">
      <c r="N65" s="1515"/>
      <c r="O65" s="1515"/>
      <c r="P65" s="1515"/>
    </row>
    <row r="66" spans="14:16">
      <c r="N66" s="1515"/>
      <c r="O66" s="1515"/>
      <c r="P66" s="1515"/>
    </row>
    <row r="67" spans="14:16">
      <c r="N67" s="1515"/>
      <c r="O67" s="1515"/>
      <c r="P67" s="1515"/>
    </row>
    <row r="68" spans="14:16">
      <c r="N68" s="1515"/>
      <c r="O68" s="1515"/>
      <c r="P68" s="1515"/>
    </row>
    <row r="69" spans="14:16">
      <c r="N69" s="1515"/>
      <c r="O69" s="1515"/>
      <c r="P69" s="1515"/>
    </row>
    <row r="70" spans="14:16">
      <c r="N70" s="1515"/>
      <c r="O70" s="1515"/>
      <c r="P70" s="1515"/>
    </row>
    <row r="71" spans="14:16">
      <c r="N71" s="1515"/>
      <c r="O71" s="1515"/>
      <c r="P71" s="1515"/>
    </row>
    <row r="72" spans="14:16">
      <c r="N72" s="1515"/>
      <c r="O72" s="1515"/>
      <c r="P72" s="1515"/>
    </row>
    <row r="73" spans="14:16">
      <c r="N73" s="1515"/>
      <c r="O73" s="1515"/>
      <c r="P73" s="1515"/>
    </row>
    <row r="74" spans="14:16">
      <c r="N74" s="1515"/>
      <c r="O74" s="1515"/>
      <c r="P74" s="1515"/>
    </row>
    <row r="75" spans="14:16">
      <c r="N75" s="1515"/>
      <c r="O75" s="1515"/>
      <c r="P75" s="1515"/>
    </row>
    <row r="76" spans="14:16">
      <c r="N76" s="1515"/>
      <c r="O76" s="1515"/>
      <c r="P76" s="1515"/>
    </row>
    <row r="77" spans="14:16">
      <c r="N77" s="1515"/>
      <c r="O77" s="1515"/>
      <c r="P77" s="1515"/>
    </row>
    <row r="78" spans="14:16">
      <c r="N78" s="1515"/>
      <c r="O78" s="1515"/>
      <c r="P78" s="1515"/>
    </row>
    <row r="79" spans="14:16">
      <c r="N79" s="1515"/>
      <c r="O79" s="1515"/>
      <c r="P79" s="1515"/>
    </row>
    <row r="80" spans="14:16">
      <c r="N80" s="1515"/>
      <c r="O80" s="1515"/>
      <c r="P80" s="1515"/>
    </row>
    <row r="81" spans="14:16">
      <c r="N81" s="1515"/>
      <c r="O81" s="1515"/>
      <c r="P81" s="1515"/>
    </row>
    <row r="82" spans="14:16">
      <c r="N82" s="1515"/>
      <c r="O82" s="1515"/>
      <c r="P82" s="1515"/>
    </row>
    <row r="83" spans="14:16">
      <c r="N83" s="1515"/>
      <c r="O83" s="1515"/>
      <c r="P83" s="1515"/>
    </row>
    <row r="84" spans="14:16">
      <c r="N84" s="1515"/>
      <c r="O84" s="1515"/>
      <c r="P84" s="1515"/>
    </row>
    <row r="85" spans="14:16">
      <c r="N85" s="1515"/>
      <c r="O85" s="1515"/>
      <c r="P85" s="1515"/>
    </row>
    <row r="86" spans="14:16">
      <c r="N86" s="1515"/>
      <c r="O86" s="1515"/>
      <c r="P86" s="1515"/>
    </row>
    <row r="87" spans="14:16">
      <c r="N87" s="1515"/>
      <c r="O87" s="1515"/>
      <c r="P87" s="1515"/>
    </row>
    <row r="88" spans="14:16">
      <c r="N88" s="1515"/>
      <c r="O88" s="1515"/>
      <c r="P88" s="1515"/>
    </row>
    <row r="89" spans="14:16">
      <c r="N89" s="1515"/>
      <c r="O89" s="1515"/>
      <c r="P89" s="1515"/>
    </row>
    <row r="90" spans="14:16">
      <c r="N90" s="1515"/>
      <c r="O90" s="1515"/>
      <c r="P90" s="1515"/>
    </row>
    <row r="91" spans="14:16">
      <c r="N91" s="1515"/>
      <c r="O91" s="1515"/>
      <c r="P91" s="1515"/>
    </row>
    <row r="92" spans="14:16">
      <c r="N92" s="1515"/>
      <c r="O92" s="1515"/>
      <c r="P92" s="1515"/>
    </row>
    <row r="93" spans="14:16">
      <c r="N93" s="1515"/>
      <c r="O93" s="1515"/>
      <c r="P93" s="1515"/>
    </row>
    <row r="94" spans="14:16">
      <c r="N94" s="1515"/>
      <c r="O94" s="1515"/>
      <c r="P94" s="1515"/>
    </row>
    <row r="95" spans="14:16">
      <c r="N95" s="1515"/>
      <c r="O95" s="1515"/>
      <c r="P95" s="1515"/>
    </row>
    <row r="96" spans="14:16">
      <c r="N96" s="1515"/>
      <c r="O96" s="1515"/>
      <c r="P96" s="1515"/>
    </row>
    <row r="97" spans="14:16">
      <c r="N97" s="1515"/>
      <c r="O97" s="1515"/>
      <c r="P97" s="1515"/>
    </row>
    <row r="98" spans="14:16">
      <c r="N98" s="1515"/>
      <c r="O98" s="1515"/>
      <c r="P98" s="1515"/>
    </row>
    <row r="99" spans="14:16">
      <c r="N99" s="1515"/>
      <c r="O99" s="1515"/>
      <c r="P99" s="1515"/>
    </row>
    <row r="100" spans="14:16">
      <c r="N100" s="1515"/>
      <c r="O100" s="1515"/>
      <c r="P100" s="1515"/>
    </row>
    <row r="101" spans="14:16">
      <c r="N101" s="1515"/>
      <c r="O101" s="1515"/>
      <c r="P101" s="1515"/>
    </row>
    <row r="102" spans="14:16">
      <c r="N102" s="1515"/>
      <c r="O102" s="1515"/>
      <c r="P102" s="1515"/>
    </row>
    <row r="103" spans="14:16">
      <c r="N103" s="1515"/>
      <c r="O103" s="1515"/>
      <c r="P103" s="1515"/>
    </row>
    <row r="104" spans="14:16">
      <c r="N104" s="1515"/>
      <c r="O104" s="1515"/>
      <c r="P104" s="1515"/>
    </row>
    <row r="105" spans="14:16">
      <c r="N105" s="1515"/>
      <c r="O105" s="1515"/>
      <c r="P105" s="1515"/>
    </row>
    <row r="106" spans="14:16">
      <c r="N106" s="1515"/>
      <c r="O106" s="1515"/>
      <c r="P106" s="1515"/>
    </row>
    <row r="107" spans="14:16">
      <c r="N107" s="1515"/>
      <c r="O107" s="1515"/>
      <c r="P107" s="1515"/>
    </row>
    <row r="108" spans="14:16">
      <c r="N108" s="1515"/>
      <c r="O108" s="1515"/>
      <c r="P108" s="1515"/>
    </row>
    <row r="109" spans="14:16">
      <c r="N109" s="1515"/>
      <c r="O109" s="1515"/>
      <c r="P109" s="1515"/>
    </row>
    <row r="110" spans="14:16">
      <c r="N110" s="1515"/>
      <c r="O110" s="1515"/>
      <c r="P110" s="1515"/>
    </row>
    <row r="111" spans="14:16">
      <c r="N111" s="1515"/>
      <c r="O111" s="1515"/>
      <c r="P111" s="1515"/>
    </row>
    <row r="112" spans="14:16">
      <c r="N112" s="1515"/>
      <c r="O112" s="1515"/>
      <c r="P112" s="1515"/>
    </row>
    <row r="113" spans="14:16">
      <c r="N113" s="1515"/>
      <c r="O113" s="1515"/>
      <c r="P113" s="1515"/>
    </row>
    <row r="114" spans="14:16">
      <c r="N114" s="1515"/>
      <c r="O114" s="1515"/>
      <c r="P114" s="1515"/>
    </row>
    <row r="115" spans="14:16">
      <c r="N115" s="1515"/>
      <c r="O115" s="1515"/>
      <c r="P115" s="1515"/>
    </row>
    <row r="116" spans="14:16">
      <c r="N116" s="1515"/>
      <c r="O116" s="1515"/>
      <c r="P116" s="1515"/>
    </row>
    <row r="117" spans="14:16">
      <c r="N117" s="1515"/>
      <c r="O117" s="1515"/>
      <c r="P117" s="1515"/>
    </row>
    <row r="118" spans="14:16">
      <c r="N118" s="1515"/>
      <c r="O118" s="1515"/>
      <c r="P118" s="1515"/>
    </row>
    <row r="119" spans="14:16">
      <c r="N119" s="1515"/>
      <c r="O119" s="1515"/>
      <c r="P119" s="1515"/>
    </row>
    <row r="120" spans="14:16">
      <c r="N120" s="1515"/>
      <c r="O120" s="1515"/>
      <c r="P120" s="1515"/>
    </row>
    <row r="121" spans="14:16">
      <c r="N121" s="1515"/>
      <c r="O121" s="1515"/>
      <c r="P121" s="1515"/>
    </row>
    <row r="122" spans="14:16">
      <c r="N122" s="1515"/>
      <c r="O122" s="1515"/>
      <c r="P122" s="1515"/>
    </row>
    <row r="123" spans="14:16">
      <c r="N123" s="1515"/>
      <c r="O123" s="1515"/>
      <c r="P123" s="1515"/>
    </row>
    <row r="124" spans="14:16">
      <c r="N124" s="1515"/>
      <c r="O124" s="1515"/>
      <c r="P124" s="1515"/>
    </row>
    <row r="125" spans="14:16">
      <c r="N125" s="1515"/>
      <c r="O125" s="1515"/>
      <c r="P125" s="1515"/>
    </row>
    <row r="126" spans="14:16">
      <c r="N126" s="1515"/>
      <c r="O126" s="1515"/>
      <c r="P126" s="1515"/>
    </row>
    <row r="127" spans="14:16">
      <c r="N127" s="1515"/>
      <c r="O127" s="1515"/>
      <c r="P127" s="1515"/>
    </row>
    <row r="128" spans="14:16">
      <c r="N128" s="1515"/>
      <c r="O128" s="1515"/>
      <c r="P128" s="1515"/>
    </row>
    <row r="129" spans="14:16">
      <c r="N129" s="1515"/>
      <c r="O129" s="1515"/>
      <c r="P129" s="1515"/>
    </row>
    <row r="130" spans="14:16">
      <c r="N130" s="1515"/>
      <c r="O130" s="1515"/>
      <c r="P130" s="1515"/>
    </row>
    <row r="131" spans="14:16">
      <c r="N131" s="1515"/>
      <c r="O131" s="1515"/>
      <c r="P131" s="1515"/>
    </row>
    <row r="132" spans="14:16">
      <c r="N132" s="1515"/>
      <c r="O132" s="1515"/>
      <c r="P132" s="1515"/>
    </row>
    <row r="133" spans="14:16">
      <c r="N133" s="1515"/>
      <c r="O133" s="1515"/>
      <c r="P133" s="1515"/>
    </row>
    <row r="134" spans="14:16">
      <c r="N134" s="1515"/>
      <c r="O134" s="1515"/>
      <c r="P134" s="1515"/>
    </row>
    <row r="135" spans="14:16">
      <c r="N135" s="1515"/>
      <c r="O135" s="1515"/>
      <c r="P135" s="1515"/>
    </row>
    <row r="136" spans="14:16">
      <c r="N136" s="1515"/>
      <c r="O136" s="1515"/>
      <c r="P136" s="1515"/>
    </row>
    <row r="137" spans="14:16">
      <c r="N137" s="1515"/>
      <c r="O137" s="1515"/>
      <c r="P137" s="1515"/>
    </row>
    <row r="138" spans="14:16">
      <c r="N138" s="1515"/>
      <c r="O138" s="1515"/>
      <c r="P138" s="1515"/>
    </row>
    <row r="139" spans="14:16">
      <c r="N139" s="1515"/>
      <c r="O139" s="1515"/>
      <c r="P139" s="1515"/>
    </row>
    <row r="140" spans="14:16">
      <c r="N140" s="1515"/>
      <c r="O140" s="1515"/>
      <c r="P140" s="1515"/>
    </row>
    <row r="141" spans="14:16">
      <c r="N141" s="1515"/>
      <c r="O141" s="1515"/>
      <c r="P141" s="1515"/>
    </row>
    <row r="142" spans="14:16">
      <c r="N142" s="1515"/>
      <c r="O142" s="1515"/>
      <c r="P142" s="1515"/>
    </row>
    <row r="143" spans="14:16">
      <c r="N143" s="1515"/>
      <c r="O143" s="1515"/>
      <c r="P143" s="1515"/>
    </row>
    <row r="144" spans="14:16">
      <c r="N144" s="1515"/>
      <c r="O144" s="1515"/>
      <c r="P144" s="1515"/>
    </row>
    <row r="145" spans="14:16">
      <c r="N145" s="1515"/>
      <c r="O145" s="1515"/>
      <c r="P145" s="1515"/>
    </row>
    <row r="146" spans="14:16">
      <c r="N146" s="1515"/>
      <c r="O146" s="1515"/>
      <c r="P146" s="1515"/>
    </row>
    <row r="147" spans="14:16">
      <c r="N147" s="1515"/>
      <c r="O147" s="1515"/>
      <c r="P147" s="1515"/>
    </row>
    <row r="148" spans="14:16">
      <c r="N148" s="1515"/>
      <c r="O148" s="1515"/>
      <c r="P148" s="1515"/>
    </row>
    <row r="149" spans="14:16">
      <c r="N149" s="1515"/>
      <c r="O149" s="1515"/>
      <c r="P149" s="1515"/>
    </row>
    <row r="150" spans="14:16">
      <c r="N150" s="1515"/>
      <c r="O150" s="1515"/>
      <c r="P150" s="1515"/>
    </row>
    <row r="151" spans="14:16">
      <c r="N151" s="1515"/>
      <c r="O151" s="1515"/>
      <c r="P151" s="1515"/>
    </row>
    <row r="152" spans="14:16">
      <c r="N152" s="1515"/>
      <c r="O152" s="1515"/>
      <c r="P152" s="1515"/>
    </row>
    <row r="153" spans="14:16">
      <c r="N153" s="1515"/>
      <c r="O153" s="1515"/>
      <c r="P153" s="1515"/>
    </row>
    <row r="154" spans="14:16">
      <c r="N154" s="1515"/>
      <c r="O154" s="1515"/>
      <c r="P154" s="1515"/>
    </row>
    <row r="155" spans="14:16">
      <c r="N155" s="1515"/>
      <c r="O155" s="1515"/>
      <c r="P155" s="1515"/>
    </row>
    <row r="156" spans="14:16">
      <c r="N156" s="1515"/>
      <c r="O156" s="1515"/>
      <c r="P156" s="1515"/>
    </row>
    <row r="157" spans="14:16">
      <c r="N157" s="1515"/>
      <c r="O157" s="1515"/>
      <c r="P157" s="1515"/>
    </row>
    <row r="158" spans="14:16">
      <c r="N158" s="1515"/>
      <c r="O158" s="1515"/>
      <c r="P158" s="1515"/>
    </row>
    <row r="159" spans="14:16">
      <c r="N159" s="1515"/>
      <c r="O159" s="1515"/>
      <c r="P159" s="1515"/>
    </row>
    <row r="160" spans="14:16">
      <c r="N160" s="1515"/>
      <c r="O160" s="1515"/>
      <c r="P160" s="1515"/>
    </row>
    <row r="161" spans="14:16">
      <c r="N161" s="1515"/>
      <c r="O161" s="1515"/>
      <c r="P161" s="1515"/>
    </row>
    <row r="162" spans="14:16">
      <c r="N162" s="1515"/>
      <c r="O162" s="1515"/>
      <c r="P162" s="1515"/>
    </row>
    <row r="163" spans="14:16">
      <c r="N163" s="1515"/>
      <c r="O163" s="1515"/>
      <c r="P163" s="1515"/>
    </row>
    <row r="164" spans="14:16">
      <c r="N164" s="1515"/>
      <c r="O164" s="1515"/>
      <c r="P164" s="1515"/>
    </row>
    <row r="165" spans="14:16">
      <c r="N165" s="1515"/>
      <c r="O165" s="1515"/>
      <c r="P165" s="1515"/>
    </row>
    <row r="166" spans="14:16">
      <c r="N166" s="1515"/>
      <c r="O166" s="1515"/>
      <c r="P166" s="1515"/>
    </row>
    <row r="167" spans="14:16">
      <c r="N167" s="1515"/>
      <c r="O167" s="1515"/>
      <c r="P167" s="1515"/>
    </row>
    <row r="168" spans="14:16">
      <c r="N168" s="1515"/>
      <c r="O168" s="1515"/>
      <c r="P168" s="1515"/>
    </row>
    <row r="169" spans="14:16">
      <c r="N169" s="1515"/>
      <c r="O169" s="1515"/>
      <c r="P169" s="1515"/>
    </row>
    <row r="170" spans="14:16">
      <c r="N170" s="1515"/>
      <c r="O170" s="1515"/>
      <c r="P170" s="1515"/>
    </row>
    <row r="171" spans="14:16">
      <c r="N171" s="1515"/>
      <c r="O171" s="1515"/>
      <c r="P171" s="1515"/>
    </row>
    <row r="172" spans="14:16">
      <c r="N172" s="1515"/>
      <c r="O172" s="1515"/>
      <c r="P172" s="1515"/>
    </row>
    <row r="173" spans="14:16">
      <c r="N173" s="1515"/>
      <c r="O173" s="1515"/>
      <c r="P173" s="1515"/>
    </row>
    <row r="174" spans="14:16">
      <c r="N174" s="1515"/>
      <c r="O174" s="1515"/>
      <c r="P174" s="1515"/>
    </row>
    <row r="175" spans="14:16">
      <c r="N175" s="1515"/>
      <c r="O175" s="1515"/>
      <c r="P175" s="1515"/>
    </row>
    <row r="176" spans="14:16">
      <c r="N176" s="1515"/>
      <c r="O176" s="1515"/>
      <c r="P176" s="1515"/>
    </row>
    <row r="177" spans="14:16">
      <c r="N177" s="1515"/>
      <c r="O177" s="1515"/>
      <c r="P177" s="1515"/>
    </row>
    <row r="178" spans="14:16">
      <c r="N178" s="1515"/>
      <c r="O178" s="1515"/>
      <c r="P178" s="1515"/>
    </row>
    <row r="179" spans="14:16">
      <c r="N179" s="1515"/>
      <c r="O179" s="1515"/>
      <c r="P179" s="1515"/>
    </row>
    <row r="180" spans="14:16">
      <c r="N180" s="1515"/>
      <c r="O180" s="1515"/>
      <c r="P180" s="1515"/>
    </row>
    <row r="181" spans="14:16">
      <c r="N181" s="1515"/>
      <c r="O181" s="1515"/>
      <c r="P181" s="1515"/>
    </row>
    <row r="182" spans="14:16">
      <c r="N182" s="1515"/>
      <c r="O182" s="1515"/>
      <c r="P182" s="1515"/>
    </row>
    <row r="183" spans="14:16">
      <c r="N183" s="1515"/>
      <c r="O183" s="1515"/>
      <c r="P183" s="1515"/>
    </row>
    <row r="184" spans="14:16">
      <c r="N184" s="1515"/>
      <c r="O184" s="1515"/>
      <c r="P184" s="1515"/>
    </row>
    <row r="185" spans="14:16">
      <c r="N185" s="1515"/>
      <c r="O185" s="1515"/>
      <c r="P185" s="1515"/>
    </row>
    <row r="186" spans="14:16">
      <c r="N186" s="1515"/>
      <c r="O186" s="1515"/>
      <c r="P186" s="1515"/>
    </row>
    <row r="187" spans="14:16">
      <c r="N187" s="1515"/>
      <c r="O187" s="1515"/>
      <c r="P187" s="1515"/>
    </row>
    <row r="188" spans="14:16">
      <c r="N188" s="1515"/>
      <c r="O188" s="1515"/>
      <c r="P188" s="1515"/>
    </row>
    <row r="189" spans="14:16">
      <c r="N189" s="1515"/>
      <c r="O189" s="1515"/>
      <c r="P189" s="1515"/>
    </row>
    <row r="190" spans="14:16">
      <c r="N190" s="1515"/>
      <c r="O190" s="1515"/>
      <c r="P190" s="1515"/>
    </row>
    <row r="191" spans="14:16">
      <c r="N191" s="1515"/>
      <c r="O191" s="1515"/>
      <c r="P191" s="1515"/>
    </row>
    <row r="192" spans="14:16">
      <c r="N192" s="1515"/>
      <c r="O192" s="1515"/>
      <c r="P192" s="1515"/>
    </row>
    <row r="193" spans="14:16">
      <c r="N193" s="1515"/>
      <c r="O193" s="1515"/>
      <c r="P193" s="1515"/>
    </row>
    <row r="194" spans="14:16">
      <c r="N194" s="1515"/>
      <c r="O194" s="1515"/>
      <c r="P194" s="1515"/>
    </row>
    <row r="195" spans="14:16">
      <c r="N195" s="1515"/>
      <c r="O195" s="1515"/>
      <c r="P195" s="1515"/>
    </row>
    <row r="196" spans="14:16">
      <c r="N196" s="1515"/>
      <c r="O196" s="1515"/>
      <c r="P196" s="1515"/>
    </row>
    <row r="197" spans="14:16">
      <c r="N197" s="1515"/>
      <c r="O197" s="1515"/>
      <c r="P197" s="1515"/>
    </row>
    <row r="198" spans="14:16">
      <c r="N198" s="1515"/>
      <c r="O198" s="1515"/>
      <c r="P198" s="1515"/>
    </row>
    <row r="199" spans="14:16">
      <c r="N199" s="1515"/>
      <c r="O199" s="1515"/>
      <c r="P199" s="1515"/>
    </row>
    <row r="200" spans="14:16">
      <c r="N200" s="1515"/>
      <c r="O200" s="1515"/>
      <c r="P200" s="1515"/>
    </row>
    <row r="201" spans="14:16">
      <c r="N201" s="1515"/>
      <c r="O201" s="1515"/>
      <c r="P201" s="1515"/>
    </row>
    <row r="202" spans="14:16">
      <c r="N202" s="1515"/>
      <c r="O202" s="1515"/>
      <c r="P202" s="1515"/>
    </row>
    <row r="203" spans="14:16">
      <c r="N203" s="1515"/>
      <c r="O203" s="1515"/>
      <c r="P203" s="1515"/>
    </row>
    <row r="204" spans="14:16">
      <c r="N204" s="1515"/>
      <c r="O204" s="1515"/>
      <c r="P204" s="1515"/>
    </row>
    <row r="205" spans="14:16">
      <c r="N205" s="1515"/>
      <c r="O205" s="1515"/>
      <c r="P205" s="1515"/>
    </row>
    <row r="206" spans="14:16">
      <c r="N206" s="1515"/>
      <c r="O206" s="1515"/>
      <c r="P206" s="1515"/>
    </row>
    <row r="207" spans="14:16">
      <c r="N207" s="1515"/>
      <c r="O207" s="1515"/>
      <c r="P207" s="1515"/>
    </row>
    <row r="208" spans="14:16">
      <c r="N208" s="1515"/>
      <c r="O208" s="1515"/>
      <c r="P208" s="1515"/>
    </row>
    <row r="209" spans="14:16">
      <c r="N209" s="1515"/>
      <c r="O209" s="1515"/>
      <c r="P209" s="1515"/>
    </row>
    <row r="210" spans="14:16">
      <c r="N210" s="1515"/>
      <c r="O210" s="1515"/>
      <c r="P210" s="1515"/>
    </row>
    <row r="211" spans="14:16">
      <c r="N211" s="1515"/>
      <c r="O211" s="1515"/>
      <c r="P211" s="1515"/>
    </row>
    <row r="212" spans="14:16">
      <c r="N212" s="1515"/>
      <c r="O212" s="1515"/>
      <c r="P212" s="1515"/>
    </row>
    <row r="213" spans="14:16">
      <c r="N213" s="1515"/>
      <c r="O213" s="1515"/>
      <c r="P213" s="1515"/>
    </row>
    <row r="214" spans="14:16">
      <c r="N214" s="1515"/>
      <c r="O214" s="1515"/>
      <c r="P214" s="1515"/>
    </row>
    <row r="215" spans="14:16">
      <c r="N215" s="1515"/>
      <c r="O215" s="1515"/>
      <c r="P215" s="1515"/>
    </row>
    <row r="216" spans="14:16">
      <c r="N216" s="1515"/>
      <c r="O216" s="1515"/>
      <c r="P216" s="1515"/>
    </row>
    <row r="217" spans="14:16">
      <c r="N217" s="1515"/>
      <c r="O217" s="1515"/>
      <c r="P217" s="1515"/>
    </row>
    <row r="218" spans="14:16">
      <c r="N218" s="1515"/>
      <c r="O218" s="1515"/>
      <c r="P218" s="1515"/>
    </row>
    <row r="219" spans="14:16">
      <c r="N219" s="1515"/>
      <c r="O219" s="1515"/>
      <c r="P219" s="1515"/>
    </row>
    <row r="220" spans="14:16">
      <c r="N220" s="1515"/>
      <c r="O220" s="1515"/>
      <c r="P220" s="1515"/>
    </row>
    <row r="221" spans="14:16">
      <c r="N221" s="1515"/>
      <c r="O221" s="1515"/>
      <c r="P221" s="1515"/>
    </row>
    <row r="222" spans="14:16">
      <c r="N222" s="1515"/>
      <c r="O222" s="1515"/>
      <c r="P222" s="1515"/>
    </row>
    <row r="223" spans="14:16">
      <c r="N223" s="1515"/>
      <c r="O223" s="1515"/>
      <c r="P223" s="1515"/>
    </row>
    <row r="224" spans="14:16">
      <c r="N224" s="1515"/>
      <c r="O224" s="1515"/>
      <c r="P224" s="1515"/>
    </row>
    <row r="225" spans="14:16">
      <c r="N225" s="1515"/>
      <c r="O225" s="1515"/>
      <c r="P225" s="1515"/>
    </row>
    <row r="226" spans="14:16">
      <c r="N226" s="1515"/>
      <c r="O226" s="1515"/>
      <c r="P226" s="1515"/>
    </row>
    <row r="227" spans="14:16">
      <c r="N227" s="1515"/>
      <c r="O227" s="1515"/>
      <c r="P227" s="1515"/>
    </row>
    <row r="228" spans="14:16">
      <c r="N228" s="1515"/>
      <c r="O228" s="1515"/>
      <c r="P228" s="1515"/>
    </row>
    <row r="229" spans="14:16">
      <c r="N229" s="1515"/>
      <c r="O229" s="1515"/>
      <c r="P229" s="1515"/>
    </row>
    <row r="230" spans="14:16">
      <c r="N230" s="1515"/>
      <c r="O230" s="1515"/>
      <c r="P230" s="1515"/>
    </row>
    <row r="231" spans="14:16">
      <c r="N231" s="1515"/>
      <c r="O231" s="1515"/>
      <c r="P231" s="1515"/>
    </row>
    <row r="232" spans="14:16">
      <c r="N232" s="1515"/>
      <c r="O232" s="1515"/>
      <c r="P232" s="1515"/>
    </row>
    <row r="233" spans="14:16">
      <c r="N233" s="1515"/>
      <c r="O233" s="1515"/>
      <c r="P233" s="1515"/>
    </row>
    <row r="234" spans="14:16">
      <c r="N234" s="1515"/>
      <c r="O234" s="1515"/>
      <c r="P234" s="1515"/>
    </row>
    <row r="235" spans="14:16">
      <c r="N235" s="1515"/>
      <c r="O235" s="1515"/>
      <c r="P235" s="1515"/>
    </row>
    <row r="236" spans="14:16">
      <c r="N236" s="1515"/>
      <c r="O236" s="1515"/>
      <c r="P236" s="1515"/>
    </row>
    <row r="237" spans="14:16">
      <c r="N237" s="1515"/>
      <c r="O237" s="1515"/>
      <c r="P237" s="1515"/>
    </row>
    <row r="238" spans="14:16">
      <c r="N238" s="1515"/>
      <c r="O238" s="1515"/>
      <c r="P238" s="1515"/>
    </row>
    <row r="239" spans="14:16">
      <c r="N239" s="1515"/>
      <c r="O239" s="1515"/>
      <c r="P239" s="1515"/>
    </row>
    <row r="240" spans="14:16">
      <c r="N240" s="1515"/>
      <c r="O240" s="1515"/>
      <c r="P240" s="1515"/>
    </row>
    <row r="241" spans="14:16">
      <c r="N241" s="1515"/>
      <c r="O241" s="1515"/>
      <c r="P241" s="1515"/>
    </row>
    <row r="242" spans="14:16">
      <c r="N242" s="1515"/>
      <c r="O242" s="1515"/>
      <c r="P242" s="1515"/>
    </row>
    <row r="243" spans="14:16">
      <c r="N243" s="1515"/>
      <c r="O243" s="1515"/>
      <c r="P243" s="1515"/>
    </row>
    <row r="244" spans="14:16">
      <c r="N244" s="1515"/>
      <c r="O244" s="1515"/>
      <c r="P244" s="1515"/>
    </row>
    <row r="245" spans="14:16">
      <c r="N245" s="1515"/>
      <c r="O245" s="1515"/>
      <c r="P245" s="1515"/>
    </row>
    <row r="246" spans="14:16">
      <c r="N246" s="1515"/>
      <c r="O246" s="1515"/>
      <c r="P246" s="1515"/>
    </row>
    <row r="247" spans="14:16">
      <c r="N247" s="1515"/>
      <c r="O247" s="1515"/>
      <c r="P247" s="1515"/>
    </row>
    <row r="248" spans="14:16">
      <c r="N248" s="1515"/>
      <c r="O248" s="1515"/>
      <c r="P248" s="1515"/>
    </row>
    <row r="249" spans="14:16">
      <c r="N249" s="1515"/>
      <c r="O249" s="1515"/>
      <c r="P249" s="1515"/>
    </row>
    <row r="250" spans="14:16">
      <c r="N250" s="1515"/>
      <c r="O250" s="1515"/>
      <c r="P250" s="1515"/>
    </row>
    <row r="251" spans="14:16">
      <c r="N251" s="1515"/>
      <c r="O251" s="1515"/>
      <c r="P251" s="1515"/>
    </row>
    <row r="252" spans="14:16">
      <c r="N252" s="1515"/>
      <c r="O252" s="1515"/>
      <c r="P252" s="1515"/>
    </row>
    <row r="253" spans="14:16">
      <c r="N253" s="1515"/>
      <c r="O253" s="1515"/>
      <c r="P253" s="1515"/>
    </row>
    <row r="254" spans="14:16">
      <c r="N254" s="1515"/>
      <c r="O254" s="1515"/>
      <c r="P254" s="1515"/>
    </row>
    <row r="255" spans="14:16">
      <c r="N255" s="1515"/>
      <c r="O255" s="1515"/>
      <c r="P255" s="1515"/>
    </row>
    <row r="256" spans="14:16">
      <c r="N256" s="1515"/>
      <c r="O256" s="1515"/>
      <c r="P256" s="1515"/>
    </row>
    <row r="257" spans="14:16">
      <c r="N257" s="1515"/>
      <c r="O257" s="1515"/>
      <c r="P257" s="1515"/>
    </row>
    <row r="258" spans="14:16">
      <c r="N258" s="1515"/>
      <c r="O258" s="1515"/>
      <c r="P258" s="1515"/>
    </row>
    <row r="259" spans="14:16">
      <c r="N259" s="1515"/>
      <c r="O259" s="1515"/>
      <c r="P259" s="1515"/>
    </row>
    <row r="260" spans="14:16">
      <c r="N260" s="1515"/>
      <c r="O260" s="1515"/>
      <c r="P260" s="1515"/>
    </row>
    <row r="261" spans="14:16">
      <c r="N261" s="1515"/>
      <c r="O261" s="1515"/>
      <c r="P261" s="1515"/>
    </row>
    <row r="262" spans="14:16">
      <c r="N262" s="1515"/>
      <c r="O262" s="1515"/>
      <c r="P262" s="1515"/>
    </row>
    <row r="263" spans="14:16">
      <c r="N263" s="1515"/>
      <c r="O263" s="1515"/>
      <c r="P263" s="1515"/>
    </row>
    <row r="264" spans="14:16">
      <c r="N264" s="1515"/>
      <c r="O264" s="1515"/>
      <c r="P264" s="1515"/>
    </row>
    <row r="265" spans="14:16">
      <c r="N265" s="1515"/>
      <c r="O265" s="1515"/>
      <c r="P265" s="1515"/>
    </row>
    <row r="266" spans="14:16">
      <c r="N266" s="1515"/>
      <c r="O266" s="1515"/>
      <c r="P266" s="1515"/>
    </row>
    <row r="267" spans="14:16">
      <c r="N267" s="1515"/>
      <c r="O267" s="1515"/>
      <c r="P267" s="1515"/>
    </row>
    <row r="268" spans="14:16">
      <c r="N268" s="1515"/>
      <c r="O268" s="1515"/>
      <c r="P268" s="1515"/>
    </row>
    <row r="269" spans="14:16">
      <c r="N269" s="1515"/>
      <c r="O269" s="1515"/>
      <c r="P269" s="1515"/>
    </row>
    <row r="270" spans="14:16">
      <c r="N270" s="1515"/>
      <c r="O270" s="1515"/>
      <c r="P270" s="1515"/>
    </row>
    <row r="271" spans="14:16">
      <c r="N271" s="1515"/>
      <c r="O271" s="1515"/>
      <c r="P271" s="1515"/>
    </row>
    <row r="272" spans="14:16">
      <c r="N272" s="1515"/>
      <c r="O272" s="1515"/>
      <c r="P272" s="1515"/>
    </row>
    <row r="273" spans="14:16">
      <c r="N273" s="1515"/>
      <c r="O273" s="1515"/>
      <c r="P273" s="1515"/>
    </row>
    <row r="274" spans="14:16">
      <c r="N274" s="1515"/>
      <c r="O274" s="1515"/>
      <c r="P274" s="1515"/>
    </row>
    <row r="275" spans="14:16">
      <c r="N275" s="1515"/>
      <c r="O275" s="1515"/>
      <c r="P275" s="1515"/>
    </row>
    <row r="276" spans="14:16">
      <c r="N276" s="1515"/>
      <c r="O276" s="1515"/>
      <c r="P276" s="1515"/>
    </row>
    <row r="277" spans="14:16">
      <c r="N277" s="1515"/>
      <c r="O277" s="1515"/>
      <c r="P277" s="1515"/>
    </row>
    <row r="278" spans="14:16">
      <c r="N278" s="1515"/>
      <c r="O278" s="1515"/>
      <c r="P278" s="1515"/>
    </row>
    <row r="279" spans="14:16">
      <c r="N279" s="1515"/>
      <c r="O279" s="1515"/>
      <c r="P279" s="1515"/>
    </row>
    <row r="280" spans="14:16">
      <c r="N280" s="1515"/>
      <c r="O280" s="1515"/>
      <c r="P280" s="1515"/>
    </row>
    <row r="281" spans="14:16">
      <c r="N281" s="1515"/>
      <c r="O281" s="1515"/>
      <c r="P281" s="1515"/>
    </row>
    <row r="282" spans="14:16">
      <c r="N282" s="1515"/>
      <c r="O282" s="1515"/>
      <c r="P282" s="1515"/>
    </row>
    <row r="283" spans="14:16">
      <c r="N283" s="1515"/>
      <c r="O283" s="1515"/>
      <c r="P283" s="1515"/>
    </row>
    <row r="284" spans="14:16">
      <c r="N284" s="1515"/>
      <c r="O284" s="1515"/>
      <c r="P284" s="1515"/>
    </row>
    <row r="285" spans="14:16">
      <c r="N285" s="1515"/>
      <c r="O285" s="1515"/>
      <c r="P285" s="1515"/>
    </row>
    <row r="286" spans="14:16">
      <c r="N286" s="1515"/>
      <c r="O286" s="1515"/>
      <c r="P286" s="1515"/>
    </row>
    <row r="287" spans="14:16">
      <c r="N287" s="1515"/>
      <c r="O287" s="1515"/>
      <c r="P287" s="1515"/>
    </row>
    <row r="288" spans="14:16">
      <c r="N288" s="1515"/>
      <c r="O288" s="1515"/>
      <c r="P288" s="1515"/>
    </row>
    <row r="289" spans="14:16">
      <c r="N289" s="1515"/>
      <c r="O289" s="1515"/>
      <c r="P289" s="1515"/>
    </row>
    <row r="290" spans="14:16">
      <c r="N290" s="1515"/>
      <c r="O290" s="1515"/>
      <c r="P290" s="1515"/>
    </row>
    <row r="291" spans="14:16">
      <c r="N291" s="1515"/>
      <c r="O291" s="1515"/>
      <c r="P291" s="1515"/>
    </row>
    <row r="292" spans="14:16">
      <c r="N292" s="1515"/>
      <c r="O292" s="1515"/>
      <c r="P292" s="1515"/>
    </row>
    <row r="293" spans="14:16">
      <c r="N293" s="1515"/>
      <c r="O293" s="1515"/>
      <c r="P293" s="1515"/>
    </row>
    <row r="294" spans="14:16">
      <c r="N294" s="1515"/>
      <c r="O294" s="1515"/>
      <c r="P294" s="1515"/>
    </row>
    <row r="295" spans="14:16">
      <c r="N295" s="1515"/>
      <c r="O295" s="1515"/>
      <c r="P295" s="1515"/>
    </row>
    <row r="296" spans="14:16">
      <c r="N296" s="1515"/>
      <c r="O296" s="1515"/>
      <c r="P296" s="1515"/>
    </row>
    <row r="297" spans="14:16">
      <c r="N297" s="1515"/>
      <c r="O297" s="1515"/>
      <c r="P297" s="1515"/>
    </row>
    <row r="298" spans="14:16">
      <c r="N298" s="1515"/>
      <c r="O298" s="1515"/>
      <c r="P298" s="1515"/>
    </row>
    <row r="299" spans="14:16">
      <c r="N299" s="1515"/>
      <c r="O299" s="1515"/>
      <c r="P299" s="1515"/>
    </row>
    <row r="300" spans="14:16">
      <c r="N300" s="1515"/>
      <c r="O300" s="1515"/>
      <c r="P300" s="1515"/>
    </row>
    <row r="301" spans="14:16">
      <c r="N301" s="1515"/>
      <c r="O301" s="1515"/>
      <c r="P301" s="1515"/>
    </row>
    <row r="302" spans="14:16">
      <c r="N302" s="1515"/>
      <c r="O302" s="1515"/>
      <c r="P302" s="1515"/>
    </row>
    <row r="303" spans="14:16">
      <c r="N303" s="1515"/>
      <c r="O303" s="1515"/>
      <c r="P303" s="1515"/>
    </row>
    <row r="304" spans="14:16">
      <c r="N304" s="1515"/>
      <c r="O304" s="1515"/>
      <c r="P304" s="1515"/>
    </row>
    <row r="305" spans="14:16">
      <c r="N305" s="1515"/>
      <c r="O305" s="1515"/>
      <c r="P305" s="1515"/>
    </row>
    <row r="306" spans="14:16">
      <c r="N306" s="1515"/>
      <c r="O306" s="1515"/>
      <c r="P306" s="1515"/>
    </row>
    <row r="307" spans="14:16">
      <c r="N307" s="1515"/>
      <c r="O307" s="1515"/>
      <c r="P307" s="1515"/>
    </row>
    <row r="308" spans="14:16">
      <c r="N308" s="1515"/>
      <c r="O308" s="1515"/>
      <c r="P308" s="1515"/>
    </row>
    <row r="309" spans="14:16">
      <c r="N309" s="1515"/>
      <c r="O309" s="1515"/>
      <c r="P309" s="1515"/>
    </row>
    <row r="310" spans="14:16">
      <c r="N310" s="1515"/>
      <c r="O310" s="1515"/>
      <c r="P310" s="1515"/>
    </row>
    <row r="311" spans="14:16">
      <c r="N311" s="1515"/>
      <c r="O311" s="1515"/>
      <c r="P311" s="1515"/>
    </row>
    <row r="312" spans="14:16">
      <c r="N312" s="1515"/>
      <c r="O312" s="1515"/>
      <c r="P312" s="1515"/>
    </row>
    <row r="313" spans="14:16">
      <c r="N313" s="1515"/>
      <c r="O313" s="1515"/>
      <c r="P313" s="1515"/>
    </row>
    <row r="314" spans="14:16">
      <c r="N314" s="1515"/>
      <c r="O314" s="1515"/>
      <c r="P314" s="1515"/>
    </row>
    <row r="315" spans="14:16">
      <c r="N315" s="1515"/>
      <c r="O315" s="1515"/>
      <c r="P315" s="1515"/>
    </row>
    <row r="316" spans="14:16">
      <c r="N316" s="1515"/>
      <c r="O316" s="1515"/>
      <c r="P316" s="1515"/>
    </row>
    <row r="317" spans="14:16">
      <c r="N317" s="1515"/>
      <c r="O317" s="1515"/>
      <c r="P317" s="1515"/>
    </row>
    <row r="318" spans="14:16">
      <c r="N318" s="1515"/>
      <c r="O318" s="1515"/>
      <c r="P318" s="1515"/>
    </row>
    <row r="319" spans="14:16">
      <c r="N319" s="1515"/>
      <c r="O319" s="1515"/>
      <c r="P319" s="1515"/>
    </row>
    <row r="320" spans="14:16">
      <c r="N320" s="1515"/>
      <c r="O320" s="1515"/>
      <c r="P320" s="1515"/>
    </row>
    <row r="321" spans="14:16">
      <c r="N321" s="1515"/>
      <c r="O321" s="1515"/>
      <c r="P321" s="1515"/>
    </row>
    <row r="322" spans="14:16">
      <c r="N322" s="1515"/>
      <c r="O322" s="1515"/>
      <c r="P322" s="1515"/>
    </row>
    <row r="323" spans="14:16">
      <c r="N323" s="1515"/>
      <c r="O323" s="1515"/>
      <c r="P323" s="1515"/>
    </row>
    <row r="324" spans="14:16">
      <c r="N324" s="1515"/>
      <c r="O324" s="1515"/>
      <c r="P324" s="1515"/>
    </row>
    <row r="325" spans="14:16">
      <c r="N325" s="1515"/>
      <c r="O325" s="1515"/>
      <c r="P325" s="1515"/>
    </row>
    <row r="326" spans="14:16">
      <c r="N326" s="1515"/>
      <c r="O326" s="1515"/>
      <c r="P326" s="1515"/>
    </row>
    <row r="327" spans="14:16">
      <c r="N327" s="1515"/>
      <c r="O327" s="1515"/>
      <c r="P327" s="1515"/>
    </row>
    <row r="328" spans="14:16">
      <c r="N328" s="1515"/>
      <c r="O328" s="1515"/>
      <c r="P328" s="1515"/>
    </row>
    <row r="329" spans="14:16">
      <c r="N329" s="1515"/>
      <c r="O329" s="1515"/>
      <c r="P329" s="1515"/>
    </row>
    <row r="330" spans="14:16">
      <c r="N330" s="1515"/>
      <c r="O330" s="1515"/>
      <c r="P330" s="1515"/>
    </row>
    <row r="331" spans="14:16">
      <c r="N331" s="1515"/>
      <c r="O331" s="1515"/>
      <c r="P331" s="1515"/>
    </row>
    <row r="332" spans="14:16">
      <c r="N332" s="1515"/>
      <c r="O332" s="1515"/>
      <c r="P332" s="1515"/>
    </row>
    <row r="333" spans="14:16">
      <c r="N333" s="1515"/>
      <c r="O333" s="1515"/>
      <c r="P333" s="1515"/>
    </row>
    <row r="334" spans="14:16">
      <c r="N334" s="1515"/>
      <c r="O334" s="1515"/>
      <c r="P334" s="1515"/>
    </row>
    <row r="335" spans="14:16">
      <c r="N335" s="1515"/>
      <c r="O335" s="1515"/>
      <c r="P335" s="1515"/>
    </row>
    <row r="336" spans="14:16">
      <c r="N336" s="1515"/>
      <c r="O336" s="1515"/>
      <c r="P336" s="1515"/>
    </row>
    <row r="337" spans="14:16">
      <c r="N337" s="1515"/>
      <c r="O337" s="1515"/>
      <c r="P337" s="1515"/>
    </row>
    <row r="338" spans="14:16">
      <c r="N338" s="1515"/>
      <c r="O338" s="1515"/>
      <c r="P338" s="1515"/>
    </row>
    <row r="339" spans="14:16">
      <c r="N339" s="1515"/>
      <c r="O339" s="1515"/>
      <c r="P339" s="1515"/>
    </row>
    <row r="340" spans="14:16">
      <c r="N340" s="1515"/>
      <c r="O340" s="1515"/>
      <c r="P340" s="1515"/>
    </row>
    <row r="341" spans="14:16">
      <c r="N341" s="1515"/>
      <c r="O341" s="1515"/>
      <c r="P341" s="1515"/>
    </row>
    <row r="342" spans="14:16">
      <c r="N342" s="1515"/>
      <c r="O342" s="1515"/>
      <c r="P342" s="1515"/>
    </row>
    <row r="343" spans="14:16">
      <c r="N343" s="1515"/>
      <c r="O343" s="1515"/>
      <c r="P343" s="1515"/>
    </row>
    <row r="344" spans="14:16">
      <c r="N344" s="1515"/>
      <c r="O344" s="1515"/>
      <c r="P344" s="1515"/>
    </row>
    <row r="345" spans="14:16">
      <c r="N345" s="1515"/>
      <c r="O345" s="1515"/>
      <c r="P345" s="1515"/>
    </row>
    <row r="346" spans="14:16">
      <c r="N346" s="1515"/>
      <c r="O346" s="1515"/>
      <c r="P346" s="1515"/>
    </row>
    <row r="347" spans="14:16">
      <c r="N347" s="1515"/>
      <c r="O347" s="1515"/>
      <c r="P347" s="1515"/>
    </row>
    <row r="348" spans="14:16">
      <c r="N348" s="1515"/>
      <c r="O348" s="1515"/>
      <c r="P348" s="1515"/>
    </row>
    <row r="349" spans="14:16">
      <c r="N349" s="1515"/>
      <c r="O349" s="1515"/>
      <c r="P349" s="1515"/>
    </row>
    <row r="350" spans="14:16">
      <c r="N350" s="1515"/>
      <c r="O350" s="1515"/>
      <c r="P350" s="1515"/>
    </row>
    <row r="351" spans="14:16">
      <c r="N351" s="1515"/>
      <c r="O351" s="1515"/>
      <c r="P351" s="1515"/>
    </row>
    <row r="352" spans="14:16">
      <c r="N352" s="1515"/>
      <c r="O352" s="1515"/>
      <c r="P352" s="1515"/>
    </row>
    <row r="353" spans="14:16">
      <c r="N353" s="1515"/>
      <c r="O353" s="1515"/>
      <c r="P353" s="1515"/>
    </row>
    <row r="354" spans="14:16">
      <c r="N354" s="1515"/>
      <c r="O354" s="1515"/>
      <c r="P354" s="1515"/>
    </row>
    <row r="355" spans="14:16">
      <c r="N355" s="1515"/>
      <c r="O355" s="1515"/>
      <c r="P355" s="1515"/>
    </row>
    <row r="356" spans="14:16">
      <c r="N356" s="1515"/>
      <c r="O356" s="1515"/>
      <c r="P356" s="1515"/>
    </row>
    <row r="357" spans="14:16">
      <c r="N357" s="1515"/>
      <c r="O357" s="1515"/>
      <c r="P357" s="1515"/>
    </row>
    <row r="358" spans="14:16">
      <c r="N358" s="1515"/>
      <c r="O358" s="1515"/>
      <c r="P358" s="1515"/>
    </row>
    <row r="359" spans="14:16">
      <c r="N359" s="1515"/>
      <c r="O359" s="1515"/>
      <c r="P359" s="1515"/>
    </row>
    <row r="360" spans="14:16">
      <c r="N360" s="1515"/>
      <c r="O360" s="1515"/>
      <c r="P360" s="1515"/>
    </row>
    <row r="361" spans="14:16">
      <c r="N361" s="1515"/>
      <c r="O361" s="1515"/>
      <c r="P361" s="1515"/>
    </row>
    <row r="362" spans="14:16">
      <c r="N362" s="1515"/>
      <c r="O362" s="1515"/>
      <c r="P362" s="1515"/>
    </row>
    <row r="363" spans="14:16">
      <c r="N363" s="1515"/>
      <c r="O363" s="1515"/>
      <c r="P363" s="1515"/>
    </row>
    <row r="364" spans="14:16">
      <c r="N364" s="1515"/>
      <c r="O364" s="1515"/>
      <c r="P364" s="1515"/>
    </row>
    <row r="365" spans="14:16">
      <c r="N365" s="1515"/>
      <c r="O365" s="1515"/>
      <c r="P365" s="1515"/>
    </row>
    <row r="366" spans="14:16">
      <c r="N366" s="1515"/>
      <c r="O366" s="1515"/>
      <c r="P366" s="1515"/>
    </row>
    <row r="367" spans="14:16">
      <c r="N367" s="1515"/>
      <c r="O367" s="1515"/>
      <c r="P367" s="1515"/>
    </row>
    <row r="368" spans="14:16">
      <c r="N368" s="1515"/>
      <c r="O368" s="1515"/>
      <c r="P368" s="1515"/>
    </row>
    <row r="369" spans="14:16">
      <c r="N369" s="1515"/>
      <c r="O369" s="1515"/>
      <c r="P369" s="1515"/>
    </row>
    <row r="370" spans="14:16">
      <c r="N370" s="1515"/>
      <c r="O370" s="1515"/>
      <c r="P370" s="1515"/>
    </row>
    <row r="371" spans="14:16">
      <c r="N371" s="1515"/>
      <c r="O371" s="1515"/>
      <c r="P371" s="1515"/>
    </row>
    <row r="372" spans="14:16">
      <c r="N372" s="1515"/>
      <c r="O372" s="1515"/>
      <c r="P372" s="1515"/>
    </row>
    <row r="373" spans="14:16">
      <c r="N373" s="1515"/>
      <c r="O373" s="1515"/>
      <c r="P373" s="1515"/>
    </row>
    <row r="374" spans="14:16">
      <c r="N374" s="1515"/>
      <c r="O374" s="1515"/>
      <c r="P374" s="1515"/>
    </row>
    <row r="375" spans="14:16">
      <c r="N375" s="1515"/>
      <c r="O375" s="1515"/>
      <c r="P375" s="1515"/>
    </row>
    <row r="376" spans="14:16">
      <c r="N376" s="1515"/>
      <c r="O376" s="1515"/>
      <c r="P376" s="1515"/>
    </row>
    <row r="377" spans="14:16">
      <c r="N377" s="1515"/>
      <c r="O377" s="1515"/>
      <c r="P377" s="1515"/>
    </row>
    <row r="378" spans="14:16">
      <c r="N378" s="1515"/>
      <c r="O378" s="1515"/>
      <c r="P378" s="1515"/>
    </row>
    <row r="379" spans="14:16">
      <c r="N379" s="1515"/>
      <c r="O379" s="1515"/>
      <c r="P379" s="1515"/>
    </row>
    <row r="380" spans="14:16">
      <c r="N380" s="1515"/>
      <c r="O380" s="1515"/>
      <c r="P380" s="1515"/>
    </row>
    <row r="381" spans="14:16">
      <c r="N381" s="1515"/>
      <c r="O381" s="1515"/>
      <c r="P381" s="1515"/>
    </row>
    <row r="382" spans="14:16">
      <c r="N382" s="1515"/>
      <c r="O382" s="1515"/>
      <c r="P382" s="1515"/>
    </row>
    <row r="383" spans="14:16">
      <c r="N383" s="1515"/>
      <c r="O383" s="1515"/>
      <c r="P383" s="1515"/>
    </row>
    <row r="384" spans="14:16">
      <c r="N384" s="1515"/>
      <c r="O384" s="1515"/>
      <c r="P384" s="1515"/>
    </row>
    <row r="385" spans="14:16">
      <c r="N385" s="1515"/>
      <c r="O385" s="1515"/>
      <c r="P385" s="1515"/>
    </row>
    <row r="386" spans="14:16">
      <c r="N386" s="1515"/>
      <c r="O386" s="1515"/>
      <c r="P386" s="1515"/>
    </row>
    <row r="387" spans="14:16">
      <c r="N387" s="1515"/>
      <c r="O387" s="1515"/>
      <c r="P387" s="1515"/>
    </row>
    <row r="388" spans="14:16">
      <c r="N388" s="1515"/>
      <c r="O388" s="1515"/>
      <c r="P388" s="1515"/>
    </row>
    <row r="389" spans="14:16">
      <c r="N389" s="1515"/>
      <c r="O389" s="1515"/>
      <c r="P389" s="1515"/>
    </row>
    <row r="390" spans="14:16">
      <c r="N390" s="1515"/>
      <c r="O390" s="1515"/>
      <c r="P390" s="1515"/>
    </row>
    <row r="391" spans="14:16">
      <c r="N391" s="1515"/>
      <c r="O391" s="1515"/>
      <c r="P391" s="1515"/>
    </row>
    <row r="392" spans="14:16">
      <c r="N392" s="1515"/>
      <c r="O392" s="1515"/>
      <c r="P392" s="1515"/>
    </row>
    <row r="393" spans="14:16">
      <c r="N393" s="1515"/>
      <c r="O393" s="1515"/>
      <c r="P393" s="1515"/>
    </row>
    <row r="394" spans="14:16">
      <c r="N394" s="1515"/>
      <c r="O394" s="1515"/>
      <c r="P394" s="1515"/>
    </row>
    <row r="395" spans="14:16">
      <c r="N395" s="1515"/>
      <c r="O395" s="1515"/>
      <c r="P395" s="1515"/>
    </row>
    <row r="396" spans="14:16">
      <c r="N396" s="1515"/>
      <c r="O396" s="1515"/>
      <c r="P396" s="1515"/>
    </row>
    <row r="397" spans="14:16">
      <c r="N397" s="1515"/>
      <c r="O397" s="1515"/>
      <c r="P397" s="1515"/>
    </row>
    <row r="398" spans="14:16">
      <c r="N398" s="1515"/>
      <c r="O398" s="1515"/>
      <c r="P398" s="1515"/>
    </row>
    <row r="399" spans="14:16">
      <c r="N399" s="1515"/>
      <c r="O399" s="1515"/>
      <c r="P399" s="1515"/>
    </row>
    <row r="400" spans="14:16">
      <c r="N400" s="1515"/>
      <c r="O400" s="1515"/>
      <c r="P400" s="1515"/>
    </row>
    <row r="401" spans="14:16">
      <c r="N401" s="1515"/>
      <c r="O401" s="1515"/>
      <c r="P401" s="1515"/>
    </row>
    <row r="402" spans="14:16">
      <c r="N402" s="1515"/>
      <c r="O402" s="1515"/>
      <c r="P402" s="1515"/>
    </row>
    <row r="403" spans="14:16">
      <c r="N403" s="1515"/>
      <c r="O403" s="1515"/>
      <c r="P403" s="1515"/>
    </row>
    <row r="404" spans="14:16">
      <c r="N404" s="1515"/>
      <c r="O404" s="1515"/>
      <c r="P404" s="1515"/>
    </row>
    <row r="405" spans="14:16">
      <c r="N405" s="1515"/>
      <c r="O405" s="1515"/>
      <c r="P405" s="1515"/>
    </row>
    <row r="406" spans="14:16">
      <c r="N406" s="1515"/>
      <c r="O406" s="1515"/>
      <c r="P406" s="1515"/>
    </row>
    <row r="407" spans="14:16">
      <c r="N407" s="1515"/>
      <c r="O407" s="1515"/>
      <c r="P407" s="1515"/>
    </row>
    <row r="408" spans="14:16">
      <c r="N408" s="1515"/>
      <c r="O408" s="1515"/>
      <c r="P408" s="1515"/>
    </row>
    <row r="409" spans="14:16">
      <c r="N409" s="1515"/>
      <c r="O409" s="1515"/>
      <c r="P409" s="1515"/>
    </row>
    <row r="410" spans="14:16">
      <c r="N410" s="1515"/>
      <c r="O410" s="1515"/>
      <c r="P410" s="1515"/>
    </row>
    <row r="411" spans="14:16">
      <c r="N411" s="1515"/>
      <c r="O411" s="1515"/>
      <c r="P411" s="1515"/>
    </row>
    <row r="412" spans="14:16">
      <c r="N412" s="1515"/>
      <c r="O412" s="1515"/>
      <c r="P412" s="1515"/>
    </row>
    <row r="413" spans="14:16">
      <c r="N413" s="1515"/>
      <c r="O413" s="1515"/>
      <c r="P413" s="1515"/>
    </row>
    <row r="414" spans="14:16">
      <c r="N414" s="1515"/>
      <c r="O414" s="1515"/>
      <c r="P414" s="1515"/>
    </row>
    <row r="415" spans="14:16">
      <c r="N415" s="1515"/>
      <c r="O415" s="1515"/>
      <c r="P415" s="1515"/>
    </row>
    <row r="416" spans="14:16">
      <c r="N416" s="1515"/>
      <c r="O416" s="1515"/>
      <c r="P416" s="1515"/>
    </row>
    <row r="417" spans="14:16">
      <c r="N417" s="1515"/>
      <c r="O417" s="1515"/>
      <c r="P417" s="1515"/>
    </row>
    <row r="418" spans="14:16">
      <c r="N418" s="1515"/>
      <c r="O418" s="1515"/>
      <c r="P418" s="1515"/>
    </row>
    <row r="419" spans="14:16">
      <c r="N419" s="1515"/>
      <c r="O419" s="1515"/>
      <c r="P419" s="1515"/>
    </row>
    <row r="420" spans="14:16">
      <c r="N420" s="1515"/>
      <c r="O420" s="1515"/>
      <c r="P420" s="1515"/>
    </row>
    <row r="421" spans="14:16">
      <c r="N421" s="1515"/>
      <c r="O421" s="1515"/>
      <c r="P421" s="1515"/>
    </row>
    <row r="422" spans="14:16">
      <c r="N422" s="1515"/>
      <c r="O422" s="1515"/>
      <c r="P422" s="1515"/>
    </row>
  </sheetData>
  <sheetProtection selectLockedCells="1" selectUnlockedCells="1"/>
  <mergeCells count="37">
    <mergeCell ref="G14:M14"/>
    <mergeCell ref="A10:C10"/>
    <mergeCell ref="D10:G10"/>
    <mergeCell ref="I10:J10"/>
    <mergeCell ref="K10:L10"/>
    <mergeCell ref="B11:C11"/>
    <mergeCell ref="D11:G11"/>
    <mergeCell ref="I11:J11"/>
    <mergeCell ref="K11:L11"/>
    <mergeCell ref="A12:C12"/>
    <mergeCell ref="D12:G12"/>
    <mergeCell ref="B13:C13"/>
    <mergeCell ref="D13:G13"/>
    <mergeCell ref="I13:M13"/>
    <mergeCell ref="A8:C8"/>
    <mergeCell ref="D8:G8"/>
    <mergeCell ref="I8:J8"/>
    <mergeCell ref="K8:L8"/>
    <mergeCell ref="A9:C9"/>
    <mergeCell ref="D9:G9"/>
    <mergeCell ref="I9:J9"/>
    <mergeCell ref="K9:L9"/>
    <mergeCell ref="K7:L7"/>
    <mergeCell ref="A1:C1"/>
    <mergeCell ref="A2:M2"/>
    <mergeCell ref="A3:C3"/>
    <mergeCell ref="D3:H3"/>
    <mergeCell ref="J3:J4"/>
    <mergeCell ref="L3:M3"/>
    <mergeCell ref="A4:C4"/>
    <mergeCell ref="D4:H4"/>
    <mergeCell ref="L4:M4"/>
    <mergeCell ref="A6:C6"/>
    <mergeCell ref="D6:G6"/>
    <mergeCell ref="A7:C7"/>
    <mergeCell ref="D7:G7"/>
    <mergeCell ref="I7:J7"/>
  </mergeCells>
  <phoneticPr fontId="19"/>
  <printOptions horizontalCentered="1"/>
  <pageMargins left="0.39370078740157483" right="0.39370078740157483" top="0.59055118110236227" bottom="0.39370078740157483" header="0.19685039370078741" footer="0.19685039370078741"/>
  <pageSetup paperSize="9" scale="52"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G80"/>
  <sheetViews>
    <sheetView showWhiteSpace="0" view="pageBreakPreview" zoomScale="80" zoomScaleNormal="70" zoomScaleSheetLayoutView="80" zoomScalePageLayoutView="70" workbookViewId="0"/>
  </sheetViews>
  <sheetFormatPr defaultColWidth="2.21875" defaultRowHeight="13.5" customHeight="1"/>
  <cols>
    <col min="1" max="1" width="2.21875" style="612"/>
    <col min="2" max="2" width="1" style="612" customWidth="1"/>
    <col min="3" max="7" width="2.21875" style="612" customWidth="1"/>
    <col min="8" max="8" width="1" style="612" customWidth="1"/>
    <col min="9" max="21" width="2.21875" style="612" customWidth="1"/>
    <col min="22" max="22" width="1.21875" style="612" customWidth="1"/>
    <col min="23" max="23" width="1" style="612" customWidth="1"/>
    <col min="24" max="28" width="2.21875" style="612" customWidth="1"/>
    <col min="29" max="29" width="1" style="612" customWidth="1"/>
    <col min="30" max="42" width="2.21875" style="612" customWidth="1"/>
    <col min="43" max="43" width="21.33203125" style="686" customWidth="1"/>
    <col min="44" max="44" width="1.6640625" style="612" customWidth="1"/>
    <col min="45" max="49" width="2.21875" style="612" customWidth="1"/>
    <col min="50" max="50" width="1" style="612" customWidth="1"/>
    <col min="51" max="63" width="2.21875" style="612" customWidth="1"/>
    <col min="64" max="64" width="1.21875" style="612" customWidth="1"/>
    <col min="65" max="65" width="1" style="612" customWidth="1"/>
    <col min="66" max="70" width="2.21875" style="612" customWidth="1"/>
    <col min="71" max="71" width="1" style="612" customWidth="1"/>
    <col min="72" max="16384" width="2.21875" style="612"/>
  </cols>
  <sheetData>
    <row r="1" spans="1:85" ht="13.5" customHeight="1">
      <c r="A1" s="606"/>
      <c r="B1" s="607"/>
      <c r="C1" s="607"/>
      <c r="D1" s="607"/>
      <c r="E1" s="607"/>
      <c r="F1" s="607"/>
      <c r="G1" s="607"/>
      <c r="H1" s="607"/>
      <c r="I1" s="607"/>
      <c r="J1" s="607"/>
      <c r="K1" s="607"/>
      <c r="L1" s="607"/>
      <c r="M1" s="607"/>
      <c r="N1" s="607"/>
      <c r="O1" s="607"/>
      <c r="P1" s="607"/>
      <c r="Q1" s="607"/>
      <c r="R1" s="607"/>
      <c r="S1" s="607"/>
      <c r="T1" s="607"/>
      <c r="U1" s="607"/>
      <c r="V1" s="607"/>
      <c r="W1" s="607"/>
      <c r="X1" s="607"/>
      <c r="Y1" s="607"/>
      <c r="Z1" s="607"/>
      <c r="AA1" s="607"/>
      <c r="AB1" s="607"/>
      <c r="AC1" s="607"/>
      <c r="AD1" s="607"/>
      <c r="AE1" s="607"/>
      <c r="AF1" s="607"/>
      <c r="AG1" s="608"/>
      <c r="AH1" s="608"/>
      <c r="AI1" s="609" t="s">
        <v>5</v>
      </c>
      <c r="AJ1" s="608"/>
      <c r="AK1" s="608"/>
      <c r="AL1" s="609" t="s">
        <v>6</v>
      </c>
      <c r="AM1" s="608"/>
      <c r="AN1" s="608"/>
      <c r="AO1" s="609" t="s">
        <v>7</v>
      </c>
      <c r="AP1" s="609"/>
      <c r="AQ1" s="610"/>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11" t="s">
        <v>1295</v>
      </c>
      <c r="CF1" s="607"/>
      <c r="CG1" s="606"/>
    </row>
    <row r="2" spans="1:85" ht="9.9" customHeight="1">
      <c r="A2" s="606"/>
      <c r="B2" s="607"/>
      <c r="C2" s="607"/>
      <c r="D2" s="607"/>
      <c r="E2" s="607"/>
      <c r="F2" s="607"/>
      <c r="G2" s="607"/>
      <c r="H2" s="607"/>
      <c r="I2" s="607"/>
      <c r="J2" s="607"/>
      <c r="K2" s="607"/>
      <c r="L2" s="607"/>
      <c r="M2" s="607"/>
      <c r="N2" s="607"/>
      <c r="O2" s="607"/>
      <c r="P2" s="607"/>
      <c r="Q2" s="607"/>
      <c r="R2" s="607"/>
      <c r="S2" s="607"/>
      <c r="T2" s="607"/>
      <c r="U2" s="607"/>
      <c r="V2" s="607"/>
      <c r="W2" s="607"/>
      <c r="X2" s="607"/>
      <c r="Y2" s="607"/>
      <c r="Z2" s="607"/>
      <c r="AA2" s="607"/>
      <c r="AB2" s="607"/>
      <c r="AC2" s="607"/>
      <c r="AD2" s="607"/>
      <c r="AE2" s="607"/>
      <c r="AF2" s="607"/>
      <c r="AG2" s="609"/>
      <c r="AH2" s="609"/>
      <c r="AI2" s="609"/>
      <c r="AJ2" s="609"/>
      <c r="AK2" s="609"/>
      <c r="AL2" s="609"/>
      <c r="AM2" s="609"/>
      <c r="AN2" s="609"/>
      <c r="AO2" s="609"/>
      <c r="AP2" s="609"/>
      <c r="AQ2" s="610"/>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11"/>
      <c r="CF2" s="607"/>
      <c r="CG2" s="606"/>
    </row>
    <row r="3" spans="1:85" ht="9.9" customHeight="1">
      <c r="A3" s="606"/>
      <c r="B3" s="607"/>
      <c r="C3" s="607"/>
      <c r="D3" s="607"/>
      <c r="E3" s="607"/>
      <c r="F3" s="607"/>
      <c r="G3" s="607"/>
      <c r="H3" s="607"/>
      <c r="I3" s="607"/>
      <c r="J3" s="607"/>
      <c r="K3" s="607"/>
      <c r="L3" s="607"/>
      <c r="M3" s="607"/>
      <c r="N3" s="607"/>
      <c r="O3" s="607"/>
      <c r="P3" s="607"/>
      <c r="Q3" s="607"/>
      <c r="R3" s="607"/>
      <c r="S3" s="607"/>
      <c r="T3" s="607"/>
      <c r="U3" s="607"/>
      <c r="V3" s="607"/>
      <c r="W3" s="607"/>
      <c r="X3" s="607"/>
      <c r="Y3" s="607"/>
      <c r="Z3" s="607"/>
      <c r="AA3" s="607"/>
      <c r="AB3" s="607"/>
      <c r="AC3" s="607"/>
      <c r="AD3" s="607"/>
      <c r="AE3" s="607"/>
      <c r="AF3" s="607"/>
      <c r="AG3" s="609"/>
      <c r="AH3" s="609"/>
      <c r="AI3" s="609"/>
      <c r="AJ3" s="609"/>
      <c r="AK3" s="609"/>
      <c r="AL3" s="609"/>
      <c r="AM3" s="609"/>
      <c r="AN3" s="609"/>
      <c r="AO3" s="609"/>
      <c r="AP3" s="609"/>
      <c r="AQ3" s="610"/>
      <c r="AR3" s="607"/>
      <c r="AS3" s="607"/>
      <c r="AT3" s="607"/>
      <c r="AU3" s="607"/>
      <c r="AV3" s="607"/>
      <c r="AW3" s="607"/>
      <c r="AX3" s="607"/>
      <c r="AY3" s="607"/>
      <c r="AZ3" s="607"/>
      <c r="BA3" s="607"/>
      <c r="BB3" s="607"/>
      <c r="BC3" s="607"/>
      <c r="BD3" s="607"/>
      <c r="BE3" s="607"/>
      <c r="BF3" s="607"/>
      <c r="BG3" s="607"/>
      <c r="BH3" s="607"/>
      <c r="BI3" s="607"/>
      <c r="BJ3" s="607"/>
      <c r="BK3" s="607"/>
      <c r="BL3" s="607"/>
      <c r="BM3" s="607"/>
      <c r="BN3" s="607"/>
      <c r="BO3" s="607"/>
      <c r="BP3" s="607"/>
      <c r="BQ3" s="607"/>
      <c r="BR3" s="607"/>
      <c r="BS3" s="607"/>
      <c r="BT3" s="607"/>
      <c r="BU3" s="607"/>
      <c r="BV3" s="607"/>
      <c r="BW3" s="607"/>
      <c r="BX3" s="607"/>
      <c r="BY3" s="607"/>
      <c r="BZ3" s="607"/>
      <c r="CA3" s="607"/>
      <c r="CB3" s="607"/>
      <c r="CC3" s="607"/>
      <c r="CD3" s="607"/>
      <c r="CE3" s="611"/>
      <c r="CF3" s="607"/>
      <c r="CG3" s="606"/>
    </row>
    <row r="4" spans="1:85" ht="9.9" customHeight="1">
      <c r="A4" s="606"/>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9"/>
      <c r="AH4" s="609"/>
      <c r="AI4" s="609"/>
      <c r="AJ4" s="609"/>
      <c r="AK4" s="609"/>
      <c r="AL4" s="609"/>
      <c r="AM4" s="609"/>
      <c r="AN4" s="609"/>
      <c r="AO4" s="609"/>
      <c r="AP4" s="609"/>
      <c r="AQ4" s="610"/>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11"/>
      <c r="CF4" s="607"/>
      <c r="CG4" s="606"/>
    </row>
    <row r="5" spans="1:85" ht="13.5" customHeight="1">
      <c r="A5" s="606"/>
      <c r="B5" s="607"/>
      <c r="C5" s="607"/>
      <c r="D5" s="607"/>
      <c r="E5" s="607"/>
      <c r="F5" s="607"/>
      <c r="G5" s="607"/>
      <c r="H5" s="607"/>
      <c r="I5" s="607"/>
      <c r="J5" s="607"/>
      <c r="K5" s="607"/>
      <c r="L5" s="607"/>
      <c r="M5" s="607"/>
      <c r="N5" s="607"/>
      <c r="O5" s="607"/>
      <c r="P5" s="607"/>
      <c r="Q5" s="607"/>
      <c r="R5" s="607"/>
      <c r="S5" s="607"/>
      <c r="T5" s="607"/>
      <c r="U5" s="607"/>
      <c r="V5" s="607"/>
      <c r="W5" s="607"/>
      <c r="X5" s="607"/>
      <c r="Y5" s="607"/>
      <c r="Z5" s="607"/>
      <c r="AA5" s="607"/>
      <c r="AB5" s="607"/>
      <c r="AC5" s="607"/>
      <c r="AD5" s="607"/>
      <c r="AE5" s="607"/>
      <c r="AF5" s="607"/>
      <c r="AG5" s="607"/>
      <c r="AH5" s="607"/>
      <c r="AI5" s="607"/>
      <c r="AJ5" s="607"/>
      <c r="AK5" s="607"/>
      <c r="AL5" s="607"/>
      <c r="AM5" s="607"/>
      <c r="AN5" s="607"/>
      <c r="AO5" s="607"/>
      <c r="AP5" s="607"/>
      <c r="AQ5" s="610"/>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6"/>
    </row>
    <row r="6" spans="1:85" ht="13.5" customHeight="1">
      <c r="A6" s="606"/>
      <c r="B6" s="2769" t="s">
        <v>1296</v>
      </c>
      <c r="C6" s="2770"/>
      <c r="D6" s="2770"/>
      <c r="E6" s="2770"/>
      <c r="F6" s="2770"/>
      <c r="G6" s="2770"/>
      <c r="H6" s="2770"/>
      <c r="I6" s="2770"/>
      <c r="J6" s="2770"/>
      <c r="K6" s="2770"/>
      <c r="L6" s="2770"/>
      <c r="M6" s="2770"/>
      <c r="N6" s="2770"/>
      <c r="O6" s="2770"/>
      <c r="P6" s="2770"/>
      <c r="Q6" s="2770"/>
      <c r="R6" s="2770"/>
      <c r="S6" s="2770"/>
      <c r="T6" s="2770"/>
      <c r="U6" s="2770"/>
      <c r="V6" s="2770"/>
      <c r="W6" s="2770"/>
      <c r="X6" s="2770"/>
      <c r="Y6" s="2770"/>
      <c r="Z6" s="2770"/>
      <c r="AA6" s="2770"/>
      <c r="AB6" s="2770"/>
      <c r="AC6" s="2770"/>
      <c r="AD6" s="2770"/>
      <c r="AE6" s="2770"/>
      <c r="AF6" s="2770"/>
      <c r="AG6" s="2770"/>
      <c r="AH6" s="2770"/>
      <c r="AI6" s="2770"/>
      <c r="AJ6" s="2770"/>
      <c r="AK6" s="2770"/>
      <c r="AL6" s="2770"/>
      <c r="AM6" s="2770"/>
      <c r="AN6" s="2770"/>
      <c r="AO6" s="2770"/>
      <c r="AP6" s="2770"/>
      <c r="AQ6" s="613"/>
      <c r="AR6" s="2771" t="s">
        <v>1297</v>
      </c>
      <c r="AS6" s="2771"/>
      <c r="AT6" s="2771"/>
      <c r="AU6" s="2771"/>
      <c r="AV6" s="2771"/>
      <c r="AW6" s="2771"/>
      <c r="AX6" s="2771"/>
      <c r="AY6" s="2771"/>
      <c r="AZ6" s="2771"/>
      <c r="BA6" s="2771"/>
      <c r="BB6" s="2771"/>
      <c r="BC6" s="2771"/>
      <c r="BD6" s="2771"/>
      <c r="BE6" s="2771"/>
      <c r="BF6" s="2771"/>
      <c r="BG6" s="2771"/>
      <c r="BH6" s="2771"/>
      <c r="BI6" s="2771"/>
      <c r="BJ6" s="2771"/>
      <c r="BK6" s="2771"/>
      <c r="BL6" s="2771"/>
      <c r="BM6" s="2771"/>
      <c r="BN6" s="2771"/>
      <c r="BO6" s="2771"/>
      <c r="BP6" s="2771"/>
      <c r="BQ6" s="2771"/>
      <c r="BR6" s="2771"/>
      <c r="BS6" s="2771"/>
      <c r="BT6" s="2771"/>
      <c r="BU6" s="2771"/>
      <c r="BV6" s="2771"/>
      <c r="BW6" s="2771"/>
      <c r="BX6" s="2771"/>
      <c r="BY6" s="2771"/>
      <c r="BZ6" s="2771"/>
      <c r="CA6" s="2771"/>
      <c r="CB6" s="2771"/>
      <c r="CC6" s="2771"/>
      <c r="CD6" s="2771"/>
      <c r="CE6" s="2771"/>
      <c r="CF6" s="2771"/>
      <c r="CG6" s="606"/>
    </row>
    <row r="7" spans="1:85" ht="13.5" customHeight="1">
      <c r="A7" s="606"/>
      <c r="B7" s="2770"/>
      <c r="C7" s="2770"/>
      <c r="D7" s="2770"/>
      <c r="E7" s="2770"/>
      <c r="F7" s="2770"/>
      <c r="G7" s="2770"/>
      <c r="H7" s="2770"/>
      <c r="I7" s="2770"/>
      <c r="J7" s="2770"/>
      <c r="K7" s="2770"/>
      <c r="L7" s="2770"/>
      <c r="M7" s="2770"/>
      <c r="N7" s="2770"/>
      <c r="O7" s="2770"/>
      <c r="P7" s="2770"/>
      <c r="Q7" s="2770"/>
      <c r="R7" s="2770"/>
      <c r="S7" s="2770"/>
      <c r="T7" s="2770"/>
      <c r="U7" s="2770"/>
      <c r="V7" s="2770"/>
      <c r="W7" s="2770"/>
      <c r="X7" s="2770"/>
      <c r="Y7" s="2770"/>
      <c r="Z7" s="2770"/>
      <c r="AA7" s="2770"/>
      <c r="AB7" s="2770"/>
      <c r="AC7" s="2770"/>
      <c r="AD7" s="2770"/>
      <c r="AE7" s="2770"/>
      <c r="AF7" s="2770"/>
      <c r="AG7" s="2770"/>
      <c r="AH7" s="2770"/>
      <c r="AI7" s="2770"/>
      <c r="AJ7" s="2770"/>
      <c r="AK7" s="2770"/>
      <c r="AL7" s="2770"/>
      <c r="AM7" s="2770"/>
      <c r="AN7" s="2770"/>
      <c r="AO7" s="2770"/>
      <c r="AP7" s="2770"/>
      <c r="AQ7" s="613"/>
      <c r="AR7" s="2771"/>
      <c r="AS7" s="2771"/>
      <c r="AT7" s="2771"/>
      <c r="AU7" s="2771"/>
      <c r="AV7" s="2771"/>
      <c r="AW7" s="2771"/>
      <c r="AX7" s="2771"/>
      <c r="AY7" s="2771"/>
      <c r="AZ7" s="2771"/>
      <c r="BA7" s="2771"/>
      <c r="BB7" s="2771"/>
      <c r="BC7" s="2771"/>
      <c r="BD7" s="2771"/>
      <c r="BE7" s="2771"/>
      <c r="BF7" s="2771"/>
      <c r="BG7" s="2771"/>
      <c r="BH7" s="2771"/>
      <c r="BI7" s="2771"/>
      <c r="BJ7" s="2771"/>
      <c r="BK7" s="2771"/>
      <c r="BL7" s="2771"/>
      <c r="BM7" s="2771"/>
      <c r="BN7" s="2771"/>
      <c r="BO7" s="2771"/>
      <c r="BP7" s="2771"/>
      <c r="BQ7" s="2771"/>
      <c r="BR7" s="2771"/>
      <c r="BS7" s="2771"/>
      <c r="BT7" s="2771"/>
      <c r="BU7" s="2771"/>
      <c r="BV7" s="2771"/>
      <c r="BW7" s="2771"/>
      <c r="BX7" s="2771"/>
      <c r="BY7" s="2771"/>
      <c r="BZ7" s="2771"/>
      <c r="CA7" s="2771"/>
      <c r="CB7" s="2771"/>
      <c r="CC7" s="2771"/>
      <c r="CD7" s="2771"/>
      <c r="CE7" s="2771"/>
      <c r="CF7" s="2771"/>
      <c r="CG7" s="606"/>
    </row>
    <row r="8" spans="1:85" ht="13.5" customHeight="1">
      <c r="A8" s="606"/>
      <c r="B8" s="607"/>
      <c r="C8" s="607"/>
      <c r="D8" s="607"/>
      <c r="E8" s="607"/>
      <c r="F8" s="607"/>
      <c r="G8" s="607"/>
      <c r="H8" s="607"/>
      <c r="I8" s="607"/>
      <c r="J8" s="607"/>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607"/>
      <c r="AP8" s="607"/>
      <c r="AQ8" s="610"/>
      <c r="AR8" s="614"/>
      <c r="AS8" s="2542" t="s">
        <v>1298</v>
      </c>
      <c r="AT8" s="2542"/>
      <c r="AU8" s="2542"/>
      <c r="AV8" s="2542"/>
      <c r="AW8" s="2542"/>
      <c r="AX8" s="615"/>
      <c r="AY8" s="2669"/>
      <c r="AZ8" s="2670"/>
      <c r="BA8" s="2670"/>
      <c r="BB8" s="2670"/>
      <c r="BC8" s="2670"/>
      <c r="BD8" s="2670"/>
      <c r="BE8" s="2670"/>
      <c r="BF8" s="2670"/>
      <c r="BG8" s="2670"/>
      <c r="BH8" s="2670"/>
      <c r="BI8" s="2670"/>
      <c r="BJ8" s="2670"/>
      <c r="BK8" s="2670"/>
      <c r="BL8" s="2671"/>
      <c r="BM8" s="614"/>
      <c r="BN8" s="2542" t="s">
        <v>1299</v>
      </c>
      <c r="BO8" s="2542"/>
      <c r="BP8" s="2542"/>
      <c r="BQ8" s="2542"/>
      <c r="BR8" s="2542"/>
      <c r="BS8" s="615"/>
      <c r="BT8" s="2669"/>
      <c r="BU8" s="2670"/>
      <c r="BV8" s="2670"/>
      <c r="BW8" s="2670"/>
      <c r="BX8" s="2670"/>
      <c r="BY8" s="2670"/>
      <c r="BZ8" s="2670"/>
      <c r="CA8" s="2670"/>
      <c r="CB8" s="2670"/>
      <c r="CC8" s="2670"/>
      <c r="CD8" s="2670"/>
      <c r="CE8" s="2670"/>
      <c r="CF8" s="2671"/>
      <c r="CG8" s="606"/>
    </row>
    <row r="9" spans="1:85" ht="13.5" customHeight="1">
      <c r="A9" s="606"/>
      <c r="B9" s="2652" t="s">
        <v>1300</v>
      </c>
      <c r="C9" s="2652"/>
      <c r="D9" s="2652"/>
      <c r="E9" s="2652"/>
      <c r="F9" s="2652"/>
      <c r="G9" s="2652"/>
      <c r="H9" s="2652"/>
      <c r="I9" s="2652"/>
      <c r="J9" s="2652"/>
      <c r="K9" s="2652"/>
      <c r="L9" s="2598"/>
      <c r="M9" s="2598"/>
      <c r="N9" s="2598"/>
      <c r="O9" s="2598"/>
      <c r="P9" s="2598"/>
      <c r="Q9" s="2598"/>
      <c r="R9" s="2598"/>
      <c r="S9" s="2598"/>
      <c r="T9" s="2598"/>
      <c r="U9" s="2598"/>
      <c r="V9" s="2598"/>
      <c r="W9" s="2598"/>
      <c r="X9" s="2598"/>
      <c r="Y9" s="2598"/>
      <c r="Z9" s="2598"/>
      <c r="AA9" s="2598"/>
      <c r="AB9" s="2598"/>
      <c r="AC9" s="2598"/>
      <c r="AD9" s="2598"/>
      <c r="AE9" s="2598"/>
      <c r="AF9" s="2598"/>
      <c r="AG9" s="2598"/>
      <c r="AH9" s="2598"/>
      <c r="AI9" s="2598"/>
      <c r="AJ9" s="2598"/>
      <c r="AK9" s="2598"/>
      <c r="AL9" s="2598"/>
      <c r="AM9" s="607"/>
      <c r="AN9" s="607"/>
      <c r="AO9" s="607"/>
      <c r="AP9" s="607"/>
      <c r="AQ9" s="610"/>
      <c r="AR9" s="616"/>
      <c r="AS9" s="2690"/>
      <c r="AT9" s="2690"/>
      <c r="AU9" s="2690"/>
      <c r="AV9" s="2690"/>
      <c r="AW9" s="2690"/>
      <c r="AX9" s="617"/>
      <c r="AY9" s="2765"/>
      <c r="AZ9" s="2766"/>
      <c r="BA9" s="2766"/>
      <c r="BB9" s="2766"/>
      <c r="BC9" s="2766"/>
      <c r="BD9" s="2766"/>
      <c r="BE9" s="2766"/>
      <c r="BF9" s="2766"/>
      <c r="BG9" s="2766"/>
      <c r="BH9" s="2766"/>
      <c r="BI9" s="2766"/>
      <c r="BJ9" s="2766"/>
      <c r="BK9" s="2766"/>
      <c r="BL9" s="2767"/>
      <c r="BM9" s="616"/>
      <c r="BN9" s="2690"/>
      <c r="BO9" s="2690"/>
      <c r="BP9" s="2690"/>
      <c r="BQ9" s="2690"/>
      <c r="BR9" s="2690"/>
      <c r="BS9" s="617"/>
      <c r="BT9" s="2765"/>
      <c r="BU9" s="2766"/>
      <c r="BV9" s="2766"/>
      <c r="BW9" s="2766"/>
      <c r="BX9" s="2766"/>
      <c r="BY9" s="2766"/>
      <c r="BZ9" s="2766"/>
      <c r="CA9" s="2766"/>
      <c r="CB9" s="2766"/>
      <c r="CC9" s="2766"/>
      <c r="CD9" s="2766"/>
      <c r="CE9" s="2766"/>
      <c r="CF9" s="2767"/>
      <c r="CG9" s="606"/>
    </row>
    <row r="10" spans="1:85" ht="13.5" customHeight="1">
      <c r="A10" s="606"/>
      <c r="B10" s="607"/>
      <c r="C10" s="607"/>
      <c r="D10" s="607"/>
      <c r="E10" s="607"/>
      <c r="F10" s="607"/>
      <c r="G10" s="607"/>
      <c r="H10" s="607"/>
      <c r="I10" s="607"/>
      <c r="J10" s="607"/>
      <c r="K10" s="607"/>
      <c r="L10" s="607"/>
      <c r="M10" s="607"/>
      <c r="N10" s="607"/>
      <c r="O10" s="607"/>
      <c r="P10" s="607"/>
      <c r="Q10" s="607"/>
      <c r="R10" s="607"/>
      <c r="S10" s="607"/>
      <c r="T10" s="607"/>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10"/>
      <c r="AR10" s="618"/>
      <c r="AS10" s="2545"/>
      <c r="AT10" s="2545"/>
      <c r="AU10" s="2545"/>
      <c r="AV10" s="2545"/>
      <c r="AW10" s="2545"/>
      <c r="AX10" s="619"/>
      <c r="AY10" s="2672"/>
      <c r="AZ10" s="2673"/>
      <c r="BA10" s="2673"/>
      <c r="BB10" s="2673"/>
      <c r="BC10" s="2673"/>
      <c r="BD10" s="2673"/>
      <c r="BE10" s="2673"/>
      <c r="BF10" s="2673"/>
      <c r="BG10" s="2673"/>
      <c r="BH10" s="2673"/>
      <c r="BI10" s="2673"/>
      <c r="BJ10" s="2673"/>
      <c r="BK10" s="2673"/>
      <c r="BL10" s="2674"/>
      <c r="BM10" s="618"/>
      <c r="BN10" s="2545"/>
      <c r="BO10" s="2545"/>
      <c r="BP10" s="2545"/>
      <c r="BQ10" s="2545"/>
      <c r="BR10" s="2545"/>
      <c r="BS10" s="619"/>
      <c r="BT10" s="2672"/>
      <c r="BU10" s="2673"/>
      <c r="BV10" s="2673"/>
      <c r="BW10" s="2673"/>
      <c r="BX10" s="2673"/>
      <c r="BY10" s="2673"/>
      <c r="BZ10" s="2673"/>
      <c r="CA10" s="2673"/>
      <c r="CB10" s="2673"/>
      <c r="CC10" s="2673"/>
      <c r="CD10" s="2673"/>
      <c r="CE10" s="2673"/>
      <c r="CF10" s="2674"/>
      <c r="CG10" s="606"/>
    </row>
    <row r="11" spans="1:85" ht="13.5" customHeight="1">
      <c r="A11" s="606"/>
      <c r="B11" s="2772" t="s">
        <v>1301</v>
      </c>
      <c r="C11" s="2772"/>
      <c r="D11" s="2772"/>
      <c r="E11" s="2772"/>
      <c r="F11" s="2772"/>
      <c r="G11" s="2772"/>
      <c r="H11" s="2772"/>
      <c r="I11" s="2772"/>
      <c r="J11" s="2772"/>
      <c r="K11" s="2772"/>
      <c r="L11" s="2598"/>
      <c r="M11" s="2598"/>
      <c r="N11" s="2598"/>
      <c r="O11" s="2598"/>
      <c r="P11" s="2598"/>
      <c r="Q11" s="2598"/>
      <c r="R11" s="2598"/>
      <c r="S11" s="2598"/>
      <c r="T11" s="2598"/>
      <c r="U11" s="2598"/>
      <c r="V11" s="2598"/>
      <c r="W11" s="2598"/>
      <c r="X11" s="2598"/>
      <c r="Y11" s="2598"/>
      <c r="Z11" s="2598"/>
      <c r="AA11" s="2598"/>
      <c r="AB11" s="2598"/>
      <c r="AC11" s="2598"/>
      <c r="AD11" s="2598"/>
      <c r="AE11" s="2598"/>
      <c r="AF11" s="2598"/>
      <c r="AG11" s="2598"/>
      <c r="AH11" s="2598"/>
      <c r="AI11" s="2598"/>
      <c r="AJ11" s="2598"/>
      <c r="AK11" s="2598"/>
      <c r="AL11" s="2598"/>
      <c r="AM11" s="607"/>
      <c r="AN11" s="607"/>
      <c r="AO11" s="607"/>
      <c r="AP11" s="607"/>
      <c r="AQ11" s="610"/>
      <c r="AR11" s="614"/>
      <c r="AS11" s="2722" t="s">
        <v>1302</v>
      </c>
      <c r="AT11" s="2722"/>
      <c r="AU11" s="2722"/>
      <c r="AV11" s="2722"/>
      <c r="AW11" s="2722"/>
      <c r="AX11" s="615"/>
      <c r="AY11" s="2773"/>
      <c r="AZ11" s="2774"/>
      <c r="BA11" s="2774"/>
      <c r="BB11" s="2774"/>
      <c r="BC11" s="2774"/>
      <c r="BD11" s="2774"/>
      <c r="BE11" s="2774"/>
      <c r="BF11" s="2774"/>
      <c r="BG11" s="2774"/>
      <c r="BH11" s="2774"/>
      <c r="BI11" s="2774"/>
      <c r="BJ11" s="2774"/>
      <c r="BK11" s="2774"/>
      <c r="BL11" s="2774"/>
      <c r="BM11" s="2774"/>
      <c r="BN11" s="2774"/>
      <c r="BO11" s="2774"/>
      <c r="BP11" s="2774"/>
      <c r="BQ11" s="2774"/>
      <c r="BR11" s="2774"/>
      <c r="BS11" s="2774"/>
      <c r="BT11" s="2774"/>
      <c r="BU11" s="2774"/>
      <c r="BV11" s="2774"/>
      <c r="BW11" s="2774"/>
      <c r="BX11" s="2774"/>
      <c r="BY11" s="2774"/>
      <c r="BZ11" s="2774"/>
      <c r="CA11" s="2774"/>
      <c r="CB11" s="2774"/>
      <c r="CC11" s="2774"/>
      <c r="CD11" s="2774"/>
      <c r="CE11" s="2774"/>
      <c r="CF11" s="2775"/>
      <c r="CG11" s="606"/>
    </row>
    <row r="12" spans="1:85" ht="13.5" customHeight="1">
      <c r="A12" s="606"/>
      <c r="B12" s="607"/>
      <c r="C12" s="607"/>
      <c r="D12" s="607"/>
      <c r="E12" s="607"/>
      <c r="F12" s="607"/>
      <c r="G12" s="607"/>
      <c r="H12" s="607"/>
      <c r="I12" s="607"/>
      <c r="J12" s="607"/>
      <c r="K12" s="607"/>
      <c r="L12" s="607"/>
      <c r="M12" s="607"/>
      <c r="N12" s="607"/>
      <c r="O12" s="607"/>
      <c r="P12" s="607"/>
      <c r="Q12" s="607"/>
      <c r="R12" s="607"/>
      <c r="S12" s="607"/>
      <c r="T12" s="607"/>
      <c r="U12" s="607"/>
      <c r="V12" s="607"/>
      <c r="W12" s="607"/>
      <c r="X12" s="607"/>
      <c r="Y12" s="607"/>
      <c r="Z12" s="607"/>
      <c r="AA12" s="607"/>
      <c r="AB12" s="607"/>
      <c r="AC12" s="607"/>
      <c r="AD12" s="607"/>
      <c r="AE12" s="607"/>
      <c r="AF12" s="607"/>
      <c r="AG12" s="607"/>
      <c r="AH12" s="607"/>
      <c r="AI12" s="607"/>
      <c r="AJ12" s="607"/>
      <c r="AK12" s="607"/>
      <c r="AL12" s="607"/>
      <c r="AM12" s="607"/>
      <c r="AN12" s="607"/>
      <c r="AO12" s="607"/>
      <c r="AP12" s="607"/>
      <c r="AQ12" s="610"/>
      <c r="AR12" s="616"/>
      <c r="AS12" s="2723"/>
      <c r="AT12" s="2723"/>
      <c r="AU12" s="2723"/>
      <c r="AV12" s="2723"/>
      <c r="AW12" s="2723"/>
      <c r="AX12" s="617"/>
      <c r="AY12" s="2776"/>
      <c r="AZ12" s="2777"/>
      <c r="BA12" s="2777"/>
      <c r="BB12" s="2777"/>
      <c r="BC12" s="2777"/>
      <c r="BD12" s="2777"/>
      <c r="BE12" s="2777"/>
      <c r="BF12" s="2777"/>
      <c r="BG12" s="2777"/>
      <c r="BH12" s="2777"/>
      <c r="BI12" s="2777"/>
      <c r="BJ12" s="2777"/>
      <c r="BK12" s="2777"/>
      <c r="BL12" s="2777"/>
      <c r="BM12" s="2777"/>
      <c r="BN12" s="2777"/>
      <c r="BO12" s="2777"/>
      <c r="BP12" s="2777"/>
      <c r="BQ12" s="2777"/>
      <c r="BR12" s="2777"/>
      <c r="BS12" s="2777"/>
      <c r="BT12" s="2777"/>
      <c r="BU12" s="2777"/>
      <c r="BV12" s="2777"/>
      <c r="BW12" s="2777"/>
      <c r="BX12" s="2777"/>
      <c r="BY12" s="2777"/>
      <c r="BZ12" s="2777"/>
      <c r="CA12" s="2777"/>
      <c r="CB12" s="2777"/>
      <c r="CC12" s="2777"/>
      <c r="CD12" s="2777"/>
      <c r="CE12" s="2777"/>
      <c r="CF12" s="2778"/>
      <c r="CG12" s="606"/>
    </row>
    <row r="13" spans="1:85" ht="13.5" customHeight="1">
      <c r="A13" s="606"/>
      <c r="B13" s="614"/>
      <c r="C13" s="2722" t="s">
        <v>1303</v>
      </c>
      <c r="D13" s="2722"/>
      <c r="E13" s="2722"/>
      <c r="F13" s="2722"/>
      <c r="G13" s="2722"/>
      <c r="H13" s="615"/>
      <c r="I13" s="2602" t="s">
        <v>1304</v>
      </c>
      <c r="J13" s="2603"/>
      <c r="K13" s="2603"/>
      <c r="L13" s="2603"/>
      <c r="M13" s="2603"/>
      <c r="N13" s="2603"/>
      <c r="O13" s="2603"/>
      <c r="P13" s="2603"/>
      <c r="Q13" s="2603"/>
      <c r="R13" s="2604"/>
      <c r="S13" s="2602" t="s">
        <v>1305</v>
      </c>
      <c r="T13" s="2603"/>
      <c r="U13" s="2603"/>
      <c r="V13" s="2603"/>
      <c r="W13" s="2603"/>
      <c r="X13" s="2603"/>
      <c r="Y13" s="2603"/>
      <c r="Z13" s="2603"/>
      <c r="AA13" s="2603"/>
      <c r="AB13" s="2603"/>
      <c r="AC13" s="2603"/>
      <c r="AD13" s="2603"/>
      <c r="AE13" s="2603"/>
      <c r="AF13" s="2604"/>
      <c r="AG13" s="2602" t="s">
        <v>1306</v>
      </c>
      <c r="AH13" s="2603"/>
      <c r="AI13" s="2603"/>
      <c r="AJ13" s="2603"/>
      <c r="AK13" s="2603"/>
      <c r="AL13" s="2603"/>
      <c r="AM13" s="2603"/>
      <c r="AN13" s="2603"/>
      <c r="AO13" s="2603"/>
      <c r="AP13" s="2604"/>
      <c r="AQ13" s="620"/>
      <c r="AR13" s="618"/>
      <c r="AS13" s="2724"/>
      <c r="AT13" s="2724"/>
      <c r="AU13" s="2724"/>
      <c r="AV13" s="2724"/>
      <c r="AW13" s="2724"/>
      <c r="AX13" s="619"/>
      <c r="AY13" s="2703" t="s">
        <v>1307</v>
      </c>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5"/>
      <c r="CG13" s="606"/>
    </row>
    <row r="14" spans="1:85" ht="13.5" customHeight="1">
      <c r="A14" s="606"/>
      <c r="B14" s="616"/>
      <c r="C14" s="2723"/>
      <c r="D14" s="2723"/>
      <c r="E14" s="2723"/>
      <c r="F14" s="2723"/>
      <c r="G14" s="2723"/>
      <c r="H14" s="617"/>
      <c r="I14" s="2605"/>
      <c r="J14" s="2606"/>
      <c r="K14" s="2606"/>
      <c r="L14" s="2606"/>
      <c r="M14" s="2606"/>
      <c r="N14" s="2606"/>
      <c r="O14" s="2606"/>
      <c r="P14" s="2606"/>
      <c r="Q14" s="2606"/>
      <c r="R14" s="2607"/>
      <c r="S14" s="2605"/>
      <c r="T14" s="2606"/>
      <c r="U14" s="2606"/>
      <c r="V14" s="2606"/>
      <c r="W14" s="2606"/>
      <c r="X14" s="2606"/>
      <c r="Y14" s="2606"/>
      <c r="Z14" s="2606"/>
      <c r="AA14" s="2606"/>
      <c r="AB14" s="2606"/>
      <c r="AC14" s="2606"/>
      <c r="AD14" s="2606"/>
      <c r="AE14" s="2606"/>
      <c r="AF14" s="2607"/>
      <c r="AG14" s="2605"/>
      <c r="AH14" s="2606"/>
      <c r="AI14" s="2606"/>
      <c r="AJ14" s="2606"/>
      <c r="AK14" s="2606"/>
      <c r="AL14" s="2606"/>
      <c r="AM14" s="2606"/>
      <c r="AN14" s="2606"/>
      <c r="AO14" s="2606"/>
      <c r="AP14" s="2607"/>
      <c r="AQ14" s="620"/>
      <c r="AR14" s="614"/>
      <c r="AS14" s="2747" t="s">
        <v>1308</v>
      </c>
      <c r="AT14" s="2747"/>
      <c r="AU14" s="2747"/>
      <c r="AV14" s="2747"/>
      <c r="AW14" s="2747"/>
      <c r="AX14" s="615"/>
      <c r="AY14" s="2669"/>
      <c r="AZ14" s="2670"/>
      <c r="BA14" s="2670"/>
      <c r="BB14" s="2670"/>
      <c r="BC14" s="2670"/>
      <c r="BD14" s="2670"/>
      <c r="BE14" s="2670"/>
      <c r="BF14" s="2670"/>
      <c r="BG14" s="2670"/>
      <c r="BH14" s="2670"/>
      <c r="BI14" s="2670"/>
      <c r="BJ14" s="2670"/>
      <c r="BK14" s="2670"/>
      <c r="BL14" s="2670"/>
      <c r="BM14" s="2670"/>
      <c r="BN14" s="2670"/>
      <c r="BO14" s="2670"/>
      <c r="BP14" s="2670"/>
      <c r="BQ14" s="2670"/>
      <c r="BR14" s="2670"/>
      <c r="BS14" s="2670"/>
      <c r="BT14" s="2670"/>
      <c r="BU14" s="2670"/>
      <c r="BV14" s="2670"/>
      <c r="BW14" s="2670"/>
      <c r="BX14" s="2670"/>
      <c r="BY14" s="2670"/>
      <c r="BZ14" s="2670"/>
      <c r="CA14" s="2670"/>
      <c r="CB14" s="2670"/>
      <c r="CC14" s="2670"/>
      <c r="CD14" s="2670"/>
      <c r="CE14" s="2670"/>
      <c r="CF14" s="2671"/>
      <c r="CG14" s="606"/>
    </row>
    <row r="15" spans="1:85" ht="13.5" customHeight="1">
      <c r="A15" s="606"/>
      <c r="B15" s="616"/>
      <c r="C15" s="2723"/>
      <c r="D15" s="2723"/>
      <c r="E15" s="2723"/>
      <c r="F15" s="2723"/>
      <c r="G15" s="2723"/>
      <c r="H15" s="617"/>
      <c r="I15" s="2700" t="s">
        <v>1309</v>
      </c>
      <c r="J15" s="2701"/>
      <c r="K15" s="2701"/>
      <c r="L15" s="2701"/>
      <c r="M15" s="2701"/>
      <c r="N15" s="2701"/>
      <c r="O15" s="2701"/>
      <c r="P15" s="2701"/>
      <c r="Q15" s="2701"/>
      <c r="R15" s="2702"/>
      <c r="S15" s="2706" t="s">
        <v>1310</v>
      </c>
      <c r="T15" s="2707"/>
      <c r="U15" s="2707"/>
      <c r="V15" s="2707"/>
      <c r="W15" s="2707"/>
      <c r="X15" s="2708" t="s">
        <v>1311</v>
      </c>
      <c r="Y15" s="2709"/>
      <c r="Z15" s="2709"/>
      <c r="AA15" s="2709"/>
      <c r="AB15" s="2709"/>
      <c r="AC15" s="2709"/>
      <c r="AD15" s="2709"/>
      <c r="AE15" s="2709"/>
      <c r="AF15" s="2710"/>
      <c r="AG15" s="2700" t="s">
        <v>1312</v>
      </c>
      <c r="AH15" s="2595"/>
      <c r="AI15" s="2595"/>
      <c r="AJ15" s="2595"/>
      <c r="AK15" s="2595"/>
      <c r="AL15" s="2595"/>
      <c r="AM15" s="2595"/>
      <c r="AN15" s="2595"/>
      <c r="AO15" s="2595"/>
      <c r="AP15" s="2596"/>
      <c r="AQ15" s="610"/>
      <c r="AR15" s="616"/>
      <c r="AS15" s="2748"/>
      <c r="AT15" s="2748"/>
      <c r="AU15" s="2748"/>
      <c r="AV15" s="2748"/>
      <c r="AW15" s="2748"/>
      <c r="AX15" s="617"/>
      <c r="AY15" s="2765"/>
      <c r="AZ15" s="2766"/>
      <c r="BA15" s="2766"/>
      <c r="BB15" s="2766"/>
      <c r="BC15" s="2766"/>
      <c r="BD15" s="2766"/>
      <c r="BE15" s="2766"/>
      <c r="BF15" s="2766"/>
      <c r="BG15" s="2766"/>
      <c r="BH15" s="2766"/>
      <c r="BI15" s="2766"/>
      <c r="BJ15" s="2766"/>
      <c r="BK15" s="2766"/>
      <c r="BL15" s="2766"/>
      <c r="BM15" s="2766"/>
      <c r="BN15" s="2766"/>
      <c r="BO15" s="2766"/>
      <c r="BP15" s="2766"/>
      <c r="BQ15" s="2766"/>
      <c r="BR15" s="2766"/>
      <c r="BS15" s="2766"/>
      <c r="BT15" s="2766"/>
      <c r="BU15" s="2766"/>
      <c r="BV15" s="2766"/>
      <c r="BW15" s="2766"/>
      <c r="BX15" s="2766"/>
      <c r="BY15" s="2766"/>
      <c r="BZ15" s="2766"/>
      <c r="CA15" s="2766"/>
      <c r="CB15" s="2766"/>
      <c r="CC15" s="2766"/>
      <c r="CD15" s="2766"/>
      <c r="CE15" s="2766"/>
      <c r="CF15" s="2767"/>
      <c r="CG15" s="606"/>
    </row>
    <row r="16" spans="1:85" ht="13.5" customHeight="1">
      <c r="A16" s="606"/>
      <c r="B16" s="616"/>
      <c r="C16" s="2723"/>
      <c r="D16" s="2723"/>
      <c r="E16" s="2723"/>
      <c r="F16" s="2723"/>
      <c r="G16" s="2723"/>
      <c r="H16" s="617"/>
      <c r="I16" s="2703"/>
      <c r="J16" s="2704"/>
      <c r="K16" s="2704"/>
      <c r="L16" s="2704"/>
      <c r="M16" s="2704"/>
      <c r="N16" s="2704"/>
      <c r="O16" s="2704"/>
      <c r="P16" s="2704"/>
      <c r="Q16" s="2704"/>
      <c r="R16" s="2705"/>
      <c r="S16" s="2713" t="s">
        <v>1313</v>
      </c>
      <c r="T16" s="2714"/>
      <c r="U16" s="2714"/>
      <c r="V16" s="2714"/>
      <c r="W16" s="2714"/>
      <c r="X16" s="2711"/>
      <c r="Y16" s="2711"/>
      <c r="Z16" s="2711"/>
      <c r="AA16" s="2711"/>
      <c r="AB16" s="2711"/>
      <c r="AC16" s="2711"/>
      <c r="AD16" s="2711"/>
      <c r="AE16" s="2711"/>
      <c r="AF16" s="2712"/>
      <c r="AG16" s="2597"/>
      <c r="AH16" s="2598"/>
      <c r="AI16" s="2598"/>
      <c r="AJ16" s="2598"/>
      <c r="AK16" s="2598"/>
      <c r="AL16" s="2598"/>
      <c r="AM16" s="2598"/>
      <c r="AN16" s="2598"/>
      <c r="AO16" s="2598"/>
      <c r="AP16" s="2599"/>
      <c r="AQ16" s="610"/>
      <c r="AR16" s="618"/>
      <c r="AS16" s="2749"/>
      <c r="AT16" s="2749"/>
      <c r="AU16" s="2749"/>
      <c r="AV16" s="2749"/>
      <c r="AW16" s="2749"/>
      <c r="AX16" s="619"/>
      <c r="AY16" s="2672"/>
      <c r="AZ16" s="2673"/>
      <c r="BA16" s="2673"/>
      <c r="BB16" s="2673"/>
      <c r="BC16" s="2673"/>
      <c r="BD16" s="2673"/>
      <c r="BE16" s="2673"/>
      <c r="BF16" s="2673"/>
      <c r="BG16" s="2673"/>
      <c r="BH16" s="2673"/>
      <c r="BI16" s="2673"/>
      <c r="BJ16" s="2673"/>
      <c r="BK16" s="2673"/>
      <c r="BL16" s="2673"/>
      <c r="BM16" s="2673"/>
      <c r="BN16" s="2673"/>
      <c r="BO16" s="2673"/>
      <c r="BP16" s="2673"/>
      <c r="BQ16" s="2673"/>
      <c r="BR16" s="2673"/>
      <c r="BS16" s="2673"/>
      <c r="BT16" s="2673"/>
      <c r="BU16" s="2673"/>
      <c r="BV16" s="2673"/>
      <c r="BW16" s="2673"/>
      <c r="BX16" s="2673"/>
      <c r="BY16" s="2673"/>
      <c r="BZ16" s="2673"/>
      <c r="CA16" s="2673"/>
      <c r="CB16" s="2673"/>
      <c r="CC16" s="2673"/>
      <c r="CD16" s="2673"/>
      <c r="CE16" s="2673"/>
      <c r="CF16" s="2674"/>
      <c r="CG16" s="606"/>
    </row>
    <row r="17" spans="1:85" ht="13.5" customHeight="1">
      <c r="A17" s="606"/>
      <c r="B17" s="616"/>
      <c r="C17" s="2723"/>
      <c r="D17" s="2723"/>
      <c r="E17" s="2723"/>
      <c r="F17" s="2723"/>
      <c r="G17" s="2723"/>
      <c r="H17" s="617"/>
      <c r="I17" s="2725" t="s">
        <v>1309</v>
      </c>
      <c r="J17" s="2726"/>
      <c r="K17" s="2726"/>
      <c r="L17" s="2726"/>
      <c r="M17" s="2726"/>
      <c r="N17" s="2726"/>
      <c r="O17" s="2726"/>
      <c r="P17" s="2726"/>
      <c r="Q17" s="2726"/>
      <c r="R17" s="2727"/>
      <c r="S17" s="2731" t="s">
        <v>1310</v>
      </c>
      <c r="T17" s="2732"/>
      <c r="U17" s="2732"/>
      <c r="V17" s="2732"/>
      <c r="W17" s="2732"/>
      <c r="X17" s="2733" t="s">
        <v>1311</v>
      </c>
      <c r="Y17" s="2734"/>
      <c r="Z17" s="2734"/>
      <c r="AA17" s="2734"/>
      <c r="AB17" s="2734"/>
      <c r="AC17" s="2734"/>
      <c r="AD17" s="2734"/>
      <c r="AE17" s="2734"/>
      <c r="AF17" s="2735"/>
      <c r="AG17" s="2725" t="s">
        <v>1312</v>
      </c>
      <c r="AH17" s="2548"/>
      <c r="AI17" s="2548"/>
      <c r="AJ17" s="2548"/>
      <c r="AK17" s="2548"/>
      <c r="AL17" s="2548"/>
      <c r="AM17" s="2548"/>
      <c r="AN17" s="2548"/>
      <c r="AO17" s="2548"/>
      <c r="AP17" s="2549"/>
      <c r="AQ17" s="610"/>
      <c r="AR17" s="614"/>
      <c r="AS17" s="2542" t="s">
        <v>1314</v>
      </c>
      <c r="AT17" s="2542"/>
      <c r="AU17" s="2542"/>
      <c r="AV17" s="2542"/>
      <c r="AW17" s="2542"/>
      <c r="AX17" s="615"/>
      <c r="AY17" s="2715" t="s">
        <v>1315</v>
      </c>
      <c r="AZ17" s="2716"/>
      <c r="BA17" s="2716"/>
      <c r="BB17" s="2716"/>
      <c r="BC17" s="2716"/>
      <c r="BD17" s="2716"/>
      <c r="BE17" s="2716"/>
      <c r="BF17" s="2716"/>
      <c r="BG17" s="2716"/>
      <c r="BH17" s="2716"/>
      <c r="BI17" s="2716"/>
      <c r="BJ17" s="2716"/>
      <c r="BK17" s="2716"/>
      <c r="BL17" s="2717"/>
      <c r="BM17" s="621"/>
      <c r="BN17" s="2542" t="s">
        <v>76</v>
      </c>
      <c r="BO17" s="2542"/>
      <c r="BP17" s="2542"/>
      <c r="BQ17" s="2542"/>
      <c r="BR17" s="2542"/>
      <c r="BS17" s="615"/>
      <c r="BT17" s="2715" t="s">
        <v>1316</v>
      </c>
      <c r="BU17" s="2633"/>
      <c r="BV17" s="2633"/>
      <c r="BW17" s="2633"/>
      <c r="BX17" s="2633"/>
      <c r="BY17" s="2633"/>
      <c r="BZ17" s="2633"/>
      <c r="CA17" s="2633"/>
      <c r="CB17" s="2633"/>
      <c r="CC17" s="2633"/>
      <c r="CD17" s="2633"/>
      <c r="CE17" s="2633"/>
      <c r="CF17" s="2634"/>
      <c r="CG17" s="606"/>
    </row>
    <row r="18" spans="1:85" ht="13.5" customHeight="1">
      <c r="A18" s="606"/>
      <c r="B18" s="618"/>
      <c r="C18" s="2724"/>
      <c r="D18" s="2724"/>
      <c r="E18" s="2724"/>
      <c r="F18" s="2724"/>
      <c r="G18" s="2724"/>
      <c r="H18" s="619"/>
      <c r="I18" s="2728"/>
      <c r="J18" s="2729"/>
      <c r="K18" s="2729"/>
      <c r="L18" s="2729"/>
      <c r="M18" s="2729"/>
      <c r="N18" s="2729"/>
      <c r="O18" s="2729"/>
      <c r="P18" s="2729"/>
      <c r="Q18" s="2729"/>
      <c r="R18" s="2730"/>
      <c r="S18" s="2667" t="s">
        <v>1313</v>
      </c>
      <c r="T18" s="2668"/>
      <c r="U18" s="2668"/>
      <c r="V18" s="2668"/>
      <c r="W18" s="2668"/>
      <c r="X18" s="2736"/>
      <c r="Y18" s="2736"/>
      <c r="Z18" s="2736"/>
      <c r="AA18" s="2736"/>
      <c r="AB18" s="2736"/>
      <c r="AC18" s="2736"/>
      <c r="AD18" s="2736"/>
      <c r="AE18" s="2736"/>
      <c r="AF18" s="2737"/>
      <c r="AG18" s="2550"/>
      <c r="AH18" s="2551"/>
      <c r="AI18" s="2551"/>
      <c r="AJ18" s="2551"/>
      <c r="AK18" s="2551"/>
      <c r="AL18" s="2551"/>
      <c r="AM18" s="2551"/>
      <c r="AN18" s="2551"/>
      <c r="AO18" s="2551"/>
      <c r="AP18" s="2552"/>
      <c r="AQ18" s="610"/>
      <c r="AR18" s="618"/>
      <c r="AS18" s="2545"/>
      <c r="AT18" s="2545"/>
      <c r="AU18" s="2545"/>
      <c r="AV18" s="2545"/>
      <c r="AW18" s="2545"/>
      <c r="AX18" s="619"/>
      <c r="AY18" s="2718"/>
      <c r="AZ18" s="2719"/>
      <c r="BA18" s="2719"/>
      <c r="BB18" s="2719"/>
      <c r="BC18" s="2719"/>
      <c r="BD18" s="2719"/>
      <c r="BE18" s="2719"/>
      <c r="BF18" s="2719"/>
      <c r="BG18" s="2719"/>
      <c r="BH18" s="2719"/>
      <c r="BI18" s="2719"/>
      <c r="BJ18" s="2719"/>
      <c r="BK18" s="2719"/>
      <c r="BL18" s="2720"/>
      <c r="BM18" s="622"/>
      <c r="BN18" s="2545"/>
      <c r="BO18" s="2545"/>
      <c r="BP18" s="2545"/>
      <c r="BQ18" s="2545"/>
      <c r="BR18" s="2545"/>
      <c r="BS18" s="619"/>
      <c r="BT18" s="2768" t="s">
        <v>1317</v>
      </c>
      <c r="BU18" s="2636"/>
      <c r="BV18" s="2636"/>
      <c r="BW18" s="2636"/>
      <c r="BX18" s="2636"/>
      <c r="BY18" s="2636"/>
      <c r="BZ18" s="2636"/>
      <c r="CA18" s="2636"/>
      <c r="CB18" s="2636"/>
      <c r="CC18" s="2636"/>
      <c r="CD18" s="2636"/>
      <c r="CE18" s="2636"/>
      <c r="CF18" s="2637"/>
      <c r="CG18" s="606"/>
    </row>
    <row r="19" spans="1:85" ht="13.5" customHeight="1">
      <c r="A19" s="606"/>
      <c r="B19" s="623"/>
      <c r="C19" s="624"/>
      <c r="D19" s="624"/>
      <c r="E19" s="624"/>
      <c r="F19" s="624"/>
      <c r="G19" s="624"/>
      <c r="H19" s="623"/>
      <c r="I19" s="623"/>
      <c r="J19" s="623"/>
      <c r="K19" s="623"/>
      <c r="L19" s="623"/>
      <c r="M19" s="623"/>
      <c r="N19" s="623"/>
      <c r="O19" s="623"/>
      <c r="P19" s="623"/>
      <c r="Q19" s="623"/>
      <c r="R19" s="623"/>
      <c r="S19" s="623"/>
      <c r="T19" s="623"/>
      <c r="U19" s="623"/>
      <c r="V19" s="623"/>
      <c r="W19" s="623"/>
      <c r="X19" s="623"/>
      <c r="Y19" s="623"/>
      <c r="Z19" s="623"/>
      <c r="AA19" s="623"/>
      <c r="AB19" s="623"/>
      <c r="AC19" s="623"/>
      <c r="AD19" s="623"/>
      <c r="AE19" s="623"/>
      <c r="AF19" s="623"/>
      <c r="AG19" s="623"/>
      <c r="AH19" s="623"/>
      <c r="AI19" s="623"/>
      <c r="AJ19" s="623"/>
      <c r="AK19" s="623"/>
      <c r="AL19" s="623"/>
      <c r="AM19" s="623"/>
      <c r="AN19" s="623"/>
      <c r="AO19" s="623"/>
      <c r="AP19" s="623"/>
      <c r="AQ19" s="610"/>
      <c r="AR19" s="616"/>
      <c r="AS19" s="2723" t="s">
        <v>1318</v>
      </c>
      <c r="AT19" s="2690"/>
      <c r="AU19" s="2690"/>
      <c r="AV19" s="2690"/>
      <c r="AW19" s="2690"/>
      <c r="AX19" s="617"/>
      <c r="AY19" s="2691" t="s">
        <v>1319</v>
      </c>
      <c r="AZ19" s="2692"/>
      <c r="BA19" s="2692"/>
      <c r="BB19" s="2692"/>
      <c r="BC19" s="2692"/>
      <c r="BD19" s="2692"/>
      <c r="BE19" s="2692"/>
      <c r="BF19" s="2692"/>
      <c r="BG19" s="2692"/>
      <c r="BH19" s="2692"/>
      <c r="BI19" s="2692"/>
      <c r="BJ19" s="2692"/>
      <c r="BK19" s="2692"/>
      <c r="BL19" s="2693"/>
      <c r="BM19" s="625"/>
      <c r="BN19" s="2722" t="s">
        <v>1320</v>
      </c>
      <c r="BO19" s="2738"/>
      <c r="BP19" s="2738"/>
      <c r="BQ19" s="2738"/>
      <c r="BR19" s="2738"/>
      <c r="BS19" s="617"/>
      <c r="BT19" s="2715" t="s">
        <v>1321</v>
      </c>
      <c r="BU19" s="2633"/>
      <c r="BV19" s="2633"/>
      <c r="BW19" s="2633"/>
      <c r="BX19" s="2633"/>
      <c r="BY19" s="2633"/>
      <c r="BZ19" s="2740" t="s">
        <v>1322</v>
      </c>
      <c r="CA19" s="2741"/>
      <c r="CB19" s="2741"/>
      <c r="CC19" s="2741"/>
      <c r="CD19" s="2741"/>
      <c r="CE19" s="2741"/>
      <c r="CF19" s="2742"/>
      <c r="CG19" s="606"/>
    </row>
    <row r="20" spans="1:85" ht="13.5" customHeight="1">
      <c r="A20" s="606"/>
      <c r="B20" s="614"/>
      <c r="C20" s="2747" t="s">
        <v>1308</v>
      </c>
      <c r="D20" s="2747"/>
      <c r="E20" s="2747"/>
      <c r="F20" s="2747"/>
      <c r="G20" s="2747"/>
      <c r="H20" s="615"/>
      <c r="I20" s="2594"/>
      <c r="J20" s="2595"/>
      <c r="K20" s="2595"/>
      <c r="L20" s="2595"/>
      <c r="M20" s="2595"/>
      <c r="N20" s="2595"/>
      <c r="O20" s="2595"/>
      <c r="P20" s="2595"/>
      <c r="Q20" s="2595"/>
      <c r="R20" s="2595"/>
      <c r="S20" s="2595"/>
      <c r="T20" s="2595"/>
      <c r="U20" s="2595"/>
      <c r="V20" s="2595"/>
      <c r="W20" s="2595"/>
      <c r="X20" s="2595"/>
      <c r="Y20" s="2595"/>
      <c r="Z20" s="2595"/>
      <c r="AA20" s="2595"/>
      <c r="AB20" s="2595"/>
      <c r="AC20" s="2595"/>
      <c r="AD20" s="2595"/>
      <c r="AE20" s="2595"/>
      <c r="AF20" s="2595"/>
      <c r="AG20" s="2595"/>
      <c r="AH20" s="2595"/>
      <c r="AI20" s="2595"/>
      <c r="AJ20" s="2595"/>
      <c r="AK20" s="2595"/>
      <c r="AL20" s="2595"/>
      <c r="AM20" s="2595"/>
      <c r="AN20" s="2595"/>
      <c r="AO20" s="2595"/>
      <c r="AP20" s="2596"/>
      <c r="AQ20" s="610"/>
      <c r="AR20" s="618"/>
      <c r="AS20" s="2545"/>
      <c r="AT20" s="2545"/>
      <c r="AU20" s="2545"/>
      <c r="AV20" s="2545"/>
      <c r="AW20" s="2545"/>
      <c r="AX20" s="619"/>
      <c r="AY20" s="2694"/>
      <c r="AZ20" s="2695"/>
      <c r="BA20" s="2695"/>
      <c r="BB20" s="2695"/>
      <c r="BC20" s="2695"/>
      <c r="BD20" s="2695"/>
      <c r="BE20" s="2695"/>
      <c r="BF20" s="2695"/>
      <c r="BG20" s="2695"/>
      <c r="BH20" s="2695"/>
      <c r="BI20" s="2695"/>
      <c r="BJ20" s="2695"/>
      <c r="BK20" s="2695"/>
      <c r="BL20" s="2696"/>
      <c r="BM20" s="622"/>
      <c r="BN20" s="2739"/>
      <c r="BO20" s="2739"/>
      <c r="BP20" s="2739"/>
      <c r="BQ20" s="2739"/>
      <c r="BR20" s="2739"/>
      <c r="BS20" s="619"/>
      <c r="BT20" s="2635"/>
      <c r="BU20" s="2636"/>
      <c r="BV20" s="2636"/>
      <c r="BW20" s="2636"/>
      <c r="BX20" s="2636"/>
      <c r="BY20" s="2636"/>
      <c r="BZ20" s="2743"/>
      <c r="CA20" s="2743"/>
      <c r="CB20" s="2743"/>
      <c r="CC20" s="2743"/>
      <c r="CD20" s="2743"/>
      <c r="CE20" s="2743"/>
      <c r="CF20" s="2744"/>
      <c r="CG20" s="606"/>
    </row>
    <row r="21" spans="1:85" ht="13.5" customHeight="1">
      <c r="A21" s="606"/>
      <c r="B21" s="616"/>
      <c r="C21" s="2748"/>
      <c r="D21" s="2748"/>
      <c r="E21" s="2748"/>
      <c r="F21" s="2748"/>
      <c r="G21" s="2748"/>
      <c r="H21" s="617"/>
      <c r="I21" s="2761"/>
      <c r="J21" s="2746"/>
      <c r="K21" s="2746"/>
      <c r="L21" s="2746"/>
      <c r="M21" s="2746"/>
      <c r="N21" s="2746"/>
      <c r="O21" s="2746"/>
      <c r="P21" s="2746"/>
      <c r="Q21" s="2746"/>
      <c r="R21" s="2746"/>
      <c r="S21" s="2746"/>
      <c r="T21" s="2746"/>
      <c r="U21" s="2746"/>
      <c r="V21" s="2746"/>
      <c r="W21" s="2746"/>
      <c r="X21" s="2746"/>
      <c r="Y21" s="2746"/>
      <c r="Z21" s="2746"/>
      <c r="AA21" s="2746"/>
      <c r="AB21" s="2746"/>
      <c r="AC21" s="2746"/>
      <c r="AD21" s="2746"/>
      <c r="AE21" s="2746"/>
      <c r="AF21" s="2746"/>
      <c r="AG21" s="2746"/>
      <c r="AH21" s="2746"/>
      <c r="AI21" s="2746"/>
      <c r="AJ21" s="2746"/>
      <c r="AK21" s="2746"/>
      <c r="AL21" s="2746"/>
      <c r="AM21" s="2746"/>
      <c r="AN21" s="2746"/>
      <c r="AO21" s="2746"/>
      <c r="AP21" s="2762"/>
      <c r="AQ21" s="610"/>
      <c r="AR21" s="614"/>
      <c r="AS21" s="626"/>
      <c r="AT21" s="626"/>
      <c r="AU21" s="626"/>
      <c r="AV21" s="626"/>
      <c r="AW21" s="626"/>
      <c r="AX21" s="627"/>
      <c r="AY21" s="628"/>
      <c r="AZ21" s="628"/>
      <c r="BA21" s="628"/>
      <c r="BB21" s="628"/>
      <c r="BC21" s="628"/>
      <c r="BD21" s="628"/>
      <c r="BE21" s="628"/>
      <c r="BF21" s="628"/>
      <c r="BG21" s="628"/>
      <c r="BH21" s="628"/>
      <c r="BI21" s="628"/>
      <c r="BJ21" s="628"/>
      <c r="BK21" s="628"/>
      <c r="BL21" s="628"/>
      <c r="BM21" s="629"/>
      <c r="BN21" s="2745" t="s">
        <v>1323</v>
      </c>
      <c r="BO21" s="2745"/>
      <c r="BP21" s="2745"/>
      <c r="BQ21" s="2745"/>
      <c r="BR21" s="630"/>
      <c r="BS21" s="631"/>
      <c r="BT21" s="632"/>
      <c r="BU21" s="632"/>
      <c r="BV21" s="632"/>
      <c r="BW21" s="632"/>
      <c r="BX21" s="632"/>
      <c r="BY21" s="632"/>
      <c r="BZ21" s="632"/>
      <c r="CA21" s="632"/>
      <c r="CB21" s="632"/>
      <c r="CC21" s="632"/>
      <c r="CD21" s="632"/>
      <c r="CE21" s="632"/>
      <c r="CF21" s="633"/>
      <c r="CG21" s="606"/>
    </row>
    <row r="22" spans="1:85" ht="13.5" customHeight="1">
      <c r="A22" s="606"/>
      <c r="B22" s="618"/>
      <c r="C22" s="2749"/>
      <c r="D22" s="2749"/>
      <c r="E22" s="2749"/>
      <c r="F22" s="2749"/>
      <c r="G22" s="2749"/>
      <c r="H22" s="619"/>
      <c r="I22" s="2597"/>
      <c r="J22" s="2598"/>
      <c r="K22" s="2598"/>
      <c r="L22" s="2598"/>
      <c r="M22" s="2598"/>
      <c r="N22" s="2598"/>
      <c r="O22" s="2598"/>
      <c r="P22" s="2598"/>
      <c r="Q22" s="2598"/>
      <c r="R22" s="2598"/>
      <c r="S22" s="2598"/>
      <c r="T22" s="2598"/>
      <c r="U22" s="2598"/>
      <c r="V22" s="2598"/>
      <c r="W22" s="2598"/>
      <c r="X22" s="2598"/>
      <c r="Y22" s="2598"/>
      <c r="Z22" s="2598"/>
      <c r="AA22" s="2598"/>
      <c r="AB22" s="2598"/>
      <c r="AC22" s="2598"/>
      <c r="AD22" s="2598"/>
      <c r="AE22" s="2598"/>
      <c r="AF22" s="2598"/>
      <c r="AG22" s="2598"/>
      <c r="AH22" s="2598"/>
      <c r="AI22" s="2598"/>
      <c r="AJ22" s="2598"/>
      <c r="AK22" s="2598"/>
      <c r="AL22" s="2598"/>
      <c r="AM22" s="2598"/>
      <c r="AN22" s="2598"/>
      <c r="AO22" s="2598"/>
      <c r="AP22" s="2599"/>
      <c r="AQ22" s="610"/>
      <c r="AR22" s="616"/>
      <c r="AS22" s="2759" t="s">
        <v>1324</v>
      </c>
      <c r="AT22" s="2759"/>
      <c r="AU22" s="2759"/>
      <c r="AV22" s="2759"/>
      <c r="AW22" s="2759"/>
      <c r="AX22" s="634"/>
      <c r="AY22" s="635"/>
      <c r="AZ22" s="2763" t="s">
        <v>1325</v>
      </c>
      <c r="BA22" s="2763"/>
      <c r="BB22" s="2763"/>
      <c r="BC22" s="2763" t="s">
        <v>1326</v>
      </c>
      <c r="BD22" s="2763"/>
      <c r="BE22" s="2763"/>
      <c r="BF22" s="2764"/>
      <c r="BG22" s="2763" t="s">
        <v>1327</v>
      </c>
      <c r="BH22" s="2763"/>
      <c r="BI22" s="2763"/>
      <c r="BJ22" s="2764"/>
      <c r="BK22" s="636"/>
      <c r="BL22" s="636"/>
      <c r="BM22" s="637"/>
      <c r="BN22" s="2745" t="s">
        <v>1328</v>
      </c>
      <c r="BO22" s="2745"/>
      <c r="BP22" s="2745"/>
      <c r="BQ22" s="2745"/>
      <c r="BR22" s="638"/>
      <c r="BS22" s="639"/>
      <c r="BT22" s="640"/>
      <c r="BU22" s="640"/>
      <c r="BV22" s="2745" t="s">
        <v>1329</v>
      </c>
      <c r="BW22" s="2745"/>
      <c r="BX22" s="2745"/>
      <c r="BY22" s="2745"/>
      <c r="BZ22" s="2746"/>
      <c r="CA22" s="2746"/>
      <c r="CB22" s="640"/>
      <c r="CC22" s="640"/>
      <c r="CD22" s="640"/>
      <c r="CE22" s="640"/>
      <c r="CF22" s="641"/>
      <c r="CG22" s="606"/>
    </row>
    <row r="23" spans="1:85" ht="13.5" customHeight="1">
      <c r="A23" s="606"/>
      <c r="B23" s="614"/>
      <c r="C23" s="2747" t="s">
        <v>1330</v>
      </c>
      <c r="D23" s="2747"/>
      <c r="E23" s="2747"/>
      <c r="F23" s="2747"/>
      <c r="G23" s="2747"/>
      <c r="H23" s="615"/>
      <c r="I23" s="2750"/>
      <c r="J23" s="2751"/>
      <c r="K23" s="2751"/>
      <c r="L23" s="2751"/>
      <c r="M23" s="2751"/>
      <c r="N23" s="2751"/>
      <c r="O23" s="2751"/>
      <c r="P23" s="2751"/>
      <c r="Q23" s="2751"/>
      <c r="R23" s="2751"/>
      <c r="S23" s="2751"/>
      <c r="T23" s="2751"/>
      <c r="U23" s="2751"/>
      <c r="V23" s="2751"/>
      <c r="W23" s="2751"/>
      <c r="X23" s="2751"/>
      <c r="Y23" s="2751"/>
      <c r="Z23" s="2751"/>
      <c r="AA23" s="2751"/>
      <c r="AB23" s="2751"/>
      <c r="AC23" s="2751"/>
      <c r="AD23" s="2751"/>
      <c r="AE23" s="2751"/>
      <c r="AF23" s="2751"/>
      <c r="AG23" s="2751"/>
      <c r="AH23" s="2751"/>
      <c r="AI23" s="2751"/>
      <c r="AJ23" s="2751"/>
      <c r="AK23" s="2751"/>
      <c r="AL23" s="2751"/>
      <c r="AM23" s="2751"/>
      <c r="AN23" s="2751"/>
      <c r="AO23" s="2751"/>
      <c r="AP23" s="2752"/>
      <c r="AQ23" s="642"/>
      <c r="AR23" s="616"/>
      <c r="AS23" s="643"/>
      <c r="AT23" s="2759" t="s">
        <v>1331</v>
      </c>
      <c r="AU23" s="2759"/>
      <c r="AV23" s="2759"/>
      <c r="AW23" s="2759"/>
      <c r="AX23" s="634"/>
      <c r="AY23" s="644"/>
      <c r="AZ23" s="2760" t="s">
        <v>1332</v>
      </c>
      <c r="BA23" s="2760"/>
      <c r="BB23" s="2760"/>
      <c r="BC23" s="2760" t="s">
        <v>1333</v>
      </c>
      <c r="BD23" s="2760"/>
      <c r="BE23" s="2760"/>
      <c r="BF23" s="2760"/>
      <c r="BG23" s="2760" t="s">
        <v>1333</v>
      </c>
      <c r="BH23" s="2760"/>
      <c r="BI23" s="2760"/>
      <c r="BJ23" s="2760"/>
      <c r="BK23" s="636"/>
      <c r="BL23" s="636"/>
      <c r="BM23" s="637"/>
      <c r="BN23" s="2745" t="s">
        <v>1334</v>
      </c>
      <c r="BO23" s="2745"/>
      <c r="BP23" s="2745"/>
      <c r="BQ23" s="2745"/>
      <c r="BR23" s="638"/>
      <c r="BS23" s="639"/>
      <c r="BT23" s="640"/>
      <c r="BU23" s="640"/>
      <c r="BV23" s="2745" t="s">
        <v>1335</v>
      </c>
      <c r="BW23" s="2745"/>
      <c r="BX23" s="2745"/>
      <c r="BY23" s="2745"/>
      <c r="BZ23" s="2746"/>
      <c r="CA23" s="2746"/>
      <c r="CB23" s="640"/>
      <c r="CC23" s="640"/>
      <c r="CD23" s="640"/>
      <c r="CE23" s="640"/>
      <c r="CF23" s="641"/>
      <c r="CG23" s="606"/>
    </row>
    <row r="24" spans="1:85" ht="13.5" customHeight="1">
      <c r="A24" s="606"/>
      <c r="B24" s="616"/>
      <c r="C24" s="2748"/>
      <c r="D24" s="2748"/>
      <c r="E24" s="2748"/>
      <c r="F24" s="2748"/>
      <c r="G24" s="2748"/>
      <c r="H24" s="617"/>
      <c r="I24" s="2753"/>
      <c r="J24" s="2754"/>
      <c r="K24" s="2754"/>
      <c r="L24" s="2754"/>
      <c r="M24" s="2754"/>
      <c r="N24" s="2754"/>
      <c r="O24" s="2754"/>
      <c r="P24" s="2754"/>
      <c r="Q24" s="2754"/>
      <c r="R24" s="2754"/>
      <c r="S24" s="2754"/>
      <c r="T24" s="2754"/>
      <c r="U24" s="2754"/>
      <c r="V24" s="2754"/>
      <c r="W24" s="2754"/>
      <c r="X24" s="2754"/>
      <c r="Y24" s="2754"/>
      <c r="Z24" s="2754"/>
      <c r="AA24" s="2754"/>
      <c r="AB24" s="2754"/>
      <c r="AC24" s="2754"/>
      <c r="AD24" s="2754"/>
      <c r="AE24" s="2754"/>
      <c r="AF24" s="2754"/>
      <c r="AG24" s="2754"/>
      <c r="AH24" s="2754"/>
      <c r="AI24" s="2754"/>
      <c r="AJ24" s="2754"/>
      <c r="AK24" s="2754"/>
      <c r="AL24" s="2754"/>
      <c r="AM24" s="2754"/>
      <c r="AN24" s="2754"/>
      <c r="AO24" s="2754"/>
      <c r="AP24" s="2755"/>
      <c r="AQ24" s="642"/>
      <c r="AR24" s="618"/>
      <c r="AS24" s="645"/>
      <c r="AT24" s="645"/>
      <c r="AU24" s="645"/>
      <c r="AV24" s="645"/>
      <c r="AW24" s="645"/>
      <c r="AX24" s="646"/>
      <c r="AY24" s="647"/>
      <c r="AZ24" s="647"/>
      <c r="BA24" s="647"/>
      <c r="BB24" s="647"/>
      <c r="BC24" s="647"/>
      <c r="BD24" s="647"/>
      <c r="BE24" s="647"/>
      <c r="BF24" s="647"/>
      <c r="BG24" s="647"/>
      <c r="BH24" s="647"/>
      <c r="BI24" s="647"/>
      <c r="BJ24" s="647"/>
      <c r="BK24" s="647"/>
      <c r="BL24" s="647"/>
      <c r="BM24" s="648"/>
      <c r="BN24" s="2598" t="s">
        <v>1336</v>
      </c>
      <c r="BO24" s="2598"/>
      <c r="BP24" s="2598"/>
      <c r="BQ24" s="2598"/>
      <c r="BR24" s="2598"/>
      <c r="BS24" s="649"/>
      <c r="BT24" s="650"/>
      <c r="BU24" s="650"/>
      <c r="BV24" s="651" t="s">
        <v>1337</v>
      </c>
      <c r="BW24" s="650"/>
      <c r="BX24" s="650"/>
      <c r="BY24" s="650"/>
      <c r="BZ24" s="650"/>
      <c r="CA24" s="650"/>
      <c r="CB24" s="650"/>
      <c r="CC24" s="650"/>
      <c r="CD24" s="650"/>
      <c r="CE24" s="650"/>
      <c r="CF24" s="652"/>
      <c r="CG24" s="606"/>
    </row>
    <row r="25" spans="1:85" ht="13.5" customHeight="1">
      <c r="A25" s="606"/>
      <c r="B25" s="618"/>
      <c r="C25" s="2749"/>
      <c r="D25" s="2749"/>
      <c r="E25" s="2749"/>
      <c r="F25" s="2749"/>
      <c r="G25" s="2749"/>
      <c r="H25" s="619"/>
      <c r="I25" s="2756"/>
      <c r="J25" s="2757"/>
      <c r="K25" s="2757"/>
      <c r="L25" s="2757"/>
      <c r="M25" s="2757"/>
      <c r="N25" s="2757"/>
      <c r="O25" s="2757"/>
      <c r="P25" s="2757"/>
      <c r="Q25" s="2757"/>
      <c r="R25" s="2757"/>
      <c r="S25" s="2757"/>
      <c r="T25" s="2757"/>
      <c r="U25" s="2757"/>
      <c r="V25" s="2757"/>
      <c r="W25" s="2757"/>
      <c r="X25" s="2757"/>
      <c r="Y25" s="2757"/>
      <c r="Z25" s="2757"/>
      <c r="AA25" s="2757"/>
      <c r="AB25" s="2757"/>
      <c r="AC25" s="2757"/>
      <c r="AD25" s="2757"/>
      <c r="AE25" s="2757"/>
      <c r="AF25" s="2757"/>
      <c r="AG25" s="2757"/>
      <c r="AH25" s="2757"/>
      <c r="AI25" s="2757"/>
      <c r="AJ25" s="2757"/>
      <c r="AK25" s="2757"/>
      <c r="AL25" s="2757"/>
      <c r="AM25" s="2757"/>
      <c r="AN25" s="2757"/>
      <c r="AO25" s="2757"/>
      <c r="AP25" s="2758"/>
      <c r="AQ25" s="642"/>
      <c r="AR25" s="653"/>
      <c r="AS25" s="653"/>
      <c r="AT25" s="653"/>
      <c r="AU25" s="653"/>
      <c r="AV25" s="653"/>
      <c r="AW25" s="653"/>
      <c r="AX25" s="653"/>
      <c r="AY25" s="653"/>
      <c r="AZ25" s="653"/>
      <c r="BA25" s="653"/>
      <c r="BB25" s="653"/>
      <c r="BC25" s="653"/>
      <c r="BD25" s="653"/>
      <c r="BE25" s="653"/>
      <c r="BF25" s="653"/>
      <c r="BG25" s="653"/>
      <c r="BH25" s="653"/>
      <c r="BI25" s="653"/>
      <c r="BJ25" s="653"/>
      <c r="BK25" s="653"/>
      <c r="BL25" s="653"/>
      <c r="BM25" s="653"/>
      <c r="BN25" s="653"/>
      <c r="BO25" s="653"/>
      <c r="BP25" s="653"/>
      <c r="BQ25" s="653"/>
      <c r="BR25" s="653"/>
      <c r="BS25" s="653"/>
      <c r="BT25" s="653"/>
      <c r="BU25" s="653"/>
      <c r="BV25" s="653"/>
      <c r="BW25" s="653"/>
      <c r="BX25" s="653"/>
      <c r="BY25" s="653"/>
      <c r="BZ25" s="653"/>
      <c r="CA25" s="653"/>
      <c r="CB25" s="653"/>
      <c r="CC25" s="653"/>
      <c r="CD25" s="653"/>
      <c r="CE25" s="653"/>
      <c r="CF25" s="653"/>
      <c r="CG25" s="606"/>
    </row>
    <row r="26" spans="1:85" ht="13.5" customHeight="1">
      <c r="A26" s="606"/>
      <c r="B26" s="614"/>
      <c r="C26" s="2542" t="s">
        <v>1314</v>
      </c>
      <c r="D26" s="2542"/>
      <c r="E26" s="2542"/>
      <c r="F26" s="2542"/>
      <c r="G26" s="2542"/>
      <c r="H26" s="615"/>
      <c r="I26" s="2715" t="s">
        <v>1315</v>
      </c>
      <c r="J26" s="2716"/>
      <c r="K26" s="2716"/>
      <c r="L26" s="2716"/>
      <c r="M26" s="2716"/>
      <c r="N26" s="2716"/>
      <c r="O26" s="2716"/>
      <c r="P26" s="2716"/>
      <c r="Q26" s="2716"/>
      <c r="R26" s="2716"/>
      <c r="S26" s="2716"/>
      <c r="T26" s="2716"/>
      <c r="U26" s="2716"/>
      <c r="V26" s="2717"/>
      <c r="W26" s="621"/>
      <c r="X26" s="2542" t="s">
        <v>76</v>
      </c>
      <c r="Y26" s="2542"/>
      <c r="Z26" s="2542"/>
      <c r="AA26" s="2542"/>
      <c r="AB26" s="2542"/>
      <c r="AC26" s="615"/>
      <c r="AD26" s="2715" t="s">
        <v>1316</v>
      </c>
      <c r="AE26" s="2633"/>
      <c r="AF26" s="2633"/>
      <c r="AG26" s="2633"/>
      <c r="AH26" s="2633"/>
      <c r="AI26" s="2633"/>
      <c r="AJ26" s="2633"/>
      <c r="AK26" s="2633"/>
      <c r="AL26" s="2633"/>
      <c r="AM26" s="2633"/>
      <c r="AN26" s="2633"/>
      <c r="AO26" s="2633"/>
      <c r="AP26" s="2634"/>
      <c r="AQ26" s="654"/>
      <c r="AR26" s="614"/>
      <c r="AS26" s="2722" t="s">
        <v>1303</v>
      </c>
      <c r="AT26" s="2722"/>
      <c r="AU26" s="2722"/>
      <c r="AV26" s="2722"/>
      <c r="AW26" s="2722"/>
      <c r="AX26" s="615"/>
      <c r="AY26" s="2602" t="s">
        <v>1338</v>
      </c>
      <c r="AZ26" s="2603"/>
      <c r="BA26" s="2603"/>
      <c r="BB26" s="2603"/>
      <c r="BC26" s="2603"/>
      <c r="BD26" s="2603"/>
      <c r="BE26" s="2603"/>
      <c r="BF26" s="2603"/>
      <c r="BG26" s="2603"/>
      <c r="BH26" s="2604"/>
      <c r="BI26" s="2602" t="s">
        <v>1305</v>
      </c>
      <c r="BJ26" s="2603"/>
      <c r="BK26" s="2603"/>
      <c r="BL26" s="2603"/>
      <c r="BM26" s="2603"/>
      <c r="BN26" s="2603"/>
      <c r="BO26" s="2603"/>
      <c r="BP26" s="2603"/>
      <c r="BQ26" s="2603"/>
      <c r="BR26" s="2603"/>
      <c r="BS26" s="2603"/>
      <c r="BT26" s="2603"/>
      <c r="BU26" s="2603"/>
      <c r="BV26" s="2604"/>
      <c r="BW26" s="2602" t="s">
        <v>1306</v>
      </c>
      <c r="BX26" s="2603"/>
      <c r="BY26" s="2603"/>
      <c r="BZ26" s="2603"/>
      <c r="CA26" s="2603"/>
      <c r="CB26" s="2603"/>
      <c r="CC26" s="2603"/>
      <c r="CD26" s="2603"/>
      <c r="CE26" s="2603"/>
      <c r="CF26" s="2604"/>
      <c r="CG26" s="606"/>
    </row>
    <row r="27" spans="1:85" ht="13.5" customHeight="1">
      <c r="A27" s="606"/>
      <c r="B27" s="618"/>
      <c r="C27" s="2545"/>
      <c r="D27" s="2545"/>
      <c r="E27" s="2545"/>
      <c r="F27" s="2545"/>
      <c r="G27" s="2545"/>
      <c r="H27" s="619"/>
      <c r="I27" s="2718"/>
      <c r="J27" s="2719"/>
      <c r="K27" s="2719"/>
      <c r="L27" s="2719"/>
      <c r="M27" s="2719"/>
      <c r="N27" s="2719"/>
      <c r="O27" s="2719"/>
      <c r="P27" s="2719"/>
      <c r="Q27" s="2719"/>
      <c r="R27" s="2719"/>
      <c r="S27" s="2719"/>
      <c r="T27" s="2719"/>
      <c r="U27" s="2719"/>
      <c r="V27" s="2720"/>
      <c r="W27" s="625"/>
      <c r="X27" s="2690"/>
      <c r="Y27" s="2690"/>
      <c r="Z27" s="2690"/>
      <c r="AA27" s="2690"/>
      <c r="AB27" s="2690"/>
      <c r="AC27" s="617"/>
      <c r="AD27" s="2721"/>
      <c r="AE27" s="2698"/>
      <c r="AF27" s="2698"/>
      <c r="AG27" s="2698"/>
      <c r="AH27" s="2698"/>
      <c r="AI27" s="2698"/>
      <c r="AJ27" s="2698"/>
      <c r="AK27" s="2698"/>
      <c r="AL27" s="2698"/>
      <c r="AM27" s="2698"/>
      <c r="AN27" s="2698"/>
      <c r="AO27" s="2698"/>
      <c r="AP27" s="2699"/>
      <c r="AQ27" s="654"/>
      <c r="AR27" s="616"/>
      <c r="AS27" s="2723"/>
      <c r="AT27" s="2723"/>
      <c r="AU27" s="2723"/>
      <c r="AV27" s="2723"/>
      <c r="AW27" s="2723"/>
      <c r="AX27" s="617"/>
      <c r="AY27" s="2605"/>
      <c r="AZ27" s="2606"/>
      <c r="BA27" s="2606"/>
      <c r="BB27" s="2606"/>
      <c r="BC27" s="2606"/>
      <c r="BD27" s="2606"/>
      <c r="BE27" s="2606"/>
      <c r="BF27" s="2606"/>
      <c r="BG27" s="2606"/>
      <c r="BH27" s="2607"/>
      <c r="BI27" s="2605"/>
      <c r="BJ27" s="2606"/>
      <c r="BK27" s="2606"/>
      <c r="BL27" s="2606"/>
      <c r="BM27" s="2606"/>
      <c r="BN27" s="2606"/>
      <c r="BO27" s="2606"/>
      <c r="BP27" s="2606"/>
      <c r="BQ27" s="2606"/>
      <c r="BR27" s="2606"/>
      <c r="BS27" s="2606"/>
      <c r="BT27" s="2606"/>
      <c r="BU27" s="2606"/>
      <c r="BV27" s="2607"/>
      <c r="BW27" s="2605"/>
      <c r="BX27" s="2606"/>
      <c r="BY27" s="2606"/>
      <c r="BZ27" s="2606"/>
      <c r="CA27" s="2606"/>
      <c r="CB27" s="2606"/>
      <c r="CC27" s="2606"/>
      <c r="CD27" s="2606"/>
      <c r="CE27" s="2606"/>
      <c r="CF27" s="2607"/>
      <c r="CG27" s="606"/>
    </row>
    <row r="28" spans="1:85" ht="13.5" customHeight="1">
      <c r="A28" s="606"/>
      <c r="B28" s="616"/>
      <c r="C28" s="2690" t="s">
        <v>1339</v>
      </c>
      <c r="D28" s="2690"/>
      <c r="E28" s="2690"/>
      <c r="F28" s="2690"/>
      <c r="G28" s="2690"/>
      <c r="H28" s="617"/>
      <c r="I28" s="2691" t="s">
        <v>1319</v>
      </c>
      <c r="J28" s="2692"/>
      <c r="K28" s="2692"/>
      <c r="L28" s="2692"/>
      <c r="M28" s="2692"/>
      <c r="N28" s="2692"/>
      <c r="O28" s="2692"/>
      <c r="P28" s="2692"/>
      <c r="Q28" s="2692"/>
      <c r="R28" s="2692"/>
      <c r="S28" s="2692"/>
      <c r="T28" s="2692"/>
      <c r="U28" s="2692"/>
      <c r="V28" s="2693"/>
      <c r="W28" s="625"/>
      <c r="X28" s="2690"/>
      <c r="Y28" s="2690"/>
      <c r="Z28" s="2690"/>
      <c r="AA28" s="2690"/>
      <c r="AB28" s="2690"/>
      <c r="AC28" s="617"/>
      <c r="AD28" s="2697" t="s">
        <v>1317</v>
      </c>
      <c r="AE28" s="2698"/>
      <c r="AF28" s="2698"/>
      <c r="AG28" s="2698"/>
      <c r="AH28" s="2698"/>
      <c r="AI28" s="2698"/>
      <c r="AJ28" s="2698"/>
      <c r="AK28" s="2698"/>
      <c r="AL28" s="2698"/>
      <c r="AM28" s="2698"/>
      <c r="AN28" s="2698"/>
      <c r="AO28" s="2698"/>
      <c r="AP28" s="2699"/>
      <c r="AQ28" s="654"/>
      <c r="AR28" s="616"/>
      <c r="AS28" s="2723"/>
      <c r="AT28" s="2723"/>
      <c r="AU28" s="2723"/>
      <c r="AV28" s="2723"/>
      <c r="AW28" s="2723"/>
      <c r="AX28" s="617"/>
      <c r="AY28" s="2700" t="s">
        <v>1309</v>
      </c>
      <c r="AZ28" s="2701"/>
      <c r="BA28" s="2701"/>
      <c r="BB28" s="2701"/>
      <c r="BC28" s="2701"/>
      <c r="BD28" s="2701"/>
      <c r="BE28" s="2701"/>
      <c r="BF28" s="2701"/>
      <c r="BG28" s="2701"/>
      <c r="BH28" s="2702"/>
      <c r="BI28" s="2706" t="s">
        <v>1310</v>
      </c>
      <c r="BJ28" s="2707"/>
      <c r="BK28" s="2707"/>
      <c r="BL28" s="2707"/>
      <c r="BM28" s="2707"/>
      <c r="BN28" s="2708" t="s">
        <v>1311</v>
      </c>
      <c r="BO28" s="2709"/>
      <c r="BP28" s="2709"/>
      <c r="BQ28" s="2709"/>
      <c r="BR28" s="2709"/>
      <c r="BS28" s="2709"/>
      <c r="BT28" s="2709"/>
      <c r="BU28" s="2709"/>
      <c r="BV28" s="2710"/>
      <c r="BW28" s="2700" t="s">
        <v>1312</v>
      </c>
      <c r="BX28" s="2595"/>
      <c r="BY28" s="2595"/>
      <c r="BZ28" s="2595"/>
      <c r="CA28" s="2595"/>
      <c r="CB28" s="2595"/>
      <c r="CC28" s="2595"/>
      <c r="CD28" s="2595"/>
      <c r="CE28" s="2595"/>
      <c r="CF28" s="2596"/>
      <c r="CG28" s="606"/>
    </row>
    <row r="29" spans="1:85" ht="13.5" customHeight="1">
      <c r="A29" s="606"/>
      <c r="B29" s="618"/>
      <c r="C29" s="2545"/>
      <c r="D29" s="2545"/>
      <c r="E29" s="2545"/>
      <c r="F29" s="2545"/>
      <c r="G29" s="2545"/>
      <c r="H29" s="619"/>
      <c r="I29" s="2694"/>
      <c r="J29" s="2695"/>
      <c r="K29" s="2695"/>
      <c r="L29" s="2695"/>
      <c r="M29" s="2695"/>
      <c r="N29" s="2695"/>
      <c r="O29" s="2695"/>
      <c r="P29" s="2695"/>
      <c r="Q29" s="2695"/>
      <c r="R29" s="2695"/>
      <c r="S29" s="2695"/>
      <c r="T29" s="2695"/>
      <c r="U29" s="2695"/>
      <c r="V29" s="2696"/>
      <c r="W29" s="622"/>
      <c r="X29" s="2545"/>
      <c r="Y29" s="2545"/>
      <c r="Z29" s="2545"/>
      <c r="AA29" s="2545"/>
      <c r="AB29" s="2545"/>
      <c r="AC29" s="619"/>
      <c r="AD29" s="2635"/>
      <c r="AE29" s="2636"/>
      <c r="AF29" s="2636"/>
      <c r="AG29" s="2636"/>
      <c r="AH29" s="2636"/>
      <c r="AI29" s="2636"/>
      <c r="AJ29" s="2636"/>
      <c r="AK29" s="2636"/>
      <c r="AL29" s="2636"/>
      <c r="AM29" s="2636"/>
      <c r="AN29" s="2636"/>
      <c r="AO29" s="2636"/>
      <c r="AP29" s="2637"/>
      <c r="AQ29" s="610"/>
      <c r="AR29" s="616"/>
      <c r="AS29" s="2723"/>
      <c r="AT29" s="2723"/>
      <c r="AU29" s="2723"/>
      <c r="AV29" s="2723"/>
      <c r="AW29" s="2723"/>
      <c r="AX29" s="617"/>
      <c r="AY29" s="2703"/>
      <c r="AZ29" s="2704"/>
      <c r="BA29" s="2704"/>
      <c r="BB29" s="2704"/>
      <c r="BC29" s="2704"/>
      <c r="BD29" s="2704"/>
      <c r="BE29" s="2704"/>
      <c r="BF29" s="2704"/>
      <c r="BG29" s="2704"/>
      <c r="BH29" s="2705"/>
      <c r="BI29" s="2713" t="s">
        <v>1313</v>
      </c>
      <c r="BJ29" s="2714"/>
      <c r="BK29" s="2714"/>
      <c r="BL29" s="2714"/>
      <c r="BM29" s="2714"/>
      <c r="BN29" s="2711"/>
      <c r="BO29" s="2711"/>
      <c r="BP29" s="2711"/>
      <c r="BQ29" s="2711"/>
      <c r="BR29" s="2711"/>
      <c r="BS29" s="2711"/>
      <c r="BT29" s="2711"/>
      <c r="BU29" s="2711"/>
      <c r="BV29" s="2712"/>
      <c r="BW29" s="2597"/>
      <c r="BX29" s="2598"/>
      <c r="BY29" s="2598"/>
      <c r="BZ29" s="2598"/>
      <c r="CA29" s="2598"/>
      <c r="CB29" s="2598"/>
      <c r="CC29" s="2598"/>
      <c r="CD29" s="2598"/>
      <c r="CE29" s="2598"/>
      <c r="CF29" s="2599"/>
      <c r="CG29" s="606"/>
    </row>
    <row r="30" spans="1:85" ht="13.5" customHeight="1">
      <c r="A30" s="606"/>
      <c r="B30" s="607"/>
      <c r="C30" s="607"/>
      <c r="D30" s="607"/>
      <c r="E30" s="607"/>
      <c r="F30" s="607"/>
      <c r="G30" s="607"/>
      <c r="H30" s="607"/>
      <c r="I30" s="607"/>
      <c r="J30" s="607"/>
      <c r="K30" s="607"/>
      <c r="L30" s="607"/>
      <c r="M30" s="607"/>
      <c r="N30" s="607"/>
      <c r="O30" s="607"/>
      <c r="P30" s="607"/>
      <c r="Q30" s="607"/>
      <c r="R30" s="607"/>
      <c r="S30" s="607"/>
      <c r="T30" s="607"/>
      <c r="U30" s="607"/>
      <c r="V30" s="607"/>
      <c r="W30" s="607"/>
      <c r="X30" s="607"/>
      <c r="Y30" s="607"/>
      <c r="Z30" s="607"/>
      <c r="AA30" s="607"/>
      <c r="AB30" s="607"/>
      <c r="AC30" s="607"/>
      <c r="AD30" s="607"/>
      <c r="AE30" s="607"/>
      <c r="AF30" s="607"/>
      <c r="AG30" s="607"/>
      <c r="AH30" s="607"/>
      <c r="AI30" s="607"/>
      <c r="AJ30" s="607"/>
      <c r="AK30" s="607"/>
      <c r="AL30" s="607"/>
      <c r="AM30" s="607"/>
      <c r="AN30" s="607"/>
      <c r="AO30" s="607"/>
      <c r="AP30" s="607"/>
      <c r="AQ30" s="620"/>
      <c r="AR30" s="616"/>
      <c r="AS30" s="2723"/>
      <c r="AT30" s="2723"/>
      <c r="AU30" s="2723"/>
      <c r="AV30" s="2723"/>
      <c r="AW30" s="2723"/>
      <c r="AX30" s="617"/>
      <c r="AY30" s="2725" t="s">
        <v>1309</v>
      </c>
      <c r="AZ30" s="2726"/>
      <c r="BA30" s="2726"/>
      <c r="BB30" s="2726"/>
      <c r="BC30" s="2726"/>
      <c r="BD30" s="2726"/>
      <c r="BE30" s="2726"/>
      <c r="BF30" s="2726"/>
      <c r="BG30" s="2726"/>
      <c r="BH30" s="2727"/>
      <c r="BI30" s="2731" t="s">
        <v>1310</v>
      </c>
      <c r="BJ30" s="2732"/>
      <c r="BK30" s="2732"/>
      <c r="BL30" s="2732"/>
      <c r="BM30" s="2732"/>
      <c r="BN30" s="2733" t="s">
        <v>1311</v>
      </c>
      <c r="BO30" s="2734"/>
      <c r="BP30" s="2734"/>
      <c r="BQ30" s="2734"/>
      <c r="BR30" s="2734"/>
      <c r="BS30" s="2734"/>
      <c r="BT30" s="2734"/>
      <c r="BU30" s="2734"/>
      <c r="BV30" s="2735"/>
      <c r="BW30" s="2725" t="s">
        <v>1312</v>
      </c>
      <c r="BX30" s="2548"/>
      <c r="BY30" s="2548"/>
      <c r="BZ30" s="2548"/>
      <c r="CA30" s="2548"/>
      <c r="CB30" s="2548"/>
      <c r="CC30" s="2548"/>
      <c r="CD30" s="2548"/>
      <c r="CE30" s="2548"/>
      <c r="CF30" s="2549"/>
      <c r="CG30" s="606"/>
    </row>
    <row r="31" spans="1:85" ht="13.5" customHeight="1">
      <c r="A31" s="606"/>
      <c r="B31" s="614"/>
      <c r="C31" s="2722" t="s">
        <v>1340</v>
      </c>
      <c r="D31" s="2722"/>
      <c r="E31" s="2722"/>
      <c r="F31" s="2722"/>
      <c r="G31" s="2722"/>
      <c r="H31" s="615"/>
      <c r="I31" s="655" t="s">
        <v>1341</v>
      </c>
      <c r="J31" s="2542" t="s">
        <v>1267</v>
      </c>
      <c r="K31" s="2542"/>
      <c r="L31" s="2542"/>
      <c r="M31" s="2542"/>
      <c r="N31" s="656"/>
      <c r="O31" s="2602" t="s">
        <v>1342</v>
      </c>
      <c r="P31" s="2603"/>
      <c r="Q31" s="2603"/>
      <c r="R31" s="2603"/>
      <c r="S31" s="2603"/>
      <c r="T31" s="2603"/>
      <c r="U31" s="2603"/>
      <c r="V31" s="2603"/>
      <c r="W31" s="2603"/>
      <c r="X31" s="2603"/>
      <c r="Y31" s="2603"/>
      <c r="Z31" s="2603"/>
      <c r="AA31" s="2603"/>
      <c r="AB31" s="2603"/>
      <c r="AC31" s="2604"/>
      <c r="AD31" s="2602" t="s">
        <v>1343</v>
      </c>
      <c r="AE31" s="2603"/>
      <c r="AF31" s="2603"/>
      <c r="AG31" s="2603"/>
      <c r="AH31" s="2603"/>
      <c r="AI31" s="2603"/>
      <c r="AJ31" s="2603"/>
      <c r="AK31" s="2603"/>
      <c r="AL31" s="2603"/>
      <c r="AM31" s="2603"/>
      <c r="AN31" s="2603"/>
      <c r="AO31" s="2603"/>
      <c r="AP31" s="2604"/>
      <c r="AQ31" s="620"/>
      <c r="AR31" s="618"/>
      <c r="AS31" s="2724"/>
      <c r="AT31" s="2724"/>
      <c r="AU31" s="2724"/>
      <c r="AV31" s="2724"/>
      <c r="AW31" s="2724"/>
      <c r="AX31" s="619"/>
      <c r="AY31" s="2728"/>
      <c r="AZ31" s="2729"/>
      <c r="BA31" s="2729"/>
      <c r="BB31" s="2729"/>
      <c r="BC31" s="2729"/>
      <c r="BD31" s="2729"/>
      <c r="BE31" s="2729"/>
      <c r="BF31" s="2729"/>
      <c r="BG31" s="2729"/>
      <c r="BH31" s="2730"/>
      <c r="BI31" s="2667" t="s">
        <v>1313</v>
      </c>
      <c r="BJ31" s="2668"/>
      <c r="BK31" s="2668"/>
      <c r="BL31" s="2668"/>
      <c r="BM31" s="2668"/>
      <c r="BN31" s="2736"/>
      <c r="BO31" s="2736"/>
      <c r="BP31" s="2736"/>
      <c r="BQ31" s="2736"/>
      <c r="BR31" s="2736"/>
      <c r="BS31" s="2736"/>
      <c r="BT31" s="2736"/>
      <c r="BU31" s="2736"/>
      <c r="BV31" s="2737"/>
      <c r="BW31" s="2550"/>
      <c r="BX31" s="2551"/>
      <c r="BY31" s="2551"/>
      <c r="BZ31" s="2551"/>
      <c r="CA31" s="2551"/>
      <c r="CB31" s="2551"/>
      <c r="CC31" s="2551"/>
      <c r="CD31" s="2551"/>
      <c r="CE31" s="2551"/>
      <c r="CF31" s="2552"/>
      <c r="CG31" s="606"/>
    </row>
    <row r="32" spans="1:85" ht="13.5" customHeight="1">
      <c r="A32" s="606"/>
      <c r="B32" s="616"/>
      <c r="C32" s="2723"/>
      <c r="D32" s="2723"/>
      <c r="E32" s="2723"/>
      <c r="F32" s="2723"/>
      <c r="G32" s="2723"/>
      <c r="H32" s="617"/>
      <c r="I32" s="657"/>
      <c r="J32" s="2545"/>
      <c r="K32" s="2545"/>
      <c r="L32" s="2545"/>
      <c r="M32" s="2545"/>
      <c r="N32" s="658"/>
      <c r="O32" s="2605"/>
      <c r="P32" s="2606"/>
      <c r="Q32" s="2606"/>
      <c r="R32" s="2606"/>
      <c r="S32" s="2606"/>
      <c r="T32" s="2606"/>
      <c r="U32" s="2606"/>
      <c r="V32" s="2606"/>
      <c r="W32" s="2606"/>
      <c r="X32" s="2606"/>
      <c r="Y32" s="2606"/>
      <c r="Z32" s="2606"/>
      <c r="AA32" s="2606"/>
      <c r="AB32" s="2606"/>
      <c r="AC32" s="2607"/>
      <c r="AD32" s="2605"/>
      <c r="AE32" s="2606"/>
      <c r="AF32" s="2606"/>
      <c r="AG32" s="2606"/>
      <c r="AH32" s="2606"/>
      <c r="AI32" s="2606"/>
      <c r="AJ32" s="2606"/>
      <c r="AK32" s="2606"/>
      <c r="AL32" s="2606"/>
      <c r="AM32" s="2606"/>
      <c r="AN32" s="2606"/>
      <c r="AO32" s="2606"/>
      <c r="AP32" s="2607"/>
      <c r="AQ32" s="659"/>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6"/>
    </row>
    <row r="33" spans="1:85" ht="13.5" customHeight="1">
      <c r="A33" s="606"/>
      <c r="B33" s="616"/>
      <c r="C33" s="2723"/>
      <c r="D33" s="2723"/>
      <c r="E33" s="2723"/>
      <c r="F33" s="2723"/>
      <c r="G33" s="2723"/>
      <c r="H33" s="617"/>
      <c r="I33" s="614"/>
      <c r="J33" s="2542" t="s">
        <v>1344</v>
      </c>
      <c r="K33" s="2542"/>
      <c r="L33" s="2542"/>
      <c r="M33" s="2542"/>
      <c r="N33" s="615"/>
      <c r="O33" s="2669"/>
      <c r="P33" s="2670"/>
      <c r="Q33" s="2670"/>
      <c r="R33" s="2670"/>
      <c r="S33" s="2670"/>
      <c r="T33" s="2670"/>
      <c r="U33" s="2670"/>
      <c r="V33" s="2670"/>
      <c r="W33" s="2670"/>
      <c r="X33" s="2670"/>
      <c r="Y33" s="2670"/>
      <c r="Z33" s="2670"/>
      <c r="AA33" s="2670"/>
      <c r="AB33" s="2670"/>
      <c r="AC33" s="2671"/>
      <c r="AD33" s="2669"/>
      <c r="AE33" s="2670"/>
      <c r="AF33" s="2670"/>
      <c r="AG33" s="2670"/>
      <c r="AH33" s="2670"/>
      <c r="AI33" s="2670"/>
      <c r="AJ33" s="2670"/>
      <c r="AK33" s="2670"/>
      <c r="AL33" s="2670"/>
      <c r="AM33" s="2670"/>
      <c r="AN33" s="2670"/>
      <c r="AO33" s="2670"/>
      <c r="AP33" s="2671"/>
      <c r="AQ33" s="659"/>
      <c r="AR33" s="614"/>
      <c r="AS33" s="2654" t="s">
        <v>1345</v>
      </c>
      <c r="AT33" s="2654"/>
      <c r="AU33" s="2654"/>
      <c r="AV33" s="2654"/>
      <c r="AW33" s="2654"/>
      <c r="AX33" s="615"/>
      <c r="AY33" s="660" t="s">
        <v>1346</v>
      </c>
      <c r="AZ33" s="2654" t="s">
        <v>1347</v>
      </c>
      <c r="BA33" s="2654"/>
      <c r="BB33" s="2654"/>
      <c r="BC33" s="2654"/>
      <c r="BD33" s="656"/>
      <c r="BE33" s="2654" t="s">
        <v>1348</v>
      </c>
      <c r="BF33" s="2654"/>
      <c r="BG33" s="2654"/>
      <c r="BH33" s="2654"/>
      <c r="BI33" s="2654"/>
      <c r="BJ33" s="2654"/>
      <c r="BK33" s="2654"/>
      <c r="BL33" s="2654"/>
      <c r="BM33" s="2654"/>
      <c r="BN33" s="2654"/>
      <c r="BO33" s="2660" t="s">
        <v>1349</v>
      </c>
      <c r="BP33" s="2660"/>
      <c r="BQ33" s="2660"/>
      <c r="BR33" s="2660"/>
      <c r="BS33" s="2660"/>
      <c r="BT33" s="2660"/>
      <c r="BU33" s="2660"/>
      <c r="BV33" s="2660"/>
      <c r="BW33" s="2660"/>
      <c r="BX33" s="2654" t="s">
        <v>1350</v>
      </c>
      <c r="BY33" s="2654"/>
      <c r="BZ33" s="2654"/>
      <c r="CA33" s="2654"/>
      <c r="CB33" s="2654"/>
      <c r="CC33" s="2654"/>
      <c r="CD33" s="2654"/>
      <c r="CE33" s="2654"/>
      <c r="CF33" s="2657"/>
      <c r="CG33" s="606"/>
    </row>
    <row r="34" spans="1:85" ht="13.5" customHeight="1">
      <c r="A34" s="606"/>
      <c r="B34" s="616"/>
      <c r="C34" s="2723"/>
      <c r="D34" s="2723"/>
      <c r="E34" s="2723"/>
      <c r="F34" s="2723"/>
      <c r="G34" s="2723"/>
      <c r="H34" s="617"/>
      <c r="I34" s="618"/>
      <c r="J34" s="2545"/>
      <c r="K34" s="2545"/>
      <c r="L34" s="2545"/>
      <c r="M34" s="2545"/>
      <c r="N34" s="619"/>
      <c r="O34" s="2672"/>
      <c r="P34" s="2673"/>
      <c r="Q34" s="2673"/>
      <c r="R34" s="2673"/>
      <c r="S34" s="2673"/>
      <c r="T34" s="2673"/>
      <c r="U34" s="2673"/>
      <c r="V34" s="2673"/>
      <c r="W34" s="2673"/>
      <c r="X34" s="2673"/>
      <c r="Y34" s="2673"/>
      <c r="Z34" s="2673"/>
      <c r="AA34" s="2673"/>
      <c r="AB34" s="2673"/>
      <c r="AC34" s="2674"/>
      <c r="AD34" s="2672"/>
      <c r="AE34" s="2673"/>
      <c r="AF34" s="2673"/>
      <c r="AG34" s="2673"/>
      <c r="AH34" s="2673"/>
      <c r="AI34" s="2673"/>
      <c r="AJ34" s="2673"/>
      <c r="AK34" s="2673"/>
      <c r="AL34" s="2673"/>
      <c r="AM34" s="2673"/>
      <c r="AN34" s="2673"/>
      <c r="AO34" s="2673"/>
      <c r="AP34" s="2674"/>
      <c r="AQ34" s="659"/>
      <c r="AR34" s="616"/>
      <c r="AS34" s="2655"/>
      <c r="AT34" s="2655"/>
      <c r="AU34" s="2655"/>
      <c r="AV34" s="2655"/>
      <c r="AW34" s="2655"/>
      <c r="AX34" s="617"/>
      <c r="AY34" s="661"/>
      <c r="AZ34" s="2655"/>
      <c r="BA34" s="2655"/>
      <c r="BB34" s="2655"/>
      <c r="BC34" s="2655"/>
      <c r="BD34" s="662"/>
      <c r="BE34" s="2656"/>
      <c r="BF34" s="2656"/>
      <c r="BG34" s="2656"/>
      <c r="BH34" s="2656"/>
      <c r="BI34" s="2656"/>
      <c r="BJ34" s="2656"/>
      <c r="BK34" s="2656"/>
      <c r="BL34" s="2656"/>
      <c r="BM34" s="2656"/>
      <c r="BN34" s="2656"/>
      <c r="BO34" s="2660"/>
      <c r="BP34" s="2660"/>
      <c r="BQ34" s="2660"/>
      <c r="BR34" s="2660"/>
      <c r="BS34" s="2660"/>
      <c r="BT34" s="2660"/>
      <c r="BU34" s="2660"/>
      <c r="BV34" s="2660"/>
      <c r="BW34" s="2660"/>
      <c r="BX34" s="2656"/>
      <c r="BY34" s="2656"/>
      <c r="BZ34" s="2656"/>
      <c r="CA34" s="2656"/>
      <c r="CB34" s="2656"/>
      <c r="CC34" s="2656"/>
      <c r="CD34" s="2656"/>
      <c r="CE34" s="2656"/>
      <c r="CF34" s="2659"/>
      <c r="CG34" s="606"/>
    </row>
    <row r="35" spans="1:85" ht="13.5" customHeight="1">
      <c r="A35" s="606"/>
      <c r="B35" s="616"/>
      <c r="C35" s="2723"/>
      <c r="D35" s="2723"/>
      <c r="E35" s="2723"/>
      <c r="F35" s="2723"/>
      <c r="G35" s="2723"/>
      <c r="H35" s="617"/>
      <c r="I35" s="616"/>
      <c r="J35" s="2542" t="s">
        <v>1351</v>
      </c>
      <c r="K35" s="2542"/>
      <c r="L35" s="2542"/>
      <c r="M35" s="2542"/>
      <c r="N35" s="617"/>
      <c r="O35" s="2669"/>
      <c r="P35" s="2670"/>
      <c r="Q35" s="2670"/>
      <c r="R35" s="2670"/>
      <c r="S35" s="2670"/>
      <c r="T35" s="2670"/>
      <c r="U35" s="2670"/>
      <c r="V35" s="2670"/>
      <c r="W35" s="2670"/>
      <c r="X35" s="2670"/>
      <c r="Y35" s="2670"/>
      <c r="Z35" s="2670"/>
      <c r="AA35" s="2670"/>
      <c r="AB35" s="2670"/>
      <c r="AC35" s="2671"/>
      <c r="AD35" s="2669"/>
      <c r="AE35" s="2670"/>
      <c r="AF35" s="2670"/>
      <c r="AG35" s="2670"/>
      <c r="AH35" s="2670"/>
      <c r="AI35" s="2670"/>
      <c r="AJ35" s="2670"/>
      <c r="AK35" s="2670"/>
      <c r="AL35" s="2670"/>
      <c r="AM35" s="2670"/>
      <c r="AN35" s="2670"/>
      <c r="AO35" s="2670"/>
      <c r="AP35" s="2671"/>
      <c r="AQ35" s="659"/>
      <c r="AR35" s="616"/>
      <c r="AS35" s="2655"/>
      <c r="AT35" s="2655"/>
      <c r="AU35" s="2655"/>
      <c r="AV35" s="2655"/>
      <c r="AW35" s="2655"/>
      <c r="AX35" s="617"/>
      <c r="AY35" s="663"/>
      <c r="AZ35" s="2655"/>
      <c r="BA35" s="2655"/>
      <c r="BB35" s="2655"/>
      <c r="BC35" s="2655"/>
      <c r="BD35" s="617"/>
      <c r="BE35" s="2675" t="s">
        <v>1352</v>
      </c>
      <c r="BF35" s="2675"/>
      <c r="BG35" s="2675"/>
      <c r="BH35" s="2675"/>
      <c r="BI35" s="2675"/>
      <c r="BJ35" s="2675"/>
      <c r="BK35" s="2675"/>
      <c r="BL35" s="2675"/>
      <c r="BM35" s="2675"/>
      <c r="BN35" s="2675"/>
      <c r="BO35" s="2677" t="s">
        <v>1352</v>
      </c>
      <c r="BP35" s="2677"/>
      <c r="BQ35" s="2677"/>
      <c r="BR35" s="2677"/>
      <c r="BS35" s="2677"/>
      <c r="BT35" s="2677"/>
      <c r="BU35" s="2677"/>
      <c r="BV35" s="2677"/>
      <c r="BW35" s="2677"/>
      <c r="BX35" s="2675" t="s">
        <v>1352</v>
      </c>
      <c r="BY35" s="2675"/>
      <c r="BZ35" s="2675"/>
      <c r="CA35" s="2675"/>
      <c r="CB35" s="2675"/>
      <c r="CC35" s="2675"/>
      <c r="CD35" s="2675"/>
      <c r="CE35" s="2675"/>
      <c r="CF35" s="2678"/>
      <c r="CG35" s="606"/>
    </row>
    <row r="36" spans="1:85" ht="13.5" customHeight="1">
      <c r="A36" s="606"/>
      <c r="B36" s="618"/>
      <c r="C36" s="2724"/>
      <c r="D36" s="2724"/>
      <c r="E36" s="2724"/>
      <c r="F36" s="2724"/>
      <c r="G36" s="2724"/>
      <c r="H36" s="619"/>
      <c r="I36" s="618"/>
      <c r="J36" s="2545"/>
      <c r="K36" s="2545"/>
      <c r="L36" s="2545"/>
      <c r="M36" s="2545"/>
      <c r="N36" s="619"/>
      <c r="O36" s="2672"/>
      <c r="P36" s="2673"/>
      <c r="Q36" s="2673"/>
      <c r="R36" s="2673"/>
      <c r="S36" s="2673"/>
      <c r="T36" s="2673"/>
      <c r="U36" s="2673"/>
      <c r="V36" s="2673"/>
      <c r="W36" s="2673"/>
      <c r="X36" s="2673"/>
      <c r="Y36" s="2673"/>
      <c r="Z36" s="2673"/>
      <c r="AA36" s="2673"/>
      <c r="AB36" s="2673"/>
      <c r="AC36" s="2674"/>
      <c r="AD36" s="2672"/>
      <c r="AE36" s="2673"/>
      <c r="AF36" s="2673"/>
      <c r="AG36" s="2673"/>
      <c r="AH36" s="2673"/>
      <c r="AI36" s="2673"/>
      <c r="AJ36" s="2673"/>
      <c r="AK36" s="2673"/>
      <c r="AL36" s="2673"/>
      <c r="AM36" s="2673"/>
      <c r="AN36" s="2673"/>
      <c r="AO36" s="2673"/>
      <c r="AP36" s="2674"/>
      <c r="AQ36" s="610"/>
      <c r="AR36" s="616"/>
      <c r="AS36" s="2655"/>
      <c r="AT36" s="2655"/>
      <c r="AU36" s="2655"/>
      <c r="AV36" s="2655"/>
      <c r="AW36" s="2655"/>
      <c r="AX36" s="617"/>
      <c r="AY36" s="663"/>
      <c r="AZ36" s="2655"/>
      <c r="BA36" s="2655"/>
      <c r="BB36" s="2655"/>
      <c r="BC36" s="2655"/>
      <c r="BD36" s="617"/>
      <c r="BE36" s="2676"/>
      <c r="BF36" s="2676"/>
      <c r="BG36" s="2676"/>
      <c r="BH36" s="2676"/>
      <c r="BI36" s="2676"/>
      <c r="BJ36" s="2676"/>
      <c r="BK36" s="2676"/>
      <c r="BL36" s="2676"/>
      <c r="BM36" s="2676"/>
      <c r="BN36" s="2676"/>
      <c r="BO36" s="2677"/>
      <c r="BP36" s="2677"/>
      <c r="BQ36" s="2677"/>
      <c r="BR36" s="2677"/>
      <c r="BS36" s="2677"/>
      <c r="BT36" s="2677"/>
      <c r="BU36" s="2677"/>
      <c r="BV36" s="2677"/>
      <c r="BW36" s="2677"/>
      <c r="BX36" s="2676"/>
      <c r="BY36" s="2676"/>
      <c r="BZ36" s="2676"/>
      <c r="CA36" s="2676"/>
      <c r="CB36" s="2676"/>
      <c r="CC36" s="2676"/>
      <c r="CD36" s="2676"/>
      <c r="CE36" s="2676"/>
      <c r="CF36" s="2679"/>
      <c r="CG36" s="606"/>
    </row>
    <row r="37" spans="1:85" ht="13.5" customHeight="1">
      <c r="A37" s="606"/>
      <c r="B37" s="607"/>
      <c r="C37" s="607"/>
      <c r="D37" s="607"/>
      <c r="E37" s="607"/>
      <c r="F37" s="607"/>
      <c r="G37" s="607"/>
      <c r="H37" s="607"/>
      <c r="I37" s="607"/>
      <c r="J37" s="607"/>
      <c r="K37" s="607"/>
      <c r="L37" s="607"/>
      <c r="M37" s="607"/>
      <c r="N37" s="607"/>
      <c r="O37" s="607"/>
      <c r="P37" s="607"/>
      <c r="Q37" s="607"/>
      <c r="R37" s="607"/>
      <c r="S37" s="607"/>
      <c r="T37" s="607"/>
      <c r="U37" s="607"/>
      <c r="V37" s="607"/>
      <c r="W37" s="607"/>
      <c r="X37" s="607"/>
      <c r="Y37" s="607"/>
      <c r="Z37" s="607"/>
      <c r="AA37" s="607"/>
      <c r="AB37" s="607"/>
      <c r="AC37" s="607"/>
      <c r="AD37" s="607"/>
      <c r="AE37" s="607"/>
      <c r="AF37" s="607"/>
      <c r="AG37" s="607"/>
      <c r="AH37" s="607"/>
      <c r="AI37" s="607"/>
      <c r="AJ37" s="607"/>
      <c r="AK37" s="607"/>
      <c r="AL37" s="607"/>
      <c r="AM37" s="607"/>
      <c r="AN37" s="607"/>
      <c r="AO37" s="607"/>
      <c r="AP37" s="607"/>
      <c r="AQ37" s="610"/>
      <c r="AR37" s="616"/>
      <c r="AS37" s="2655"/>
      <c r="AT37" s="2655"/>
      <c r="AU37" s="2655"/>
      <c r="AV37" s="2655"/>
      <c r="AW37" s="2655"/>
      <c r="AX37" s="617"/>
      <c r="AY37" s="2650" t="s">
        <v>1353</v>
      </c>
      <c r="AZ37" s="2680"/>
      <c r="BA37" s="2680"/>
      <c r="BB37" s="2680"/>
      <c r="BC37" s="2680"/>
      <c r="BD37" s="2681"/>
      <c r="BE37" s="2602" t="s">
        <v>1354</v>
      </c>
      <c r="BF37" s="2603"/>
      <c r="BG37" s="2603"/>
      <c r="BH37" s="2603"/>
      <c r="BI37" s="2603"/>
      <c r="BJ37" s="2603"/>
      <c r="BK37" s="2603"/>
      <c r="BL37" s="2602" t="s">
        <v>1348</v>
      </c>
      <c r="BM37" s="2603"/>
      <c r="BN37" s="2603"/>
      <c r="BO37" s="2603"/>
      <c r="BP37" s="2603"/>
      <c r="BQ37" s="2603"/>
      <c r="BR37" s="2603"/>
      <c r="BS37" s="2604"/>
      <c r="BT37" s="2602" t="s">
        <v>1349</v>
      </c>
      <c r="BU37" s="2603"/>
      <c r="BV37" s="2603"/>
      <c r="BW37" s="2603"/>
      <c r="BX37" s="2603"/>
      <c r="BY37" s="2603"/>
      <c r="BZ37" s="2604"/>
      <c r="CA37" s="2602" t="s">
        <v>1350</v>
      </c>
      <c r="CB37" s="2603"/>
      <c r="CC37" s="2603"/>
      <c r="CD37" s="2603"/>
      <c r="CE37" s="2603"/>
      <c r="CF37" s="2604"/>
      <c r="CG37" s="606"/>
    </row>
    <row r="38" spans="1:85" ht="13.5" customHeight="1">
      <c r="A38" s="606"/>
      <c r="B38" s="614"/>
      <c r="C38" s="2654" t="s">
        <v>1355</v>
      </c>
      <c r="D38" s="2654"/>
      <c r="E38" s="2654"/>
      <c r="F38" s="2654"/>
      <c r="G38" s="2654"/>
      <c r="H38" s="615"/>
      <c r="I38" s="660" t="s">
        <v>1341</v>
      </c>
      <c r="J38" s="2654" t="s">
        <v>1347</v>
      </c>
      <c r="K38" s="2654"/>
      <c r="L38" s="2654"/>
      <c r="M38" s="2654"/>
      <c r="N38" s="656"/>
      <c r="O38" s="2650" t="s">
        <v>1348</v>
      </c>
      <c r="P38" s="2654"/>
      <c r="Q38" s="2654"/>
      <c r="R38" s="2654"/>
      <c r="S38" s="2654"/>
      <c r="T38" s="2654"/>
      <c r="U38" s="2654"/>
      <c r="V38" s="2654"/>
      <c r="W38" s="2654"/>
      <c r="X38" s="2657"/>
      <c r="Y38" s="2660" t="s">
        <v>1349</v>
      </c>
      <c r="Z38" s="2660"/>
      <c r="AA38" s="2660"/>
      <c r="AB38" s="2660"/>
      <c r="AC38" s="2660"/>
      <c r="AD38" s="2660"/>
      <c r="AE38" s="2660"/>
      <c r="AF38" s="2660"/>
      <c r="AG38" s="2660"/>
      <c r="AH38" s="2654" t="s">
        <v>1350</v>
      </c>
      <c r="AI38" s="2654"/>
      <c r="AJ38" s="2654"/>
      <c r="AK38" s="2654"/>
      <c r="AL38" s="2654"/>
      <c r="AM38" s="2654"/>
      <c r="AN38" s="2654"/>
      <c r="AO38" s="2654"/>
      <c r="AP38" s="2657"/>
      <c r="AQ38" s="610"/>
      <c r="AR38" s="616"/>
      <c r="AS38" s="2655"/>
      <c r="AT38" s="2655"/>
      <c r="AU38" s="2655"/>
      <c r="AV38" s="2655"/>
      <c r="AW38" s="2655"/>
      <c r="AX38" s="617"/>
      <c r="AY38" s="2682"/>
      <c r="AZ38" s="2683"/>
      <c r="BA38" s="2683"/>
      <c r="BB38" s="2683"/>
      <c r="BC38" s="2683"/>
      <c r="BD38" s="2684"/>
      <c r="BE38" s="2605"/>
      <c r="BF38" s="2606"/>
      <c r="BG38" s="2606"/>
      <c r="BH38" s="2606"/>
      <c r="BI38" s="2606"/>
      <c r="BJ38" s="2606"/>
      <c r="BK38" s="2606"/>
      <c r="BL38" s="2605"/>
      <c r="BM38" s="2606"/>
      <c r="BN38" s="2606"/>
      <c r="BO38" s="2606"/>
      <c r="BP38" s="2606"/>
      <c r="BQ38" s="2606"/>
      <c r="BR38" s="2606"/>
      <c r="BS38" s="2607"/>
      <c r="BT38" s="2605"/>
      <c r="BU38" s="2606"/>
      <c r="BV38" s="2606"/>
      <c r="BW38" s="2606"/>
      <c r="BX38" s="2606"/>
      <c r="BY38" s="2606"/>
      <c r="BZ38" s="2607"/>
      <c r="CA38" s="2605"/>
      <c r="CB38" s="2606"/>
      <c r="CC38" s="2606"/>
      <c r="CD38" s="2606"/>
      <c r="CE38" s="2606"/>
      <c r="CF38" s="2607"/>
      <c r="CG38" s="606"/>
    </row>
    <row r="39" spans="1:85" ht="13.5" customHeight="1">
      <c r="A39" s="606"/>
      <c r="B39" s="616"/>
      <c r="C39" s="2655"/>
      <c r="D39" s="2655"/>
      <c r="E39" s="2655"/>
      <c r="F39" s="2655"/>
      <c r="G39" s="2655"/>
      <c r="H39" s="617"/>
      <c r="I39" s="661"/>
      <c r="J39" s="2655"/>
      <c r="K39" s="2655"/>
      <c r="L39" s="2655"/>
      <c r="M39" s="2655"/>
      <c r="N39" s="662"/>
      <c r="O39" s="2658"/>
      <c r="P39" s="2656"/>
      <c r="Q39" s="2656"/>
      <c r="R39" s="2656"/>
      <c r="S39" s="2656"/>
      <c r="T39" s="2656"/>
      <c r="U39" s="2656"/>
      <c r="V39" s="2656"/>
      <c r="W39" s="2656"/>
      <c r="X39" s="2659"/>
      <c r="Y39" s="2660"/>
      <c r="Z39" s="2660"/>
      <c r="AA39" s="2660"/>
      <c r="AB39" s="2660"/>
      <c r="AC39" s="2660"/>
      <c r="AD39" s="2660"/>
      <c r="AE39" s="2660"/>
      <c r="AF39" s="2660"/>
      <c r="AG39" s="2660"/>
      <c r="AH39" s="2656"/>
      <c r="AI39" s="2656"/>
      <c r="AJ39" s="2656"/>
      <c r="AK39" s="2656"/>
      <c r="AL39" s="2656"/>
      <c r="AM39" s="2656"/>
      <c r="AN39" s="2656"/>
      <c r="AO39" s="2656"/>
      <c r="AP39" s="2659"/>
      <c r="AQ39" s="610"/>
      <c r="AR39" s="616"/>
      <c r="AS39" s="2655"/>
      <c r="AT39" s="2655"/>
      <c r="AU39" s="2655"/>
      <c r="AV39" s="2655"/>
      <c r="AW39" s="2655"/>
      <c r="AX39" s="617"/>
      <c r="AY39" s="2682"/>
      <c r="AZ39" s="2683"/>
      <c r="BA39" s="2683"/>
      <c r="BB39" s="2683"/>
      <c r="BC39" s="2683"/>
      <c r="BD39" s="2684"/>
      <c r="BE39" s="2632"/>
      <c r="BF39" s="2633"/>
      <c r="BG39" s="2633"/>
      <c r="BH39" s="2633"/>
      <c r="BI39" s="2633"/>
      <c r="BJ39" s="2633"/>
      <c r="BK39" s="2633"/>
      <c r="BL39" s="2632"/>
      <c r="BM39" s="2633"/>
      <c r="BN39" s="2633"/>
      <c r="BO39" s="2633"/>
      <c r="BP39" s="2633"/>
      <c r="BQ39" s="2633"/>
      <c r="BR39" s="2633"/>
      <c r="BS39" s="2634"/>
      <c r="BT39" s="2632"/>
      <c r="BU39" s="2633"/>
      <c r="BV39" s="2633"/>
      <c r="BW39" s="2633"/>
      <c r="BX39" s="2633"/>
      <c r="BY39" s="2633"/>
      <c r="BZ39" s="2634"/>
      <c r="CA39" s="2632"/>
      <c r="CB39" s="2633"/>
      <c r="CC39" s="2633"/>
      <c r="CD39" s="2633"/>
      <c r="CE39" s="2633"/>
      <c r="CF39" s="2634"/>
      <c r="CG39" s="606"/>
    </row>
    <row r="40" spans="1:85" ht="13.5" customHeight="1">
      <c r="A40" s="606"/>
      <c r="B40" s="616"/>
      <c r="C40" s="2655"/>
      <c r="D40" s="2655"/>
      <c r="E40" s="2655"/>
      <c r="F40" s="2655"/>
      <c r="G40" s="2655"/>
      <c r="H40" s="617"/>
      <c r="I40" s="663"/>
      <c r="J40" s="2655"/>
      <c r="K40" s="2655"/>
      <c r="L40" s="2655"/>
      <c r="M40" s="2655"/>
      <c r="N40" s="617"/>
      <c r="O40" s="2688" t="s">
        <v>1352</v>
      </c>
      <c r="P40" s="2675"/>
      <c r="Q40" s="2675"/>
      <c r="R40" s="2675"/>
      <c r="S40" s="2675"/>
      <c r="T40" s="2675"/>
      <c r="U40" s="2675"/>
      <c r="V40" s="2675"/>
      <c r="W40" s="2675"/>
      <c r="X40" s="2678"/>
      <c r="Y40" s="2677" t="s">
        <v>1352</v>
      </c>
      <c r="Z40" s="2677"/>
      <c r="AA40" s="2677"/>
      <c r="AB40" s="2677"/>
      <c r="AC40" s="2677"/>
      <c r="AD40" s="2677"/>
      <c r="AE40" s="2677"/>
      <c r="AF40" s="2677"/>
      <c r="AG40" s="2677"/>
      <c r="AH40" s="2675" t="s">
        <v>1352</v>
      </c>
      <c r="AI40" s="2675"/>
      <c r="AJ40" s="2675"/>
      <c r="AK40" s="2675"/>
      <c r="AL40" s="2675"/>
      <c r="AM40" s="2675"/>
      <c r="AN40" s="2675"/>
      <c r="AO40" s="2675"/>
      <c r="AP40" s="2678"/>
      <c r="AQ40" s="610"/>
      <c r="AR40" s="618"/>
      <c r="AS40" s="2656"/>
      <c r="AT40" s="2656"/>
      <c r="AU40" s="2656"/>
      <c r="AV40" s="2656"/>
      <c r="AW40" s="2656"/>
      <c r="AX40" s="619"/>
      <c r="AY40" s="2685"/>
      <c r="AZ40" s="2686"/>
      <c r="BA40" s="2686"/>
      <c r="BB40" s="2686"/>
      <c r="BC40" s="2686"/>
      <c r="BD40" s="2687"/>
      <c r="BE40" s="2635"/>
      <c r="BF40" s="2636"/>
      <c r="BG40" s="2636"/>
      <c r="BH40" s="2636"/>
      <c r="BI40" s="2636"/>
      <c r="BJ40" s="2636"/>
      <c r="BK40" s="2636"/>
      <c r="BL40" s="2635"/>
      <c r="BM40" s="2636"/>
      <c r="BN40" s="2636"/>
      <c r="BO40" s="2636"/>
      <c r="BP40" s="2636"/>
      <c r="BQ40" s="2636"/>
      <c r="BR40" s="2636"/>
      <c r="BS40" s="2637"/>
      <c r="BT40" s="2635"/>
      <c r="BU40" s="2636"/>
      <c r="BV40" s="2636"/>
      <c r="BW40" s="2636"/>
      <c r="BX40" s="2636"/>
      <c r="BY40" s="2636"/>
      <c r="BZ40" s="2637"/>
      <c r="CA40" s="2635"/>
      <c r="CB40" s="2636"/>
      <c r="CC40" s="2636"/>
      <c r="CD40" s="2636"/>
      <c r="CE40" s="2636"/>
      <c r="CF40" s="2637"/>
      <c r="CG40" s="606"/>
    </row>
    <row r="41" spans="1:85" ht="13.5" customHeight="1">
      <c r="A41" s="606"/>
      <c r="B41" s="616"/>
      <c r="C41" s="2655"/>
      <c r="D41" s="2655"/>
      <c r="E41" s="2655"/>
      <c r="F41" s="2655"/>
      <c r="G41" s="2655"/>
      <c r="H41" s="617"/>
      <c r="I41" s="663"/>
      <c r="J41" s="2655"/>
      <c r="K41" s="2655"/>
      <c r="L41" s="2655"/>
      <c r="M41" s="2655"/>
      <c r="N41" s="617"/>
      <c r="O41" s="2689"/>
      <c r="P41" s="2676"/>
      <c r="Q41" s="2676"/>
      <c r="R41" s="2676"/>
      <c r="S41" s="2676"/>
      <c r="T41" s="2676"/>
      <c r="U41" s="2676"/>
      <c r="V41" s="2676"/>
      <c r="W41" s="2676"/>
      <c r="X41" s="2679"/>
      <c r="Y41" s="2677"/>
      <c r="Z41" s="2677"/>
      <c r="AA41" s="2677"/>
      <c r="AB41" s="2677"/>
      <c r="AC41" s="2677"/>
      <c r="AD41" s="2677"/>
      <c r="AE41" s="2677"/>
      <c r="AF41" s="2677"/>
      <c r="AG41" s="2677"/>
      <c r="AH41" s="2676"/>
      <c r="AI41" s="2676"/>
      <c r="AJ41" s="2676"/>
      <c r="AK41" s="2676"/>
      <c r="AL41" s="2676"/>
      <c r="AM41" s="2676"/>
      <c r="AN41" s="2676"/>
      <c r="AO41" s="2676"/>
      <c r="AP41" s="2679"/>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0"/>
      <c r="CE41" s="610"/>
      <c r="CF41" s="610"/>
      <c r="CG41" s="606"/>
    </row>
    <row r="42" spans="1:85" ht="13.5" customHeight="1">
      <c r="A42" s="606"/>
      <c r="B42" s="616"/>
      <c r="C42" s="2655"/>
      <c r="D42" s="2655"/>
      <c r="E42" s="2655"/>
      <c r="F42" s="2655"/>
      <c r="G42" s="2655"/>
      <c r="H42" s="617"/>
      <c r="I42" s="2650" t="s">
        <v>1353</v>
      </c>
      <c r="J42" s="2548"/>
      <c r="K42" s="2548"/>
      <c r="L42" s="2548"/>
      <c r="M42" s="2548"/>
      <c r="N42" s="2549"/>
      <c r="O42" s="2602" t="s">
        <v>1267</v>
      </c>
      <c r="P42" s="2603"/>
      <c r="Q42" s="2603"/>
      <c r="R42" s="2604"/>
      <c r="S42" s="2602" t="s">
        <v>1354</v>
      </c>
      <c r="T42" s="2603"/>
      <c r="U42" s="2603"/>
      <c r="V42" s="2603"/>
      <c r="W42" s="2603"/>
      <c r="X42" s="2603"/>
      <c r="Y42" s="2604"/>
      <c r="Z42" s="2602" t="s">
        <v>1348</v>
      </c>
      <c r="AA42" s="2603"/>
      <c r="AB42" s="2603"/>
      <c r="AC42" s="2603"/>
      <c r="AD42" s="2603"/>
      <c r="AE42" s="2603"/>
      <c r="AF42" s="2602" t="s">
        <v>1349</v>
      </c>
      <c r="AG42" s="2603"/>
      <c r="AH42" s="2603"/>
      <c r="AI42" s="2603"/>
      <c r="AJ42" s="2603"/>
      <c r="AK42" s="2604"/>
      <c r="AL42" s="2603" t="s">
        <v>1350</v>
      </c>
      <c r="AM42" s="2603"/>
      <c r="AN42" s="2603"/>
      <c r="AO42" s="2603"/>
      <c r="AP42" s="2604"/>
      <c r="AQ42" s="610"/>
      <c r="AR42" s="2608" t="s">
        <v>1356</v>
      </c>
      <c r="AS42" s="2609"/>
      <c r="AT42" s="2609"/>
      <c r="AU42" s="2609"/>
      <c r="AV42" s="2609"/>
      <c r="AW42" s="2609"/>
      <c r="AX42" s="2609"/>
      <c r="AY42" s="2609"/>
      <c r="AZ42" s="2610"/>
      <c r="BA42" s="2602"/>
      <c r="BB42" s="2603"/>
      <c r="BC42" s="2603"/>
      <c r="BD42" s="2603"/>
      <c r="BE42" s="2603"/>
      <c r="BF42" s="2603"/>
      <c r="BG42" s="2603"/>
      <c r="BH42" s="2603"/>
      <c r="BI42" s="2603"/>
      <c r="BJ42" s="2603"/>
      <c r="BK42" s="2604"/>
      <c r="BL42" s="607"/>
      <c r="BM42" s="2608" t="s">
        <v>1357</v>
      </c>
      <c r="BN42" s="2609"/>
      <c r="BO42" s="2609"/>
      <c r="BP42" s="2609"/>
      <c r="BQ42" s="2609"/>
      <c r="BR42" s="2609"/>
      <c r="BS42" s="2609"/>
      <c r="BT42" s="2609"/>
      <c r="BU42" s="2610"/>
      <c r="BV42" s="2602"/>
      <c r="BW42" s="2603"/>
      <c r="BX42" s="2603"/>
      <c r="BY42" s="2603"/>
      <c r="BZ42" s="2603"/>
      <c r="CA42" s="2603"/>
      <c r="CB42" s="2603"/>
      <c r="CC42" s="2603"/>
      <c r="CD42" s="2603"/>
      <c r="CE42" s="2603"/>
      <c r="CF42" s="2604"/>
      <c r="CG42" s="606"/>
    </row>
    <row r="43" spans="1:85" ht="13.5" customHeight="1">
      <c r="A43" s="606"/>
      <c r="B43" s="616"/>
      <c r="C43" s="2655"/>
      <c r="D43" s="2655"/>
      <c r="E43" s="2655"/>
      <c r="F43" s="2655"/>
      <c r="G43" s="2655"/>
      <c r="H43" s="617"/>
      <c r="I43" s="2651"/>
      <c r="J43" s="2652"/>
      <c r="K43" s="2652"/>
      <c r="L43" s="2652"/>
      <c r="M43" s="2652"/>
      <c r="N43" s="2653"/>
      <c r="O43" s="2605"/>
      <c r="P43" s="2606"/>
      <c r="Q43" s="2606"/>
      <c r="R43" s="2607"/>
      <c r="S43" s="2605"/>
      <c r="T43" s="2606"/>
      <c r="U43" s="2606"/>
      <c r="V43" s="2606"/>
      <c r="W43" s="2606"/>
      <c r="X43" s="2606"/>
      <c r="Y43" s="2607"/>
      <c r="Z43" s="2605"/>
      <c r="AA43" s="2606"/>
      <c r="AB43" s="2606"/>
      <c r="AC43" s="2606"/>
      <c r="AD43" s="2606"/>
      <c r="AE43" s="2606"/>
      <c r="AF43" s="2605"/>
      <c r="AG43" s="2606"/>
      <c r="AH43" s="2606"/>
      <c r="AI43" s="2606"/>
      <c r="AJ43" s="2606"/>
      <c r="AK43" s="2607"/>
      <c r="AL43" s="2606"/>
      <c r="AM43" s="2606"/>
      <c r="AN43" s="2606"/>
      <c r="AO43" s="2606"/>
      <c r="AP43" s="2607"/>
      <c r="AQ43" s="610"/>
      <c r="AR43" s="2611"/>
      <c r="AS43" s="2612"/>
      <c r="AT43" s="2612"/>
      <c r="AU43" s="2612"/>
      <c r="AV43" s="2612"/>
      <c r="AW43" s="2612"/>
      <c r="AX43" s="2612"/>
      <c r="AY43" s="2612"/>
      <c r="AZ43" s="2613"/>
      <c r="BA43" s="2614"/>
      <c r="BB43" s="2615"/>
      <c r="BC43" s="2615"/>
      <c r="BD43" s="2615"/>
      <c r="BE43" s="2615"/>
      <c r="BF43" s="2615"/>
      <c r="BG43" s="2615"/>
      <c r="BH43" s="2615"/>
      <c r="BI43" s="2615"/>
      <c r="BJ43" s="2615"/>
      <c r="BK43" s="2616"/>
      <c r="BL43" s="607"/>
      <c r="BM43" s="2611"/>
      <c r="BN43" s="2612"/>
      <c r="BO43" s="2612"/>
      <c r="BP43" s="2612"/>
      <c r="BQ43" s="2612"/>
      <c r="BR43" s="2612"/>
      <c r="BS43" s="2612"/>
      <c r="BT43" s="2612"/>
      <c r="BU43" s="2613"/>
      <c r="BV43" s="2614"/>
      <c r="BW43" s="2615"/>
      <c r="BX43" s="2615"/>
      <c r="BY43" s="2615"/>
      <c r="BZ43" s="2615"/>
      <c r="CA43" s="2615"/>
      <c r="CB43" s="2615"/>
      <c r="CC43" s="2615"/>
      <c r="CD43" s="2615"/>
      <c r="CE43" s="2615"/>
      <c r="CF43" s="2616"/>
      <c r="CG43" s="606"/>
    </row>
    <row r="44" spans="1:85" ht="13.5" customHeight="1">
      <c r="A44" s="606"/>
      <c r="B44" s="616"/>
      <c r="C44" s="2655"/>
      <c r="D44" s="2655"/>
      <c r="E44" s="2655"/>
      <c r="F44" s="2655"/>
      <c r="G44" s="2655"/>
      <c r="H44" s="617"/>
      <c r="I44" s="2651"/>
      <c r="J44" s="2652"/>
      <c r="K44" s="2652"/>
      <c r="L44" s="2652"/>
      <c r="M44" s="2652"/>
      <c r="N44" s="2653"/>
      <c r="O44" s="2626" t="s">
        <v>1344</v>
      </c>
      <c r="P44" s="2627"/>
      <c r="Q44" s="2627"/>
      <c r="R44" s="2628"/>
      <c r="S44" s="2632"/>
      <c r="T44" s="2633"/>
      <c r="U44" s="2633"/>
      <c r="V44" s="2633"/>
      <c r="W44" s="2633"/>
      <c r="X44" s="2633"/>
      <c r="Y44" s="2634"/>
      <c r="Z44" s="2632"/>
      <c r="AA44" s="2633"/>
      <c r="AB44" s="2633"/>
      <c r="AC44" s="2633"/>
      <c r="AD44" s="2633"/>
      <c r="AE44" s="2633"/>
      <c r="AF44" s="2632"/>
      <c r="AG44" s="2633"/>
      <c r="AH44" s="2633"/>
      <c r="AI44" s="2633"/>
      <c r="AJ44" s="2633"/>
      <c r="AK44" s="2634"/>
      <c r="AL44" s="2633"/>
      <c r="AM44" s="2633"/>
      <c r="AN44" s="2633"/>
      <c r="AO44" s="2633"/>
      <c r="AP44" s="2634"/>
      <c r="AQ44" s="610"/>
      <c r="AR44" s="664"/>
      <c r="AS44" s="610"/>
      <c r="AT44" s="2661" t="s">
        <v>1358</v>
      </c>
      <c r="AU44" s="2662"/>
      <c r="AV44" s="2662"/>
      <c r="AW44" s="2662"/>
      <c r="AX44" s="2662"/>
      <c r="AY44" s="2662"/>
      <c r="AZ44" s="2663"/>
      <c r="BA44" s="2602"/>
      <c r="BB44" s="2603"/>
      <c r="BC44" s="2603"/>
      <c r="BD44" s="2603"/>
      <c r="BE44" s="2603"/>
      <c r="BF44" s="2603"/>
      <c r="BG44" s="2603"/>
      <c r="BH44" s="2603"/>
      <c r="BI44" s="2603"/>
      <c r="BJ44" s="2603"/>
      <c r="BK44" s="2604"/>
      <c r="BL44" s="607"/>
      <c r="BM44" s="2608" t="s">
        <v>1359</v>
      </c>
      <c r="BN44" s="2609"/>
      <c r="BO44" s="2609"/>
      <c r="BP44" s="2609"/>
      <c r="BQ44" s="2609"/>
      <c r="BR44" s="2609"/>
      <c r="BS44" s="2609"/>
      <c r="BT44" s="2609"/>
      <c r="BU44" s="2610"/>
      <c r="BV44" s="2602"/>
      <c r="BW44" s="2603"/>
      <c r="BX44" s="2603"/>
      <c r="BY44" s="2603"/>
      <c r="BZ44" s="2603"/>
      <c r="CA44" s="2603"/>
      <c r="CB44" s="2603"/>
      <c r="CC44" s="2603"/>
      <c r="CD44" s="2603"/>
      <c r="CE44" s="2603"/>
      <c r="CF44" s="2604"/>
      <c r="CG44" s="606"/>
    </row>
    <row r="45" spans="1:85" ht="13.5" customHeight="1">
      <c r="A45" s="606"/>
      <c r="B45" s="616"/>
      <c r="C45" s="2655"/>
      <c r="D45" s="2655"/>
      <c r="E45" s="2655"/>
      <c r="F45" s="2655"/>
      <c r="G45" s="2655"/>
      <c r="H45" s="617"/>
      <c r="I45" s="2651"/>
      <c r="J45" s="2652"/>
      <c r="K45" s="2652"/>
      <c r="L45" s="2652"/>
      <c r="M45" s="2652"/>
      <c r="N45" s="2653"/>
      <c r="O45" s="2629"/>
      <c r="P45" s="2630"/>
      <c r="Q45" s="2630"/>
      <c r="R45" s="2631"/>
      <c r="S45" s="2635"/>
      <c r="T45" s="2636"/>
      <c r="U45" s="2636"/>
      <c r="V45" s="2636"/>
      <c r="W45" s="2636"/>
      <c r="X45" s="2636"/>
      <c r="Y45" s="2637"/>
      <c r="Z45" s="2635"/>
      <c r="AA45" s="2636"/>
      <c r="AB45" s="2636"/>
      <c r="AC45" s="2636"/>
      <c r="AD45" s="2636"/>
      <c r="AE45" s="2636"/>
      <c r="AF45" s="2635"/>
      <c r="AG45" s="2636"/>
      <c r="AH45" s="2636"/>
      <c r="AI45" s="2636"/>
      <c r="AJ45" s="2636"/>
      <c r="AK45" s="2637"/>
      <c r="AL45" s="2636"/>
      <c r="AM45" s="2636"/>
      <c r="AN45" s="2636"/>
      <c r="AO45" s="2636"/>
      <c r="AP45" s="2637"/>
      <c r="AQ45" s="610"/>
      <c r="AR45" s="664"/>
      <c r="AS45" s="610"/>
      <c r="AT45" s="2664"/>
      <c r="AU45" s="2665"/>
      <c r="AV45" s="2665"/>
      <c r="AW45" s="2665"/>
      <c r="AX45" s="2665"/>
      <c r="AY45" s="2665"/>
      <c r="AZ45" s="2666"/>
      <c r="BA45" s="2614"/>
      <c r="BB45" s="2615"/>
      <c r="BC45" s="2615"/>
      <c r="BD45" s="2615"/>
      <c r="BE45" s="2615"/>
      <c r="BF45" s="2615"/>
      <c r="BG45" s="2615"/>
      <c r="BH45" s="2615"/>
      <c r="BI45" s="2615"/>
      <c r="BJ45" s="2615"/>
      <c r="BK45" s="2616"/>
      <c r="BL45" s="607"/>
      <c r="BM45" s="2611"/>
      <c r="BN45" s="2612"/>
      <c r="BO45" s="2612"/>
      <c r="BP45" s="2612"/>
      <c r="BQ45" s="2612"/>
      <c r="BR45" s="2612"/>
      <c r="BS45" s="2612"/>
      <c r="BT45" s="2612"/>
      <c r="BU45" s="2613"/>
      <c r="BV45" s="2614"/>
      <c r="BW45" s="2615"/>
      <c r="BX45" s="2615"/>
      <c r="BY45" s="2615"/>
      <c r="BZ45" s="2615"/>
      <c r="CA45" s="2615"/>
      <c r="CB45" s="2615"/>
      <c r="CC45" s="2615"/>
      <c r="CD45" s="2615"/>
      <c r="CE45" s="2615"/>
      <c r="CF45" s="2616"/>
      <c r="CG45" s="606"/>
    </row>
    <row r="46" spans="1:85" ht="13.5" customHeight="1">
      <c r="A46" s="606"/>
      <c r="B46" s="616"/>
      <c r="C46" s="2655"/>
      <c r="D46" s="2655"/>
      <c r="E46" s="2655"/>
      <c r="F46" s="2655"/>
      <c r="G46" s="2655"/>
      <c r="H46" s="617"/>
      <c r="I46" s="2651"/>
      <c r="J46" s="2652"/>
      <c r="K46" s="2652"/>
      <c r="L46" s="2652"/>
      <c r="M46" s="2652"/>
      <c r="N46" s="2653"/>
      <c r="O46" s="2626" t="s">
        <v>1351</v>
      </c>
      <c r="P46" s="2627"/>
      <c r="Q46" s="2627"/>
      <c r="R46" s="2628"/>
      <c r="S46" s="2632"/>
      <c r="T46" s="2633"/>
      <c r="U46" s="2633"/>
      <c r="V46" s="2633"/>
      <c r="W46" s="2633"/>
      <c r="X46" s="2633"/>
      <c r="Y46" s="2634"/>
      <c r="Z46" s="2632"/>
      <c r="AA46" s="2633"/>
      <c r="AB46" s="2633"/>
      <c r="AC46" s="2633"/>
      <c r="AD46" s="2633"/>
      <c r="AE46" s="2633"/>
      <c r="AF46" s="2632"/>
      <c r="AG46" s="2633"/>
      <c r="AH46" s="2633"/>
      <c r="AI46" s="2633"/>
      <c r="AJ46" s="2633"/>
      <c r="AK46" s="2634"/>
      <c r="AL46" s="2633"/>
      <c r="AM46" s="2633"/>
      <c r="AN46" s="2633"/>
      <c r="AO46" s="2633"/>
      <c r="AP46" s="2634"/>
      <c r="AQ46" s="610"/>
      <c r="AR46" s="2638" t="s">
        <v>1360</v>
      </c>
      <c r="AS46" s="2639"/>
      <c r="AT46" s="2639"/>
      <c r="AU46" s="2639"/>
      <c r="AV46" s="2639"/>
      <c r="AW46" s="2639"/>
      <c r="AX46" s="2639"/>
      <c r="AY46" s="2639"/>
      <c r="AZ46" s="2640"/>
      <c r="BA46" s="2644" t="s">
        <v>1361</v>
      </c>
      <c r="BB46" s="2645"/>
      <c r="BC46" s="2645"/>
      <c r="BD46" s="2645"/>
      <c r="BE46" s="2645"/>
      <c r="BF46" s="2645"/>
      <c r="BG46" s="2645"/>
      <c r="BH46" s="2645"/>
      <c r="BI46" s="2645"/>
      <c r="BJ46" s="2645"/>
      <c r="BK46" s="2646"/>
      <c r="BL46" s="607"/>
      <c r="BM46" s="2608" t="s">
        <v>1362</v>
      </c>
      <c r="BN46" s="2609"/>
      <c r="BO46" s="2609"/>
      <c r="BP46" s="2609"/>
      <c r="BQ46" s="2609"/>
      <c r="BR46" s="2609"/>
      <c r="BS46" s="2609"/>
      <c r="BT46" s="2609"/>
      <c r="BU46" s="2610"/>
      <c r="BV46" s="2602"/>
      <c r="BW46" s="2603"/>
      <c r="BX46" s="2603"/>
      <c r="BY46" s="2603"/>
      <c r="BZ46" s="2603"/>
      <c r="CA46" s="2603"/>
      <c r="CB46" s="2603"/>
      <c r="CC46" s="2603"/>
      <c r="CD46" s="2603"/>
      <c r="CE46" s="2603"/>
      <c r="CF46" s="2604"/>
      <c r="CG46" s="606"/>
    </row>
    <row r="47" spans="1:85" ht="13.5" customHeight="1">
      <c r="A47" s="606"/>
      <c r="B47" s="618"/>
      <c r="C47" s="2656"/>
      <c r="D47" s="2656"/>
      <c r="E47" s="2656"/>
      <c r="F47" s="2656"/>
      <c r="G47" s="2656"/>
      <c r="H47" s="619"/>
      <c r="I47" s="2550"/>
      <c r="J47" s="2551"/>
      <c r="K47" s="2551"/>
      <c r="L47" s="2551"/>
      <c r="M47" s="2551"/>
      <c r="N47" s="2552"/>
      <c r="O47" s="2629"/>
      <c r="P47" s="2630"/>
      <c r="Q47" s="2630"/>
      <c r="R47" s="2631"/>
      <c r="S47" s="2635"/>
      <c r="T47" s="2636"/>
      <c r="U47" s="2636"/>
      <c r="V47" s="2636"/>
      <c r="W47" s="2636"/>
      <c r="X47" s="2636"/>
      <c r="Y47" s="2637"/>
      <c r="Z47" s="2635"/>
      <c r="AA47" s="2636"/>
      <c r="AB47" s="2636"/>
      <c r="AC47" s="2636"/>
      <c r="AD47" s="2636"/>
      <c r="AE47" s="2636"/>
      <c r="AF47" s="2635"/>
      <c r="AG47" s="2636"/>
      <c r="AH47" s="2636"/>
      <c r="AI47" s="2636"/>
      <c r="AJ47" s="2636"/>
      <c r="AK47" s="2637"/>
      <c r="AL47" s="2636"/>
      <c r="AM47" s="2636"/>
      <c r="AN47" s="2636"/>
      <c r="AO47" s="2636"/>
      <c r="AP47" s="2637"/>
      <c r="AQ47" s="610"/>
      <c r="AR47" s="2641"/>
      <c r="AS47" s="2642"/>
      <c r="AT47" s="2642"/>
      <c r="AU47" s="2642"/>
      <c r="AV47" s="2642"/>
      <c r="AW47" s="2642"/>
      <c r="AX47" s="2642"/>
      <c r="AY47" s="2642"/>
      <c r="AZ47" s="2643"/>
      <c r="BA47" s="2647"/>
      <c r="BB47" s="2648"/>
      <c r="BC47" s="2648"/>
      <c r="BD47" s="2648"/>
      <c r="BE47" s="2648"/>
      <c r="BF47" s="2648"/>
      <c r="BG47" s="2648"/>
      <c r="BH47" s="2648"/>
      <c r="BI47" s="2648"/>
      <c r="BJ47" s="2648"/>
      <c r="BK47" s="2649"/>
      <c r="BL47" s="607"/>
      <c r="BM47" s="2611"/>
      <c r="BN47" s="2612"/>
      <c r="BO47" s="2612"/>
      <c r="BP47" s="2612"/>
      <c r="BQ47" s="2612"/>
      <c r="BR47" s="2612"/>
      <c r="BS47" s="2612"/>
      <c r="BT47" s="2612"/>
      <c r="BU47" s="2613"/>
      <c r="BV47" s="2614"/>
      <c r="BW47" s="2615"/>
      <c r="BX47" s="2615"/>
      <c r="BY47" s="2615"/>
      <c r="BZ47" s="2615"/>
      <c r="CA47" s="2615"/>
      <c r="CB47" s="2615"/>
      <c r="CC47" s="2615"/>
      <c r="CD47" s="2615"/>
      <c r="CE47" s="2615"/>
      <c r="CF47" s="2616"/>
      <c r="CG47" s="606"/>
    </row>
    <row r="48" spans="1:85" ht="13.5" customHeight="1">
      <c r="A48" s="606"/>
      <c r="B48" s="607"/>
      <c r="C48" s="607"/>
      <c r="D48" s="607"/>
      <c r="E48" s="607"/>
      <c r="F48" s="607"/>
      <c r="G48" s="607"/>
      <c r="H48" s="607"/>
      <c r="I48" s="607"/>
      <c r="J48" s="607"/>
      <c r="K48" s="607"/>
      <c r="L48" s="607"/>
      <c r="M48" s="607"/>
      <c r="N48" s="607"/>
      <c r="O48" s="607"/>
      <c r="P48" s="607"/>
      <c r="Q48" s="607"/>
      <c r="R48" s="607"/>
      <c r="S48" s="607"/>
      <c r="T48" s="607"/>
      <c r="U48" s="607"/>
      <c r="V48" s="607"/>
      <c r="W48" s="607"/>
      <c r="X48" s="607"/>
      <c r="Y48" s="607"/>
      <c r="Z48" s="607"/>
      <c r="AA48" s="607"/>
      <c r="AB48" s="607"/>
      <c r="AC48" s="607"/>
      <c r="AD48" s="607"/>
      <c r="AE48" s="607"/>
      <c r="AF48" s="607"/>
      <c r="AG48" s="607"/>
      <c r="AH48" s="607"/>
      <c r="AI48" s="607"/>
      <c r="AJ48" s="607"/>
      <c r="AK48" s="607"/>
      <c r="AL48" s="607"/>
      <c r="AM48" s="607"/>
      <c r="AN48" s="607"/>
      <c r="AO48" s="607"/>
      <c r="AP48" s="607"/>
      <c r="AQ48" s="610"/>
      <c r="AR48" s="664"/>
      <c r="AS48" s="610"/>
      <c r="AT48" s="2608" t="s">
        <v>1363</v>
      </c>
      <c r="AU48" s="2609"/>
      <c r="AV48" s="2609"/>
      <c r="AW48" s="2609"/>
      <c r="AX48" s="2609"/>
      <c r="AY48" s="2609"/>
      <c r="AZ48" s="2610"/>
      <c r="BA48" s="2620"/>
      <c r="BB48" s="2621"/>
      <c r="BC48" s="2621"/>
      <c r="BD48" s="2621"/>
      <c r="BE48" s="2621"/>
      <c r="BF48" s="2621"/>
      <c r="BG48" s="2621"/>
      <c r="BH48" s="2621"/>
      <c r="BI48" s="2621"/>
      <c r="BJ48" s="2621"/>
      <c r="BK48" s="2622"/>
      <c r="BL48" s="607"/>
      <c r="BM48" s="2608" t="s">
        <v>1285</v>
      </c>
      <c r="BN48" s="2609"/>
      <c r="BO48" s="2609"/>
      <c r="BP48" s="2609"/>
      <c r="BQ48" s="2609"/>
      <c r="BR48" s="2609"/>
      <c r="BS48" s="2609"/>
      <c r="BT48" s="2609"/>
      <c r="BU48" s="2610"/>
      <c r="BV48" s="2602"/>
      <c r="BW48" s="2603"/>
      <c r="BX48" s="2603"/>
      <c r="BY48" s="2603"/>
      <c r="BZ48" s="2603"/>
      <c r="CA48" s="2603"/>
      <c r="CB48" s="2603"/>
      <c r="CC48" s="2603"/>
      <c r="CD48" s="2603"/>
      <c r="CE48" s="2603"/>
      <c r="CF48" s="2604"/>
      <c r="CG48" s="606"/>
    </row>
    <row r="49" spans="1:85" ht="13.5" customHeight="1">
      <c r="A49" s="606"/>
      <c r="B49" s="614"/>
      <c r="C49" s="2554" t="s">
        <v>1364</v>
      </c>
      <c r="D49" s="2554"/>
      <c r="E49" s="2554"/>
      <c r="F49" s="2554"/>
      <c r="G49" s="2554"/>
      <c r="H49" s="615"/>
      <c r="I49" s="2594"/>
      <c r="J49" s="2595"/>
      <c r="K49" s="2595"/>
      <c r="L49" s="2595"/>
      <c r="M49" s="2595"/>
      <c r="N49" s="2595"/>
      <c r="O49" s="2595"/>
      <c r="P49" s="2595"/>
      <c r="Q49" s="2595"/>
      <c r="R49" s="2595"/>
      <c r="S49" s="2595"/>
      <c r="T49" s="2595"/>
      <c r="U49" s="2595"/>
      <c r="V49" s="2596"/>
      <c r="W49" s="614"/>
      <c r="X49" s="2600" t="s">
        <v>1365</v>
      </c>
      <c r="Y49" s="2600"/>
      <c r="Z49" s="2600"/>
      <c r="AA49" s="2600"/>
      <c r="AB49" s="2600"/>
      <c r="AC49" s="615"/>
      <c r="AD49" s="2594"/>
      <c r="AE49" s="2595"/>
      <c r="AF49" s="2595"/>
      <c r="AG49" s="2595"/>
      <c r="AH49" s="2595"/>
      <c r="AI49" s="2595"/>
      <c r="AJ49" s="2595"/>
      <c r="AK49" s="2595"/>
      <c r="AL49" s="2595"/>
      <c r="AM49" s="2595"/>
      <c r="AN49" s="2595"/>
      <c r="AO49" s="2595"/>
      <c r="AP49" s="2596"/>
      <c r="AQ49" s="610"/>
      <c r="AR49" s="665"/>
      <c r="AS49" s="666"/>
      <c r="AT49" s="2617"/>
      <c r="AU49" s="2618"/>
      <c r="AV49" s="2618"/>
      <c r="AW49" s="2618"/>
      <c r="AX49" s="2618"/>
      <c r="AY49" s="2618"/>
      <c r="AZ49" s="2619"/>
      <c r="BA49" s="2623"/>
      <c r="BB49" s="2624"/>
      <c r="BC49" s="2624"/>
      <c r="BD49" s="2624"/>
      <c r="BE49" s="2624"/>
      <c r="BF49" s="2624"/>
      <c r="BG49" s="2624"/>
      <c r="BH49" s="2624"/>
      <c r="BI49" s="2624"/>
      <c r="BJ49" s="2624"/>
      <c r="BK49" s="2625"/>
      <c r="BL49" s="607"/>
      <c r="BM49" s="2611"/>
      <c r="BN49" s="2612"/>
      <c r="BO49" s="2612"/>
      <c r="BP49" s="2612"/>
      <c r="BQ49" s="2612"/>
      <c r="BR49" s="2612"/>
      <c r="BS49" s="2612"/>
      <c r="BT49" s="2612"/>
      <c r="BU49" s="2613"/>
      <c r="BV49" s="2614"/>
      <c r="BW49" s="2615"/>
      <c r="BX49" s="2615"/>
      <c r="BY49" s="2615"/>
      <c r="BZ49" s="2615"/>
      <c r="CA49" s="2615"/>
      <c r="CB49" s="2615"/>
      <c r="CC49" s="2615"/>
      <c r="CD49" s="2615"/>
      <c r="CE49" s="2615"/>
      <c r="CF49" s="2616"/>
      <c r="CG49" s="606"/>
    </row>
    <row r="50" spans="1:85" ht="13.5" customHeight="1">
      <c r="A50" s="606"/>
      <c r="B50" s="618"/>
      <c r="C50" s="2557"/>
      <c r="D50" s="2557"/>
      <c r="E50" s="2557"/>
      <c r="F50" s="2557"/>
      <c r="G50" s="2557"/>
      <c r="H50" s="619"/>
      <c r="I50" s="2597"/>
      <c r="J50" s="2598"/>
      <c r="K50" s="2598"/>
      <c r="L50" s="2598"/>
      <c r="M50" s="2598"/>
      <c r="N50" s="2598"/>
      <c r="O50" s="2598"/>
      <c r="P50" s="2598"/>
      <c r="Q50" s="2598"/>
      <c r="R50" s="2598"/>
      <c r="S50" s="2598"/>
      <c r="T50" s="2598"/>
      <c r="U50" s="2598"/>
      <c r="V50" s="2599"/>
      <c r="W50" s="618"/>
      <c r="X50" s="2601"/>
      <c r="Y50" s="2601"/>
      <c r="Z50" s="2601"/>
      <c r="AA50" s="2601"/>
      <c r="AB50" s="2601"/>
      <c r="AC50" s="619"/>
      <c r="AD50" s="2597"/>
      <c r="AE50" s="2598"/>
      <c r="AF50" s="2598"/>
      <c r="AG50" s="2598"/>
      <c r="AH50" s="2598"/>
      <c r="AI50" s="2598"/>
      <c r="AJ50" s="2598"/>
      <c r="AK50" s="2598"/>
      <c r="AL50" s="2598"/>
      <c r="AM50" s="2598"/>
      <c r="AN50" s="2598"/>
      <c r="AO50" s="2598"/>
      <c r="AP50" s="2599"/>
      <c r="AQ50" s="610"/>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64"/>
      <c r="BN50" s="610"/>
      <c r="BO50" s="2608" t="s">
        <v>1363</v>
      </c>
      <c r="BP50" s="2609"/>
      <c r="BQ50" s="2609"/>
      <c r="BR50" s="2609"/>
      <c r="BS50" s="2609"/>
      <c r="BT50" s="2609"/>
      <c r="BU50" s="2610"/>
      <c r="BV50" s="2602"/>
      <c r="BW50" s="2603"/>
      <c r="BX50" s="2603"/>
      <c r="BY50" s="2603"/>
      <c r="BZ50" s="2603"/>
      <c r="CA50" s="2603"/>
      <c r="CB50" s="2603"/>
      <c r="CC50" s="2603"/>
      <c r="CD50" s="2603"/>
      <c r="CE50" s="2603"/>
      <c r="CF50" s="2604"/>
      <c r="CG50" s="606"/>
    </row>
    <row r="51" spans="1:85" ht="13.5" customHeight="1">
      <c r="A51" s="606"/>
      <c r="B51" s="610"/>
      <c r="C51" s="667"/>
      <c r="D51" s="667"/>
      <c r="E51" s="667"/>
      <c r="F51" s="667"/>
      <c r="G51" s="667"/>
      <c r="H51" s="610"/>
      <c r="I51" s="610"/>
      <c r="J51" s="610"/>
      <c r="K51" s="610"/>
      <c r="L51" s="610"/>
      <c r="M51" s="610"/>
      <c r="N51" s="610"/>
      <c r="O51" s="610"/>
      <c r="P51" s="610"/>
      <c r="Q51" s="610"/>
      <c r="R51" s="610"/>
      <c r="S51" s="610"/>
      <c r="T51" s="610"/>
      <c r="U51" s="610"/>
      <c r="V51" s="610"/>
      <c r="W51" s="610"/>
      <c r="X51" s="668"/>
      <c r="Y51" s="668"/>
      <c r="Z51" s="668"/>
      <c r="AA51" s="668"/>
      <c r="AB51" s="668"/>
      <c r="AC51" s="610"/>
      <c r="AD51" s="610"/>
      <c r="AE51" s="610"/>
      <c r="AF51" s="610"/>
      <c r="AG51" s="610"/>
      <c r="AH51" s="610"/>
      <c r="AI51" s="610"/>
      <c r="AJ51" s="610"/>
      <c r="AK51" s="610"/>
      <c r="AL51" s="610"/>
      <c r="AM51" s="610"/>
      <c r="AN51" s="610"/>
      <c r="AO51" s="610"/>
      <c r="AP51" s="610"/>
      <c r="AQ51" s="610"/>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64"/>
      <c r="BN51" s="610"/>
      <c r="BO51" s="2611"/>
      <c r="BP51" s="2612"/>
      <c r="BQ51" s="2612"/>
      <c r="BR51" s="2612"/>
      <c r="BS51" s="2612"/>
      <c r="BT51" s="2612"/>
      <c r="BU51" s="2613"/>
      <c r="BV51" s="2614"/>
      <c r="BW51" s="2615"/>
      <c r="BX51" s="2615"/>
      <c r="BY51" s="2615"/>
      <c r="BZ51" s="2615"/>
      <c r="CA51" s="2615"/>
      <c r="CB51" s="2615"/>
      <c r="CC51" s="2615"/>
      <c r="CD51" s="2615"/>
      <c r="CE51" s="2615"/>
      <c r="CF51" s="2616"/>
      <c r="CG51" s="606"/>
    </row>
    <row r="52" spans="1:85" ht="13.5" customHeight="1">
      <c r="A52" s="606"/>
      <c r="B52" s="669"/>
      <c r="C52" s="2554" t="s">
        <v>1366</v>
      </c>
      <c r="D52" s="2542"/>
      <c r="E52" s="2542"/>
      <c r="F52" s="2542"/>
      <c r="G52" s="2542"/>
      <c r="H52" s="670"/>
      <c r="I52" s="2547"/>
      <c r="J52" s="2548"/>
      <c r="K52" s="2548"/>
      <c r="L52" s="2548"/>
      <c r="M52" s="2548"/>
      <c r="N52" s="2548"/>
      <c r="O52" s="2548"/>
      <c r="P52" s="2548"/>
      <c r="Q52" s="2548"/>
      <c r="R52" s="2548"/>
      <c r="S52" s="2548"/>
      <c r="T52" s="2548"/>
      <c r="U52" s="2548"/>
      <c r="V52" s="2549"/>
      <c r="W52" s="669"/>
      <c r="X52" s="2600" t="s">
        <v>1365</v>
      </c>
      <c r="Y52" s="2600"/>
      <c r="Z52" s="2600"/>
      <c r="AA52" s="2600"/>
      <c r="AB52" s="2600"/>
      <c r="AC52" s="670"/>
      <c r="AD52" s="2547"/>
      <c r="AE52" s="2548"/>
      <c r="AF52" s="2548"/>
      <c r="AG52" s="2548"/>
      <c r="AH52" s="2548"/>
      <c r="AI52" s="2548"/>
      <c r="AJ52" s="2548"/>
      <c r="AK52" s="2548"/>
      <c r="AL52" s="2548"/>
      <c r="AM52" s="2548"/>
      <c r="AN52" s="2548"/>
      <c r="AO52" s="2548"/>
      <c r="AP52" s="2549"/>
      <c r="AQ52" s="610"/>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64"/>
      <c r="BN52" s="610"/>
      <c r="BO52" s="2602" t="s">
        <v>1287</v>
      </c>
      <c r="BP52" s="2603"/>
      <c r="BQ52" s="2603"/>
      <c r="BR52" s="2603"/>
      <c r="BS52" s="2603"/>
      <c r="BT52" s="2603"/>
      <c r="BU52" s="2604"/>
      <c r="BV52" s="2602"/>
      <c r="BW52" s="2603"/>
      <c r="BX52" s="2603"/>
      <c r="BY52" s="2603"/>
      <c r="BZ52" s="2603"/>
      <c r="CA52" s="2603"/>
      <c r="CB52" s="2603"/>
      <c r="CC52" s="2603"/>
      <c r="CD52" s="2603"/>
      <c r="CE52" s="2603"/>
      <c r="CF52" s="2604"/>
      <c r="CG52" s="606"/>
    </row>
    <row r="53" spans="1:85" ht="13.5" customHeight="1">
      <c r="A53" s="606"/>
      <c r="B53" s="665"/>
      <c r="C53" s="2545"/>
      <c r="D53" s="2545"/>
      <c r="E53" s="2545"/>
      <c r="F53" s="2545"/>
      <c r="G53" s="2545"/>
      <c r="H53" s="671"/>
      <c r="I53" s="2550"/>
      <c r="J53" s="2551"/>
      <c r="K53" s="2551"/>
      <c r="L53" s="2551"/>
      <c r="M53" s="2551"/>
      <c r="N53" s="2551"/>
      <c r="O53" s="2551"/>
      <c r="P53" s="2551"/>
      <c r="Q53" s="2551"/>
      <c r="R53" s="2551"/>
      <c r="S53" s="2551"/>
      <c r="T53" s="2551"/>
      <c r="U53" s="2551"/>
      <c r="V53" s="2552"/>
      <c r="W53" s="665"/>
      <c r="X53" s="2601"/>
      <c r="Y53" s="2601"/>
      <c r="Z53" s="2601"/>
      <c r="AA53" s="2601"/>
      <c r="AB53" s="2601"/>
      <c r="AC53" s="671"/>
      <c r="AD53" s="2550"/>
      <c r="AE53" s="2551"/>
      <c r="AF53" s="2551"/>
      <c r="AG53" s="2551"/>
      <c r="AH53" s="2551"/>
      <c r="AI53" s="2551"/>
      <c r="AJ53" s="2551"/>
      <c r="AK53" s="2551"/>
      <c r="AL53" s="2551"/>
      <c r="AM53" s="2551"/>
      <c r="AN53" s="2551"/>
      <c r="AO53" s="2551"/>
      <c r="AP53" s="2552"/>
      <c r="AQ53" s="610"/>
      <c r="AR53" s="607"/>
      <c r="AS53" s="607"/>
      <c r="AT53" s="607"/>
      <c r="AU53" s="607"/>
      <c r="AV53" s="607"/>
      <c r="AW53" s="607"/>
      <c r="AX53" s="607"/>
      <c r="AY53" s="607"/>
      <c r="AZ53" s="607"/>
      <c r="BA53" s="607"/>
      <c r="BB53" s="607"/>
      <c r="BC53" s="607"/>
      <c r="BD53" s="607"/>
      <c r="BE53" s="607"/>
      <c r="BF53" s="607"/>
      <c r="BG53" s="607"/>
      <c r="BH53" s="607"/>
      <c r="BI53" s="607"/>
      <c r="BJ53" s="607"/>
      <c r="BK53" s="607"/>
      <c r="BL53" s="607"/>
      <c r="BM53" s="665"/>
      <c r="BN53" s="666"/>
      <c r="BO53" s="2605"/>
      <c r="BP53" s="2606"/>
      <c r="BQ53" s="2606"/>
      <c r="BR53" s="2606"/>
      <c r="BS53" s="2606"/>
      <c r="BT53" s="2606"/>
      <c r="BU53" s="2607"/>
      <c r="BV53" s="2605"/>
      <c r="BW53" s="2606"/>
      <c r="BX53" s="2606"/>
      <c r="BY53" s="2606"/>
      <c r="BZ53" s="2606"/>
      <c r="CA53" s="2606"/>
      <c r="CB53" s="2606"/>
      <c r="CC53" s="2606"/>
      <c r="CD53" s="2606"/>
      <c r="CE53" s="2606"/>
      <c r="CF53" s="2607"/>
      <c r="CG53" s="606"/>
    </row>
    <row r="54" spans="1:85" ht="13.5" customHeight="1">
      <c r="A54" s="606"/>
      <c r="B54" s="614"/>
      <c r="C54" s="2554" t="s">
        <v>1367</v>
      </c>
      <c r="D54" s="2554"/>
      <c r="E54" s="2554"/>
      <c r="F54" s="2554"/>
      <c r="G54" s="2554"/>
      <c r="H54" s="615"/>
      <c r="I54" s="2594"/>
      <c r="J54" s="2595"/>
      <c r="K54" s="2595"/>
      <c r="L54" s="2595"/>
      <c r="M54" s="2595"/>
      <c r="N54" s="2595"/>
      <c r="O54" s="2595"/>
      <c r="P54" s="2595"/>
      <c r="Q54" s="2595"/>
      <c r="R54" s="2595"/>
      <c r="S54" s="2595"/>
      <c r="T54" s="2595"/>
      <c r="U54" s="2595"/>
      <c r="V54" s="2596"/>
      <c r="W54" s="614"/>
      <c r="X54" s="2600" t="s">
        <v>1365</v>
      </c>
      <c r="Y54" s="2600"/>
      <c r="Z54" s="2600"/>
      <c r="AA54" s="2600"/>
      <c r="AB54" s="2600"/>
      <c r="AC54" s="615"/>
      <c r="AD54" s="2594"/>
      <c r="AE54" s="2595"/>
      <c r="AF54" s="2595"/>
      <c r="AG54" s="2595"/>
      <c r="AH54" s="2595"/>
      <c r="AI54" s="2595"/>
      <c r="AJ54" s="2595"/>
      <c r="AK54" s="2595"/>
      <c r="AL54" s="2595"/>
      <c r="AM54" s="2595"/>
      <c r="AN54" s="2595"/>
      <c r="AO54" s="2595"/>
      <c r="AP54" s="2596"/>
      <c r="AQ54" s="610"/>
      <c r="AR54" s="607"/>
      <c r="AS54" s="607"/>
      <c r="AT54" s="607"/>
      <c r="AU54" s="607"/>
      <c r="AV54" s="607"/>
      <c r="AW54" s="607"/>
      <c r="AX54" s="607"/>
      <c r="AY54" s="607"/>
      <c r="AZ54" s="607"/>
      <c r="BA54" s="607"/>
      <c r="BB54" s="607"/>
      <c r="BC54" s="607"/>
      <c r="BD54" s="607"/>
      <c r="BE54" s="607"/>
      <c r="BF54" s="607"/>
      <c r="BG54" s="607"/>
      <c r="BH54" s="607"/>
      <c r="BI54" s="607"/>
      <c r="BJ54" s="607"/>
      <c r="BK54" s="607"/>
      <c r="BL54" s="607"/>
      <c r="BM54" s="609"/>
      <c r="BN54" s="609"/>
      <c r="BO54" s="609"/>
      <c r="BP54" s="609"/>
      <c r="BQ54" s="609"/>
      <c r="BR54" s="609"/>
      <c r="BS54" s="609"/>
      <c r="BT54" s="609"/>
      <c r="BU54" s="609"/>
      <c r="BV54" s="609"/>
      <c r="BW54" s="609"/>
      <c r="BX54" s="609"/>
      <c r="BY54" s="609"/>
      <c r="BZ54" s="609"/>
      <c r="CA54" s="609"/>
      <c r="CB54" s="609"/>
      <c r="CC54" s="609"/>
      <c r="CD54" s="609"/>
      <c r="CE54" s="609"/>
      <c r="CF54" s="609"/>
      <c r="CG54" s="606"/>
    </row>
    <row r="55" spans="1:85" ht="13.5" customHeight="1">
      <c r="A55" s="606"/>
      <c r="B55" s="618"/>
      <c r="C55" s="2557"/>
      <c r="D55" s="2557"/>
      <c r="E55" s="2557"/>
      <c r="F55" s="2557"/>
      <c r="G55" s="2557"/>
      <c r="H55" s="619"/>
      <c r="I55" s="2597"/>
      <c r="J55" s="2598"/>
      <c r="K55" s="2598"/>
      <c r="L55" s="2598"/>
      <c r="M55" s="2598"/>
      <c r="N55" s="2598"/>
      <c r="O55" s="2598"/>
      <c r="P55" s="2598"/>
      <c r="Q55" s="2598"/>
      <c r="R55" s="2598"/>
      <c r="S55" s="2598"/>
      <c r="T55" s="2598"/>
      <c r="U55" s="2598"/>
      <c r="V55" s="2599"/>
      <c r="W55" s="618"/>
      <c r="X55" s="2601"/>
      <c r="Y55" s="2601"/>
      <c r="Z55" s="2601"/>
      <c r="AA55" s="2601"/>
      <c r="AB55" s="2601"/>
      <c r="AC55" s="619"/>
      <c r="AD55" s="2597"/>
      <c r="AE55" s="2598"/>
      <c r="AF55" s="2598"/>
      <c r="AG55" s="2598"/>
      <c r="AH55" s="2598"/>
      <c r="AI55" s="2598"/>
      <c r="AJ55" s="2598"/>
      <c r="AK55" s="2598"/>
      <c r="AL55" s="2598"/>
      <c r="AM55" s="2598"/>
      <c r="AN55" s="2598"/>
      <c r="AO55" s="2598"/>
      <c r="AP55" s="2599"/>
      <c r="AQ55" s="610"/>
      <c r="AR55" s="2514" t="s">
        <v>1368</v>
      </c>
      <c r="AS55" s="2514"/>
      <c r="AT55" s="2514"/>
      <c r="AU55" s="2514"/>
      <c r="AV55" s="2514"/>
      <c r="AW55" s="2514"/>
      <c r="AX55" s="2514"/>
      <c r="AY55" s="2514"/>
      <c r="AZ55" s="2517" t="s">
        <v>1369</v>
      </c>
      <c r="BA55" s="2517"/>
      <c r="BB55" s="2517"/>
      <c r="BC55" s="2517"/>
      <c r="BD55" s="2517"/>
      <c r="BE55" s="2517"/>
      <c r="BF55" s="2520" t="s">
        <v>1371</v>
      </c>
      <c r="BG55" s="2521"/>
      <c r="BH55" s="2521"/>
      <c r="BI55" s="2521"/>
      <c r="BJ55" s="2521"/>
      <c r="BK55" s="2521"/>
      <c r="BL55" s="2521"/>
      <c r="BM55" s="2522"/>
      <c r="BN55" s="2527" t="s">
        <v>1369</v>
      </c>
      <c r="BO55" s="2528"/>
      <c r="BP55" s="2528"/>
      <c r="BQ55" s="2528"/>
      <c r="BR55" s="2528"/>
      <c r="BS55" s="2529"/>
      <c r="BT55" s="2536" t="s">
        <v>1372</v>
      </c>
      <c r="BU55" s="2521"/>
      <c r="BV55" s="2521"/>
      <c r="BW55" s="2521"/>
      <c r="BX55" s="2521"/>
      <c r="BY55" s="2521"/>
      <c r="BZ55" s="2522"/>
      <c r="CA55" s="2527" t="s">
        <v>1369</v>
      </c>
      <c r="CB55" s="2528"/>
      <c r="CC55" s="2528"/>
      <c r="CD55" s="2528"/>
      <c r="CE55" s="2528"/>
      <c r="CF55" s="2529"/>
      <c r="CG55" s="606"/>
    </row>
    <row r="56" spans="1:85" ht="13.5" customHeight="1">
      <c r="A56" s="606"/>
      <c r="B56" s="614"/>
      <c r="C56" s="2559" t="s">
        <v>1373</v>
      </c>
      <c r="D56" s="2559"/>
      <c r="E56" s="2559"/>
      <c r="F56" s="2559"/>
      <c r="G56" s="2559"/>
      <c r="H56" s="615"/>
      <c r="I56" s="2582" t="s">
        <v>1361</v>
      </c>
      <c r="J56" s="2583"/>
      <c r="K56" s="2583"/>
      <c r="L56" s="2583"/>
      <c r="M56" s="2583"/>
      <c r="N56" s="2583"/>
      <c r="O56" s="2583"/>
      <c r="P56" s="2583"/>
      <c r="Q56" s="2583"/>
      <c r="R56" s="2583"/>
      <c r="S56" s="2583"/>
      <c r="T56" s="2583"/>
      <c r="U56" s="2583"/>
      <c r="V56" s="2584"/>
      <c r="W56" s="614"/>
      <c r="X56" s="2567" t="s">
        <v>1363</v>
      </c>
      <c r="Y56" s="2567"/>
      <c r="Z56" s="2567"/>
      <c r="AA56" s="2567"/>
      <c r="AB56" s="2567"/>
      <c r="AC56" s="615"/>
      <c r="AD56" s="2588"/>
      <c r="AE56" s="2589"/>
      <c r="AF56" s="2589"/>
      <c r="AG56" s="2589"/>
      <c r="AH56" s="2589"/>
      <c r="AI56" s="2589"/>
      <c r="AJ56" s="2589"/>
      <c r="AK56" s="2589"/>
      <c r="AL56" s="2589"/>
      <c r="AM56" s="2589"/>
      <c r="AN56" s="2589"/>
      <c r="AO56" s="2589"/>
      <c r="AP56" s="2590"/>
      <c r="AQ56" s="610"/>
      <c r="AR56" s="2515"/>
      <c r="AS56" s="2515"/>
      <c r="AT56" s="2515"/>
      <c r="AU56" s="2515"/>
      <c r="AV56" s="2515"/>
      <c r="AW56" s="2515"/>
      <c r="AX56" s="2515"/>
      <c r="AY56" s="2515"/>
      <c r="AZ56" s="2518"/>
      <c r="BA56" s="2518"/>
      <c r="BB56" s="2518"/>
      <c r="BC56" s="2518"/>
      <c r="BD56" s="2518"/>
      <c r="BE56" s="2518"/>
      <c r="BF56" s="2523"/>
      <c r="BG56" s="2523"/>
      <c r="BH56" s="2523"/>
      <c r="BI56" s="2523"/>
      <c r="BJ56" s="2523"/>
      <c r="BK56" s="2523"/>
      <c r="BL56" s="2523"/>
      <c r="BM56" s="2524"/>
      <c r="BN56" s="2530"/>
      <c r="BO56" s="2531"/>
      <c r="BP56" s="2531"/>
      <c r="BQ56" s="2531"/>
      <c r="BR56" s="2531"/>
      <c r="BS56" s="2532"/>
      <c r="BT56" s="2537"/>
      <c r="BU56" s="2523"/>
      <c r="BV56" s="2523"/>
      <c r="BW56" s="2523"/>
      <c r="BX56" s="2523"/>
      <c r="BY56" s="2523"/>
      <c r="BZ56" s="2524"/>
      <c r="CA56" s="2530"/>
      <c r="CB56" s="2531"/>
      <c r="CC56" s="2531"/>
      <c r="CD56" s="2531"/>
      <c r="CE56" s="2531"/>
      <c r="CF56" s="2532"/>
      <c r="CG56" s="606"/>
    </row>
    <row r="57" spans="1:85" ht="13.5" customHeight="1">
      <c r="A57" s="606"/>
      <c r="B57" s="618"/>
      <c r="C57" s="2560"/>
      <c r="D57" s="2560"/>
      <c r="E57" s="2560"/>
      <c r="F57" s="2560"/>
      <c r="G57" s="2560"/>
      <c r="H57" s="619"/>
      <c r="I57" s="2585"/>
      <c r="J57" s="2586"/>
      <c r="K57" s="2586"/>
      <c r="L57" s="2586"/>
      <c r="M57" s="2586"/>
      <c r="N57" s="2586"/>
      <c r="O57" s="2586"/>
      <c r="P57" s="2586"/>
      <c r="Q57" s="2586"/>
      <c r="R57" s="2586"/>
      <c r="S57" s="2586"/>
      <c r="T57" s="2586"/>
      <c r="U57" s="2586"/>
      <c r="V57" s="2587"/>
      <c r="W57" s="618"/>
      <c r="X57" s="2568"/>
      <c r="Y57" s="2568"/>
      <c r="Z57" s="2568"/>
      <c r="AA57" s="2568"/>
      <c r="AB57" s="2568"/>
      <c r="AC57" s="619"/>
      <c r="AD57" s="2591"/>
      <c r="AE57" s="2592"/>
      <c r="AF57" s="2592"/>
      <c r="AG57" s="2592"/>
      <c r="AH57" s="2592"/>
      <c r="AI57" s="2592"/>
      <c r="AJ57" s="2592"/>
      <c r="AK57" s="2592"/>
      <c r="AL57" s="2592"/>
      <c r="AM57" s="2592"/>
      <c r="AN57" s="2592"/>
      <c r="AO57" s="2592"/>
      <c r="AP57" s="2593"/>
      <c r="AQ57" s="610"/>
      <c r="AR57" s="2516"/>
      <c r="AS57" s="2516"/>
      <c r="AT57" s="2516"/>
      <c r="AU57" s="2516"/>
      <c r="AV57" s="2516"/>
      <c r="AW57" s="2516"/>
      <c r="AX57" s="2516"/>
      <c r="AY57" s="2516"/>
      <c r="AZ57" s="2519"/>
      <c r="BA57" s="2519"/>
      <c r="BB57" s="2519"/>
      <c r="BC57" s="2519"/>
      <c r="BD57" s="2519"/>
      <c r="BE57" s="2519"/>
      <c r="BF57" s="2525"/>
      <c r="BG57" s="2525"/>
      <c r="BH57" s="2525"/>
      <c r="BI57" s="2525"/>
      <c r="BJ57" s="2525"/>
      <c r="BK57" s="2525"/>
      <c r="BL57" s="2525"/>
      <c r="BM57" s="2526"/>
      <c r="BN57" s="2533"/>
      <c r="BO57" s="2534"/>
      <c r="BP57" s="2534"/>
      <c r="BQ57" s="2534"/>
      <c r="BR57" s="2534"/>
      <c r="BS57" s="2535"/>
      <c r="BT57" s="2538"/>
      <c r="BU57" s="2525"/>
      <c r="BV57" s="2525"/>
      <c r="BW57" s="2525"/>
      <c r="BX57" s="2525"/>
      <c r="BY57" s="2525"/>
      <c r="BZ57" s="2526"/>
      <c r="CA57" s="2533"/>
      <c r="CB57" s="2534"/>
      <c r="CC57" s="2534"/>
      <c r="CD57" s="2534"/>
      <c r="CE57" s="2534"/>
      <c r="CF57" s="2535"/>
      <c r="CG57" s="606"/>
    </row>
    <row r="58" spans="1:85" ht="13.5" customHeight="1">
      <c r="A58" s="606"/>
      <c r="B58" s="616"/>
      <c r="C58" s="2559" t="s">
        <v>1374</v>
      </c>
      <c r="D58" s="2559"/>
      <c r="E58" s="2559"/>
      <c r="F58" s="2559"/>
      <c r="G58" s="2559"/>
      <c r="H58" s="617"/>
      <c r="I58" s="2561"/>
      <c r="J58" s="2562"/>
      <c r="K58" s="2562"/>
      <c r="L58" s="2562"/>
      <c r="M58" s="2562"/>
      <c r="N58" s="2562"/>
      <c r="O58" s="2562"/>
      <c r="P58" s="2562"/>
      <c r="Q58" s="2562"/>
      <c r="R58" s="2562"/>
      <c r="S58" s="2562"/>
      <c r="T58" s="2562"/>
      <c r="U58" s="2562"/>
      <c r="V58" s="2563"/>
      <c r="W58" s="616"/>
      <c r="X58" s="2567" t="s">
        <v>1363</v>
      </c>
      <c r="Y58" s="2567"/>
      <c r="Z58" s="2567"/>
      <c r="AA58" s="2567"/>
      <c r="AB58" s="2567"/>
      <c r="AC58" s="617"/>
      <c r="AD58" s="2569"/>
      <c r="AE58" s="2570"/>
      <c r="AF58" s="2570"/>
      <c r="AG58" s="2570"/>
      <c r="AH58" s="2570"/>
      <c r="AI58" s="2570"/>
      <c r="AJ58" s="2570"/>
      <c r="AK58" s="2570"/>
      <c r="AL58" s="2570"/>
      <c r="AM58" s="2570"/>
      <c r="AN58" s="2570"/>
      <c r="AO58" s="2570"/>
      <c r="AP58" s="2571"/>
      <c r="AQ58" s="610"/>
      <c r="AR58" s="672"/>
      <c r="AS58" s="672"/>
      <c r="AT58" s="672"/>
      <c r="AU58" s="672"/>
      <c r="AV58" s="672"/>
      <c r="AW58" s="672"/>
      <c r="AX58" s="672"/>
      <c r="AY58" s="672"/>
      <c r="AZ58" s="673"/>
      <c r="BA58" s="673"/>
      <c r="BB58" s="673"/>
      <c r="BC58" s="673"/>
      <c r="BD58" s="673"/>
      <c r="BE58" s="673"/>
      <c r="BF58" s="674"/>
      <c r="BG58" s="674"/>
      <c r="BH58" s="674"/>
      <c r="BI58" s="674"/>
      <c r="BJ58" s="674"/>
      <c r="BK58" s="674"/>
      <c r="BL58" s="674"/>
      <c r="BM58" s="674"/>
      <c r="BN58" s="673"/>
      <c r="BO58" s="673"/>
      <c r="BP58" s="673"/>
      <c r="BQ58" s="673"/>
      <c r="BR58" s="673"/>
      <c r="BS58" s="673"/>
      <c r="BT58" s="674"/>
      <c r="BU58" s="674"/>
      <c r="BV58" s="674"/>
      <c r="BW58" s="674"/>
      <c r="BX58" s="674"/>
      <c r="BY58" s="674"/>
      <c r="BZ58" s="674"/>
      <c r="CA58" s="673"/>
      <c r="CB58" s="673"/>
      <c r="CC58" s="673"/>
      <c r="CD58" s="673"/>
      <c r="CE58" s="673"/>
      <c r="CF58" s="673"/>
      <c r="CG58" s="606"/>
    </row>
    <row r="59" spans="1:85" ht="13.5" customHeight="1">
      <c r="A59" s="606"/>
      <c r="B59" s="616"/>
      <c r="C59" s="2560"/>
      <c r="D59" s="2560"/>
      <c r="E59" s="2560"/>
      <c r="F59" s="2560"/>
      <c r="G59" s="2560"/>
      <c r="H59" s="617"/>
      <c r="I59" s="2564"/>
      <c r="J59" s="2565"/>
      <c r="K59" s="2565"/>
      <c r="L59" s="2565"/>
      <c r="M59" s="2565"/>
      <c r="N59" s="2565"/>
      <c r="O59" s="2565"/>
      <c r="P59" s="2565"/>
      <c r="Q59" s="2565"/>
      <c r="R59" s="2565"/>
      <c r="S59" s="2565"/>
      <c r="T59" s="2565"/>
      <c r="U59" s="2565"/>
      <c r="V59" s="2566"/>
      <c r="W59" s="616"/>
      <c r="X59" s="2568"/>
      <c r="Y59" s="2568"/>
      <c r="Z59" s="2568"/>
      <c r="AA59" s="2568"/>
      <c r="AB59" s="2568"/>
      <c r="AC59" s="617"/>
      <c r="AD59" s="2572"/>
      <c r="AE59" s="2573"/>
      <c r="AF59" s="2573"/>
      <c r="AG59" s="2573"/>
      <c r="AH59" s="2573"/>
      <c r="AI59" s="2573"/>
      <c r="AJ59" s="2573"/>
      <c r="AK59" s="2573"/>
      <c r="AL59" s="2573"/>
      <c r="AM59" s="2573"/>
      <c r="AN59" s="2573"/>
      <c r="AO59" s="2573"/>
      <c r="AP59" s="2574"/>
      <c r="AQ59" s="610"/>
      <c r="AR59" s="606" t="s">
        <v>1376</v>
      </c>
      <c r="AS59" s="606"/>
      <c r="AT59" s="606"/>
      <c r="AU59" s="606"/>
      <c r="AV59" s="606" t="s">
        <v>1377</v>
      </c>
      <c r="AW59" s="606"/>
      <c r="AX59" s="606"/>
      <c r="AY59" s="606"/>
      <c r="AZ59" s="606"/>
      <c r="BA59" s="606"/>
      <c r="BB59" s="606"/>
      <c r="BC59" s="606"/>
      <c r="BD59" s="606"/>
      <c r="BE59" s="606"/>
      <c r="BF59" s="606"/>
      <c r="BG59" s="606"/>
      <c r="BH59" s="606"/>
      <c r="BI59" s="606"/>
      <c r="BJ59" s="606"/>
      <c r="BK59" s="606"/>
      <c r="BL59" s="606"/>
      <c r="BM59" s="606"/>
      <c r="BN59" s="606"/>
      <c r="BO59" s="606"/>
      <c r="BP59" s="606"/>
      <c r="BQ59" s="606"/>
      <c r="BR59" s="606"/>
      <c r="BS59" s="606"/>
      <c r="BT59" s="606"/>
      <c r="BU59" s="606"/>
      <c r="BV59" s="606"/>
      <c r="BW59" s="606"/>
      <c r="BX59" s="606"/>
      <c r="BY59" s="606"/>
      <c r="BZ59" s="606"/>
      <c r="CA59" s="606"/>
      <c r="CB59" s="606"/>
      <c r="CC59" s="606"/>
      <c r="CD59" s="606"/>
      <c r="CE59" s="606"/>
      <c r="CF59" s="606"/>
      <c r="CG59" s="606"/>
    </row>
    <row r="60" spans="1:85" ht="13.5" customHeight="1">
      <c r="A60" s="606"/>
      <c r="B60" s="669"/>
      <c r="C60" s="2554" t="s">
        <v>1378</v>
      </c>
      <c r="D60" s="2554"/>
      <c r="E60" s="2554"/>
      <c r="F60" s="2554"/>
      <c r="G60" s="2554"/>
      <c r="H60" s="670"/>
      <c r="I60" s="2576"/>
      <c r="J60" s="2577"/>
      <c r="K60" s="2577"/>
      <c r="L60" s="2577"/>
      <c r="M60" s="2577"/>
      <c r="N60" s="2577"/>
      <c r="O60" s="2577"/>
      <c r="P60" s="2577"/>
      <c r="Q60" s="2577"/>
      <c r="R60" s="2577"/>
      <c r="S60" s="2577"/>
      <c r="T60" s="2577"/>
      <c r="U60" s="2577"/>
      <c r="V60" s="2578"/>
      <c r="W60" s="669"/>
      <c r="X60" s="2554" t="s">
        <v>1378</v>
      </c>
      <c r="Y60" s="2554"/>
      <c r="Z60" s="2554"/>
      <c r="AA60" s="2554"/>
      <c r="AB60" s="2554"/>
      <c r="AC60" s="670"/>
      <c r="AD60" s="2547"/>
      <c r="AE60" s="2548"/>
      <c r="AF60" s="2548"/>
      <c r="AG60" s="2548"/>
      <c r="AH60" s="2548"/>
      <c r="AI60" s="2548"/>
      <c r="AJ60" s="2548"/>
      <c r="AK60" s="2548"/>
      <c r="AL60" s="2548"/>
      <c r="AM60" s="2548"/>
      <c r="AN60" s="2548"/>
      <c r="AO60" s="2548"/>
      <c r="AP60" s="2549"/>
      <c r="AQ60" s="610"/>
      <c r="AR60" s="606" t="s">
        <v>1379</v>
      </c>
      <c r="AS60" s="606"/>
      <c r="AT60" s="606"/>
      <c r="AU60" s="606"/>
      <c r="AV60" s="2539" t="s">
        <v>1380</v>
      </c>
      <c r="AW60" s="2540"/>
      <c r="AX60" s="2540"/>
      <c r="AY60" s="2540"/>
      <c r="AZ60" s="2540"/>
      <c r="BA60" s="2540"/>
      <c r="BB60" s="2540"/>
      <c r="BC60" s="2540"/>
      <c r="BD60" s="2540"/>
      <c r="BE60" s="2540"/>
      <c r="BF60" s="2540"/>
      <c r="BG60" s="2540"/>
      <c r="BH60" s="2540"/>
      <c r="BI60" s="2540"/>
      <c r="BJ60" s="2540"/>
      <c r="BK60" s="2540"/>
      <c r="BL60" s="2540"/>
      <c r="BM60" s="2540"/>
      <c r="BN60" s="2540"/>
      <c r="BO60" s="2540"/>
      <c r="BP60" s="2540"/>
      <c r="BQ60" s="2540"/>
      <c r="BR60" s="2540"/>
      <c r="BS60" s="2540"/>
      <c r="BT60" s="2540"/>
      <c r="BU60" s="2540"/>
      <c r="BV60" s="2540"/>
      <c r="BW60" s="2540"/>
      <c r="BX60" s="2540"/>
      <c r="BY60" s="2540"/>
      <c r="BZ60" s="2540"/>
      <c r="CA60" s="2540"/>
      <c r="CB60" s="2540"/>
      <c r="CC60" s="2540"/>
      <c r="CD60" s="2540"/>
      <c r="CE60" s="2540"/>
      <c r="CF60" s="2540"/>
      <c r="CG60" s="606"/>
    </row>
    <row r="61" spans="1:85" ht="13.5" customHeight="1">
      <c r="A61" s="606"/>
      <c r="B61" s="664"/>
      <c r="C61" s="2575"/>
      <c r="D61" s="2575"/>
      <c r="E61" s="2575"/>
      <c r="F61" s="2575"/>
      <c r="G61" s="2575"/>
      <c r="H61" s="675"/>
      <c r="I61" s="2579"/>
      <c r="J61" s="2580"/>
      <c r="K61" s="2580"/>
      <c r="L61" s="2580"/>
      <c r="M61" s="2580"/>
      <c r="N61" s="2580"/>
      <c r="O61" s="2580"/>
      <c r="P61" s="2580"/>
      <c r="Q61" s="2580"/>
      <c r="R61" s="2580"/>
      <c r="S61" s="2580"/>
      <c r="T61" s="2580"/>
      <c r="U61" s="2580"/>
      <c r="V61" s="2581"/>
      <c r="W61" s="664"/>
      <c r="X61" s="2575"/>
      <c r="Y61" s="2575"/>
      <c r="Z61" s="2575"/>
      <c r="AA61" s="2575"/>
      <c r="AB61" s="2575"/>
      <c r="AC61" s="675"/>
      <c r="AD61" s="2550"/>
      <c r="AE61" s="2551"/>
      <c r="AF61" s="2551"/>
      <c r="AG61" s="2551"/>
      <c r="AH61" s="2551"/>
      <c r="AI61" s="2551"/>
      <c r="AJ61" s="2551"/>
      <c r="AK61" s="2551"/>
      <c r="AL61" s="2551"/>
      <c r="AM61" s="2551"/>
      <c r="AN61" s="2551"/>
      <c r="AO61" s="2551"/>
      <c r="AP61" s="2552"/>
      <c r="AQ61" s="610"/>
      <c r="AR61" s="606"/>
      <c r="AS61" s="606"/>
      <c r="AT61" s="606"/>
      <c r="AU61" s="606"/>
      <c r="AV61" s="2540"/>
      <c r="AW61" s="2540"/>
      <c r="AX61" s="2540"/>
      <c r="AY61" s="2540"/>
      <c r="AZ61" s="2540"/>
      <c r="BA61" s="2540"/>
      <c r="BB61" s="2540"/>
      <c r="BC61" s="2540"/>
      <c r="BD61" s="2540"/>
      <c r="BE61" s="2540"/>
      <c r="BF61" s="2540"/>
      <c r="BG61" s="2540"/>
      <c r="BH61" s="2540"/>
      <c r="BI61" s="2540"/>
      <c r="BJ61" s="2540"/>
      <c r="BK61" s="2540"/>
      <c r="BL61" s="2540"/>
      <c r="BM61" s="2540"/>
      <c r="BN61" s="2540"/>
      <c r="BO61" s="2540"/>
      <c r="BP61" s="2540"/>
      <c r="BQ61" s="2540"/>
      <c r="BR61" s="2540"/>
      <c r="BS61" s="2540"/>
      <c r="BT61" s="2540"/>
      <c r="BU61" s="2540"/>
      <c r="BV61" s="2540"/>
      <c r="BW61" s="2540"/>
      <c r="BX61" s="2540"/>
      <c r="BY61" s="2540"/>
      <c r="BZ61" s="2540"/>
      <c r="CA61" s="2540"/>
      <c r="CB61" s="2540"/>
      <c r="CC61" s="2540"/>
      <c r="CD61" s="2540"/>
      <c r="CE61" s="2540"/>
      <c r="CF61" s="2540"/>
      <c r="CG61" s="606"/>
    </row>
    <row r="62" spans="1:85" ht="13.5" customHeight="1">
      <c r="A62" s="606"/>
      <c r="B62" s="664"/>
      <c r="C62" s="610"/>
      <c r="D62" s="2541" t="s">
        <v>1363</v>
      </c>
      <c r="E62" s="2542"/>
      <c r="F62" s="2542"/>
      <c r="G62" s="2542"/>
      <c r="H62" s="2543"/>
      <c r="I62" s="2547"/>
      <c r="J62" s="2548"/>
      <c r="K62" s="2548"/>
      <c r="L62" s="2548"/>
      <c r="M62" s="2548"/>
      <c r="N62" s="2548"/>
      <c r="O62" s="2548"/>
      <c r="P62" s="2548"/>
      <c r="Q62" s="2548"/>
      <c r="R62" s="2548"/>
      <c r="S62" s="2548"/>
      <c r="T62" s="2548"/>
      <c r="U62" s="2548"/>
      <c r="V62" s="2549"/>
      <c r="W62" s="664"/>
      <c r="X62" s="610"/>
      <c r="Y62" s="2541" t="s">
        <v>1363</v>
      </c>
      <c r="Z62" s="2542"/>
      <c r="AA62" s="2542"/>
      <c r="AB62" s="2542"/>
      <c r="AC62" s="2543"/>
      <c r="AD62" s="2547"/>
      <c r="AE62" s="2548"/>
      <c r="AF62" s="2548"/>
      <c r="AG62" s="2548"/>
      <c r="AH62" s="2548"/>
      <c r="AI62" s="2548"/>
      <c r="AJ62" s="2548"/>
      <c r="AK62" s="2548"/>
      <c r="AL62" s="2548"/>
      <c r="AM62" s="2548"/>
      <c r="AN62" s="2548"/>
      <c r="AO62" s="2548"/>
      <c r="AP62" s="2549"/>
      <c r="AQ62" s="610"/>
      <c r="AR62" s="606" t="s">
        <v>1381</v>
      </c>
      <c r="AS62" s="606"/>
      <c r="AT62" s="606"/>
      <c r="AU62" s="606"/>
      <c r="AV62" s="606" t="s">
        <v>1382</v>
      </c>
      <c r="AW62" s="606"/>
      <c r="AX62" s="606"/>
      <c r="AY62" s="606"/>
      <c r="AZ62" s="606"/>
      <c r="BA62" s="606"/>
      <c r="BB62" s="606"/>
      <c r="BC62" s="606"/>
      <c r="BD62" s="606"/>
      <c r="BE62" s="606"/>
      <c r="BF62" s="606"/>
      <c r="BG62" s="606"/>
      <c r="BH62" s="606"/>
      <c r="BI62" s="606"/>
      <c r="BJ62" s="606"/>
      <c r="BK62" s="606"/>
      <c r="BL62" s="606"/>
      <c r="BM62" s="606"/>
      <c r="BN62" s="606"/>
      <c r="BO62" s="606"/>
      <c r="BP62" s="606"/>
      <c r="BQ62" s="606"/>
      <c r="BR62" s="606"/>
      <c r="BS62" s="606"/>
      <c r="BT62" s="606"/>
      <c r="BU62" s="606"/>
      <c r="BV62" s="606"/>
      <c r="BW62" s="606"/>
      <c r="BX62" s="606"/>
      <c r="BY62" s="606"/>
      <c r="BZ62" s="606"/>
      <c r="CA62" s="606"/>
      <c r="CB62" s="606"/>
      <c r="CC62" s="606"/>
      <c r="CD62" s="606"/>
      <c r="CE62" s="606"/>
      <c r="CF62" s="606"/>
      <c r="CG62" s="606"/>
    </row>
    <row r="63" spans="1:85" ht="13.5" customHeight="1">
      <c r="A63" s="606"/>
      <c r="B63" s="664"/>
      <c r="C63" s="610"/>
      <c r="D63" s="2544"/>
      <c r="E63" s="2545"/>
      <c r="F63" s="2545"/>
      <c r="G63" s="2545"/>
      <c r="H63" s="2546"/>
      <c r="I63" s="2550"/>
      <c r="J63" s="2551"/>
      <c r="K63" s="2551"/>
      <c r="L63" s="2551"/>
      <c r="M63" s="2551"/>
      <c r="N63" s="2551"/>
      <c r="O63" s="2551"/>
      <c r="P63" s="2551"/>
      <c r="Q63" s="2551"/>
      <c r="R63" s="2551"/>
      <c r="S63" s="2551"/>
      <c r="T63" s="2551"/>
      <c r="U63" s="2551"/>
      <c r="V63" s="2552"/>
      <c r="W63" s="664"/>
      <c r="X63" s="610"/>
      <c r="Y63" s="2544"/>
      <c r="Z63" s="2545"/>
      <c r="AA63" s="2545"/>
      <c r="AB63" s="2545"/>
      <c r="AC63" s="2546"/>
      <c r="AD63" s="2550"/>
      <c r="AE63" s="2551"/>
      <c r="AF63" s="2551"/>
      <c r="AG63" s="2551"/>
      <c r="AH63" s="2551"/>
      <c r="AI63" s="2551"/>
      <c r="AJ63" s="2551"/>
      <c r="AK63" s="2551"/>
      <c r="AL63" s="2551"/>
      <c r="AM63" s="2551"/>
      <c r="AN63" s="2551"/>
      <c r="AO63" s="2551"/>
      <c r="AP63" s="2552"/>
      <c r="AQ63" s="610"/>
      <c r="AR63" s="606"/>
      <c r="AS63" s="606"/>
      <c r="AT63" s="606"/>
      <c r="AU63" s="606"/>
      <c r="AV63" s="2539" t="s">
        <v>1383</v>
      </c>
      <c r="AW63" s="2540"/>
      <c r="AX63" s="2540"/>
      <c r="AY63" s="2540"/>
      <c r="AZ63" s="2540"/>
      <c r="BA63" s="2540"/>
      <c r="BB63" s="2540"/>
      <c r="BC63" s="2540"/>
      <c r="BD63" s="2540"/>
      <c r="BE63" s="2540"/>
      <c r="BF63" s="2540"/>
      <c r="BG63" s="2540"/>
      <c r="BH63" s="2540"/>
      <c r="BI63" s="2540"/>
      <c r="BJ63" s="2540"/>
      <c r="BK63" s="2540"/>
      <c r="BL63" s="2540"/>
      <c r="BM63" s="2540"/>
      <c r="BN63" s="2540"/>
      <c r="BO63" s="2540"/>
      <c r="BP63" s="2540"/>
      <c r="BQ63" s="2540"/>
      <c r="BR63" s="2540"/>
      <c r="BS63" s="2540"/>
      <c r="BT63" s="2540"/>
      <c r="BU63" s="2540"/>
      <c r="BV63" s="2540"/>
      <c r="BW63" s="2540"/>
      <c r="BX63" s="2540"/>
      <c r="BY63" s="2540"/>
      <c r="BZ63" s="2540"/>
      <c r="CA63" s="2540"/>
      <c r="CB63" s="2540"/>
      <c r="CC63" s="2540"/>
      <c r="CD63" s="2540"/>
      <c r="CE63" s="2540"/>
      <c r="CF63" s="2540"/>
      <c r="CG63" s="606"/>
    </row>
    <row r="64" spans="1:85" ht="13.5" customHeight="1">
      <c r="A64" s="606"/>
      <c r="B64" s="664"/>
      <c r="C64" s="610"/>
      <c r="D64" s="2553" t="s">
        <v>1384</v>
      </c>
      <c r="E64" s="2554"/>
      <c r="F64" s="2554"/>
      <c r="G64" s="2554"/>
      <c r="H64" s="2555"/>
      <c r="I64" s="2547"/>
      <c r="J64" s="2548"/>
      <c r="K64" s="2548"/>
      <c r="L64" s="2548"/>
      <c r="M64" s="2548"/>
      <c r="N64" s="2548"/>
      <c r="O64" s="2548"/>
      <c r="P64" s="2548"/>
      <c r="Q64" s="2548"/>
      <c r="R64" s="2548"/>
      <c r="S64" s="2548"/>
      <c r="T64" s="2548"/>
      <c r="U64" s="2548"/>
      <c r="V64" s="2549"/>
      <c r="W64" s="664"/>
      <c r="X64" s="610"/>
      <c r="Y64" s="2553" t="s">
        <v>1384</v>
      </c>
      <c r="Z64" s="2554"/>
      <c r="AA64" s="2554"/>
      <c r="AB64" s="2554"/>
      <c r="AC64" s="2555"/>
      <c r="AD64" s="2547"/>
      <c r="AE64" s="2548"/>
      <c r="AF64" s="2548"/>
      <c r="AG64" s="2548"/>
      <c r="AH64" s="2548"/>
      <c r="AI64" s="2548"/>
      <c r="AJ64" s="2548"/>
      <c r="AK64" s="2548"/>
      <c r="AL64" s="2548"/>
      <c r="AM64" s="2548"/>
      <c r="AN64" s="2548"/>
      <c r="AO64" s="2548"/>
      <c r="AP64" s="2549"/>
      <c r="AQ64" s="610"/>
      <c r="AR64" s="606"/>
      <c r="AS64" s="606"/>
      <c r="AT64" s="606"/>
      <c r="AU64" s="606"/>
      <c r="AV64" s="2540"/>
      <c r="AW64" s="2540"/>
      <c r="AX64" s="2540"/>
      <c r="AY64" s="2540"/>
      <c r="AZ64" s="2540"/>
      <c r="BA64" s="2540"/>
      <c r="BB64" s="2540"/>
      <c r="BC64" s="2540"/>
      <c r="BD64" s="2540"/>
      <c r="BE64" s="2540"/>
      <c r="BF64" s="2540"/>
      <c r="BG64" s="2540"/>
      <c r="BH64" s="2540"/>
      <c r="BI64" s="2540"/>
      <c r="BJ64" s="2540"/>
      <c r="BK64" s="2540"/>
      <c r="BL64" s="2540"/>
      <c r="BM64" s="2540"/>
      <c r="BN64" s="2540"/>
      <c r="BO64" s="2540"/>
      <c r="BP64" s="2540"/>
      <c r="BQ64" s="2540"/>
      <c r="BR64" s="2540"/>
      <c r="BS64" s="2540"/>
      <c r="BT64" s="2540"/>
      <c r="BU64" s="2540"/>
      <c r="BV64" s="2540"/>
      <c r="BW64" s="2540"/>
      <c r="BX64" s="2540"/>
      <c r="BY64" s="2540"/>
      <c r="BZ64" s="2540"/>
      <c r="CA64" s="2540"/>
      <c r="CB64" s="2540"/>
      <c r="CC64" s="2540"/>
      <c r="CD64" s="2540"/>
      <c r="CE64" s="2540"/>
      <c r="CF64" s="2540"/>
      <c r="CG64" s="606"/>
    </row>
    <row r="65" spans="1:85" ht="14.25" customHeight="1">
      <c r="A65" s="606"/>
      <c r="B65" s="665"/>
      <c r="C65" s="666"/>
      <c r="D65" s="2556"/>
      <c r="E65" s="2557"/>
      <c r="F65" s="2557"/>
      <c r="G65" s="2557"/>
      <c r="H65" s="2558"/>
      <c r="I65" s="2550"/>
      <c r="J65" s="2551"/>
      <c r="K65" s="2551"/>
      <c r="L65" s="2551"/>
      <c r="M65" s="2551"/>
      <c r="N65" s="2551"/>
      <c r="O65" s="2551"/>
      <c r="P65" s="2551"/>
      <c r="Q65" s="2551"/>
      <c r="R65" s="2551"/>
      <c r="S65" s="2551"/>
      <c r="T65" s="2551"/>
      <c r="U65" s="2551"/>
      <c r="V65" s="2552"/>
      <c r="W65" s="665"/>
      <c r="X65" s="666"/>
      <c r="Y65" s="2556"/>
      <c r="Z65" s="2557"/>
      <c r="AA65" s="2557"/>
      <c r="AB65" s="2557"/>
      <c r="AC65" s="2558"/>
      <c r="AD65" s="2550"/>
      <c r="AE65" s="2551"/>
      <c r="AF65" s="2551"/>
      <c r="AG65" s="2551"/>
      <c r="AH65" s="2551"/>
      <c r="AI65" s="2551"/>
      <c r="AJ65" s="2551"/>
      <c r="AK65" s="2551"/>
      <c r="AL65" s="2551"/>
      <c r="AM65" s="2551"/>
      <c r="AN65" s="2551"/>
      <c r="AO65" s="2551"/>
      <c r="AP65" s="2552"/>
      <c r="AQ65" s="610"/>
      <c r="AR65" s="606" t="s">
        <v>1385</v>
      </c>
      <c r="AS65" s="606"/>
      <c r="AT65" s="606"/>
      <c r="AU65" s="606"/>
      <c r="AV65" s="676" t="s">
        <v>1386</v>
      </c>
      <c r="AW65" s="676"/>
      <c r="AX65" s="676"/>
      <c r="AY65" s="676"/>
      <c r="AZ65" s="676"/>
      <c r="BA65" s="676"/>
      <c r="BB65" s="676"/>
      <c r="BC65" s="676"/>
      <c r="BD65" s="676"/>
      <c r="BE65" s="676"/>
      <c r="BF65" s="676"/>
      <c r="BG65" s="676"/>
      <c r="BH65" s="676"/>
      <c r="BI65" s="676"/>
      <c r="BJ65" s="676"/>
      <c r="BK65" s="676"/>
      <c r="BL65" s="676"/>
      <c r="BM65" s="677"/>
      <c r="BN65" s="677"/>
      <c r="BO65" s="677"/>
      <c r="BP65" s="677"/>
      <c r="BQ65" s="677"/>
      <c r="BR65" s="677"/>
      <c r="BS65" s="677"/>
      <c r="BT65" s="677"/>
      <c r="BU65" s="677"/>
      <c r="BV65" s="677"/>
      <c r="BW65" s="677"/>
      <c r="BX65" s="677"/>
      <c r="BY65" s="677"/>
      <c r="BZ65" s="677"/>
      <c r="CA65" s="677"/>
      <c r="CB65" s="677"/>
      <c r="CC65" s="677"/>
      <c r="CD65" s="677"/>
      <c r="CE65" s="677"/>
      <c r="CF65" s="677"/>
      <c r="CG65" s="606"/>
    </row>
    <row r="66" spans="1:85" ht="12" customHeight="1">
      <c r="A66" s="606"/>
      <c r="B66" s="610"/>
      <c r="C66" s="610"/>
      <c r="D66" s="678"/>
      <c r="E66" s="678"/>
      <c r="F66" s="678"/>
      <c r="G66" s="678"/>
      <c r="H66" s="678"/>
      <c r="I66" s="623"/>
      <c r="J66" s="623"/>
      <c r="K66" s="623"/>
      <c r="L66" s="623"/>
      <c r="M66" s="623"/>
      <c r="N66" s="623"/>
      <c r="O66" s="623"/>
      <c r="P66" s="623"/>
      <c r="Q66" s="623"/>
      <c r="R66" s="623"/>
      <c r="S66" s="623"/>
      <c r="T66" s="623"/>
      <c r="U66" s="623"/>
      <c r="V66" s="623"/>
      <c r="W66" s="623"/>
      <c r="X66" s="623"/>
      <c r="Y66" s="679"/>
      <c r="Z66" s="679"/>
      <c r="AA66" s="679"/>
      <c r="AB66" s="679"/>
      <c r="AC66" s="679"/>
      <c r="AD66" s="623"/>
      <c r="AE66" s="623"/>
      <c r="AF66" s="623"/>
      <c r="AG66" s="623"/>
      <c r="AH66" s="623"/>
      <c r="AI66" s="623"/>
      <c r="AJ66" s="623"/>
      <c r="AK66" s="623"/>
      <c r="AL66" s="623"/>
      <c r="AM66" s="623"/>
      <c r="AN66" s="623"/>
      <c r="AO66" s="623"/>
      <c r="AP66" s="623"/>
      <c r="AQ66" s="680"/>
      <c r="AR66" s="681"/>
      <c r="AS66" s="676"/>
      <c r="AT66" s="676"/>
      <c r="AU66" s="676"/>
      <c r="AV66" s="676"/>
      <c r="AW66" s="676"/>
      <c r="AX66" s="676"/>
      <c r="AY66" s="676"/>
      <c r="AZ66" s="676"/>
      <c r="BA66" s="676"/>
      <c r="BB66" s="676"/>
      <c r="BC66" s="676"/>
      <c r="BD66" s="676"/>
      <c r="BE66" s="676"/>
      <c r="BF66" s="676"/>
      <c r="BG66" s="676"/>
      <c r="BH66" s="676"/>
      <c r="BI66" s="676"/>
      <c r="BJ66" s="676"/>
      <c r="BK66" s="676"/>
      <c r="BL66" s="676"/>
      <c r="BM66" s="676"/>
      <c r="BN66" s="676"/>
      <c r="BO66" s="676"/>
      <c r="BP66" s="676"/>
      <c r="BQ66" s="676"/>
      <c r="BR66" s="676"/>
      <c r="BS66" s="676"/>
      <c r="BT66" s="676"/>
      <c r="BU66" s="676"/>
      <c r="BV66" s="676"/>
      <c r="BW66" s="676"/>
      <c r="BX66" s="676"/>
      <c r="BY66" s="676"/>
      <c r="BZ66" s="676"/>
      <c r="CA66" s="676"/>
      <c r="CB66" s="676"/>
      <c r="CC66" s="676"/>
      <c r="CD66" s="676"/>
      <c r="CE66" s="676"/>
      <c r="CF66" s="676"/>
      <c r="CG66" s="606"/>
    </row>
    <row r="67" spans="1:85" ht="12" customHeight="1">
      <c r="A67" s="606"/>
      <c r="B67" s="2514" t="s">
        <v>1368</v>
      </c>
      <c r="C67" s="2514"/>
      <c r="D67" s="2514"/>
      <c r="E67" s="2514"/>
      <c r="F67" s="2514"/>
      <c r="G67" s="2514"/>
      <c r="H67" s="2514"/>
      <c r="I67" s="2514"/>
      <c r="J67" s="2517" t="s">
        <v>1369</v>
      </c>
      <c r="K67" s="2517"/>
      <c r="L67" s="2517"/>
      <c r="M67" s="2517"/>
      <c r="N67" s="2517"/>
      <c r="O67" s="2517"/>
      <c r="P67" s="2520" t="s">
        <v>1371</v>
      </c>
      <c r="Q67" s="2521"/>
      <c r="R67" s="2521"/>
      <c r="S67" s="2521"/>
      <c r="T67" s="2521"/>
      <c r="U67" s="2521"/>
      <c r="V67" s="2521"/>
      <c r="W67" s="2522"/>
      <c r="X67" s="2527" t="s">
        <v>1369</v>
      </c>
      <c r="Y67" s="2528"/>
      <c r="Z67" s="2528"/>
      <c r="AA67" s="2528"/>
      <c r="AB67" s="2528"/>
      <c r="AC67" s="2529"/>
      <c r="AD67" s="2536" t="s">
        <v>1372</v>
      </c>
      <c r="AE67" s="2521"/>
      <c r="AF67" s="2521"/>
      <c r="AG67" s="2521"/>
      <c r="AH67" s="2521"/>
      <c r="AI67" s="2521"/>
      <c r="AJ67" s="2522"/>
      <c r="AK67" s="2527" t="s">
        <v>1369</v>
      </c>
      <c r="AL67" s="2528"/>
      <c r="AM67" s="2528"/>
      <c r="AN67" s="2528"/>
      <c r="AO67" s="2528"/>
      <c r="AP67" s="2529"/>
      <c r="AQ67" s="680"/>
      <c r="AR67" s="681" t="s">
        <v>1388</v>
      </c>
      <c r="AS67" s="682"/>
      <c r="AT67" s="682"/>
      <c r="AU67" s="682"/>
      <c r="AV67" s="676"/>
      <c r="AW67" s="676"/>
      <c r="AX67" s="676"/>
      <c r="AY67" s="676"/>
      <c r="AZ67" s="676"/>
      <c r="BA67" s="676"/>
      <c r="BB67" s="676"/>
      <c r="BC67" s="676"/>
      <c r="BD67" s="676"/>
      <c r="BE67" s="676"/>
      <c r="BF67" s="676"/>
      <c r="BG67" s="676"/>
      <c r="BH67" s="676"/>
      <c r="BI67" s="676"/>
      <c r="BJ67" s="676"/>
      <c r="BK67" s="676"/>
      <c r="BL67" s="676"/>
      <c r="BM67" s="676"/>
      <c r="BN67" s="676"/>
      <c r="BO67" s="676"/>
      <c r="BP67" s="676"/>
      <c r="BQ67" s="676"/>
      <c r="BR67" s="676"/>
      <c r="BS67" s="676"/>
      <c r="BT67" s="676"/>
      <c r="BU67" s="676"/>
      <c r="BV67" s="676"/>
      <c r="BW67" s="676"/>
      <c r="BX67" s="676"/>
      <c r="BY67" s="676"/>
      <c r="BZ67" s="676"/>
      <c r="CA67" s="676"/>
      <c r="CB67" s="676"/>
      <c r="CC67" s="676"/>
      <c r="CD67" s="676"/>
      <c r="CE67" s="676"/>
      <c r="CF67" s="676"/>
      <c r="CG67" s="606"/>
    </row>
    <row r="68" spans="1:85" ht="14.25" customHeight="1">
      <c r="A68" s="606"/>
      <c r="B68" s="2515"/>
      <c r="C68" s="2515"/>
      <c r="D68" s="2515"/>
      <c r="E68" s="2515"/>
      <c r="F68" s="2515"/>
      <c r="G68" s="2515"/>
      <c r="H68" s="2515"/>
      <c r="I68" s="2515"/>
      <c r="J68" s="2518"/>
      <c r="K68" s="2518"/>
      <c r="L68" s="2518"/>
      <c r="M68" s="2518"/>
      <c r="N68" s="2518"/>
      <c r="O68" s="2518"/>
      <c r="P68" s="2523"/>
      <c r="Q68" s="2523"/>
      <c r="R68" s="2523"/>
      <c r="S68" s="2523"/>
      <c r="T68" s="2523"/>
      <c r="U68" s="2523"/>
      <c r="V68" s="2523"/>
      <c r="W68" s="2524"/>
      <c r="X68" s="2530"/>
      <c r="Y68" s="2531"/>
      <c r="Z68" s="2531"/>
      <c r="AA68" s="2531"/>
      <c r="AB68" s="2531"/>
      <c r="AC68" s="2532"/>
      <c r="AD68" s="2537"/>
      <c r="AE68" s="2523"/>
      <c r="AF68" s="2523"/>
      <c r="AG68" s="2523"/>
      <c r="AH68" s="2523"/>
      <c r="AI68" s="2523"/>
      <c r="AJ68" s="2524"/>
      <c r="AK68" s="2530"/>
      <c r="AL68" s="2531"/>
      <c r="AM68" s="2531"/>
      <c r="AN68" s="2531"/>
      <c r="AO68" s="2531"/>
      <c r="AP68" s="2532"/>
      <c r="AQ68" s="680"/>
      <c r="AR68" s="606"/>
      <c r="AS68" s="606"/>
      <c r="AT68" s="606"/>
      <c r="AU68" s="606"/>
      <c r="AV68" s="606"/>
      <c r="AW68" s="606"/>
      <c r="AX68" s="606"/>
      <c r="AY68" s="606"/>
      <c r="AZ68" s="606"/>
      <c r="BA68" s="606"/>
      <c r="BB68" s="606"/>
      <c r="BC68" s="606"/>
      <c r="BD68" s="606"/>
      <c r="BE68" s="606"/>
      <c r="BF68" s="606"/>
      <c r="BG68" s="606"/>
      <c r="BH68" s="606"/>
      <c r="BI68" s="606"/>
      <c r="BJ68" s="606"/>
      <c r="BK68" s="606"/>
      <c r="BL68" s="606"/>
      <c r="BM68" s="606"/>
      <c r="BN68" s="606"/>
      <c r="BO68" s="606"/>
      <c r="BP68" s="606"/>
      <c r="BQ68" s="606"/>
      <c r="BR68" s="606"/>
      <c r="BS68" s="606"/>
      <c r="BT68" s="606"/>
      <c r="BU68" s="606"/>
      <c r="BV68" s="606"/>
      <c r="BW68" s="606"/>
      <c r="BX68" s="606"/>
      <c r="BY68" s="606"/>
      <c r="BZ68" s="606"/>
      <c r="CA68" s="606"/>
      <c r="CB68" s="606"/>
      <c r="CC68" s="606"/>
      <c r="CD68" s="606"/>
      <c r="CE68" s="606"/>
      <c r="CF68" s="606"/>
      <c r="CG68" s="606"/>
    </row>
    <row r="69" spans="1:85" ht="12" customHeight="1">
      <c r="A69" s="606"/>
      <c r="B69" s="2516"/>
      <c r="C69" s="2516"/>
      <c r="D69" s="2516"/>
      <c r="E69" s="2516"/>
      <c r="F69" s="2516"/>
      <c r="G69" s="2516"/>
      <c r="H69" s="2516"/>
      <c r="I69" s="2516"/>
      <c r="J69" s="2519"/>
      <c r="K69" s="2519"/>
      <c r="L69" s="2519"/>
      <c r="M69" s="2519"/>
      <c r="N69" s="2519"/>
      <c r="O69" s="2519"/>
      <c r="P69" s="2525"/>
      <c r="Q69" s="2525"/>
      <c r="R69" s="2525"/>
      <c r="S69" s="2525"/>
      <c r="T69" s="2525"/>
      <c r="U69" s="2525"/>
      <c r="V69" s="2525"/>
      <c r="W69" s="2526"/>
      <c r="X69" s="2533"/>
      <c r="Y69" s="2534"/>
      <c r="Z69" s="2534"/>
      <c r="AA69" s="2534"/>
      <c r="AB69" s="2534"/>
      <c r="AC69" s="2535"/>
      <c r="AD69" s="2538"/>
      <c r="AE69" s="2525"/>
      <c r="AF69" s="2525"/>
      <c r="AG69" s="2525"/>
      <c r="AH69" s="2525"/>
      <c r="AI69" s="2525"/>
      <c r="AJ69" s="2526"/>
      <c r="AK69" s="2533"/>
      <c r="AL69" s="2534"/>
      <c r="AM69" s="2534"/>
      <c r="AN69" s="2534"/>
      <c r="AO69" s="2534"/>
      <c r="AP69" s="2535"/>
      <c r="AQ69" s="680"/>
      <c r="AR69" s="606"/>
      <c r="AS69" s="606"/>
      <c r="AT69" s="606"/>
      <c r="AU69" s="606"/>
      <c r="AV69" s="606"/>
      <c r="AW69" s="606"/>
      <c r="AX69" s="606"/>
      <c r="AY69" s="606"/>
      <c r="AZ69" s="606"/>
      <c r="BA69" s="606"/>
      <c r="BB69" s="606"/>
      <c r="BC69" s="606"/>
      <c r="BD69" s="606"/>
      <c r="BE69" s="606"/>
      <c r="BF69" s="606"/>
      <c r="BG69" s="606"/>
      <c r="BH69" s="606"/>
      <c r="BI69" s="606"/>
      <c r="BJ69" s="606"/>
      <c r="BK69" s="606"/>
      <c r="BL69" s="606"/>
      <c r="BM69" s="606"/>
      <c r="BN69" s="606"/>
      <c r="BO69" s="606"/>
      <c r="BP69" s="606"/>
      <c r="BQ69" s="606"/>
      <c r="BR69" s="606"/>
      <c r="BS69" s="606"/>
      <c r="BT69" s="606"/>
      <c r="BU69" s="606"/>
      <c r="BV69" s="606"/>
      <c r="BW69" s="606"/>
      <c r="BX69" s="606"/>
      <c r="BY69" s="606"/>
      <c r="BZ69" s="606"/>
      <c r="CA69" s="606"/>
      <c r="CB69" s="606"/>
      <c r="CC69" s="606"/>
      <c r="CD69" s="606"/>
      <c r="CE69" s="606"/>
      <c r="CF69" s="606"/>
      <c r="CG69" s="606"/>
    </row>
    <row r="70" spans="1:85" ht="12" customHeight="1">
      <c r="A70" s="606"/>
      <c r="B70" s="683"/>
      <c r="C70" s="683"/>
      <c r="D70" s="683"/>
      <c r="E70" s="683"/>
      <c r="F70" s="683"/>
      <c r="G70" s="683"/>
      <c r="H70" s="683"/>
      <c r="I70" s="683"/>
      <c r="J70" s="683"/>
      <c r="K70" s="683"/>
      <c r="L70" s="661"/>
      <c r="M70" s="661"/>
      <c r="N70" s="661"/>
      <c r="O70" s="661"/>
      <c r="P70" s="661"/>
      <c r="Q70" s="661"/>
      <c r="R70" s="661"/>
      <c r="S70" s="661"/>
      <c r="T70" s="661"/>
      <c r="U70" s="661"/>
      <c r="V70" s="661"/>
      <c r="W70" s="661"/>
      <c r="X70" s="661"/>
      <c r="Y70" s="661"/>
      <c r="Z70" s="661"/>
      <c r="AA70" s="661"/>
      <c r="AB70" s="661"/>
      <c r="AC70" s="661"/>
      <c r="AD70" s="661"/>
      <c r="AE70" s="661"/>
      <c r="AF70" s="661"/>
      <c r="AG70" s="684"/>
      <c r="AH70" s="684"/>
      <c r="AI70" s="684"/>
      <c r="AJ70" s="684"/>
      <c r="AK70" s="684"/>
      <c r="AL70" s="684"/>
      <c r="AM70" s="684"/>
      <c r="AN70" s="684"/>
      <c r="AO70" s="684"/>
      <c r="AP70" s="684"/>
      <c r="AQ70" s="680"/>
      <c r="AR70" s="681"/>
      <c r="AS70" s="682"/>
      <c r="AT70" s="682"/>
      <c r="AU70" s="682"/>
      <c r="AV70" s="676"/>
      <c r="AW70" s="676"/>
      <c r="AX70" s="676"/>
      <c r="AY70" s="676"/>
      <c r="AZ70" s="676"/>
      <c r="BA70" s="676"/>
      <c r="BB70" s="676"/>
      <c r="BC70" s="676"/>
      <c r="BD70" s="676"/>
      <c r="BE70" s="676"/>
      <c r="BF70" s="676"/>
      <c r="BG70" s="676"/>
      <c r="BH70" s="676"/>
      <c r="BI70" s="676"/>
      <c r="BJ70" s="676"/>
      <c r="BK70" s="676"/>
      <c r="BL70" s="676"/>
      <c r="BM70" s="676"/>
      <c r="BN70" s="676"/>
      <c r="BO70" s="676"/>
      <c r="BP70" s="676"/>
      <c r="BQ70" s="676"/>
      <c r="BR70" s="676"/>
      <c r="BS70" s="676"/>
      <c r="BT70" s="676"/>
      <c r="BU70" s="676"/>
      <c r="BV70" s="676"/>
      <c r="BW70" s="676"/>
      <c r="BX70" s="676"/>
      <c r="BY70" s="676"/>
      <c r="BZ70" s="676"/>
      <c r="CA70" s="676"/>
      <c r="CB70" s="676"/>
      <c r="CC70" s="676"/>
      <c r="CD70" s="676"/>
      <c r="CE70" s="676"/>
      <c r="CF70" s="676"/>
      <c r="CG70" s="606"/>
    </row>
    <row r="71" spans="1:85" ht="12" customHeight="1">
      <c r="A71" s="606"/>
      <c r="B71" s="683"/>
      <c r="C71" s="683"/>
      <c r="D71" s="683"/>
      <c r="E71" s="683"/>
      <c r="F71" s="683"/>
      <c r="G71" s="683"/>
      <c r="H71" s="683"/>
      <c r="I71" s="683"/>
      <c r="J71" s="683"/>
      <c r="K71" s="683"/>
      <c r="L71" s="661"/>
      <c r="M71" s="661"/>
      <c r="N71" s="661"/>
      <c r="O71" s="661"/>
      <c r="P71" s="661"/>
      <c r="Q71" s="661"/>
      <c r="R71" s="661"/>
      <c r="S71" s="661"/>
      <c r="T71" s="661"/>
      <c r="U71" s="661"/>
      <c r="V71" s="661"/>
      <c r="W71" s="661"/>
      <c r="X71" s="661"/>
      <c r="Y71" s="661"/>
      <c r="Z71" s="661"/>
      <c r="AA71" s="661"/>
      <c r="AB71" s="661"/>
      <c r="AC71" s="661"/>
      <c r="AD71" s="661"/>
      <c r="AE71" s="661"/>
      <c r="AF71" s="661"/>
      <c r="AG71" s="684"/>
      <c r="AH71" s="684"/>
      <c r="AI71" s="684"/>
      <c r="AJ71" s="684"/>
      <c r="AK71" s="684"/>
      <c r="AL71" s="684"/>
      <c r="AM71" s="684"/>
      <c r="AN71" s="684"/>
      <c r="AO71" s="684"/>
      <c r="AP71" s="684"/>
      <c r="AQ71" s="680"/>
      <c r="AR71" s="681"/>
      <c r="AS71" s="682"/>
      <c r="AT71" s="682"/>
      <c r="AU71" s="682"/>
      <c r="AV71" s="682"/>
      <c r="AW71" s="682"/>
      <c r="AX71" s="682"/>
      <c r="AY71" s="682"/>
      <c r="AZ71" s="682"/>
      <c r="BA71" s="682"/>
      <c r="BB71" s="682"/>
      <c r="BC71" s="682"/>
      <c r="BD71" s="682"/>
      <c r="BE71" s="682"/>
      <c r="BF71" s="682"/>
      <c r="BG71" s="682"/>
      <c r="BH71" s="682"/>
      <c r="BI71" s="682"/>
      <c r="BJ71" s="682"/>
      <c r="BK71" s="682"/>
      <c r="BL71" s="606"/>
      <c r="BM71" s="606"/>
      <c r="BN71" s="606"/>
      <c r="BO71" s="606"/>
      <c r="BP71" s="606"/>
      <c r="BQ71" s="606"/>
      <c r="BR71" s="606"/>
      <c r="BS71" s="606"/>
      <c r="BT71" s="606"/>
      <c r="BU71" s="606"/>
      <c r="BV71" s="606"/>
      <c r="BW71" s="606"/>
      <c r="BX71" s="606"/>
      <c r="BY71" s="606"/>
      <c r="BZ71" s="606"/>
      <c r="CA71" s="606"/>
      <c r="CB71" s="606"/>
      <c r="CC71" s="606"/>
      <c r="CD71" s="606"/>
      <c r="CE71" s="606"/>
      <c r="CF71" s="606"/>
      <c r="CG71" s="606"/>
    </row>
    <row r="72" spans="1:85" ht="12" customHeight="1">
      <c r="A72" s="606"/>
      <c r="B72" s="683"/>
      <c r="C72" s="683"/>
      <c r="D72" s="683"/>
      <c r="E72" s="683"/>
      <c r="F72" s="683"/>
      <c r="G72" s="683"/>
      <c r="H72" s="683"/>
      <c r="I72" s="683"/>
      <c r="J72" s="683"/>
      <c r="K72" s="683"/>
      <c r="L72" s="661"/>
      <c r="M72" s="661"/>
      <c r="N72" s="661"/>
      <c r="O72" s="661"/>
      <c r="P72" s="661"/>
      <c r="Q72" s="661"/>
      <c r="R72" s="661"/>
      <c r="S72" s="661"/>
      <c r="T72" s="661"/>
      <c r="U72" s="661"/>
      <c r="V72" s="661"/>
      <c r="W72" s="661"/>
      <c r="X72" s="661"/>
      <c r="Y72" s="661"/>
      <c r="Z72" s="661"/>
      <c r="AA72" s="661"/>
      <c r="AB72" s="661"/>
      <c r="AC72" s="661"/>
      <c r="AD72" s="661"/>
      <c r="AE72" s="661"/>
      <c r="AF72" s="661"/>
      <c r="AG72" s="684"/>
      <c r="AH72" s="684"/>
      <c r="AI72" s="684"/>
      <c r="AJ72" s="684"/>
      <c r="AK72" s="684"/>
      <c r="AL72" s="684"/>
      <c r="AM72" s="684"/>
      <c r="AN72" s="684"/>
      <c r="AO72" s="684"/>
      <c r="AP72" s="684"/>
      <c r="AQ72" s="680"/>
      <c r="AR72" s="682"/>
      <c r="AS72" s="682"/>
      <c r="AT72" s="682"/>
      <c r="AU72" s="682"/>
      <c r="AV72" s="682"/>
      <c r="AW72" s="682"/>
      <c r="AX72" s="682"/>
      <c r="AY72" s="682"/>
      <c r="AZ72" s="682"/>
      <c r="BA72" s="682"/>
      <c r="BB72" s="682"/>
      <c r="BC72" s="682"/>
      <c r="BD72" s="682"/>
      <c r="BE72" s="682"/>
      <c r="BF72" s="682"/>
      <c r="BG72" s="682"/>
      <c r="BH72" s="682"/>
      <c r="BI72" s="682"/>
      <c r="BJ72" s="682"/>
      <c r="BK72" s="682"/>
      <c r="BL72" s="606"/>
      <c r="BM72" s="606"/>
      <c r="BN72" s="606"/>
      <c r="BO72" s="606"/>
      <c r="BP72" s="606"/>
      <c r="BQ72" s="606"/>
      <c r="BR72" s="606"/>
      <c r="BS72" s="606"/>
      <c r="BT72" s="606"/>
      <c r="BU72" s="606"/>
      <c r="BV72" s="606"/>
      <c r="BW72" s="606"/>
      <c r="BX72" s="606"/>
      <c r="BY72" s="606"/>
      <c r="BZ72" s="606"/>
      <c r="CA72" s="606"/>
      <c r="CB72" s="606"/>
      <c r="CC72" s="606"/>
      <c r="CD72" s="606"/>
      <c r="CE72" s="606"/>
      <c r="CF72" s="606"/>
      <c r="CG72" s="606"/>
    </row>
    <row r="73" spans="1:85" ht="12" customHeight="1">
      <c r="A73" s="606"/>
      <c r="B73" s="683"/>
      <c r="C73" s="683"/>
      <c r="D73" s="683"/>
      <c r="E73" s="683"/>
      <c r="F73" s="683"/>
      <c r="G73" s="683"/>
      <c r="H73" s="683"/>
      <c r="I73" s="683"/>
      <c r="J73" s="683"/>
      <c r="K73" s="683"/>
      <c r="L73" s="661"/>
      <c r="M73" s="661"/>
      <c r="N73" s="661"/>
      <c r="O73" s="661"/>
      <c r="P73" s="661"/>
      <c r="Q73" s="661"/>
      <c r="R73" s="661"/>
      <c r="S73" s="661"/>
      <c r="T73" s="661"/>
      <c r="U73" s="661"/>
      <c r="V73" s="661"/>
      <c r="W73" s="661"/>
      <c r="X73" s="661"/>
      <c r="Y73" s="661"/>
      <c r="Z73" s="661"/>
      <c r="AA73" s="661"/>
      <c r="AB73" s="661"/>
      <c r="AC73" s="661"/>
      <c r="AD73" s="661"/>
      <c r="AE73" s="661"/>
      <c r="AF73" s="661"/>
      <c r="AG73" s="684"/>
      <c r="AH73" s="684"/>
      <c r="AI73" s="684"/>
      <c r="AJ73" s="684"/>
      <c r="AK73" s="684"/>
      <c r="AL73" s="684"/>
      <c r="AM73" s="684"/>
      <c r="AN73" s="684"/>
      <c r="AO73" s="684"/>
      <c r="AP73" s="684"/>
      <c r="AQ73" s="680"/>
      <c r="AR73" s="682"/>
      <c r="AS73" s="682"/>
      <c r="AT73" s="682"/>
      <c r="AU73" s="682"/>
      <c r="AV73" s="682"/>
      <c r="AW73" s="682"/>
      <c r="AX73" s="682"/>
      <c r="AY73" s="682"/>
      <c r="AZ73" s="682"/>
      <c r="BA73" s="682"/>
      <c r="BB73" s="682"/>
      <c r="BC73" s="682"/>
      <c r="BD73" s="682"/>
      <c r="BE73" s="682"/>
      <c r="BF73" s="682"/>
      <c r="BG73" s="682"/>
      <c r="BH73" s="682"/>
      <c r="BI73" s="682"/>
      <c r="BJ73" s="682"/>
      <c r="BK73" s="682"/>
      <c r="BL73" s="606"/>
      <c r="BM73" s="606"/>
      <c r="BN73" s="606"/>
      <c r="BO73" s="606"/>
      <c r="BP73" s="606"/>
      <c r="BQ73" s="606"/>
      <c r="BR73" s="606"/>
      <c r="BS73" s="606"/>
      <c r="BT73" s="606"/>
      <c r="BU73" s="606"/>
      <c r="BV73" s="606"/>
      <c r="BW73" s="606"/>
      <c r="BX73" s="606"/>
      <c r="BY73" s="606"/>
      <c r="BZ73" s="606"/>
      <c r="CA73" s="606"/>
      <c r="CB73" s="606"/>
      <c r="CC73" s="606"/>
      <c r="CD73" s="606"/>
      <c r="CE73" s="606"/>
      <c r="CF73" s="606"/>
      <c r="CG73" s="606"/>
    </row>
    <row r="74" spans="1:85" ht="12" customHeight="1">
      <c r="A74" s="606"/>
      <c r="B74" s="683"/>
      <c r="C74" s="683"/>
      <c r="D74" s="683"/>
      <c r="E74" s="683"/>
      <c r="F74" s="683"/>
      <c r="G74" s="683"/>
      <c r="H74" s="683"/>
      <c r="I74" s="683"/>
      <c r="J74" s="683"/>
      <c r="K74" s="683"/>
      <c r="L74" s="661"/>
      <c r="M74" s="661"/>
      <c r="N74" s="661"/>
      <c r="O74" s="661"/>
      <c r="P74" s="661"/>
      <c r="Q74" s="661"/>
      <c r="R74" s="661"/>
      <c r="S74" s="661"/>
      <c r="T74" s="661"/>
      <c r="U74" s="661"/>
      <c r="V74" s="661"/>
      <c r="W74" s="661"/>
      <c r="X74" s="661"/>
      <c r="Y74" s="661"/>
      <c r="Z74" s="661"/>
      <c r="AA74" s="661"/>
      <c r="AB74" s="661"/>
      <c r="AC74" s="661"/>
      <c r="AD74" s="661"/>
      <c r="AE74" s="661"/>
      <c r="AF74" s="661"/>
      <c r="AG74" s="684"/>
      <c r="AH74" s="684"/>
      <c r="AI74" s="684"/>
      <c r="AJ74" s="684"/>
      <c r="AK74" s="684"/>
      <c r="AL74" s="684"/>
      <c r="AM74" s="684"/>
      <c r="AN74" s="684"/>
      <c r="AO74" s="684"/>
      <c r="AP74" s="684"/>
      <c r="AQ74" s="680"/>
      <c r="AR74" s="682"/>
      <c r="AS74" s="682"/>
      <c r="AT74" s="682"/>
      <c r="AU74" s="682"/>
      <c r="AV74" s="682"/>
      <c r="AW74" s="682"/>
      <c r="AX74" s="682"/>
      <c r="AY74" s="682"/>
      <c r="AZ74" s="682"/>
      <c r="BA74" s="682"/>
      <c r="BB74" s="682"/>
      <c r="BC74" s="682"/>
      <c r="BD74" s="682"/>
      <c r="BE74" s="682"/>
      <c r="BF74" s="682"/>
      <c r="BG74" s="682"/>
      <c r="BH74" s="682"/>
      <c r="BI74" s="682"/>
      <c r="BJ74" s="682"/>
      <c r="BK74" s="682"/>
      <c r="BL74" s="606"/>
      <c r="BM74" s="606"/>
      <c r="BN74" s="606"/>
      <c r="BO74" s="606"/>
      <c r="BP74" s="606"/>
      <c r="BQ74" s="606"/>
      <c r="BR74" s="606"/>
      <c r="BS74" s="606"/>
      <c r="BT74" s="606"/>
      <c r="BU74" s="606"/>
      <c r="BV74" s="606"/>
      <c r="BW74" s="606"/>
      <c r="BX74" s="606"/>
      <c r="BY74" s="606"/>
      <c r="BZ74" s="606"/>
      <c r="CA74" s="606"/>
      <c r="CB74" s="606"/>
      <c r="CC74" s="606"/>
      <c r="CD74" s="606"/>
      <c r="CE74" s="606"/>
      <c r="CF74" s="606"/>
      <c r="CG74" s="606"/>
    </row>
    <row r="75" spans="1:85" ht="12" customHeight="1">
      <c r="A75" s="606"/>
      <c r="B75" s="683"/>
      <c r="C75" s="683"/>
      <c r="D75" s="683"/>
      <c r="E75" s="683"/>
      <c r="F75" s="683"/>
      <c r="G75" s="683"/>
      <c r="H75" s="683"/>
      <c r="I75" s="683"/>
      <c r="J75" s="683"/>
      <c r="K75" s="683"/>
      <c r="L75" s="661"/>
      <c r="M75" s="661"/>
      <c r="N75" s="661"/>
      <c r="O75" s="661"/>
      <c r="P75" s="661"/>
      <c r="Q75" s="661"/>
      <c r="R75" s="661"/>
      <c r="S75" s="661"/>
      <c r="T75" s="661"/>
      <c r="U75" s="661"/>
      <c r="V75" s="661"/>
      <c r="W75" s="661"/>
      <c r="X75" s="661"/>
      <c r="Y75" s="661"/>
      <c r="Z75" s="661"/>
      <c r="AA75" s="661"/>
      <c r="AB75" s="661"/>
      <c r="AC75" s="661"/>
      <c r="AD75" s="661"/>
      <c r="AE75" s="661"/>
      <c r="AF75" s="661"/>
      <c r="AG75" s="684"/>
      <c r="AH75" s="684"/>
      <c r="AI75" s="684"/>
      <c r="AJ75" s="684"/>
      <c r="AK75" s="684"/>
      <c r="AL75" s="684"/>
      <c r="AM75" s="684"/>
      <c r="AN75" s="684"/>
      <c r="AO75" s="684"/>
      <c r="AP75" s="684"/>
      <c r="AQ75" s="680"/>
      <c r="AR75" s="682"/>
      <c r="AS75" s="682"/>
      <c r="AT75" s="682"/>
      <c r="AU75" s="682"/>
      <c r="AV75" s="682"/>
      <c r="AW75" s="682"/>
      <c r="AX75" s="682"/>
      <c r="AY75" s="682"/>
      <c r="AZ75" s="682"/>
      <c r="BA75" s="682"/>
      <c r="BB75" s="682"/>
      <c r="BC75" s="682"/>
      <c r="BD75" s="682"/>
      <c r="BE75" s="682"/>
      <c r="BF75" s="682"/>
      <c r="BG75" s="682"/>
      <c r="BH75" s="682"/>
      <c r="BI75" s="682"/>
      <c r="BJ75" s="682"/>
      <c r="BK75" s="682"/>
      <c r="BL75" s="606"/>
      <c r="BM75" s="606"/>
      <c r="BN75" s="606"/>
      <c r="BO75" s="606"/>
      <c r="BP75" s="606"/>
      <c r="BQ75" s="606"/>
      <c r="BR75" s="606"/>
      <c r="BS75" s="606"/>
      <c r="BT75" s="606"/>
      <c r="BU75" s="606"/>
      <c r="BV75" s="606"/>
      <c r="BW75" s="606"/>
      <c r="BX75" s="606"/>
      <c r="BY75" s="606"/>
      <c r="BZ75" s="606"/>
      <c r="CA75" s="606"/>
      <c r="CB75" s="606"/>
      <c r="CC75" s="606"/>
      <c r="CD75" s="606"/>
      <c r="CE75" s="606"/>
      <c r="CF75" s="606"/>
      <c r="CG75" s="606"/>
    </row>
    <row r="76" spans="1:85" ht="12" customHeight="1">
      <c r="A76" s="606"/>
      <c r="B76" s="683"/>
      <c r="C76" s="683"/>
      <c r="D76" s="683"/>
      <c r="E76" s="683"/>
      <c r="F76" s="683"/>
      <c r="G76" s="683"/>
      <c r="H76" s="683"/>
      <c r="I76" s="683"/>
      <c r="J76" s="683"/>
      <c r="K76" s="683"/>
      <c r="L76" s="661"/>
      <c r="M76" s="661"/>
      <c r="N76" s="661"/>
      <c r="O76" s="661"/>
      <c r="P76" s="661"/>
      <c r="Q76" s="661"/>
      <c r="R76" s="661"/>
      <c r="S76" s="661"/>
      <c r="T76" s="661"/>
      <c r="U76" s="661"/>
      <c r="V76" s="661"/>
      <c r="W76" s="661"/>
      <c r="X76" s="661"/>
      <c r="Y76" s="661"/>
      <c r="Z76" s="661"/>
      <c r="AA76" s="661"/>
      <c r="AB76" s="661"/>
      <c r="AC76" s="661"/>
      <c r="AD76" s="661"/>
      <c r="AE76" s="661"/>
      <c r="AF76" s="661"/>
      <c r="AG76" s="684"/>
      <c r="AH76" s="684"/>
      <c r="AI76" s="684"/>
      <c r="AJ76" s="684"/>
      <c r="AK76" s="684"/>
      <c r="AL76" s="684"/>
      <c r="AM76" s="684"/>
      <c r="AN76" s="684"/>
      <c r="AO76" s="684"/>
      <c r="AP76" s="684"/>
      <c r="AQ76" s="680"/>
      <c r="AR76" s="682"/>
      <c r="AS76" s="682"/>
      <c r="AT76" s="682"/>
      <c r="AU76" s="682"/>
      <c r="AV76" s="682"/>
      <c r="AW76" s="682"/>
      <c r="AX76" s="682"/>
      <c r="AY76" s="682"/>
      <c r="AZ76" s="682"/>
      <c r="BA76" s="682"/>
      <c r="BB76" s="682"/>
      <c r="BC76" s="682"/>
      <c r="BD76" s="682"/>
      <c r="BE76" s="682"/>
      <c r="BF76" s="682"/>
      <c r="BG76" s="682"/>
      <c r="BH76" s="682"/>
      <c r="BI76" s="682"/>
      <c r="BJ76" s="682"/>
      <c r="BK76" s="682"/>
      <c r="BL76" s="606"/>
      <c r="BM76" s="606"/>
      <c r="BN76" s="606"/>
      <c r="BO76" s="606"/>
      <c r="BP76" s="606"/>
      <c r="BQ76" s="606"/>
      <c r="BR76" s="606"/>
      <c r="BS76" s="606"/>
      <c r="BT76" s="606"/>
      <c r="BU76" s="606"/>
      <c r="BV76" s="606"/>
      <c r="BW76" s="606"/>
      <c r="BX76" s="606"/>
      <c r="BY76" s="606"/>
      <c r="BZ76" s="606"/>
      <c r="CA76" s="606"/>
      <c r="CB76" s="606"/>
      <c r="CC76" s="606"/>
      <c r="CD76" s="606"/>
      <c r="CE76" s="606"/>
      <c r="CF76" s="606"/>
      <c r="CG76" s="606"/>
    </row>
    <row r="77" spans="1:85" ht="12" customHeight="1">
      <c r="A77" s="606"/>
      <c r="B77" s="683"/>
      <c r="C77" s="683"/>
      <c r="D77" s="683"/>
      <c r="E77" s="683"/>
      <c r="F77" s="683"/>
      <c r="G77" s="683"/>
      <c r="H77" s="683"/>
      <c r="I77" s="683"/>
      <c r="J77" s="683"/>
      <c r="K77" s="683"/>
      <c r="L77" s="661"/>
      <c r="M77" s="661"/>
      <c r="N77" s="661"/>
      <c r="O77" s="661"/>
      <c r="P77" s="661"/>
      <c r="Q77" s="661"/>
      <c r="R77" s="661"/>
      <c r="S77" s="661"/>
      <c r="T77" s="661"/>
      <c r="U77" s="661"/>
      <c r="V77" s="661"/>
      <c r="W77" s="661"/>
      <c r="X77" s="661"/>
      <c r="Y77" s="661"/>
      <c r="Z77" s="661"/>
      <c r="AA77" s="661"/>
      <c r="AB77" s="661"/>
      <c r="AC77" s="661"/>
      <c r="AD77" s="661"/>
      <c r="AE77" s="661"/>
      <c r="AF77" s="661"/>
      <c r="AG77" s="684"/>
      <c r="AH77" s="684"/>
      <c r="AI77" s="684"/>
      <c r="AJ77" s="684"/>
      <c r="AK77" s="684"/>
      <c r="AL77" s="684"/>
      <c r="AM77" s="684"/>
      <c r="AN77" s="684"/>
      <c r="AO77" s="684"/>
      <c r="AP77" s="684"/>
      <c r="AQ77" s="680"/>
      <c r="AR77" s="682"/>
      <c r="AS77" s="682"/>
      <c r="AT77" s="682"/>
      <c r="AU77" s="682"/>
      <c r="AV77" s="682"/>
      <c r="AW77" s="682"/>
      <c r="AX77" s="682"/>
      <c r="AY77" s="682"/>
      <c r="AZ77" s="682"/>
      <c r="BA77" s="682"/>
      <c r="BB77" s="682"/>
      <c r="BC77" s="682"/>
      <c r="BD77" s="682"/>
      <c r="BE77" s="682"/>
      <c r="BF77" s="682"/>
      <c r="BG77" s="682"/>
      <c r="BH77" s="682"/>
      <c r="BI77" s="682"/>
      <c r="BJ77" s="682"/>
      <c r="BK77" s="682"/>
      <c r="BL77" s="606"/>
      <c r="BM77" s="606"/>
      <c r="BN77" s="606"/>
      <c r="BO77" s="606"/>
      <c r="BP77" s="606"/>
      <c r="BQ77" s="606"/>
      <c r="BR77" s="606"/>
      <c r="BS77" s="606"/>
      <c r="BT77" s="606"/>
      <c r="BU77" s="606"/>
      <c r="BV77" s="606"/>
      <c r="BW77" s="606"/>
      <c r="BX77" s="606"/>
      <c r="BY77" s="606"/>
      <c r="BZ77" s="606"/>
      <c r="CA77" s="606"/>
      <c r="CB77" s="606"/>
      <c r="CC77" s="606"/>
      <c r="CD77" s="606"/>
      <c r="CE77" s="606"/>
      <c r="CF77" s="606"/>
      <c r="CG77" s="606"/>
    </row>
    <row r="78" spans="1:85" ht="12" customHeight="1">
      <c r="A78" s="606"/>
      <c r="B78" s="683"/>
      <c r="C78" s="683"/>
      <c r="D78" s="683"/>
      <c r="E78" s="683"/>
      <c r="F78" s="683"/>
      <c r="G78" s="683"/>
      <c r="H78" s="683"/>
      <c r="I78" s="683"/>
      <c r="J78" s="683"/>
      <c r="K78" s="683"/>
      <c r="L78" s="661"/>
      <c r="M78" s="661"/>
      <c r="N78" s="661"/>
      <c r="O78" s="661"/>
      <c r="P78" s="661"/>
      <c r="Q78" s="661"/>
      <c r="R78" s="661"/>
      <c r="S78" s="661"/>
      <c r="T78" s="661"/>
      <c r="U78" s="661"/>
      <c r="V78" s="661"/>
      <c r="W78" s="661"/>
      <c r="X78" s="661"/>
      <c r="Y78" s="661"/>
      <c r="Z78" s="661"/>
      <c r="AA78" s="661"/>
      <c r="AB78" s="661"/>
      <c r="AC78" s="661"/>
      <c r="AD78" s="661"/>
      <c r="AE78" s="661"/>
      <c r="AF78" s="661"/>
      <c r="AG78" s="684"/>
      <c r="AH78" s="684"/>
      <c r="AI78" s="684"/>
      <c r="AJ78" s="684"/>
      <c r="AK78" s="684"/>
      <c r="AL78" s="684"/>
      <c r="AM78" s="684"/>
      <c r="AN78" s="684"/>
      <c r="AO78" s="684"/>
      <c r="AP78" s="684"/>
      <c r="AQ78" s="680"/>
      <c r="AR78" s="682"/>
      <c r="AS78" s="682"/>
      <c r="AT78" s="682"/>
      <c r="AU78" s="682"/>
      <c r="AV78" s="682"/>
      <c r="AW78" s="682"/>
      <c r="AX78" s="682"/>
      <c r="AY78" s="682"/>
      <c r="AZ78" s="682"/>
      <c r="BA78" s="682"/>
      <c r="BB78" s="682"/>
      <c r="BC78" s="682"/>
      <c r="BD78" s="682"/>
      <c r="BE78" s="682"/>
      <c r="BF78" s="682"/>
      <c r="BG78" s="682"/>
      <c r="BH78" s="682"/>
      <c r="BI78" s="682"/>
      <c r="BJ78" s="682"/>
      <c r="BK78" s="682"/>
      <c r="BL78" s="606"/>
      <c r="BM78" s="606"/>
      <c r="BN78" s="606"/>
      <c r="BO78" s="606"/>
      <c r="BP78" s="606"/>
      <c r="BQ78" s="606"/>
      <c r="BR78" s="606"/>
      <c r="BS78" s="606"/>
      <c r="BT78" s="606"/>
      <c r="BU78" s="606"/>
      <c r="BV78" s="606"/>
      <c r="BW78" s="606"/>
      <c r="BX78" s="606"/>
      <c r="BY78" s="606"/>
      <c r="BZ78" s="606"/>
      <c r="CA78" s="606"/>
      <c r="CB78" s="606"/>
      <c r="CC78" s="606"/>
      <c r="CD78" s="606"/>
      <c r="CE78" s="606"/>
      <c r="CF78" s="606"/>
      <c r="CG78" s="606"/>
    </row>
    <row r="79" spans="1:85" ht="12" customHeight="1">
      <c r="B79" s="683"/>
      <c r="C79" s="683"/>
      <c r="D79" s="683"/>
      <c r="E79" s="683"/>
      <c r="F79" s="683"/>
      <c r="G79" s="683"/>
      <c r="H79" s="683"/>
      <c r="I79" s="683"/>
      <c r="J79" s="683"/>
      <c r="K79" s="683"/>
      <c r="L79" s="661"/>
      <c r="M79" s="661"/>
      <c r="N79" s="661"/>
      <c r="O79" s="661"/>
      <c r="P79" s="661"/>
      <c r="Q79" s="661"/>
      <c r="R79" s="661"/>
      <c r="S79" s="661"/>
      <c r="T79" s="661"/>
      <c r="U79" s="661"/>
      <c r="V79" s="661"/>
      <c r="W79" s="661"/>
      <c r="X79" s="661"/>
      <c r="Y79" s="661"/>
      <c r="Z79" s="661"/>
      <c r="AA79" s="661"/>
      <c r="AB79" s="661"/>
      <c r="AC79" s="661"/>
      <c r="AD79" s="661"/>
      <c r="AE79" s="661"/>
      <c r="AF79" s="661"/>
      <c r="AG79" s="684"/>
      <c r="AH79" s="684"/>
      <c r="AI79" s="684"/>
      <c r="AJ79" s="684"/>
      <c r="AK79" s="684"/>
      <c r="AL79" s="684"/>
      <c r="AM79" s="684"/>
      <c r="AN79" s="684"/>
      <c r="AO79" s="684"/>
      <c r="AP79" s="684"/>
      <c r="AQ79" s="680"/>
      <c r="AR79" s="685"/>
      <c r="AS79" s="685"/>
      <c r="AT79" s="685"/>
      <c r="AU79" s="685"/>
      <c r="AV79" s="685"/>
      <c r="AW79" s="685"/>
      <c r="AX79" s="685"/>
      <c r="AY79" s="685"/>
      <c r="AZ79" s="685"/>
      <c r="BA79" s="685"/>
      <c r="BB79" s="685"/>
      <c r="BC79" s="685"/>
      <c r="BD79" s="685"/>
      <c r="BE79" s="685"/>
      <c r="BF79" s="685"/>
      <c r="BG79" s="685"/>
      <c r="BH79" s="685"/>
      <c r="BI79" s="685"/>
      <c r="BJ79" s="685"/>
      <c r="BK79" s="685"/>
    </row>
    <row r="80" spans="1:85" ht="12" customHeight="1">
      <c r="B80" s="683"/>
      <c r="C80" s="683"/>
      <c r="D80" s="683"/>
      <c r="E80" s="683"/>
      <c r="F80" s="683"/>
      <c r="G80" s="683"/>
      <c r="H80" s="683"/>
      <c r="I80" s="683"/>
      <c r="J80" s="683"/>
      <c r="K80" s="683"/>
      <c r="L80" s="661"/>
      <c r="M80" s="661"/>
      <c r="N80" s="661"/>
      <c r="O80" s="661"/>
      <c r="P80" s="661"/>
      <c r="Q80" s="661"/>
      <c r="R80" s="661"/>
      <c r="S80" s="661"/>
      <c r="T80" s="661"/>
      <c r="U80" s="661"/>
      <c r="V80" s="661"/>
      <c r="W80" s="661"/>
      <c r="X80" s="661"/>
      <c r="Y80" s="661"/>
      <c r="Z80" s="661"/>
      <c r="AA80" s="661"/>
      <c r="AB80" s="661"/>
      <c r="AC80" s="661"/>
      <c r="AD80" s="661"/>
      <c r="AE80" s="661"/>
      <c r="AF80" s="661"/>
      <c r="AG80" s="684"/>
      <c r="AH80" s="684"/>
      <c r="AI80" s="684"/>
      <c r="AJ80" s="684"/>
      <c r="AK80" s="684"/>
      <c r="AL80" s="684"/>
      <c r="AM80" s="684"/>
      <c r="AN80" s="684"/>
      <c r="AO80" s="684"/>
      <c r="AP80" s="684"/>
      <c r="AQ80" s="680"/>
      <c r="AR80" s="685"/>
      <c r="AS80" s="685"/>
      <c r="AT80" s="685"/>
      <c r="AU80" s="685"/>
      <c r="AV80" s="685"/>
      <c r="AW80" s="685"/>
      <c r="AX80" s="685"/>
      <c r="AY80" s="685"/>
      <c r="AZ80" s="685"/>
      <c r="BA80" s="685"/>
      <c r="BB80" s="685"/>
      <c r="BC80" s="685"/>
      <c r="BD80" s="685"/>
      <c r="BE80" s="685"/>
      <c r="BF80" s="685"/>
      <c r="BG80" s="685"/>
      <c r="BH80" s="685"/>
      <c r="BI80" s="685"/>
      <c r="BJ80" s="685"/>
      <c r="BK80" s="685"/>
    </row>
  </sheetData>
  <mergeCells count="195">
    <mergeCell ref="B6:AP7"/>
    <mergeCell ref="AR6:CF7"/>
    <mergeCell ref="AS8:AW10"/>
    <mergeCell ref="AY8:BL10"/>
    <mergeCell ref="BN8:BR10"/>
    <mergeCell ref="BT8:CF10"/>
    <mergeCell ref="B9:K9"/>
    <mergeCell ref="L9:AL9"/>
    <mergeCell ref="B11:K11"/>
    <mergeCell ref="L11:AL11"/>
    <mergeCell ref="AS11:AW13"/>
    <mergeCell ref="AY11:CF12"/>
    <mergeCell ref="C13:G18"/>
    <mergeCell ref="I13:R14"/>
    <mergeCell ref="S13:AF14"/>
    <mergeCell ref="AG13:AP14"/>
    <mergeCell ref="AY13:CF13"/>
    <mergeCell ref="AS14:AW16"/>
    <mergeCell ref="I17:R18"/>
    <mergeCell ref="S17:W17"/>
    <mergeCell ref="X17:AF18"/>
    <mergeCell ref="AG17:AP18"/>
    <mergeCell ref="AS17:AW18"/>
    <mergeCell ref="AY17:BL18"/>
    <mergeCell ref="AY14:CF16"/>
    <mergeCell ref="I15:R16"/>
    <mergeCell ref="S15:W15"/>
    <mergeCell ref="X15:AF16"/>
    <mergeCell ref="AG15:AP16"/>
    <mergeCell ref="S16:W16"/>
    <mergeCell ref="BN17:BR18"/>
    <mergeCell ref="BT17:CF17"/>
    <mergeCell ref="S18:W18"/>
    <mergeCell ref="BT18:CF18"/>
    <mergeCell ref="AS19:AW20"/>
    <mergeCell ref="AY19:BL20"/>
    <mergeCell ref="BN19:BR20"/>
    <mergeCell ref="BT19:BY20"/>
    <mergeCell ref="BZ19:CF20"/>
    <mergeCell ref="BV22:CA22"/>
    <mergeCell ref="C23:G25"/>
    <mergeCell ref="I23:AP25"/>
    <mergeCell ref="AT23:AW23"/>
    <mergeCell ref="AZ23:BB23"/>
    <mergeCell ref="BC23:BF23"/>
    <mergeCell ref="BG23:BJ23"/>
    <mergeCell ref="BN23:BQ23"/>
    <mergeCell ref="BV23:CA23"/>
    <mergeCell ref="BN24:BR24"/>
    <mergeCell ref="C20:G22"/>
    <mergeCell ref="I20:AP22"/>
    <mergeCell ref="BN21:BQ21"/>
    <mergeCell ref="AS22:AW22"/>
    <mergeCell ref="AZ22:BB22"/>
    <mergeCell ref="BC22:BF22"/>
    <mergeCell ref="BG22:BJ22"/>
    <mergeCell ref="BN22:BQ22"/>
    <mergeCell ref="BI26:BV27"/>
    <mergeCell ref="BW26:CF27"/>
    <mergeCell ref="C28:G29"/>
    <mergeCell ref="I28:V29"/>
    <mergeCell ref="AD28:AP29"/>
    <mergeCell ref="AY28:BH29"/>
    <mergeCell ref="BI28:BM28"/>
    <mergeCell ref="BN28:BV29"/>
    <mergeCell ref="BW28:CF29"/>
    <mergeCell ref="BI29:BM29"/>
    <mergeCell ref="C26:G27"/>
    <mergeCell ref="I26:V27"/>
    <mergeCell ref="X26:AB29"/>
    <mergeCell ref="AD26:AP27"/>
    <mergeCell ref="AS26:AW31"/>
    <mergeCell ref="AY26:BH27"/>
    <mergeCell ref="AY30:BH31"/>
    <mergeCell ref="BI30:BM30"/>
    <mergeCell ref="BN30:BV31"/>
    <mergeCell ref="BW30:CF31"/>
    <mergeCell ref="C31:G36"/>
    <mergeCell ref="J31:M32"/>
    <mergeCell ref="O31:AC32"/>
    <mergeCell ref="AD31:AP32"/>
    <mergeCell ref="BI31:BM31"/>
    <mergeCell ref="J33:M34"/>
    <mergeCell ref="O33:AC34"/>
    <mergeCell ref="J35:M36"/>
    <mergeCell ref="O35:AC36"/>
    <mergeCell ref="AD35:AP36"/>
    <mergeCell ref="BE35:BN36"/>
    <mergeCell ref="BO35:BW36"/>
    <mergeCell ref="BX35:CF36"/>
    <mergeCell ref="AD33:AP34"/>
    <mergeCell ref="AS33:AW40"/>
    <mergeCell ref="AZ33:BC36"/>
    <mergeCell ref="BE33:BN34"/>
    <mergeCell ref="BO33:BW34"/>
    <mergeCell ref="BX33:CF34"/>
    <mergeCell ref="AY37:BD40"/>
    <mergeCell ref="BE37:BK38"/>
    <mergeCell ref="BL37:BS38"/>
    <mergeCell ref="BT37:BZ38"/>
    <mergeCell ref="O40:X41"/>
    <mergeCell ref="Y40:AG41"/>
    <mergeCell ref="AH40:AP41"/>
    <mergeCell ref="I42:N47"/>
    <mergeCell ref="O42:R43"/>
    <mergeCell ref="S42:Y43"/>
    <mergeCell ref="Z42:AE43"/>
    <mergeCell ref="AF42:AK43"/>
    <mergeCell ref="AL42:AP43"/>
    <mergeCell ref="CA37:CF38"/>
    <mergeCell ref="C38:G47"/>
    <mergeCell ref="J38:M41"/>
    <mergeCell ref="O38:X39"/>
    <mergeCell ref="Y38:AG39"/>
    <mergeCell ref="AH38:AP39"/>
    <mergeCell ref="BE39:BK40"/>
    <mergeCell ref="BL39:BS40"/>
    <mergeCell ref="BT39:BZ40"/>
    <mergeCell ref="CA39:CF40"/>
    <mergeCell ref="BM42:BU43"/>
    <mergeCell ref="BV42:CF43"/>
    <mergeCell ref="O44:R45"/>
    <mergeCell ref="S44:Y45"/>
    <mergeCell ref="Z44:AE45"/>
    <mergeCell ref="AF44:AK45"/>
    <mergeCell ref="AL44:AP45"/>
    <mergeCell ref="AT44:AZ45"/>
    <mergeCell ref="O46:R47"/>
    <mergeCell ref="S46:Y47"/>
    <mergeCell ref="Z46:AE47"/>
    <mergeCell ref="AF46:AK47"/>
    <mergeCell ref="AL46:AP47"/>
    <mergeCell ref="AR46:AZ47"/>
    <mergeCell ref="BA46:BK47"/>
    <mergeCell ref="AR42:AZ43"/>
    <mergeCell ref="BA42:BK43"/>
    <mergeCell ref="BM46:BU47"/>
    <mergeCell ref="BV46:CF47"/>
    <mergeCell ref="AT48:AZ49"/>
    <mergeCell ref="BA48:BK49"/>
    <mergeCell ref="BM48:BU49"/>
    <mergeCell ref="BV48:CF49"/>
    <mergeCell ref="BA44:BK45"/>
    <mergeCell ref="BM44:BU45"/>
    <mergeCell ref="BV44:CF45"/>
    <mergeCell ref="C52:G53"/>
    <mergeCell ref="I52:V53"/>
    <mergeCell ref="X52:AB53"/>
    <mergeCell ref="AD52:AP53"/>
    <mergeCell ref="BO52:BU53"/>
    <mergeCell ref="BV52:CF53"/>
    <mergeCell ref="C49:G50"/>
    <mergeCell ref="I49:V50"/>
    <mergeCell ref="X49:AB50"/>
    <mergeCell ref="AD49:AP50"/>
    <mergeCell ref="BO50:BU51"/>
    <mergeCell ref="BV50:CF51"/>
    <mergeCell ref="BN55:BS57"/>
    <mergeCell ref="BT55:BZ57"/>
    <mergeCell ref="CA55:CF57"/>
    <mergeCell ref="C56:G57"/>
    <mergeCell ref="I56:V57"/>
    <mergeCell ref="X56:AB57"/>
    <mergeCell ref="AD56:AP57"/>
    <mergeCell ref="C54:G55"/>
    <mergeCell ref="I54:V55"/>
    <mergeCell ref="X54:AB55"/>
    <mergeCell ref="AD54:AP55"/>
    <mergeCell ref="AR55:AY57"/>
    <mergeCell ref="AZ55:BE57"/>
    <mergeCell ref="C58:G59"/>
    <mergeCell ref="I58:V59"/>
    <mergeCell ref="X58:AB59"/>
    <mergeCell ref="AD58:AP59"/>
    <mergeCell ref="C60:G61"/>
    <mergeCell ref="I60:V61"/>
    <mergeCell ref="X60:AB61"/>
    <mergeCell ref="AD60:AP61"/>
    <mergeCell ref="BF55:BM57"/>
    <mergeCell ref="B67:I69"/>
    <mergeCell ref="J67:O69"/>
    <mergeCell ref="P67:W69"/>
    <mergeCell ref="X67:AC69"/>
    <mergeCell ref="AD67:AJ69"/>
    <mergeCell ref="AK67:AP69"/>
    <mergeCell ref="AV60:CF61"/>
    <mergeCell ref="D62:H63"/>
    <mergeCell ref="I62:V63"/>
    <mergeCell ref="Y62:AC63"/>
    <mergeCell ref="AD62:AP63"/>
    <mergeCell ref="AV63:CF64"/>
    <mergeCell ref="D64:H65"/>
    <mergeCell ref="I64:V65"/>
    <mergeCell ref="Y64:AC65"/>
    <mergeCell ref="AD64:AP65"/>
  </mergeCells>
  <phoneticPr fontId="19"/>
  <pageMargins left="0.70866141732283472" right="0.70866141732283472" top="0.74803149606299213" bottom="0.74803149606299213" header="0.31496062992125984" footer="0.31496062992125984"/>
  <pageSetup paperSize="8" scale="44" orientation="landscape" blackAndWhite="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F67"/>
  <sheetViews>
    <sheetView showWhiteSpace="0" view="pageBreakPreview" topLeftCell="B10" zoomScale="80" zoomScaleNormal="70" zoomScaleSheetLayoutView="80" zoomScalePageLayoutView="70" workbookViewId="0">
      <selection activeCell="C11" sqref="C11:G12"/>
    </sheetView>
  </sheetViews>
  <sheetFormatPr defaultColWidth="2.21875" defaultRowHeight="13.5" customHeight="1"/>
  <cols>
    <col min="1" max="1" width="2.21875" style="612"/>
    <col min="2" max="2" width="1" style="612" customWidth="1"/>
    <col min="3" max="7" width="2.21875" style="612" customWidth="1"/>
    <col min="8" max="8" width="1" style="612" customWidth="1"/>
    <col min="9" max="21" width="2.21875" style="612" customWidth="1"/>
    <col min="22" max="22" width="1.21875" style="612" customWidth="1"/>
    <col min="23" max="23" width="1" style="612" customWidth="1"/>
    <col min="24" max="28" width="2.21875" style="612" customWidth="1"/>
    <col min="29" max="29" width="1" style="612" customWidth="1"/>
    <col min="30" max="42" width="2.21875" style="612" customWidth="1"/>
    <col min="43" max="43" width="21.33203125" style="686" customWidth="1"/>
    <col min="44" max="44" width="1.6640625" style="612" customWidth="1"/>
    <col min="45" max="49" width="2.21875" style="612" customWidth="1"/>
    <col min="50" max="50" width="1" style="612" customWidth="1"/>
    <col min="51" max="63" width="2.21875" style="612" customWidth="1"/>
    <col min="64" max="64" width="1.21875" style="612" customWidth="1"/>
    <col min="65" max="65" width="1" style="612" customWidth="1"/>
    <col min="66" max="70" width="2.21875" style="612" customWidth="1"/>
    <col min="71" max="71" width="1" style="612" customWidth="1"/>
    <col min="72" max="16384" width="2.21875" style="612"/>
  </cols>
  <sheetData>
    <row r="1" spans="1:84" ht="12" customHeight="1">
      <c r="A1" s="606"/>
      <c r="B1" s="683"/>
      <c r="C1" s="683"/>
      <c r="D1" s="683"/>
      <c r="E1" s="683"/>
      <c r="F1" s="683"/>
      <c r="G1" s="683"/>
      <c r="H1" s="683"/>
      <c r="I1" s="683"/>
      <c r="J1" s="683"/>
      <c r="K1" s="683"/>
      <c r="L1" s="661"/>
      <c r="M1" s="661"/>
      <c r="N1" s="661"/>
      <c r="O1" s="661"/>
      <c r="P1" s="661"/>
      <c r="Q1" s="661"/>
      <c r="R1" s="661"/>
      <c r="S1" s="661"/>
      <c r="T1" s="661"/>
      <c r="U1" s="661"/>
      <c r="V1" s="661"/>
      <c r="W1" s="661"/>
      <c r="X1" s="661"/>
      <c r="Y1" s="661"/>
      <c r="Z1" s="661"/>
      <c r="AA1" s="661"/>
      <c r="AB1" s="661"/>
      <c r="AC1" s="661"/>
      <c r="AD1" s="661"/>
      <c r="AE1" s="661"/>
      <c r="AF1" s="661"/>
      <c r="AG1" s="684"/>
      <c r="AH1" s="684"/>
      <c r="AI1" s="684"/>
      <c r="AJ1" s="684"/>
      <c r="AK1" s="684"/>
      <c r="AL1" s="684"/>
      <c r="AM1" s="684"/>
      <c r="AN1" s="684"/>
      <c r="AO1" s="684"/>
      <c r="AP1" s="684"/>
      <c r="AQ1" s="680"/>
      <c r="AR1" s="685"/>
      <c r="AS1" s="685"/>
      <c r="AT1" s="685"/>
      <c r="AU1" s="685"/>
      <c r="AV1" s="685"/>
      <c r="AW1" s="685"/>
      <c r="AX1" s="685"/>
      <c r="AY1" s="685"/>
      <c r="AZ1" s="685"/>
      <c r="BA1" s="685"/>
      <c r="BB1" s="685"/>
      <c r="BC1" s="685"/>
      <c r="BD1" s="685"/>
      <c r="BE1" s="685"/>
      <c r="BF1" s="685"/>
      <c r="BG1" s="685"/>
      <c r="BH1" s="685"/>
      <c r="BI1" s="685"/>
      <c r="BJ1" s="685"/>
      <c r="BK1" s="685"/>
      <c r="BL1" s="606"/>
      <c r="BM1" s="606"/>
      <c r="BN1" s="606"/>
      <c r="BO1" s="606"/>
      <c r="BP1" s="606"/>
      <c r="BQ1" s="606"/>
      <c r="BR1" s="606"/>
      <c r="BS1" s="606"/>
      <c r="BT1" s="606"/>
      <c r="BU1" s="606"/>
      <c r="BV1" s="606"/>
      <c r="BW1" s="606"/>
      <c r="BX1" s="606"/>
      <c r="BY1" s="606"/>
      <c r="BZ1" s="606"/>
      <c r="CA1" s="606"/>
      <c r="CB1" s="606"/>
      <c r="CC1" s="606"/>
      <c r="CD1" s="606"/>
      <c r="CE1" s="606"/>
      <c r="CF1" s="606"/>
    </row>
    <row r="2" spans="1:84" ht="12" customHeight="1">
      <c r="A2" s="606"/>
      <c r="B2" s="683"/>
      <c r="C2" s="683"/>
      <c r="D2" s="683"/>
      <c r="E2" s="683"/>
      <c r="F2" s="683"/>
      <c r="G2" s="683"/>
      <c r="H2" s="683"/>
      <c r="I2" s="683"/>
      <c r="J2" s="683"/>
      <c r="K2" s="683"/>
      <c r="L2" s="661"/>
      <c r="M2" s="661"/>
      <c r="N2" s="661"/>
      <c r="O2" s="661"/>
      <c r="P2" s="661"/>
      <c r="Q2" s="661"/>
      <c r="R2" s="661"/>
      <c r="S2" s="661"/>
      <c r="T2" s="661"/>
      <c r="U2" s="661"/>
      <c r="V2" s="661"/>
      <c r="W2" s="661"/>
      <c r="X2" s="661"/>
      <c r="Y2" s="661"/>
      <c r="Z2" s="661"/>
      <c r="AA2" s="661"/>
      <c r="AB2" s="661"/>
      <c r="AC2" s="661"/>
      <c r="AD2" s="661"/>
      <c r="AE2" s="661"/>
      <c r="AF2" s="661"/>
      <c r="AG2" s="684"/>
      <c r="AH2" s="684"/>
      <c r="AI2" s="684"/>
      <c r="AJ2" s="684"/>
      <c r="AK2" s="684"/>
      <c r="AL2" s="684"/>
      <c r="AM2" s="684"/>
      <c r="AN2" s="684"/>
      <c r="AO2" s="684"/>
      <c r="AP2" s="684"/>
      <c r="AQ2" s="680"/>
      <c r="AR2" s="685"/>
      <c r="AS2" s="685"/>
      <c r="AT2" s="685"/>
      <c r="AU2" s="685"/>
      <c r="AV2" s="685"/>
      <c r="AW2" s="685"/>
      <c r="AX2" s="685"/>
      <c r="AY2" s="685"/>
      <c r="AZ2" s="685"/>
      <c r="BA2" s="685"/>
      <c r="BB2" s="685"/>
      <c r="BC2" s="685"/>
      <c r="BD2" s="685"/>
      <c r="BE2" s="685"/>
      <c r="BF2" s="685"/>
      <c r="BG2" s="685"/>
      <c r="BH2" s="685"/>
      <c r="BI2" s="685"/>
      <c r="BJ2" s="685"/>
      <c r="BK2" s="685"/>
      <c r="BL2" s="606"/>
      <c r="BM2" s="606"/>
      <c r="BN2" s="606"/>
      <c r="BO2" s="606"/>
      <c r="BP2" s="606"/>
      <c r="BQ2" s="606"/>
      <c r="BR2" s="606"/>
      <c r="BS2" s="606"/>
      <c r="BT2" s="606"/>
      <c r="BU2" s="606"/>
      <c r="BV2" s="606"/>
      <c r="BW2" s="606"/>
      <c r="BX2" s="606"/>
      <c r="BY2" s="606"/>
      <c r="BZ2" s="606"/>
      <c r="CA2" s="606"/>
      <c r="CB2" s="606"/>
      <c r="CC2" s="606"/>
      <c r="CD2" s="606"/>
      <c r="CE2" s="606"/>
      <c r="CF2" s="606"/>
    </row>
    <row r="3" spans="1:84" ht="13.5" customHeight="1">
      <c r="A3" s="606"/>
      <c r="B3" s="607"/>
      <c r="C3" s="607"/>
      <c r="D3" s="607"/>
      <c r="E3" s="607"/>
      <c r="F3" s="607"/>
      <c r="G3" s="607"/>
      <c r="H3" s="607"/>
      <c r="I3" s="607"/>
      <c r="J3" s="607"/>
      <c r="K3" s="607"/>
      <c r="L3" s="607"/>
      <c r="M3" s="607"/>
      <c r="N3" s="607"/>
      <c r="O3" s="607"/>
      <c r="P3" s="607"/>
      <c r="Q3" s="607"/>
      <c r="R3" s="607"/>
      <c r="S3" s="607"/>
      <c r="T3" s="607"/>
      <c r="U3" s="607"/>
      <c r="V3" s="607"/>
      <c r="W3" s="607"/>
      <c r="X3" s="607"/>
      <c r="Y3" s="607"/>
      <c r="Z3" s="607"/>
      <c r="AA3" s="607"/>
      <c r="AB3" s="607"/>
      <c r="AC3" s="607"/>
      <c r="AD3" s="607"/>
      <c r="AE3" s="607"/>
      <c r="AF3" s="607"/>
      <c r="AG3" s="608"/>
      <c r="AH3" s="608"/>
      <c r="AI3" s="609" t="s">
        <v>5</v>
      </c>
      <c r="AJ3" s="608"/>
      <c r="AK3" s="608"/>
      <c r="AL3" s="609" t="s">
        <v>6</v>
      </c>
      <c r="AM3" s="608"/>
      <c r="AN3" s="608"/>
      <c r="AO3" s="609" t="s">
        <v>7</v>
      </c>
      <c r="AP3" s="607"/>
      <c r="AQ3" s="607"/>
      <c r="AR3" s="607"/>
      <c r="AS3" s="607"/>
      <c r="AT3" s="607"/>
      <c r="AU3" s="607"/>
      <c r="AV3" s="607"/>
      <c r="AW3" s="607"/>
      <c r="AX3" s="607"/>
      <c r="AY3" s="607"/>
      <c r="AZ3" s="607"/>
      <c r="BA3" s="607"/>
      <c r="BB3" s="607"/>
      <c r="BC3" s="607"/>
      <c r="BD3" s="607"/>
      <c r="BE3" s="607"/>
      <c r="BF3" s="607"/>
      <c r="BG3" s="607"/>
      <c r="BH3" s="607"/>
      <c r="BI3" s="607"/>
      <c r="BJ3" s="607"/>
      <c r="BK3" s="607"/>
      <c r="BL3" s="607"/>
      <c r="BM3" s="607"/>
      <c r="BN3" s="607"/>
      <c r="BO3" s="607"/>
      <c r="BP3" s="607"/>
      <c r="BQ3" s="607"/>
      <c r="BR3" s="607"/>
      <c r="BS3" s="607"/>
      <c r="BT3" s="607"/>
      <c r="BU3" s="607"/>
      <c r="BV3" s="607"/>
      <c r="BW3" s="607"/>
      <c r="BX3" s="607"/>
      <c r="BY3" s="607"/>
      <c r="BZ3" s="607"/>
      <c r="CA3" s="607"/>
      <c r="CB3" s="607"/>
      <c r="CC3" s="607"/>
      <c r="CD3" s="607"/>
      <c r="CE3" s="611" t="s">
        <v>1389</v>
      </c>
      <c r="CF3" s="607"/>
    </row>
    <row r="4" spans="1:84" ht="13.5" customHeight="1">
      <c r="A4" s="606"/>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7"/>
      <c r="AQ4" s="607"/>
      <c r="AR4" s="2771" t="s">
        <v>1390</v>
      </c>
      <c r="AS4" s="2771"/>
      <c r="AT4" s="2771"/>
      <c r="AU4" s="2771"/>
      <c r="AV4" s="2771"/>
      <c r="AW4" s="2771"/>
      <c r="AX4" s="2771"/>
      <c r="AY4" s="2771"/>
      <c r="AZ4" s="2771"/>
      <c r="BA4" s="2771"/>
      <c r="BB4" s="2771"/>
      <c r="BC4" s="687"/>
      <c r="BD4" s="687"/>
      <c r="BE4" s="687"/>
      <c r="BF4" s="687"/>
      <c r="BG4" s="687"/>
      <c r="BH4" s="687"/>
      <c r="BI4" s="687"/>
      <c r="BJ4" s="687"/>
      <c r="BK4" s="687"/>
      <c r="BL4" s="687"/>
      <c r="BM4" s="687"/>
      <c r="BN4" s="687"/>
      <c r="BO4" s="687"/>
      <c r="BP4" s="687"/>
      <c r="BQ4" s="687"/>
      <c r="BR4" s="687"/>
      <c r="BS4" s="687"/>
      <c r="BT4" s="687"/>
      <c r="BU4" s="687"/>
      <c r="BV4" s="687"/>
      <c r="BW4" s="687"/>
      <c r="BX4" s="687"/>
      <c r="BY4" s="687"/>
      <c r="BZ4" s="687"/>
      <c r="CA4" s="687"/>
      <c r="CB4" s="687"/>
      <c r="CC4" s="687"/>
      <c r="CD4" s="687"/>
      <c r="CE4" s="687"/>
      <c r="CF4" s="687"/>
    </row>
    <row r="5" spans="1:84" ht="13.5" customHeight="1">
      <c r="A5" s="606"/>
      <c r="B5" s="2769" t="s">
        <v>1391</v>
      </c>
      <c r="C5" s="2770"/>
      <c r="D5" s="2770"/>
      <c r="E5" s="2770"/>
      <c r="F5" s="2770"/>
      <c r="G5" s="2770"/>
      <c r="H5" s="2770"/>
      <c r="I5" s="2770"/>
      <c r="J5" s="2770"/>
      <c r="K5" s="2770"/>
      <c r="L5" s="2770"/>
      <c r="M5" s="2770"/>
      <c r="N5" s="2770"/>
      <c r="O5" s="2770"/>
      <c r="P5" s="2770"/>
      <c r="Q5" s="2770"/>
      <c r="R5" s="2770"/>
      <c r="S5" s="2770"/>
      <c r="T5" s="2770"/>
      <c r="U5" s="2770"/>
      <c r="V5" s="2770"/>
      <c r="W5" s="2770"/>
      <c r="X5" s="2770"/>
      <c r="Y5" s="2770"/>
      <c r="Z5" s="2770"/>
      <c r="AA5" s="2770"/>
      <c r="AB5" s="2770"/>
      <c r="AC5" s="2770"/>
      <c r="AD5" s="2770"/>
      <c r="AE5" s="2770"/>
      <c r="AF5" s="2770"/>
      <c r="AG5" s="2770"/>
      <c r="AH5" s="2770"/>
      <c r="AI5" s="2770"/>
      <c r="AJ5" s="2770"/>
      <c r="AK5" s="2770"/>
      <c r="AL5" s="2770"/>
      <c r="AM5" s="2770"/>
      <c r="AN5" s="2770"/>
      <c r="AO5" s="2770"/>
      <c r="AP5" s="2770"/>
      <c r="AQ5" s="688"/>
      <c r="AR5" s="2831"/>
      <c r="AS5" s="2831"/>
      <c r="AT5" s="2831"/>
      <c r="AU5" s="2831"/>
      <c r="AV5" s="2831"/>
      <c r="AW5" s="2831"/>
      <c r="AX5" s="2831"/>
      <c r="AY5" s="2831"/>
      <c r="AZ5" s="2831"/>
      <c r="BA5" s="2831"/>
      <c r="BB5" s="2831"/>
      <c r="BC5" s="2832" t="s">
        <v>1392</v>
      </c>
      <c r="BD5" s="2832"/>
      <c r="BE5" s="2832"/>
      <c r="BF5" s="2832"/>
      <c r="BG5" s="2832"/>
      <c r="BH5" s="2832"/>
      <c r="BI5" s="2832"/>
      <c r="BJ5" s="2832"/>
      <c r="BK5" s="2832"/>
      <c r="BL5" s="2832"/>
      <c r="BM5" s="2832"/>
      <c r="BN5" s="2832"/>
      <c r="BO5" s="2832"/>
      <c r="BP5" s="2832"/>
      <c r="BQ5" s="2832"/>
      <c r="BR5" s="2832"/>
      <c r="BS5" s="2832"/>
      <c r="BT5" s="2832"/>
      <c r="BU5" s="2832"/>
      <c r="BV5" s="2832"/>
      <c r="BW5" s="2832"/>
      <c r="BX5" s="2832"/>
      <c r="BY5" s="2832"/>
      <c r="BZ5" s="2832"/>
      <c r="CA5" s="2832"/>
      <c r="CB5" s="2832"/>
      <c r="CC5" s="2832"/>
      <c r="CD5" s="2832"/>
      <c r="CE5" s="2832"/>
      <c r="CF5" s="2832"/>
    </row>
    <row r="6" spans="1:84" ht="13.5" customHeight="1">
      <c r="A6" s="606"/>
      <c r="B6" s="2770"/>
      <c r="C6" s="2770"/>
      <c r="D6" s="2770"/>
      <c r="E6" s="2770"/>
      <c r="F6" s="2770"/>
      <c r="G6" s="2770"/>
      <c r="H6" s="2770"/>
      <c r="I6" s="2770"/>
      <c r="J6" s="2770"/>
      <c r="K6" s="2770"/>
      <c r="L6" s="2770"/>
      <c r="M6" s="2770"/>
      <c r="N6" s="2770"/>
      <c r="O6" s="2770"/>
      <c r="P6" s="2770"/>
      <c r="Q6" s="2770"/>
      <c r="R6" s="2770"/>
      <c r="S6" s="2770"/>
      <c r="T6" s="2770"/>
      <c r="U6" s="2770"/>
      <c r="V6" s="2770"/>
      <c r="W6" s="2770"/>
      <c r="X6" s="2770"/>
      <c r="Y6" s="2770"/>
      <c r="Z6" s="2770"/>
      <c r="AA6" s="2770"/>
      <c r="AB6" s="2770"/>
      <c r="AC6" s="2770"/>
      <c r="AD6" s="2770"/>
      <c r="AE6" s="2770"/>
      <c r="AF6" s="2770"/>
      <c r="AG6" s="2770"/>
      <c r="AH6" s="2770"/>
      <c r="AI6" s="2770"/>
      <c r="AJ6" s="2770"/>
      <c r="AK6" s="2770"/>
      <c r="AL6" s="2770"/>
      <c r="AM6" s="2770"/>
      <c r="AN6" s="2770"/>
      <c r="AO6" s="2770"/>
      <c r="AP6" s="2770"/>
      <c r="AQ6" s="688"/>
      <c r="AR6" s="614"/>
      <c r="AS6" s="2833" t="s">
        <v>1393</v>
      </c>
      <c r="AT6" s="2834"/>
      <c r="AU6" s="2834"/>
      <c r="AV6" s="2834"/>
      <c r="AW6" s="2834"/>
      <c r="AX6" s="615"/>
      <c r="AY6" s="2669"/>
      <c r="AZ6" s="2670"/>
      <c r="BA6" s="2670"/>
      <c r="BB6" s="2670"/>
      <c r="BC6" s="2670"/>
      <c r="BD6" s="2670"/>
      <c r="BE6" s="2670"/>
      <c r="BF6" s="2670"/>
      <c r="BG6" s="2670"/>
      <c r="BH6" s="2670"/>
      <c r="BI6" s="2670"/>
      <c r="BJ6" s="2670"/>
      <c r="BK6" s="2670"/>
      <c r="BL6" s="2671"/>
      <c r="BM6" s="614"/>
      <c r="BN6" s="2542" t="s">
        <v>1299</v>
      </c>
      <c r="BO6" s="2542"/>
      <c r="BP6" s="2542"/>
      <c r="BQ6" s="2542"/>
      <c r="BR6" s="2542"/>
      <c r="BS6" s="615"/>
      <c r="BT6" s="2669"/>
      <c r="BU6" s="2670"/>
      <c r="BV6" s="2670"/>
      <c r="BW6" s="2670"/>
      <c r="BX6" s="2670"/>
      <c r="BY6" s="2670"/>
      <c r="BZ6" s="2670"/>
      <c r="CA6" s="2670"/>
      <c r="CB6" s="2670"/>
      <c r="CC6" s="2670"/>
      <c r="CD6" s="2670"/>
      <c r="CE6" s="2670"/>
      <c r="CF6" s="2671"/>
    </row>
    <row r="7" spans="1:84" ht="13.5" customHeight="1">
      <c r="A7" s="606"/>
      <c r="B7" s="688"/>
      <c r="C7" s="688"/>
      <c r="D7" s="688"/>
      <c r="E7" s="688"/>
      <c r="F7" s="688"/>
      <c r="G7" s="688"/>
      <c r="H7" s="688"/>
      <c r="I7" s="688"/>
      <c r="J7" s="688"/>
      <c r="K7" s="688"/>
      <c r="L7" s="688"/>
      <c r="M7" s="688"/>
      <c r="N7" s="688"/>
      <c r="O7" s="688"/>
      <c r="P7" s="688"/>
      <c r="Q7" s="688"/>
      <c r="R7" s="688"/>
      <c r="S7" s="688"/>
      <c r="T7" s="688"/>
      <c r="U7" s="688"/>
      <c r="V7" s="688"/>
      <c r="W7" s="688"/>
      <c r="X7" s="688"/>
      <c r="Y7" s="688"/>
      <c r="Z7" s="688"/>
      <c r="AA7" s="688"/>
      <c r="AB7" s="688"/>
      <c r="AC7" s="688"/>
      <c r="AD7" s="688"/>
      <c r="AE7" s="688"/>
      <c r="AF7" s="688"/>
      <c r="AG7" s="688"/>
      <c r="AH7" s="688"/>
      <c r="AI7" s="688"/>
      <c r="AJ7" s="688"/>
      <c r="AK7" s="688"/>
      <c r="AL7" s="688"/>
      <c r="AM7" s="688"/>
      <c r="AN7" s="688"/>
      <c r="AO7" s="688"/>
      <c r="AP7" s="688"/>
      <c r="AQ7" s="688"/>
      <c r="AR7" s="616"/>
      <c r="AS7" s="2835"/>
      <c r="AT7" s="2835"/>
      <c r="AU7" s="2835"/>
      <c r="AV7" s="2835"/>
      <c r="AW7" s="2835"/>
      <c r="AX7" s="617"/>
      <c r="AY7" s="2765"/>
      <c r="AZ7" s="2766"/>
      <c r="BA7" s="2766"/>
      <c r="BB7" s="2766"/>
      <c r="BC7" s="2766"/>
      <c r="BD7" s="2766"/>
      <c r="BE7" s="2766"/>
      <c r="BF7" s="2766"/>
      <c r="BG7" s="2766"/>
      <c r="BH7" s="2766"/>
      <c r="BI7" s="2766"/>
      <c r="BJ7" s="2766"/>
      <c r="BK7" s="2766"/>
      <c r="BL7" s="2767"/>
      <c r="BM7" s="616"/>
      <c r="BN7" s="2690"/>
      <c r="BO7" s="2690"/>
      <c r="BP7" s="2690"/>
      <c r="BQ7" s="2690"/>
      <c r="BR7" s="2690"/>
      <c r="BS7" s="617"/>
      <c r="BT7" s="2765"/>
      <c r="BU7" s="2766"/>
      <c r="BV7" s="2766"/>
      <c r="BW7" s="2766"/>
      <c r="BX7" s="2766"/>
      <c r="BY7" s="2766"/>
      <c r="BZ7" s="2766"/>
      <c r="CA7" s="2766"/>
      <c r="CB7" s="2766"/>
      <c r="CC7" s="2766"/>
      <c r="CD7" s="2766"/>
      <c r="CE7" s="2766"/>
      <c r="CF7" s="2767"/>
    </row>
    <row r="8" spans="1:84" ht="13.5" customHeight="1">
      <c r="A8" s="606"/>
      <c r="B8" s="609"/>
      <c r="C8" s="2723" t="s">
        <v>1394</v>
      </c>
      <c r="D8" s="2723"/>
      <c r="E8" s="2723"/>
      <c r="F8" s="2723"/>
      <c r="G8" s="2723"/>
      <c r="H8" s="689"/>
      <c r="I8" s="608"/>
      <c r="J8" s="608"/>
      <c r="K8" s="608"/>
      <c r="L8" s="608"/>
      <c r="M8" s="608"/>
      <c r="N8" s="608"/>
      <c r="O8" s="608"/>
      <c r="P8" s="608"/>
      <c r="Q8" s="608"/>
      <c r="R8" s="608"/>
      <c r="S8" s="608"/>
      <c r="T8" s="608"/>
      <c r="U8" s="608"/>
      <c r="V8" s="608"/>
      <c r="W8" s="607"/>
      <c r="X8" s="607"/>
      <c r="Y8" s="607"/>
      <c r="Z8" s="607"/>
      <c r="AA8" s="607"/>
      <c r="AB8" s="607"/>
      <c r="AC8" s="607"/>
      <c r="AD8" s="607"/>
      <c r="AE8" s="607"/>
      <c r="AF8" s="607"/>
      <c r="AG8" s="607"/>
      <c r="AH8" s="607"/>
      <c r="AI8" s="607"/>
      <c r="AJ8" s="607"/>
      <c r="AK8" s="607"/>
      <c r="AL8" s="607"/>
      <c r="AM8" s="607"/>
      <c r="AN8" s="607"/>
      <c r="AO8" s="607"/>
      <c r="AP8" s="607"/>
      <c r="AQ8" s="607"/>
      <c r="AR8" s="618"/>
      <c r="AS8" s="2836"/>
      <c r="AT8" s="2836"/>
      <c r="AU8" s="2836"/>
      <c r="AV8" s="2836"/>
      <c r="AW8" s="2836"/>
      <c r="AX8" s="619"/>
      <c r="AY8" s="2672"/>
      <c r="AZ8" s="2673"/>
      <c r="BA8" s="2673"/>
      <c r="BB8" s="2673"/>
      <c r="BC8" s="2673"/>
      <c r="BD8" s="2673"/>
      <c r="BE8" s="2673"/>
      <c r="BF8" s="2673"/>
      <c r="BG8" s="2673"/>
      <c r="BH8" s="2673"/>
      <c r="BI8" s="2673"/>
      <c r="BJ8" s="2673"/>
      <c r="BK8" s="2673"/>
      <c r="BL8" s="2674"/>
      <c r="BM8" s="618"/>
      <c r="BN8" s="2545"/>
      <c r="BO8" s="2545"/>
      <c r="BP8" s="2545"/>
      <c r="BQ8" s="2545"/>
      <c r="BR8" s="2545"/>
      <c r="BS8" s="619"/>
      <c r="BT8" s="2672"/>
      <c r="BU8" s="2673"/>
      <c r="BV8" s="2673"/>
      <c r="BW8" s="2673"/>
      <c r="BX8" s="2673"/>
      <c r="BY8" s="2673"/>
      <c r="BZ8" s="2673"/>
      <c r="CA8" s="2673"/>
      <c r="CB8" s="2673"/>
      <c r="CC8" s="2673"/>
      <c r="CD8" s="2673"/>
      <c r="CE8" s="2673"/>
      <c r="CF8" s="2674"/>
    </row>
    <row r="9" spans="1:84" ht="13.5" customHeight="1">
      <c r="A9" s="606"/>
      <c r="B9" s="609"/>
      <c r="C9" s="2723"/>
      <c r="D9" s="2723"/>
      <c r="E9" s="2723"/>
      <c r="F9" s="2723"/>
      <c r="G9" s="2723"/>
      <c r="H9" s="690"/>
      <c r="I9" s="649"/>
      <c r="J9" s="649"/>
      <c r="K9" s="649"/>
      <c r="L9" s="649"/>
      <c r="M9" s="649"/>
      <c r="N9" s="649"/>
      <c r="O9" s="649"/>
      <c r="P9" s="649"/>
      <c r="Q9" s="649"/>
      <c r="R9" s="649"/>
      <c r="S9" s="649"/>
      <c r="T9" s="649"/>
      <c r="U9" s="649"/>
      <c r="V9" s="649"/>
      <c r="W9" s="610"/>
      <c r="X9" s="610"/>
      <c r="Y9" s="610"/>
      <c r="Z9" s="610"/>
      <c r="AA9" s="610"/>
      <c r="AB9" s="610"/>
      <c r="AC9" s="610"/>
      <c r="AD9" s="610"/>
      <c r="AE9" s="610"/>
      <c r="AF9" s="610"/>
      <c r="AG9" s="610"/>
      <c r="AH9" s="610"/>
      <c r="AI9" s="610"/>
      <c r="AJ9" s="610"/>
      <c r="AK9" s="610"/>
      <c r="AL9" s="610"/>
      <c r="AM9" s="607"/>
      <c r="AN9" s="607"/>
      <c r="AO9" s="607"/>
      <c r="AP9" s="607"/>
      <c r="AQ9" s="607"/>
      <c r="AR9" s="614"/>
      <c r="AS9" s="2722" t="s">
        <v>1395</v>
      </c>
      <c r="AT9" s="2722"/>
      <c r="AU9" s="2722"/>
      <c r="AV9" s="2722"/>
      <c r="AW9" s="2722"/>
      <c r="AX9" s="615"/>
      <c r="AY9" s="2773"/>
      <c r="AZ9" s="2774"/>
      <c r="BA9" s="2774"/>
      <c r="BB9" s="2774"/>
      <c r="BC9" s="2774"/>
      <c r="BD9" s="2774"/>
      <c r="BE9" s="2774"/>
      <c r="BF9" s="2774"/>
      <c r="BG9" s="2774"/>
      <c r="BH9" s="2774"/>
      <c r="BI9" s="2774"/>
      <c r="BJ9" s="2774"/>
      <c r="BK9" s="2774"/>
      <c r="BL9" s="2774"/>
      <c r="BM9" s="2774"/>
      <c r="BN9" s="2774"/>
      <c r="BO9" s="2774"/>
      <c r="BP9" s="2774"/>
      <c r="BQ9" s="2774"/>
      <c r="BR9" s="2774"/>
      <c r="BS9" s="2774"/>
      <c r="BT9" s="2774"/>
      <c r="BU9" s="2774"/>
      <c r="BV9" s="2774"/>
      <c r="BW9" s="2774"/>
      <c r="BX9" s="2774"/>
      <c r="BY9" s="2774"/>
      <c r="BZ9" s="2774"/>
      <c r="CA9" s="2774"/>
      <c r="CB9" s="2774"/>
      <c r="CC9" s="2774"/>
      <c r="CD9" s="2774"/>
      <c r="CE9" s="2774"/>
      <c r="CF9" s="2775"/>
    </row>
    <row r="10" spans="1:84" ht="13.5" customHeight="1">
      <c r="A10" s="606"/>
      <c r="B10" s="607"/>
      <c r="C10" s="691"/>
      <c r="D10" s="691"/>
      <c r="E10" s="691"/>
      <c r="F10" s="691"/>
      <c r="G10" s="691"/>
      <c r="H10" s="691"/>
      <c r="I10" s="607"/>
      <c r="J10" s="607"/>
      <c r="K10" s="607"/>
      <c r="L10" s="607"/>
      <c r="M10" s="607"/>
      <c r="N10" s="607"/>
      <c r="O10" s="607"/>
      <c r="P10" s="607"/>
      <c r="Q10" s="607"/>
      <c r="R10" s="607"/>
      <c r="S10" s="607"/>
      <c r="T10" s="607"/>
      <c r="U10" s="607"/>
      <c r="V10" s="607"/>
      <c r="W10" s="607"/>
      <c r="X10" s="2837" t="s">
        <v>1396</v>
      </c>
      <c r="Y10" s="2837"/>
      <c r="Z10" s="2837"/>
      <c r="AA10" s="2837"/>
      <c r="AB10" s="2837"/>
      <c r="AC10" s="2837"/>
      <c r="AD10" s="2837"/>
      <c r="AE10" s="2837"/>
      <c r="AF10" s="2837"/>
      <c r="AG10" s="607"/>
      <c r="AH10" s="607"/>
      <c r="AI10" s="607"/>
      <c r="AJ10" s="607"/>
      <c r="AK10" s="607"/>
      <c r="AL10" s="607"/>
      <c r="AM10" s="607"/>
      <c r="AN10" s="607"/>
      <c r="AO10" s="607"/>
      <c r="AP10" s="607"/>
      <c r="AQ10" s="607"/>
      <c r="AR10" s="616"/>
      <c r="AS10" s="2723"/>
      <c r="AT10" s="2723"/>
      <c r="AU10" s="2723"/>
      <c r="AV10" s="2723"/>
      <c r="AW10" s="2723"/>
      <c r="AX10" s="617"/>
      <c r="AY10" s="2776"/>
      <c r="AZ10" s="2777"/>
      <c r="BA10" s="2777"/>
      <c r="BB10" s="2777"/>
      <c r="BC10" s="2777"/>
      <c r="BD10" s="2777"/>
      <c r="BE10" s="2777"/>
      <c r="BF10" s="2777"/>
      <c r="BG10" s="2777"/>
      <c r="BH10" s="2777"/>
      <c r="BI10" s="2777"/>
      <c r="BJ10" s="2777"/>
      <c r="BK10" s="2777"/>
      <c r="BL10" s="2777"/>
      <c r="BM10" s="2777"/>
      <c r="BN10" s="2777"/>
      <c r="BO10" s="2777"/>
      <c r="BP10" s="2777"/>
      <c r="BQ10" s="2777"/>
      <c r="BR10" s="2777"/>
      <c r="BS10" s="2777"/>
      <c r="BT10" s="2777"/>
      <c r="BU10" s="2777"/>
      <c r="BV10" s="2777"/>
      <c r="BW10" s="2777"/>
      <c r="BX10" s="2777"/>
      <c r="BY10" s="2777"/>
      <c r="BZ10" s="2777"/>
      <c r="CA10" s="2777"/>
      <c r="CB10" s="2777"/>
      <c r="CC10" s="2777"/>
      <c r="CD10" s="2777"/>
      <c r="CE10" s="2777"/>
      <c r="CF10" s="2778"/>
    </row>
    <row r="11" spans="1:84" ht="13.5" customHeight="1">
      <c r="A11" s="606"/>
      <c r="B11" s="607"/>
      <c r="C11" s="2723"/>
      <c r="D11" s="2723"/>
      <c r="E11" s="2723"/>
      <c r="F11" s="2723"/>
      <c r="G11" s="2723"/>
      <c r="H11" s="691"/>
      <c r="I11" s="610"/>
      <c r="J11" s="610"/>
      <c r="K11" s="610"/>
      <c r="L11" s="610"/>
      <c r="M11" s="610"/>
      <c r="N11" s="610"/>
      <c r="O11" s="610"/>
      <c r="P11" s="610"/>
      <c r="Q11" s="610"/>
      <c r="R11" s="610"/>
      <c r="S11" s="610"/>
      <c r="T11" s="610"/>
      <c r="U11" s="610"/>
      <c r="V11" s="610"/>
      <c r="W11" s="610"/>
      <c r="X11" s="610"/>
      <c r="Y11" s="610"/>
      <c r="Z11" s="610"/>
      <c r="AA11" s="610"/>
      <c r="AB11" s="610"/>
      <c r="AC11" s="692"/>
      <c r="AD11" s="693"/>
      <c r="AE11" s="610"/>
      <c r="AF11" s="610"/>
      <c r="AG11" s="610"/>
      <c r="AH11" s="610"/>
      <c r="AI11" s="610"/>
      <c r="AJ11" s="610"/>
      <c r="AK11" s="610"/>
      <c r="AL11" s="610"/>
      <c r="AM11" s="607"/>
      <c r="AN11" s="607"/>
      <c r="AO11" s="607"/>
      <c r="AP11" s="607"/>
      <c r="AQ11" s="607"/>
      <c r="AR11" s="618"/>
      <c r="AS11" s="2724"/>
      <c r="AT11" s="2724"/>
      <c r="AU11" s="2724"/>
      <c r="AV11" s="2724"/>
      <c r="AW11" s="2724"/>
      <c r="AX11" s="619"/>
      <c r="AY11" s="2703" t="s">
        <v>1397</v>
      </c>
      <c r="AZ11" s="2704"/>
      <c r="BA11" s="2704"/>
      <c r="BB11" s="2704"/>
      <c r="BC11" s="2704"/>
      <c r="BD11" s="2704"/>
      <c r="BE11" s="2704"/>
      <c r="BF11" s="2704"/>
      <c r="BG11" s="2704"/>
      <c r="BH11" s="2704"/>
      <c r="BI11" s="2704"/>
      <c r="BJ11" s="2704"/>
      <c r="BK11" s="2704"/>
      <c r="BL11" s="2704"/>
      <c r="BM11" s="2704"/>
      <c r="BN11" s="2704"/>
      <c r="BO11" s="2704"/>
      <c r="BP11" s="2704"/>
      <c r="BQ11" s="2704"/>
      <c r="BR11" s="2704"/>
      <c r="BS11" s="2704"/>
      <c r="BT11" s="2704"/>
      <c r="BU11" s="2704"/>
      <c r="BV11" s="2704"/>
      <c r="BW11" s="2704"/>
      <c r="BX11" s="2704"/>
      <c r="BY11" s="2704"/>
      <c r="BZ11" s="2704"/>
      <c r="CA11" s="2704"/>
      <c r="CB11" s="2704"/>
      <c r="CC11" s="2704"/>
      <c r="CD11" s="2704"/>
      <c r="CE11" s="2704"/>
      <c r="CF11" s="2705"/>
    </row>
    <row r="12" spans="1:84" ht="13.5" customHeight="1">
      <c r="A12" s="606"/>
      <c r="B12" s="607"/>
      <c r="C12" s="2723"/>
      <c r="D12" s="2723"/>
      <c r="E12" s="2723"/>
      <c r="F12" s="2723"/>
      <c r="G12" s="2723"/>
      <c r="H12" s="2838"/>
      <c r="I12" s="2838"/>
      <c r="J12" s="2838"/>
      <c r="K12" s="2838"/>
      <c r="L12" s="2838"/>
      <c r="M12" s="2838"/>
      <c r="N12" s="2838"/>
      <c r="O12" s="2838"/>
      <c r="P12" s="2838"/>
      <c r="Q12" s="2838"/>
      <c r="R12" s="2838"/>
      <c r="S12" s="2838"/>
      <c r="T12" s="2838"/>
      <c r="U12" s="2838"/>
      <c r="V12" s="2838"/>
      <c r="W12" s="610"/>
      <c r="X12" s="610"/>
      <c r="Y12" s="2759" t="s">
        <v>70</v>
      </c>
      <c r="Z12" s="2759"/>
      <c r="AA12" s="2759"/>
      <c r="AB12" s="2759"/>
      <c r="AC12" s="663"/>
      <c r="AD12" s="2598"/>
      <c r="AE12" s="2598"/>
      <c r="AF12" s="2598"/>
      <c r="AG12" s="2598"/>
      <c r="AH12" s="2598"/>
      <c r="AI12" s="2598"/>
      <c r="AJ12" s="2598"/>
      <c r="AK12" s="2598"/>
      <c r="AL12" s="2598"/>
      <c r="AM12" s="2598"/>
      <c r="AN12" s="2598"/>
      <c r="AO12" s="2598"/>
      <c r="AP12" s="2598"/>
      <c r="AQ12" s="610"/>
      <c r="AR12" s="614"/>
      <c r="AS12" s="2747" t="s">
        <v>1308</v>
      </c>
      <c r="AT12" s="2747"/>
      <c r="AU12" s="2747"/>
      <c r="AV12" s="2747"/>
      <c r="AW12" s="2747"/>
      <c r="AX12" s="615"/>
      <c r="AY12" s="2669"/>
      <c r="AZ12" s="2670"/>
      <c r="BA12" s="2670"/>
      <c r="BB12" s="2670"/>
      <c r="BC12" s="2670"/>
      <c r="BD12" s="2670"/>
      <c r="BE12" s="2670"/>
      <c r="BF12" s="2670"/>
      <c r="BG12" s="2670"/>
      <c r="BH12" s="2670"/>
      <c r="BI12" s="2670"/>
      <c r="BJ12" s="2670"/>
      <c r="BK12" s="2670"/>
      <c r="BL12" s="2670"/>
      <c r="BM12" s="2670"/>
      <c r="BN12" s="2670"/>
      <c r="BO12" s="2670"/>
      <c r="BP12" s="2670"/>
      <c r="BQ12" s="2670"/>
      <c r="BR12" s="2670"/>
      <c r="BS12" s="2670"/>
      <c r="BT12" s="2670"/>
      <c r="BU12" s="2670"/>
      <c r="BV12" s="2670"/>
      <c r="BW12" s="2670"/>
      <c r="BX12" s="2670"/>
      <c r="BY12" s="2670"/>
      <c r="BZ12" s="2670"/>
      <c r="CA12" s="2670"/>
      <c r="CB12" s="2670"/>
      <c r="CC12" s="2670"/>
      <c r="CD12" s="2670"/>
      <c r="CE12" s="2670"/>
      <c r="CF12" s="2671"/>
    </row>
    <row r="13" spans="1:84" ht="13.5" customHeight="1">
      <c r="A13" s="606"/>
      <c r="B13" s="607"/>
      <c r="C13" s="694"/>
      <c r="D13" s="691"/>
      <c r="E13" s="691"/>
      <c r="F13" s="691"/>
      <c r="G13" s="691"/>
      <c r="H13" s="691"/>
      <c r="I13" s="610"/>
      <c r="J13" s="610"/>
      <c r="K13" s="610"/>
      <c r="L13" s="610"/>
      <c r="M13" s="610"/>
      <c r="N13" s="610"/>
      <c r="O13" s="610"/>
      <c r="P13" s="610"/>
      <c r="Q13" s="610"/>
      <c r="R13" s="610"/>
      <c r="S13" s="610"/>
      <c r="T13" s="610"/>
      <c r="U13" s="610"/>
      <c r="V13" s="610"/>
      <c r="W13" s="610"/>
      <c r="X13" s="610"/>
      <c r="Y13" s="610"/>
      <c r="Z13" s="610"/>
      <c r="AA13" s="610"/>
      <c r="AB13" s="610"/>
      <c r="AC13" s="663"/>
      <c r="AD13" s="610"/>
      <c r="AE13" s="610"/>
      <c r="AF13" s="610"/>
      <c r="AG13" s="610"/>
      <c r="AH13" s="610"/>
      <c r="AI13" s="610"/>
      <c r="AJ13" s="610"/>
      <c r="AK13" s="610"/>
      <c r="AL13" s="610"/>
      <c r="AM13" s="607"/>
      <c r="AN13" s="607"/>
      <c r="AO13" s="607"/>
      <c r="AP13" s="607"/>
      <c r="AQ13" s="607"/>
      <c r="AR13" s="616"/>
      <c r="AS13" s="2748"/>
      <c r="AT13" s="2748"/>
      <c r="AU13" s="2748"/>
      <c r="AV13" s="2748"/>
      <c r="AW13" s="2748"/>
      <c r="AX13" s="617"/>
      <c r="AY13" s="2765"/>
      <c r="AZ13" s="2766"/>
      <c r="BA13" s="2766"/>
      <c r="BB13" s="2766"/>
      <c r="BC13" s="2766"/>
      <c r="BD13" s="2766"/>
      <c r="BE13" s="2766"/>
      <c r="BF13" s="2766"/>
      <c r="BG13" s="2766"/>
      <c r="BH13" s="2766"/>
      <c r="BI13" s="2766"/>
      <c r="BJ13" s="2766"/>
      <c r="BK13" s="2766"/>
      <c r="BL13" s="2766"/>
      <c r="BM13" s="2766"/>
      <c r="BN13" s="2766"/>
      <c r="BO13" s="2766"/>
      <c r="BP13" s="2766"/>
      <c r="BQ13" s="2766"/>
      <c r="BR13" s="2766"/>
      <c r="BS13" s="2766"/>
      <c r="BT13" s="2766"/>
      <c r="BU13" s="2766"/>
      <c r="BV13" s="2766"/>
      <c r="BW13" s="2766"/>
      <c r="BX13" s="2766"/>
      <c r="BY13" s="2766"/>
      <c r="BZ13" s="2766"/>
      <c r="CA13" s="2766"/>
      <c r="CB13" s="2766"/>
      <c r="CC13" s="2766"/>
      <c r="CD13" s="2766"/>
      <c r="CE13" s="2766"/>
      <c r="CF13" s="2767"/>
    </row>
    <row r="14" spans="1:84" ht="13.5" customHeight="1">
      <c r="A14" s="606"/>
      <c r="B14" s="607"/>
      <c r="C14" s="694"/>
      <c r="D14" s="691"/>
      <c r="E14" s="691"/>
      <c r="F14" s="691"/>
      <c r="G14" s="691"/>
      <c r="H14" s="691"/>
      <c r="I14" s="610"/>
      <c r="J14" s="610"/>
      <c r="K14" s="610"/>
      <c r="L14" s="610"/>
      <c r="M14" s="610"/>
      <c r="N14" s="610"/>
      <c r="O14" s="610"/>
      <c r="P14" s="610"/>
      <c r="Q14" s="610"/>
      <c r="R14" s="610"/>
      <c r="S14" s="610"/>
      <c r="T14" s="610"/>
      <c r="U14" s="610"/>
      <c r="V14" s="610"/>
      <c r="W14" s="610"/>
      <c r="X14" s="610"/>
      <c r="Y14" s="610"/>
      <c r="Z14" s="610"/>
      <c r="AA14" s="610"/>
      <c r="AB14" s="610"/>
      <c r="AC14" s="663"/>
      <c r="AD14" s="2814"/>
      <c r="AE14" s="2814"/>
      <c r="AF14" s="2814"/>
      <c r="AG14" s="2814"/>
      <c r="AH14" s="2814"/>
      <c r="AI14" s="2814"/>
      <c r="AJ14" s="2814"/>
      <c r="AK14" s="2814"/>
      <c r="AL14" s="2814"/>
      <c r="AM14" s="2814"/>
      <c r="AN14" s="2814"/>
      <c r="AO14" s="2814"/>
      <c r="AP14" s="2814"/>
      <c r="AQ14" s="693"/>
      <c r="AR14" s="618"/>
      <c r="AS14" s="2749"/>
      <c r="AT14" s="2749"/>
      <c r="AU14" s="2749"/>
      <c r="AV14" s="2749"/>
      <c r="AW14" s="2749"/>
      <c r="AX14" s="619"/>
      <c r="AY14" s="2672"/>
      <c r="AZ14" s="2673"/>
      <c r="BA14" s="2673"/>
      <c r="BB14" s="2673"/>
      <c r="BC14" s="2673"/>
      <c r="BD14" s="2673"/>
      <c r="BE14" s="2673"/>
      <c r="BF14" s="2673"/>
      <c r="BG14" s="2673"/>
      <c r="BH14" s="2673"/>
      <c r="BI14" s="2673"/>
      <c r="BJ14" s="2673"/>
      <c r="BK14" s="2673"/>
      <c r="BL14" s="2673"/>
      <c r="BM14" s="2673"/>
      <c r="BN14" s="2673"/>
      <c r="BO14" s="2673"/>
      <c r="BP14" s="2673"/>
      <c r="BQ14" s="2673"/>
      <c r="BR14" s="2673"/>
      <c r="BS14" s="2673"/>
      <c r="BT14" s="2673"/>
      <c r="BU14" s="2673"/>
      <c r="BV14" s="2673"/>
      <c r="BW14" s="2673"/>
      <c r="BX14" s="2673"/>
      <c r="BY14" s="2673"/>
      <c r="BZ14" s="2673"/>
      <c r="CA14" s="2673"/>
      <c r="CB14" s="2673"/>
      <c r="CC14" s="2673"/>
      <c r="CD14" s="2673"/>
      <c r="CE14" s="2673"/>
      <c r="CF14" s="2674"/>
    </row>
    <row r="15" spans="1:84" ht="13.5" customHeight="1">
      <c r="A15" s="606"/>
      <c r="B15" s="614"/>
      <c r="C15" s="2542" t="s">
        <v>1398</v>
      </c>
      <c r="D15" s="2542"/>
      <c r="E15" s="2542"/>
      <c r="F15" s="2542"/>
      <c r="G15" s="2542"/>
      <c r="H15" s="626"/>
      <c r="I15" s="2594"/>
      <c r="J15" s="2595"/>
      <c r="K15" s="2595"/>
      <c r="L15" s="2595"/>
      <c r="M15" s="2595"/>
      <c r="N15" s="2595"/>
      <c r="O15" s="2595"/>
      <c r="P15" s="2595"/>
      <c r="Q15" s="2595"/>
      <c r="R15" s="2595"/>
      <c r="S15" s="2595"/>
      <c r="T15" s="2595"/>
      <c r="U15" s="2595"/>
      <c r="V15" s="2596"/>
      <c r="W15" s="610"/>
      <c r="X15" s="610"/>
      <c r="Y15" s="610"/>
      <c r="Z15" s="610"/>
      <c r="AA15" s="610"/>
      <c r="AB15" s="610"/>
      <c r="AC15" s="663"/>
      <c r="AD15" s="610"/>
      <c r="AE15" s="610"/>
      <c r="AF15" s="610"/>
      <c r="AG15" s="610"/>
      <c r="AH15" s="610"/>
      <c r="AI15" s="610"/>
      <c r="AJ15" s="610"/>
      <c r="AK15" s="610"/>
      <c r="AL15" s="610"/>
      <c r="AM15" s="607"/>
      <c r="AN15" s="607"/>
      <c r="AO15" s="607"/>
      <c r="AP15" s="607"/>
      <c r="AQ15" s="607"/>
      <c r="AR15" s="614"/>
      <c r="AS15" s="2542" t="s">
        <v>1314</v>
      </c>
      <c r="AT15" s="2542"/>
      <c r="AU15" s="2542"/>
      <c r="AV15" s="2542"/>
      <c r="AW15" s="2542"/>
      <c r="AX15" s="615"/>
      <c r="AY15" s="2715" t="s">
        <v>1315</v>
      </c>
      <c r="AZ15" s="2716"/>
      <c r="BA15" s="2716"/>
      <c r="BB15" s="2716"/>
      <c r="BC15" s="2716"/>
      <c r="BD15" s="2716"/>
      <c r="BE15" s="2716"/>
      <c r="BF15" s="2716"/>
      <c r="BG15" s="2716"/>
      <c r="BH15" s="2716"/>
      <c r="BI15" s="2716"/>
      <c r="BJ15" s="2716"/>
      <c r="BK15" s="2716"/>
      <c r="BL15" s="2717"/>
      <c r="BM15" s="621"/>
      <c r="BN15" s="2542" t="s">
        <v>76</v>
      </c>
      <c r="BO15" s="2542"/>
      <c r="BP15" s="2542"/>
      <c r="BQ15" s="2542"/>
      <c r="BR15" s="2542"/>
      <c r="BS15" s="615"/>
      <c r="BT15" s="2715" t="s">
        <v>1399</v>
      </c>
      <c r="BU15" s="2633"/>
      <c r="BV15" s="2633"/>
      <c r="BW15" s="2633"/>
      <c r="BX15" s="2633"/>
      <c r="BY15" s="2633"/>
      <c r="BZ15" s="2633"/>
      <c r="CA15" s="2633"/>
      <c r="CB15" s="2633"/>
      <c r="CC15" s="2633"/>
      <c r="CD15" s="2633"/>
      <c r="CE15" s="2633"/>
      <c r="CF15" s="2634"/>
    </row>
    <row r="16" spans="1:84" ht="13.5" customHeight="1">
      <c r="A16" s="606"/>
      <c r="B16" s="616"/>
      <c r="C16" s="2690"/>
      <c r="D16" s="2690"/>
      <c r="E16" s="2690"/>
      <c r="F16" s="2690"/>
      <c r="G16" s="2690"/>
      <c r="H16" s="643"/>
      <c r="I16" s="2761"/>
      <c r="J16" s="2812"/>
      <c r="K16" s="2812"/>
      <c r="L16" s="2812"/>
      <c r="M16" s="2812"/>
      <c r="N16" s="2812"/>
      <c r="O16" s="2812"/>
      <c r="P16" s="2812"/>
      <c r="Q16" s="2812"/>
      <c r="R16" s="2812"/>
      <c r="S16" s="2812"/>
      <c r="T16" s="2812"/>
      <c r="U16" s="2812"/>
      <c r="V16" s="2762"/>
      <c r="W16" s="610"/>
      <c r="X16" s="610"/>
      <c r="Y16" s="610"/>
      <c r="Z16" s="610"/>
      <c r="AA16" s="610"/>
      <c r="AB16" s="610"/>
      <c r="AC16" s="663"/>
      <c r="AD16" s="2814"/>
      <c r="AE16" s="2814"/>
      <c r="AF16" s="2814"/>
      <c r="AG16" s="2814"/>
      <c r="AH16" s="2814"/>
      <c r="AI16" s="2814"/>
      <c r="AJ16" s="2814"/>
      <c r="AK16" s="2814"/>
      <c r="AL16" s="2814"/>
      <c r="AM16" s="2814"/>
      <c r="AN16" s="2814"/>
      <c r="AO16" s="2814"/>
      <c r="AP16" s="2814"/>
      <c r="AQ16" s="693"/>
      <c r="AR16" s="618"/>
      <c r="AS16" s="2545"/>
      <c r="AT16" s="2545"/>
      <c r="AU16" s="2545"/>
      <c r="AV16" s="2545"/>
      <c r="AW16" s="2545"/>
      <c r="AX16" s="619"/>
      <c r="AY16" s="2718"/>
      <c r="AZ16" s="2719"/>
      <c r="BA16" s="2719"/>
      <c r="BB16" s="2719"/>
      <c r="BC16" s="2719"/>
      <c r="BD16" s="2719"/>
      <c r="BE16" s="2719"/>
      <c r="BF16" s="2719"/>
      <c r="BG16" s="2719"/>
      <c r="BH16" s="2719"/>
      <c r="BI16" s="2719"/>
      <c r="BJ16" s="2719"/>
      <c r="BK16" s="2719"/>
      <c r="BL16" s="2720"/>
      <c r="BM16" s="625"/>
      <c r="BN16" s="2759"/>
      <c r="BO16" s="2759"/>
      <c r="BP16" s="2759"/>
      <c r="BQ16" s="2759"/>
      <c r="BR16" s="2759"/>
      <c r="BS16" s="617"/>
      <c r="BT16" s="2721"/>
      <c r="BU16" s="2813"/>
      <c r="BV16" s="2813"/>
      <c r="BW16" s="2813"/>
      <c r="BX16" s="2813"/>
      <c r="BY16" s="2813"/>
      <c r="BZ16" s="2813"/>
      <c r="CA16" s="2813"/>
      <c r="CB16" s="2813"/>
      <c r="CC16" s="2813"/>
      <c r="CD16" s="2813"/>
      <c r="CE16" s="2813"/>
      <c r="CF16" s="2699"/>
    </row>
    <row r="17" spans="1:84" ht="13.5" customHeight="1">
      <c r="A17" s="606"/>
      <c r="B17" s="616"/>
      <c r="C17" s="2690"/>
      <c r="D17" s="2690"/>
      <c r="E17" s="2690"/>
      <c r="F17" s="2690"/>
      <c r="G17" s="2690"/>
      <c r="H17" s="643"/>
      <c r="I17" s="2761"/>
      <c r="J17" s="2812"/>
      <c r="K17" s="2812"/>
      <c r="L17" s="2812"/>
      <c r="M17" s="2812"/>
      <c r="N17" s="2812"/>
      <c r="O17" s="2812"/>
      <c r="P17" s="2812"/>
      <c r="Q17" s="2812"/>
      <c r="R17" s="2812"/>
      <c r="S17" s="2812"/>
      <c r="T17" s="2812"/>
      <c r="U17" s="2812"/>
      <c r="V17" s="2762"/>
      <c r="W17" s="610"/>
      <c r="X17" s="610"/>
      <c r="Y17" s="2815" t="s">
        <v>1400</v>
      </c>
      <c r="Z17" s="2815"/>
      <c r="AA17" s="2815"/>
      <c r="AB17" s="2815"/>
      <c r="AC17" s="663"/>
      <c r="AD17" s="610"/>
      <c r="AE17" s="610"/>
      <c r="AF17" s="610"/>
      <c r="AG17" s="610"/>
      <c r="AH17" s="610"/>
      <c r="AI17" s="610"/>
      <c r="AJ17" s="610"/>
      <c r="AK17" s="610"/>
      <c r="AL17" s="610"/>
      <c r="AM17" s="607"/>
      <c r="AN17" s="607"/>
      <c r="AO17" s="607"/>
      <c r="AP17" s="607"/>
      <c r="AQ17" s="607"/>
      <c r="AR17" s="616"/>
      <c r="AS17" s="2723" t="s">
        <v>1401</v>
      </c>
      <c r="AT17" s="2690"/>
      <c r="AU17" s="2690"/>
      <c r="AV17" s="2690"/>
      <c r="AW17" s="2690"/>
      <c r="AX17" s="617"/>
      <c r="AY17" s="2691" t="s">
        <v>1319</v>
      </c>
      <c r="AZ17" s="2692"/>
      <c r="BA17" s="2692"/>
      <c r="BB17" s="2692"/>
      <c r="BC17" s="2692"/>
      <c r="BD17" s="2692"/>
      <c r="BE17" s="2692"/>
      <c r="BF17" s="2692"/>
      <c r="BG17" s="2692"/>
      <c r="BH17" s="2692"/>
      <c r="BI17" s="2692"/>
      <c r="BJ17" s="2692"/>
      <c r="BK17" s="2692"/>
      <c r="BL17" s="2693"/>
      <c r="BM17" s="625"/>
      <c r="BN17" s="2759"/>
      <c r="BO17" s="2759"/>
      <c r="BP17" s="2759"/>
      <c r="BQ17" s="2759"/>
      <c r="BR17" s="2759"/>
      <c r="BS17" s="617"/>
      <c r="BT17" s="2721"/>
      <c r="BU17" s="2813"/>
      <c r="BV17" s="2813"/>
      <c r="BW17" s="2813"/>
      <c r="BX17" s="2813"/>
      <c r="BY17" s="2813"/>
      <c r="BZ17" s="2813"/>
      <c r="CA17" s="2813"/>
      <c r="CB17" s="2813"/>
      <c r="CC17" s="2813"/>
      <c r="CD17" s="2813"/>
      <c r="CE17" s="2813"/>
      <c r="CF17" s="2699"/>
    </row>
    <row r="18" spans="1:84" ht="13.5" customHeight="1">
      <c r="A18" s="606"/>
      <c r="B18" s="618"/>
      <c r="C18" s="2545"/>
      <c r="D18" s="2545"/>
      <c r="E18" s="2545"/>
      <c r="F18" s="2545"/>
      <c r="G18" s="2545"/>
      <c r="H18" s="645"/>
      <c r="I18" s="2597"/>
      <c r="J18" s="2598"/>
      <c r="K18" s="2598"/>
      <c r="L18" s="2598"/>
      <c r="M18" s="2598"/>
      <c r="N18" s="2598"/>
      <c r="O18" s="2598"/>
      <c r="P18" s="2598"/>
      <c r="Q18" s="2598"/>
      <c r="R18" s="2598"/>
      <c r="S18" s="2598"/>
      <c r="T18" s="2598"/>
      <c r="U18" s="2598"/>
      <c r="V18" s="2599"/>
      <c r="W18" s="610"/>
      <c r="X18" s="610"/>
      <c r="Y18" s="2815"/>
      <c r="Z18" s="2815"/>
      <c r="AA18" s="2815"/>
      <c r="AB18" s="2815"/>
      <c r="AC18" s="663"/>
      <c r="AD18" s="2598"/>
      <c r="AE18" s="2598"/>
      <c r="AF18" s="2598"/>
      <c r="AG18" s="2598"/>
      <c r="AH18" s="2598"/>
      <c r="AI18" s="2598"/>
      <c r="AJ18" s="2598"/>
      <c r="AK18" s="2598"/>
      <c r="AL18" s="2598"/>
      <c r="AM18" s="2598"/>
      <c r="AN18" s="2598"/>
      <c r="AO18" s="2598"/>
      <c r="AP18" s="2598"/>
      <c r="AQ18" s="610"/>
      <c r="AR18" s="618"/>
      <c r="AS18" s="2545"/>
      <c r="AT18" s="2545"/>
      <c r="AU18" s="2545"/>
      <c r="AV18" s="2545"/>
      <c r="AW18" s="2545"/>
      <c r="AX18" s="619"/>
      <c r="AY18" s="2694"/>
      <c r="AZ18" s="2695"/>
      <c r="BA18" s="2695"/>
      <c r="BB18" s="2695"/>
      <c r="BC18" s="2695"/>
      <c r="BD18" s="2695"/>
      <c r="BE18" s="2695"/>
      <c r="BF18" s="2695"/>
      <c r="BG18" s="2695"/>
      <c r="BH18" s="2695"/>
      <c r="BI18" s="2695"/>
      <c r="BJ18" s="2695"/>
      <c r="BK18" s="2695"/>
      <c r="BL18" s="2696"/>
      <c r="BM18" s="622"/>
      <c r="BN18" s="2545"/>
      <c r="BO18" s="2545"/>
      <c r="BP18" s="2545"/>
      <c r="BQ18" s="2545"/>
      <c r="BR18" s="2545"/>
      <c r="BS18" s="619"/>
      <c r="BT18" s="2635"/>
      <c r="BU18" s="2636"/>
      <c r="BV18" s="2636"/>
      <c r="BW18" s="2636"/>
      <c r="BX18" s="2636"/>
      <c r="BY18" s="2636"/>
      <c r="BZ18" s="2636"/>
      <c r="CA18" s="2636"/>
      <c r="CB18" s="2636"/>
      <c r="CC18" s="2636"/>
      <c r="CD18" s="2636"/>
      <c r="CE18" s="2636"/>
      <c r="CF18" s="2637"/>
    </row>
    <row r="19" spans="1:84" ht="13.5" customHeight="1">
      <c r="A19" s="606"/>
      <c r="B19" s="607"/>
      <c r="C19" s="694"/>
      <c r="D19" s="691"/>
      <c r="E19" s="691"/>
      <c r="F19" s="691"/>
      <c r="G19" s="691"/>
      <c r="H19" s="691"/>
      <c r="I19" s="610"/>
      <c r="J19" s="610"/>
      <c r="K19" s="610"/>
      <c r="L19" s="610"/>
      <c r="M19" s="610"/>
      <c r="N19" s="610"/>
      <c r="O19" s="610"/>
      <c r="P19" s="610"/>
      <c r="Q19" s="610"/>
      <c r="R19" s="610"/>
      <c r="S19" s="610"/>
      <c r="T19" s="610"/>
      <c r="U19" s="610"/>
      <c r="V19" s="610"/>
      <c r="W19" s="610"/>
      <c r="X19" s="610"/>
      <c r="Y19" s="643"/>
      <c r="Z19" s="643"/>
      <c r="AA19" s="643"/>
      <c r="AB19" s="643"/>
      <c r="AC19" s="663"/>
      <c r="AD19" s="610"/>
      <c r="AE19" s="610"/>
      <c r="AF19" s="610"/>
      <c r="AG19" s="610"/>
      <c r="AH19" s="610"/>
      <c r="AI19" s="610"/>
      <c r="AJ19" s="610"/>
      <c r="AK19" s="610"/>
      <c r="AL19" s="610"/>
      <c r="AM19" s="610"/>
      <c r="AN19" s="610"/>
      <c r="AO19" s="610"/>
      <c r="AP19" s="610"/>
      <c r="AQ19" s="610"/>
      <c r="AR19" s="653"/>
      <c r="AS19" s="653"/>
      <c r="AT19" s="653"/>
      <c r="AU19" s="653"/>
      <c r="AV19" s="653"/>
      <c r="AW19" s="653"/>
      <c r="AX19" s="653"/>
      <c r="AY19" s="653"/>
      <c r="AZ19" s="653"/>
      <c r="BA19" s="653"/>
      <c r="BB19" s="653"/>
      <c r="BC19" s="653"/>
      <c r="BD19" s="653"/>
      <c r="BE19" s="653"/>
      <c r="BF19" s="653"/>
      <c r="BG19" s="653"/>
      <c r="BH19" s="653"/>
      <c r="BI19" s="653"/>
      <c r="BJ19" s="653"/>
      <c r="BK19" s="653"/>
      <c r="BL19" s="653"/>
      <c r="BM19" s="653"/>
      <c r="BN19" s="653"/>
      <c r="BO19" s="653"/>
      <c r="BP19" s="653"/>
      <c r="BQ19" s="653"/>
      <c r="BR19" s="653"/>
      <c r="BS19" s="653"/>
      <c r="BT19" s="653"/>
      <c r="BU19" s="653"/>
      <c r="BV19" s="653"/>
      <c r="BW19" s="653"/>
      <c r="BX19" s="653"/>
      <c r="BY19" s="653"/>
      <c r="BZ19" s="653"/>
      <c r="CA19" s="653"/>
      <c r="CB19" s="653"/>
      <c r="CC19" s="653"/>
      <c r="CD19" s="653"/>
      <c r="CE19" s="653"/>
      <c r="CF19" s="653"/>
    </row>
    <row r="20" spans="1:84" ht="13.5" customHeight="1">
      <c r="A20" s="606"/>
      <c r="B20" s="607"/>
      <c r="C20" s="694"/>
      <c r="D20" s="691"/>
      <c r="E20" s="691"/>
      <c r="F20" s="691"/>
      <c r="G20" s="691"/>
      <c r="H20" s="691"/>
      <c r="I20" s="610"/>
      <c r="J20" s="610"/>
      <c r="K20" s="610"/>
      <c r="L20" s="610"/>
      <c r="M20" s="610"/>
      <c r="N20" s="610"/>
      <c r="O20" s="610"/>
      <c r="P20" s="610"/>
      <c r="Q20" s="610"/>
      <c r="R20" s="610"/>
      <c r="S20" s="610"/>
      <c r="T20" s="610"/>
      <c r="U20" s="610"/>
      <c r="V20" s="610"/>
      <c r="W20" s="610"/>
      <c r="X20" s="610"/>
      <c r="Y20" s="2759" t="s">
        <v>1283</v>
      </c>
      <c r="Z20" s="2759"/>
      <c r="AA20" s="2759"/>
      <c r="AB20" s="2759"/>
      <c r="AC20" s="663"/>
      <c r="AD20" s="2811"/>
      <c r="AE20" s="2811"/>
      <c r="AF20" s="2811"/>
      <c r="AG20" s="2811"/>
      <c r="AH20" s="2811"/>
      <c r="AI20" s="2811"/>
      <c r="AJ20" s="2811"/>
      <c r="AK20" s="2811"/>
      <c r="AL20" s="2811"/>
      <c r="AM20" s="2811"/>
      <c r="AN20" s="2811"/>
      <c r="AO20" s="2811"/>
      <c r="AP20" s="2811"/>
      <c r="AQ20" s="695"/>
      <c r="AR20" s="614"/>
      <c r="AS20" s="2722" t="s">
        <v>1303</v>
      </c>
      <c r="AT20" s="2722"/>
      <c r="AU20" s="2722"/>
      <c r="AV20" s="2722"/>
      <c r="AW20" s="2722"/>
      <c r="AX20" s="615"/>
      <c r="AY20" s="2602" t="s">
        <v>1338</v>
      </c>
      <c r="AZ20" s="2603"/>
      <c r="BA20" s="2603"/>
      <c r="BB20" s="2603"/>
      <c r="BC20" s="2603"/>
      <c r="BD20" s="2603"/>
      <c r="BE20" s="2603"/>
      <c r="BF20" s="2603"/>
      <c r="BG20" s="2603"/>
      <c r="BH20" s="2604"/>
      <c r="BI20" s="2602" t="s">
        <v>1305</v>
      </c>
      <c r="BJ20" s="2603"/>
      <c r="BK20" s="2603"/>
      <c r="BL20" s="2603"/>
      <c r="BM20" s="2603"/>
      <c r="BN20" s="2603"/>
      <c r="BO20" s="2603"/>
      <c r="BP20" s="2603"/>
      <c r="BQ20" s="2603"/>
      <c r="BR20" s="2603"/>
      <c r="BS20" s="2603"/>
      <c r="BT20" s="2603"/>
      <c r="BU20" s="2603"/>
      <c r="BV20" s="2604"/>
      <c r="BW20" s="2602" t="s">
        <v>1306</v>
      </c>
      <c r="BX20" s="2603"/>
      <c r="BY20" s="2603"/>
      <c r="BZ20" s="2603"/>
      <c r="CA20" s="2603"/>
      <c r="CB20" s="2603"/>
      <c r="CC20" s="2603"/>
      <c r="CD20" s="2603"/>
      <c r="CE20" s="2603"/>
      <c r="CF20" s="2604"/>
    </row>
    <row r="21" spans="1:84" ht="13.5" customHeight="1">
      <c r="A21" s="606"/>
      <c r="B21" s="607"/>
      <c r="C21" s="2816" t="s">
        <v>1402</v>
      </c>
      <c r="D21" s="2816"/>
      <c r="E21" s="2816"/>
      <c r="F21" s="2816"/>
      <c r="G21" s="2816"/>
      <c r="H21" s="2816"/>
      <c r="I21" s="2816"/>
      <c r="J21" s="2816"/>
      <c r="K21" s="2816"/>
      <c r="L21" s="2816"/>
      <c r="M21" s="2816"/>
      <c r="N21" s="2816"/>
      <c r="O21" s="2816"/>
      <c r="P21" s="2816"/>
      <c r="Q21" s="2816"/>
      <c r="R21" s="2816"/>
      <c r="S21" s="2816"/>
      <c r="T21" s="2816"/>
      <c r="U21" s="2816"/>
      <c r="V21" s="2816"/>
      <c r="W21" s="2816"/>
      <c r="X21" s="2816"/>
      <c r="Y21" s="2816"/>
      <c r="Z21" s="2816"/>
      <c r="AA21" s="2816"/>
      <c r="AB21" s="2816"/>
      <c r="AC21" s="2816"/>
      <c r="AD21" s="2816"/>
      <c r="AE21" s="2816"/>
      <c r="AF21" s="2816"/>
      <c r="AG21" s="2816"/>
      <c r="AH21" s="2816"/>
      <c r="AI21" s="2816"/>
      <c r="AJ21" s="2816"/>
      <c r="AK21" s="2816"/>
      <c r="AL21" s="2816"/>
      <c r="AM21" s="2816"/>
      <c r="AN21" s="2816"/>
      <c r="AO21" s="2816"/>
      <c r="AP21" s="2816"/>
      <c r="AQ21" s="696"/>
      <c r="AR21" s="616"/>
      <c r="AS21" s="2723"/>
      <c r="AT21" s="2723"/>
      <c r="AU21" s="2723"/>
      <c r="AV21" s="2723"/>
      <c r="AW21" s="2723"/>
      <c r="AX21" s="617"/>
      <c r="AY21" s="2605"/>
      <c r="AZ21" s="2606"/>
      <c r="BA21" s="2606"/>
      <c r="BB21" s="2606"/>
      <c r="BC21" s="2606"/>
      <c r="BD21" s="2606"/>
      <c r="BE21" s="2606"/>
      <c r="BF21" s="2606"/>
      <c r="BG21" s="2606"/>
      <c r="BH21" s="2607"/>
      <c r="BI21" s="2605"/>
      <c r="BJ21" s="2606"/>
      <c r="BK21" s="2606"/>
      <c r="BL21" s="2606"/>
      <c r="BM21" s="2606"/>
      <c r="BN21" s="2606"/>
      <c r="BO21" s="2606"/>
      <c r="BP21" s="2606"/>
      <c r="BQ21" s="2606"/>
      <c r="BR21" s="2606"/>
      <c r="BS21" s="2606"/>
      <c r="BT21" s="2606"/>
      <c r="BU21" s="2606"/>
      <c r="BV21" s="2607"/>
      <c r="BW21" s="2605"/>
      <c r="BX21" s="2606"/>
      <c r="BY21" s="2606"/>
      <c r="BZ21" s="2606"/>
      <c r="CA21" s="2606"/>
      <c r="CB21" s="2606"/>
      <c r="CC21" s="2606"/>
      <c r="CD21" s="2606"/>
      <c r="CE21" s="2606"/>
      <c r="CF21" s="2607"/>
    </row>
    <row r="22" spans="1:84" ht="13.5" customHeight="1">
      <c r="A22" s="606"/>
      <c r="B22" s="607"/>
      <c r="C22" s="2817"/>
      <c r="D22" s="2817"/>
      <c r="E22" s="2817"/>
      <c r="F22" s="2817"/>
      <c r="G22" s="2817"/>
      <c r="H22" s="2817"/>
      <c r="I22" s="2817"/>
      <c r="J22" s="2817"/>
      <c r="K22" s="2817"/>
      <c r="L22" s="2817"/>
      <c r="M22" s="2817"/>
      <c r="N22" s="2817"/>
      <c r="O22" s="2817"/>
      <c r="P22" s="2817"/>
      <c r="Q22" s="2817"/>
      <c r="R22" s="2817"/>
      <c r="S22" s="2817"/>
      <c r="T22" s="2817"/>
      <c r="U22" s="2817"/>
      <c r="V22" s="2817"/>
      <c r="W22" s="2817"/>
      <c r="X22" s="2817"/>
      <c r="Y22" s="2817"/>
      <c r="Z22" s="2817"/>
      <c r="AA22" s="2817"/>
      <c r="AB22" s="2817"/>
      <c r="AC22" s="2817"/>
      <c r="AD22" s="2817"/>
      <c r="AE22" s="2817"/>
      <c r="AF22" s="2817"/>
      <c r="AG22" s="2817"/>
      <c r="AH22" s="2817"/>
      <c r="AI22" s="2817"/>
      <c r="AJ22" s="2817"/>
      <c r="AK22" s="2817"/>
      <c r="AL22" s="2817"/>
      <c r="AM22" s="2817"/>
      <c r="AN22" s="2817"/>
      <c r="AO22" s="2817"/>
      <c r="AP22" s="2817"/>
      <c r="AQ22" s="697"/>
      <c r="AR22" s="616"/>
      <c r="AS22" s="2723"/>
      <c r="AT22" s="2723"/>
      <c r="AU22" s="2723"/>
      <c r="AV22" s="2723"/>
      <c r="AW22" s="2723"/>
      <c r="AX22" s="617"/>
      <c r="AY22" s="2818" t="s">
        <v>1309</v>
      </c>
      <c r="AZ22" s="2819"/>
      <c r="BA22" s="2819"/>
      <c r="BB22" s="2819"/>
      <c r="BC22" s="2819"/>
      <c r="BD22" s="2819"/>
      <c r="BE22" s="2819"/>
      <c r="BF22" s="2819"/>
      <c r="BG22" s="2819"/>
      <c r="BH22" s="2820"/>
      <c r="BI22" s="2824" t="s">
        <v>1310</v>
      </c>
      <c r="BJ22" s="2825"/>
      <c r="BK22" s="2825"/>
      <c r="BL22" s="2825"/>
      <c r="BM22" s="2825"/>
      <c r="BN22" s="2826" t="s">
        <v>1311</v>
      </c>
      <c r="BO22" s="2827"/>
      <c r="BP22" s="2827"/>
      <c r="BQ22" s="2827"/>
      <c r="BR22" s="2827"/>
      <c r="BS22" s="2827"/>
      <c r="BT22" s="2827"/>
      <c r="BU22" s="2827"/>
      <c r="BV22" s="2828"/>
      <c r="BW22" s="2818" t="s">
        <v>1312</v>
      </c>
      <c r="BX22" s="2589"/>
      <c r="BY22" s="2589"/>
      <c r="BZ22" s="2589"/>
      <c r="CA22" s="2589"/>
      <c r="CB22" s="2589"/>
      <c r="CC22" s="2589"/>
      <c r="CD22" s="2589"/>
      <c r="CE22" s="2589"/>
      <c r="CF22" s="2590"/>
    </row>
    <row r="23" spans="1:84" ht="13.5" customHeight="1">
      <c r="A23" s="606"/>
      <c r="B23" s="614"/>
      <c r="C23" s="2747" t="s">
        <v>1308</v>
      </c>
      <c r="D23" s="2747"/>
      <c r="E23" s="2747"/>
      <c r="F23" s="2747"/>
      <c r="G23" s="2747"/>
      <c r="H23" s="615"/>
      <c r="I23" s="2594"/>
      <c r="J23" s="2595"/>
      <c r="K23" s="2595"/>
      <c r="L23" s="2595"/>
      <c r="M23" s="2595"/>
      <c r="N23" s="2595"/>
      <c r="O23" s="2595"/>
      <c r="P23" s="2595"/>
      <c r="Q23" s="2595"/>
      <c r="R23" s="2595"/>
      <c r="S23" s="2595"/>
      <c r="T23" s="2595"/>
      <c r="U23" s="2595"/>
      <c r="V23" s="2595"/>
      <c r="W23" s="2595"/>
      <c r="X23" s="2595"/>
      <c r="Y23" s="2595"/>
      <c r="Z23" s="2595"/>
      <c r="AA23" s="2595"/>
      <c r="AB23" s="2595"/>
      <c r="AC23" s="2595"/>
      <c r="AD23" s="2595"/>
      <c r="AE23" s="2595"/>
      <c r="AF23" s="2595"/>
      <c r="AG23" s="2595"/>
      <c r="AH23" s="2595"/>
      <c r="AI23" s="2595"/>
      <c r="AJ23" s="2595"/>
      <c r="AK23" s="2595"/>
      <c r="AL23" s="2595"/>
      <c r="AM23" s="2595"/>
      <c r="AN23" s="2595"/>
      <c r="AO23" s="2595"/>
      <c r="AP23" s="2596"/>
      <c r="AQ23" s="610"/>
      <c r="AR23" s="616"/>
      <c r="AS23" s="2723"/>
      <c r="AT23" s="2723"/>
      <c r="AU23" s="2723"/>
      <c r="AV23" s="2723"/>
      <c r="AW23" s="2723"/>
      <c r="AX23" s="617"/>
      <c r="AY23" s="2821"/>
      <c r="AZ23" s="2822"/>
      <c r="BA23" s="2822"/>
      <c r="BB23" s="2822"/>
      <c r="BC23" s="2822"/>
      <c r="BD23" s="2822"/>
      <c r="BE23" s="2822"/>
      <c r="BF23" s="2822"/>
      <c r="BG23" s="2822"/>
      <c r="BH23" s="2823"/>
      <c r="BI23" s="2804" t="s">
        <v>1313</v>
      </c>
      <c r="BJ23" s="2805"/>
      <c r="BK23" s="2805"/>
      <c r="BL23" s="2805"/>
      <c r="BM23" s="2805"/>
      <c r="BN23" s="2829"/>
      <c r="BO23" s="2829"/>
      <c r="BP23" s="2829"/>
      <c r="BQ23" s="2829"/>
      <c r="BR23" s="2829"/>
      <c r="BS23" s="2829"/>
      <c r="BT23" s="2829"/>
      <c r="BU23" s="2829"/>
      <c r="BV23" s="2830"/>
      <c r="BW23" s="2591"/>
      <c r="BX23" s="2592"/>
      <c r="BY23" s="2592"/>
      <c r="BZ23" s="2592"/>
      <c r="CA23" s="2592"/>
      <c r="CB23" s="2592"/>
      <c r="CC23" s="2592"/>
      <c r="CD23" s="2592"/>
      <c r="CE23" s="2592"/>
      <c r="CF23" s="2593"/>
    </row>
    <row r="24" spans="1:84" ht="13.5" customHeight="1">
      <c r="A24" s="606"/>
      <c r="B24" s="616"/>
      <c r="C24" s="2748"/>
      <c r="D24" s="2748"/>
      <c r="E24" s="2748"/>
      <c r="F24" s="2748"/>
      <c r="G24" s="2748"/>
      <c r="H24" s="617"/>
      <c r="I24" s="2761"/>
      <c r="J24" s="2746"/>
      <c r="K24" s="2746"/>
      <c r="L24" s="2746"/>
      <c r="M24" s="2746"/>
      <c r="N24" s="2746"/>
      <c r="O24" s="2746"/>
      <c r="P24" s="2746"/>
      <c r="Q24" s="2746"/>
      <c r="R24" s="2746"/>
      <c r="S24" s="2746"/>
      <c r="T24" s="2746"/>
      <c r="U24" s="2746"/>
      <c r="V24" s="2746"/>
      <c r="W24" s="2746"/>
      <c r="X24" s="2746"/>
      <c r="Y24" s="2746"/>
      <c r="Z24" s="2746"/>
      <c r="AA24" s="2746"/>
      <c r="AB24" s="2746"/>
      <c r="AC24" s="2746"/>
      <c r="AD24" s="2746"/>
      <c r="AE24" s="2746"/>
      <c r="AF24" s="2746"/>
      <c r="AG24" s="2746"/>
      <c r="AH24" s="2746"/>
      <c r="AI24" s="2746"/>
      <c r="AJ24" s="2746"/>
      <c r="AK24" s="2746"/>
      <c r="AL24" s="2746"/>
      <c r="AM24" s="2746"/>
      <c r="AN24" s="2746"/>
      <c r="AO24" s="2746"/>
      <c r="AP24" s="2762"/>
      <c r="AQ24" s="610"/>
      <c r="AR24" s="616"/>
      <c r="AS24" s="2723"/>
      <c r="AT24" s="2723"/>
      <c r="AU24" s="2723"/>
      <c r="AV24" s="2723"/>
      <c r="AW24" s="2723"/>
      <c r="AX24" s="617"/>
      <c r="AY24" s="2725" t="s">
        <v>1309</v>
      </c>
      <c r="AZ24" s="2726"/>
      <c r="BA24" s="2726"/>
      <c r="BB24" s="2726"/>
      <c r="BC24" s="2726"/>
      <c r="BD24" s="2726"/>
      <c r="BE24" s="2726"/>
      <c r="BF24" s="2726"/>
      <c r="BG24" s="2726"/>
      <c r="BH24" s="2727"/>
      <c r="BI24" s="2731" t="s">
        <v>1310</v>
      </c>
      <c r="BJ24" s="2732"/>
      <c r="BK24" s="2732"/>
      <c r="BL24" s="2732"/>
      <c r="BM24" s="2732"/>
      <c r="BN24" s="2733" t="s">
        <v>1311</v>
      </c>
      <c r="BO24" s="2734"/>
      <c r="BP24" s="2734"/>
      <c r="BQ24" s="2734"/>
      <c r="BR24" s="2734"/>
      <c r="BS24" s="2734"/>
      <c r="BT24" s="2734"/>
      <c r="BU24" s="2734"/>
      <c r="BV24" s="2735"/>
      <c r="BW24" s="2725" t="s">
        <v>1312</v>
      </c>
      <c r="BX24" s="2548"/>
      <c r="BY24" s="2548"/>
      <c r="BZ24" s="2548"/>
      <c r="CA24" s="2548"/>
      <c r="CB24" s="2548"/>
      <c r="CC24" s="2548"/>
      <c r="CD24" s="2548"/>
      <c r="CE24" s="2548"/>
      <c r="CF24" s="2549"/>
    </row>
    <row r="25" spans="1:84" ht="13.5" customHeight="1">
      <c r="A25" s="606"/>
      <c r="B25" s="618"/>
      <c r="C25" s="2749"/>
      <c r="D25" s="2749"/>
      <c r="E25" s="2749"/>
      <c r="F25" s="2749"/>
      <c r="G25" s="2749"/>
      <c r="H25" s="619"/>
      <c r="I25" s="2597"/>
      <c r="J25" s="2598"/>
      <c r="K25" s="2598"/>
      <c r="L25" s="2598"/>
      <c r="M25" s="2598"/>
      <c r="N25" s="2598"/>
      <c r="O25" s="2598"/>
      <c r="P25" s="2598"/>
      <c r="Q25" s="2598"/>
      <c r="R25" s="2598"/>
      <c r="S25" s="2598"/>
      <c r="T25" s="2598"/>
      <c r="U25" s="2598"/>
      <c r="V25" s="2598"/>
      <c r="W25" s="2598"/>
      <c r="X25" s="2598"/>
      <c r="Y25" s="2598"/>
      <c r="Z25" s="2598"/>
      <c r="AA25" s="2598"/>
      <c r="AB25" s="2598"/>
      <c r="AC25" s="2598"/>
      <c r="AD25" s="2598"/>
      <c r="AE25" s="2598"/>
      <c r="AF25" s="2598"/>
      <c r="AG25" s="2598"/>
      <c r="AH25" s="2598"/>
      <c r="AI25" s="2598"/>
      <c r="AJ25" s="2598"/>
      <c r="AK25" s="2598"/>
      <c r="AL25" s="2598"/>
      <c r="AM25" s="2598"/>
      <c r="AN25" s="2598"/>
      <c r="AO25" s="2598"/>
      <c r="AP25" s="2599"/>
      <c r="AQ25" s="610"/>
      <c r="AR25" s="618"/>
      <c r="AS25" s="2724"/>
      <c r="AT25" s="2724"/>
      <c r="AU25" s="2724"/>
      <c r="AV25" s="2724"/>
      <c r="AW25" s="2724"/>
      <c r="AX25" s="619"/>
      <c r="AY25" s="2728"/>
      <c r="AZ25" s="2729"/>
      <c r="BA25" s="2729"/>
      <c r="BB25" s="2729"/>
      <c r="BC25" s="2729"/>
      <c r="BD25" s="2729"/>
      <c r="BE25" s="2729"/>
      <c r="BF25" s="2729"/>
      <c r="BG25" s="2729"/>
      <c r="BH25" s="2730"/>
      <c r="BI25" s="2667" t="s">
        <v>1313</v>
      </c>
      <c r="BJ25" s="2668"/>
      <c r="BK25" s="2668"/>
      <c r="BL25" s="2668"/>
      <c r="BM25" s="2668"/>
      <c r="BN25" s="2736"/>
      <c r="BO25" s="2736"/>
      <c r="BP25" s="2736"/>
      <c r="BQ25" s="2736"/>
      <c r="BR25" s="2736"/>
      <c r="BS25" s="2736"/>
      <c r="BT25" s="2736"/>
      <c r="BU25" s="2736"/>
      <c r="BV25" s="2737"/>
      <c r="BW25" s="2550"/>
      <c r="BX25" s="2551"/>
      <c r="BY25" s="2551"/>
      <c r="BZ25" s="2551"/>
      <c r="CA25" s="2551"/>
      <c r="CB25" s="2551"/>
      <c r="CC25" s="2551"/>
      <c r="CD25" s="2551"/>
      <c r="CE25" s="2551"/>
      <c r="CF25" s="2552"/>
    </row>
    <row r="26" spans="1:84" ht="13.5" customHeight="1">
      <c r="A26" s="606"/>
      <c r="B26" s="614"/>
      <c r="C26" s="2542" t="s">
        <v>1314</v>
      </c>
      <c r="D26" s="2542"/>
      <c r="E26" s="2542"/>
      <c r="F26" s="2542"/>
      <c r="G26" s="2542"/>
      <c r="H26" s="615"/>
      <c r="I26" s="2715" t="s">
        <v>1315</v>
      </c>
      <c r="J26" s="2716"/>
      <c r="K26" s="2716"/>
      <c r="L26" s="2716"/>
      <c r="M26" s="2716"/>
      <c r="N26" s="2716"/>
      <c r="O26" s="2716"/>
      <c r="P26" s="2716"/>
      <c r="Q26" s="2716"/>
      <c r="R26" s="2716"/>
      <c r="S26" s="2716"/>
      <c r="T26" s="2716"/>
      <c r="U26" s="2716"/>
      <c r="V26" s="2717"/>
      <c r="W26" s="621"/>
      <c r="X26" s="2542" t="s">
        <v>76</v>
      </c>
      <c r="Y26" s="2542"/>
      <c r="Z26" s="2542"/>
      <c r="AA26" s="2542"/>
      <c r="AB26" s="2542"/>
      <c r="AC26" s="615"/>
      <c r="AD26" s="2715" t="s">
        <v>1316</v>
      </c>
      <c r="AE26" s="2633"/>
      <c r="AF26" s="2633"/>
      <c r="AG26" s="2633"/>
      <c r="AH26" s="2633"/>
      <c r="AI26" s="2633"/>
      <c r="AJ26" s="2633"/>
      <c r="AK26" s="2633"/>
      <c r="AL26" s="2633"/>
      <c r="AM26" s="2633"/>
      <c r="AN26" s="2633"/>
      <c r="AO26" s="2633"/>
      <c r="AP26" s="2634"/>
      <c r="AQ26" s="654"/>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row>
    <row r="27" spans="1:84" ht="13.5" customHeight="1">
      <c r="A27" s="606"/>
      <c r="B27" s="618"/>
      <c r="C27" s="2545"/>
      <c r="D27" s="2545"/>
      <c r="E27" s="2545"/>
      <c r="F27" s="2545"/>
      <c r="G27" s="2545"/>
      <c r="H27" s="619"/>
      <c r="I27" s="2718"/>
      <c r="J27" s="2719"/>
      <c r="K27" s="2719"/>
      <c r="L27" s="2719"/>
      <c r="M27" s="2719"/>
      <c r="N27" s="2719"/>
      <c r="O27" s="2719"/>
      <c r="P27" s="2719"/>
      <c r="Q27" s="2719"/>
      <c r="R27" s="2719"/>
      <c r="S27" s="2719"/>
      <c r="T27" s="2719"/>
      <c r="U27" s="2719"/>
      <c r="V27" s="2720"/>
      <c r="W27" s="625"/>
      <c r="X27" s="2690"/>
      <c r="Y27" s="2690"/>
      <c r="Z27" s="2690"/>
      <c r="AA27" s="2690"/>
      <c r="AB27" s="2690"/>
      <c r="AC27" s="617"/>
      <c r="AD27" s="2721"/>
      <c r="AE27" s="2698"/>
      <c r="AF27" s="2698"/>
      <c r="AG27" s="2698"/>
      <c r="AH27" s="2698"/>
      <c r="AI27" s="2698"/>
      <c r="AJ27" s="2698"/>
      <c r="AK27" s="2698"/>
      <c r="AL27" s="2698"/>
      <c r="AM27" s="2698"/>
      <c r="AN27" s="2698"/>
      <c r="AO27" s="2698"/>
      <c r="AP27" s="2699"/>
      <c r="AQ27" s="654"/>
      <c r="AR27" s="614"/>
      <c r="AS27" s="2654" t="s">
        <v>1355</v>
      </c>
      <c r="AT27" s="2654"/>
      <c r="AU27" s="2654"/>
      <c r="AV27" s="2654"/>
      <c r="AW27" s="2654"/>
      <c r="AX27" s="615"/>
      <c r="AY27" s="660" t="s">
        <v>1346</v>
      </c>
      <c r="AZ27" s="2654" t="s">
        <v>1347</v>
      </c>
      <c r="BA27" s="2654"/>
      <c r="BB27" s="2654"/>
      <c r="BC27" s="2654"/>
      <c r="BD27" s="656"/>
      <c r="BE27" s="2654" t="s">
        <v>1348</v>
      </c>
      <c r="BF27" s="2654"/>
      <c r="BG27" s="2654"/>
      <c r="BH27" s="2654"/>
      <c r="BI27" s="2654"/>
      <c r="BJ27" s="2654"/>
      <c r="BK27" s="2654"/>
      <c r="BL27" s="2654"/>
      <c r="BM27" s="2654"/>
      <c r="BN27" s="2654"/>
      <c r="BO27" s="2660" t="s">
        <v>1349</v>
      </c>
      <c r="BP27" s="2660"/>
      <c r="BQ27" s="2660"/>
      <c r="BR27" s="2660"/>
      <c r="BS27" s="2660"/>
      <c r="BT27" s="2660"/>
      <c r="BU27" s="2660"/>
      <c r="BV27" s="2660"/>
      <c r="BW27" s="2660"/>
      <c r="BX27" s="2654" t="s">
        <v>1350</v>
      </c>
      <c r="BY27" s="2654"/>
      <c r="BZ27" s="2654"/>
      <c r="CA27" s="2654"/>
      <c r="CB27" s="2654"/>
      <c r="CC27" s="2654"/>
      <c r="CD27" s="2654"/>
      <c r="CE27" s="2654"/>
      <c r="CF27" s="2657"/>
    </row>
    <row r="28" spans="1:84" ht="13.5" customHeight="1">
      <c r="A28" s="606"/>
      <c r="B28" s="616"/>
      <c r="C28" s="2690" t="s">
        <v>1339</v>
      </c>
      <c r="D28" s="2690"/>
      <c r="E28" s="2690"/>
      <c r="F28" s="2690"/>
      <c r="G28" s="2690"/>
      <c r="H28" s="617"/>
      <c r="I28" s="2691" t="s">
        <v>1319</v>
      </c>
      <c r="J28" s="2692"/>
      <c r="K28" s="2692"/>
      <c r="L28" s="2692"/>
      <c r="M28" s="2692"/>
      <c r="N28" s="2692"/>
      <c r="O28" s="2692"/>
      <c r="P28" s="2692"/>
      <c r="Q28" s="2692"/>
      <c r="R28" s="2692"/>
      <c r="S28" s="2692"/>
      <c r="T28" s="2692"/>
      <c r="U28" s="2692"/>
      <c r="V28" s="2693"/>
      <c r="W28" s="625"/>
      <c r="X28" s="2690"/>
      <c r="Y28" s="2690"/>
      <c r="Z28" s="2690"/>
      <c r="AA28" s="2690"/>
      <c r="AB28" s="2690"/>
      <c r="AC28" s="617"/>
      <c r="AD28" s="2697" t="s">
        <v>1317</v>
      </c>
      <c r="AE28" s="2698"/>
      <c r="AF28" s="2698"/>
      <c r="AG28" s="2698"/>
      <c r="AH28" s="2698"/>
      <c r="AI28" s="2698"/>
      <c r="AJ28" s="2698"/>
      <c r="AK28" s="2698"/>
      <c r="AL28" s="2698"/>
      <c r="AM28" s="2698"/>
      <c r="AN28" s="2698"/>
      <c r="AO28" s="2698"/>
      <c r="AP28" s="2699"/>
      <c r="AQ28" s="654"/>
      <c r="AR28" s="616"/>
      <c r="AS28" s="2655"/>
      <c r="AT28" s="2655"/>
      <c r="AU28" s="2655"/>
      <c r="AV28" s="2655"/>
      <c r="AW28" s="2655"/>
      <c r="AX28" s="617"/>
      <c r="AY28" s="661"/>
      <c r="AZ28" s="2655"/>
      <c r="BA28" s="2655"/>
      <c r="BB28" s="2655"/>
      <c r="BC28" s="2655"/>
      <c r="BD28" s="662"/>
      <c r="BE28" s="2656"/>
      <c r="BF28" s="2656"/>
      <c r="BG28" s="2656"/>
      <c r="BH28" s="2656"/>
      <c r="BI28" s="2656"/>
      <c r="BJ28" s="2656"/>
      <c r="BK28" s="2656"/>
      <c r="BL28" s="2656"/>
      <c r="BM28" s="2656"/>
      <c r="BN28" s="2656"/>
      <c r="BO28" s="2660"/>
      <c r="BP28" s="2660"/>
      <c r="BQ28" s="2660"/>
      <c r="BR28" s="2660"/>
      <c r="BS28" s="2660"/>
      <c r="BT28" s="2660"/>
      <c r="BU28" s="2660"/>
      <c r="BV28" s="2660"/>
      <c r="BW28" s="2660"/>
      <c r="BX28" s="2656"/>
      <c r="BY28" s="2656"/>
      <c r="BZ28" s="2656"/>
      <c r="CA28" s="2656"/>
      <c r="CB28" s="2656"/>
      <c r="CC28" s="2656"/>
      <c r="CD28" s="2656"/>
      <c r="CE28" s="2656"/>
      <c r="CF28" s="2659"/>
    </row>
    <row r="29" spans="1:84" ht="13.5" customHeight="1">
      <c r="A29" s="606"/>
      <c r="B29" s="618"/>
      <c r="C29" s="2545"/>
      <c r="D29" s="2545"/>
      <c r="E29" s="2545"/>
      <c r="F29" s="2545"/>
      <c r="G29" s="2545"/>
      <c r="H29" s="619"/>
      <c r="I29" s="2694"/>
      <c r="J29" s="2695"/>
      <c r="K29" s="2695"/>
      <c r="L29" s="2695"/>
      <c r="M29" s="2695"/>
      <c r="N29" s="2695"/>
      <c r="O29" s="2695"/>
      <c r="P29" s="2695"/>
      <c r="Q29" s="2695"/>
      <c r="R29" s="2695"/>
      <c r="S29" s="2695"/>
      <c r="T29" s="2695"/>
      <c r="U29" s="2695"/>
      <c r="V29" s="2696"/>
      <c r="W29" s="622"/>
      <c r="X29" s="2545"/>
      <c r="Y29" s="2545"/>
      <c r="Z29" s="2545"/>
      <c r="AA29" s="2545"/>
      <c r="AB29" s="2545"/>
      <c r="AC29" s="619"/>
      <c r="AD29" s="2635"/>
      <c r="AE29" s="2636"/>
      <c r="AF29" s="2636"/>
      <c r="AG29" s="2636"/>
      <c r="AH29" s="2636"/>
      <c r="AI29" s="2636"/>
      <c r="AJ29" s="2636"/>
      <c r="AK29" s="2636"/>
      <c r="AL29" s="2636"/>
      <c r="AM29" s="2636"/>
      <c r="AN29" s="2636"/>
      <c r="AO29" s="2636"/>
      <c r="AP29" s="2637"/>
      <c r="AQ29" s="695"/>
      <c r="AR29" s="616"/>
      <c r="AS29" s="2655"/>
      <c r="AT29" s="2655"/>
      <c r="AU29" s="2655"/>
      <c r="AV29" s="2655"/>
      <c r="AW29" s="2655"/>
      <c r="AX29" s="617"/>
      <c r="AY29" s="663"/>
      <c r="AZ29" s="2655"/>
      <c r="BA29" s="2655"/>
      <c r="BB29" s="2655"/>
      <c r="BC29" s="2655"/>
      <c r="BD29" s="617"/>
      <c r="BE29" s="2806" t="s">
        <v>1352</v>
      </c>
      <c r="BF29" s="2806"/>
      <c r="BG29" s="2806"/>
      <c r="BH29" s="2806"/>
      <c r="BI29" s="2806"/>
      <c r="BJ29" s="2806"/>
      <c r="BK29" s="2806"/>
      <c r="BL29" s="2806"/>
      <c r="BM29" s="2806"/>
      <c r="BN29" s="2806"/>
      <c r="BO29" s="2808" t="s">
        <v>1352</v>
      </c>
      <c r="BP29" s="2808"/>
      <c r="BQ29" s="2808"/>
      <c r="BR29" s="2808"/>
      <c r="BS29" s="2808"/>
      <c r="BT29" s="2808"/>
      <c r="BU29" s="2808"/>
      <c r="BV29" s="2808"/>
      <c r="BW29" s="2808"/>
      <c r="BX29" s="2806" t="s">
        <v>1352</v>
      </c>
      <c r="BY29" s="2806"/>
      <c r="BZ29" s="2806"/>
      <c r="CA29" s="2806"/>
      <c r="CB29" s="2806"/>
      <c r="CC29" s="2806"/>
      <c r="CD29" s="2806"/>
      <c r="CE29" s="2806"/>
      <c r="CF29" s="2809"/>
    </row>
    <row r="30" spans="1:84" ht="13.5" customHeight="1">
      <c r="A30" s="606"/>
      <c r="B30" s="607"/>
      <c r="C30" s="694"/>
      <c r="D30" s="691"/>
      <c r="E30" s="691"/>
      <c r="F30" s="691"/>
      <c r="G30" s="691"/>
      <c r="H30" s="691"/>
      <c r="I30" s="610"/>
      <c r="J30" s="610"/>
      <c r="K30" s="610"/>
      <c r="L30" s="610"/>
      <c r="M30" s="610"/>
      <c r="N30" s="610"/>
      <c r="O30" s="610"/>
      <c r="P30" s="610"/>
      <c r="Q30" s="610"/>
      <c r="R30" s="610"/>
      <c r="S30" s="610"/>
      <c r="T30" s="610"/>
      <c r="U30" s="610"/>
      <c r="V30" s="610"/>
      <c r="W30" s="610"/>
      <c r="X30" s="610"/>
      <c r="Y30" s="698"/>
      <c r="Z30" s="698"/>
      <c r="AA30" s="698"/>
      <c r="AB30" s="698"/>
      <c r="AC30" s="610"/>
      <c r="AD30" s="695"/>
      <c r="AE30" s="695"/>
      <c r="AF30" s="695"/>
      <c r="AG30" s="695"/>
      <c r="AH30" s="695"/>
      <c r="AI30" s="695"/>
      <c r="AJ30" s="695"/>
      <c r="AK30" s="695"/>
      <c r="AL30" s="695"/>
      <c r="AM30" s="695"/>
      <c r="AN30" s="695"/>
      <c r="AO30" s="695"/>
      <c r="AP30" s="695"/>
      <c r="AQ30" s="620"/>
      <c r="AR30" s="616"/>
      <c r="AS30" s="2655"/>
      <c r="AT30" s="2655"/>
      <c r="AU30" s="2655"/>
      <c r="AV30" s="2655"/>
      <c r="AW30" s="2655"/>
      <c r="AX30" s="617"/>
      <c r="AY30" s="663"/>
      <c r="AZ30" s="2655"/>
      <c r="BA30" s="2655"/>
      <c r="BB30" s="2655"/>
      <c r="BC30" s="2655"/>
      <c r="BD30" s="617"/>
      <c r="BE30" s="2807"/>
      <c r="BF30" s="2807"/>
      <c r="BG30" s="2807"/>
      <c r="BH30" s="2807"/>
      <c r="BI30" s="2807"/>
      <c r="BJ30" s="2807"/>
      <c r="BK30" s="2807"/>
      <c r="BL30" s="2807"/>
      <c r="BM30" s="2807"/>
      <c r="BN30" s="2807"/>
      <c r="BO30" s="2808"/>
      <c r="BP30" s="2808"/>
      <c r="BQ30" s="2808"/>
      <c r="BR30" s="2808"/>
      <c r="BS30" s="2808"/>
      <c r="BT30" s="2808"/>
      <c r="BU30" s="2808"/>
      <c r="BV30" s="2808"/>
      <c r="BW30" s="2808"/>
      <c r="BX30" s="2807"/>
      <c r="BY30" s="2807"/>
      <c r="BZ30" s="2807"/>
      <c r="CA30" s="2807"/>
      <c r="CB30" s="2807"/>
      <c r="CC30" s="2807"/>
      <c r="CD30" s="2807"/>
      <c r="CE30" s="2807"/>
      <c r="CF30" s="2810"/>
    </row>
    <row r="31" spans="1:84" ht="13.5" customHeight="1">
      <c r="A31" s="606"/>
      <c r="B31" s="614"/>
      <c r="C31" s="2722" t="s">
        <v>1303</v>
      </c>
      <c r="D31" s="2722"/>
      <c r="E31" s="2722"/>
      <c r="F31" s="2722"/>
      <c r="G31" s="2722"/>
      <c r="H31" s="615"/>
      <c r="I31" s="2602" t="s">
        <v>1338</v>
      </c>
      <c r="J31" s="2603"/>
      <c r="K31" s="2603"/>
      <c r="L31" s="2603"/>
      <c r="M31" s="2603"/>
      <c r="N31" s="2603"/>
      <c r="O31" s="2603"/>
      <c r="P31" s="2603"/>
      <c r="Q31" s="2603"/>
      <c r="R31" s="2604"/>
      <c r="S31" s="2602" t="s">
        <v>1305</v>
      </c>
      <c r="T31" s="2603"/>
      <c r="U31" s="2603"/>
      <c r="V31" s="2603"/>
      <c r="W31" s="2603"/>
      <c r="X31" s="2603"/>
      <c r="Y31" s="2603"/>
      <c r="Z31" s="2603"/>
      <c r="AA31" s="2603"/>
      <c r="AB31" s="2603"/>
      <c r="AC31" s="2603"/>
      <c r="AD31" s="2603"/>
      <c r="AE31" s="2603"/>
      <c r="AF31" s="2604"/>
      <c r="AG31" s="2602" t="s">
        <v>1306</v>
      </c>
      <c r="AH31" s="2603"/>
      <c r="AI31" s="2603"/>
      <c r="AJ31" s="2603"/>
      <c r="AK31" s="2603"/>
      <c r="AL31" s="2603"/>
      <c r="AM31" s="2603"/>
      <c r="AN31" s="2603"/>
      <c r="AO31" s="2603"/>
      <c r="AP31" s="2604"/>
      <c r="AQ31" s="620"/>
      <c r="AR31" s="616"/>
      <c r="AS31" s="2655"/>
      <c r="AT31" s="2655"/>
      <c r="AU31" s="2655"/>
      <c r="AV31" s="2655"/>
      <c r="AW31" s="2655"/>
      <c r="AX31" s="617"/>
      <c r="AY31" s="2650" t="s">
        <v>1353</v>
      </c>
      <c r="AZ31" s="2548"/>
      <c r="BA31" s="2548"/>
      <c r="BB31" s="2548"/>
      <c r="BC31" s="2548"/>
      <c r="BD31" s="2549"/>
      <c r="BE31" s="2602" t="s">
        <v>1354</v>
      </c>
      <c r="BF31" s="2603"/>
      <c r="BG31" s="2603"/>
      <c r="BH31" s="2603"/>
      <c r="BI31" s="2603"/>
      <c r="BJ31" s="2603"/>
      <c r="BK31" s="2603"/>
      <c r="BL31" s="2602" t="s">
        <v>1348</v>
      </c>
      <c r="BM31" s="2603"/>
      <c r="BN31" s="2603"/>
      <c r="BO31" s="2603"/>
      <c r="BP31" s="2603"/>
      <c r="BQ31" s="2603"/>
      <c r="BR31" s="2603"/>
      <c r="BS31" s="2604"/>
      <c r="BT31" s="2602" t="s">
        <v>1349</v>
      </c>
      <c r="BU31" s="2603"/>
      <c r="BV31" s="2603"/>
      <c r="BW31" s="2603"/>
      <c r="BX31" s="2603"/>
      <c r="BY31" s="2603"/>
      <c r="BZ31" s="2604"/>
      <c r="CA31" s="2602" t="s">
        <v>1350</v>
      </c>
      <c r="CB31" s="2603"/>
      <c r="CC31" s="2603"/>
      <c r="CD31" s="2603"/>
      <c r="CE31" s="2603"/>
      <c r="CF31" s="2604"/>
    </row>
    <row r="32" spans="1:84" ht="13.5" customHeight="1">
      <c r="A32" s="606"/>
      <c r="B32" s="616"/>
      <c r="C32" s="2723"/>
      <c r="D32" s="2723"/>
      <c r="E32" s="2723"/>
      <c r="F32" s="2723"/>
      <c r="G32" s="2723"/>
      <c r="H32" s="617"/>
      <c r="I32" s="2605"/>
      <c r="J32" s="2606"/>
      <c r="K32" s="2606"/>
      <c r="L32" s="2606"/>
      <c r="M32" s="2606"/>
      <c r="N32" s="2606"/>
      <c r="O32" s="2606"/>
      <c r="P32" s="2606"/>
      <c r="Q32" s="2606"/>
      <c r="R32" s="2607"/>
      <c r="S32" s="2605"/>
      <c r="T32" s="2606"/>
      <c r="U32" s="2606"/>
      <c r="V32" s="2606"/>
      <c r="W32" s="2606"/>
      <c r="X32" s="2606"/>
      <c r="Y32" s="2606"/>
      <c r="Z32" s="2606"/>
      <c r="AA32" s="2606"/>
      <c r="AB32" s="2606"/>
      <c r="AC32" s="2606"/>
      <c r="AD32" s="2606"/>
      <c r="AE32" s="2606"/>
      <c r="AF32" s="2607"/>
      <c r="AG32" s="2605"/>
      <c r="AH32" s="2606"/>
      <c r="AI32" s="2606"/>
      <c r="AJ32" s="2606"/>
      <c r="AK32" s="2606"/>
      <c r="AL32" s="2606"/>
      <c r="AM32" s="2606"/>
      <c r="AN32" s="2606"/>
      <c r="AO32" s="2606"/>
      <c r="AP32" s="2607"/>
      <c r="AQ32" s="610"/>
      <c r="AR32" s="616"/>
      <c r="AS32" s="2655"/>
      <c r="AT32" s="2655"/>
      <c r="AU32" s="2655"/>
      <c r="AV32" s="2655"/>
      <c r="AW32" s="2655"/>
      <c r="AX32" s="617"/>
      <c r="AY32" s="2651"/>
      <c r="AZ32" s="2652"/>
      <c r="BA32" s="2652"/>
      <c r="BB32" s="2652"/>
      <c r="BC32" s="2652"/>
      <c r="BD32" s="2653"/>
      <c r="BE32" s="2605"/>
      <c r="BF32" s="2606"/>
      <c r="BG32" s="2606"/>
      <c r="BH32" s="2606"/>
      <c r="BI32" s="2606"/>
      <c r="BJ32" s="2606"/>
      <c r="BK32" s="2606"/>
      <c r="BL32" s="2605"/>
      <c r="BM32" s="2606"/>
      <c r="BN32" s="2606"/>
      <c r="BO32" s="2606"/>
      <c r="BP32" s="2606"/>
      <c r="BQ32" s="2606"/>
      <c r="BR32" s="2606"/>
      <c r="BS32" s="2607"/>
      <c r="BT32" s="2605"/>
      <c r="BU32" s="2606"/>
      <c r="BV32" s="2606"/>
      <c r="BW32" s="2606"/>
      <c r="BX32" s="2606"/>
      <c r="BY32" s="2606"/>
      <c r="BZ32" s="2607"/>
      <c r="CA32" s="2605"/>
      <c r="CB32" s="2606"/>
      <c r="CC32" s="2606"/>
      <c r="CD32" s="2606"/>
      <c r="CE32" s="2606"/>
      <c r="CF32" s="2607"/>
    </row>
    <row r="33" spans="1:84" ht="13.5" customHeight="1">
      <c r="A33" s="606"/>
      <c r="B33" s="616"/>
      <c r="C33" s="2723"/>
      <c r="D33" s="2723"/>
      <c r="E33" s="2723"/>
      <c r="F33" s="2723"/>
      <c r="G33" s="2723"/>
      <c r="H33" s="617"/>
      <c r="I33" s="2700" t="s">
        <v>1309</v>
      </c>
      <c r="J33" s="2701"/>
      <c r="K33" s="2701"/>
      <c r="L33" s="2701"/>
      <c r="M33" s="2701"/>
      <c r="N33" s="2701"/>
      <c r="O33" s="2701"/>
      <c r="P33" s="2701"/>
      <c r="Q33" s="2701"/>
      <c r="R33" s="2702"/>
      <c r="S33" s="2706" t="s">
        <v>1310</v>
      </c>
      <c r="T33" s="2707"/>
      <c r="U33" s="2707"/>
      <c r="V33" s="2707"/>
      <c r="W33" s="2707"/>
      <c r="X33" s="2708" t="s">
        <v>1311</v>
      </c>
      <c r="Y33" s="2709"/>
      <c r="Z33" s="2709"/>
      <c r="AA33" s="2709"/>
      <c r="AB33" s="2709"/>
      <c r="AC33" s="2709"/>
      <c r="AD33" s="2709"/>
      <c r="AE33" s="2709"/>
      <c r="AF33" s="2710"/>
      <c r="AG33" s="2700" t="s">
        <v>1312</v>
      </c>
      <c r="AH33" s="2595"/>
      <c r="AI33" s="2595"/>
      <c r="AJ33" s="2595"/>
      <c r="AK33" s="2595"/>
      <c r="AL33" s="2595"/>
      <c r="AM33" s="2595"/>
      <c r="AN33" s="2595"/>
      <c r="AO33" s="2595"/>
      <c r="AP33" s="2596"/>
      <c r="AQ33" s="610"/>
      <c r="AR33" s="616"/>
      <c r="AS33" s="2655"/>
      <c r="AT33" s="2655"/>
      <c r="AU33" s="2655"/>
      <c r="AV33" s="2655"/>
      <c r="AW33" s="2655"/>
      <c r="AX33" s="617"/>
      <c r="AY33" s="2651"/>
      <c r="AZ33" s="2652"/>
      <c r="BA33" s="2652"/>
      <c r="BB33" s="2652"/>
      <c r="BC33" s="2652"/>
      <c r="BD33" s="2653"/>
      <c r="BE33" s="2620"/>
      <c r="BF33" s="2621"/>
      <c r="BG33" s="2621"/>
      <c r="BH33" s="2621"/>
      <c r="BI33" s="2621"/>
      <c r="BJ33" s="2621"/>
      <c r="BK33" s="2621"/>
      <c r="BL33" s="2620"/>
      <c r="BM33" s="2621"/>
      <c r="BN33" s="2621"/>
      <c r="BO33" s="2621"/>
      <c r="BP33" s="2621"/>
      <c r="BQ33" s="2621"/>
      <c r="BR33" s="2621"/>
      <c r="BS33" s="2622"/>
      <c r="BT33" s="2620"/>
      <c r="BU33" s="2621"/>
      <c r="BV33" s="2621"/>
      <c r="BW33" s="2621"/>
      <c r="BX33" s="2621"/>
      <c r="BY33" s="2621"/>
      <c r="BZ33" s="2622"/>
      <c r="CA33" s="2620"/>
      <c r="CB33" s="2621"/>
      <c r="CC33" s="2621"/>
      <c r="CD33" s="2621"/>
      <c r="CE33" s="2621"/>
      <c r="CF33" s="2622"/>
    </row>
    <row r="34" spans="1:84" ht="13.5" customHeight="1">
      <c r="A34" s="606"/>
      <c r="B34" s="616"/>
      <c r="C34" s="2723"/>
      <c r="D34" s="2723"/>
      <c r="E34" s="2723"/>
      <c r="F34" s="2723"/>
      <c r="G34" s="2723"/>
      <c r="H34" s="617"/>
      <c r="I34" s="2703"/>
      <c r="J34" s="2704"/>
      <c r="K34" s="2704"/>
      <c r="L34" s="2704"/>
      <c r="M34" s="2704"/>
      <c r="N34" s="2704"/>
      <c r="O34" s="2704"/>
      <c r="P34" s="2704"/>
      <c r="Q34" s="2704"/>
      <c r="R34" s="2705"/>
      <c r="S34" s="2713" t="s">
        <v>1313</v>
      </c>
      <c r="T34" s="2714"/>
      <c r="U34" s="2714"/>
      <c r="V34" s="2714"/>
      <c r="W34" s="2714"/>
      <c r="X34" s="2711"/>
      <c r="Y34" s="2711"/>
      <c r="Z34" s="2711"/>
      <c r="AA34" s="2711"/>
      <c r="AB34" s="2711"/>
      <c r="AC34" s="2711"/>
      <c r="AD34" s="2711"/>
      <c r="AE34" s="2711"/>
      <c r="AF34" s="2712"/>
      <c r="AG34" s="2597"/>
      <c r="AH34" s="2598"/>
      <c r="AI34" s="2598"/>
      <c r="AJ34" s="2598"/>
      <c r="AK34" s="2598"/>
      <c r="AL34" s="2598"/>
      <c r="AM34" s="2598"/>
      <c r="AN34" s="2598"/>
      <c r="AO34" s="2598"/>
      <c r="AP34" s="2599"/>
      <c r="AQ34" s="610"/>
      <c r="AR34" s="618"/>
      <c r="AS34" s="2656"/>
      <c r="AT34" s="2656"/>
      <c r="AU34" s="2656"/>
      <c r="AV34" s="2656"/>
      <c r="AW34" s="2656"/>
      <c r="AX34" s="619"/>
      <c r="AY34" s="2550"/>
      <c r="AZ34" s="2551"/>
      <c r="BA34" s="2551"/>
      <c r="BB34" s="2551"/>
      <c r="BC34" s="2551"/>
      <c r="BD34" s="2552"/>
      <c r="BE34" s="2623"/>
      <c r="BF34" s="2624"/>
      <c r="BG34" s="2624"/>
      <c r="BH34" s="2624"/>
      <c r="BI34" s="2624"/>
      <c r="BJ34" s="2624"/>
      <c r="BK34" s="2624"/>
      <c r="BL34" s="2623"/>
      <c r="BM34" s="2624"/>
      <c r="BN34" s="2624"/>
      <c r="BO34" s="2624"/>
      <c r="BP34" s="2624"/>
      <c r="BQ34" s="2624"/>
      <c r="BR34" s="2624"/>
      <c r="BS34" s="2625"/>
      <c r="BT34" s="2623"/>
      <c r="BU34" s="2624"/>
      <c r="BV34" s="2624"/>
      <c r="BW34" s="2624"/>
      <c r="BX34" s="2624"/>
      <c r="BY34" s="2624"/>
      <c r="BZ34" s="2625"/>
      <c r="CA34" s="2623"/>
      <c r="CB34" s="2624"/>
      <c r="CC34" s="2624"/>
      <c r="CD34" s="2624"/>
      <c r="CE34" s="2624"/>
      <c r="CF34" s="2625"/>
    </row>
    <row r="35" spans="1:84" ht="13.5" customHeight="1">
      <c r="A35" s="606"/>
      <c r="B35" s="616"/>
      <c r="C35" s="2723"/>
      <c r="D35" s="2723"/>
      <c r="E35" s="2723"/>
      <c r="F35" s="2723"/>
      <c r="G35" s="2723"/>
      <c r="H35" s="617"/>
      <c r="I35" s="2725" t="s">
        <v>1309</v>
      </c>
      <c r="J35" s="2726"/>
      <c r="K35" s="2726"/>
      <c r="L35" s="2726"/>
      <c r="M35" s="2726"/>
      <c r="N35" s="2726"/>
      <c r="O35" s="2726"/>
      <c r="P35" s="2726"/>
      <c r="Q35" s="2726"/>
      <c r="R35" s="2727"/>
      <c r="S35" s="2731" t="s">
        <v>1310</v>
      </c>
      <c r="T35" s="2732"/>
      <c r="U35" s="2732"/>
      <c r="V35" s="2732"/>
      <c r="W35" s="2732"/>
      <c r="X35" s="2733" t="s">
        <v>1311</v>
      </c>
      <c r="Y35" s="2734"/>
      <c r="Z35" s="2734"/>
      <c r="AA35" s="2734"/>
      <c r="AB35" s="2734"/>
      <c r="AC35" s="2734"/>
      <c r="AD35" s="2734"/>
      <c r="AE35" s="2734"/>
      <c r="AF35" s="2735"/>
      <c r="AG35" s="2725" t="s">
        <v>1312</v>
      </c>
      <c r="AH35" s="2548"/>
      <c r="AI35" s="2548"/>
      <c r="AJ35" s="2548"/>
      <c r="AK35" s="2548"/>
      <c r="AL35" s="2548"/>
      <c r="AM35" s="2548"/>
      <c r="AN35" s="2548"/>
      <c r="AO35" s="2548"/>
      <c r="AP35" s="2549"/>
      <c r="AQ35" s="610"/>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row>
    <row r="36" spans="1:84" ht="13.5" customHeight="1">
      <c r="A36" s="606"/>
      <c r="B36" s="618"/>
      <c r="C36" s="2724"/>
      <c r="D36" s="2724"/>
      <c r="E36" s="2724"/>
      <c r="F36" s="2724"/>
      <c r="G36" s="2724"/>
      <c r="H36" s="619"/>
      <c r="I36" s="2728"/>
      <c r="J36" s="2729"/>
      <c r="K36" s="2729"/>
      <c r="L36" s="2729"/>
      <c r="M36" s="2729"/>
      <c r="N36" s="2729"/>
      <c r="O36" s="2729"/>
      <c r="P36" s="2729"/>
      <c r="Q36" s="2729"/>
      <c r="R36" s="2730"/>
      <c r="S36" s="2667" t="s">
        <v>1313</v>
      </c>
      <c r="T36" s="2668"/>
      <c r="U36" s="2668"/>
      <c r="V36" s="2668"/>
      <c r="W36" s="2668"/>
      <c r="X36" s="2736"/>
      <c r="Y36" s="2736"/>
      <c r="Z36" s="2736"/>
      <c r="AA36" s="2736"/>
      <c r="AB36" s="2736"/>
      <c r="AC36" s="2736"/>
      <c r="AD36" s="2736"/>
      <c r="AE36" s="2736"/>
      <c r="AF36" s="2737"/>
      <c r="AG36" s="2550"/>
      <c r="AH36" s="2551"/>
      <c r="AI36" s="2551"/>
      <c r="AJ36" s="2551"/>
      <c r="AK36" s="2551"/>
      <c r="AL36" s="2551"/>
      <c r="AM36" s="2551"/>
      <c r="AN36" s="2551"/>
      <c r="AO36" s="2551"/>
      <c r="AP36" s="2552"/>
      <c r="AQ36" s="610"/>
      <c r="AR36" s="2608" t="s">
        <v>1356</v>
      </c>
      <c r="AS36" s="2609"/>
      <c r="AT36" s="2609"/>
      <c r="AU36" s="2609"/>
      <c r="AV36" s="2609"/>
      <c r="AW36" s="2609"/>
      <c r="AX36" s="2609"/>
      <c r="AY36" s="2609"/>
      <c r="AZ36" s="2610"/>
      <c r="BA36" s="2602"/>
      <c r="BB36" s="2603"/>
      <c r="BC36" s="2603"/>
      <c r="BD36" s="2603"/>
      <c r="BE36" s="2603"/>
      <c r="BF36" s="2603"/>
      <c r="BG36" s="2603"/>
      <c r="BH36" s="2603"/>
      <c r="BI36" s="2603"/>
      <c r="BJ36" s="2603"/>
      <c r="BK36" s="2604"/>
      <c r="BL36" s="607"/>
      <c r="BM36" s="2608" t="s">
        <v>1357</v>
      </c>
      <c r="BN36" s="2609"/>
      <c r="BO36" s="2609"/>
      <c r="BP36" s="2609"/>
      <c r="BQ36" s="2609"/>
      <c r="BR36" s="2609"/>
      <c r="BS36" s="2609"/>
      <c r="BT36" s="2609"/>
      <c r="BU36" s="2610"/>
      <c r="BV36" s="2602"/>
      <c r="BW36" s="2603"/>
      <c r="BX36" s="2603"/>
      <c r="BY36" s="2603"/>
      <c r="BZ36" s="2603"/>
      <c r="CA36" s="2603"/>
      <c r="CB36" s="2603"/>
      <c r="CC36" s="2603"/>
      <c r="CD36" s="2603"/>
      <c r="CE36" s="2603"/>
      <c r="CF36" s="2604"/>
    </row>
    <row r="37" spans="1:84" ht="13.5" customHeight="1">
      <c r="A37" s="606"/>
      <c r="B37" s="623"/>
      <c r="C37" s="624"/>
      <c r="D37" s="624"/>
      <c r="E37" s="624"/>
      <c r="F37" s="624"/>
      <c r="G37" s="624"/>
      <c r="H37" s="623"/>
      <c r="I37" s="623"/>
      <c r="J37" s="623"/>
      <c r="K37" s="623"/>
      <c r="L37" s="623"/>
      <c r="M37" s="623"/>
      <c r="N37" s="623"/>
      <c r="O37" s="623"/>
      <c r="P37" s="623"/>
      <c r="Q37" s="623"/>
      <c r="R37" s="623"/>
      <c r="S37" s="623"/>
      <c r="T37" s="623"/>
      <c r="U37" s="623"/>
      <c r="V37" s="623"/>
      <c r="W37" s="623"/>
      <c r="X37" s="623"/>
      <c r="Y37" s="623"/>
      <c r="Z37" s="623"/>
      <c r="AA37" s="623"/>
      <c r="AB37" s="623"/>
      <c r="AC37" s="623"/>
      <c r="AD37" s="623"/>
      <c r="AE37" s="623"/>
      <c r="AF37" s="623"/>
      <c r="AG37" s="623"/>
      <c r="AH37" s="623"/>
      <c r="AI37" s="623"/>
      <c r="AJ37" s="623"/>
      <c r="AK37" s="623"/>
      <c r="AL37" s="623"/>
      <c r="AM37" s="623"/>
      <c r="AN37" s="623"/>
      <c r="AO37" s="623"/>
      <c r="AP37" s="623"/>
      <c r="AQ37" s="610"/>
      <c r="AR37" s="2611"/>
      <c r="AS37" s="2612"/>
      <c r="AT37" s="2612"/>
      <c r="AU37" s="2612"/>
      <c r="AV37" s="2612"/>
      <c r="AW37" s="2612"/>
      <c r="AX37" s="2612"/>
      <c r="AY37" s="2612"/>
      <c r="AZ37" s="2613"/>
      <c r="BA37" s="2614"/>
      <c r="BB37" s="2615"/>
      <c r="BC37" s="2615"/>
      <c r="BD37" s="2615"/>
      <c r="BE37" s="2615"/>
      <c r="BF37" s="2615"/>
      <c r="BG37" s="2615"/>
      <c r="BH37" s="2615"/>
      <c r="BI37" s="2615"/>
      <c r="BJ37" s="2615"/>
      <c r="BK37" s="2616"/>
      <c r="BL37" s="607"/>
      <c r="BM37" s="2611"/>
      <c r="BN37" s="2612"/>
      <c r="BO37" s="2612"/>
      <c r="BP37" s="2612"/>
      <c r="BQ37" s="2612"/>
      <c r="BR37" s="2612"/>
      <c r="BS37" s="2612"/>
      <c r="BT37" s="2612"/>
      <c r="BU37" s="2613"/>
      <c r="BV37" s="2614"/>
      <c r="BW37" s="2615"/>
      <c r="BX37" s="2615"/>
      <c r="BY37" s="2615"/>
      <c r="BZ37" s="2615"/>
      <c r="CA37" s="2615"/>
      <c r="CB37" s="2615"/>
      <c r="CC37" s="2615"/>
      <c r="CD37" s="2615"/>
      <c r="CE37" s="2615"/>
      <c r="CF37" s="2616"/>
    </row>
    <row r="38" spans="1:84" ht="13.5" customHeight="1">
      <c r="A38" s="606"/>
      <c r="B38" s="614"/>
      <c r="C38" s="2654" t="s">
        <v>1403</v>
      </c>
      <c r="D38" s="2654"/>
      <c r="E38" s="2654"/>
      <c r="F38" s="2654"/>
      <c r="G38" s="2654"/>
      <c r="H38" s="615"/>
      <c r="I38" s="660" t="s">
        <v>1341</v>
      </c>
      <c r="J38" s="2654" t="s">
        <v>1347</v>
      </c>
      <c r="K38" s="2654"/>
      <c r="L38" s="2654"/>
      <c r="M38" s="2654"/>
      <c r="N38" s="656"/>
      <c r="O38" s="2654" t="s">
        <v>1348</v>
      </c>
      <c r="P38" s="2654"/>
      <c r="Q38" s="2654"/>
      <c r="R38" s="2654"/>
      <c r="S38" s="2654"/>
      <c r="T38" s="2654"/>
      <c r="U38" s="2654"/>
      <c r="V38" s="2654"/>
      <c r="W38" s="2654"/>
      <c r="X38" s="2654"/>
      <c r="Y38" s="2660" t="s">
        <v>1349</v>
      </c>
      <c r="Z38" s="2660"/>
      <c r="AA38" s="2660"/>
      <c r="AB38" s="2660"/>
      <c r="AC38" s="2660"/>
      <c r="AD38" s="2660"/>
      <c r="AE38" s="2660"/>
      <c r="AF38" s="2660"/>
      <c r="AG38" s="2660"/>
      <c r="AH38" s="2654" t="s">
        <v>1350</v>
      </c>
      <c r="AI38" s="2654"/>
      <c r="AJ38" s="2654"/>
      <c r="AK38" s="2654"/>
      <c r="AL38" s="2654"/>
      <c r="AM38" s="2654"/>
      <c r="AN38" s="2654"/>
      <c r="AO38" s="2654"/>
      <c r="AP38" s="2657"/>
      <c r="AQ38" s="610"/>
      <c r="AR38" s="664"/>
      <c r="AS38" s="610"/>
      <c r="AT38" s="2650" t="s">
        <v>1358</v>
      </c>
      <c r="AU38" s="2654"/>
      <c r="AV38" s="2654"/>
      <c r="AW38" s="2654"/>
      <c r="AX38" s="2654"/>
      <c r="AY38" s="2654"/>
      <c r="AZ38" s="2657"/>
      <c r="BA38" s="2602"/>
      <c r="BB38" s="2603"/>
      <c r="BC38" s="2603"/>
      <c r="BD38" s="2603"/>
      <c r="BE38" s="2603"/>
      <c r="BF38" s="2603"/>
      <c r="BG38" s="2603"/>
      <c r="BH38" s="2603"/>
      <c r="BI38" s="2603"/>
      <c r="BJ38" s="2603"/>
      <c r="BK38" s="2604"/>
      <c r="BL38" s="607"/>
      <c r="BM38" s="2608" t="s">
        <v>1359</v>
      </c>
      <c r="BN38" s="2609"/>
      <c r="BO38" s="2609"/>
      <c r="BP38" s="2609"/>
      <c r="BQ38" s="2609"/>
      <c r="BR38" s="2609"/>
      <c r="BS38" s="2609"/>
      <c r="BT38" s="2609"/>
      <c r="BU38" s="2610"/>
      <c r="BV38" s="2602"/>
      <c r="BW38" s="2603"/>
      <c r="BX38" s="2603"/>
      <c r="BY38" s="2603"/>
      <c r="BZ38" s="2603"/>
      <c r="CA38" s="2603"/>
      <c r="CB38" s="2603"/>
      <c r="CC38" s="2603"/>
      <c r="CD38" s="2603"/>
      <c r="CE38" s="2603"/>
      <c r="CF38" s="2604"/>
    </row>
    <row r="39" spans="1:84" ht="13.5" customHeight="1">
      <c r="A39" s="606"/>
      <c r="B39" s="616"/>
      <c r="C39" s="2655"/>
      <c r="D39" s="2655"/>
      <c r="E39" s="2655"/>
      <c r="F39" s="2655"/>
      <c r="G39" s="2655"/>
      <c r="H39" s="617"/>
      <c r="I39" s="661"/>
      <c r="J39" s="2655"/>
      <c r="K39" s="2655"/>
      <c r="L39" s="2655"/>
      <c r="M39" s="2655"/>
      <c r="N39" s="662"/>
      <c r="O39" s="2656"/>
      <c r="P39" s="2656"/>
      <c r="Q39" s="2656"/>
      <c r="R39" s="2656"/>
      <c r="S39" s="2656"/>
      <c r="T39" s="2656"/>
      <c r="U39" s="2656"/>
      <c r="V39" s="2656"/>
      <c r="W39" s="2656"/>
      <c r="X39" s="2656"/>
      <c r="Y39" s="2660"/>
      <c r="Z39" s="2660"/>
      <c r="AA39" s="2660"/>
      <c r="AB39" s="2660"/>
      <c r="AC39" s="2660"/>
      <c r="AD39" s="2660"/>
      <c r="AE39" s="2660"/>
      <c r="AF39" s="2660"/>
      <c r="AG39" s="2660"/>
      <c r="AH39" s="2656"/>
      <c r="AI39" s="2656"/>
      <c r="AJ39" s="2656"/>
      <c r="AK39" s="2656"/>
      <c r="AL39" s="2656"/>
      <c r="AM39" s="2656"/>
      <c r="AN39" s="2656"/>
      <c r="AO39" s="2656"/>
      <c r="AP39" s="2659"/>
      <c r="AQ39" s="610"/>
      <c r="AR39" s="664"/>
      <c r="AS39" s="610"/>
      <c r="AT39" s="2785"/>
      <c r="AU39" s="2655"/>
      <c r="AV39" s="2655"/>
      <c r="AW39" s="2655"/>
      <c r="AX39" s="2655"/>
      <c r="AY39" s="2655"/>
      <c r="AZ39" s="2786"/>
      <c r="BA39" s="2614"/>
      <c r="BB39" s="2615"/>
      <c r="BC39" s="2615"/>
      <c r="BD39" s="2615"/>
      <c r="BE39" s="2615"/>
      <c r="BF39" s="2615"/>
      <c r="BG39" s="2615"/>
      <c r="BH39" s="2615"/>
      <c r="BI39" s="2615"/>
      <c r="BJ39" s="2615"/>
      <c r="BK39" s="2616"/>
      <c r="BL39" s="607"/>
      <c r="BM39" s="2611"/>
      <c r="BN39" s="2612"/>
      <c r="BO39" s="2612"/>
      <c r="BP39" s="2612"/>
      <c r="BQ39" s="2612"/>
      <c r="BR39" s="2612"/>
      <c r="BS39" s="2612"/>
      <c r="BT39" s="2612"/>
      <c r="BU39" s="2613"/>
      <c r="BV39" s="2614"/>
      <c r="BW39" s="2615"/>
      <c r="BX39" s="2615"/>
      <c r="BY39" s="2615"/>
      <c r="BZ39" s="2615"/>
      <c r="CA39" s="2615"/>
      <c r="CB39" s="2615"/>
      <c r="CC39" s="2615"/>
      <c r="CD39" s="2615"/>
      <c r="CE39" s="2615"/>
      <c r="CF39" s="2616"/>
    </row>
    <row r="40" spans="1:84" ht="13.5" customHeight="1">
      <c r="A40" s="606"/>
      <c r="B40" s="616"/>
      <c r="C40" s="2655"/>
      <c r="D40" s="2655"/>
      <c r="E40" s="2655"/>
      <c r="F40" s="2655"/>
      <c r="G40" s="2655"/>
      <c r="H40" s="617"/>
      <c r="I40" s="663"/>
      <c r="J40" s="2655"/>
      <c r="K40" s="2655"/>
      <c r="L40" s="2655"/>
      <c r="M40" s="2655"/>
      <c r="N40" s="617"/>
      <c r="O40" s="2675" t="s">
        <v>1352</v>
      </c>
      <c r="P40" s="2675"/>
      <c r="Q40" s="2675"/>
      <c r="R40" s="2675"/>
      <c r="S40" s="2675"/>
      <c r="T40" s="2675"/>
      <c r="U40" s="2675"/>
      <c r="V40" s="2675"/>
      <c r="W40" s="2675"/>
      <c r="X40" s="2675"/>
      <c r="Y40" s="2677" t="s">
        <v>1352</v>
      </c>
      <c r="Z40" s="2677"/>
      <c r="AA40" s="2677"/>
      <c r="AB40" s="2677"/>
      <c r="AC40" s="2677"/>
      <c r="AD40" s="2677"/>
      <c r="AE40" s="2677"/>
      <c r="AF40" s="2677"/>
      <c r="AG40" s="2677"/>
      <c r="AH40" s="2675" t="s">
        <v>1352</v>
      </c>
      <c r="AI40" s="2675"/>
      <c r="AJ40" s="2675"/>
      <c r="AK40" s="2675"/>
      <c r="AL40" s="2675"/>
      <c r="AM40" s="2675"/>
      <c r="AN40" s="2675"/>
      <c r="AO40" s="2675"/>
      <c r="AP40" s="2678"/>
      <c r="AQ40" s="610"/>
      <c r="AR40" s="2638" t="s">
        <v>1360</v>
      </c>
      <c r="AS40" s="2639"/>
      <c r="AT40" s="2639"/>
      <c r="AU40" s="2639"/>
      <c r="AV40" s="2639"/>
      <c r="AW40" s="2639"/>
      <c r="AX40" s="2639"/>
      <c r="AY40" s="2639"/>
      <c r="AZ40" s="2640"/>
      <c r="BA40" s="2798" t="s">
        <v>1361</v>
      </c>
      <c r="BB40" s="2799"/>
      <c r="BC40" s="2799"/>
      <c r="BD40" s="2799"/>
      <c r="BE40" s="2799"/>
      <c r="BF40" s="2799"/>
      <c r="BG40" s="2799"/>
      <c r="BH40" s="2799"/>
      <c r="BI40" s="2799"/>
      <c r="BJ40" s="2799"/>
      <c r="BK40" s="2800"/>
      <c r="BL40" s="607"/>
      <c r="BM40" s="2608" t="s">
        <v>1362</v>
      </c>
      <c r="BN40" s="2609"/>
      <c r="BO40" s="2609"/>
      <c r="BP40" s="2609"/>
      <c r="BQ40" s="2609"/>
      <c r="BR40" s="2609"/>
      <c r="BS40" s="2609"/>
      <c r="BT40" s="2609"/>
      <c r="BU40" s="2610"/>
      <c r="BV40" s="2602"/>
      <c r="BW40" s="2603"/>
      <c r="BX40" s="2603"/>
      <c r="BY40" s="2603"/>
      <c r="BZ40" s="2603"/>
      <c r="CA40" s="2603"/>
      <c r="CB40" s="2603"/>
      <c r="CC40" s="2603"/>
      <c r="CD40" s="2603"/>
      <c r="CE40" s="2603"/>
      <c r="CF40" s="2604"/>
    </row>
    <row r="41" spans="1:84" ht="13.5" customHeight="1">
      <c r="A41" s="606"/>
      <c r="B41" s="616"/>
      <c r="C41" s="2655"/>
      <c r="D41" s="2655"/>
      <c r="E41" s="2655"/>
      <c r="F41" s="2655"/>
      <c r="G41" s="2655"/>
      <c r="H41" s="617"/>
      <c r="I41" s="663"/>
      <c r="J41" s="2655"/>
      <c r="K41" s="2655"/>
      <c r="L41" s="2655"/>
      <c r="M41" s="2655"/>
      <c r="N41" s="617"/>
      <c r="O41" s="2676"/>
      <c r="P41" s="2676"/>
      <c r="Q41" s="2676"/>
      <c r="R41" s="2676"/>
      <c r="S41" s="2676"/>
      <c r="T41" s="2676"/>
      <c r="U41" s="2676"/>
      <c r="V41" s="2676"/>
      <c r="W41" s="2676"/>
      <c r="X41" s="2676"/>
      <c r="Y41" s="2677"/>
      <c r="Z41" s="2677"/>
      <c r="AA41" s="2677"/>
      <c r="AB41" s="2677"/>
      <c r="AC41" s="2677"/>
      <c r="AD41" s="2677"/>
      <c r="AE41" s="2677"/>
      <c r="AF41" s="2677"/>
      <c r="AG41" s="2677"/>
      <c r="AH41" s="2676"/>
      <c r="AI41" s="2676"/>
      <c r="AJ41" s="2676"/>
      <c r="AK41" s="2676"/>
      <c r="AL41" s="2676"/>
      <c r="AM41" s="2676"/>
      <c r="AN41" s="2676"/>
      <c r="AO41" s="2676"/>
      <c r="AP41" s="2679"/>
      <c r="AQ41" s="610"/>
      <c r="AR41" s="2641"/>
      <c r="AS41" s="2642"/>
      <c r="AT41" s="2642"/>
      <c r="AU41" s="2642"/>
      <c r="AV41" s="2642"/>
      <c r="AW41" s="2642"/>
      <c r="AX41" s="2642"/>
      <c r="AY41" s="2642"/>
      <c r="AZ41" s="2643"/>
      <c r="BA41" s="2801"/>
      <c r="BB41" s="2802"/>
      <c r="BC41" s="2802"/>
      <c r="BD41" s="2802"/>
      <c r="BE41" s="2802"/>
      <c r="BF41" s="2802"/>
      <c r="BG41" s="2802"/>
      <c r="BH41" s="2802"/>
      <c r="BI41" s="2802"/>
      <c r="BJ41" s="2802"/>
      <c r="BK41" s="2803"/>
      <c r="BL41" s="607"/>
      <c r="BM41" s="2611"/>
      <c r="BN41" s="2612"/>
      <c r="BO41" s="2612"/>
      <c r="BP41" s="2612"/>
      <c r="BQ41" s="2612"/>
      <c r="BR41" s="2612"/>
      <c r="BS41" s="2612"/>
      <c r="BT41" s="2612"/>
      <c r="BU41" s="2613"/>
      <c r="BV41" s="2614"/>
      <c r="BW41" s="2615"/>
      <c r="BX41" s="2615"/>
      <c r="BY41" s="2615"/>
      <c r="BZ41" s="2615"/>
      <c r="CA41" s="2615"/>
      <c r="CB41" s="2615"/>
      <c r="CC41" s="2615"/>
      <c r="CD41" s="2615"/>
      <c r="CE41" s="2615"/>
      <c r="CF41" s="2616"/>
    </row>
    <row r="42" spans="1:84" ht="13.5" customHeight="1">
      <c r="A42" s="606"/>
      <c r="B42" s="616"/>
      <c r="C42" s="2655"/>
      <c r="D42" s="2655"/>
      <c r="E42" s="2655"/>
      <c r="F42" s="2655"/>
      <c r="G42" s="2655"/>
      <c r="H42" s="617"/>
      <c r="I42" s="2650" t="s">
        <v>1353</v>
      </c>
      <c r="J42" s="2548"/>
      <c r="K42" s="2548"/>
      <c r="L42" s="2548"/>
      <c r="M42" s="2548"/>
      <c r="N42" s="2549"/>
      <c r="O42" s="2602" t="s">
        <v>1354</v>
      </c>
      <c r="P42" s="2603"/>
      <c r="Q42" s="2603"/>
      <c r="R42" s="2603"/>
      <c r="S42" s="2603"/>
      <c r="T42" s="2603"/>
      <c r="U42" s="2603"/>
      <c r="V42" s="2602" t="s">
        <v>1348</v>
      </c>
      <c r="W42" s="2603"/>
      <c r="X42" s="2603"/>
      <c r="Y42" s="2603"/>
      <c r="Z42" s="2603"/>
      <c r="AA42" s="2603"/>
      <c r="AB42" s="2603"/>
      <c r="AC42" s="2604"/>
      <c r="AD42" s="2602" t="s">
        <v>1349</v>
      </c>
      <c r="AE42" s="2603"/>
      <c r="AF42" s="2603"/>
      <c r="AG42" s="2603"/>
      <c r="AH42" s="2603"/>
      <c r="AI42" s="2603"/>
      <c r="AJ42" s="2604"/>
      <c r="AK42" s="2602" t="s">
        <v>1350</v>
      </c>
      <c r="AL42" s="2603"/>
      <c r="AM42" s="2603"/>
      <c r="AN42" s="2603"/>
      <c r="AO42" s="2603"/>
      <c r="AP42" s="2604"/>
      <c r="AQ42" s="610"/>
      <c r="AR42" s="664"/>
      <c r="AS42" s="610"/>
      <c r="AT42" s="2608" t="s">
        <v>1363</v>
      </c>
      <c r="AU42" s="2609"/>
      <c r="AV42" s="2609"/>
      <c r="AW42" s="2609"/>
      <c r="AX42" s="2609"/>
      <c r="AY42" s="2609"/>
      <c r="AZ42" s="2610"/>
      <c r="BA42" s="2620"/>
      <c r="BB42" s="2621"/>
      <c r="BC42" s="2621"/>
      <c r="BD42" s="2621"/>
      <c r="BE42" s="2621"/>
      <c r="BF42" s="2621"/>
      <c r="BG42" s="2621"/>
      <c r="BH42" s="2621"/>
      <c r="BI42" s="2621"/>
      <c r="BJ42" s="2621"/>
      <c r="BK42" s="2622"/>
      <c r="BL42" s="607"/>
      <c r="BM42" s="2608" t="s">
        <v>1285</v>
      </c>
      <c r="BN42" s="2609"/>
      <c r="BO42" s="2609"/>
      <c r="BP42" s="2609"/>
      <c r="BQ42" s="2609"/>
      <c r="BR42" s="2609"/>
      <c r="BS42" s="2609"/>
      <c r="BT42" s="2609"/>
      <c r="BU42" s="2610"/>
      <c r="BV42" s="2602"/>
      <c r="BW42" s="2603"/>
      <c r="BX42" s="2603"/>
      <c r="BY42" s="2603"/>
      <c r="BZ42" s="2603"/>
      <c r="CA42" s="2603"/>
      <c r="CB42" s="2603"/>
      <c r="CC42" s="2603"/>
      <c r="CD42" s="2603"/>
      <c r="CE42" s="2603"/>
      <c r="CF42" s="2604"/>
    </row>
    <row r="43" spans="1:84" ht="13.5" customHeight="1">
      <c r="A43" s="606"/>
      <c r="B43" s="616"/>
      <c r="C43" s="2655"/>
      <c r="D43" s="2655"/>
      <c r="E43" s="2655"/>
      <c r="F43" s="2655"/>
      <c r="G43" s="2655"/>
      <c r="H43" s="617"/>
      <c r="I43" s="2651"/>
      <c r="J43" s="2652"/>
      <c r="K43" s="2652"/>
      <c r="L43" s="2652"/>
      <c r="M43" s="2652"/>
      <c r="N43" s="2653"/>
      <c r="O43" s="2605"/>
      <c r="P43" s="2606"/>
      <c r="Q43" s="2606"/>
      <c r="R43" s="2606"/>
      <c r="S43" s="2606"/>
      <c r="T43" s="2606"/>
      <c r="U43" s="2606"/>
      <c r="V43" s="2605"/>
      <c r="W43" s="2606"/>
      <c r="X43" s="2606"/>
      <c r="Y43" s="2606"/>
      <c r="Z43" s="2606"/>
      <c r="AA43" s="2606"/>
      <c r="AB43" s="2606"/>
      <c r="AC43" s="2607"/>
      <c r="AD43" s="2605"/>
      <c r="AE43" s="2606"/>
      <c r="AF43" s="2606"/>
      <c r="AG43" s="2606"/>
      <c r="AH43" s="2606"/>
      <c r="AI43" s="2606"/>
      <c r="AJ43" s="2607"/>
      <c r="AK43" s="2605"/>
      <c r="AL43" s="2606"/>
      <c r="AM43" s="2606"/>
      <c r="AN43" s="2606"/>
      <c r="AO43" s="2606"/>
      <c r="AP43" s="2607"/>
      <c r="AQ43" s="610"/>
      <c r="AR43" s="665"/>
      <c r="AS43" s="666"/>
      <c r="AT43" s="2617"/>
      <c r="AU43" s="2618"/>
      <c r="AV43" s="2618"/>
      <c r="AW43" s="2618"/>
      <c r="AX43" s="2618"/>
      <c r="AY43" s="2618"/>
      <c r="AZ43" s="2619"/>
      <c r="BA43" s="2623"/>
      <c r="BB43" s="2624"/>
      <c r="BC43" s="2624"/>
      <c r="BD43" s="2624"/>
      <c r="BE43" s="2624"/>
      <c r="BF43" s="2624"/>
      <c r="BG43" s="2624"/>
      <c r="BH43" s="2624"/>
      <c r="BI43" s="2624"/>
      <c r="BJ43" s="2624"/>
      <c r="BK43" s="2625"/>
      <c r="BL43" s="607"/>
      <c r="BM43" s="2611"/>
      <c r="BN43" s="2612"/>
      <c r="BO43" s="2612"/>
      <c r="BP43" s="2612"/>
      <c r="BQ43" s="2612"/>
      <c r="BR43" s="2612"/>
      <c r="BS43" s="2612"/>
      <c r="BT43" s="2612"/>
      <c r="BU43" s="2613"/>
      <c r="BV43" s="2614"/>
      <c r="BW43" s="2615"/>
      <c r="BX43" s="2615"/>
      <c r="BY43" s="2615"/>
      <c r="BZ43" s="2615"/>
      <c r="CA43" s="2615"/>
      <c r="CB43" s="2615"/>
      <c r="CC43" s="2615"/>
      <c r="CD43" s="2615"/>
      <c r="CE43" s="2615"/>
      <c r="CF43" s="2616"/>
    </row>
    <row r="44" spans="1:84" ht="13.5" customHeight="1">
      <c r="A44" s="606"/>
      <c r="B44" s="616"/>
      <c r="C44" s="2655"/>
      <c r="D44" s="2655"/>
      <c r="E44" s="2655"/>
      <c r="F44" s="2655"/>
      <c r="G44" s="2655"/>
      <c r="H44" s="617"/>
      <c r="I44" s="2651"/>
      <c r="J44" s="2652"/>
      <c r="K44" s="2652"/>
      <c r="L44" s="2652"/>
      <c r="M44" s="2652"/>
      <c r="N44" s="2653"/>
      <c r="O44" s="2632"/>
      <c r="P44" s="2633"/>
      <c r="Q44" s="2633"/>
      <c r="R44" s="2633"/>
      <c r="S44" s="2633"/>
      <c r="T44" s="2633"/>
      <c r="U44" s="2633"/>
      <c r="V44" s="2632"/>
      <c r="W44" s="2633"/>
      <c r="X44" s="2633"/>
      <c r="Y44" s="2633"/>
      <c r="Z44" s="2633"/>
      <c r="AA44" s="2633"/>
      <c r="AB44" s="2633"/>
      <c r="AC44" s="2634"/>
      <c r="AD44" s="2632"/>
      <c r="AE44" s="2633"/>
      <c r="AF44" s="2633"/>
      <c r="AG44" s="2633"/>
      <c r="AH44" s="2633"/>
      <c r="AI44" s="2633"/>
      <c r="AJ44" s="2634"/>
      <c r="AK44" s="2632"/>
      <c r="AL44" s="2633"/>
      <c r="AM44" s="2633"/>
      <c r="AN44" s="2633"/>
      <c r="AO44" s="2633"/>
      <c r="AP44" s="2634"/>
      <c r="AQ44" s="610"/>
      <c r="AR44" s="607"/>
      <c r="AS44" s="607"/>
      <c r="AT44" s="607"/>
      <c r="AU44" s="607"/>
      <c r="AV44" s="607"/>
      <c r="AW44" s="607"/>
      <c r="AX44" s="607"/>
      <c r="AY44" s="607"/>
      <c r="AZ44" s="607"/>
      <c r="BA44" s="607"/>
      <c r="BB44" s="607"/>
      <c r="BC44" s="607"/>
      <c r="BD44" s="607"/>
      <c r="BE44" s="607"/>
      <c r="BF44" s="607"/>
      <c r="BG44" s="607"/>
      <c r="BH44" s="607"/>
      <c r="BI44" s="607"/>
      <c r="BJ44" s="607"/>
      <c r="BK44" s="607"/>
      <c r="BL44" s="607"/>
      <c r="BM44" s="664"/>
      <c r="BN44" s="610"/>
      <c r="BO44" s="2608" t="s">
        <v>1363</v>
      </c>
      <c r="BP44" s="2609"/>
      <c r="BQ44" s="2609"/>
      <c r="BR44" s="2609"/>
      <c r="BS44" s="2609"/>
      <c r="BT44" s="2609"/>
      <c r="BU44" s="2610"/>
      <c r="BV44" s="2602"/>
      <c r="BW44" s="2603"/>
      <c r="BX44" s="2603"/>
      <c r="BY44" s="2603"/>
      <c r="BZ44" s="2603"/>
      <c r="CA44" s="2603"/>
      <c r="CB44" s="2603"/>
      <c r="CC44" s="2603"/>
      <c r="CD44" s="2603"/>
      <c r="CE44" s="2603"/>
      <c r="CF44" s="2604"/>
    </row>
    <row r="45" spans="1:84" ht="13.5" customHeight="1">
      <c r="A45" s="606"/>
      <c r="B45" s="618"/>
      <c r="C45" s="2656"/>
      <c r="D45" s="2656"/>
      <c r="E45" s="2656"/>
      <c r="F45" s="2656"/>
      <c r="G45" s="2656"/>
      <c r="H45" s="619"/>
      <c r="I45" s="2550"/>
      <c r="J45" s="2551"/>
      <c r="K45" s="2551"/>
      <c r="L45" s="2551"/>
      <c r="M45" s="2551"/>
      <c r="N45" s="2552"/>
      <c r="O45" s="2635"/>
      <c r="P45" s="2636"/>
      <c r="Q45" s="2636"/>
      <c r="R45" s="2636"/>
      <c r="S45" s="2636"/>
      <c r="T45" s="2636"/>
      <c r="U45" s="2636"/>
      <c r="V45" s="2635"/>
      <c r="W45" s="2636"/>
      <c r="X45" s="2636"/>
      <c r="Y45" s="2636"/>
      <c r="Z45" s="2636"/>
      <c r="AA45" s="2636"/>
      <c r="AB45" s="2636"/>
      <c r="AC45" s="2637"/>
      <c r="AD45" s="2635"/>
      <c r="AE45" s="2636"/>
      <c r="AF45" s="2636"/>
      <c r="AG45" s="2636"/>
      <c r="AH45" s="2636"/>
      <c r="AI45" s="2636"/>
      <c r="AJ45" s="2637"/>
      <c r="AK45" s="2635"/>
      <c r="AL45" s="2636"/>
      <c r="AM45" s="2636"/>
      <c r="AN45" s="2636"/>
      <c r="AO45" s="2636"/>
      <c r="AP45" s="2637"/>
      <c r="AQ45" s="610"/>
      <c r="AR45" s="607"/>
      <c r="AS45" s="607"/>
      <c r="AT45" s="607"/>
      <c r="AU45" s="607"/>
      <c r="AV45" s="607"/>
      <c r="AW45" s="607"/>
      <c r="AX45" s="607"/>
      <c r="AY45" s="607"/>
      <c r="AZ45" s="607"/>
      <c r="BA45" s="607"/>
      <c r="BB45" s="607"/>
      <c r="BC45" s="607"/>
      <c r="BD45" s="607"/>
      <c r="BE45" s="607"/>
      <c r="BF45" s="607"/>
      <c r="BG45" s="607"/>
      <c r="BH45" s="607"/>
      <c r="BI45" s="607"/>
      <c r="BJ45" s="607"/>
      <c r="BK45" s="607"/>
      <c r="BL45" s="607"/>
      <c r="BM45" s="664"/>
      <c r="BN45" s="610"/>
      <c r="BO45" s="2611"/>
      <c r="BP45" s="2612"/>
      <c r="BQ45" s="2612"/>
      <c r="BR45" s="2612"/>
      <c r="BS45" s="2612"/>
      <c r="BT45" s="2612"/>
      <c r="BU45" s="2613"/>
      <c r="BV45" s="2614"/>
      <c r="BW45" s="2615"/>
      <c r="BX45" s="2615"/>
      <c r="BY45" s="2615"/>
      <c r="BZ45" s="2615"/>
      <c r="CA45" s="2615"/>
      <c r="CB45" s="2615"/>
      <c r="CC45" s="2615"/>
      <c r="CD45" s="2615"/>
      <c r="CE45" s="2615"/>
      <c r="CF45" s="2616"/>
    </row>
    <row r="46" spans="1:84" ht="13.5" customHeight="1">
      <c r="A46" s="606"/>
      <c r="B46" s="610"/>
      <c r="C46" s="667"/>
      <c r="D46" s="667"/>
      <c r="E46" s="667"/>
      <c r="F46" s="667"/>
      <c r="G46" s="667"/>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10"/>
      <c r="AP46" s="610"/>
      <c r="AQ46" s="659"/>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64"/>
      <c r="BN46" s="610"/>
      <c r="BO46" s="2602" t="s">
        <v>1287</v>
      </c>
      <c r="BP46" s="2603"/>
      <c r="BQ46" s="2603"/>
      <c r="BR46" s="2603"/>
      <c r="BS46" s="2603"/>
      <c r="BT46" s="2603"/>
      <c r="BU46" s="2604"/>
      <c r="BV46" s="2602"/>
      <c r="BW46" s="2603"/>
      <c r="BX46" s="2603"/>
      <c r="BY46" s="2603"/>
      <c r="BZ46" s="2603"/>
      <c r="CA46" s="2603"/>
      <c r="CB46" s="2603"/>
      <c r="CC46" s="2603"/>
      <c r="CD46" s="2603"/>
      <c r="CE46" s="2603"/>
      <c r="CF46" s="2604"/>
    </row>
    <row r="47" spans="1:84" ht="13.5" customHeight="1">
      <c r="A47" s="606"/>
      <c r="B47" s="2779" t="s">
        <v>118</v>
      </c>
      <c r="C47" s="2780"/>
      <c r="D47" s="2780"/>
      <c r="E47" s="2780"/>
      <c r="F47" s="2780"/>
      <c r="G47" s="2780"/>
      <c r="H47" s="2780"/>
      <c r="I47" s="2780"/>
      <c r="J47" s="2781"/>
      <c r="K47" s="2602"/>
      <c r="L47" s="2603"/>
      <c r="M47" s="2603"/>
      <c r="N47" s="2603"/>
      <c r="O47" s="2603"/>
      <c r="P47" s="2603"/>
      <c r="Q47" s="2603"/>
      <c r="R47" s="2603"/>
      <c r="S47" s="2603"/>
      <c r="T47" s="2603"/>
      <c r="U47" s="2604"/>
      <c r="V47" s="607"/>
      <c r="W47" s="2779" t="s">
        <v>1357</v>
      </c>
      <c r="X47" s="2780"/>
      <c r="Y47" s="2780"/>
      <c r="Z47" s="2780"/>
      <c r="AA47" s="2780"/>
      <c r="AB47" s="2780"/>
      <c r="AC47" s="2780"/>
      <c r="AD47" s="2780"/>
      <c r="AE47" s="2781"/>
      <c r="AF47" s="2602"/>
      <c r="AG47" s="2603"/>
      <c r="AH47" s="2603"/>
      <c r="AI47" s="2603"/>
      <c r="AJ47" s="2603"/>
      <c r="AK47" s="2603"/>
      <c r="AL47" s="2603"/>
      <c r="AM47" s="2603"/>
      <c r="AN47" s="2603"/>
      <c r="AO47" s="2603"/>
      <c r="AP47" s="2604"/>
      <c r="AQ47" s="659"/>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65"/>
      <c r="BN47" s="666"/>
      <c r="BO47" s="2605"/>
      <c r="BP47" s="2606"/>
      <c r="BQ47" s="2606"/>
      <c r="BR47" s="2606"/>
      <c r="BS47" s="2606"/>
      <c r="BT47" s="2606"/>
      <c r="BU47" s="2607"/>
      <c r="BV47" s="2605"/>
      <c r="BW47" s="2606"/>
      <c r="BX47" s="2606"/>
      <c r="BY47" s="2606"/>
      <c r="BZ47" s="2606"/>
      <c r="CA47" s="2606"/>
      <c r="CB47" s="2606"/>
      <c r="CC47" s="2606"/>
      <c r="CD47" s="2606"/>
      <c r="CE47" s="2606"/>
      <c r="CF47" s="2607"/>
    </row>
    <row r="48" spans="1:84" ht="13.5" customHeight="1">
      <c r="A48" s="606"/>
      <c r="B48" s="2787"/>
      <c r="C48" s="2788"/>
      <c r="D48" s="2788"/>
      <c r="E48" s="2788"/>
      <c r="F48" s="2788"/>
      <c r="G48" s="2788"/>
      <c r="H48" s="2788"/>
      <c r="I48" s="2788"/>
      <c r="J48" s="2789"/>
      <c r="K48" s="2614"/>
      <c r="L48" s="2615"/>
      <c r="M48" s="2615"/>
      <c r="N48" s="2615"/>
      <c r="O48" s="2615"/>
      <c r="P48" s="2615"/>
      <c r="Q48" s="2615"/>
      <c r="R48" s="2615"/>
      <c r="S48" s="2615"/>
      <c r="T48" s="2615"/>
      <c r="U48" s="2616"/>
      <c r="V48" s="607"/>
      <c r="W48" s="2787"/>
      <c r="X48" s="2788"/>
      <c r="Y48" s="2788"/>
      <c r="Z48" s="2788"/>
      <c r="AA48" s="2788"/>
      <c r="AB48" s="2788"/>
      <c r="AC48" s="2788"/>
      <c r="AD48" s="2788"/>
      <c r="AE48" s="2789"/>
      <c r="AF48" s="2614"/>
      <c r="AG48" s="2615"/>
      <c r="AH48" s="2615"/>
      <c r="AI48" s="2615"/>
      <c r="AJ48" s="2615"/>
      <c r="AK48" s="2615"/>
      <c r="AL48" s="2615"/>
      <c r="AM48" s="2615"/>
      <c r="AN48" s="2615"/>
      <c r="AO48" s="2615"/>
      <c r="AP48" s="2616"/>
      <c r="AQ48" s="659"/>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row>
    <row r="49" spans="1:84" ht="13.5" customHeight="1">
      <c r="A49" s="606"/>
      <c r="B49" s="664"/>
      <c r="C49" s="610"/>
      <c r="D49" s="2650" t="s">
        <v>1358</v>
      </c>
      <c r="E49" s="2654"/>
      <c r="F49" s="2654"/>
      <c r="G49" s="2654"/>
      <c r="H49" s="2654"/>
      <c r="I49" s="2654"/>
      <c r="J49" s="2657"/>
      <c r="K49" s="2602"/>
      <c r="L49" s="2603"/>
      <c r="M49" s="2603"/>
      <c r="N49" s="2603"/>
      <c r="O49" s="2603"/>
      <c r="P49" s="2603"/>
      <c r="Q49" s="2603"/>
      <c r="R49" s="2603"/>
      <c r="S49" s="2603"/>
      <c r="T49" s="2603"/>
      <c r="U49" s="2604"/>
      <c r="V49" s="607"/>
      <c r="W49" s="2779" t="s">
        <v>1359</v>
      </c>
      <c r="X49" s="2780"/>
      <c r="Y49" s="2780"/>
      <c r="Z49" s="2780"/>
      <c r="AA49" s="2780"/>
      <c r="AB49" s="2780"/>
      <c r="AC49" s="2780"/>
      <c r="AD49" s="2780"/>
      <c r="AE49" s="2781"/>
      <c r="AF49" s="2602"/>
      <c r="AG49" s="2603"/>
      <c r="AH49" s="2603"/>
      <c r="AI49" s="2603"/>
      <c r="AJ49" s="2603"/>
      <c r="AK49" s="2603"/>
      <c r="AL49" s="2603"/>
      <c r="AM49" s="2603"/>
      <c r="AN49" s="2603"/>
      <c r="AO49" s="2603"/>
      <c r="AP49" s="2604"/>
      <c r="AQ49" s="659"/>
      <c r="AR49" s="2514" t="s">
        <v>1368</v>
      </c>
      <c r="AS49" s="2514"/>
      <c r="AT49" s="2514"/>
      <c r="AU49" s="2514"/>
      <c r="AV49" s="2514"/>
      <c r="AW49" s="2514"/>
      <c r="AX49" s="2514"/>
      <c r="AY49" s="2514"/>
      <c r="AZ49" s="2517" t="s">
        <v>1369</v>
      </c>
      <c r="BA49" s="2517"/>
      <c r="BB49" s="2517"/>
      <c r="BC49" s="2517"/>
      <c r="BD49" s="2517"/>
      <c r="BE49" s="2517"/>
      <c r="BF49" s="2520" t="s">
        <v>1370</v>
      </c>
      <c r="BG49" s="2521"/>
      <c r="BH49" s="2521"/>
      <c r="BI49" s="2521"/>
      <c r="BJ49" s="2521"/>
      <c r="BK49" s="2521"/>
      <c r="BL49" s="2521"/>
      <c r="BM49" s="2522"/>
      <c r="BN49" s="2527" t="s">
        <v>1369</v>
      </c>
      <c r="BO49" s="2528"/>
      <c r="BP49" s="2528"/>
      <c r="BQ49" s="2528"/>
      <c r="BR49" s="2528"/>
      <c r="BS49" s="2529"/>
      <c r="BT49" s="2536" t="s">
        <v>1404</v>
      </c>
      <c r="BU49" s="2521"/>
      <c r="BV49" s="2521"/>
      <c r="BW49" s="2521"/>
      <c r="BX49" s="2521"/>
      <c r="BY49" s="2521"/>
      <c r="BZ49" s="2522"/>
      <c r="CA49" s="2527" t="s">
        <v>1369</v>
      </c>
      <c r="CB49" s="2528"/>
      <c r="CC49" s="2528"/>
      <c r="CD49" s="2528"/>
      <c r="CE49" s="2528"/>
      <c r="CF49" s="2529"/>
    </row>
    <row r="50" spans="1:84" ht="13.5" customHeight="1">
      <c r="A50" s="606"/>
      <c r="B50" s="664"/>
      <c r="C50" s="610"/>
      <c r="D50" s="2785"/>
      <c r="E50" s="2655"/>
      <c r="F50" s="2655"/>
      <c r="G50" s="2655"/>
      <c r="H50" s="2655"/>
      <c r="I50" s="2655"/>
      <c r="J50" s="2786"/>
      <c r="K50" s="2614"/>
      <c r="L50" s="2615"/>
      <c r="M50" s="2615"/>
      <c r="N50" s="2615"/>
      <c r="O50" s="2615"/>
      <c r="P50" s="2615"/>
      <c r="Q50" s="2615"/>
      <c r="R50" s="2615"/>
      <c r="S50" s="2615"/>
      <c r="T50" s="2615"/>
      <c r="U50" s="2616"/>
      <c r="V50" s="607"/>
      <c r="W50" s="2787"/>
      <c r="X50" s="2788"/>
      <c r="Y50" s="2788"/>
      <c r="Z50" s="2788"/>
      <c r="AA50" s="2788"/>
      <c r="AB50" s="2788"/>
      <c r="AC50" s="2788"/>
      <c r="AD50" s="2788"/>
      <c r="AE50" s="2789"/>
      <c r="AF50" s="2614"/>
      <c r="AG50" s="2615"/>
      <c r="AH50" s="2615"/>
      <c r="AI50" s="2615"/>
      <c r="AJ50" s="2615"/>
      <c r="AK50" s="2615"/>
      <c r="AL50" s="2615"/>
      <c r="AM50" s="2615"/>
      <c r="AN50" s="2615"/>
      <c r="AO50" s="2615"/>
      <c r="AP50" s="2616"/>
      <c r="AQ50" s="659"/>
      <c r="AR50" s="2515"/>
      <c r="AS50" s="2515"/>
      <c r="AT50" s="2515"/>
      <c r="AU50" s="2515"/>
      <c r="AV50" s="2515"/>
      <c r="AW50" s="2515"/>
      <c r="AX50" s="2515"/>
      <c r="AY50" s="2515"/>
      <c r="AZ50" s="2518"/>
      <c r="BA50" s="2518"/>
      <c r="BB50" s="2518"/>
      <c r="BC50" s="2518"/>
      <c r="BD50" s="2518"/>
      <c r="BE50" s="2518"/>
      <c r="BF50" s="2523"/>
      <c r="BG50" s="2523"/>
      <c r="BH50" s="2523"/>
      <c r="BI50" s="2523"/>
      <c r="BJ50" s="2523"/>
      <c r="BK50" s="2523"/>
      <c r="BL50" s="2523"/>
      <c r="BM50" s="2524"/>
      <c r="BN50" s="2530"/>
      <c r="BO50" s="2531"/>
      <c r="BP50" s="2531"/>
      <c r="BQ50" s="2531"/>
      <c r="BR50" s="2531"/>
      <c r="BS50" s="2532"/>
      <c r="BT50" s="2537"/>
      <c r="BU50" s="2523"/>
      <c r="BV50" s="2523"/>
      <c r="BW50" s="2523"/>
      <c r="BX50" s="2523"/>
      <c r="BY50" s="2523"/>
      <c r="BZ50" s="2524"/>
      <c r="CA50" s="2530"/>
      <c r="CB50" s="2531"/>
      <c r="CC50" s="2531"/>
      <c r="CD50" s="2531"/>
      <c r="CE50" s="2531"/>
      <c r="CF50" s="2532"/>
    </row>
    <row r="51" spans="1:84" ht="13.5" customHeight="1">
      <c r="A51" s="606"/>
      <c r="B51" s="2779" t="s">
        <v>1356</v>
      </c>
      <c r="C51" s="2780"/>
      <c r="D51" s="2780"/>
      <c r="E51" s="2780"/>
      <c r="F51" s="2780"/>
      <c r="G51" s="2780"/>
      <c r="H51" s="2780"/>
      <c r="I51" s="2780"/>
      <c r="J51" s="2781"/>
      <c r="K51" s="2602"/>
      <c r="L51" s="2603"/>
      <c r="M51" s="2603"/>
      <c r="N51" s="2603"/>
      <c r="O51" s="2603"/>
      <c r="P51" s="2603"/>
      <c r="Q51" s="2603"/>
      <c r="R51" s="2603"/>
      <c r="S51" s="2603"/>
      <c r="T51" s="2603"/>
      <c r="U51" s="2604"/>
      <c r="V51" s="607"/>
      <c r="W51" s="2779" t="s">
        <v>1362</v>
      </c>
      <c r="X51" s="2780"/>
      <c r="Y51" s="2780"/>
      <c r="Z51" s="2780"/>
      <c r="AA51" s="2780"/>
      <c r="AB51" s="2780"/>
      <c r="AC51" s="2780"/>
      <c r="AD51" s="2780"/>
      <c r="AE51" s="2781"/>
      <c r="AF51" s="2602"/>
      <c r="AG51" s="2603"/>
      <c r="AH51" s="2603"/>
      <c r="AI51" s="2603"/>
      <c r="AJ51" s="2603"/>
      <c r="AK51" s="2603"/>
      <c r="AL51" s="2603"/>
      <c r="AM51" s="2603"/>
      <c r="AN51" s="2603"/>
      <c r="AO51" s="2603"/>
      <c r="AP51" s="2604"/>
      <c r="AQ51" s="659"/>
      <c r="AR51" s="2516"/>
      <c r="AS51" s="2516"/>
      <c r="AT51" s="2516"/>
      <c r="AU51" s="2516"/>
      <c r="AV51" s="2516"/>
      <c r="AW51" s="2516"/>
      <c r="AX51" s="2516"/>
      <c r="AY51" s="2516"/>
      <c r="AZ51" s="2519"/>
      <c r="BA51" s="2519"/>
      <c r="BB51" s="2519"/>
      <c r="BC51" s="2519"/>
      <c r="BD51" s="2519"/>
      <c r="BE51" s="2519"/>
      <c r="BF51" s="2525"/>
      <c r="BG51" s="2525"/>
      <c r="BH51" s="2525"/>
      <c r="BI51" s="2525"/>
      <c r="BJ51" s="2525"/>
      <c r="BK51" s="2525"/>
      <c r="BL51" s="2525"/>
      <c r="BM51" s="2526"/>
      <c r="BN51" s="2533"/>
      <c r="BO51" s="2534"/>
      <c r="BP51" s="2534"/>
      <c r="BQ51" s="2534"/>
      <c r="BR51" s="2534"/>
      <c r="BS51" s="2535"/>
      <c r="BT51" s="2538"/>
      <c r="BU51" s="2525"/>
      <c r="BV51" s="2525"/>
      <c r="BW51" s="2525"/>
      <c r="BX51" s="2525"/>
      <c r="BY51" s="2525"/>
      <c r="BZ51" s="2526"/>
      <c r="CA51" s="2533"/>
      <c r="CB51" s="2534"/>
      <c r="CC51" s="2534"/>
      <c r="CD51" s="2534"/>
      <c r="CE51" s="2534"/>
      <c r="CF51" s="2535"/>
    </row>
    <row r="52" spans="1:84" ht="13.5" customHeight="1">
      <c r="A52" s="606"/>
      <c r="B52" s="2787"/>
      <c r="C52" s="2788"/>
      <c r="D52" s="2788"/>
      <c r="E52" s="2788"/>
      <c r="F52" s="2788"/>
      <c r="G52" s="2788"/>
      <c r="H52" s="2788"/>
      <c r="I52" s="2788"/>
      <c r="J52" s="2789"/>
      <c r="K52" s="2614"/>
      <c r="L52" s="2615"/>
      <c r="M52" s="2615"/>
      <c r="N52" s="2615"/>
      <c r="O52" s="2615"/>
      <c r="P52" s="2615"/>
      <c r="Q52" s="2615"/>
      <c r="R52" s="2615"/>
      <c r="S52" s="2615"/>
      <c r="T52" s="2615"/>
      <c r="U52" s="2616"/>
      <c r="V52" s="607"/>
      <c r="W52" s="2787"/>
      <c r="X52" s="2788"/>
      <c r="Y52" s="2788"/>
      <c r="Z52" s="2788"/>
      <c r="AA52" s="2788"/>
      <c r="AB52" s="2788"/>
      <c r="AC52" s="2788"/>
      <c r="AD52" s="2788"/>
      <c r="AE52" s="2789"/>
      <c r="AF52" s="2614"/>
      <c r="AG52" s="2615"/>
      <c r="AH52" s="2615"/>
      <c r="AI52" s="2615"/>
      <c r="AJ52" s="2615"/>
      <c r="AK52" s="2615"/>
      <c r="AL52" s="2615"/>
      <c r="AM52" s="2615"/>
      <c r="AN52" s="2615"/>
      <c r="AO52" s="2615"/>
      <c r="AP52" s="2616"/>
      <c r="AQ52" s="659"/>
      <c r="AR52" s="699"/>
      <c r="AS52" s="699"/>
      <c r="AT52" s="699"/>
      <c r="AU52" s="699"/>
      <c r="AV52" s="699"/>
      <c r="AW52" s="699"/>
      <c r="AX52" s="699"/>
      <c r="AY52" s="699"/>
      <c r="AZ52" s="699"/>
      <c r="BA52" s="699"/>
      <c r="BB52" s="699"/>
      <c r="BC52" s="699"/>
      <c r="BD52" s="699"/>
      <c r="BE52" s="699"/>
      <c r="BF52" s="699"/>
      <c r="BG52" s="699"/>
      <c r="BH52" s="699"/>
      <c r="BI52" s="699"/>
      <c r="BJ52" s="699"/>
      <c r="BK52" s="699"/>
      <c r="BL52" s="699"/>
      <c r="BM52" s="700"/>
      <c r="BN52" s="700"/>
      <c r="BO52" s="700"/>
      <c r="BP52" s="700"/>
      <c r="BQ52" s="700"/>
      <c r="BR52" s="700"/>
      <c r="BS52" s="700"/>
      <c r="BT52" s="700"/>
      <c r="BU52" s="700"/>
      <c r="BV52" s="700"/>
      <c r="BW52" s="700"/>
      <c r="BX52" s="700"/>
      <c r="BY52" s="700"/>
      <c r="BZ52" s="700"/>
      <c r="CA52" s="700"/>
      <c r="CB52" s="700"/>
      <c r="CC52" s="700"/>
      <c r="CD52" s="700"/>
      <c r="CE52" s="700"/>
      <c r="CF52" s="700"/>
    </row>
    <row r="53" spans="1:84" ht="13.5" customHeight="1">
      <c r="A53" s="606"/>
      <c r="B53" s="664"/>
      <c r="C53" s="610"/>
      <c r="D53" s="2650" t="s">
        <v>1358</v>
      </c>
      <c r="E53" s="2654"/>
      <c r="F53" s="2654"/>
      <c r="G53" s="2654"/>
      <c r="H53" s="2654"/>
      <c r="I53" s="2654"/>
      <c r="J53" s="2657"/>
      <c r="K53" s="2602"/>
      <c r="L53" s="2603"/>
      <c r="M53" s="2603"/>
      <c r="N53" s="2603"/>
      <c r="O53" s="2603"/>
      <c r="P53" s="2603"/>
      <c r="Q53" s="2603"/>
      <c r="R53" s="2603"/>
      <c r="S53" s="2603"/>
      <c r="T53" s="2603"/>
      <c r="U53" s="2604"/>
      <c r="V53" s="607"/>
      <c r="W53" s="2779" t="s">
        <v>1285</v>
      </c>
      <c r="X53" s="2780"/>
      <c r="Y53" s="2780"/>
      <c r="Z53" s="2780"/>
      <c r="AA53" s="2780"/>
      <c r="AB53" s="2780"/>
      <c r="AC53" s="2780"/>
      <c r="AD53" s="2780"/>
      <c r="AE53" s="2781"/>
      <c r="AF53" s="2602"/>
      <c r="AG53" s="2603"/>
      <c r="AH53" s="2603"/>
      <c r="AI53" s="2603"/>
      <c r="AJ53" s="2603"/>
      <c r="AK53" s="2603"/>
      <c r="AL53" s="2603"/>
      <c r="AM53" s="2603"/>
      <c r="AN53" s="2603"/>
      <c r="AO53" s="2603"/>
      <c r="AP53" s="2604"/>
      <c r="AQ53" s="659"/>
      <c r="AR53" s="612" t="s">
        <v>1375</v>
      </c>
      <c r="AS53" s="701"/>
      <c r="AT53" s="701"/>
      <c r="AU53" s="701"/>
      <c r="AV53" s="2790" t="s">
        <v>1380</v>
      </c>
      <c r="AW53" s="2791"/>
      <c r="AX53" s="2791"/>
      <c r="AY53" s="2791"/>
      <c r="AZ53" s="2791"/>
      <c r="BA53" s="2791"/>
      <c r="BB53" s="2791"/>
      <c r="BC53" s="2791"/>
      <c r="BD53" s="2791"/>
      <c r="BE53" s="2791"/>
      <c r="BF53" s="2791"/>
      <c r="BG53" s="2791"/>
      <c r="BH53" s="2791"/>
      <c r="BI53" s="2791"/>
      <c r="BJ53" s="2791"/>
      <c r="BK53" s="2791"/>
      <c r="BL53" s="2791"/>
      <c r="BM53" s="2791"/>
      <c r="BN53" s="2791"/>
      <c r="BO53" s="2791"/>
      <c r="BP53" s="2791"/>
      <c r="BQ53" s="2791"/>
      <c r="BR53" s="2791"/>
      <c r="BS53" s="2791"/>
      <c r="BT53" s="2791"/>
      <c r="BU53" s="2791"/>
      <c r="BV53" s="2791"/>
      <c r="BW53" s="2791"/>
      <c r="BX53" s="2791"/>
      <c r="BY53" s="2791"/>
      <c r="BZ53" s="2791"/>
      <c r="CA53" s="2791"/>
      <c r="CB53" s="2791"/>
      <c r="CC53" s="2791"/>
      <c r="CD53" s="2791"/>
      <c r="CE53" s="2791"/>
      <c r="CF53" s="2791"/>
    </row>
    <row r="54" spans="1:84" ht="13.5" customHeight="1">
      <c r="A54" s="606"/>
      <c r="B54" s="664"/>
      <c r="C54" s="610"/>
      <c r="D54" s="2785"/>
      <c r="E54" s="2655"/>
      <c r="F54" s="2655"/>
      <c r="G54" s="2655"/>
      <c r="H54" s="2655"/>
      <c r="I54" s="2655"/>
      <c r="J54" s="2786"/>
      <c r="K54" s="2614"/>
      <c r="L54" s="2615"/>
      <c r="M54" s="2615"/>
      <c r="N54" s="2615"/>
      <c r="O54" s="2615"/>
      <c r="P54" s="2615"/>
      <c r="Q54" s="2615"/>
      <c r="R54" s="2615"/>
      <c r="S54" s="2615"/>
      <c r="T54" s="2615"/>
      <c r="U54" s="2616"/>
      <c r="V54" s="607"/>
      <c r="W54" s="2787"/>
      <c r="X54" s="2788"/>
      <c r="Y54" s="2788"/>
      <c r="Z54" s="2788"/>
      <c r="AA54" s="2788"/>
      <c r="AB54" s="2788"/>
      <c r="AC54" s="2788"/>
      <c r="AD54" s="2788"/>
      <c r="AE54" s="2789"/>
      <c r="AF54" s="2614"/>
      <c r="AG54" s="2615"/>
      <c r="AH54" s="2615"/>
      <c r="AI54" s="2615"/>
      <c r="AJ54" s="2615"/>
      <c r="AK54" s="2615"/>
      <c r="AL54" s="2615"/>
      <c r="AM54" s="2615"/>
      <c r="AN54" s="2615"/>
      <c r="AO54" s="2615"/>
      <c r="AP54" s="2616"/>
      <c r="AQ54" s="659"/>
      <c r="AR54" s="700"/>
      <c r="AS54" s="701"/>
      <c r="AT54" s="701"/>
      <c r="AU54" s="701"/>
      <c r="AV54" s="2791"/>
      <c r="AW54" s="2791"/>
      <c r="AX54" s="2791"/>
      <c r="AY54" s="2791"/>
      <c r="AZ54" s="2791"/>
      <c r="BA54" s="2791"/>
      <c r="BB54" s="2791"/>
      <c r="BC54" s="2791"/>
      <c r="BD54" s="2791"/>
      <c r="BE54" s="2791"/>
      <c r="BF54" s="2791"/>
      <c r="BG54" s="2791"/>
      <c r="BH54" s="2791"/>
      <c r="BI54" s="2791"/>
      <c r="BJ54" s="2791"/>
      <c r="BK54" s="2791"/>
      <c r="BL54" s="2791"/>
      <c r="BM54" s="2791"/>
      <c r="BN54" s="2791"/>
      <c r="BO54" s="2791"/>
      <c r="BP54" s="2791"/>
      <c r="BQ54" s="2791"/>
      <c r="BR54" s="2791"/>
      <c r="BS54" s="2791"/>
      <c r="BT54" s="2791"/>
      <c r="BU54" s="2791"/>
      <c r="BV54" s="2791"/>
      <c r="BW54" s="2791"/>
      <c r="BX54" s="2791"/>
      <c r="BY54" s="2791"/>
      <c r="BZ54" s="2791"/>
      <c r="CA54" s="2791"/>
      <c r="CB54" s="2791"/>
      <c r="CC54" s="2791"/>
      <c r="CD54" s="2791"/>
      <c r="CE54" s="2791"/>
      <c r="CF54" s="2791"/>
    </row>
    <row r="55" spans="1:84" ht="13.5" customHeight="1">
      <c r="A55" s="606"/>
      <c r="B55" s="2792" t="s">
        <v>1360</v>
      </c>
      <c r="C55" s="2793"/>
      <c r="D55" s="2793"/>
      <c r="E55" s="2793"/>
      <c r="F55" s="2793"/>
      <c r="G55" s="2793"/>
      <c r="H55" s="2793"/>
      <c r="I55" s="2793"/>
      <c r="J55" s="2794"/>
      <c r="K55" s="2644" t="s">
        <v>1361</v>
      </c>
      <c r="L55" s="2645"/>
      <c r="M55" s="2645"/>
      <c r="N55" s="2645"/>
      <c r="O55" s="2645"/>
      <c r="P55" s="2645"/>
      <c r="Q55" s="2645"/>
      <c r="R55" s="2645"/>
      <c r="S55" s="2645"/>
      <c r="T55" s="2645"/>
      <c r="U55" s="2646"/>
      <c r="V55" s="607"/>
      <c r="W55" s="664"/>
      <c r="X55" s="610"/>
      <c r="Y55" s="2779" t="s">
        <v>1363</v>
      </c>
      <c r="Z55" s="2780"/>
      <c r="AA55" s="2780"/>
      <c r="AB55" s="2780"/>
      <c r="AC55" s="2780"/>
      <c r="AD55" s="2780"/>
      <c r="AE55" s="2781"/>
      <c r="AF55" s="2602"/>
      <c r="AG55" s="2603"/>
      <c r="AH55" s="2603"/>
      <c r="AI55" s="2603"/>
      <c r="AJ55" s="2603"/>
      <c r="AK55" s="2603"/>
      <c r="AL55" s="2603"/>
      <c r="AM55" s="2603"/>
      <c r="AN55" s="2603"/>
      <c r="AO55" s="2603"/>
      <c r="AP55" s="2604"/>
      <c r="AQ55" s="659"/>
      <c r="AS55" s="676"/>
      <c r="AT55" s="676"/>
      <c r="AU55" s="676"/>
      <c r="AV55" s="676"/>
      <c r="AW55" s="676"/>
      <c r="AX55" s="676"/>
      <c r="AY55" s="676"/>
      <c r="AZ55" s="676"/>
      <c r="BA55" s="676"/>
      <c r="BB55" s="676"/>
      <c r="BC55" s="676"/>
      <c r="BD55" s="676"/>
      <c r="BE55" s="676"/>
      <c r="BF55" s="676"/>
      <c r="BG55" s="676"/>
      <c r="BH55" s="676"/>
      <c r="BI55" s="676"/>
      <c r="BJ55" s="676"/>
      <c r="BK55" s="676"/>
      <c r="BL55" s="676"/>
      <c r="BM55" s="677"/>
      <c r="BN55" s="677"/>
      <c r="BO55" s="677"/>
      <c r="BP55" s="677"/>
      <c r="BQ55" s="677"/>
      <c r="BR55" s="677"/>
      <c r="BS55" s="677"/>
      <c r="BT55" s="677"/>
      <c r="BU55" s="677"/>
      <c r="BV55" s="677"/>
      <c r="BW55" s="677"/>
      <c r="BX55" s="677"/>
      <c r="BY55" s="677"/>
      <c r="BZ55" s="677"/>
      <c r="CA55" s="677"/>
      <c r="CB55" s="677"/>
      <c r="CC55" s="677"/>
      <c r="CD55" s="677"/>
      <c r="CE55" s="677"/>
      <c r="CF55" s="677"/>
    </row>
    <row r="56" spans="1:84" ht="13.5" customHeight="1">
      <c r="A56" s="606"/>
      <c r="B56" s="2795"/>
      <c r="C56" s="2796"/>
      <c r="D56" s="2796"/>
      <c r="E56" s="2796"/>
      <c r="F56" s="2796"/>
      <c r="G56" s="2796"/>
      <c r="H56" s="2796"/>
      <c r="I56" s="2796"/>
      <c r="J56" s="2797"/>
      <c r="K56" s="2647"/>
      <c r="L56" s="2648"/>
      <c r="M56" s="2648"/>
      <c r="N56" s="2648"/>
      <c r="O56" s="2648"/>
      <c r="P56" s="2648"/>
      <c r="Q56" s="2648"/>
      <c r="R56" s="2648"/>
      <c r="S56" s="2648"/>
      <c r="T56" s="2648"/>
      <c r="U56" s="2649"/>
      <c r="V56" s="607"/>
      <c r="W56" s="664"/>
      <c r="X56" s="610"/>
      <c r="Y56" s="2787"/>
      <c r="Z56" s="2788"/>
      <c r="AA56" s="2788"/>
      <c r="AB56" s="2788"/>
      <c r="AC56" s="2788"/>
      <c r="AD56" s="2788"/>
      <c r="AE56" s="2789"/>
      <c r="AF56" s="2614"/>
      <c r="AG56" s="2615"/>
      <c r="AH56" s="2615"/>
      <c r="AI56" s="2615"/>
      <c r="AJ56" s="2615"/>
      <c r="AK56" s="2615"/>
      <c r="AL56" s="2615"/>
      <c r="AM56" s="2615"/>
      <c r="AN56" s="2615"/>
      <c r="AO56" s="2615"/>
      <c r="AP56" s="2616"/>
      <c r="AQ56" s="659"/>
      <c r="AR56" s="702"/>
      <c r="AS56" s="676"/>
      <c r="AT56" s="676"/>
      <c r="AU56" s="676"/>
      <c r="AV56" s="676"/>
      <c r="AW56" s="676"/>
      <c r="AX56" s="676"/>
      <c r="AY56" s="676"/>
      <c r="AZ56" s="676"/>
      <c r="BA56" s="676"/>
      <c r="BB56" s="676"/>
      <c r="BC56" s="676"/>
      <c r="BD56" s="676"/>
      <c r="BE56" s="676"/>
      <c r="BF56" s="676"/>
      <c r="BG56" s="676"/>
      <c r="BH56" s="676"/>
      <c r="BI56" s="676"/>
      <c r="BJ56" s="676"/>
      <c r="BK56" s="676"/>
      <c r="BL56" s="676"/>
      <c r="BM56" s="676"/>
      <c r="BN56" s="676"/>
      <c r="BO56" s="676"/>
      <c r="BP56" s="676"/>
      <c r="BQ56" s="676"/>
      <c r="BR56" s="676"/>
      <c r="BS56" s="676"/>
      <c r="BT56" s="676"/>
      <c r="BU56" s="676"/>
      <c r="BV56" s="676"/>
      <c r="BW56" s="676"/>
      <c r="BX56" s="676"/>
      <c r="BY56" s="676"/>
      <c r="BZ56" s="676"/>
      <c r="CA56" s="676"/>
      <c r="CB56" s="676"/>
      <c r="CC56" s="676"/>
      <c r="CD56" s="676"/>
      <c r="CE56" s="676"/>
      <c r="CF56" s="676"/>
    </row>
    <row r="57" spans="1:84" ht="13.5" customHeight="1">
      <c r="A57" s="606"/>
      <c r="B57" s="664"/>
      <c r="C57" s="610"/>
      <c r="D57" s="2779" t="s">
        <v>1363</v>
      </c>
      <c r="E57" s="2780"/>
      <c r="F57" s="2780"/>
      <c r="G57" s="2780"/>
      <c r="H57" s="2780"/>
      <c r="I57" s="2780"/>
      <c r="J57" s="2781"/>
      <c r="K57" s="2620"/>
      <c r="L57" s="2621"/>
      <c r="M57" s="2621"/>
      <c r="N57" s="2621"/>
      <c r="O57" s="2621"/>
      <c r="P57" s="2621"/>
      <c r="Q57" s="2621"/>
      <c r="R57" s="2621"/>
      <c r="S57" s="2621"/>
      <c r="T57" s="2621"/>
      <c r="U57" s="2622"/>
      <c r="V57" s="607"/>
      <c r="W57" s="664"/>
      <c r="X57" s="610"/>
      <c r="Y57" s="2779" t="s">
        <v>1287</v>
      </c>
      <c r="Z57" s="2780"/>
      <c r="AA57" s="2780"/>
      <c r="AB57" s="2780"/>
      <c r="AC57" s="2780"/>
      <c r="AD57" s="2780"/>
      <c r="AE57" s="2781"/>
      <c r="AF57" s="2602"/>
      <c r="AG57" s="2603"/>
      <c r="AH57" s="2603"/>
      <c r="AI57" s="2603"/>
      <c r="AJ57" s="2603"/>
      <c r="AK57" s="2603"/>
      <c r="AL57" s="2603"/>
      <c r="AM57" s="2603"/>
      <c r="AN57" s="2603"/>
      <c r="AO57" s="2603"/>
      <c r="AP57" s="2604"/>
      <c r="AQ57" s="659"/>
      <c r="AR57" s="702" t="s">
        <v>1388</v>
      </c>
      <c r="AS57" s="703"/>
      <c r="AT57" s="703"/>
      <c r="AU57" s="703"/>
      <c r="AV57" s="703"/>
      <c r="AW57" s="703"/>
      <c r="AX57" s="703"/>
      <c r="AY57" s="703"/>
      <c r="AZ57" s="703"/>
      <c r="BA57" s="703"/>
      <c r="BB57" s="703"/>
      <c r="BC57" s="703"/>
      <c r="BD57" s="703"/>
      <c r="BE57" s="703"/>
      <c r="BF57" s="703"/>
      <c r="BG57" s="703"/>
      <c r="BH57" s="703"/>
      <c r="BI57" s="703"/>
      <c r="BJ57" s="703"/>
      <c r="BK57" s="703"/>
      <c r="BL57" s="703"/>
      <c r="BM57" s="703"/>
      <c r="BN57" s="703"/>
      <c r="BO57" s="703"/>
      <c r="BP57" s="703"/>
      <c r="BQ57" s="703"/>
      <c r="BR57" s="703"/>
      <c r="BS57" s="703"/>
      <c r="BT57" s="703"/>
      <c r="BU57" s="703"/>
      <c r="BV57" s="703"/>
      <c r="BW57" s="703"/>
      <c r="BX57" s="703"/>
      <c r="BY57" s="703"/>
      <c r="BZ57" s="703"/>
      <c r="CA57" s="703"/>
      <c r="CB57" s="703"/>
      <c r="CC57" s="703"/>
      <c r="CD57" s="703"/>
      <c r="CE57" s="703"/>
      <c r="CF57" s="703"/>
    </row>
    <row r="58" spans="1:84" ht="13.5" customHeight="1">
      <c r="A58" s="606"/>
      <c r="B58" s="665"/>
      <c r="C58" s="666"/>
      <c r="D58" s="2782"/>
      <c r="E58" s="2783"/>
      <c r="F58" s="2783"/>
      <c r="G58" s="2783"/>
      <c r="H58" s="2783"/>
      <c r="I58" s="2783"/>
      <c r="J58" s="2784"/>
      <c r="K58" s="2623"/>
      <c r="L58" s="2624"/>
      <c r="M58" s="2624"/>
      <c r="N58" s="2624"/>
      <c r="O58" s="2624"/>
      <c r="P58" s="2624"/>
      <c r="Q58" s="2624"/>
      <c r="R58" s="2624"/>
      <c r="S58" s="2624"/>
      <c r="T58" s="2624"/>
      <c r="U58" s="2625"/>
      <c r="V58" s="607"/>
      <c r="W58" s="665"/>
      <c r="X58" s="666"/>
      <c r="Y58" s="2782"/>
      <c r="Z58" s="2783"/>
      <c r="AA58" s="2783"/>
      <c r="AB58" s="2783"/>
      <c r="AC58" s="2783"/>
      <c r="AD58" s="2783"/>
      <c r="AE58" s="2784"/>
      <c r="AF58" s="2605"/>
      <c r="AG58" s="2606"/>
      <c r="AH58" s="2606"/>
      <c r="AI58" s="2606"/>
      <c r="AJ58" s="2606"/>
      <c r="AK58" s="2606"/>
      <c r="AL58" s="2606"/>
      <c r="AM58" s="2606"/>
      <c r="AN58" s="2606"/>
      <c r="AO58" s="2606"/>
      <c r="AP58" s="2607"/>
      <c r="AQ58" s="659"/>
      <c r="AR58" s="700"/>
      <c r="AS58" s="704"/>
      <c r="AT58" s="704"/>
      <c r="AU58" s="704"/>
      <c r="AV58" s="676"/>
      <c r="AW58" s="676"/>
      <c r="AX58" s="676"/>
      <c r="AY58" s="676"/>
      <c r="AZ58" s="676"/>
      <c r="BA58" s="676"/>
      <c r="BB58" s="676"/>
      <c r="BC58" s="676"/>
      <c r="BD58" s="676"/>
      <c r="BE58" s="676"/>
      <c r="BF58" s="676"/>
      <c r="BG58" s="676"/>
      <c r="BH58" s="676"/>
      <c r="BI58" s="676"/>
      <c r="BJ58" s="676"/>
      <c r="BK58" s="676"/>
      <c r="BL58" s="676"/>
      <c r="BM58" s="676"/>
      <c r="BN58" s="676"/>
      <c r="BO58" s="676"/>
      <c r="BP58" s="676"/>
      <c r="BQ58" s="676"/>
      <c r="BR58" s="676"/>
      <c r="BS58" s="676"/>
      <c r="BT58" s="676"/>
      <c r="BU58" s="676"/>
      <c r="BV58" s="676"/>
      <c r="BW58" s="676"/>
      <c r="BX58" s="676"/>
      <c r="BY58" s="676"/>
      <c r="BZ58" s="676"/>
      <c r="CA58" s="676"/>
      <c r="CB58" s="676"/>
      <c r="CC58" s="676"/>
      <c r="CD58" s="676"/>
      <c r="CE58" s="676"/>
      <c r="CF58" s="676"/>
    </row>
    <row r="59" spans="1:84" ht="13.5" customHeight="1">
      <c r="A59" s="606"/>
      <c r="B59" s="610"/>
      <c r="C59" s="610"/>
      <c r="D59" s="678"/>
      <c r="E59" s="678"/>
      <c r="F59" s="678"/>
      <c r="G59" s="678"/>
      <c r="H59" s="678"/>
      <c r="I59" s="610"/>
      <c r="J59" s="610"/>
      <c r="K59" s="610"/>
      <c r="L59" s="610"/>
      <c r="M59" s="610"/>
      <c r="N59" s="610"/>
      <c r="O59" s="610"/>
      <c r="P59" s="610"/>
      <c r="Q59" s="610"/>
      <c r="R59" s="610"/>
      <c r="S59" s="610"/>
      <c r="T59" s="610"/>
      <c r="U59" s="610"/>
      <c r="V59" s="610"/>
      <c r="W59" s="610"/>
      <c r="X59" s="610"/>
      <c r="Y59" s="678"/>
      <c r="Z59" s="678"/>
      <c r="AA59" s="678"/>
      <c r="AB59" s="678"/>
      <c r="AC59" s="678"/>
      <c r="AD59" s="610"/>
      <c r="AE59" s="610"/>
      <c r="AF59" s="610"/>
      <c r="AG59" s="610"/>
      <c r="AH59" s="610"/>
      <c r="AI59" s="610"/>
      <c r="AJ59" s="610"/>
      <c r="AK59" s="610"/>
      <c r="AL59" s="610"/>
      <c r="AM59" s="610"/>
      <c r="AN59" s="610"/>
      <c r="AO59" s="610"/>
      <c r="AP59" s="610"/>
      <c r="AQ59" s="659"/>
      <c r="AR59" s="702"/>
      <c r="AS59" s="676"/>
      <c r="AT59" s="676"/>
      <c r="AU59" s="676"/>
      <c r="AV59" s="676"/>
      <c r="AW59" s="676"/>
      <c r="AX59" s="676"/>
      <c r="AY59" s="676"/>
      <c r="AZ59" s="676"/>
      <c r="BA59" s="676"/>
      <c r="BB59" s="676"/>
      <c r="BC59" s="676"/>
      <c r="BD59" s="676"/>
      <c r="BE59" s="676"/>
      <c r="BF59" s="676"/>
      <c r="BG59" s="676"/>
      <c r="BH59" s="676"/>
      <c r="BI59" s="676"/>
      <c r="BJ59" s="676"/>
      <c r="BK59" s="676"/>
      <c r="BL59" s="676"/>
      <c r="BM59" s="676"/>
      <c r="BN59" s="676"/>
      <c r="BO59" s="676"/>
      <c r="BP59" s="676"/>
      <c r="BQ59" s="676"/>
      <c r="BR59" s="676"/>
      <c r="BS59" s="676"/>
      <c r="BT59" s="676"/>
      <c r="BU59" s="676"/>
      <c r="BV59" s="676"/>
      <c r="BW59" s="676"/>
      <c r="BX59" s="676"/>
      <c r="BY59" s="676"/>
      <c r="BZ59" s="676"/>
      <c r="CA59" s="676"/>
      <c r="CB59" s="676"/>
      <c r="CC59" s="676"/>
      <c r="CD59" s="676"/>
      <c r="CE59" s="676"/>
      <c r="CF59" s="676"/>
    </row>
    <row r="60" spans="1:84" ht="13.5" customHeight="1">
      <c r="A60" s="606"/>
      <c r="B60" s="2514" t="s">
        <v>1368</v>
      </c>
      <c r="C60" s="2514"/>
      <c r="D60" s="2514"/>
      <c r="E60" s="2514"/>
      <c r="F60" s="2514"/>
      <c r="G60" s="2514"/>
      <c r="H60" s="2514"/>
      <c r="I60" s="2514"/>
      <c r="J60" s="2517" t="s">
        <v>1369</v>
      </c>
      <c r="K60" s="2517"/>
      <c r="L60" s="2517"/>
      <c r="M60" s="2517"/>
      <c r="N60" s="2517"/>
      <c r="O60" s="2517"/>
      <c r="P60" s="2520" t="s">
        <v>1370</v>
      </c>
      <c r="Q60" s="2521"/>
      <c r="R60" s="2521"/>
      <c r="S60" s="2521"/>
      <c r="T60" s="2521"/>
      <c r="U60" s="2521"/>
      <c r="V60" s="2521"/>
      <c r="W60" s="2522"/>
      <c r="X60" s="2527" t="s">
        <v>1369</v>
      </c>
      <c r="Y60" s="2528"/>
      <c r="Z60" s="2528"/>
      <c r="AA60" s="2528"/>
      <c r="AB60" s="2528"/>
      <c r="AC60" s="2529"/>
      <c r="AD60" s="2536" t="s">
        <v>1387</v>
      </c>
      <c r="AE60" s="2521"/>
      <c r="AF60" s="2521"/>
      <c r="AG60" s="2521"/>
      <c r="AH60" s="2521"/>
      <c r="AI60" s="2521"/>
      <c r="AJ60" s="2522"/>
      <c r="AK60" s="2527" t="s">
        <v>1369</v>
      </c>
      <c r="AL60" s="2528"/>
      <c r="AM60" s="2528"/>
      <c r="AN60" s="2528"/>
      <c r="AO60" s="2528"/>
      <c r="AP60" s="2529"/>
      <c r="AQ60" s="659"/>
      <c r="AR60" s="702"/>
      <c r="AS60" s="676"/>
      <c r="AT60" s="676"/>
      <c r="AU60" s="676"/>
      <c r="AV60" s="676"/>
      <c r="AW60" s="676"/>
      <c r="AX60" s="676"/>
      <c r="AY60" s="676"/>
      <c r="AZ60" s="676"/>
      <c r="BA60" s="676"/>
      <c r="BB60" s="676"/>
      <c r="BC60" s="676"/>
      <c r="BD60" s="676"/>
      <c r="BE60" s="676"/>
      <c r="BF60" s="676"/>
      <c r="BG60" s="676"/>
      <c r="BH60" s="676"/>
      <c r="BI60" s="676"/>
      <c r="BJ60" s="676"/>
      <c r="BK60" s="676"/>
      <c r="BL60" s="676"/>
      <c r="BM60" s="676"/>
      <c r="BN60" s="676"/>
      <c r="BO60" s="676"/>
      <c r="BP60" s="676"/>
      <c r="BQ60" s="676"/>
      <c r="BR60" s="676"/>
      <c r="BS60" s="676"/>
      <c r="BT60" s="676"/>
      <c r="BU60" s="676"/>
      <c r="BV60" s="676"/>
      <c r="BW60" s="676"/>
      <c r="BX60" s="676"/>
      <c r="BY60" s="676"/>
      <c r="BZ60" s="676"/>
      <c r="CA60" s="676"/>
      <c r="CB60" s="676"/>
      <c r="CC60" s="676"/>
      <c r="CD60" s="676"/>
      <c r="CE60" s="676"/>
      <c r="CF60" s="676"/>
    </row>
    <row r="61" spans="1:84" ht="13.5" customHeight="1">
      <c r="A61" s="606"/>
      <c r="B61" s="2515"/>
      <c r="C61" s="2515"/>
      <c r="D61" s="2515"/>
      <c r="E61" s="2515"/>
      <c r="F61" s="2515"/>
      <c r="G61" s="2515"/>
      <c r="H61" s="2515"/>
      <c r="I61" s="2515"/>
      <c r="J61" s="2518"/>
      <c r="K61" s="2518"/>
      <c r="L61" s="2518"/>
      <c r="M61" s="2518"/>
      <c r="N61" s="2518"/>
      <c r="O61" s="2518"/>
      <c r="P61" s="2523"/>
      <c r="Q61" s="2523"/>
      <c r="R61" s="2523"/>
      <c r="S61" s="2523"/>
      <c r="T61" s="2523"/>
      <c r="U61" s="2523"/>
      <c r="V61" s="2523"/>
      <c r="W61" s="2524"/>
      <c r="X61" s="2530"/>
      <c r="Y61" s="2531"/>
      <c r="Z61" s="2531"/>
      <c r="AA61" s="2531"/>
      <c r="AB61" s="2531"/>
      <c r="AC61" s="2532"/>
      <c r="AD61" s="2537"/>
      <c r="AE61" s="2523"/>
      <c r="AF61" s="2523"/>
      <c r="AG61" s="2523"/>
      <c r="AH61" s="2523"/>
      <c r="AI61" s="2523"/>
      <c r="AJ61" s="2524"/>
      <c r="AK61" s="2530"/>
      <c r="AL61" s="2531"/>
      <c r="AM61" s="2531"/>
      <c r="AN61" s="2531"/>
      <c r="AO61" s="2531"/>
      <c r="AP61" s="2532"/>
      <c r="AQ61" s="659"/>
      <c r="AS61" s="606"/>
      <c r="AT61" s="606"/>
      <c r="AU61" s="606"/>
      <c r="AV61" s="606"/>
      <c r="AW61" s="606"/>
      <c r="AX61" s="606"/>
      <c r="AY61" s="606"/>
      <c r="AZ61" s="606"/>
      <c r="BA61" s="606"/>
      <c r="BB61" s="606"/>
      <c r="BC61" s="606"/>
      <c r="BD61" s="606"/>
      <c r="BE61" s="606"/>
      <c r="BF61" s="606"/>
      <c r="BG61" s="606"/>
      <c r="BH61" s="606"/>
      <c r="BI61" s="606"/>
      <c r="BJ61" s="606"/>
      <c r="BK61" s="606"/>
      <c r="BL61" s="606"/>
      <c r="BM61" s="606"/>
      <c r="BN61" s="606"/>
      <c r="BO61" s="606"/>
      <c r="BP61" s="606"/>
      <c r="BQ61" s="606"/>
      <c r="BR61" s="606"/>
      <c r="BS61" s="606"/>
      <c r="BT61" s="606"/>
      <c r="BU61" s="606"/>
      <c r="BV61" s="606"/>
      <c r="BW61" s="606"/>
      <c r="BX61" s="606"/>
      <c r="BY61" s="606"/>
      <c r="BZ61" s="606"/>
      <c r="CA61" s="606"/>
      <c r="CB61" s="606"/>
      <c r="CC61" s="606"/>
      <c r="CD61" s="606"/>
      <c r="CE61" s="606"/>
      <c r="CF61" s="606"/>
    </row>
    <row r="62" spans="1:84" ht="13.5" customHeight="1">
      <c r="A62" s="606"/>
      <c r="B62" s="2516"/>
      <c r="C62" s="2516"/>
      <c r="D62" s="2516"/>
      <c r="E62" s="2516"/>
      <c r="F62" s="2516"/>
      <c r="G62" s="2516"/>
      <c r="H62" s="2516"/>
      <c r="I62" s="2516"/>
      <c r="J62" s="2519"/>
      <c r="K62" s="2519"/>
      <c r="L62" s="2519"/>
      <c r="M62" s="2519"/>
      <c r="N62" s="2519"/>
      <c r="O62" s="2519"/>
      <c r="P62" s="2525"/>
      <c r="Q62" s="2525"/>
      <c r="R62" s="2525"/>
      <c r="S62" s="2525"/>
      <c r="T62" s="2525"/>
      <c r="U62" s="2525"/>
      <c r="V62" s="2525"/>
      <c r="W62" s="2526"/>
      <c r="X62" s="2533"/>
      <c r="Y62" s="2534"/>
      <c r="Z62" s="2534"/>
      <c r="AA62" s="2534"/>
      <c r="AB62" s="2534"/>
      <c r="AC62" s="2535"/>
      <c r="AD62" s="2538"/>
      <c r="AE62" s="2525"/>
      <c r="AF62" s="2525"/>
      <c r="AG62" s="2525"/>
      <c r="AH62" s="2525"/>
      <c r="AI62" s="2525"/>
      <c r="AJ62" s="2526"/>
      <c r="AK62" s="2533"/>
      <c r="AL62" s="2534"/>
      <c r="AM62" s="2534"/>
      <c r="AN62" s="2534"/>
      <c r="AO62" s="2534"/>
      <c r="AP62" s="2535"/>
      <c r="AQ62" s="659"/>
      <c r="AS62" s="606"/>
      <c r="AT62" s="606"/>
      <c r="AU62" s="606"/>
      <c r="AV62" s="606"/>
      <c r="AW62" s="606"/>
      <c r="AX62" s="606"/>
      <c r="AY62" s="606"/>
      <c r="AZ62" s="606"/>
      <c r="BA62" s="606"/>
      <c r="BB62" s="606"/>
      <c r="BC62" s="606"/>
      <c r="BD62" s="606"/>
      <c r="BE62" s="606"/>
      <c r="BF62" s="606"/>
      <c r="BG62" s="606"/>
      <c r="BH62" s="606"/>
      <c r="BI62" s="606"/>
      <c r="BJ62" s="606"/>
      <c r="BK62" s="606"/>
      <c r="BL62" s="606"/>
      <c r="BM62" s="606"/>
      <c r="BN62" s="606"/>
      <c r="BO62" s="606"/>
      <c r="BP62" s="606"/>
      <c r="BQ62" s="606"/>
      <c r="BR62" s="606"/>
      <c r="BS62" s="606"/>
      <c r="BT62" s="606"/>
      <c r="BU62" s="606"/>
      <c r="BV62" s="606"/>
      <c r="BW62" s="606"/>
      <c r="BX62" s="606"/>
      <c r="BY62" s="606"/>
      <c r="BZ62" s="606"/>
      <c r="CA62" s="606"/>
      <c r="CB62" s="606"/>
      <c r="CC62" s="606"/>
      <c r="CD62" s="606"/>
      <c r="CE62" s="606"/>
      <c r="CF62" s="606"/>
    </row>
    <row r="63" spans="1:84" ht="13.5" customHeight="1">
      <c r="A63" s="606"/>
      <c r="B63" s="606"/>
      <c r="C63" s="606"/>
      <c r="D63" s="606"/>
      <c r="E63" s="606"/>
      <c r="F63" s="606"/>
      <c r="G63" s="606"/>
      <c r="H63" s="606"/>
      <c r="I63" s="606"/>
      <c r="J63" s="606"/>
      <c r="K63" s="606"/>
      <c r="L63" s="606"/>
      <c r="M63" s="606"/>
      <c r="N63" s="606"/>
      <c r="O63" s="606"/>
      <c r="P63" s="606"/>
      <c r="Q63" s="606"/>
      <c r="R63" s="606"/>
      <c r="S63" s="606"/>
      <c r="T63" s="606"/>
      <c r="U63" s="606"/>
      <c r="V63" s="606"/>
      <c r="W63" s="606"/>
      <c r="X63" s="606"/>
      <c r="Y63" s="606"/>
      <c r="Z63" s="606"/>
      <c r="AA63" s="606"/>
      <c r="AB63" s="606"/>
      <c r="AC63" s="606"/>
      <c r="AD63" s="606"/>
      <c r="AE63" s="606"/>
      <c r="AF63" s="606"/>
      <c r="AG63" s="606"/>
      <c r="AH63" s="606"/>
      <c r="AI63" s="606"/>
      <c r="AJ63" s="606"/>
      <c r="AK63" s="606"/>
      <c r="AL63" s="606"/>
      <c r="AM63" s="606"/>
      <c r="AN63" s="606"/>
      <c r="AO63" s="606"/>
      <c r="AP63" s="606"/>
      <c r="AQ63" s="705"/>
      <c r="AS63" s="606"/>
      <c r="AT63" s="606"/>
      <c r="AU63" s="606"/>
      <c r="AV63" s="606"/>
      <c r="AW63" s="606"/>
      <c r="AX63" s="606"/>
      <c r="AY63" s="606"/>
      <c r="AZ63" s="606"/>
      <c r="BA63" s="606"/>
      <c r="BB63" s="606"/>
      <c r="BC63" s="606"/>
      <c r="BD63" s="606"/>
      <c r="BE63" s="606"/>
      <c r="BF63" s="606"/>
      <c r="BG63" s="606"/>
      <c r="BH63" s="606"/>
      <c r="BI63" s="606"/>
      <c r="BJ63" s="606"/>
      <c r="BK63" s="606"/>
      <c r="BL63" s="606"/>
      <c r="BM63" s="606"/>
      <c r="BN63" s="606"/>
      <c r="BO63" s="606"/>
      <c r="BP63" s="606"/>
      <c r="BQ63" s="606"/>
      <c r="BR63" s="606"/>
      <c r="BS63" s="606"/>
      <c r="BT63" s="606"/>
      <c r="BU63" s="606"/>
      <c r="BV63" s="606"/>
      <c r="BW63" s="606"/>
      <c r="BX63" s="606"/>
      <c r="BY63" s="606"/>
      <c r="BZ63" s="606"/>
      <c r="CA63" s="606"/>
      <c r="CB63" s="606"/>
      <c r="CC63" s="606"/>
      <c r="CD63" s="606"/>
      <c r="CE63" s="606"/>
      <c r="CF63" s="606"/>
    </row>
    <row r="64" spans="1:84" ht="13.5" customHeight="1">
      <c r="A64" s="606"/>
      <c r="B64" s="606"/>
      <c r="C64" s="606"/>
      <c r="D64" s="606"/>
      <c r="E64" s="606"/>
      <c r="F64" s="606"/>
      <c r="G64" s="606"/>
      <c r="H64" s="606"/>
      <c r="I64" s="606"/>
      <c r="J64" s="606"/>
      <c r="K64" s="606"/>
      <c r="L64" s="606"/>
      <c r="M64" s="606"/>
      <c r="N64" s="606"/>
      <c r="O64" s="606"/>
      <c r="P64" s="606"/>
      <c r="Q64" s="606"/>
      <c r="R64" s="606"/>
      <c r="S64" s="606"/>
      <c r="T64" s="606"/>
      <c r="U64" s="606"/>
      <c r="V64" s="606"/>
      <c r="W64" s="606"/>
      <c r="X64" s="606"/>
      <c r="Y64" s="606"/>
      <c r="Z64" s="606"/>
      <c r="AA64" s="606"/>
      <c r="AB64" s="606"/>
      <c r="AC64" s="606"/>
      <c r="AD64" s="606"/>
      <c r="AE64" s="606"/>
      <c r="AF64" s="606"/>
      <c r="AG64" s="606"/>
      <c r="AH64" s="606"/>
      <c r="AI64" s="606"/>
      <c r="AJ64" s="606"/>
      <c r="AK64" s="606"/>
      <c r="AL64" s="606"/>
      <c r="AM64" s="606"/>
      <c r="AN64" s="606"/>
      <c r="AO64" s="606"/>
      <c r="AP64" s="606"/>
      <c r="AQ64" s="705"/>
      <c r="AS64" s="606"/>
      <c r="AT64" s="606"/>
      <c r="AU64" s="606"/>
      <c r="AV64" s="606"/>
      <c r="AW64" s="606"/>
      <c r="AX64" s="606"/>
      <c r="AY64" s="606"/>
      <c r="AZ64" s="606"/>
      <c r="BA64" s="606"/>
      <c r="BB64" s="606"/>
      <c r="BC64" s="606"/>
      <c r="BD64" s="606"/>
      <c r="BE64" s="606"/>
      <c r="BF64" s="606"/>
      <c r="BG64" s="606"/>
      <c r="BH64" s="606"/>
      <c r="BI64" s="606"/>
      <c r="BJ64" s="606"/>
      <c r="BK64" s="606"/>
      <c r="BL64" s="606"/>
      <c r="BM64" s="606"/>
      <c r="BN64" s="606"/>
      <c r="BO64" s="606"/>
      <c r="BP64" s="606"/>
      <c r="BQ64" s="606"/>
      <c r="BR64" s="606"/>
      <c r="BS64" s="606"/>
      <c r="BT64" s="606"/>
      <c r="BU64" s="606"/>
      <c r="BV64" s="606"/>
      <c r="BW64" s="606"/>
      <c r="BX64" s="606"/>
      <c r="BY64" s="606"/>
      <c r="BZ64" s="606"/>
      <c r="CA64" s="606"/>
      <c r="CB64" s="606"/>
      <c r="CC64" s="606"/>
      <c r="CD64" s="606"/>
      <c r="CE64" s="606"/>
      <c r="CF64" s="606"/>
    </row>
    <row r="65" spans="1:84" ht="13.5" customHeight="1">
      <c r="A65" s="606"/>
      <c r="B65" s="606"/>
      <c r="C65" s="606"/>
      <c r="D65" s="606"/>
      <c r="E65" s="606"/>
      <c r="F65" s="606"/>
      <c r="G65" s="606"/>
      <c r="H65" s="606"/>
      <c r="I65" s="606"/>
      <c r="J65" s="606"/>
      <c r="K65" s="606"/>
      <c r="L65" s="606"/>
      <c r="M65" s="606"/>
      <c r="N65" s="606"/>
      <c r="O65" s="606"/>
      <c r="P65" s="606"/>
      <c r="Q65" s="606"/>
      <c r="R65" s="606"/>
      <c r="S65" s="606"/>
      <c r="T65" s="606"/>
      <c r="U65" s="606"/>
      <c r="V65" s="606"/>
      <c r="W65" s="606"/>
      <c r="X65" s="606"/>
      <c r="Y65" s="606"/>
      <c r="Z65" s="606"/>
      <c r="AA65" s="606"/>
      <c r="AB65" s="606"/>
      <c r="AC65" s="606"/>
      <c r="AD65" s="606"/>
      <c r="AE65" s="606"/>
      <c r="AF65" s="606"/>
      <c r="AG65" s="606"/>
      <c r="AH65" s="606"/>
      <c r="AI65" s="606"/>
      <c r="AJ65" s="606"/>
      <c r="AK65" s="606"/>
      <c r="AL65" s="606"/>
      <c r="AM65" s="606"/>
      <c r="AN65" s="606"/>
      <c r="AO65" s="606"/>
      <c r="AP65" s="606"/>
      <c r="AQ65" s="705"/>
      <c r="AS65" s="606"/>
      <c r="AT65" s="606"/>
      <c r="AU65" s="606"/>
      <c r="AV65" s="606"/>
      <c r="AW65" s="606"/>
      <c r="AX65" s="606"/>
      <c r="AY65" s="606"/>
      <c r="AZ65" s="606"/>
      <c r="BA65" s="606"/>
      <c r="BB65" s="606"/>
      <c r="BC65" s="606"/>
      <c r="BD65" s="606"/>
      <c r="BE65" s="606"/>
      <c r="BF65" s="606"/>
      <c r="BG65" s="606"/>
      <c r="BH65" s="606"/>
      <c r="BI65" s="606"/>
      <c r="BJ65" s="606"/>
      <c r="BK65" s="606"/>
      <c r="BL65" s="606"/>
      <c r="BM65" s="606"/>
      <c r="BN65" s="606"/>
      <c r="BO65" s="606"/>
      <c r="BP65" s="606"/>
      <c r="BQ65" s="606"/>
      <c r="BR65" s="606"/>
      <c r="BS65" s="606"/>
      <c r="BT65" s="606"/>
      <c r="BU65" s="606"/>
      <c r="BV65" s="606"/>
      <c r="BW65" s="606"/>
      <c r="BX65" s="606"/>
      <c r="BY65" s="606"/>
      <c r="BZ65" s="606"/>
      <c r="CA65" s="606"/>
      <c r="CB65" s="606"/>
      <c r="CC65" s="606"/>
      <c r="CD65" s="606"/>
      <c r="CE65" s="606"/>
      <c r="CF65" s="606"/>
    </row>
    <row r="66" spans="1:84" ht="13.5" customHeight="1">
      <c r="A66" s="606"/>
      <c r="B66" s="606"/>
      <c r="C66" s="606"/>
      <c r="D66" s="606"/>
      <c r="E66" s="606"/>
      <c r="F66" s="606"/>
      <c r="G66" s="606"/>
      <c r="H66" s="606"/>
      <c r="I66" s="606"/>
      <c r="J66" s="606"/>
      <c r="K66" s="606"/>
      <c r="L66" s="606"/>
      <c r="M66" s="606"/>
      <c r="N66" s="606"/>
      <c r="O66" s="606"/>
      <c r="P66" s="606"/>
      <c r="Q66" s="606"/>
      <c r="R66" s="606"/>
      <c r="S66" s="606"/>
      <c r="T66" s="606"/>
      <c r="U66" s="606"/>
      <c r="V66" s="606"/>
      <c r="W66" s="606"/>
      <c r="X66" s="606"/>
      <c r="Y66" s="606"/>
      <c r="Z66" s="606"/>
      <c r="AA66" s="606"/>
      <c r="AB66" s="606"/>
      <c r="AC66" s="606"/>
      <c r="AD66" s="606"/>
      <c r="AE66" s="606"/>
      <c r="AF66" s="606"/>
      <c r="AG66" s="606"/>
      <c r="AH66" s="606"/>
      <c r="AI66" s="606"/>
      <c r="AJ66" s="606"/>
      <c r="AK66" s="606"/>
      <c r="AL66" s="606"/>
      <c r="AM66" s="606"/>
      <c r="AN66" s="606"/>
      <c r="AO66" s="606"/>
      <c r="AP66" s="606"/>
      <c r="AQ66" s="705"/>
      <c r="AS66" s="606"/>
      <c r="AT66" s="606"/>
      <c r="AU66" s="606"/>
      <c r="AV66" s="606"/>
      <c r="AW66" s="606"/>
      <c r="AX66" s="606"/>
      <c r="AY66" s="606"/>
      <c r="AZ66" s="606"/>
      <c r="BA66" s="606"/>
      <c r="BB66" s="606"/>
      <c r="BC66" s="606"/>
      <c r="BD66" s="606"/>
      <c r="BE66" s="606"/>
      <c r="BF66" s="606"/>
      <c r="BG66" s="606"/>
      <c r="BH66" s="606"/>
      <c r="BI66" s="606"/>
      <c r="BJ66" s="606"/>
      <c r="BK66" s="606"/>
      <c r="BL66" s="606"/>
      <c r="BM66" s="606"/>
      <c r="BN66" s="606"/>
      <c r="BO66" s="606"/>
      <c r="BP66" s="606"/>
      <c r="BQ66" s="606"/>
      <c r="BR66" s="606"/>
      <c r="BS66" s="606"/>
      <c r="BT66" s="606"/>
      <c r="BU66" s="606"/>
      <c r="BV66" s="606"/>
      <c r="BW66" s="606"/>
      <c r="BX66" s="606"/>
      <c r="BY66" s="606"/>
      <c r="BZ66" s="606"/>
      <c r="CA66" s="606"/>
      <c r="CB66" s="606"/>
      <c r="CC66" s="606"/>
      <c r="CD66" s="606"/>
      <c r="CE66" s="606"/>
      <c r="CF66" s="606"/>
    </row>
    <row r="67" spans="1:84" ht="13.5" customHeight="1">
      <c r="A67" s="606"/>
      <c r="B67" s="606"/>
      <c r="C67" s="606"/>
      <c r="D67" s="606"/>
      <c r="E67" s="606"/>
      <c r="F67" s="606"/>
      <c r="G67" s="606"/>
      <c r="H67" s="606"/>
      <c r="I67" s="606"/>
      <c r="J67" s="606"/>
      <c r="K67" s="606"/>
      <c r="L67" s="606"/>
      <c r="M67" s="606"/>
      <c r="N67" s="606"/>
      <c r="O67" s="606"/>
      <c r="P67" s="606"/>
      <c r="Q67" s="606"/>
      <c r="R67" s="606"/>
      <c r="S67" s="606"/>
      <c r="T67" s="606"/>
      <c r="U67" s="606"/>
      <c r="V67" s="606"/>
      <c r="W67" s="606"/>
      <c r="X67" s="606"/>
      <c r="Y67" s="606"/>
      <c r="Z67" s="606"/>
      <c r="AA67" s="606"/>
      <c r="AB67" s="606"/>
      <c r="AC67" s="606"/>
      <c r="AD67" s="606"/>
      <c r="AE67" s="606"/>
      <c r="AF67" s="606"/>
      <c r="AG67" s="606"/>
      <c r="AH67" s="606"/>
      <c r="AI67" s="606"/>
      <c r="AJ67" s="606"/>
      <c r="AK67" s="606"/>
      <c r="AL67" s="606"/>
      <c r="AM67" s="606"/>
      <c r="AN67" s="606"/>
      <c r="AO67" s="606"/>
      <c r="AP67" s="606"/>
      <c r="AQ67" s="705"/>
      <c r="AS67" s="606"/>
      <c r="AT67" s="606"/>
      <c r="AU67" s="606"/>
      <c r="AV67" s="606"/>
      <c r="AW67" s="606"/>
      <c r="AX67" s="606"/>
      <c r="AY67" s="606"/>
      <c r="AZ67" s="606"/>
      <c r="BA67" s="606"/>
      <c r="BB67" s="606"/>
      <c r="BC67" s="606"/>
      <c r="BD67" s="606"/>
      <c r="BE67" s="606"/>
      <c r="BF67" s="606"/>
      <c r="BG67" s="606"/>
      <c r="BH67" s="606"/>
      <c r="BI67" s="606"/>
      <c r="BJ67" s="606"/>
      <c r="BK67" s="606"/>
      <c r="BL67" s="606"/>
      <c r="BM67" s="606"/>
      <c r="BN67" s="606"/>
      <c r="BO67" s="606"/>
      <c r="BP67" s="606"/>
      <c r="BQ67" s="606"/>
      <c r="BR67" s="606"/>
      <c r="BS67" s="606"/>
      <c r="BT67" s="606"/>
      <c r="BU67" s="606"/>
      <c r="BV67" s="606"/>
      <c r="BW67" s="606"/>
      <c r="BX67" s="606"/>
      <c r="BY67" s="606"/>
      <c r="BZ67" s="606"/>
      <c r="CA67" s="606"/>
      <c r="CB67" s="606"/>
      <c r="CC67" s="606"/>
      <c r="CD67" s="606"/>
      <c r="CE67" s="606"/>
      <c r="CF67" s="606"/>
    </row>
  </sheetData>
  <mergeCells count="161">
    <mergeCell ref="AR4:BB5"/>
    <mergeCell ref="B5:AP6"/>
    <mergeCell ref="BC5:CF5"/>
    <mergeCell ref="AS6:AW8"/>
    <mergeCell ref="AY6:BL8"/>
    <mergeCell ref="BN6:BR8"/>
    <mergeCell ref="BT6:CF8"/>
    <mergeCell ref="C8:G9"/>
    <mergeCell ref="AS9:AW11"/>
    <mergeCell ref="AY9:CF10"/>
    <mergeCell ref="X10:AF10"/>
    <mergeCell ref="C11:G12"/>
    <mergeCell ref="AY11:CF11"/>
    <mergeCell ref="H12:V12"/>
    <mergeCell ref="Y12:AB12"/>
    <mergeCell ref="AD12:AP12"/>
    <mergeCell ref="AS12:AW14"/>
    <mergeCell ref="AY12:CF14"/>
    <mergeCell ref="AD14:AP14"/>
    <mergeCell ref="AD18:AP18"/>
    <mergeCell ref="Y20:AB20"/>
    <mergeCell ref="AD20:AP20"/>
    <mergeCell ref="AS20:AW25"/>
    <mergeCell ref="AY20:BH21"/>
    <mergeCell ref="BI20:BV21"/>
    <mergeCell ref="BI24:BM24"/>
    <mergeCell ref="BN24:BV25"/>
    <mergeCell ref="C15:G18"/>
    <mergeCell ref="I15:V18"/>
    <mergeCell ref="AS15:AW16"/>
    <mergeCell ref="AY15:BL16"/>
    <mergeCell ref="BN15:BR18"/>
    <mergeCell ref="BT15:CF18"/>
    <mergeCell ref="AD16:AP16"/>
    <mergeCell ref="Y17:AB18"/>
    <mergeCell ref="AS17:AW18"/>
    <mergeCell ref="AY17:BL18"/>
    <mergeCell ref="BW20:CF21"/>
    <mergeCell ref="C21:AP22"/>
    <mergeCell ref="AY22:BH23"/>
    <mergeCell ref="BI22:BM22"/>
    <mergeCell ref="BN22:BV23"/>
    <mergeCell ref="BW22:CF23"/>
    <mergeCell ref="BX27:CF28"/>
    <mergeCell ref="C28:G29"/>
    <mergeCell ref="I28:V29"/>
    <mergeCell ref="AD28:AP29"/>
    <mergeCell ref="BE29:BN30"/>
    <mergeCell ref="BO29:BW30"/>
    <mergeCell ref="BX29:CF30"/>
    <mergeCell ref="BW24:CF25"/>
    <mergeCell ref="BI25:BM25"/>
    <mergeCell ref="C26:G27"/>
    <mergeCell ref="I26:V27"/>
    <mergeCell ref="X26:AB29"/>
    <mergeCell ref="AD26:AP27"/>
    <mergeCell ref="AS27:AW34"/>
    <mergeCell ref="AZ27:BC30"/>
    <mergeCell ref="BE27:BN28"/>
    <mergeCell ref="BO27:BW28"/>
    <mergeCell ref="BL31:BS32"/>
    <mergeCell ref="BT31:BZ32"/>
    <mergeCell ref="CA31:CF32"/>
    <mergeCell ref="I31:R32"/>
    <mergeCell ref="S31:AF32"/>
    <mergeCell ref="AG31:AP32"/>
    <mergeCell ref="AY31:BD34"/>
    <mergeCell ref="BE31:BK32"/>
    <mergeCell ref="C23:G25"/>
    <mergeCell ref="I23:AP25"/>
    <mergeCell ref="BI23:BM23"/>
    <mergeCell ref="AY24:BH25"/>
    <mergeCell ref="BM38:BU39"/>
    <mergeCell ref="BV38:CF39"/>
    <mergeCell ref="CA33:CF34"/>
    <mergeCell ref="S34:W34"/>
    <mergeCell ref="I35:R36"/>
    <mergeCell ref="S35:W35"/>
    <mergeCell ref="X35:AF36"/>
    <mergeCell ref="AG35:AP36"/>
    <mergeCell ref="S36:W36"/>
    <mergeCell ref="AR36:AZ37"/>
    <mergeCell ref="BA36:BK37"/>
    <mergeCell ref="BM36:BU37"/>
    <mergeCell ref="BV36:CF37"/>
    <mergeCell ref="I33:R34"/>
    <mergeCell ref="S33:W33"/>
    <mergeCell ref="X33:AF34"/>
    <mergeCell ref="AG33:AP34"/>
    <mergeCell ref="BE33:BK34"/>
    <mergeCell ref="BL33:BS34"/>
    <mergeCell ref="BT33:BZ34"/>
    <mergeCell ref="C31:G36"/>
    <mergeCell ref="BV40:CF41"/>
    <mergeCell ref="I42:N45"/>
    <mergeCell ref="O42:U43"/>
    <mergeCell ref="V42:AC43"/>
    <mergeCell ref="AD42:AJ43"/>
    <mergeCell ref="AK42:AP43"/>
    <mergeCell ref="AT42:AZ43"/>
    <mergeCell ref="BA42:BK43"/>
    <mergeCell ref="BM42:BU43"/>
    <mergeCell ref="BV42:CF43"/>
    <mergeCell ref="O40:X41"/>
    <mergeCell ref="Y40:AG41"/>
    <mergeCell ref="AH40:AP41"/>
    <mergeCell ref="AR40:AZ41"/>
    <mergeCell ref="BA40:BK41"/>
    <mergeCell ref="BM40:BU41"/>
    <mergeCell ref="C38:G45"/>
    <mergeCell ref="J38:M41"/>
    <mergeCell ref="O38:X39"/>
    <mergeCell ref="Y38:AG39"/>
    <mergeCell ref="AH38:AP39"/>
    <mergeCell ref="AT38:AZ39"/>
    <mergeCell ref="BA38:BK39"/>
    <mergeCell ref="BO46:BU47"/>
    <mergeCell ref="BV46:CF47"/>
    <mergeCell ref="B47:J48"/>
    <mergeCell ref="K47:U48"/>
    <mergeCell ref="W47:AE48"/>
    <mergeCell ref="AF47:AP48"/>
    <mergeCell ref="O44:U45"/>
    <mergeCell ref="V44:AC45"/>
    <mergeCell ref="AD44:AJ45"/>
    <mergeCell ref="AK44:AP45"/>
    <mergeCell ref="BO44:BU45"/>
    <mergeCell ref="BV44:CF45"/>
    <mergeCell ref="BF49:BM51"/>
    <mergeCell ref="BN49:BS51"/>
    <mergeCell ref="BT49:BZ51"/>
    <mergeCell ref="CA49:CF51"/>
    <mergeCell ref="B51:J52"/>
    <mergeCell ref="K51:U52"/>
    <mergeCell ref="W51:AE52"/>
    <mergeCell ref="AF51:AP52"/>
    <mergeCell ref="D49:J50"/>
    <mergeCell ref="K49:U50"/>
    <mergeCell ref="W49:AE50"/>
    <mergeCell ref="AF49:AP50"/>
    <mergeCell ref="AR49:AY51"/>
    <mergeCell ref="AZ49:BE51"/>
    <mergeCell ref="D53:J54"/>
    <mergeCell ref="K53:U54"/>
    <mergeCell ref="W53:AE54"/>
    <mergeCell ref="AF53:AP54"/>
    <mergeCell ref="AV53:CF54"/>
    <mergeCell ref="B55:J56"/>
    <mergeCell ref="K55:U56"/>
    <mergeCell ref="Y55:AE56"/>
    <mergeCell ref="AF55:AP56"/>
    <mergeCell ref="D57:J58"/>
    <mergeCell ref="K57:U58"/>
    <mergeCell ref="Y57:AE58"/>
    <mergeCell ref="AF57:AP58"/>
    <mergeCell ref="B60:I62"/>
    <mergeCell ref="J60:O62"/>
    <mergeCell ref="P60:W62"/>
    <mergeCell ref="X60:AC62"/>
    <mergeCell ref="AD60:AJ62"/>
    <mergeCell ref="AK60:AP62"/>
  </mergeCells>
  <phoneticPr fontId="19"/>
  <pageMargins left="0.70866141732283472" right="0.70866141732283472" top="0.74803149606299213" bottom="0.74803149606299213" header="0.31496062992125984" footer="0.31496062992125984"/>
  <pageSetup paperSize="8" scale="44" orientation="landscape"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6"/>
  <sheetViews>
    <sheetView view="pageBreakPreview" topLeftCell="A10" zoomScale="80" zoomScaleNormal="100" zoomScaleSheetLayoutView="80" workbookViewId="0">
      <selection activeCell="B10" sqref="B10:E11"/>
    </sheetView>
  </sheetViews>
  <sheetFormatPr defaultRowHeight="13.2"/>
  <cols>
    <col min="1" max="1" width="4.6640625" style="732" customWidth="1"/>
    <col min="2" max="5" width="5.6640625" style="732" customWidth="1"/>
    <col min="6" max="8" width="2.6640625" style="732" customWidth="1"/>
    <col min="9" max="9" width="4.6640625" style="732" customWidth="1"/>
    <col min="10" max="12" width="6.6640625" style="732" customWidth="1"/>
    <col min="13" max="13" width="13.44140625" style="732" customWidth="1"/>
    <col min="14" max="15" width="13.77734375" style="732" customWidth="1"/>
    <col min="16" max="18" width="20.33203125" style="732" customWidth="1"/>
    <col min="19" max="19" width="12.6640625" style="732" customWidth="1"/>
    <col min="20" max="20" width="10.6640625" style="732" customWidth="1"/>
    <col min="21" max="21" width="4" style="709" customWidth="1"/>
    <col min="22" max="252" width="9" style="709"/>
    <col min="253" max="253" width="4.6640625" style="709" customWidth="1"/>
    <col min="254" max="257" width="5.6640625" style="709" customWidth="1"/>
    <col min="258" max="260" width="2.6640625" style="709" customWidth="1"/>
    <col min="261" max="261" width="4.6640625" style="709" customWidth="1"/>
    <col min="262" max="264" width="6.6640625" style="709" customWidth="1"/>
    <col min="265" max="265" width="13.44140625" style="709" customWidth="1"/>
    <col min="266" max="267" width="13.77734375" style="709" customWidth="1"/>
    <col min="268" max="268" width="17.6640625" style="709" customWidth="1"/>
    <col min="269" max="269" width="3.88671875" style="709" customWidth="1"/>
    <col min="270" max="270" width="2.33203125" style="709" customWidth="1"/>
    <col min="271" max="271" width="2.44140625" style="709" customWidth="1"/>
    <col min="272" max="272" width="5.6640625" style="709" customWidth="1"/>
    <col min="273" max="273" width="4.21875" style="709" customWidth="1"/>
    <col min="274" max="274" width="17.6640625" style="709" customWidth="1"/>
    <col min="275" max="275" width="12.6640625" style="709" customWidth="1"/>
    <col min="276" max="276" width="10.6640625" style="709" customWidth="1"/>
    <col min="277" max="277" width="12.109375" style="709" customWidth="1"/>
    <col min="278" max="508" width="9" style="709"/>
    <col min="509" max="509" width="4.6640625" style="709" customWidth="1"/>
    <col min="510" max="513" width="5.6640625" style="709" customWidth="1"/>
    <col min="514" max="516" width="2.6640625" style="709" customWidth="1"/>
    <col min="517" max="517" width="4.6640625" style="709" customWidth="1"/>
    <col min="518" max="520" width="6.6640625" style="709" customWidth="1"/>
    <col min="521" max="521" width="13.44140625" style="709" customWidth="1"/>
    <col min="522" max="523" width="13.77734375" style="709" customWidth="1"/>
    <col min="524" max="524" width="17.6640625" style="709" customWidth="1"/>
    <col min="525" max="525" width="3.88671875" style="709" customWidth="1"/>
    <col min="526" max="526" width="2.33203125" style="709" customWidth="1"/>
    <col min="527" max="527" width="2.44140625" style="709" customWidth="1"/>
    <col min="528" max="528" width="5.6640625" style="709" customWidth="1"/>
    <col min="529" max="529" width="4.21875" style="709" customWidth="1"/>
    <col min="530" max="530" width="17.6640625" style="709" customWidth="1"/>
    <col min="531" max="531" width="12.6640625" style="709" customWidth="1"/>
    <col min="532" max="532" width="10.6640625" style="709" customWidth="1"/>
    <col min="533" max="533" width="12.109375" style="709" customWidth="1"/>
    <col min="534" max="764" width="9" style="709"/>
    <col min="765" max="765" width="4.6640625" style="709" customWidth="1"/>
    <col min="766" max="769" width="5.6640625" style="709" customWidth="1"/>
    <col min="770" max="772" width="2.6640625" style="709" customWidth="1"/>
    <col min="773" max="773" width="4.6640625" style="709" customWidth="1"/>
    <col min="774" max="776" width="6.6640625" style="709" customWidth="1"/>
    <col min="777" max="777" width="13.44140625" style="709" customWidth="1"/>
    <col min="778" max="779" width="13.77734375" style="709" customWidth="1"/>
    <col min="780" max="780" width="17.6640625" style="709" customWidth="1"/>
    <col min="781" max="781" width="3.88671875" style="709" customWidth="1"/>
    <col min="782" max="782" width="2.33203125" style="709" customWidth="1"/>
    <col min="783" max="783" width="2.44140625" style="709" customWidth="1"/>
    <col min="784" max="784" width="5.6640625" style="709" customWidth="1"/>
    <col min="785" max="785" width="4.21875" style="709" customWidth="1"/>
    <col min="786" max="786" width="17.6640625" style="709" customWidth="1"/>
    <col min="787" max="787" width="12.6640625" style="709" customWidth="1"/>
    <col min="788" max="788" width="10.6640625" style="709" customWidth="1"/>
    <col min="789" max="789" width="12.109375" style="709" customWidth="1"/>
    <col min="790" max="1020" width="9" style="709"/>
    <col min="1021" max="1021" width="4.6640625" style="709" customWidth="1"/>
    <col min="1022" max="1025" width="5.6640625" style="709" customWidth="1"/>
    <col min="1026" max="1028" width="2.6640625" style="709" customWidth="1"/>
    <col min="1029" max="1029" width="4.6640625" style="709" customWidth="1"/>
    <col min="1030" max="1032" width="6.6640625" style="709" customWidth="1"/>
    <col min="1033" max="1033" width="13.44140625" style="709" customWidth="1"/>
    <col min="1034" max="1035" width="13.77734375" style="709" customWidth="1"/>
    <col min="1036" max="1036" width="17.6640625" style="709" customWidth="1"/>
    <col min="1037" max="1037" width="3.88671875" style="709" customWidth="1"/>
    <col min="1038" max="1038" width="2.33203125" style="709" customWidth="1"/>
    <col min="1039" max="1039" width="2.44140625" style="709" customWidth="1"/>
    <col min="1040" max="1040" width="5.6640625" style="709" customWidth="1"/>
    <col min="1041" max="1041" width="4.21875" style="709" customWidth="1"/>
    <col min="1042" max="1042" width="17.6640625" style="709" customWidth="1"/>
    <col min="1043" max="1043" width="12.6640625" style="709" customWidth="1"/>
    <col min="1044" max="1044" width="10.6640625" style="709" customWidth="1"/>
    <col min="1045" max="1045" width="12.109375" style="709" customWidth="1"/>
    <col min="1046" max="1276" width="9" style="709"/>
    <col min="1277" max="1277" width="4.6640625" style="709" customWidth="1"/>
    <col min="1278" max="1281" width="5.6640625" style="709" customWidth="1"/>
    <col min="1282" max="1284" width="2.6640625" style="709" customWidth="1"/>
    <col min="1285" max="1285" width="4.6640625" style="709" customWidth="1"/>
    <col min="1286" max="1288" width="6.6640625" style="709" customWidth="1"/>
    <col min="1289" max="1289" width="13.44140625" style="709" customWidth="1"/>
    <col min="1290" max="1291" width="13.77734375" style="709" customWidth="1"/>
    <col min="1292" max="1292" width="17.6640625" style="709" customWidth="1"/>
    <col min="1293" max="1293" width="3.88671875" style="709" customWidth="1"/>
    <col min="1294" max="1294" width="2.33203125" style="709" customWidth="1"/>
    <col min="1295" max="1295" width="2.44140625" style="709" customWidth="1"/>
    <col min="1296" max="1296" width="5.6640625" style="709" customWidth="1"/>
    <col min="1297" max="1297" width="4.21875" style="709" customWidth="1"/>
    <col min="1298" max="1298" width="17.6640625" style="709" customWidth="1"/>
    <col min="1299" max="1299" width="12.6640625" style="709" customWidth="1"/>
    <col min="1300" max="1300" width="10.6640625" style="709" customWidth="1"/>
    <col min="1301" max="1301" width="12.109375" style="709" customWidth="1"/>
    <col min="1302" max="1532" width="9" style="709"/>
    <col min="1533" max="1533" width="4.6640625" style="709" customWidth="1"/>
    <col min="1534" max="1537" width="5.6640625" style="709" customWidth="1"/>
    <col min="1538" max="1540" width="2.6640625" style="709" customWidth="1"/>
    <col min="1541" max="1541" width="4.6640625" style="709" customWidth="1"/>
    <col min="1542" max="1544" width="6.6640625" style="709" customWidth="1"/>
    <col min="1545" max="1545" width="13.44140625" style="709" customWidth="1"/>
    <col min="1546" max="1547" width="13.77734375" style="709" customWidth="1"/>
    <col min="1548" max="1548" width="17.6640625" style="709" customWidth="1"/>
    <col min="1549" max="1549" width="3.88671875" style="709" customWidth="1"/>
    <col min="1550" max="1550" width="2.33203125" style="709" customWidth="1"/>
    <col min="1551" max="1551" width="2.44140625" style="709" customWidth="1"/>
    <col min="1552" max="1552" width="5.6640625" style="709" customWidth="1"/>
    <col min="1553" max="1553" width="4.21875" style="709" customWidth="1"/>
    <col min="1554" max="1554" width="17.6640625" style="709" customWidth="1"/>
    <col min="1555" max="1555" width="12.6640625" style="709" customWidth="1"/>
    <col min="1556" max="1556" width="10.6640625" style="709" customWidth="1"/>
    <col min="1557" max="1557" width="12.109375" style="709" customWidth="1"/>
    <col min="1558" max="1788" width="9" style="709"/>
    <col min="1789" max="1789" width="4.6640625" style="709" customWidth="1"/>
    <col min="1790" max="1793" width="5.6640625" style="709" customWidth="1"/>
    <col min="1794" max="1796" width="2.6640625" style="709" customWidth="1"/>
    <col min="1797" max="1797" width="4.6640625" style="709" customWidth="1"/>
    <col min="1798" max="1800" width="6.6640625" style="709" customWidth="1"/>
    <col min="1801" max="1801" width="13.44140625" style="709" customWidth="1"/>
    <col min="1802" max="1803" width="13.77734375" style="709" customWidth="1"/>
    <col min="1804" max="1804" width="17.6640625" style="709" customWidth="1"/>
    <col min="1805" max="1805" width="3.88671875" style="709" customWidth="1"/>
    <col min="1806" max="1806" width="2.33203125" style="709" customWidth="1"/>
    <col min="1807" max="1807" width="2.44140625" style="709" customWidth="1"/>
    <col min="1808" max="1808" width="5.6640625" style="709" customWidth="1"/>
    <col min="1809" max="1809" width="4.21875" style="709" customWidth="1"/>
    <col min="1810" max="1810" width="17.6640625" style="709" customWidth="1"/>
    <col min="1811" max="1811" width="12.6640625" style="709" customWidth="1"/>
    <col min="1812" max="1812" width="10.6640625" style="709" customWidth="1"/>
    <col min="1813" max="1813" width="12.109375" style="709" customWidth="1"/>
    <col min="1814" max="2044" width="9" style="709"/>
    <col min="2045" max="2045" width="4.6640625" style="709" customWidth="1"/>
    <col min="2046" max="2049" width="5.6640625" style="709" customWidth="1"/>
    <col min="2050" max="2052" width="2.6640625" style="709" customWidth="1"/>
    <col min="2053" max="2053" width="4.6640625" style="709" customWidth="1"/>
    <col min="2054" max="2056" width="6.6640625" style="709" customWidth="1"/>
    <col min="2057" max="2057" width="13.44140625" style="709" customWidth="1"/>
    <col min="2058" max="2059" width="13.77734375" style="709" customWidth="1"/>
    <col min="2060" max="2060" width="17.6640625" style="709" customWidth="1"/>
    <col min="2061" max="2061" width="3.88671875" style="709" customWidth="1"/>
    <col min="2062" max="2062" width="2.33203125" style="709" customWidth="1"/>
    <col min="2063" max="2063" width="2.44140625" style="709" customWidth="1"/>
    <col min="2064" max="2064" width="5.6640625" style="709" customWidth="1"/>
    <col min="2065" max="2065" width="4.21875" style="709" customWidth="1"/>
    <col min="2066" max="2066" width="17.6640625" style="709" customWidth="1"/>
    <col min="2067" max="2067" width="12.6640625" style="709" customWidth="1"/>
    <col min="2068" max="2068" width="10.6640625" style="709" customWidth="1"/>
    <col min="2069" max="2069" width="12.109375" style="709" customWidth="1"/>
    <col min="2070" max="2300" width="9" style="709"/>
    <col min="2301" max="2301" width="4.6640625" style="709" customWidth="1"/>
    <col min="2302" max="2305" width="5.6640625" style="709" customWidth="1"/>
    <col min="2306" max="2308" width="2.6640625" style="709" customWidth="1"/>
    <col min="2309" max="2309" width="4.6640625" style="709" customWidth="1"/>
    <col min="2310" max="2312" width="6.6640625" style="709" customWidth="1"/>
    <col min="2313" max="2313" width="13.44140625" style="709" customWidth="1"/>
    <col min="2314" max="2315" width="13.77734375" style="709" customWidth="1"/>
    <col min="2316" max="2316" width="17.6640625" style="709" customWidth="1"/>
    <col min="2317" max="2317" width="3.88671875" style="709" customWidth="1"/>
    <col min="2318" max="2318" width="2.33203125" style="709" customWidth="1"/>
    <col min="2319" max="2319" width="2.44140625" style="709" customWidth="1"/>
    <col min="2320" max="2320" width="5.6640625" style="709" customWidth="1"/>
    <col min="2321" max="2321" width="4.21875" style="709" customWidth="1"/>
    <col min="2322" max="2322" width="17.6640625" style="709" customWidth="1"/>
    <col min="2323" max="2323" width="12.6640625" style="709" customWidth="1"/>
    <col min="2324" max="2324" width="10.6640625" style="709" customWidth="1"/>
    <col min="2325" max="2325" width="12.109375" style="709" customWidth="1"/>
    <col min="2326" max="2556" width="9" style="709"/>
    <col min="2557" max="2557" width="4.6640625" style="709" customWidth="1"/>
    <col min="2558" max="2561" width="5.6640625" style="709" customWidth="1"/>
    <col min="2562" max="2564" width="2.6640625" style="709" customWidth="1"/>
    <col min="2565" max="2565" width="4.6640625" style="709" customWidth="1"/>
    <col min="2566" max="2568" width="6.6640625" style="709" customWidth="1"/>
    <col min="2569" max="2569" width="13.44140625" style="709" customWidth="1"/>
    <col min="2570" max="2571" width="13.77734375" style="709" customWidth="1"/>
    <col min="2572" max="2572" width="17.6640625" style="709" customWidth="1"/>
    <col min="2573" max="2573" width="3.88671875" style="709" customWidth="1"/>
    <col min="2574" max="2574" width="2.33203125" style="709" customWidth="1"/>
    <col min="2575" max="2575" width="2.44140625" style="709" customWidth="1"/>
    <col min="2576" max="2576" width="5.6640625" style="709" customWidth="1"/>
    <col min="2577" max="2577" width="4.21875" style="709" customWidth="1"/>
    <col min="2578" max="2578" width="17.6640625" style="709" customWidth="1"/>
    <col min="2579" max="2579" width="12.6640625" style="709" customWidth="1"/>
    <col min="2580" max="2580" width="10.6640625" style="709" customWidth="1"/>
    <col min="2581" max="2581" width="12.109375" style="709" customWidth="1"/>
    <col min="2582" max="2812" width="9" style="709"/>
    <col min="2813" max="2813" width="4.6640625" style="709" customWidth="1"/>
    <col min="2814" max="2817" width="5.6640625" style="709" customWidth="1"/>
    <col min="2818" max="2820" width="2.6640625" style="709" customWidth="1"/>
    <col min="2821" max="2821" width="4.6640625" style="709" customWidth="1"/>
    <col min="2822" max="2824" width="6.6640625" style="709" customWidth="1"/>
    <col min="2825" max="2825" width="13.44140625" style="709" customWidth="1"/>
    <col min="2826" max="2827" width="13.77734375" style="709" customWidth="1"/>
    <col min="2828" max="2828" width="17.6640625" style="709" customWidth="1"/>
    <col min="2829" max="2829" width="3.88671875" style="709" customWidth="1"/>
    <col min="2830" max="2830" width="2.33203125" style="709" customWidth="1"/>
    <col min="2831" max="2831" width="2.44140625" style="709" customWidth="1"/>
    <col min="2832" max="2832" width="5.6640625" style="709" customWidth="1"/>
    <col min="2833" max="2833" width="4.21875" style="709" customWidth="1"/>
    <col min="2834" max="2834" width="17.6640625" style="709" customWidth="1"/>
    <col min="2835" max="2835" width="12.6640625" style="709" customWidth="1"/>
    <col min="2836" max="2836" width="10.6640625" style="709" customWidth="1"/>
    <col min="2837" max="2837" width="12.109375" style="709" customWidth="1"/>
    <col min="2838" max="3068" width="9" style="709"/>
    <col min="3069" max="3069" width="4.6640625" style="709" customWidth="1"/>
    <col min="3070" max="3073" width="5.6640625" style="709" customWidth="1"/>
    <col min="3074" max="3076" width="2.6640625" style="709" customWidth="1"/>
    <col min="3077" max="3077" width="4.6640625" style="709" customWidth="1"/>
    <col min="3078" max="3080" width="6.6640625" style="709" customWidth="1"/>
    <col min="3081" max="3081" width="13.44140625" style="709" customWidth="1"/>
    <col min="3082" max="3083" width="13.77734375" style="709" customWidth="1"/>
    <col min="3084" max="3084" width="17.6640625" style="709" customWidth="1"/>
    <col min="3085" max="3085" width="3.88671875" style="709" customWidth="1"/>
    <col min="3086" max="3086" width="2.33203125" style="709" customWidth="1"/>
    <col min="3087" max="3087" width="2.44140625" style="709" customWidth="1"/>
    <col min="3088" max="3088" width="5.6640625" style="709" customWidth="1"/>
    <col min="3089" max="3089" width="4.21875" style="709" customWidth="1"/>
    <col min="3090" max="3090" width="17.6640625" style="709" customWidth="1"/>
    <col min="3091" max="3091" width="12.6640625" style="709" customWidth="1"/>
    <col min="3092" max="3092" width="10.6640625" style="709" customWidth="1"/>
    <col min="3093" max="3093" width="12.109375" style="709" customWidth="1"/>
    <col min="3094" max="3324" width="9" style="709"/>
    <col min="3325" max="3325" width="4.6640625" style="709" customWidth="1"/>
    <col min="3326" max="3329" width="5.6640625" style="709" customWidth="1"/>
    <col min="3330" max="3332" width="2.6640625" style="709" customWidth="1"/>
    <col min="3333" max="3333" width="4.6640625" style="709" customWidth="1"/>
    <col min="3334" max="3336" width="6.6640625" style="709" customWidth="1"/>
    <col min="3337" max="3337" width="13.44140625" style="709" customWidth="1"/>
    <col min="3338" max="3339" width="13.77734375" style="709" customWidth="1"/>
    <col min="3340" max="3340" width="17.6640625" style="709" customWidth="1"/>
    <col min="3341" max="3341" width="3.88671875" style="709" customWidth="1"/>
    <col min="3342" max="3342" width="2.33203125" style="709" customWidth="1"/>
    <col min="3343" max="3343" width="2.44140625" style="709" customWidth="1"/>
    <col min="3344" max="3344" width="5.6640625" style="709" customWidth="1"/>
    <col min="3345" max="3345" width="4.21875" style="709" customWidth="1"/>
    <col min="3346" max="3346" width="17.6640625" style="709" customWidth="1"/>
    <col min="3347" max="3347" width="12.6640625" style="709" customWidth="1"/>
    <col min="3348" max="3348" width="10.6640625" style="709" customWidth="1"/>
    <col min="3349" max="3349" width="12.109375" style="709" customWidth="1"/>
    <col min="3350" max="3580" width="9" style="709"/>
    <col min="3581" max="3581" width="4.6640625" style="709" customWidth="1"/>
    <col min="3582" max="3585" width="5.6640625" style="709" customWidth="1"/>
    <col min="3586" max="3588" width="2.6640625" style="709" customWidth="1"/>
    <col min="3589" max="3589" width="4.6640625" style="709" customWidth="1"/>
    <col min="3590" max="3592" width="6.6640625" style="709" customWidth="1"/>
    <col min="3593" max="3593" width="13.44140625" style="709" customWidth="1"/>
    <col min="3594" max="3595" width="13.77734375" style="709" customWidth="1"/>
    <col min="3596" max="3596" width="17.6640625" style="709" customWidth="1"/>
    <col min="3597" max="3597" width="3.88671875" style="709" customWidth="1"/>
    <col min="3598" max="3598" width="2.33203125" style="709" customWidth="1"/>
    <col min="3599" max="3599" width="2.44140625" style="709" customWidth="1"/>
    <col min="3600" max="3600" width="5.6640625" style="709" customWidth="1"/>
    <col min="3601" max="3601" width="4.21875" style="709" customWidth="1"/>
    <col min="3602" max="3602" width="17.6640625" style="709" customWidth="1"/>
    <col min="3603" max="3603" width="12.6640625" style="709" customWidth="1"/>
    <col min="3604" max="3604" width="10.6640625" style="709" customWidth="1"/>
    <col min="3605" max="3605" width="12.109375" style="709" customWidth="1"/>
    <col min="3606" max="3836" width="9" style="709"/>
    <col min="3837" max="3837" width="4.6640625" style="709" customWidth="1"/>
    <col min="3838" max="3841" width="5.6640625" style="709" customWidth="1"/>
    <col min="3842" max="3844" width="2.6640625" style="709" customWidth="1"/>
    <col min="3845" max="3845" width="4.6640625" style="709" customWidth="1"/>
    <col min="3846" max="3848" width="6.6640625" style="709" customWidth="1"/>
    <col min="3849" max="3849" width="13.44140625" style="709" customWidth="1"/>
    <col min="3850" max="3851" width="13.77734375" style="709" customWidth="1"/>
    <col min="3852" max="3852" width="17.6640625" style="709" customWidth="1"/>
    <col min="3853" max="3853" width="3.88671875" style="709" customWidth="1"/>
    <col min="3854" max="3854" width="2.33203125" style="709" customWidth="1"/>
    <col min="3855" max="3855" width="2.44140625" style="709" customWidth="1"/>
    <col min="3856" max="3856" width="5.6640625" style="709" customWidth="1"/>
    <col min="3857" max="3857" width="4.21875" style="709" customWidth="1"/>
    <col min="3858" max="3858" width="17.6640625" style="709" customWidth="1"/>
    <col min="3859" max="3859" width="12.6640625" style="709" customWidth="1"/>
    <col min="3860" max="3860" width="10.6640625" style="709" customWidth="1"/>
    <col min="3861" max="3861" width="12.109375" style="709" customWidth="1"/>
    <col min="3862" max="4092" width="9" style="709"/>
    <col min="4093" max="4093" width="4.6640625" style="709" customWidth="1"/>
    <col min="4094" max="4097" width="5.6640625" style="709" customWidth="1"/>
    <col min="4098" max="4100" width="2.6640625" style="709" customWidth="1"/>
    <col min="4101" max="4101" width="4.6640625" style="709" customWidth="1"/>
    <col min="4102" max="4104" width="6.6640625" style="709" customWidth="1"/>
    <col min="4105" max="4105" width="13.44140625" style="709" customWidth="1"/>
    <col min="4106" max="4107" width="13.77734375" style="709" customWidth="1"/>
    <col min="4108" max="4108" width="17.6640625" style="709" customWidth="1"/>
    <col min="4109" max="4109" width="3.88671875" style="709" customWidth="1"/>
    <col min="4110" max="4110" width="2.33203125" style="709" customWidth="1"/>
    <col min="4111" max="4111" width="2.44140625" style="709" customWidth="1"/>
    <col min="4112" max="4112" width="5.6640625" style="709" customWidth="1"/>
    <col min="4113" max="4113" width="4.21875" style="709" customWidth="1"/>
    <col min="4114" max="4114" width="17.6640625" style="709" customWidth="1"/>
    <col min="4115" max="4115" width="12.6640625" style="709" customWidth="1"/>
    <col min="4116" max="4116" width="10.6640625" style="709" customWidth="1"/>
    <col min="4117" max="4117" width="12.109375" style="709" customWidth="1"/>
    <col min="4118" max="4348" width="9" style="709"/>
    <col min="4349" max="4349" width="4.6640625" style="709" customWidth="1"/>
    <col min="4350" max="4353" width="5.6640625" style="709" customWidth="1"/>
    <col min="4354" max="4356" width="2.6640625" style="709" customWidth="1"/>
    <col min="4357" max="4357" width="4.6640625" style="709" customWidth="1"/>
    <col min="4358" max="4360" width="6.6640625" style="709" customWidth="1"/>
    <col min="4361" max="4361" width="13.44140625" style="709" customWidth="1"/>
    <col min="4362" max="4363" width="13.77734375" style="709" customWidth="1"/>
    <col min="4364" max="4364" width="17.6640625" style="709" customWidth="1"/>
    <col min="4365" max="4365" width="3.88671875" style="709" customWidth="1"/>
    <col min="4366" max="4366" width="2.33203125" style="709" customWidth="1"/>
    <col min="4367" max="4367" width="2.44140625" style="709" customWidth="1"/>
    <col min="4368" max="4368" width="5.6640625" style="709" customWidth="1"/>
    <col min="4369" max="4369" width="4.21875" style="709" customWidth="1"/>
    <col min="4370" max="4370" width="17.6640625" style="709" customWidth="1"/>
    <col min="4371" max="4371" width="12.6640625" style="709" customWidth="1"/>
    <col min="4372" max="4372" width="10.6640625" style="709" customWidth="1"/>
    <col min="4373" max="4373" width="12.109375" style="709" customWidth="1"/>
    <col min="4374" max="4604" width="9" style="709"/>
    <col min="4605" max="4605" width="4.6640625" style="709" customWidth="1"/>
    <col min="4606" max="4609" width="5.6640625" style="709" customWidth="1"/>
    <col min="4610" max="4612" width="2.6640625" style="709" customWidth="1"/>
    <col min="4613" max="4613" width="4.6640625" style="709" customWidth="1"/>
    <col min="4614" max="4616" width="6.6640625" style="709" customWidth="1"/>
    <col min="4617" max="4617" width="13.44140625" style="709" customWidth="1"/>
    <col min="4618" max="4619" width="13.77734375" style="709" customWidth="1"/>
    <col min="4620" max="4620" width="17.6640625" style="709" customWidth="1"/>
    <col min="4621" max="4621" width="3.88671875" style="709" customWidth="1"/>
    <col min="4622" max="4622" width="2.33203125" style="709" customWidth="1"/>
    <col min="4623" max="4623" width="2.44140625" style="709" customWidth="1"/>
    <col min="4624" max="4624" width="5.6640625" style="709" customWidth="1"/>
    <col min="4625" max="4625" width="4.21875" style="709" customWidth="1"/>
    <col min="4626" max="4626" width="17.6640625" style="709" customWidth="1"/>
    <col min="4627" max="4627" width="12.6640625" style="709" customWidth="1"/>
    <col min="4628" max="4628" width="10.6640625" style="709" customWidth="1"/>
    <col min="4629" max="4629" width="12.109375" style="709" customWidth="1"/>
    <col min="4630" max="4860" width="9" style="709"/>
    <col min="4861" max="4861" width="4.6640625" style="709" customWidth="1"/>
    <col min="4862" max="4865" width="5.6640625" style="709" customWidth="1"/>
    <col min="4866" max="4868" width="2.6640625" style="709" customWidth="1"/>
    <col min="4869" max="4869" width="4.6640625" style="709" customWidth="1"/>
    <col min="4870" max="4872" width="6.6640625" style="709" customWidth="1"/>
    <col min="4873" max="4873" width="13.44140625" style="709" customWidth="1"/>
    <col min="4874" max="4875" width="13.77734375" style="709" customWidth="1"/>
    <col min="4876" max="4876" width="17.6640625" style="709" customWidth="1"/>
    <col min="4877" max="4877" width="3.88671875" style="709" customWidth="1"/>
    <col min="4878" max="4878" width="2.33203125" style="709" customWidth="1"/>
    <col min="4879" max="4879" width="2.44140625" style="709" customWidth="1"/>
    <col min="4880" max="4880" width="5.6640625" style="709" customWidth="1"/>
    <col min="4881" max="4881" width="4.21875" style="709" customWidth="1"/>
    <col min="4882" max="4882" width="17.6640625" style="709" customWidth="1"/>
    <col min="4883" max="4883" width="12.6640625" style="709" customWidth="1"/>
    <col min="4884" max="4884" width="10.6640625" style="709" customWidth="1"/>
    <col min="4885" max="4885" width="12.109375" style="709" customWidth="1"/>
    <col min="4886" max="5116" width="9" style="709"/>
    <col min="5117" max="5117" width="4.6640625" style="709" customWidth="1"/>
    <col min="5118" max="5121" width="5.6640625" style="709" customWidth="1"/>
    <col min="5122" max="5124" width="2.6640625" style="709" customWidth="1"/>
    <col min="5125" max="5125" width="4.6640625" style="709" customWidth="1"/>
    <col min="5126" max="5128" width="6.6640625" style="709" customWidth="1"/>
    <col min="5129" max="5129" width="13.44140625" style="709" customWidth="1"/>
    <col min="5130" max="5131" width="13.77734375" style="709" customWidth="1"/>
    <col min="5132" max="5132" width="17.6640625" style="709" customWidth="1"/>
    <col min="5133" max="5133" width="3.88671875" style="709" customWidth="1"/>
    <col min="5134" max="5134" width="2.33203125" style="709" customWidth="1"/>
    <col min="5135" max="5135" width="2.44140625" style="709" customWidth="1"/>
    <col min="5136" max="5136" width="5.6640625" style="709" customWidth="1"/>
    <col min="5137" max="5137" width="4.21875" style="709" customWidth="1"/>
    <col min="5138" max="5138" width="17.6640625" style="709" customWidth="1"/>
    <col min="5139" max="5139" width="12.6640625" style="709" customWidth="1"/>
    <col min="5140" max="5140" width="10.6640625" style="709" customWidth="1"/>
    <col min="5141" max="5141" width="12.109375" style="709" customWidth="1"/>
    <col min="5142" max="5372" width="9" style="709"/>
    <col min="5373" max="5373" width="4.6640625" style="709" customWidth="1"/>
    <col min="5374" max="5377" width="5.6640625" style="709" customWidth="1"/>
    <col min="5378" max="5380" width="2.6640625" style="709" customWidth="1"/>
    <col min="5381" max="5381" width="4.6640625" style="709" customWidth="1"/>
    <col min="5382" max="5384" width="6.6640625" style="709" customWidth="1"/>
    <col min="5385" max="5385" width="13.44140625" style="709" customWidth="1"/>
    <col min="5386" max="5387" width="13.77734375" style="709" customWidth="1"/>
    <col min="5388" max="5388" width="17.6640625" style="709" customWidth="1"/>
    <col min="5389" max="5389" width="3.88671875" style="709" customWidth="1"/>
    <col min="5390" max="5390" width="2.33203125" style="709" customWidth="1"/>
    <col min="5391" max="5391" width="2.44140625" style="709" customWidth="1"/>
    <col min="5392" max="5392" width="5.6640625" style="709" customWidth="1"/>
    <col min="5393" max="5393" width="4.21875" style="709" customWidth="1"/>
    <col min="5394" max="5394" width="17.6640625" style="709" customWidth="1"/>
    <col min="5395" max="5395" width="12.6640625" style="709" customWidth="1"/>
    <col min="5396" max="5396" width="10.6640625" style="709" customWidth="1"/>
    <col min="5397" max="5397" width="12.109375" style="709" customWidth="1"/>
    <col min="5398" max="5628" width="9" style="709"/>
    <col min="5629" max="5629" width="4.6640625" style="709" customWidth="1"/>
    <col min="5630" max="5633" width="5.6640625" style="709" customWidth="1"/>
    <col min="5634" max="5636" width="2.6640625" style="709" customWidth="1"/>
    <col min="5637" max="5637" width="4.6640625" style="709" customWidth="1"/>
    <col min="5638" max="5640" width="6.6640625" style="709" customWidth="1"/>
    <col min="5641" max="5641" width="13.44140625" style="709" customWidth="1"/>
    <col min="5642" max="5643" width="13.77734375" style="709" customWidth="1"/>
    <col min="5644" max="5644" width="17.6640625" style="709" customWidth="1"/>
    <col min="5645" max="5645" width="3.88671875" style="709" customWidth="1"/>
    <col min="5646" max="5646" width="2.33203125" style="709" customWidth="1"/>
    <col min="5647" max="5647" width="2.44140625" style="709" customWidth="1"/>
    <col min="5648" max="5648" width="5.6640625" style="709" customWidth="1"/>
    <col min="5649" max="5649" width="4.21875" style="709" customWidth="1"/>
    <col min="5650" max="5650" width="17.6640625" style="709" customWidth="1"/>
    <col min="5651" max="5651" width="12.6640625" style="709" customWidth="1"/>
    <col min="5652" max="5652" width="10.6640625" style="709" customWidth="1"/>
    <col min="5653" max="5653" width="12.109375" style="709" customWidth="1"/>
    <col min="5654" max="5884" width="9" style="709"/>
    <col min="5885" max="5885" width="4.6640625" style="709" customWidth="1"/>
    <col min="5886" max="5889" width="5.6640625" style="709" customWidth="1"/>
    <col min="5890" max="5892" width="2.6640625" style="709" customWidth="1"/>
    <col min="5893" max="5893" width="4.6640625" style="709" customWidth="1"/>
    <col min="5894" max="5896" width="6.6640625" style="709" customWidth="1"/>
    <col min="5897" max="5897" width="13.44140625" style="709" customWidth="1"/>
    <col min="5898" max="5899" width="13.77734375" style="709" customWidth="1"/>
    <col min="5900" max="5900" width="17.6640625" style="709" customWidth="1"/>
    <col min="5901" max="5901" width="3.88671875" style="709" customWidth="1"/>
    <col min="5902" max="5902" width="2.33203125" style="709" customWidth="1"/>
    <col min="5903" max="5903" width="2.44140625" style="709" customWidth="1"/>
    <col min="5904" max="5904" width="5.6640625" style="709" customWidth="1"/>
    <col min="5905" max="5905" width="4.21875" style="709" customWidth="1"/>
    <col min="5906" max="5906" width="17.6640625" style="709" customWidth="1"/>
    <col min="5907" max="5907" width="12.6640625" style="709" customWidth="1"/>
    <col min="5908" max="5908" width="10.6640625" style="709" customWidth="1"/>
    <col min="5909" max="5909" width="12.109375" style="709" customWidth="1"/>
    <col min="5910" max="6140" width="9" style="709"/>
    <col min="6141" max="6141" width="4.6640625" style="709" customWidth="1"/>
    <col min="6142" max="6145" width="5.6640625" style="709" customWidth="1"/>
    <col min="6146" max="6148" width="2.6640625" style="709" customWidth="1"/>
    <col min="6149" max="6149" width="4.6640625" style="709" customWidth="1"/>
    <col min="6150" max="6152" width="6.6640625" style="709" customWidth="1"/>
    <col min="6153" max="6153" width="13.44140625" style="709" customWidth="1"/>
    <col min="6154" max="6155" width="13.77734375" style="709" customWidth="1"/>
    <col min="6156" max="6156" width="17.6640625" style="709" customWidth="1"/>
    <col min="6157" max="6157" width="3.88671875" style="709" customWidth="1"/>
    <col min="6158" max="6158" width="2.33203125" style="709" customWidth="1"/>
    <col min="6159" max="6159" width="2.44140625" style="709" customWidth="1"/>
    <col min="6160" max="6160" width="5.6640625" style="709" customWidth="1"/>
    <col min="6161" max="6161" width="4.21875" style="709" customWidth="1"/>
    <col min="6162" max="6162" width="17.6640625" style="709" customWidth="1"/>
    <col min="6163" max="6163" width="12.6640625" style="709" customWidth="1"/>
    <col min="6164" max="6164" width="10.6640625" style="709" customWidth="1"/>
    <col min="6165" max="6165" width="12.109375" style="709" customWidth="1"/>
    <col min="6166" max="6396" width="9" style="709"/>
    <col min="6397" max="6397" width="4.6640625" style="709" customWidth="1"/>
    <col min="6398" max="6401" width="5.6640625" style="709" customWidth="1"/>
    <col min="6402" max="6404" width="2.6640625" style="709" customWidth="1"/>
    <col min="6405" max="6405" width="4.6640625" style="709" customWidth="1"/>
    <col min="6406" max="6408" width="6.6640625" style="709" customWidth="1"/>
    <col min="6409" max="6409" width="13.44140625" style="709" customWidth="1"/>
    <col min="6410" max="6411" width="13.77734375" style="709" customWidth="1"/>
    <col min="6412" max="6412" width="17.6640625" style="709" customWidth="1"/>
    <col min="6413" max="6413" width="3.88671875" style="709" customWidth="1"/>
    <col min="6414" max="6414" width="2.33203125" style="709" customWidth="1"/>
    <col min="6415" max="6415" width="2.44140625" style="709" customWidth="1"/>
    <col min="6416" max="6416" width="5.6640625" style="709" customWidth="1"/>
    <col min="6417" max="6417" width="4.21875" style="709" customWidth="1"/>
    <col min="6418" max="6418" width="17.6640625" style="709" customWidth="1"/>
    <col min="6419" max="6419" width="12.6640625" style="709" customWidth="1"/>
    <col min="6420" max="6420" width="10.6640625" style="709" customWidth="1"/>
    <col min="6421" max="6421" width="12.109375" style="709" customWidth="1"/>
    <col min="6422" max="6652" width="9" style="709"/>
    <col min="6653" max="6653" width="4.6640625" style="709" customWidth="1"/>
    <col min="6654" max="6657" width="5.6640625" style="709" customWidth="1"/>
    <col min="6658" max="6660" width="2.6640625" style="709" customWidth="1"/>
    <col min="6661" max="6661" width="4.6640625" style="709" customWidth="1"/>
    <col min="6662" max="6664" width="6.6640625" style="709" customWidth="1"/>
    <col min="6665" max="6665" width="13.44140625" style="709" customWidth="1"/>
    <col min="6666" max="6667" width="13.77734375" style="709" customWidth="1"/>
    <col min="6668" max="6668" width="17.6640625" style="709" customWidth="1"/>
    <col min="6669" max="6669" width="3.88671875" style="709" customWidth="1"/>
    <col min="6670" max="6670" width="2.33203125" style="709" customWidth="1"/>
    <col min="6671" max="6671" width="2.44140625" style="709" customWidth="1"/>
    <col min="6672" max="6672" width="5.6640625" style="709" customWidth="1"/>
    <col min="6673" max="6673" width="4.21875" style="709" customWidth="1"/>
    <col min="6674" max="6674" width="17.6640625" style="709" customWidth="1"/>
    <col min="6675" max="6675" width="12.6640625" style="709" customWidth="1"/>
    <col min="6676" max="6676" width="10.6640625" style="709" customWidth="1"/>
    <col min="6677" max="6677" width="12.109375" style="709" customWidth="1"/>
    <col min="6678" max="6908" width="9" style="709"/>
    <col min="6909" max="6909" width="4.6640625" style="709" customWidth="1"/>
    <col min="6910" max="6913" width="5.6640625" style="709" customWidth="1"/>
    <col min="6914" max="6916" width="2.6640625" style="709" customWidth="1"/>
    <col min="6917" max="6917" width="4.6640625" style="709" customWidth="1"/>
    <col min="6918" max="6920" width="6.6640625" style="709" customWidth="1"/>
    <col min="6921" max="6921" width="13.44140625" style="709" customWidth="1"/>
    <col min="6922" max="6923" width="13.77734375" style="709" customWidth="1"/>
    <col min="6924" max="6924" width="17.6640625" style="709" customWidth="1"/>
    <col min="6925" max="6925" width="3.88671875" style="709" customWidth="1"/>
    <col min="6926" max="6926" width="2.33203125" style="709" customWidth="1"/>
    <col min="6927" max="6927" width="2.44140625" style="709" customWidth="1"/>
    <col min="6928" max="6928" width="5.6640625" style="709" customWidth="1"/>
    <col min="6929" max="6929" width="4.21875" style="709" customWidth="1"/>
    <col min="6930" max="6930" width="17.6640625" style="709" customWidth="1"/>
    <col min="6931" max="6931" width="12.6640625" style="709" customWidth="1"/>
    <col min="6932" max="6932" width="10.6640625" style="709" customWidth="1"/>
    <col min="6933" max="6933" width="12.109375" style="709" customWidth="1"/>
    <col min="6934" max="7164" width="9" style="709"/>
    <col min="7165" max="7165" width="4.6640625" style="709" customWidth="1"/>
    <col min="7166" max="7169" width="5.6640625" style="709" customWidth="1"/>
    <col min="7170" max="7172" width="2.6640625" style="709" customWidth="1"/>
    <col min="7173" max="7173" width="4.6640625" style="709" customWidth="1"/>
    <col min="7174" max="7176" width="6.6640625" style="709" customWidth="1"/>
    <col min="7177" max="7177" width="13.44140625" style="709" customWidth="1"/>
    <col min="7178" max="7179" width="13.77734375" style="709" customWidth="1"/>
    <col min="7180" max="7180" width="17.6640625" style="709" customWidth="1"/>
    <col min="7181" max="7181" width="3.88671875" style="709" customWidth="1"/>
    <col min="7182" max="7182" width="2.33203125" style="709" customWidth="1"/>
    <col min="7183" max="7183" width="2.44140625" style="709" customWidth="1"/>
    <col min="7184" max="7184" width="5.6640625" style="709" customWidth="1"/>
    <col min="7185" max="7185" width="4.21875" style="709" customWidth="1"/>
    <col min="7186" max="7186" width="17.6640625" style="709" customWidth="1"/>
    <col min="7187" max="7187" width="12.6640625" style="709" customWidth="1"/>
    <col min="7188" max="7188" width="10.6640625" style="709" customWidth="1"/>
    <col min="7189" max="7189" width="12.109375" style="709" customWidth="1"/>
    <col min="7190" max="7420" width="9" style="709"/>
    <col min="7421" max="7421" width="4.6640625" style="709" customWidth="1"/>
    <col min="7422" max="7425" width="5.6640625" style="709" customWidth="1"/>
    <col min="7426" max="7428" width="2.6640625" style="709" customWidth="1"/>
    <col min="7429" max="7429" width="4.6640625" style="709" customWidth="1"/>
    <col min="7430" max="7432" width="6.6640625" style="709" customWidth="1"/>
    <col min="7433" max="7433" width="13.44140625" style="709" customWidth="1"/>
    <col min="7434" max="7435" width="13.77734375" style="709" customWidth="1"/>
    <col min="7436" max="7436" width="17.6640625" style="709" customWidth="1"/>
    <col min="7437" max="7437" width="3.88671875" style="709" customWidth="1"/>
    <col min="7438" max="7438" width="2.33203125" style="709" customWidth="1"/>
    <col min="7439" max="7439" width="2.44140625" style="709" customWidth="1"/>
    <col min="7440" max="7440" width="5.6640625" style="709" customWidth="1"/>
    <col min="7441" max="7441" width="4.21875" style="709" customWidth="1"/>
    <col min="7442" max="7442" width="17.6640625" style="709" customWidth="1"/>
    <col min="7443" max="7443" width="12.6640625" style="709" customWidth="1"/>
    <col min="7444" max="7444" width="10.6640625" style="709" customWidth="1"/>
    <col min="7445" max="7445" width="12.109375" style="709" customWidth="1"/>
    <col min="7446" max="7676" width="9" style="709"/>
    <col min="7677" max="7677" width="4.6640625" style="709" customWidth="1"/>
    <col min="7678" max="7681" width="5.6640625" style="709" customWidth="1"/>
    <col min="7682" max="7684" width="2.6640625" style="709" customWidth="1"/>
    <col min="7685" max="7685" width="4.6640625" style="709" customWidth="1"/>
    <col min="7686" max="7688" width="6.6640625" style="709" customWidth="1"/>
    <col min="7689" max="7689" width="13.44140625" style="709" customWidth="1"/>
    <col min="7690" max="7691" width="13.77734375" style="709" customWidth="1"/>
    <col min="7692" max="7692" width="17.6640625" style="709" customWidth="1"/>
    <col min="7693" max="7693" width="3.88671875" style="709" customWidth="1"/>
    <col min="7694" max="7694" width="2.33203125" style="709" customWidth="1"/>
    <col min="7695" max="7695" width="2.44140625" style="709" customWidth="1"/>
    <col min="7696" max="7696" width="5.6640625" style="709" customWidth="1"/>
    <col min="7697" max="7697" width="4.21875" style="709" customWidth="1"/>
    <col min="7698" max="7698" width="17.6640625" style="709" customWidth="1"/>
    <col min="7699" max="7699" width="12.6640625" style="709" customWidth="1"/>
    <col min="7700" max="7700" width="10.6640625" style="709" customWidth="1"/>
    <col min="7701" max="7701" width="12.109375" style="709" customWidth="1"/>
    <col min="7702" max="7932" width="9" style="709"/>
    <col min="7933" max="7933" width="4.6640625" style="709" customWidth="1"/>
    <col min="7934" max="7937" width="5.6640625" style="709" customWidth="1"/>
    <col min="7938" max="7940" width="2.6640625" style="709" customWidth="1"/>
    <col min="7941" max="7941" width="4.6640625" style="709" customWidth="1"/>
    <col min="7942" max="7944" width="6.6640625" style="709" customWidth="1"/>
    <col min="7945" max="7945" width="13.44140625" style="709" customWidth="1"/>
    <col min="7946" max="7947" width="13.77734375" style="709" customWidth="1"/>
    <col min="7948" max="7948" width="17.6640625" style="709" customWidth="1"/>
    <col min="7949" max="7949" width="3.88671875" style="709" customWidth="1"/>
    <col min="7950" max="7950" width="2.33203125" style="709" customWidth="1"/>
    <col min="7951" max="7951" width="2.44140625" style="709" customWidth="1"/>
    <col min="7952" max="7952" width="5.6640625" style="709" customWidth="1"/>
    <col min="7953" max="7953" width="4.21875" style="709" customWidth="1"/>
    <col min="7954" max="7954" width="17.6640625" style="709" customWidth="1"/>
    <col min="7955" max="7955" width="12.6640625" style="709" customWidth="1"/>
    <col min="7956" max="7956" width="10.6640625" style="709" customWidth="1"/>
    <col min="7957" max="7957" width="12.109375" style="709" customWidth="1"/>
    <col min="7958" max="8188" width="9" style="709"/>
    <col min="8189" max="8189" width="4.6640625" style="709" customWidth="1"/>
    <col min="8190" max="8193" width="5.6640625" style="709" customWidth="1"/>
    <col min="8194" max="8196" width="2.6640625" style="709" customWidth="1"/>
    <col min="8197" max="8197" width="4.6640625" style="709" customWidth="1"/>
    <col min="8198" max="8200" width="6.6640625" style="709" customWidth="1"/>
    <col min="8201" max="8201" width="13.44140625" style="709" customWidth="1"/>
    <col min="8202" max="8203" width="13.77734375" style="709" customWidth="1"/>
    <col min="8204" max="8204" width="17.6640625" style="709" customWidth="1"/>
    <col min="8205" max="8205" width="3.88671875" style="709" customWidth="1"/>
    <col min="8206" max="8206" width="2.33203125" style="709" customWidth="1"/>
    <col min="8207" max="8207" width="2.44140625" style="709" customWidth="1"/>
    <col min="8208" max="8208" width="5.6640625" style="709" customWidth="1"/>
    <col min="8209" max="8209" width="4.21875" style="709" customWidth="1"/>
    <col min="8210" max="8210" width="17.6640625" style="709" customWidth="1"/>
    <col min="8211" max="8211" width="12.6640625" style="709" customWidth="1"/>
    <col min="8212" max="8212" width="10.6640625" style="709" customWidth="1"/>
    <col min="8213" max="8213" width="12.109375" style="709" customWidth="1"/>
    <col min="8214" max="8444" width="9" style="709"/>
    <col min="8445" max="8445" width="4.6640625" style="709" customWidth="1"/>
    <col min="8446" max="8449" width="5.6640625" style="709" customWidth="1"/>
    <col min="8450" max="8452" width="2.6640625" style="709" customWidth="1"/>
    <col min="8453" max="8453" width="4.6640625" style="709" customWidth="1"/>
    <col min="8454" max="8456" width="6.6640625" style="709" customWidth="1"/>
    <col min="8457" max="8457" width="13.44140625" style="709" customWidth="1"/>
    <col min="8458" max="8459" width="13.77734375" style="709" customWidth="1"/>
    <col min="8460" max="8460" width="17.6640625" style="709" customWidth="1"/>
    <col min="8461" max="8461" width="3.88671875" style="709" customWidth="1"/>
    <col min="8462" max="8462" width="2.33203125" style="709" customWidth="1"/>
    <col min="8463" max="8463" width="2.44140625" style="709" customWidth="1"/>
    <col min="8464" max="8464" width="5.6640625" style="709" customWidth="1"/>
    <col min="8465" max="8465" width="4.21875" style="709" customWidth="1"/>
    <col min="8466" max="8466" width="17.6640625" style="709" customWidth="1"/>
    <col min="8467" max="8467" width="12.6640625" style="709" customWidth="1"/>
    <col min="8468" max="8468" width="10.6640625" style="709" customWidth="1"/>
    <col min="8469" max="8469" width="12.109375" style="709" customWidth="1"/>
    <col min="8470" max="8700" width="9" style="709"/>
    <col min="8701" max="8701" width="4.6640625" style="709" customWidth="1"/>
    <col min="8702" max="8705" width="5.6640625" style="709" customWidth="1"/>
    <col min="8706" max="8708" width="2.6640625" style="709" customWidth="1"/>
    <col min="8709" max="8709" width="4.6640625" style="709" customWidth="1"/>
    <col min="8710" max="8712" width="6.6640625" style="709" customWidth="1"/>
    <col min="8713" max="8713" width="13.44140625" style="709" customWidth="1"/>
    <col min="8714" max="8715" width="13.77734375" style="709" customWidth="1"/>
    <col min="8716" max="8716" width="17.6640625" style="709" customWidth="1"/>
    <col min="8717" max="8717" width="3.88671875" style="709" customWidth="1"/>
    <col min="8718" max="8718" width="2.33203125" style="709" customWidth="1"/>
    <col min="8719" max="8719" width="2.44140625" style="709" customWidth="1"/>
    <col min="8720" max="8720" width="5.6640625" style="709" customWidth="1"/>
    <col min="8721" max="8721" width="4.21875" style="709" customWidth="1"/>
    <col min="8722" max="8722" width="17.6640625" style="709" customWidth="1"/>
    <col min="8723" max="8723" width="12.6640625" style="709" customWidth="1"/>
    <col min="8724" max="8724" width="10.6640625" style="709" customWidth="1"/>
    <col min="8725" max="8725" width="12.109375" style="709" customWidth="1"/>
    <col min="8726" max="8956" width="9" style="709"/>
    <col min="8957" max="8957" width="4.6640625" style="709" customWidth="1"/>
    <col min="8958" max="8961" width="5.6640625" style="709" customWidth="1"/>
    <col min="8962" max="8964" width="2.6640625" style="709" customWidth="1"/>
    <col min="8965" max="8965" width="4.6640625" style="709" customWidth="1"/>
    <col min="8966" max="8968" width="6.6640625" style="709" customWidth="1"/>
    <col min="8969" max="8969" width="13.44140625" style="709" customWidth="1"/>
    <col min="8970" max="8971" width="13.77734375" style="709" customWidth="1"/>
    <col min="8972" max="8972" width="17.6640625" style="709" customWidth="1"/>
    <col min="8973" max="8973" width="3.88671875" style="709" customWidth="1"/>
    <col min="8974" max="8974" width="2.33203125" style="709" customWidth="1"/>
    <col min="8975" max="8975" width="2.44140625" style="709" customWidth="1"/>
    <col min="8976" max="8976" width="5.6640625" style="709" customWidth="1"/>
    <col min="8977" max="8977" width="4.21875" style="709" customWidth="1"/>
    <col min="8978" max="8978" width="17.6640625" style="709" customWidth="1"/>
    <col min="8979" max="8979" width="12.6640625" style="709" customWidth="1"/>
    <col min="8980" max="8980" width="10.6640625" style="709" customWidth="1"/>
    <col min="8981" max="8981" width="12.109375" style="709" customWidth="1"/>
    <col min="8982" max="9212" width="9" style="709"/>
    <col min="9213" max="9213" width="4.6640625" style="709" customWidth="1"/>
    <col min="9214" max="9217" width="5.6640625" style="709" customWidth="1"/>
    <col min="9218" max="9220" width="2.6640625" style="709" customWidth="1"/>
    <col min="9221" max="9221" width="4.6640625" style="709" customWidth="1"/>
    <col min="9222" max="9224" width="6.6640625" style="709" customWidth="1"/>
    <col min="9225" max="9225" width="13.44140625" style="709" customWidth="1"/>
    <col min="9226" max="9227" width="13.77734375" style="709" customWidth="1"/>
    <col min="9228" max="9228" width="17.6640625" style="709" customWidth="1"/>
    <col min="9229" max="9229" width="3.88671875" style="709" customWidth="1"/>
    <col min="9230" max="9230" width="2.33203125" style="709" customWidth="1"/>
    <col min="9231" max="9231" width="2.44140625" style="709" customWidth="1"/>
    <col min="9232" max="9232" width="5.6640625" style="709" customWidth="1"/>
    <col min="9233" max="9233" width="4.21875" style="709" customWidth="1"/>
    <col min="9234" max="9234" width="17.6640625" style="709" customWidth="1"/>
    <col min="9235" max="9235" width="12.6640625" style="709" customWidth="1"/>
    <col min="9236" max="9236" width="10.6640625" style="709" customWidth="1"/>
    <col min="9237" max="9237" width="12.109375" style="709" customWidth="1"/>
    <col min="9238" max="9468" width="9" style="709"/>
    <col min="9469" max="9469" width="4.6640625" style="709" customWidth="1"/>
    <col min="9470" max="9473" width="5.6640625" style="709" customWidth="1"/>
    <col min="9474" max="9476" width="2.6640625" style="709" customWidth="1"/>
    <col min="9477" max="9477" width="4.6640625" style="709" customWidth="1"/>
    <col min="9478" max="9480" width="6.6640625" style="709" customWidth="1"/>
    <col min="9481" max="9481" width="13.44140625" style="709" customWidth="1"/>
    <col min="9482" max="9483" width="13.77734375" style="709" customWidth="1"/>
    <col min="9484" max="9484" width="17.6640625" style="709" customWidth="1"/>
    <col min="9485" max="9485" width="3.88671875" style="709" customWidth="1"/>
    <col min="9486" max="9486" width="2.33203125" style="709" customWidth="1"/>
    <col min="9487" max="9487" width="2.44140625" style="709" customWidth="1"/>
    <col min="9488" max="9488" width="5.6640625" style="709" customWidth="1"/>
    <col min="9489" max="9489" width="4.21875" style="709" customWidth="1"/>
    <col min="9490" max="9490" width="17.6640625" style="709" customWidth="1"/>
    <col min="9491" max="9491" width="12.6640625" style="709" customWidth="1"/>
    <col min="9492" max="9492" width="10.6640625" style="709" customWidth="1"/>
    <col min="9493" max="9493" width="12.109375" style="709" customWidth="1"/>
    <col min="9494" max="9724" width="9" style="709"/>
    <col min="9725" max="9725" width="4.6640625" style="709" customWidth="1"/>
    <col min="9726" max="9729" width="5.6640625" style="709" customWidth="1"/>
    <col min="9730" max="9732" width="2.6640625" style="709" customWidth="1"/>
    <col min="9733" max="9733" width="4.6640625" style="709" customWidth="1"/>
    <col min="9734" max="9736" width="6.6640625" style="709" customWidth="1"/>
    <col min="9737" max="9737" width="13.44140625" style="709" customWidth="1"/>
    <col min="9738" max="9739" width="13.77734375" style="709" customWidth="1"/>
    <col min="9740" max="9740" width="17.6640625" style="709" customWidth="1"/>
    <col min="9741" max="9741" width="3.88671875" style="709" customWidth="1"/>
    <col min="9742" max="9742" width="2.33203125" style="709" customWidth="1"/>
    <col min="9743" max="9743" width="2.44140625" style="709" customWidth="1"/>
    <col min="9744" max="9744" width="5.6640625" style="709" customWidth="1"/>
    <col min="9745" max="9745" width="4.21875" style="709" customWidth="1"/>
    <col min="9746" max="9746" width="17.6640625" style="709" customWidth="1"/>
    <col min="9747" max="9747" width="12.6640625" style="709" customWidth="1"/>
    <col min="9748" max="9748" width="10.6640625" style="709" customWidth="1"/>
    <col min="9749" max="9749" width="12.109375" style="709" customWidth="1"/>
    <col min="9750" max="9980" width="9" style="709"/>
    <col min="9981" max="9981" width="4.6640625" style="709" customWidth="1"/>
    <col min="9982" max="9985" width="5.6640625" style="709" customWidth="1"/>
    <col min="9986" max="9988" width="2.6640625" style="709" customWidth="1"/>
    <col min="9989" max="9989" width="4.6640625" style="709" customWidth="1"/>
    <col min="9990" max="9992" width="6.6640625" style="709" customWidth="1"/>
    <col min="9993" max="9993" width="13.44140625" style="709" customWidth="1"/>
    <col min="9994" max="9995" width="13.77734375" style="709" customWidth="1"/>
    <col min="9996" max="9996" width="17.6640625" style="709" customWidth="1"/>
    <col min="9997" max="9997" width="3.88671875" style="709" customWidth="1"/>
    <col min="9998" max="9998" width="2.33203125" style="709" customWidth="1"/>
    <col min="9999" max="9999" width="2.44140625" style="709" customWidth="1"/>
    <col min="10000" max="10000" width="5.6640625" style="709" customWidth="1"/>
    <col min="10001" max="10001" width="4.21875" style="709" customWidth="1"/>
    <col min="10002" max="10002" width="17.6640625" style="709" customWidth="1"/>
    <col min="10003" max="10003" width="12.6640625" style="709" customWidth="1"/>
    <col min="10004" max="10004" width="10.6640625" style="709" customWidth="1"/>
    <col min="10005" max="10005" width="12.109375" style="709" customWidth="1"/>
    <col min="10006" max="10236" width="9" style="709"/>
    <col min="10237" max="10237" width="4.6640625" style="709" customWidth="1"/>
    <col min="10238" max="10241" width="5.6640625" style="709" customWidth="1"/>
    <col min="10242" max="10244" width="2.6640625" style="709" customWidth="1"/>
    <col min="10245" max="10245" width="4.6640625" style="709" customWidth="1"/>
    <col min="10246" max="10248" width="6.6640625" style="709" customWidth="1"/>
    <col min="10249" max="10249" width="13.44140625" style="709" customWidth="1"/>
    <col min="10250" max="10251" width="13.77734375" style="709" customWidth="1"/>
    <col min="10252" max="10252" width="17.6640625" style="709" customWidth="1"/>
    <col min="10253" max="10253" width="3.88671875" style="709" customWidth="1"/>
    <col min="10254" max="10254" width="2.33203125" style="709" customWidth="1"/>
    <col min="10255" max="10255" width="2.44140625" style="709" customWidth="1"/>
    <col min="10256" max="10256" width="5.6640625" style="709" customWidth="1"/>
    <col min="10257" max="10257" width="4.21875" style="709" customWidth="1"/>
    <col min="10258" max="10258" width="17.6640625" style="709" customWidth="1"/>
    <col min="10259" max="10259" width="12.6640625" style="709" customWidth="1"/>
    <col min="10260" max="10260" width="10.6640625" style="709" customWidth="1"/>
    <col min="10261" max="10261" width="12.109375" style="709" customWidth="1"/>
    <col min="10262" max="10492" width="9" style="709"/>
    <col min="10493" max="10493" width="4.6640625" style="709" customWidth="1"/>
    <col min="10494" max="10497" width="5.6640625" style="709" customWidth="1"/>
    <col min="10498" max="10500" width="2.6640625" style="709" customWidth="1"/>
    <col min="10501" max="10501" width="4.6640625" style="709" customWidth="1"/>
    <col min="10502" max="10504" width="6.6640625" style="709" customWidth="1"/>
    <col min="10505" max="10505" width="13.44140625" style="709" customWidth="1"/>
    <col min="10506" max="10507" width="13.77734375" style="709" customWidth="1"/>
    <col min="10508" max="10508" width="17.6640625" style="709" customWidth="1"/>
    <col min="10509" max="10509" width="3.88671875" style="709" customWidth="1"/>
    <col min="10510" max="10510" width="2.33203125" style="709" customWidth="1"/>
    <col min="10511" max="10511" width="2.44140625" style="709" customWidth="1"/>
    <col min="10512" max="10512" width="5.6640625" style="709" customWidth="1"/>
    <col min="10513" max="10513" width="4.21875" style="709" customWidth="1"/>
    <col min="10514" max="10514" width="17.6640625" style="709" customWidth="1"/>
    <col min="10515" max="10515" width="12.6640625" style="709" customWidth="1"/>
    <col min="10516" max="10516" width="10.6640625" style="709" customWidth="1"/>
    <col min="10517" max="10517" width="12.109375" style="709" customWidth="1"/>
    <col min="10518" max="10748" width="9" style="709"/>
    <col min="10749" max="10749" width="4.6640625" style="709" customWidth="1"/>
    <col min="10750" max="10753" width="5.6640625" style="709" customWidth="1"/>
    <col min="10754" max="10756" width="2.6640625" style="709" customWidth="1"/>
    <col min="10757" max="10757" width="4.6640625" style="709" customWidth="1"/>
    <col min="10758" max="10760" width="6.6640625" style="709" customWidth="1"/>
    <col min="10761" max="10761" width="13.44140625" style="709" customWidth="1"/>
    <col min="10762" max="10763" width="13.77734375" style="709" customWidth="1"/>
    <col min="10764" max="10764" width="17.6640625" style="709" customWidth="1"/>
    <col min="10765" max="10765" width="3.88671875" style="709" customWidth="1"/>
    <col min="10766" max="10766" width="2.33203125" style="709" customWidth="1"/>
    <col min="10767" max="10767" width="2.44140625" style="709" customWidth="1"/>
    <col min="10768" max="10768" width="5.6640625" style="709" customWidth="1"/>
    <col min="10769" max="10769" width="4.21875" style="709" customWidth="1"/>
    <col min="10770" max="10770" width="17.6640625" style="709" customWidth="1"/>
    <col min="10771" max="10771" width="12.6640625" style="709" customWidth="1"/>
    <col min="10772" max="10772" width="10.6640625" style="709" customWidth="1"/>
    <col min="10773" max="10773" width="12.109375" style="709" customWidth="1"/>
    <col min="10774" max="11004" width="9" style="709"/>
    <col min="11005" max="11005" width="4.6640625" style="709" customWidth="1"/>
    <col min="11006" max="11009" width="5.6640625" style="709" customWidth="1"/>
    <col min="11010" max="11012" width="2.6640625" style="709" customWidth="1"/>
    <col min="11013" max="11013" width="4.6640625" style="709" customWidth="1"/>
    <col min="11014" max="11016" width="6.6640625" style="709" customWidth="1"/>
    <col min="11017" max="11017" width="13.44140625" style="709" customWidth="1"/>
    <col min="11018" max="11019" width="13.77734375" style="709" customWidth="1"/>
    <col min="11020" max="11020" width="17.6640625" style="709" customWidth="1"/>
    <col min="11021" max="11021" width="3.88671875" style="709" customWidth="1"/>
    <col min="11022" max="11022" width="2.33203125" style="709" customWidth="1"/>
    <col min="11023" max="11023" width="2.44140625" style="709" customWidth="1"/>
    <col min="11024" max="11024" width="5.6640625" style="709" customWidth="1"/>
    <col min="11025" max="11025" width="4.21875" style="709" customWidth="1"/>
    <col min="11026" max="11026" width="17.6640625" style="709" customWidth="1"/>
    <col min="11027" max="11027" width="12.6640625" style="709" customWidth="1"/>
    <col min="11028" max="11028" width="10.6640625" style="709" customWidth="1"/>
    <col min="11029" max="11029" width="12.109375" style="709" customWidth="1"/>
    <col min="11030" max="11260" width="9" style="709"/>
    <col min="11261" max="11261" width="4.6640625" style="709" customWidth="1"/>
    <col min="11262" max="11265" width="5.6640625" style="709" customWidth="1"/>
    <col min="11266" max="11268" width="2.6640625" style="709" customWidth="1"/>
    <col min="11269" max="11269" width="4.6640625" style="709" customWidth="1"/>
    <col min="11270" max="11272" width="6.6640625" style="709" customWidth="1"/>
    <col min="11273" max="11273" width="13.44140625" style="709" customWidth="1"/>
    <col min="11274" max="11275" width="13.77734375" style="709" customWidth="1"/>
    <col min="11276" max="11276" width="17.6640625" style="709" customWidth="1"/>
    <col min="11277" max="11277" width="3.88671875" style="709" customWidth="1"/>
    <col min="11278" max="11278" width="2.33203125" style="709" customWidth="1"/>
    <col min="11279" max="11279" width="2.44140625" style="709" customWidth="1"/>
    <col min="11280" max="11280" width="5.6640625" style="709" customWidth="1"/>
    <col min="11281" max="11281" width="4.21875" style="709" customWidth="1"/>
    <col min="11282" max="11282" width="17.6640625" style="709" customWidth="1"/>
    <col min="11283" max="11283" width="12.6640625" style="709" customWidth="1"/>
    <col min="11284" max="11284" width="10.6640625" style="709" customWidth="1"/>
    <col min="11285" max="11285" width="12.109375" style="709" customWidth="1"/>
    <col min="11286" max="11516" width="9" style="709"/>
    <col min="11517" max="11517" width="4.6640625" style="709" customWidth="1"/>
    <col min="11518" max="11521" width="5.6640625" style="709" customWidth="1"/>
    <col min="11522" max="11524" width="2.6640625" style="709" customWidth="1"/>
    <col min="11525" max="11525" width="4.6640625" style="709" customWidth="1"/>
    <col min="11526" max="11528" width="6.6640625" style="709" customWidth="1"/>
    <col min="11529" max="11529" width="13.44140625" style="709" customWidth="1"/>
    <col min="11530" max="11531" width="13.77734375" style="709" customWidth="1"/>
    <col min="11532" max="11532" width="17.6640625" style="709" customWidth="1"/>
    <col min="11533" max="11533" width="3.88671875" style="709" customWidth="1"/>
    <col min="11534" max="11534" width="2.33203125" style="709" customWidth="1"/>
    <col min="11535" max="11535" width="2.44140625" style="709" customWidth="1"/>
    <col min="11536" max="11536" width="5.6640625" style="709" customWidth="1"/>
    <col min="11537" max="11537" width="4.21875" style="709" customWidth="1"/>
    <col min="11538" max="11538" width="17.6640625" style="709" customWidth="1"/>
    <col min="11539" max="11539" width="12.6640625" style="709" customWidth="1"/>
    <col min="11540" max="11540" width="10.6640625" style="709" customWidth="1"/>
    <col min="11541" max="11541" width="12.109375" style="709" customWidth="1"/>
    <col min="11542" max="11772" width="9" style="709"/>
    <col min="11773" max="11773" width="4.6640625" style="709" customWidth="1"/>
    <col min="11774" max="11777" width="5.6640625" style="709" customWidth="1"/>
    <col min="11778" max="11780" width="2.6640625" style="709" customWidth="1"/>
    <col min="11781" max="11781" width="4.6640625" style="709" customWidth="1"/>
    <col min="11782" max="11784" width="6.6640625" style="709" customWidth="1"/>
    <col min="11785" max="11785" width="13.44140625" style="709" customWidth="1"/>
    <col min="11786" max="11787" width="13.77734375" style="709" customWidth="1"/>
    <col min="11788" max="11788" width="17.6640625" style="709" customWidth="1"/>
    <col min="11789" max="11789" width="3.88671875" style="709" customWidth="1"/>
    <col min="11790" max="11790" width="2.33203125" style="709" customWidth="1"/>
    <col min="11791" max="11791" width="2.44140625" style="709" customWidth="1"/>
    <col min="11792" max="11792" width="5.6640625" style="709" customWidth="1"/>
    <col min="11793" max="11793" width="4.21875" style="709" customWidth="1"/>
    <col min="11794" max="11794" width="17.6640625" style="709" customWidth="1"/>
    <col min="11795" max="11795" width="12.6640625" style="709" customWidth="1"/>
    <col min="11796" max="11796" width="10.6640625" style="709" customWidth="1"/>
    <col min="11797" max="11797" width="12.109375" style="709" customWidth="1"/>
    <col min="11798" max="12028" width="9" style="709"/>
    <col min="12029" max="12029" width="4.6640625" style="709" customWidth="1"/>
    <col min="12030" max="12033" width="5.6640625" style="709" customWidth="1"/>
    <col min="12034" max="12036" width="2.6640625" style="709" customWidth="1"/>
    <col min="12037" max="12037" width="4.6640625" style="709" customWidth="1"/>
    <col min="12038" max="12040" width="6.6640625" style="709" customWidth="1"/>
    <col min="12041" max="12041" width="13.44140625" style="709" customWidth="1"/>
    <col min="12042" max="12043" width="13.77734375" style="709" customWidth="1"/>
    <col min="12044" max="12044" width="17.6640625" style="709" customWidth="1"/>
    <col min="12045" max="12045" width="3.88671875" style="709" customWidth="1"/>
    <col min="12046" max="12046" width="2.33203125" style="709" customWidth="1"/>
    <col min="12047" max="12047" width="2.44140625" style="709" customWidth="1"/>
    <col min="12048" max="12048" width="5.6640625" style="709" customWidth="1"/>
    <col min="12049" max="12049" width="4.21875" style="709" customWidth="1"/>
    <col min="12050" max="12050" width="17.6640625" style="709" customWidth="1"/>
    <col min="12051" max="12051" width="12.6640625" style="709" customWidth="1"/>
    <col min="12052" max="12052" width="10.6640625" style="709" customWidth="1"/>
    <col min="12053" max="12053" width="12.109375" style="709" customWidth="1"/>
    <col min="12054" max="12284" width="9" style="709"/>
    <col min="12285" max="12285" width="4.6640625" style="709" customWidth="1"/>
    <col min="12286" max="12289" width="5.6640625" style="709" customWidth="1"/>
    <col min="12290" max="12292" width="2.6640625" style="709" customWidth="1"/>
    <col min="12293" max="12293" width="4.6640625" style="709" customWidth="1"/>
    <col min="12294" max="12296" width="6.6640625" style="709" customWidth="1"/>
    <col min="12297" max="12297" width="13.44140625" style="709" customWidth="1"/>
    <col min="12298" max="12299" width="13.77734375" style="709" customWidth="1"/>
    <col min="12300" max="12300" width="17.6640625" style="709" customWidth="1"/>
    <col min="12301" max="12301" width="3.88671875" style="709" customWidth="1"/>
    <col min="12302" max="12302" width="2.33203125" style="709" customWidth="1"/>
    <col min="12303" max="12303" width="2.44140625" style="709" customWidth="1"/>
    <col min="12304" max="12304" width="5.6640625" style="709" customWidth="1"/>
    <col min="12305" max="12305" width="4.21875" style="709" customWidth="1"/>
    <col min="12306" max="12306" width="17.6640625" style="709" customWidth="1"/>
    <col min="12307" max="12307" width="12.6640625" style="709" customWidth="1"/>
    <col min="12308" max="12308" width="10.6640625" style="709" customWidth="1"/>
    <col min="12309" max="12309" width="12.109375" style="709" customWidth="1"/>
    <col min="12310" max="12540" width="9" style="709"/>
    <col min="12541" max="12541" width="4.6640625" style="709" customWidth="1"/>
    <col min="12542" max="12545" width="5.6640625" style="709" customWidth="1"/>
    <col min="12546" max="12548" width="2.6640625" style="709" customWidth="1"/>
    <col min="12549" max="12549" width="4.6640625" style="709" customWidth="1"/>
    <col min="12550" max="12552" width="6.6640625" style="709" customWidth="1"/>
    <col min="12553" max="12553" width="13.44140625" style="709" customWidth="1"/>
    <col min="12554" max="12555" width="13.77734375" style="709" customWidth="1"/>
    <col min="12556" max="12556" width="17.6640625" style="709" customWidth="1"/>
    <col min="12557" max="12557" width="3.88671875" style="709" customWidth="1"/>
    <col min="12558" max="12558" width="2.33203125" style="709" customWidth="1"/>
    <col min="12559" max="12559" width="2.44140625" style="709" customWidth="1"/>
    <col min="12560" max="12560" width="5.6640625" style="709" customWidth="1"/>
    <col min="12561" max="12561" width="4.21875" style="709" customWidth="1"/>
    <col min="12562" max="12562" width="17.6640625" style="709" customWidth="1"/>
    <col min="12563" max="12563" width="12.6640625" style="709" customWidth="1"/>
    <col min="12564" max="12564" width="10.6640625" style="709" customWidth="1"/>
    <col min="12565" max="12565" width="12.109375" style="709" customWidth="1"/>
    <col min="12566" max="12796" width="9" style="709"/>
    <col min="12797" max="12797" width="4.6640625" style="709" customWidth="1"/>
    <col min="12798" max="12801" width="5.6640625" style="709" customWidth="1"/>
    <col min="12802" max="12804" width="2.6640625" style="709" customWidth="1"/>
    <col min="12805" max="12805" width="4.6640625" style="709" customWidth="1"/>
    <col min="12806" max="12808" width="6.6640625" style="709" customWidth="1"/>
    <col min="12809" max="12809" width="13.44140625" style="709" customWidth="1"/>
    <col min="12810" max="12811" width="13.77734375" style="709" customWidth="1"/>
    <col min="12812" max="12812" width="17.6640625" style="709" customWidth="1"/>
    <col min="12813" max="12813" width="3.88671875" style="709" customWidth="1"/>
    <col min="12814" max="12814" width="2.33203125" style="709" customWidth="1"/>
    <col min="12815" max="12815" width="2.44140625" style="709" customWidth="1"/>
    <col min="12816" max="12816" width="5.6640625" style="709" customWidth="1"/>
    <col min="12817" max="12817" width="4.21875" style="709" customWidth="1"/>
    <col min="12818" max="12818" width="17.6640625" style="709" customWidth="1"/>
    <col min="12819" max="12819" width="12.6640625" style="709" customWidth="1"/>
    <col min="12820" max="12820" width="10.6640625" style="709" customWidth="1"/>
    <col min="12821" max="12821" width="12.109375" style="709" customWidth="1"/>
    <col min="12822" max="13052" width="9" style="709"/>
    <col min="13053" max="13053" width="4.6640625" style="709" customWidth="1"/>
    <col min="13054" max="13057" width="5.6640625" style="709" customWidth="1"/>
    <col min="13058" max="13060" width="2.6640625" style="709" customWidth="1"/>
    <col min="13061" max="13061" width="4.6640625" style="709" customWidth="1"/>
    <col min="13062" max="13064" width="6.6640625" style="709" customWidth="1"/>
    <col min="13065" max="13065" width="13.44140625" style="709" customWidth="1"/>
    <col min="13066" max="13067" width="13.77734375" style="709" customWidth="1"/>
    <col min="13068" max="13068" width="17.6640625" style="709" customWidth="1"/>
    <col min="13069" max="13069" width="3.88671875" style="709" customWidth="1"/>
    <col min="13070" max="13070" width="2.33203125" style="709" customWidth="1"/>
    <col min="13071" max="13071" width="2.44140625" style="709" customWidth="1"/>
    <col min="13072" max="13072" width="5.6640625" style="709" customWidth="1"/>
    <col min="13073" max="13073" width="4.21875" style="709" customWidth="1"/>
    <col min="13074" max="13074" width="17.6640625" style="709" customWidth="1"/>
    <col min="13075" max="13075" width="12.6640625" style="709" customWidth="1"/>
    <col min="13076" max="13076" width="10.6640625" style="709" customWidth="1"/>
    <col min="13077" max="13077" width="12.109375" style="709" customWidth="1"/>
    <col min="13078" max="13308" width="9" style="709"/>
    <col min="13309" max="13309" width="4.6640625" style="709" customWidth="1"/>
    <col min="13310" max="13313" width="5.6640625" style="709" customWidth="1"/>
    <col min="13314" max="13316" width="2.6640625" style="709" customWidth="1"/>
    <col min="13317" max="13317" width="4.6640625" style="709" customWidth="1"/>
    <col min="13318" max="13320" width="6.6640625" style="709" customWidth="1"/>
    <col min="13321" max="13321" width="13.44140625" style="709" customWidth="1"/>
    <col min="13322" max="13323" width="13.77734375" style="709" customWidth="1"/>
    <col min="13324" max="13324" width="17.6640625" style="709" customWidth="1"/>
    <col min="13325" max="13325" width="3.88671875" style="709" customWidth="1"/>
    <col min="13326" max="13326" width="2.33203125" style="709" customWidth="1"/>
    <col min="13327" max="13327" width="2.44140625" style="709" customWidth="1"/>
    <col min="13328" max="13328" width="5.6640625" style="709" customWidth="1"/>
    <col min="13329" max="13329" width="4.21875" style="709" customWidth="1"/>
    <col min="13330" max="13330" width="17.6640625" style="709" customWidth="1"/>
    <col min="13331" max="13331" width="12.6640625" style="709" customWidth="1"/>
    <col min="13332" max="13332" width="10.6640625" style="709" customWidth="1"/>
    <col min="13333" max="13333" width="12.109375" style="709" customWidth="1"/>
    <col min="13334" max="13564" width="9" style="709"/>
    <col min="13565" max="13565" width="4.6640625" style="709" customWidth="1"/>
    <col min="13566" max="13569" width="5.6640625" style="709" customWidth="1"/>
    <col min="13570" max="13572" width="2.6640625" style="709" customWidth="1"/>
    <col min="13573" max="13573" width="4.6640625" style="709" customWidth="1"/>
    <col min="13574" max="13576" width="6.6640625" style="709" customWidth="1"/>
    <col min="13577" max="13577" width="13.44140625" style="709" customWidth="1"/>
    <col min="13578" max="13579" width="13.77734375" style="709" customWidth="1"/>
    <col min="13580" max="13580" width="17.6640625" style="709" customWidth="1"/>
    <col min="13581" max="13581" width="3.88671875" style="709" customWidth="1"/>
    <col min="13582" max="13582" width="2.33203125" style="709" customWidth="1"/>
    <col min="13583" max="13583" width="2.44140625" style="709" customWidth="1"/>
    <col min="13584" max="13584" width="5.6640625" style="709" customWidth="1"/>
    <col min="13585" max="13585" width="4.21875" style="709" customWidth="1"/>
    <col min="13586" max="13586" width="17.6640625" style="709" customWidth="1"/>
    <col min="13587" max="13587" width="12.6640625" style="709" customWidth="1"/>
    <col min="13588" max="13588" width="10.6640625" style="709" customWidth="1"/>
    <col min="13589" max="13589" width="12.109375" style="709" customWidth="1"/>
    <col min="13590" max="13820" width="9" style="709"/>
    <col min="13821" max="13821" width="4.6640625" style="709" customWidth="1"/>
    <col min="13822" max="13825" width="5.6640625" style="709" customWidth="1"/>
    <col min="13826" max="13828" width="2.6640625" style="709" customWidth="1"/>
    <col min="13829" max="13829" width="4.6640625" style="709" customWidth="1"/>
    <col min="13830" max="13832" width="6.6640625" style="709" customWidth="1"/>
    <col min="13833" max="13833" width="13.44140625" style="709" customWidth="1"/>
    <col min="13834" max="13835" width="13.77734375" style="709" customWidth="1"/>
    <col min="13836" max="13836" width="17.6640625" style="709" customWidth="1"/>
    <col min="13837" max="13837" width="3.88671875" style="709" customWidth="1"/>
    <col min="13838" max="13838" width="2.33203125" style="709" customWidth="1"/>
    <col min="13839" max="13839" width="2.44140625" style="709" customWidth="1"/>
    <col min="13840" max="13840" width="5.6640625" style="709" customWidth="1"/>
    <col min="13841" max="13841" width="4.21875" style="709" customWidth="1"/>
    <col min="13842" max="13842" width="17.6640625" style="709" customWidth="1"/>
    <col min="13843" max="13843" width="12.6640625" style="709" customWidth="1"/>
    <col min="13844" max="13844" width="10.6640625" style="709" customWidth="1"/>
    <col min="13845" max="13845" width="12.109375" style="709" customWidth="1"/>
    <col min="13846" max="14076" width="9" style="709"/>
    <col min="14077" max="14077" width="4.6640625" style="709" customWidth="1"/>
    <col min="14078" max="14081" width="5.6640625" style="709" customWidth="1"/>
    <col min="14082" max="14084" width="2.6640625" style="709" customWidth="1"/>
    <col min="14085" max="14085" width="4.6640625" style="709" customWidth="1"/>
    <col min="14086" max="14088" width="6.6640625" style="709" customWidth="1"/>
    <col min="14089" max="14089" width="13.44140625" style="709" customWidth="1"/>
    <col min="14090" max="14091" width="13.77734375" style="709" customWidth="1"/>
    <col min="14092" max="14092" width="17.6640625" style="709" customWidth="1"/>
    <col min="14093" max="14093" width="3.88671875" style="709" customWidth="1"/>
    <col min="14094" max="14094" width="2.33203125" style="709" customWidth="1"/>
    <col min="14095" max="14095" width="2.44140625" style="709" customWidth="1"/>
    <col min="14096" max="14096" width="5.6640625" style="709" customWidth="1"/>
    <col min="14097" max="14097" width="4.21875" style="709" customWidth="1"/>
    <col min="14098" max="14098" width="17.6640625" style="709" customWidth="1"/>
    <col min="14099" max="14099" width="12.6640625" style="709" customWidth="1"/>
    <col min="14100" max="14100" width="10.6640625" style="709" customWidth="1"/>
    <col min="14101" max="14101" width="12.109375" style="709" customWidth="1"/>
    <col min="14102" max="14332" width="9" style="709"/>
    <col min="14333" max="14333" width="4.6640625" style="709" customWidth="1"/>
    <col min="14334" max="14337" width="5.6640625" style="709" customWidth="1"/>
    <col min="14338" max="14340" width="2.6640625" style="709" customWidth="1"/>
    <col min="14341" max="14341" width="4.6640625" style="709" customWidth="1"/>
    <col min="14342" max="14344" width="6.6640625" style="709" customWidth="1"/>
    <col min="14345" max="14345" width="13.44140625" style="709" customWidth="1"/>
    <col min="14346" max="14347" width="13.77734375" style="709" customWidth="1"/>
    <col min="14348" max="14348" width="17.6640625" style="709" customWidth="1"/>
    <col min="14349" max="14349" width="3.88671875" style="709" customWidth="1"/>
    <col min="14350" max="14350" width="2.33203125" style="709" customWidth="1"/>
    <col min="14351" max="14351" width="2.44140625" style="709" customWidth="1"/>
    <col min="14352" max="14352" width="5.6640625" style="709" customWidth="1"/>
    <col min="14353" max="14353" width="4.21875" style="709" customWidth="1"/>
    <col min="14354" max="14354" width="17.6640625" style="709" customWidth="1"/>
    <col min="14355" max="14355" width="12.6640625" style="709" customWidth="1"/>
    <col min="14356" max="14356" width="10.6640625" style="709" customWidth="1"/>
    <col min="14357" max="14357" width="12.109375" style="709" customWidth="1"/>
    <col min="14358" max="14588" width="9" style="709"/>
    <col min="14589" max="14589" width="4.6640625" style="709" customWidth="1"/>
    <col min="14590" max="14593" width="5.6640625" style="709" customWidth="1"/>
    <col min="14594" max="14596" width="2.6640625" style="709" customWidth="1"/>
    <col min="14597" max="14597" width="4.6640625" style="709" customWidth="1"/>
    <col min="14598" max="14600" width="6.6640625" style="709" customWidth="1"/>
    <col min="14601" max="14601" width="13.44140625" style="709" customWidth="1"/>
    <col min="14602" max="14603" width="13.77734375" style="709" customWidth="1"/>
    <col min="14604" max="14604" width="17.6640625" style="709" customWidth="1"/>
    <col min="14605" max="14605" width="3.88671875" style="709" customWidth="1"/>
    <col min="14606" max="14606" width="2.33203125" style="709" customWidth="1"/>
    <col min="14607" max="14607" width="2.44140625" style="709" customWidth="1"/>
    <col min="14608" max="14608" width="5.6640625" style="709" customWidth="1"/>
    <col min="14609" max="14609" width="4.21875" style="709" customWidth="1"/>
    <col min="14610" max="14610" width="17.6640625" style="709" customWidth="1"/>
    <col min="14611" max="14611" width="12.6640625" style="709" customWidth="1"/>
    <col min="14612" max="14612" width="10.6640625" style="709" customWidth="1"/>
    <col min="14613" max="14613" width="12.109375" style="709" customWidth="1"/>
    <col min="14614" max="14844" width="9" style="709"/>
    <col min="14845" max="14845" width="4.6640625" style="709" customWidth="1"/>
    <col min="14846" max="14849" width="5.6640625" style="709" customWidth="1"/>
    <col min="14850" max="14852" width="2.6640625" style="709" customWidth="1"/>
    <col min="14853" max="14853" width="4.6640625" style="709" customWidth="1"/>
    <col min="14854" max="14856" width="6.6640625" style="709" customWidth="1"/>
    <col min="14857" max="14857" width="13.44140625" style="709" customWidth="1"/>
    <col min="14858" max="14859" width="13.77734375" style="709" customWidth="1"/>
    <col min="14860" max="14860" width="17.6640625" style="709" customWidth="1"/>
    <col min="14861" max="14861" width="3.88671875" style="709" customWidth="1"/>
    <col min="14862" max="14862" width="2.33203125" style="709" customWidth="1"/>
    <col min="14863" max="14863" width="2.44140625" style="709" customWidth="1"/>
    <col min="14864" max="14864" width="5.6640625" style="709" customWidth="1"/>
    <col min="14865" max="14865" width="4.21875" style="709" customWidth="1"/>
    <col min="14866" max="14866" width="17.6640625" style="709" customWidth="1"/>
    <col min="14867" max="14867" width="12.6640625" style="709" customWidth="1"/>
    <col min="14868" max="14868" width="10.6640625" style="709" customWidth="1"/>
    <col min="14869" max="14869" width="12.109375" style="709" customWidth="1"/>
    <col min="14870" max="15100" width="9" style="709"/>
    <col min="15101" max="15101" width="4.6640625" style="709" customWidth="1"/>
    <col min="15102" max="15105" width="5.6640625" style="709" customWidth="1"/>
    <col min="15106" max="15108" width="2.6640625" style="709" customWidth="1"/>
    <col min="15109" max="15109" width="4.6640625" style="709" customWidth="1"/>
    <col min="15110" max="15112" width="6.6640625" style="709" customWidth="1"/>
    <col min="15113" max="15113" width="13.44140625" style="709" customWidth="1"/>
    <col min="15114" max="15115" width="13.77734375" style="709" customWidth="1"/>
    <col min="15116" max="15116" width="17.6640625" style="709" customWidth="1"/>
    <col min="15117" max="15117" width="3.88671875" style="709" customWidth="1"/>
    <col min="15118" max="15118" width="2.33203125" style="709" customWidth="1"/>
    <col min="15119" max="15119" width="2.44140625" style="709" customWidth="1"/>
    <col min="15120" max="15120" width="5.6640625" style="709" customWidth="1"/>
    <col min="15121" max="15121" width="4.21875" style="709" customWidth="1"/>
    <col min="15122" max="15122" width="17.6640625" style="709" customWidth="1"/>
    <col min="15123" max="15123" width="12.6640625" style="709" customWidth="1"/>
    <col min="15124" max="15124" width="10.6640625" style="709" customWidth="1"/>
    <col min="15125" max="15125" width="12.109375" style="709" customWidth="1"/>
    <col min="15126" max="15356" width="9" style="709"/>
    <col min="15357" max="15357" width="4.6640625" style="709" customWidth="1"/>
    <col min="15358" max="15361" width="5.6640625" style="709" customWidth="1"/>
    <col min="15362" max="15364" width="2.6640625" style="709" customWidth="1"/>
    <col min="15365" max="15365" width="4.6640625" style="709" customWidth="1"/>
    <col min="15366" max="15368" width="6.6640625" style="709" customWidth="1"/>
    <col min="15369" max="15369" width="13.44140625" style="709" customWidth="1"/>
    <col min="15370" max="15371" width="13.77734375" style="709" customWidth="1"/>
    <col min="15372" max="15372" width="17.6640625" style="709" customWidth="1"/>
    <col min="15373" max="15373" width="3.88671875" style="709" customWidth="1"/>
    <col min="15374" max="15374" width="2.33203125" style="709" customWidth="1"/>
    <col min="15375" max="15375" width="2.44140625" style="709" customWidth="1"/>
    <col min="15376" max="15376" width="5.6640625" style="709" customWidth="1"/>
    <col min="15377" max="15377" width="4.21875" style="709" customWidth="1"/>
    <col min="15378" max="15378" width="17.6640625" style="709" customWidth="1"/>
    <col min="15379" max="15379" width="12.6640625" style="709" customWidth="1"/>
    <col min="15380" max="15380" width="10.6640625" style="709" customWidth="1"/>
    <col min="15381" max="15381" width="12.109375" style="709" customWidth="1"/>
    <col min="15382" max="15612" width="9" style="709"/>
    <col min="15613" max="15613" width="4.6640625" style="709" customWidth="1"/>
    <col min="15614" max="15617" width="5.6640625" style="709" customWidth="1"/>
    <col min="15618" max="15620" width="2.6640625" style="709" customWidth="1"/>
    <col min="15621" max="15621" width="4.6640625" style="709" customWidth="1"/>
    <col min="15622" max="15624" width="6.6640625" style="709" customWidth="1"/>
    <col min="15625" max="15625" width="13.44140625" style="709" customWidth="1"/>
    <col min="15626" max="15627" width="13.77734375" style="709" customWidth="1"/>
    <col min="15628" max="15628" width="17.6640625" style="709" customWidth="1"/>
    <col min="15629" max="15629" width="3.88671875" style="709" customWidth="1"/>
    <col min="15630" max="15630" width="2.33203125" style="709" customWidth="1"/>
    <col min="15631" max="15631" width="2.44140625" style="709" customWidth="1"/>
    <col min="15632" max="15632" width="5.6640625" style="709" customWidth="1"/>
    <col min="15633" max="15633" width="4.21875" style="709" customWidth="1"/>
    <col min="15634" max="15634" width="17.6640625" style="709" customWidth="1"/>
    <col min="15635" max="15635" width="12.6640625" style="709" customWidth="1"/>
    <col min="15636" max="15636" width="10.6640625" style="709" customWidth="1"/>
    <col min="15637" max="15637" width="12.109375" style="709" customWidth="1"/>
    <col min="15638" max="15868" width="9" style="709"/>
    <col min="15869" max="15869" width="4.6640625" style="709" customWidth="1"/>
    <col min="15870" max="15873" width="5.6640625" style="709" customWidth="1"/>
    <col min="15874" max="15876" width="2.6640625" style="709" customWidth="1"/>
    <col min="15877" max="15877" width="4.6640625" style="709" customWidth="1"/>
    <col min="15878" max="15880" width="6.6640625" style="709" customWidth="1"/>
    <col min="15881" max="15881" width="13.44140625" style="709" customWidth="1"/>
    <col min="15882" max="15883" width="13.77734375" style="709" customWidth="1"/>
    <col min="15884" max="15884" width="17.6640625" style="709" customWidth="1"/>
    <col min="15885" max="15885" width="3.88671875" style="709" customWidth="1"/>
    <col min="15886" max="15886" width="2.33203125" style="709" customWidth="1"/>
    <col min="15887" max="15887" width="2.44140625" style="709" customWidth="1"/>
    <col min="15888" max="15888" width="5.6640625" style="709" customWidth="1"/>
    <col min="15889" max="15889" width="4.21875" style="709" customWidth="1"/>
    <col min="15890" max="15890" width="17.6640625" style="709" customWidth="1"/>
    <col min="15891" max="15891" width="12.6640625" style="709" customWidth="1"/>
    <col min="15892" max="15892" width="10.6640625" style="709" customWidth="1"/>
    <col min="15893" max="15893" width="12.109375" style="709" customWidth="1"/>
    <col min="15894" max="16124" width="9" style="709"/>
    <col min="16125" max="16125" width="4.6640625" style="709" customWidth="1"/>
    <col min="16126" max="16129" width="5.6640625" style="709" customWidth="1"/>
    <col min="16130" max="16132" width="2.6640625" style="709" customWidth="1"/>
    <col min="16133" max="16133" width="4.6640625" style="709" customWidth="1"/>
    <col min="16134" max="16136" width="6.6640625" style="709" customWidth="1"/>
    <col min="16137" max="16137" width="13.44140625" style="709" customWidth="1"/>
    <col min="16138" max="16139" width="13.77734375" style="709" customWidth="1"/>
    <col min="16140" max="16140" width="17.6640625" style="709" customWidth="1"/>
    <col min="16141" max="16141" width="3.88671875" style="709" customWidth="1"/>
    <col min="16142" max="16142" width="2.33203125" style="709" customWidth="1"/>
    <col min="16143" max="16143" width="2.44140625" style="709" customWidth="1"/>
    <col min="16144" max="16144" width="5.6640625" style="709" customWidth="1"/>
    <col min="16145" max="16145" width="4.21875" style="709" customWidth="1"/>
    <col min="16146" max="16146" width="17.6640625" style="709" customWidth="1"/>
    <col min="16147" max="16147" width="12.6640625" style="709" customWidth="1"/>
    <col min="16148" max="16148" width="10.6640625" style="709" customWidth="1"/>
    <col min="16149" max="16149" width="12.109375" style="709" customWidth="1"/>
    <col min="16150" max="16384" width="9" style="709"/>
  </cols>
  <sheetData>
    <row r="1" spans="1:21" ht="24" customHeight="1">
      <c r="A1" s="706"/>
      <c r="B1" s="706"/>
      <c r="C1" s="706"/>
      <c r="D1" s="706"/>
      <c r="E1" s="706"/>
      <c r="F1" s="706"/>
      <c r="G1" s="706"/>
      <c r="H1" s="706"/>
      <c r="I1" s="706"/>
      <c r="J1" s="706"/>
      <c r="K1" s="706"/>
      <c r="L1" s="706"/>
      <c r="M1" s="2991" t="s">
        <v>1405</v>
      </c>
      <c r="N1" s="2991"/>
      <c r="O1" s="2991"/>
      <c r="P1" s="2991"/>
      <c r="Q1" s="2991"/>
      <c r="R1" s="707"/>
      <c r="S1" s="707"/>
      <c r="T1" s="707"/>
      <c r="U1" s="708"/>
    </row>
    <row r="2" spans="1:21" ht="15" customHeight="1">
      <c r="A2" s="707"/>
      <c r="B2" s="707"/>
      <c r="C2" s="707"/>
      <c r="D2" s="707"/>
      <c r="E2" s="707"/>
      <c r="F2" s="707"/>
      <c r="G2" s="707"/>
      <c r="H2" s="707"/>
      <c r="I2" s="707"/>
      <c r="J2" s="707"/>
      <c r="K2" s="707"/>
      <c r="L2" s="710"/>
      <c r="M2" s="2992" t="s">
        <v>1406</v>
      </c>
      <c r="N2" s="2992"/>
      <c r="O2" s="2992"/>
      <c r="P2" s="2992"/>
      <c r="Q2" s="2992"/>
      <c r="R2" s="2993" t="s">
        <v>1407</v>
      </c>
      <c r="S2" s="2995"/>
      <c r="T2" s="2996"/>
    </row>
    <row r="3" spans="1:21" ht="31.5" customHeight="1">
      <c r="A3" s="2992" t="s">
        <v>1408</v>
      </c>
      <c r="B3" s="2992"/>
      <c r="C3" s="2992"/>
      <c r="D3" s="2999"/>
      <c r="E3" s="2999"/>
      <c r="F3" s="2999"/>
      <c r="G3" s="2999"/>
      <c r="H3" s="2999"/>
      <c r="I3" s="2999"/>
      <c r="J3" s="711"/>
      <c r="K3" s="712"/>
      <c r="L3" s="712"/>
      <c r="M3" s="712"/>
      <c r="N3" s="707"/>
      <c r="O3" s="707"/>
      <c r="P3" s="707"/>
      <c r="Q3" s="710"/>
      <c r="R3" s="2994"/>
      <c r="S3" s="2997"/>
      <c r="T3" s="2998"/>
    </row>
    <row r="4" spans="1:21" ht="24" customHeight="1">
      <c r="A4" s="2985" t="s">
        <v>1409</v>
      </c>
      <c r="B4" s="2985"/>
      <c r="C4" s="2985"/>
      <c r="D4" s="2986"/>
      <c r="E4" s="2986"/>
      <c r="F4" s="2986"/>
      <c r="G4" s="2986"/>
      <c r="H4" s="2986"/>
      <c r="I4" s="2986"/>
      <c r="J4" s="713"/>
      <c r="K4" s="712"/>
      <c r="L4" s="712"/>
      <c r="M4" s="712"/>
      <c r="N4" s="707"/>
      <c r="O4" s="707"/>
      <c r="P4" s="707"/>
      <c r="Q4" s="707"/>
      <c r="R4" s="2987" t="s">
        <v>1410</v>
      </c>
      <c r="S4" s="2988"/>
      <c r="T4" s="2988"/>
    </row>
    <row r="5" spans="1:21" ht="7.5" customHeight="1">
      <c r="A5" s="714"/>
      <c r="B5" s="714"/>
      <c r="C5" s="714"/>
      <c r="D5" s="714"/>
      <c r="E5" s="714"/>
      <c r="F5" s="714"/>
      <c r="G5" s="714"/>
      <c r="H5" s="715"/>
      <c r="I5" s="715"/>
      <c r="J5" s="716"/>
      <c r="K5" s="712"/>
      <c r="L5" s="712"/>
      <c r="M5" s="712"/>
      <c r="N5" s="707"/>
      <c r="O5" s="707"/>
      <c r="P5" s="707"/>
      <c r="Q5" s="707"/>
      <c r="R5" s="717"/>
      <c r="S5" s="713"/>
      <c r="T5" s="713"/>
    </row>
    <row r="6" spans="1:21" ht="27" customHeight="1">
      <c r="A6" s="2989" t="s">
        <v>1411</v>
      </c>
      <c r="B6" s="2989"/>
      <c r="C6" s="2989"/>
      <c r="D6" s="2989"/>
      <c r="E6" s="2989"/>
      <c r="F6" s="2989"/>
      <c r="G6" s="2989"/>
      <c r="H6" s="2989"/>
      <c r="I6" s="2989"/>
      <c r="J6" s="2989"/>
      <c r="K6" s="2989"/>
      <c r="L6" s="2989"/>
      <c r="M6" s="2989"/>
      <c r="N6" s="710"/>
      <c r="O6" s="718" t="s">
        <v>1412</v>
      </c>
      <c r="P6" s="2990"/>
      <c r="Q6" s="2990"/>
      <c r="R6" s="718" t="s">
        <v>1413</v>
      </c>
      <c r="S6" s="2990"/>
      <c r="T6" s="2990"/>
    </row>
    <row r="7" spans="1:21" s="724" customFormat="1" ht="7.5" customHeight="1">
      <c r="A7" s="719"/>
      <c r="B7" s="720"/>
      <c r="C7" s="720"/>
      <c r="D7" s="720"/>
      <c r="E7" s="720"/>
      <c r="F7" s="720"/>
      <c r="G7" s="720"/>
      <c r="H7" s="720"/>
      <c r="I7" s="720"/>
      <c r="J7" s="721"/>
      <c r="K7" s="721"/>
      <c r="L7" s="721"/>
      <c r="M7" s="722"/>
      <c r="N7" s="723"/>
      <c r="O7" s="722"/>
      <c r="P7" s="722"/>
      <c r="Q7" s="722"/>
      <c r="R7" s="723"/>
      <c r="S7" s="722"/>
      <c r="T7" s="722"/>
    </row>
    <row r="8" spans="1:21" ht="9.9" customHeight="1">
      <c r="A8" s="2925" t="s">
        <v>1414</v>
      </c>
      <c r="B8" s="2960" t="s">
        <v>1415</v>
      </c>
      <c r="C8" s="2931"/>
      <c r="D8" s="2931"/>
      <c r="E8" s="2932"/>
      <c r="F8" s="2962" t="s">
        <v>1416</v>
      </c>
      <c r="G8" s="2963"/>
      <c r="H8" s="2964"/>
      <c r="I8" s="2972" t="s">
        <v>1417</v>
      </c>
      <c r="J8" s="2960" t="s">
        <v>1418</v>
      </c>
      <c r="K8" s="2931"/>
      <c r="L8" s="2932"/>
      <c r="M8" s="2975" t="s">
        <v>1348</v>
      </c>
      <c r="N8" s="2976"/>
      <c r="O8" s="2928" t="s">
        <v>1419</v>
      </c>
      <c r="P8" s="2930" t="s">
        <v>1420</v>
      </c>
      <c r="Q8" s="2931"/>
      <c r="R8" s="2932"/>
      <c r="S8" s="2939" t="s">
        <v>1421</v>
      </c>
      <c r="T8" s="2940"/>
    </row>
    <row r="9" spans="1:21" ht="9.9" customHeight="1">
      <c r="A9" s="2926"/>
      <c r="B9" s="2961"/>
      <c r="C9" s="2934"/>
      <c r="D9" s="2934"/>
      <c r="E9" s="2935"/>
      <c r="F9" s="2965"/>
      <c r="G9" s="2966"/>
      <c r="H9" s="2967"/>
      <c r="I9" s="2973"/>
      <c r="J9" s="2961"/>
      <c r="K9" s="2934"/>
      <c r="L9" s="2935"/>
      <c r="M9" s="2936"/>
      <c r="N9" s="2950"/>
      <c r="O9" s="2929"/>
      <c r="P9" s="2933"/>
      <c r="Q9" s="2934"/>
      <c r="R9" s="2935"/>
      <c r="S9" s="2941"/>
      <c r="T9" s="2942"/>
    </row>
    <row r="10" spans="1:21" ht="9.9" customHeight="1">
      <c r="A10" s="2926"/>
      <c r="B10" s="2944" t="s">
        <v>1422</v>
      </c>
      <c r="C10" s="2945"/>
      <c r="D10" s="2945"/>
      <c r="E10" s="2946"/>
      <c r="F10" s="2965"/>
      <c r="G10" s="2966"/>
      <c r="H10" s="2967"/>
      <c r="I10" s="2900"/>
      <c r="J10" s="2947"/>
      <c r="K10" s="2937"/>
      <c r="L10" s="2938"/>
      <c r="M10" s="2948" t="s">
        <v>1423</v>
      </c>
      <c r="N10" s="2949"/>
      <c r="O10" s="2929"/>
      <c r="P10" s="2936"/>
      <c r="Q10" s="2937"/>
      <c r="R10" s="2938"/>
      <c r="S10" s="2943"/>
      <c r="T10" s="2942"/>
    </row>
    <row r="11" spans="1:21" ht="9.9" customHeight="1">
      <c r="A11" s="2926"/>
      <c r="B11" s="2947"/>
      <c r="C11" s="2937"/>
      <c r="D11" s="2937"/>
      <c r="E11" s="2938"/>
      <c r="F11" s="2968"/>
      <c r="G11" s="2966"/>
      <c r="H11" s="2967"/>
      <c r="I11" s="2900"/>
      <c r="J11" s="2944" t="s">
        <v>1424</v>
      </c>
      <c r="K11" s="2945"/>
      <c r="L11" s="2946"/>
      <c r="M11" s="2936"/>
      <c r="N11" s="2950"/>
      <c r="O11" s="2955" t="s">
        <v>1425</v>
      </c>
      <c r="P11" s="2955" t="s">
        <v>1426</v>
      </c>
      <c r="Q11" s="2944" t="s">
        <v>1427</v>
      </c>
      <c r="R11" s="2959" t="s">
        <v>1428</v>
      </c>
      <c r="S11" s="2977" t="s">
        <v>1429</v>
      </c>
      <c r="T11" s="2978"/>
    </row>
    <row r="12" spans="1:21" ht="9.9" customHeight="1">
      <c r="A12" s="2926"/>
      <c r="B12" s="2951" t="s">
        <v>1430</v>
      </c>
      <c r="C12" s="2934"/>
      <c r="D12" s="2934"/>
      <c r="E12" s="2935"/>
      <c r="F12" s="2968"/>
      <c r="G12" s="2966"/>
      <c r="H12" s="2967"/>
      <c r="I12" s="2900"/>
      <c r="J12" s="2951"/>
      <c r="K12" s="2934"/>
      <c r="L12" s="2935"/>
      <c r="M12" s="2983" t="s">
        <v>1350</v>
      </c>
      <c r="N12" s="2955"/>
      <c r="O12" s="2935"/>
      <c r="P12" s="2956"/>
      <c r="Q12" s="2951"/>
      <c r="R12" s="2900"/>
      <c r="S12" s="2979"/>
      <c r="T12" s="2980"/>
    </row>
    <row r="13" spans="1:21" ht="15.75" customHeight="1">
      <c r="A13" s="2927"/>
      <c r="B13" s="2952"/>
      <c r="C13" s="2953"/>
      <c r="D13" s="2953"/>
      <c r="E13" s="2954"/>
      <c r="F13" s="2969"/>
      <c r="G13" s="2970"/>
      <c r="H13" s="2971"/>
      <c r="I13" s="2974"/>
      <c r="J13" s="2952"/>
      <c r="K13" s="2953"/>
      <c r="L13" s="2954"/>
      <c r="M13" s="2984"/>
      <c r="N13" s="2957"/>
      <c r="O13" s="2954"/>
      <c r="P13" s="2957"/>
      <c r="Q13" s="2958"/>
      <c r="R13" s="2901"/>
      <c r="S13" s="2981"/>
      <c r="T13" s="2982"/>
    </row>
    <row r="14" spans="1:21" ht="9.9" customHeight="1">
      <c r="A14" s="2887"/>
      <c r="B14" s="2923"/>
      <c r="C14" s="2891"/>
      <c r="D14" s="2891"/>
      <c r="E14" s="2892"/>
      <c r="F14" s="2924"/>
      <c r="G14" s="2897"/>
      <c r="H14" s="2898"/>
      <c r="I14" s="2899"/>
      <c r="J14" s="2896" t="s">
        <v>1431</v>
      </c>
      <c r="K14" s="2897"/>
      <c r="L14" s="2898"/>
      <c r="M14" s="2905"/>
      <c r="N14" s="2914"/>
      <c r="O14" s="2906"/>
      <c r="P14" s="2908"/>
      <c r="Q14" s="2911"/>
      <c r="R14" s="2844"/>
      <c r="S14" s="2847" t="s">
        <v>1431</v>
      </c>
      <c r="T14" s="2848"/>
    </row>
    <row r="15" spans="1:21" ht="9.9" customHeight="1">
      <c r="A15" s="2888"/>
      <c r="B15" s="2893"/>
      <c r="C15" s="2894"/>
      <c r="D15" s="2894"/>
      <c r="E15" s="2895"/>
      <c r="F15" s="2878"/>
      <c r="G15" s="2879"/>
      <c r="H15" s="2880"/>
      <c r="I15" s="2900"/>
      <c r="J15" s="2878"/>
      <c r="K15" s="2879"/>
      <c r="L15" s="2880"/>
      <c r="M15" s="2872"/>
      <c r="N15" s="2915"/>
      <c r="O15" s="2907"/>
      <c r="P15" s="2909"/>
      <c r="Q15" s="2912"/>
      <c r="R15" s="2845"/>
      <c r="S15" s="2849"/>
      <c r="T15" s="2850"/>
    </row>
    <row r="16" spans="1:21" ht="9.9" customHeight="1">
      <c r="A16" s="2888"/>
      <c r="B16" s="2865"/>
      <c r="C16" s="2919"/>
      <c r="D16" s="2919"/>
      <c r="E16" s="2921"/>
      <c r="F16" s="2878"/>
      <c r="G16" s="2879"/>
      <c r="H16" s="2880"/>
      <c r="I16" s="2900"/>
      <c r="J16" s="2902"/>
      <c r="K16" s="2903"/>
      <c r="L16" s="2904"/>
      <c r="M16" s="2871"/>
      <c r="N16" s="2873"/>
      <c r="O16" s="2907"/>
      <c r="P16" s="2909"/>
      <c r="Q16" s="2912"/>
      <c r="R16" s="2845"/>
      <c r="S16" s="2849"/>
      <c r="T16" s="2850"/>
    </row>
    <row r="17" spans="1:20" ht="9.9" customHeight="1">
      <c r="A17" s="2888"/>
      <c r="B17" s="2868"/>
      <c r="C17" s="2869"/>
      <c r="D17" s="2869"/>
      <c r="E17" s="2870"/>
      <c r="F17" s="2878"/>
      <c r="G17" s="2879"/>
      <c r="H17" s="2880"/>
      <c r="I17" s="2900"/>
      <c r="J17" s="2875" t="s">
        <v>1432</v>
      </c>
      <c r="K17" s="2920"/>
      <c r="L17" s="2922"/>
      <c r="M17" s="2872"/>
      <c r="N17" s="2874"/>
      <c r="O17" s="2884"/>
      <c r="P17" s="2909"/>
      <c r="Q17" s="2912"/>
      <c r="R17" s="2845"/>
      <c r="S17" s="2851" t="s">
        <v>1431</v>
      </c>
      <c r="T17" s="2852"/>
    </row>
    <row r="18" spans="1:20" ht="9.9" customHeight="1">
      <c r="A18" s="2888"/>
      <c r="B18" s="2855"/>
      <c r="C18" s="2918"/>
      <c r="D18" s="2918"/>
      <c r="E18" s="2857"/>
      <c r="F18" s="2878"/>
      <c r="G18" s="2879"/>
      <c r="H18" s="2880"/>
      <c r="I18" s="2900"/>
      <c r="J18" s="2878"/>
      <c r="K18" s="2879"/>
      <c r="L18" s="2880"/>
      <c r="M18" s="2861"/>
      <c r="N18" s="2863"/>
      <c r="O18" s="2885"/>
      <c r="P18" s="2909"/>
      <c r="Q18" s="2912"/>
      <c r="R18" s="2845"/>
      <c r="S18" s="2849"/>
      <c r="T18" s="2850"/>
    </row>
    <row r="19" spans="1:20" ht="9.9" customHeight="1">
      <c r="A19" s="2889"/>
      <c r="B19" s="2858"/>
      <c r="C19" s="2859"/>
      <c r="D19" s="2859"/>
      <c r="E19" s="2860"/>
      <c r="F19" s="2881"/>
      <c r="G19" s="2882"/>
      <c r="H19" s="2883"/>
      <c r="I19" s="2901"/>
      <c r="J19" s="2881"/>
      <c r="K19" s="2882"/>
      <c r="L19" s="2883"/>
      <c r="M19" s="2862"/>
      <c r="N19" s="2864"/>
      <c r="O19" s="2886"/>
      <c r="P19" s="2910"/>
      <c r="Q19" s="2913"/>
      <c r="R19" s="2846"/>
      <c r="S19" s="2853"/>
      <c r="T19" s="2854"/>
    </row>
    <row r="20" spans="1:20" ht="9.9" customHeight="1">
      <c r="A20" s="2887"/>
      <c r="B20" s="2890"/>
      <c r="C20" s="2891"/>
      <c r="D20" s="2891"/>
      <c r="E20" s="2892"/>
      <c r="F20" s="2896"/>
      <c r="G20" s="2897"/>
      <c r="H20" s="2898"/>
      <c r="I20" s="2899"/>
      <c r="J20" s="2896" t="s">
        <v>1431</v>
      </c>
      <c r="K20" s="2897"/>
      <c r="L20" s="2898"/>
      <c r="M20" s="2905"/>
      <c r="N20" s="2914"/>
      <c r="O20" s="2906"/>
      <c r="P20" s="2908"/>
      <c r="Q20" s="2911"/>
      <c r="R20" s="2844"/>
      <c r="S20" s="2847" t="s">
        <v>1431</v>
      </c>
      <c r="T20" s="2848"/>
    </row>
    <row r="21" spans="1:20" ht="9.9" customHeight="1">
      <c r="A21" s="2888"/>
      <c r="B21" s="2893"/>
      <c r="C21" s="2894"/>
      <c r="D21" s="2894"/>
      <c r="E21" s="2895"/>
      <c r="F21" s="2878"/>
      <c r="G21" s="2879"/>
      <c r="H21" s="2880"/>
      <c r="I21" s="2900"/>
      <c r="J21" s="2878"/>
      <c r="K21" s="2879"/>
      <c r="L21" s="2880"/>
      <c r="M21" s="2872"/>
      <c r="N21" s="2915"/>
      <c r="O21" s="2907"/>
      <c r="P21" s="2909"/>
      <c r="Q21" s="2912"/>
      <c r="R21" s="2845"/>
      <c r="S21" s="2849"/>
      <c r="T21" s="2850"/>
    </row>
    <row r="22" spans="1:20" ht="9.9" customHeight="1">
      <c r="A22" s="2888"/>
      <c r="B22" s="2865"/>
      <c r="C22" s="2919"/>
      <c r="D22" s="2919"/>
      <c r="E22" s="2867"/>
      <c r="F22" s="2878"/>
      <c r="G22" s="2879"/>
      <c r="H22" s="2880"/>
      <c r="I22" s="2900"/>
      <c r="J22" s="2902"/>
      <c r="K22" s="2903"/>
      <c r="L22" s="2904"/>
      <c r="M22" s="2871"/>
      <c r="N22" s="2873"/>
      <c r="O22" s="2907"/>
      <c r="P22" s="2909"/>
      <c r="Q22" s="2912"/>
      <c r="R22" s="2845"/>
      <c r="S22" s="2849"/>
      <c r="T22" s="2850"/>
    </row>
    <row r="23" spans="1:20" ht="9.9" customHeight="1">
      <c r="A23" s="2888"/>
      <c r="B23" s="2868"/>
      <c r="C23" s="2869"/>
      <c r="D23" s="2869"/>
      <c r="E23" s="2870"/>
      <c r="F23" s="2878"/>
      <c r="G23" s="2879"/>
      <c r="H23" s="2880"/>
      <c r="I23" s="2900"/>
      <c r="J23" s="2875" t="s">
        <v>1432</v>
      </c>
      <c r="K23" s="2920"/>
      <c r="L23" s="2877"/>
      <c r="M23" s="2872"/>
      <c r="N23" s="2874"/>
      <c r="O23" s="2884"/>
      <c r="P23" s="2909"/>
      <c r="Q23" s="2912"/>
      <c r="R23" s="2845"/>
      <c r="S23" s="2851" t="s">
        <v>1431</v>
      </c>
      <c r="T23" s="2852"/>
    </row>
    <row r="24" spans="1:20" ht="9.9" customHeight="1">
      <c r="A24" s="2888"/>
      <c r="B24" s="2855"/>
      <c r="C24" s="2856"/>
      <c r="D24" s="2856"/>
      <c r="E24" s="2857"/>
      <c r="F24" s="2878"/>
      <c r="G24" s="2879"/>
      <c r="H24" s="2880"/>
      <c r="I24" s="2900"/>
      <c r="J24" s="2878"/>
      <c r="K24" s="2879"/>
      <c r="L24" s="2880"/>
      <c r="M24" s="2861"/>
      <c r="N24" s="2863"/>
      <c r="O24" s="2885"/>
      <c r="P24" s="2909"/>
      <c r="Q24" s="2912"/>
      <c r="R24" s="2845"/>
      <c r="S24" s="2849"/>
      <c r="T24" s="2850"/>
    </row>
    <row r="25" spans="1:20" ht="9.9" customHeight="1">
      <c r="A25" s="2889"/>
      <c r="B25" s="2858"/>
      <c r="C25" s="2859"/>
      <c r="D25" s="2859"/>
      <c r="E25" s="2860"/>
      <c r="F25" s="2881"/>
      <c r="G25" s="2882"/>
      <c r="H25" s="2883"/>
      <c r="I25" s="2901"/>
      <c r="J25" s="2881"/>
      <c r="K25" s="2882"/>
      <c r="L25" s="2883"/>
      <c r="M25" s="2862"/>
      <c r="N25" s="2864"/>
      <c r="O25" s="2886"/>
      <c r="P25" s="2910"/>
      <c r="Q25" s="2913"/>
      <c r="R25" s="2846"/>
      <c r="S25" s="2853"/>
      <c r="T25" s="2854"/>
    </row>
    <row r="26" spans="1:20" ht="9.9" customHeight="1">
      <c r="A26" s="2887"/>
      <c r="B26" s="2890"/>
      <c r="C26" s="2891"/>
      <c r="D26" s="2891"/>
      <c r="E26" s="2892"/>
      <c r="F26" s="2896"/>
      <c r="G26" s="2897"/>
      <c r="H26" s="2898"/>
      <c r="I26" s="2899"/>
      <c r="J26" s="2896" t="s">
        <v>1431</v>
      </c>
      <c r="K26" s="2897"/>
      <c r="L26" s="2898"/>
      <c r="M26" s="2905"/>
      <c r="N26" s="2914"/>
      <c r="O26" s="2906"/>
      <c r="P26" s="2908"/>
      <c r="Q26" s="2911"/>
      <c r="R26" s="2844"/>
      <c r="S26" s="2847" t="s">
        <v>1431</v>
      </c>
      <c r="T26" s="2848"/>
    </row>
    <row r="27" spans="1:20" ht="9.9" customHeight="1">
      <c r="A27" s="2888"/>
      <c r="B27" s="2893"/>
      <c r="C27" s="2894"/>
      <c r="D27" s="2894"/>
      <c r="E27" s="2895"/>
      <c r="F27" s="2878"/>
      <c r="G27" s="2879"/>
      <c r="H27" s="2880"/>
      <c r="I27" s="2900"/>
      <c r="J27" s="2878"/>
      <c r="K27" s="2879"/>
      <c r="L27" s="2880"/>
      <c r="M27" s="2872"/>
      <c r="N27" s="2915"/>
      <c r="O27" s="2907"/>
      <c r="P27" s="2909"/>
      <c r="Q27" s="2912"/>
      <c r="R27" s="2845"/>
      <c r="S27" s="2849"/>
      <c r="T27" s="2850"/>
    </row>
    <row r="28" spans="1:20" ht="9.9" customHeight="1">
      <c r="A28" s="2888"/>
      <c r="B28" s="2865"/>
      <c r="C28" s="2866"/>
      <c r="D28" s="2866"/>
      <c r="E28" s="2867"/>
      <c r="F28" s="2878"/>
      <c r="G28" s="2879"/>
      <c r="H28" s="2880"/>
      <c r="I28" s="2900"/>
      <c r="J28" s="2902"/>
      <c r="K28" s="2903"/>
      <c r="L28" s="2904"/>
      <c r="M28" s="2871"/>
      <c r="N28" s="2873"/>
      <c r="O28" s="2907"/>
      <c r="P28" s="2909"/>
      <c r="Q28" s="2912"/>
      <c r="R28" s="2845"/>
      <c r="S28" s="2916"/>
      <c r="T28" s="2917"/>
    </row>
    <row r="29" spans="1:20" ht="9.9" customHeight="1">
      <c r="A29" s="2888"/>
      <c r="B29" s="2868"/>
      <c r="C29" s="2869"/>
      <c r="D29" s="2869"/>
      <c r="E29" s="2870"/>
      <c r="F29" s="2878"/>
      <c r="G29" s="2879"/>
      <c r="H29" s="2880"/>
      <c r="I29" s="2900"/>
      <c r="J29" s="2875" t="s">
        <v>1432</v>
      </c>
      <c r="K29" s="2876"/>
      <c r="L29" s="2877"/>
      <c r="M29" s="2872"/>
      <c r="N29" s="2874"/>
      <c r="O29" s="2884"/>
      <c r="P29" s="2909"/>
      <c r="Q29" s="2912"/>
      <c r="R29" s="2845"/>
      <c r="S29" s="2851" t="s">
        <v>1431</v>
      </c>
      <c r="T29" s="2852"/>
    </row>
    <row r="30" spans="1:20" ht="9.9" customHeight="1">
      <c r="A30" s="2888"/>
      <c r="B30" s="2855"/>
      <c r="C30" s="2856"/>
      <c r="D30" s="2856"/>
      <c r="E30" s="2857"/>
      <c r="F30" s="2878"/>
      <c r="G30" s="2879"/>
      <c r="H30" s="2880"/>
      <c r="I30" s="2900"/>
      <c r="J30" s="2878"/>
      <c r="K30" s="2879"/>
      <c r="L30" s="2880"/>
      <c r="M30" s="2861"/>
      <c r="N30" s="2863"/>
      <c r="O30" s="2885"/>
      <c r="P30" s="2909"/>
      <c r="Q30" s="2912"/>
      <c r="R30" s="2845"/>
      <c r="S30" s="2849"/>
      <c r="T30" s="2850"/>
    </row>
    <row r="31" spans="1:20" ht="9.9" customHeight="1">
      <c r="A31" s="2889"/>
      <c r="B31" s="2858"/>
      <c r="C31" s="2859"/>
      <c r="D31" s="2859"/>
      <c r="E31" s="2860"/>
      <c r="F31" s="2881"/>
      <c r="G31" s="2882"/>
      <c r="H31" s="2883"/>
      <c r="I31" s="2901"/>
      <c r="J31" s="2881"/>
      <c r="K31" s="2882"/>
      <c r="L31" s="2883"/>
      <c r="M31" s="2862"/>
      <c r="N31" s="2864"/>
      <c r="O31" s="2886"/>
      <c r="P31" s="2910"/>
      <c r="Q31" s="2913"/>
      <c r="R31" s="2846"/>
      <c r="S31" s="2853"/>
      <c r="T31" s="2854"/>
    </row>
    <row r="32" spans="1:20" ht="9.9" customHeight="1">
      <c r="A32" s="2887"/>
      <c r="B32" s="2890"/>
      <c r="C32" s="2891"/>
      <c r="D32" s="2891"/>
      <c r="E32" s="2892"/>
      <c r="F32" s="2896"/>
      <c r="G32" s="2897"/>
      <c r="H32" s="2898"/>
      <c r="I32" s="2899"/>
      <c r="J32" s="2896" t="s">
        <v>1431</v>
      </c>
      <c r="K32" s="2897"/>
      <c r="L32" s="2898"/>
      <c r="M32" s="2905"/>
      <c r="N32" s="2914"/>
      <c r="O32" s="2906"/>
      <c r="P32" s="2908"/>
      <c r="Q32" s="2911"/>
      <c r="R32" s="2844"/>
      <c r="S32" s="2847" t="s">
        <v>1431</v>
      </c>
      <c r="T32" s="2848"/>
    </row>
    <row r="33" spans="1:20" ht="9.9" customHeight="1">
      <c r="A33" s="2888"/>
      <c r="B33" s="2893"/>
      <c r="C33" s="2894"/>
      <c r="D33" s="2894"/>
      <c r="E33" s="2895"/>
      <c r="F33" s="2878"/>
      <c r="G33" s="2879"/>
      <c r="H33" s="2880"/>
      <c r="I33" s="2900"/>
      <c r="J33" s="2878"/>
      <c r="K33" s="2879"/>
      <c r="L33" s="2880"/>
      <c r="M33" s="2872"/>
      <c r="N33" s="2915"/>
      <c r="O33" s="2907"/>
      <c r="P33" s="2909"/>
      <c r="Q33" s="2912"/>
      <c r="R33" s="2845"/>
      <c r="S33" s="2849"/>
      <c r="T33" s="2850"/>
    </row>
    <row r="34" spans="1:20" ht="9.9" customHeight="1">
      <c r="A34" s="2888"/>
      <c r="B34" s="2865"/>
      <c r="C34" s="2866"/>
      <c r="D34" s="2866"/>
      <c r="E34" s="2867"/>
      <c r="F34" s="2878"/>
      <c r="G34" s="2879"/>
      <c r="H34" s="2880"/>
      <c r="I34" s="2900"/>
      <c r="J34" s="2902"/>
      <c r="K34" s="2903"/>
      <c r="L34" s="2904"/>
      <c r="M34" s="2871"/>
      <c r="N34" s="2873"/>
      <c r="O34" s="2907"/>
      <c r="P34" s="2909"/>
      <c r="Q34" s="2912"/>
      <c r="R34" s="2845"/>
      <c r="S34" s="2849"/>
      <c r="T34" s="2850"/>
    </row>
    <row r="35" spans="1:20" ht="9.9" customHeight="1">
      <c r="A35" s="2888"/>
      <c r="B35" s="2868"/>
      <c r="C35" s="2869"/>
      <c r="D35" s="2869"/>
      <c r="E35" s="2870"/>
      <c r="F35" s="2878"/>
      <c r="G35" s="2879"/>
      <c r="H35" s="2880"/>
      <c r="I35" s="2900"/>
      <c r="J35" s="2875" t="s">
        <v>1432</v>
      </c>
      <c r="K35" s="2876"/>
      <c r="L35" s="2877"/>
      <c r="M35" s="2872"/>
      <c r="N35" s="2874"/>
      <c r="O35" s="2884"/>
      <c r="P35" s="2909"/>
      <c r="Q35" s="2912"/>
      <c r="R35" s="2845"/>
      <c r="S35" s="2851" t="s">
        <v>1431</v>
      </c>
      <c r="T35" s="2852"/>
    </row>
    <row r="36" spans="1:20" ht="9.9" customHeight="1">
      <c r="A36" s="2888"/>
      <c r="B36" s="2855"/>
      <c r="C36" s="2856"/>
      <c r="D36" s="2856"/>
      <c r="E36" s="2857"/>
      <c r="F36" s="2878"/>
      <c r="G36" s="2879"/>
      <c r="H36" s="2880"/>
      <c r="I36" s="2900"/>
      <c r="J36" s="2878"/>
      <c r="K36" s="2879"/>
      <c r="L36" s="2880"/>
      <c r="M36" s="2861"/>
      <c r="N36" s="2863"/>
      <c r="O36" s="2885"/>
      <c r="P36" s="2909"/>
      <c r="Q36" s="2912"/>
      <c r="R36" s="2845"/>
      <c r="S36" s="2849"/>
      <c r="T36" s="2850"/>
    </row>
    <row r="37" spans="1:20" ht="9.9" customHeight="1">
      <c r="A37" s="2889"/>
      <c r="B37" s="2858"/>
      <c r="C37" s="2859"/>
      <c r="D37" s="2859"/>
      <c r="E37" s="2860"/>
      <c r="F37" s="2881"/>
      <c r="G37" s="2882"/>
      <c r="H37" s="2883"/>
      <c r="I37" s="2901"/>
      <c r="J37" s="2881"/>
      <c r="K37" s="2882"/>
      <c r="L37" s="2883"/>
      <c r="M37" s="2862"/>
      <c r="N37" s="2864"/>
      <c r="O37" s="2886"/>
      <c r="P37" s="2910"/>
      <c r="Q37" s="2913"/>
      <c r="R37" s="2846"/>
      <c r="S37" s="2853"/>
      <c r="T37" s="2854"/>
    </row>
    <row r="38" spans="1:20" ht="9.9" customHeight="1">
      <c r="A38" s="2887"/>
      <c r="B38" s="2890"/>
      <c r="C38" s="2891"/>
      <c r="D38" s="2891"/>
      <c r="E38" s="2892"/>
      <c r="F38" s="2896"/>
      <c r="G38" s="2897"/>
      <c r="H38" s="2898"/>
      <c r="I38" s="2899"/>
      <c r="J38" s="2896" t="s">
        <v>1431</v>
      </c>
      <c r="K38" s="2897"/>
      <c r="L38" s="2898"/>
      <c r="M38" s="2905"/>
      <c r="N38" s="2914"/>
      <c r="O38" s="2906"/>
      <c r="P38" s="2908"/>
      <c r="Q38" s="2911"/>
      <c r="R38" s="2844"/>
      <c r="S38" s="2847" t="s">
        <v>1431</v>
      </c>
      <c r="T38" s="2848"/>
    </row>
    <row r="39" spans="1:20" ht="9.9" customHeight="1">
      <c r="A39" s="2888"/>
      <c r="B39" s="2893"/>
      <c r="C39" s="2894"/>
      <c r="D39" s="2894"/>
      <c r="E39" s="2895"/>
      <c r="F39" s="2878"/>
      <c r="G39" s="2879"/>
      <c r="H39" s="2880"/>
      <c r="I39" s="2900"/>
      <c r="J39" s="2878"/>
      <c r="K39" s="2879"/>
      <c r="L39" s="2880"/>
      <c r="M39" s="2872"/>
      <c r="N39" s="2915"/>
      <c r="O39" s="2907"/>
      <c r="P39" s="2909"/>
      <c r="Q39" s="2912"/>
      <c r="R39" s="2845"/>
      <c r="S39" s="2849"/>
      <c r="T39" s="2850"/>
    </row>
    <row r="40" spans="1:20" ht="9.9" customHeight="1">
      <c r="A40" s="2888"/>
      <c r="B40" s="2865"/>
      <c r="C40" s="2866"/>
      <c r="D40" s="2866"/>
      <c r="E40" s="2867"/>
      <c r="F40" s="2878"/>
      <c r="G40" s="2879"/>
      <c r="H40" s="2880"/>
      <c r="I40" s="2900"/>
      <c r="J40" s="2902"/>
      <c r="K40" s="2903"/>
      <c r="L40" s="2904"/>
      <c r="M40" s="2871"/>
      <c r="N40" s="2873"/>
      <c r="O40" s="2907"/>
      <c r="P40" s="2909"/>
      <c r="Q40" s="2912"/>
      <c r="R40" s="2845"/>
      <c r="S40" s="2849"/>
      <c r="T40" s="2850"/>
    </row>
    <row r="41" spans="1:20" ht="9.9" customHeight="1">
      <c r="A41" s="2888"/>
      <c r="B41" s="2868"/>
      <c r="C41" s="2869"/>
      <c r="D41" s="2869"/>
      <c r="E41" s="2870"/>
      <c r="F41" s="2878"/>
      <c r="G41" s="2879"/>
      <c r="H41" s="2880"/>
      <c r="I41" s="2900"/>
      <c r="J41" s="2875" t="s">
        <v>1432</v>
      </c>
      <c r="K41" s="2876"/>
      <c r="L41" s="2877"/>
      <c r="M41" s="2872"/>
      <c r="N41" s="2874"/>
      <c r="O41" s="2884"/>
      <c r="P41" s="2909"/>
      <c r="Q41" s="2912"/>
      <c r="R41" s="2845"/>
      <c r="S41" s="2851" t="s">
        <v>1431</v>
      </c>
      <c r="T41" s="2852"/>
    </row>
    <row r="42" spans="1:20" ht="9.9" customHeight="1">
      <c r="A42" s="2888"/>
      <c r="B42" s="2855"/>
      <c r="C42" s="2856"/>
      <c r="D42" s="2856"/>
      <c r="E42" s="2857"/>
      <c r="F42" s="2878"/>
      <c r="G42" s="2879"/>
      <c r="H42" s="2880"/>
      <c r="I42" s="2900"/>
      <c r="J42" s="2878"/>
      <c r="K42" s="2879"/>
      <c r="L42" s="2880"/>
      <c r="M42" s="2861"/>
      <c r="N42" s="2863"/>
      <c r="O42" s="2885"/>
      <c r="P42" s="2909"/>
      <c r="Q42" s="2912"/>
      <c r="R42" s="2845"/>
      <c r="S42" s="2849"/>
      <c r="T42" s="2850"/>
    </row>
    <row r="43" spans="1:20" ht="9.9" customHeight="1">
      <c r="A43" s="2889"/>
      <c r="B43" s="2858"/>
      <c r="C43" s="2859"/>
      <c r="D43" s="2859"/>
      <c r="E43" s="2860"/>
      <c r="F43" s="2881"/>
      <c r="G43" s="2882"/>
      <c r="H43" s="2883"/>
      <c r="I43" s="2901"/>
      <c r="J43" s="2881"/>
      <c r="K43" s="2882"/>
      <c r="L43" s="2883"/>
      <c r="M43" s="2862"/>
      <c r="N43" s="2864"/>
      <c r="O43" s="2886"/>
      <c r="P43" s="2910"/>
      <c r="Q43" s="2913"/>
      <c r="R43" s="2846"/>
      <c r="S43" s="2853"/>
      <c r="T43" s="2854"/>
    </row>
    <row r="44" spans="1:20" ht="9.9" customHeight="1">
      <c r="A44" s="2887"/>
      <c r="B44" s="2890"/>
      <c r="C44" s="2891"/>
      <c r="D44" s="2891"/>
      <c r="E44" s="2892"/>
      <c r="F44" s="2896"/>
      <c r="G44" s="2897"/>
      <c r="H44" s="2898"/>
      <c r="I44" s="2899"/>
      <c r="J44" s="2896" t="s">
        <v>1431</v>
      </c>
      <c r="K44" s="2897"/>
      <c r="L44" s="2898"/>
      <c r="M44" s="2905"/>
      <c r="N44" s="2914"/>
      <c r="O44" s="2906"/>
      <c r="P44" s="2908"/>
      <c r="Q44" s="2911"/>
      <c r="R44" s="2844"/>
      <c r="S44" s="2847" t="s">
        <v>1431</v>
      </c>
      <c r="T44" s="2848"/>
    </row>
    <row r="45" spans="1:20" ht="9.9" customHeight="1">
      <c r="A45" s="2888"/>
      <c r="B45" s="2893"/>
      <c r="C45" s="2894"/>
      <c r="D45" s="2894"/>
      <c r="E45" s="2895"/>
      <c r="F45" s="2878"/>
      <c r="G45" s="2879"/>
      <c r="H45" s="2880"/>
      <c r="I45" s="2900"/>
      <c r="J45" s="2878"/>
      <c r="K45" s="2879"/>
      <c r="L45" s="2880"/>
      <c r="M45" s="2872"/>
      <c r="N45" s="2915"/>
      <c r="O45" s="2907"/>
      <c r="P45" s="2909"/>
      <c r="Q45" s="2912"/>
      <c r="R45" s="2845"/>
      <c r="S45" s="2849"/>
      <c r="T45" s="2850"/>
    </row>
    <row r="46" spans="1:20" ht="9.9" customHeight="1">
      <c r="A46" s="2888"/>
      <c r="B46" s="2865"/>
      <c r="C46" s="2866"/>
      <c r="D46" s="2866"/>
      <c r="E46" s="2867"/>
      <c r="F46" s="2878"/>
      <c r="G46" s="2879"/>
      <c r="H46" s="2880"/>
      <c r="I46" s="2900"/>
      <c r="J46" s="2902"/>
      <c r="K46" s="2903"/>
      <c r="L46" s="2904"/>
      <c r="M46" s="2871"/>
      <c r="N46" s="2873"/>
      <c r="O46" s="2907"/>
      <c r="P46" s="2909"/>
      <c r="Q46" s="2912"/>
      <c r="R46" s="2845"/>
      <c r="S46" s="2849"/>
      <c r="T46" s="2850"/>
    </row>
    <row r="47" spans="1:20" ht="9.9" customHeight="1">
      <c r="A47" s="2888"/>
      <c r="B47" s="2868"/>
      <c r="C47" s="2869"/>
      <c r="D47" s="2869"/>
      <c r="E47" s="2870"/>
      <c r="F47" s="2878"/>
      <c r="G47" s="2879"/>
      <c r="H47" s="2880"/>
      <c r="I47" s="2900"/>
      <c r="J47" s="2875" t="s">
        <v>1432</v>
      </c>
      <c r="K47" s="2876"/>
      <c r="L47" s="2877"/>
      <c r="M47" s="2872"/>
      <c r="N47" s="2874"/>
      <c r="O47" s="2884"/>
      <c r="P47" s="2909"/>
      <c r="Q47" s="2912"/>
      <c r="R47" s="2845"/>
      <c r="S47" s="2851" t="s">
        <v>1431</v>
      </c>
      <c r="T47" s="2852"/>
    </row>
    <row r="48" spans="1:20" ht="9.9" customHeight="1">
      <c r="A48" s="2888"/>
      <c r="B48" s="2855"/>
      <c r="C48" s="2856"/>
      <c r="D48" s="2856"/>
      <c r="E48" s="2857"/>
      <c r="F48" s="2878"/>
      <c r="G48" s="2879"/>
      <c r="H48" s="2880"/>
      <c r="I48" s="2900"/>
      <c r="J48" s="2878"/>
      <c r="K48" s="2879"/>
      <c r="L48" s="2880"/>
      <c r="M48" s="2861"/>
      <c r="N48" s="2863"/>
      <c r="O48" s="2885"/>
      <c r="P48" s="2909"/>
      <c r="Q48" s="2912"/>
      <c r="R48" s="2845"/>
      <c r="S48" s="2849"/>
      <c r="T48" s="2850"/>
    </row>
    <row r="49" spans="1:21" ht="9.9" customHeight="1">
      <c r="A49" s="2889"/>
      <c r="B49" s="2858"/>
      <c r="C49" s="2859"/>
      <c r="D49" s="2859"/>
      <c r="E49" s="2860"/>
      <c r="F49" s="2881"/>
      <c r="G49" s="2882"/>
      <c r="H49" s="2883"/>
      <c r="I49" s="2901"/>
      <c r="J49" s="2881"/>
      <c r="K49" s="2882"/>
      <c r="L49" s="2883"/>
      <c r="M49" s="2862"/>
      <c r="N49" s="2864"/>
      <c r="O49" s="2886"/>
      <c r="P49" s="2910"/>
      <c r="Q49" s="2913"/>
      <c r="R49" s="2846"/>
      <c r="S49" s="2853"/>
      <c r="T49" s="2854"/>
    </row>
    <row r="50" spans="1:21" ht="9.9" customHeight="1">
      <c r="A50" s="2887"/>
      <c r="B50" s="2890"/>
      <c r="C50" s="2891"/>
      <c r="D50" s="2891"/>
      <c r="E50" s="2892"/>
      <c r="F50" s="2896"/>
      <c r="G50" s="2897"/>
      <c r="H50" s="2898"/>
      <c r="I50" s="2899"/>
      <c r="J50" s="2896" t="s">
        <v>1431</v>
      </c>
      <c r="K50" s="2897"/>
      <c r="L50" s="2898"/>
      <c r="M50" s="2905"/>
      <c r="N50" s="2914"/>
      <c r="O50" s="2906"/>
      <c r="P50" s="2908"/>
      <c r="Q50" s="2911"/>
      <c r="R50" s="2844"/>
      <c r="S50" s="2847" t="s">
        <v>1431</v>
      </c>
      <c r="T50" s="2848"/>
    </row>
    <row r="51" spans="1:21" ht="9.9" customHeight="1">
      <c r="A51" s="2888"/>
      <c r="B51" s="2893"/>
      <c r="C51" s="2894"/>
      <c r="D51" s="2894"/>
      <c r="E51" s="2895"/>
      <c r="F51" s="2878"/>
      <c r="G51" s="2879"/>
      <c r="H51" s="2880"/>
      <c r="I51" s="2900"/>
      <c r="J51" s="2878"/>
      <c r="K51" s="2879"/>
      <c r="L51" s="2880"/>
      <c r="M51" s="2872"/>
      <c r="N51" s="2915"/>
      <c r="O51" s="2907"/>
      <c r="P51" s="2909"/>
      <c r="Q51" s="2912"/>
      <c r="R51" s="2845"/>
      <c r="S51" s="2849"/>
      <c r="T51" s="2850"/>
    </row>
    <row r="52" spans="1:21" ht="9.9" customHeight="1">
      <c r="A52" s="2888"/>
      <c r="B52" s="2865"/>
      <c r="C52" s="2866"/>
      <c r="D52" s="2866"/>
      <c r="E52" s="2867"/>
      <c r="F52" s="2878"/>
      <c r="G52" s="2879"/>
      <c r="H52" s="2880"/>
      <c r="I52" s="2900"/>
      <c r="J52" s="2902"/>
      <c r="K52" s="2903"/>
      <c r="L52" s="2904"/>
      <c r="M52" s="2871"/>
      <c r="N52" s="2873"/>
      <c r="O52" s="2907"/>
      <c r="P52" s="2909"/>
      <c r="Q52" s="2912"/>
      <c r="R52" s="2845"/>
      <c r="S52" s="2849"/>
      <c r="T52" s="2850"/>
    </row>
    <row r="53" spans="1:21" ht="9.9" customHeight="1">
      <c r="A53" s="2888"/>
      <c r="B53" s="2868"/>
      <c r="C53" s="2869"/>
      <c r="D53" s="2869"/>
      <c r="E53" s="2870"/>
      <c r="F53" s="2878"/>
      <c r="G53" s="2879"/>
      <c r="H53" s="2880"/>
      <c r="I53" s="2900"/>
      <c r="J53" s="2875" t="s">
        <v>1432</v>
      </c>
      <c r="K53" s="2876"/>
      <c r="L53" s="2877"/>
      <c r="M53" s="2872"/>
      <c r="N53" s="2874"/>
      <c r="O53" s="2884"/>
      <c r="P53" s="2909"/>
      <c r="Q53" s="2912"/>
      <c r="R53" s="2845"/>
      <c r="S53" s="2851" t="s">
        <v>1431</v>
      </c>
      <c r="T53" s="2852"/>
    </row>
    <row r="54" spans="1:21" ht="9.9" customHeight="1">
      <c r="A54" s="2888"/>
      <c r="B54" s="2855"/>
      <c r="C54" s="2856"/>
      <c r="D54" s="2856"/>
      <c r="E54" s="2857"/>
      <c r="F54" s="2878"/>
      <c r="G54" s="2879"/>
      <c r="H54" s="2880"/>
      <c r="I54" s="2900"/>
      <c r="J54" s="2878"/>
      <c r="K54" s="2879"/>
      <c r="L54" s="2880"/>
      <c r="M54" s="2861"/>
      <c r="N54" s="2863"/>
      <c r="O54" s="2885"/>
      <c r="P54" s="2909"/>
      <c r="Q54" s="2912"/>
      <c r="R54" s="2845"/>
      <c r="S54" s="2849"/>
      <c r="T54" s="2850"/>
    </row>
    <row r="55" spans="1:21" ht="9.9" customHeight="1">
      <c r="A55" s="2889"/>
      <c r="B55" s="2858"/>
      <c r="C55" s="2859"/>
      <c r="D55" s="2859"/>
      <c r="E55" s="2860"/>
      <c r="F55" s="2881"/>
      <c r="G55" s="2882"/>
      <c r="H55" s="2883"/>
      <c r="I55" s="2901"/>
      <c r="J55" s="2881"/>
      <c r="K55" s="2882"/>
      <c r="L55" s="2883"/>
      <c r="M55" s="2862"/>
      <c r="N55" s="2864"/>
      <c r="O55" s="2886"/>
      <c r="P55" s="2910"/>
      <c r="Q55" s="2913"/>
      <c r="R55" s="2846"/>
      <c r="S55" s="2853"/>
      <c r="T55" s="2854"/>
    </row>
    <row r="56" spans="1:21" ht="9.9" customHeight="1">
      <c r="A56" s="2887"/>
      <c r="B56" s="2890"/>
      <c r="C56" s="2891"/>
      <c r="D56" s="2891"/>
      <c r="E56" s="2892"/>
      <c r="F56" s="2896"/>
      <c r="G56" s="2897"/>
      <c r="H56" s="2898"/>
      <c r="I56" s="2899"/>
      <c r="J56" s="2896" t="s">
        <v>1431</v>
      </c>
      <c r="K56" s="2897"/>
      <c r="L56" s="2898"/>
      <c r="M56" s="2905"/>
      <c r="N56" s="2914"/>
      <c r="O56" s="2906"/>
      <c r="P56" s="2908"/>
      <c r="Q56" s="2911"/>
      <c r="R56" s="2844"/>
      <c r="S56" s="2847" t="s">
        <v>1431</v>
      </c>
      <c r="T56" s="2848"/>
    </row>
    <row r="57" spans="1:21" ht="9.9" customHeight="1">
      <c r="A57" s="2888"/>
      <c r="B57" s="2893"/>
      <c r="C57" s="2894"/>
      <c r="D57" s="2894"/>
      <c r="E57" s="2895"/>
      <c r="F57" s="2878"/>
      <c r="G57" s="2879"/>
      <c r="H57" s="2880"/>
      <c r="I57" s="2900"/>
      <c r="J57" s="2878"/>
      <c r="K57" s="2879"/>
      <c r="L57" s="2880"/>
      <c r="M57" s="2872"/>
      <c r="N57" s="2915"/>
      <c r="O57" s="2907"/>
      <c r="P57" s="2909"/>
      <c r="Q57" s="2912"/>
      <c r="R57" s="2845"/>
      <c r="S57" s="2849"/>
      <c r="T57" s="2850"/>
    </row>
    <row r="58" spans="1:21" ht="9.9" customHeight="1">
      <c r="A58" s="2888"/>
      <c r="B58" s="2865"/>
      <c r="C58" s="2866"/>
      <c r="D58" s="2866"/>
      <c r="E58" s="2867"/>
      <c r="F58" s="2878"/>
      <c r="G58" s="2879"/>
      <c r="H58" s="2880"/>
      <c r="I58" s="2900"/>
      <c r="J58" s="2902"/>
      <c r="K58" s="2903"/>
      <c r="L58" s="2904"/>
      <c r="M58" s="2871"/>
      <c r="N58" s="2873"/>
      <c r="O58" s="2907"/>
      <c r="P58" s="2909"/>
      <c r="Q58" s="2912"/>
      <c r="R58" s="2845"/>
      <c r="S58" s="2849"/>
      <c r="T58" s="2850"/>
    </row>
    <row r="59" spans="1:21" ht="9.9" customHeight="1">
      <c r="A59" s="2888"/>
      <c r="B59" s="2868"/>
      <c r="C59" s="2869"/>
      <c r="D59" s="2869"/>
      <c r="E59" s="2870"/>
      <c r="F59" s="2878"/>
      <c r="G59" s="2879"/>
      <c r="H59" s="2880"/>
      <c r="I59" s="2900"/>
      <c r="J59" s="2875" t="s">
        <v>1432</v>
      </c>
      <c r="K59" s="2876"/>
      <c r="L59" s="2877"/>
      <c r="M59" s="2872"/>
      <c r="N59" s="2874"/>
      <c r="O59" s="2884"/>
      <c r="P59" s="2909"/>
      <c r="Q59" s="2912"/>
      <c r="R59" s="2845"/>
      <c r="S59" s="2851" t="s">
        <v>1431</v>
      </c>
      <c r="T59" s="2852"/>
    </row>
    <row r="60" spans="1:21" ht="9.9" customHeight="1">
      <c r="A60" s="2888"/>
      <c r="B60" s="2855"/>
      <c r="C60" s="2856"/>
      <c r="D60" s="2856"/>
      <c r="E60" s="2857"/>
      <c r="F60" s="2878"/>
      <c r="G60" s="2879"/>
      <c r="H60" s="2880"/>
      <c r="I60" s="2900"/>
      <c r="J60" s="2878"/>
      <c r="K60" s="2879"/>
      <c r="L60" s="2880"/>
      <c r="M60" s="2861"/>
      <c r="N60" s="2863"/>
      <c r="O60" s="2885"/>
      <c r="P60" s="2909"/>
      <c r="Q60" s="2912"/>
      <c r="R60" s="2845"/>
      <c r="S60" s="2849"/>
      <c r="T60" s="2850"/>
    </row>
    <row r="61" spans="1:21" ht="9.9" customHeight="1">
      <c r="A61" s="2889"/>
      <c r="B61" s="2858"/>
      <c r="C61" s="2859"/>
      <c r="D61" s="2859"/>
      <c r="E61" s="2860"/>
      <c r="F61" s="2881"/>
      <c r="G61" s="2882"/>
      <c r="H61" s="2883"/>
      <c r="I61" s="2901"/>
      <c r="J61" s="2881"/>
      <c r="K61" s="2882"/>
      <c r="L61" s="2883"/>
      <c r="M61" s="2862"/>
      <c r="N61" s="2864"/>
      <c r="O61" s="2886"/>
      <c r="P61" s="2910"/>
      <c r="Q61" s="2913"/>
      <c r="R61" s="2846"/>
      <c r="S61" s="2853"/>
      <c r="T61" s="2854"/>
    </row>
    <row r="62" spans="1:21" s="724" customFormat="1" ht="13.5" customHeight="1">
      <c r="A62" s="725" t="s">
        <v>1433</v>
      </c>
      <c r="B62" s="725"/>
      <c r="C62" s="725"/>
      <c r="D62" s="725"/>
      <c r="H62" s="725"/>
      <c r="I62" s="725"/>
      <c r="J62" s="725"/>
      <c r="K62" s="725"/>
      <c r="L62" s="725"/>
      <c r="M62" s="726"/>
      <c r="N62" s="726"/>
      <c r="O62" s="726"/>
      <c r="P62" s="2842" t="s">
        <v>1434</v>
      </c>
      <c r="Q62" s="2842"/>
      <c r="R62" s="2842"/>
      <c r="S62" s="2842"/>
      <c r="T62" s="2842"/>
      <c r="U62" s="727"/>
    </row>
    <row r="63" spans="1:21" s="724" customFormat="1" ht="13.5" customHeight="1">
      <c r="A63" s="728" t="s">
        <v>1435</v>
      </c>
      <c r="B63" s="728"/>
      <c r="C63" s="728"/>
      <c r="E63" s="728" t="s">
        <v>1436</v>
      </c>
      <c r="F63" s="728"/>
      <c r="G63" s="728"/>
      <c r="H63" s="728"/>
      <c r="I63" s="728"/>
      <c r="K63" s="728" t="s">
        <v>1437</v>
      </c>
      <c r="N63" s="728" t="s">
        <v>1438</v>
      </c>
      <c r="P63" s="2842"/>
      <c r="Q63" s="2842"/>
      <c r="R63" s="2842"/>
      <c r="S63" s="2842"/>
      <c r="T63" s="2842"/>
      <c r="U63" s="727"/>
    </row>
    <row r="64" spans="1:21" s="724" customFormat="1" ht="11.25" customHeight="1">
      <c r="A64" s="728" t="s">
        <v>1439</v>
      </c>
      <c r="B64" s="728"/>
      <c r="C64" s="728"/>
      <c r="E64" s="728" t="s">
        <v>1440</v>
      </c>
      <c r="F64" s="728"/>
      <c r="G64" s="728"/>
      <c r="I64" s="728" t="s">
        <v>1441</v>
      </c>
      <c r="J64" s="728"/>
      <c r="K64" s="728"/>
      <c r="L64" s="728" t="s">
        <v>1442</v>
      </c>
      <c r="M64" s="729"/>
      <c r="N64" s="728" t="s">
        <v>1443</v>
      </c>
      <c r="O64" s="728"/>
      <c r="P64" s="2842" t="s">
        <v>1444</v>
      </c>
      <c r="Q64" s="2842"/>
      <c r="R64" s="2842"/>
      <c r="S64" s="2842"/>
      <c r="T64" s="2842"/>
      <c r="U64" s="727"/>
    </row>
    <row r="65" spans="1:21" s="724" customFormat="1" ht="14.25" customHeight="1">
      <c r="A65" s="728" t="s">
        <v>1445</v>
      </c>
      <c r="B65" s="730"/>
      <c r="C65" s="730"/>
      <c r="D65" s="730"/>
      <c r="E65" s="725"/>
      <c r="F65" s="728" t="s">
        <v>1446</v>
      </c>
      <c r="G65" s="730"/>
      <c r="H65" s="730"/>
      <c r="I65" s="730"/>
      <c r="J65" s="730"/>
      <c r="K65" s="728" t="s">
        <v>1447</v>
      </c>
      <c r="M65" s="728"/>
      <c r="N65" s="725"/>
      <c r="O65" s="725"/>
      <c r="P65" s="2842"/>
      <c r="Q65" s="2842"/>
      <c r="R65" s="2842"/>
      <c r="S65" s="2842"/>
      <c r="T65" s="2842"/>
      <c r="U65" s="727"/>
    </row>
    <row r="66" spans="1:21" s="724" customFormat="1" ht="13.5" customHeight="1">
      <c r="A66" s="2842" t="s">
        <v>1448</v>
      </c>
      <c r="B66" s="2842"/>
      <c r="C66" s="2842"/>
      <c r="D66" s="2842"/>
      <c r="E66" s="2842"/>
      <c r="F66" s="2842"/>
      <c r="G66" s="2842"/>
      <c r="H66" s="2842"/>
      <c r="I66" s="2842"/>
      <c r="J66" s="2842"/>
      <c r="K66" s="2842"/>
      <c r="L66" s="2842"/>
      <c r="M66" s="2842"/>
      <c r="N66" s="2842"/>
      <c r="O66" s="2842"/>
      <c r="P66" s="2842"/>
      <c r="Q66" s="2842"/>
      <c r="R66" s="2842"/>
      <c r="S66" s="2842"/>
      <c r="T66" s="2842"/>
      <c r="U66" s="727"/>
    </row>
    <row r="67" spans="1:21" s="724" customFormat="1" ht="13.5" customHeight="1">
      <c r="A67" s="2842"/>
      <c r="B67" s="2842"/>
      <c r="C67" s="2842"/>
      <c r="D67" s="2842"/>
      <c r="E67" s="2842"/>
      <c r="F67" s="2842"/>
      <c r="G67" s="2842"/>
      <c r="H67" s="2842"/>
      <c r="I67" s="2842"/>
      <c r="J67" s="2842"/>
      <c r="K67" s="2842"/>
      <c r="L67" s="2842"/>
      <c r="M67" s="2842"/>
      <c r="N67" s="2842"/>
      <c r="O67" s="2842"/>
      <c r="P67" s="2840" t="s">
        <v>1449</v>
      </c>
      <c r="Q67" s="2840"/>
      <c r="R67" s="2840"/>
      <c r="S67" s="2840"/>
      <c r="T67" s="2840"/>
      <c r="U67" s="727"/>
    </row>
    <row r="68" spans="1:21" s="724" customFormat="1" ht="13.5" customHeight="1">
      <c r="A68" s="2842"/>
      <c r="B68" s="2842"/>
      <c r="C68" s="2842"/>
      <c r="D68" s="2842"/>
      <c r="E68" s="2842"/>
      <c r="F68" s="2842"/>
      <c r="G68" s="2842"/>
      <c r="H68" s="2842"/>
      <c r="I68" s="2842"/>
      <c r="J68" s="2842"/>
      <c r="K68" s="2842"/>
      <c r="L68" s="2842"/>
      <c r="M68" s="2842"/>
      <c r="N68" s="2842"/>
      <c r="O68" s="2842"/>
      <c r="P68" s="2840"/>
      <c r="Q68" s="2840"/>
      <c r="R68" s="2840"/>
      <c r="S68" s="2840"/>
      <c r="T68" s="2840"/>
      <c r="U68" s="727"/>
    </row>
    <row r="69" spans="1:21" s="724" customFormat="1" ht="13.5" customHeight="1">
      <c r="A69" s="2843" t="s">
        <v>1450</v>
      </c>
      <c r="B69" s="2843"/>
      <c r="C69" s="2843"/>
      <c r="D69" s="2843"/>
      <c r="E69" s="2843"/>
      <c r="F69" s="2843"/>
      <c r="G69" s="2843"/>
      <c r="H69" s="2843"/>
      <c r="I69" s="2843"/>
      <c r="J69" s="2843"/>
      <c r="K69" s="2843"/>
      <c r="L69" s="2843"/>
      <c r="M69" s="2843"/>
      <c r="N69" s="2843"/>
      <c r="O69" s="2843"/>
      <c r="P69" s="2840" t="s">
        <v>1451</v>
      </c>
      <c r="Q69" s="2840"/>
      <c r="R69" s="2840"/>
      <c r="S69" s="2840"/>
      <c r="T69" s="2840"/>
      <c r="U69" s="727"/>
    </row>
    <row r="70" spans="1:21" s="724" customFormat="1" ht="13.5" customHeight="1">
      <c r="A70" s="2843" t="s">
        <v>1452</v>
      </c>
      <c r="B70" s="2843"/>
      <c r="C70" s="2843"/>
      <c r="D70" s="2843"/>
      <c r="E70" s="2843"/>
      <c r="F70" s="2843"/>
      <c r="G70" s="2843"/>
      <c r="H70" s="2843"/>
      <c r="I70" s="2843"/>
      <c r="J70" s="2843"/>
      <c r="K70" s="2843"/>
      <c r="L70" s="2843"/>
      <c r="M70" s="2843"/>
      <c r="N70" s="2843"/>
      <c r="O70" s="2843"/>
      <c r="P70" s="2840"/>
      <c r="Q70" s="2840"/>
      <c r="R70" s="2840"/>
      <c r="S70" s="2840"/>
      <c r="T70" s="2840"/>
      <c r="U70" s="731"/>
    </row>
    <row r="71" spans="1:21" ht="13.5" customHeight="1">
      <c r="A71" s="2839" t="s">
        <v>1453</v>
      </c>
      <c r="B71" s="2839"/>
      <c r="C71" s="2839"/>
      <c r="D71" s="2839"/>
      <c r="E71" s="2839"/>
      <c r="F71" s="2839"/>
      <c r="G71" s="2839"/>
      <c r="H71" s="2839"/>
      <c r="I71" s="2839"/>
      <c r="J71" s="2839"/>
      <c r="K71" s="2839"/>
      <c r="L71" s="2839"/>
      <c r="M71" s="2839"/>
      <c r="N71" s="2839"/>
      <c r="O71" s="2839"/>
      <c r="P71" s="2840" t="s">
        <v>1454</v>
      </c>
      <c r="Q71" s="2840"/>
      <c r="R71" s="2840"/>
      <c r="S71" s="2840"/>
      <c r="T71" s="2840"/>
      <c r="U71" s="731"/>
    </row>
    <row r="72" spans="1:21" ht="13.5" customHeight="1">
      <c r="A72" s="2839"/>
      <c r="B72" s="2839"/>
      <c r="C72" s="2839"/>
      <c r="D72" s="2839"/>
      <c r="E72" s="2839"/>
      <c r="F72" s="2839"/>
      <c r="G72" s="2839"/>
      <c r="H72" s="2839"/>
      <c r="I72" s="2839"/>
      <c r="J72" s="2839"/>
      <c r="K72" s="2839"/>
      <c r="L72" s="2839"/>
      <c r="M72" s="2839"/>
      <c r="N72" s="2839"/>
      <c r="O72" s="2839"/>
      <c r="P72" s="2840"/>
      <c r="Q72" s="2840"/>
      <c r="R72" s="2840"/>
      <c r="S72" s="2840"/>
      <c r="T72" s="2840"/>
      <c r="U72" s="731"/>
    </row>
    <row r="73" spans="1:21" ht="13.5" customHeight="1">
      <c r="A73" s="2839"/>
      <c r="B73" s="2839"/>
      <c r="C73" s="2839"/>
      <c r="D73" s="2839"/>
      <c r="E73" s="2839"/>
      <c r="F73" s="2839"/>
      <c r="G73" s="2839"/>
      <c r="H73" s="2839"/>
      <c r="I73" s="2839"/>
      <c r="J73" s="2839"/>
      <c r="K73" s="2839"/>
      <c r="L73" s="2839"/>
      <c r="M73" s="2839"/>
      <c r="N73" s="2839"/>
      <c r="O73" s="2839"/>
      <c r="P73" s="2841" t="s">
        <v>1455</v>
      </c>
      <c r="Q73" s="2841"/>
      <c r="R73" s="2841"/>
      <c r="S73" s="2841"/>
      <c r="T73" s="2841"/>
      <c r="U73" s="731"/>
    </row>
    <row r="74" spans="1:21">
      <c r="H74" s="709"/>
      <c r="I74" s="709"/>
      <c r="J74" s="709"/>
      <c r="K74" s="709"/>
      <c r="L74" s="709"/>
      <c r="M74" s="709"/>
      <c r="N74" s="709"/>
      <c r="O74" s="709"/>
      <c r="Q74" s="709"/>
      <c r="R74" s="709"/>
      <c r="S74" s="709"/>
      <c r="T74" s="709"/>
    </row>
    <row r="75" spans="1:21">
      <c r="H75" s="709"/>
      <c r="I75" s="709"/>
      <c r="J75" s="709"/>
      <c r="K75" s="709"/>
      <c r="L75" s="709"/>
      <c r="M75" s="709"/>
      <c r="N75" s="709"/>
      <c r="O75" s="709"/>
      <c r="Q75" s="709"/>
      <c r="R75" s="709"/>
      <c r="S75" s="709"/>
      <c r="T75" s="709"/>
    </row>
    <row r="76" spans="1:21">
      <c r="H76" s="709"/>
      <c r="I76" s="709"/>
      <c r="J76" s="709"/>
      <c r="K76" s="709"/>
      <c r="L76" s="709"/>
      <c r="M76" s="709"/>
      <c r="N76" s="709"/>
      <c r="O76" s="709"/>
    </row>
    <row r="77" spans="1:21">
      <c r="P77" s="709"/>
      <c r="Q77" s="709"/>
      <c r="R77" s="709"/>
      <c r="S77" s="709"/>
      <c r="T77" s="709"/>
    </row>
    <row r="78" spans="1:21">
      <c r="P78" s="709"/>
      <c r="Q78" s="709"/>
      <c r="R78" s="709"/>
      <c r="S78" s="709"/>
      <c r="T78" s="709"/>
    </row>
    <row r="79" spans="1:21">
      <c r="P79" s="709"/>
    </row>
    <row r="83" spans="15:19">
      <c r="O83" s="709"/>
    </row>
    <row r="86" spans="15:19">
      <c r="P86" s="733"/>
      <c r="Q86" s="733"/>
      <c r="R86" s="733"/>
      <c r="S86" s="734"/>
    </row>
  </sheetData>
  <sheetProtection formatCells="0"/>
  <mergeCells count="209">
    <mergeCell ref="A4:C4"/>
    <mergeCell ref="D4:I4"/>
    <mergeCell ref="R4:T4"/>
    <mergeCell ref="A6:M6"/>
    <mergeCell ref="P6:Q6"/>
    <mergeCell ref="S6:T6"/>
    <mergeCell ref="M1:Q1"/>
    <mergeCell ref="M2:Q2"/>
    <mergeCell ref="R2:R3"/>
    <mergeCell ref="S2:T3"/>
    <mergeCell ref="A3:C3"/>
    <mergeCell ref="D3:I3"/>
    <mergeCell ref="O8:O10"/>
    <mergeCell ref="P8:R10"/>
    <mergeCell ref="S8:T10"/>
    <mergeCell ref="B10:E11"/>
    <mergeCell ref="M10:N11"/>
    <mergeCell ref="J11:L13"/>
    <mergeCell ref="O11:O13"/>
    <mergeCell ref="P11:P13"/>
    <mergeCell ref="Q11:Q13"/>
    <mergeCell ref="R11:R13"/>
    <mergeCell ref="B8:E9"/>
    <mergeCell ref="F8:H13"/>
    <mergeCell ref="I8:I13"/>
    <mergeCell ref="J8:L10"/>
    <mergeCell ref="M8:N9"/>
    <mergeCell ref="S11:T13"/>
    <mergeCell ref="B12:E13"/>
    <mergeCell ref="M12:N13"/>
    <mergeCell ref="A14:A19"/>
    <mergeCell ref="B14:E15"/>
    <mergeCell ref="F14:H19"/>
    <mergeCell ref="I14:I19"/>
    <mergeCell ref="J14:L16"/>
    <mergeCell ref="M14:M15"/>
    <mergeCell ref="N14:N15"/>
    <mergeCell ref="A8:A13"/>
    <mergeCell ref="A20:A25"/>
    <mergeCell ref="B20:E21"/>
    <mergeCell ref="F20:H25"/>
    <mergeCell ref="I20:I25"/>
    <mergeCell ref="J20:L22"/>
    <mergeCell ref="M20:M21"/>
    <mergeCell ref="S17:T19"/>
    <mergeCell ref="B18:E19"/>
    <mergeCell ref="M18:M19"/>
    <mergeCell ref="N18:N19"/>
    <mergeCell ref="R14:R19"/>
    <mergeCell ref="S14:T16"/>
    <mergeCell ref="B22:E23"/>
    <mergeCell ref="M22:M23"/>
    <mergeCell ref="N22:N23"/>
    <mergeCell ref="J23:L25"/>
    <mergeCell ref="O23:O25"/>
    <mergeCell ref="S23:T25"/>
    <mergeCell ref="B24:E25"/>
    <mergeCell ref="M24:M25"/>
    <mergeCell ref="N24:N25"/>
    <mergeCell ref="O14:O16"/>
    <mergeCell ref="P14:P19"/>
    <mergeCell ref="Q14:Q19"/>
    <mergeCell ref="B16:E17"/>
    <mergeCell ref="M16:M17"/>
    <mergeCell ref="N16:N17"/>
    <mergeCell ref="J17:L19"/>
    <mergeCell ref="O17:O19"/>
    <mergeCell ref="N20:N21"/>
    <mergeCell ref="O26:O28"/>
    <mergeCell ref="P26:P31"/>
    <mergeCell ref="Q26:Q31"/>
    <mergeCell ref="R26:R31"/>
    <mergeCell ref="S26:T28"/>
    <mergeCell ref="N28:N29"/>
    <mergeCell ref="O29:O31"/>
    <mergeCell ref="S29:T31"/>
    <mergeCell ref="R20:R25"/>
    <mergeCell ref="S20:T22"/>
    <mergeCell ref="O20:O22"/>
    <mergeCell ref="P20:P25"/>
    <mergeCell ref="Q20:Q25"/>
    <mergeCell ref="M30:M31"/>
    <mergeCell ref="N30:N31"/>
    <mergeCell ref="A32:A37"/>
    <mergeCell ref="B32:E33"/>
    <mergeCell ref="F32:H37"/>
    <mergeCell ref="I32:I37"/>
    <mergeCell ref="J32:L34"/>
    <mergeCell ref="M32:M33"/>
    <mergeCell ref="N32:N33"/>
    <mergeCell ref="A26:A31"/>
    <mergeCell ref="B26:E27"/>
    <mergeCell ref="F26:H31"/>
    <mergeCell ref="I26:I31"/>
    <mergeCell ref="J26:L28"/>
    <mergeCell ref="M26:M27"/>
    <mergeCell ref="B28:E29"/>
    <mergeCell ref="M28:M29"/>
    <mergeCell ref="J29:L31"/>
    <mergeCell ref="B30:E31"/>
    <mergeCell ref="N26:N27"/>
    <mergeCell ref="A38:A43"/>
    <mergeCell ref="B38:E39"/>
    <mergeCell ref="F38:H43"/>
    <mergeCell ref="I38:I43"/>
    <mergeCell ref="J38:L40"/>
    <mergeCell ref="M38:M39"/>
    <mergeCell ref="O32:O34"/>
    <mergeCell ref="P32:P37"/>
    <mergeCell ref="Q32:Q37"/>
    <mergeCell ref="B34:E35"/>
    <mergeCell ref="M34:M35"/>
    <mergeCell ref="N34:N35"/>
    <mergeCell ref="J35:L37"/>
    <mergeCell ref="O35:O37"/>
    <mergeCell ref="N38:N39"/>
    <mergeCell ref="O38:O40"/>
    <mergeCell ref="P38:P43"/>
    <mergeCell ref="Q38:Q43"/>
    <mergeCell ref="S35:T37"/>
    <mergeCell ref="B36:E37"/>
    <mergeCell ref="M36:M37"/>
    <mergeCell ref="N36:N37"/>
    <mergeCell ref="R32:R37"/>
    <mergeCell ref="S32:T34"/>
    <mergeCell ref="B40:E41"/>
    <mergeCell ref="M40:M41"/>
    <mergeCell ref="N40:N41"/>
    <mergeCell ref="J41:L43"/>
    <mergeCell ref="O41:O43"/>
    <mergeCell ref="S41:T43"/>
    <mergeCell ref="B42:E43"/>
    <mergeCell ref="M42:M43"/>
    <mergeCell ref="N42:N43"/>
    <mergeCell ref="O44:O46"/>
    <mergeCell ref="P44:P49"/>
    <mergeCell ref="Q44:Q49"/>
    <mergeCell ref="R44:R49"/>
    <mergeCell ref="S44:T46"/>
    <mergeCell ref="N46:N47"/>
    <mergeCell ref="O47:O49"/>
    <mergeCell ref="S47:T49"/>
    <mergeCell ref="R38:R43"/>
    <mergeCell ref="S38:T40"/>
    <mergeCell ref="M48:M49"/>
    <mergeCell ref="N48:N49"/>
    <mergeCell ref="A50:A55"/>
    <mergeCell ref="B50:E51"/>
    <mergeCell ref="F50:H55"/>
    <mergeCell ref="I50:I55"/>
    <mergeCell ref="J50:L52"/>
    <mergeCell ref="M50:M51"/>
    <mergeCell ref="N50:N51"/>
    <mergeCell ref="A44:A49"/>
    <mergeCell ref="B44:E45"/>
    <mergeCell ref="F44:H49"/>
    <mergeCell ref="I44:I49"/>
    <mergeCell ref="J44:L46"/>
    <mergeCell ref="M44:M45"/>
    <mergeCell ref="B46:E47"/>
    <mergeCell ref="M46:M47"/>
    <mergeCell ref="J47:L49"/>
    <mergeCell ref="B48:E49"/>
    <mergeCell ref="N44:N45"/>
    <mergeCell ref="A56:A61"/>
    <mergeCell ref="B56:E57"/>
    <mergeCell ref="F56:H61"/>
    <mergeCell ref="I56:I61"/>
    <mergeCell ref="J56:L58"/>
    <mergeCell ref="M56:M57"/>
    <mergeCell ref="O50:O52"/>
    <mergeCell ref="P50:P55"/>
    <mergeCell ref="Q50:Q55"/>
    <mergeCell ref="B52:E53"/>
    <mergeCell ref="M52:M53"/>
    <mergeCell ref="N52:N53"/>
    <mergeCell ref="J53:L55"/>
    <mergeCell ref="O53:O55"/>
    <mergeCell ref="N56:N57"/>
    <mergeCell ref="O56:O58"/>
    <mergeCell ref="P56:P61"/>
    <mergeCell ref="Q56:Q61"/>
    <mergeCell ref="R56:R61"/>
    <mergeCell ref="S56:T58"/>
    <mergeCell ref="S53:T55"/>
    <mergeCell ref="B54:E55"/>
    <mergeCell ref="M54:M55"/>
    <mergeCell ref="N54:N55"/>
    <mergeCell ref="R50:R55"/>
    <mergeCell ref="S50:T52"/>
    <mergeCell ref="B58:E59"/>
    <mergeCell ref="M58:M59"/>
    <mergeCell ref="N58:N59"/>
    <mergeCell ref="J59:L61"/>
    <mergeCell ref="O59:O61"/>
    <mergeCell ref="S59:T61"/>
    <mergeCell ref="B60:E61"/>
    <mergeCell ref="M60:M61"/>
    <mergeCell ref="N60:N61"/>
    <mergeCell ref="A71:O73"/>
    <mergeCell ref="P71:T72"/>
    <mergeCell ref="P73:T73"/>
    <mergeCell ref="P62:T63"/>
    <mergeCell ref="P64:T66"/>
    <mergeCell ref="A66:O68"/>
    <mergeCell ref="P67:T68"/>
    <mergeCell ref="A69:O69"/>
    <mergeCell ref="P69:T70"/>
    <mergeCell ref="A70:O70"/>
  </mergeCells>
  <phoneticPr fontId="19"/>
  <dataValidations count="1">
    <dataValidation type="list" allowBlank="1" showInputMessage="1" showErrorMessage="1" sqref="I14:I61">
      <formula1>"現,作,女,未,主,職,安,能,再,習,就,１特"</formula1>
    </dataValidation>
  </dataValidations>
  <pageMargins left="0.70866141732283472" right="0.70866141732283472" top="0.74803149606299213" bottom="0.74803149606299213" header="0.31496062992125984" footer="0.31496062992125984"/>
  <pageSetup paperSize="8" scale="64" orientation="landscape"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M67"/>
  <sheetViews>
    <sheetView view="pageBreakPreview" topLeftCell="A13" zoomScale="80" zoomScaleNormal="100" zoomScaleSheetLayoutView="80" workbookViewId="0">
      <selection activeCell="C11" sqref="C11"/>
    </sheetView>
  </sheetViews>
  <sheetFormatPr defaultColWidth="9" defaultRowHeight="13.2"/>
  <cols>
    <col min="1" max="58" width="2.21875" style="738" customWidth="1"/>
    <col min="59" max="16384" width="9" style="738"/>
  </cols>
  <sheetData>
    <row r="1" spans="1:39">
      <c r="A1" s="735"/>
      <c r="B1" s="735"/>
      <c r="C1" s="735"/>
      <c r="D1" s="735"/>
      <c r="E1" s="735"/>
      <c r="F1" s="735"/>
      <c r="G1" s="735"/>
      <c r="H1" s="735"/>
      <c r="I1" s="735"/>
      <c r="J1" s="735"/>
      <c r="K1" s="735"/>
      <c r="L1" s="735"/>
      <c r="M1" s="735"/>
      <c r="N1" s="735"/>
      <c r="O1" s="735"/>
      <c r="P1" s="735"/>
      <c r="Q1" s="735"/>
      <c r="R1" s="735"/>
      <c r="S1" s="735"/>
      <c r="T1" s="735"/>
      <c r="U1" s="735"/>
      <c r="V1" s="735"/>
      <c r="W1" s="735"/>
      <c r="X1" s="736"/>
      <c r="Y1" s="737"/>
      <c r="Z1" s="737"/>
      <c r="AA1" s="737"/>
      <c r="AB1" s="737"/>
      <c r="AD1" s="3011">
        <v>37778</v>
      </c>
      <c r="AE1" s="3011"/>
      <c r="AF1" s="3011"/>
      <c r="AG1" s="3011"/>
      <c r="AH1" s="3011"/>
      <c r="AI1" s="3011"/>
      <c r="AJ1" s="3011"/>
      <c r="AK1" s="737"/>
      <c r="AL1" s="737"/>
      <c r="AM1" s="737"/>
    </row>
    <row r="2" spans="1:39">
      <c r="A2" s="735"/>
      <c r="B2" s="735"/>
      <c r="C2" s="735"/>
      <c r="D2" s="735"/>
      <c r="E2" s="735"/>
      <c r="F2" s="735"/>
      <c r="G2" s="735"/>
      <c r="H2" s="735"/>
      <c r="I2" s="735"/>
      <c r="J2" s="735"/>
      <c r="K2" s="735"/>
      <c r="L2" s="735"/>
      <c r="M2" s="735"/>
      <c r="N2" s="735"/>
      <c r="O2" s="735"/>
      <c r="P2" s="735"/>
      <c r="Q2" s="735"/>
      <c r="R2" s="735"/>
      <c r="S2" s="735"/>
      <c r="T2" s="735"/>
      <c r="U2" s="735"/>
      <c r="V2" s="735"/>
      <c r="W2" s="735"/>
      <c r="X2" s="736"/>
      <c r="Y2" s="739"/>
      <c r="Z2" s="739"/>
      <c r="AA2" s="739"/>
      <c r="AB2" s="739"/>
      <c r="AC2" s="739"/>
      <c r="AD2" s="739"/>
      <c r="AE2" s="739"/>
      <c r="AF2" s="739"/>
      <c r="AG2" s="739"/>
      <c r="AH2" s="739"/>
      <c r="AI2" s="739"/>
      <c r="AJ2" s="739"/>
      <c r="AK2" s="739"/>
      <c r="AL2" s="739"/>
      <c r="AM2" s="739"/>
    </row>
    <row r="3" spans="1:39">
      <c r="A3" s="735"/>
      <c r="B3" s="735"/>
      <c r="C3" s="735"/>
      <c r="D3" s="735"/>
      <c r="E3" s="735"/>
      <c r="F3" s="735"/>
      <c r="G3" s="735"/>
      <c r="H3" s="735"/>
      <c r="I3" s="735"/>
      <c r="J3" s="735"/>
      <c r="K3" s="735"/>
      <c r="L3" s="735"/>
      <c r="M3" s="735"/>
      <c r="N3" s="735"/>
      <c r="O3" s="735"/>
      <c r="P3" s="735"/>
      <c r="Q3" s="735"/>
      <c r="R3" s="735"/>
      <c r="S3" s="735"/>
      <c r="T3" s="735"/>
      <c r="U3" s="735"/>
      <c r="V3" s="735"/>
      <c r="W3" s="735"/>
      <c r="X3" s="735"/>
      <c r="Y3" s="735"/>
      <c r="Z3" s="735"/>
      <c r="AA3" s="735"/>
      <c r="AB3" s="735"/>
      <c r="AC3" s="735"/>
      <c r="AK3" s="735"/>
      <c r="AL3" s="735"/>
      <c r="AM3" s="735"/>
    </row>
    <row r="4" spans="1:39">
      <c r="A4" s="735"/>
      <c r="B4" s="3012" t="str">
        <f>IF(入力シート!C24&lt;30000000,"福岡県"&amp;入力シート!C5&amp;"長　殿","福岡県知事　殿")</f>
        <v>福岡県○○県土整備事務所長　殿</v>
      </c>
      <c r="C4" s="3012"/>
      <c r="D4" s="3012"/>
      <c r="E4" s="3012"/>
      <c r="F4" s="3012"/>
      <c r="G4" s="3012"/>
      <c r="H4" s="3012"/>
      <c r="I4" s="3012"/>
      <c r="J4" s="3012"/>
      <c r="K4" s="3012"/>
      <c r="L4" s="3012"/>
      <c r="M4" s="3012"/>
      <c r="N4" s="3012"/>
      <c r="O4" s="3012"/>
      <c r="P4" s="3012"/>
      <c r="Q4" s="735"/>
      <c r="R4" s="735"/>
      <c r="S4" s="735"/>
      <c r="T4" s="735"/>
      <c r="U4" s="735"/>
      <c r="V4" s="735"/>
      <c r="W4" s="735"/>
      <c r="X4" s="735"/>
      <c r="Y4" s="735"/>
      <c r="Z4" s="735"/>
      <c r="AA4" s="735"/>
      <c r="AB4" s="735"/>
      <c r="AC4" s="735"/>
      <c r="AD4" s="735"/>
      <c r="AE4" s="735"/>
      <c r="AF4" s="735"/>
      <c r="AG4" s="735"/>
      <c r="AH4" s="735"/>
      <c r="AI4" s="735"/>
      <c r="AJ4" s="735"/>
      <c r="AK4" s="735"/>
      <c r="AL4" s="735"/>
      <c r="AM4" s="735"/>
    </row>
    <row r="5" spans="1:39">
      <c r="A5" s="735"/>
      <c r="B5" s="735"/>
      <c r="C5" s="735"/>
      <c r="D5" s="735"/>
      <c r="E5" s="735"/>
      <c r="F5" s="735"/>
      <c r="G5" s="735"/>
      <c r="H5" s="735"/>
      <c r="I5" s="735"/>
      <c r="J5" s="735"/>
      <c r="K5" s="735"/>
      <c r="L5" s="735"/>
      <c r="M5" s="735"/>
      <c r="N5" s="735"/>
      <c r="O5" s="735"/>
      <c r="P5" s="735"/>
      <c r="Q5" s="735"/>
      <c r="R5" s="735"/>
      <c r="S5" s="735"/>
      <c r="T5" s="735"/>
      <c r="U5" s="735"/>
      <c r="V5" s="735"/>
      <c r="W5" s="735"/>
      <c r="X5" s="735"/>
      <c r="Y5" s="735"/>
      <c r="Z5" s="735"/>
      <c r="AA5" s="735"/>
      <c r="AB5" s="735"/>
      <c r="AC5" s="735"/>
      <c r="AD5" s="735"/>
      <c r="AE5" s="735"/>
      <c r="AF5" s="735"/>
      <c r="AG5" s="735"/>
      <c r="AH5" s="735"/>
      <c r="AI5" s="735"/>
      <c r="AJ5" s="735"/>
      <c r="AK5" s="735"/>
      <c r="AL5" s="735"/>
      <c r="AM5" s="735"/>
    </row>
    <row r="6" spans="1:39">
      <c r="A6" s="735"/>
      <c r="B6" s="735"/>
      <c r="C6" s="735"/>
      <c r="D6" s="735"/>
      <c r="E6" s="735"/>
      <c r="F6" s="735"/>
      <c r="G6" s="735"/>
      <c r="H6" s="735"/>
      <c r="I6" s="735"/>
      <c r="J6" s="735"/>
      <c r="K6" s="735"/>
      <c r="L6" s="735"/>
      <c r="M6" s="735"/>
      <c r="N6" s="735"/>
      <c r="O6" s="735"/>
      <c r="P6" s="735"/>
      <c r="Q6" s="735"/>
      <c r="R6" s="735"/>
      <c r="S6" s="735"/>
      <c r="T6" s="735"/>
      <c r="U6" s="735"/>
      <c r="V6" s="735"/>
      <c r="W6" s="735"/>
      <c r="X6" s="735"/>
      <c r="Y6" s="735"/>
      <c r="Z6" s="735"/>
      <c r="AA6" s="735"/>
      <c r="AB6" s="735"/>
      <c r="AC6" s="735"/>
      <c r="AD6" s="735"/>
      <c r="AE6" s="735"/>
      <c r="AF6" s="735"/>
      <c r="AG6" s="735"/>
      <c r="AH6" s="735"/>
      <c r="AI6" s="735"/>
      <c r="AJ6" s="735"/>
      <c r="AK6" s="735"/>
      <c r="AL6" s="735"/>
      <c r="AM6" s="735"/>
    </row>
    <row r="7" spans="1:39">
      <c r="A7" s="735"/>
      <c r="B7" s="735"/>
      <c r="C7" s="735"/>
      <c r="D7" s="735"/>
      <c r="E7" s="735"/>
      <c r="F7" s="735"/>
      <c r="G7" s="735"/>
      <c r="H7" s="735"/>
      <c r="I7" s="735"/>
      <c r="J7" s="735"/>
      <c r="K7" s="735"/>
      <c r="L7" s="735"/>
      <c r="M7" s="735"/>
      <c r="N7" s="735"/>
      <c r="O7" s="735"/>
      <c r="P7" s="735"/>
      <c r="Q7" s="735"/>
      <c r="R7" s="735"/>
      <c r="S7" s="735"/>
      <c r="T7" s="735"/>
      <c r="U7" s="735"/>
      <c r="V7" s="735"/>
      <c r="W7" s="735"/>
      <c r="X7" s="735"/>
      <c r="Y7" s="735"/>
      <c r="Z7" s="735"/>
      <c r="AA7" s="735"/>
      <c r="AB7" s="735"/>
      <c r="AC7" s="735"/>
      <c r="AD7" s="735"/>
      <c r="AE7" s="735"/>
      <c r="AF7" s="735"/>
      <c r="AG7" s="735"/>
      <c r="AH7" s="735"/>
      <c r="AI7" s="735"/>
      <c r="AJ7" s="735"/>
      <c r="AK7" s="735"/>
      <c r="AL7" s="735"/>
      <c r="AM7" s="735"/>
    </row>
    <row r="8" spans="1:39">
      <c r="A8" s="735"/>
      <c r="B8" s="735"/>
      <c r="C8" s="735"/>
      <c r="D8" s="735"/>
      <c r="E8" s="735"/>
      <c r="F8" s="735"/>
      <c r="G8" s="735"/>
      <c r="H8" s="735"/>
      <c r="I8" s="735"/>
      <c r="J8" s="735"/>
      <c r="K8" s="735"/>
      <c r="L8" s="735"/>
      <c r="M8" s="735"/>
      <c r="N8" s="735"/>
      <c r="O8" s="735"/>
      <c r="P8" s="735"/>
      <c r="Q8" s="995" t="s">
        <v>1819</v>
      </c>
      <c r="R8" s="735"/>
      <c r="S8" s="735"/>
      <c r="T8" s="735"/>
      <c r="U8" s="740" t="s">
        <v>1477</v>
      </c>
      <c r="V8" s="740"/>
      <c r="W8" s="740"/>
      <c r="X8" s="740"/>
      <c r="Y8" s="740"/>
      <c r="Z8" s="740"/>
      <c r="AA8" s="741"/>
      <c r="AB8" s="742"/>
      <c r="AC8" s="742"/>
      <c r="AD8" s="742"/>
      <c r="AE8" s="742"/>
      <c r="AF8" s="735"/>
      <c r="AG8" s="735"/>
      <c r="AH8" s="735"/>
      <c r="AI8" s="735"/>
      <c r="AJ8" s="735"/>
      <c r="AK8" s="735"/>
      <c r="AL8" s="735"/>
      <c r="AM8" s="735"/>
    </row>
    <row r="9" spans="1:39">
      <c r="A9" s="735"/>
      <c r="B9" s="735"/>
      <c r="C9" s="735"/>
      <c r="D9" s="735"/>
      <c r="E9" s="735"/>
      <c r="F9" s="735"/>
      <c r="G9" s="735"/>
      <c r="H9" s="735"/>
      <c r="I9" s="735"/>
      <c r="J9" s="735"/>
      <c r="K9" s="735"/>
      <c r="L9" s="735"/>
      <c r="M9" s="735"/>
      <c r="N9" s="735"/>
      <c r="O9" s="735"/>
      <c r="P9" s="735"/>
      <c r="Q9" s="735"/>
      <c r="R9" s="735"/>
      <c r="S9" s="735"/>
      <c r="T9" s="735"/>
      <c r="U9" s="740" t="s">
        <v>1478</v>
      </c>
      <c r="V9" s="740"/>
      <c r="W9" s="740"/>
      <c r="X9" s="740"/>
      <c r="Y9" s="740"/>
      <c r="Z9" s="740"/>
      <c r="AA9" s="741"/>
      <c r="AB9" s="742"/>
      <c r="AC9" s="742"/>
      <c r="AD9" s="742"/>
      <c r="AE9" s="742"/>
      <c r="AF9" s="735"/>
      <c r="AG9" s="735"/>
      <c r="AH9" s="735"/>
      <c r="AI9" s="735"/>
      <c r="AJ9" s="735"/>
      <c r="AK9" s="735"/>
      <c r="AL9" s="735"/>
      <c r="AM9" s="735"/>
    </row>
    <row r="10" spans="1:39">
      <c r="A10" s="735"/>
      <c r="B10" s="735"/>
      <c r="C10" s="735"/>
      <c r="D10" s="735"/>
      <c r="E10" s="735"/>
      <c r="F10" s="735"/>
      <c r="G10" s="735"/>
      <c r="H10" s="735"/>
      <c r="I10" s="735"/>
      <c r="J10" s="735"/>
      <c r="K10" s="735"/>
      <c r="L10" s="735"/>
      <c r="M10" s="735"/>
      <c r="N10" s="735"/>
      <c r="O10" s="735"/>
      <c r="P10" s="735"/>
      <c r="Q10" s="735"/>
      <c r="R10" s="735"/>
      <c r="S10" s="735"/>
      <c r="T10" s="735"/>
      <c r="U10" s="740" t="s">
        <v>1479</v>
      </c>
      <c r="V10" s="740"/>
      <c r="W10" s="740"/>
      <c r="X10" s="740"/>
      <c r="Y10" s="740"/>
      <c r="Z10" s="740"/>
      <c r="AA10" s="741"/>
      <c r="AB10" s="742"/>
      <c r="AC10" s="742"/>
      <c r="AD10" s="742"/>
      <c r="AE10" s="742"/>
      <c r="AF10" s="735"/>
      <c r="AG10" s="735"/>
      <c r="AH10" s="735"/>
      <c r="AI10" s="735"/>
      <c r="AJ10" s="735"/>
      <c r="AK10" s="735"/>
      <c r="AL10" s="736"/>
      <c r="AM10" s="736"/>
    </row>
    <row r="11" spans="1:39">
      <c r="A11" s="735"/>
      <c r="B11" s="735"/>
      <c r="C11" s="735"/>
      <c r="D11" s="735"/>
      <c r="E11" s="735"/>
      <c r="F11" s="735"/>
      <c r="G11" s="735"/>
      <c r="H11" s="735"/>
      <c r="I11" s="735"/>
      <c r="J11" s="735"/>
      <c r="K11" s="735"/>
      <c r="L11" s="735"/>
      <c r="M11" s="735"/>
      <c r="N11" s="735"/>
      <c r="O11" s="735"/>
      <c r="P11" s="735"/>
      <c r="Q11" s="735"/>
      <c r="R11" s="735"/>
      <c r="S11" s="735"/>
      <c r="T11" s="735"/>
      <c r="U11" s="735"/>
      <c r="V11" s="735"/>
      <c r="W11" s="735"/>
      <c r="X11" s="735"/>
      <c r="Y11" s="735"/>
      <c r="Z11" s="735"/>
      <c r="AA11" s="735"/>
      <c r="AB11" s="735"/>
      <c r="AC11" s="735"/>
      <c r="AD11" s="735"/>
      <c r="AE11" s="735"/>
      <c r="AF11" s="735"/>
      <c r="AG11" s="735"/>
      <c r="AH11" s="735"/>
      <c r="AI11" s="735"/>
      <c r="AJ11" s="735"/>
      <c r="AK11" s="735"/>
      <c r="AL11" s="735"/>
      <c r="AM11" s="735"/>
    </row>
    <row r="12" spans="1:39">
      <c r="A12" s="735"/>
      <c r="B12" s="735"/>
      <c r="C12" s="735"/>
      <c r="D12" s="735"/>
      <c r="E12" s="735"/>
      <c r="F12" s="735"/>
      <c r="G12" s="735"/>
      <c r="H12" s="735"/>
      <c r="I12" s="735"/>
      <c r="J12" s="735"/>
      <c r="K12" s="735"/>
      <c r="L12" s="735"/>
      <c r="M12" s="735"/>
      <c r="N12" s="735"/>
      <c r="O12" s="735"/>
      <c r="P12" s="735"/>
      <c r="Q12" s="735"/>
      <c r="R12" s="735"/>
      <c r="S12" s="735"/>
      <c r="T12" s="735"/>
      <c r="U12" s="735"/>
      <c r="V12" s="735"/>
      <c r="W12" s="735"/>
      <c r="X12" s="735"/>
      <c r="Y12" s="735"/>
      <c r="Z12" s="735"/>
      <c r="AA12" s="735"/>
      <c r="AB12" s="735"/>
      <c r="AC12" s="735"/>
      <c r="AD12" s="735"/>
      <c r="AE12" s="735"/>
      <c r="AF12" s="735"/>
      <c r="AG12" s="735"/>
      <c r="AH12" s="735"/>
      <c r="AI12" s="735"/>
      <c r="AJ12" s="735"/>
      <c r="AK12" s="735"/>
      <c r="AL12" s="735"/>
      <c r="AM12" s="735"/>
    </row>
    <row r="13" spans="1:39">
      <c r="A13" s="735"/>
      <c r="B13" s="735"/>
      <c r="C13" s="735"/>
      <c r="D13" s="735"/>
      <c r="E13" s="735"/>
      <c r="F13" s="735"/>
      <c r="G13" s="735"/>
      <c r="H13" s="735"/>
      <c r="I13" s="735"/>
      <c r="J13" s="735"/>
      <c r="K13" s="735"/>
      <c r="L13" s="735"/>
      <c r="M13" s="735"/>
      <c r="N13" s="735"/>
      <c r="O13" s="735"/>
      <c r="P13" s="735"/>
      <c r="Q13" s="735"/>
      <c r="R13" s="735"/>
      <c r="S13" s="735"/>
      <c r="T13" s="735"/>
      <c r="U13" s="735"/>
      <c r="V13" s="735"/>
      <c r="W13" s="735"/>
      <c r="X13" s="735"/>
      <c r="Y13" s="735"/>
      <c r="Z13" s="735"/>
      <c r="AA13" s="735"/>
      <c r="AB13" s="735"/>
      <c r="AC13" s="735"/>
      <c r="AD13" s="735"/>
      <c r="AE13" s="735"/>
      <c r="AF13" s="735"/>
      <c r="AG13" s="735"/>
      <c r="AH13" s="735"/>
      <c r="AI13" s="735"/>
      <c r="AJ13" s="735"/>
      <c r="AK13" s="735"/>
      <c r="AL13" s="735"/>
      <c r="AM13" s="735"/>
    </row>
    <row r="14" spans="1:39">
      <c r="A14" s="735"/>
      <c r="B14" s="735"/>
      <c r="C14" s="735"/>
      <c r="D14" s="735"/>
      <c r="E14" s="735"/>
      <c r="F14" s="735"/>
      <c r="G14" s="735"/>
      <c r="H14" s="735"/>
      <c r="I14" s="735"/>
      <c r="J14" s="735"/>
      <c r="K14" s="735"/>
      <c r="L14" s="735"/>
      <c r="M14" s="735"/>
      <c r="N14" s="735"/>
      <c r="O14" s="735"/>
      <c r="P14" s="735"/>
      <c r="Q14" s="735"/>
      <c r="R14" s="735"/>
      <c r="S14" s="735"/>
      <c r="T14" s="735"/>
      <c r="U14" s="735"/>
      <c r="V14" s="735"/>
      <c r="W14" s="735"/>
      <c r="X14" s="735"/>
      <c r="Y14" s="735"/>
      <c r="Z14" s="735"/>
      <c r="AA14" s="735"/>
      <c r="AB14" s="735"/>
      <c r="AC14" s="735"/>
      <c r="AD14" s="735"/>
      <c r="AE14" s="735"/>
      <c r="AF14" s="735"/>
      <c r="AG14" s="735"/>
      <c r="AH14" s="735"/>
      <c r="AI14" s="735"/>
      <c r="AJ14" s="735"/>
      <c r="AK14" s="735"/>
      <c r="AL14" s="735"/>
      <c r="AM14" s="735"/>
    </row>
    <row r="15" spans="1:39" ht="16.2">
      <c r="A15" s="735"/>
      <c r="B15" s="735"/>
      <c r="C15" s="3013" t="s">
        <v>1456</v>
      </c>
      <c r="D15" s="3013"/>
      <c r="E15" s="3013"/>
      <c r="F15" s="3013"/>
      <c r="G15" s="3013"/>
      <c r="H15" s="3013"/>
      <c r="I15" s="3013"/>
      <c r="J15" s="3013"/>
      <c r="K15" s="3013"/>
      <c r="L15" s="3013"/>
      <c r="M15" s="3013"/>
      <c r="N15" s="3013"/>
      <c r="O15" s="3013"/>
      <c r="P15" s="3013"/>
      <c r="Q15" s="3013"/>
      <c r="R15" s="3013"/>
      <c r="S15" s="3013"/>
      <c r="T15" s="3013"/>
      <c r="U15" s="3013"/>
      <c r="V15" s="3013"/>
      <c r="W15" s="3013"/>
      <c r="X15" s="3013"/>
      <c r="Y15" s="3013"/>
      <c r="Z15" s="3013"/>
      <c r="AA15" s="3013"/>
      <c r="AB15" s="3013"/>
      <c r="AC15" s="3013"/>
      <c r="AD15" s="3013"/>
      <c r="AE15" s="3013"/>
      <c r="AF15" s="3013"/>
      <c r="AG15" s="3013"/>
      <c r="AH15" s="3013"/>
      <c r="AI15" s="3013"/>
      <c r="AJ15" s="3013"/>
      <c r="AK15" s="3013"/>
      <c r="AL15" s="735"/>
      <c r="AM15" s="735"/>
    </row>
    <row r="16" spans="1:39">
      <c r="A16" s="735"/>
      <c r="B16" s="735"/>
      <c r="C16" s="735"/>
      <c r="D16" s="735"/>
      <c r="E16" s="735"/>
      <c r="F16" s="735"/>
      <c r="G16" s="735"/>
      <c r="H16" s="735"/>
      <c r="I16" s="735"/>
      <c r="J16" s="735"/>
      <c r="K16" s="735"/>
      <c r="L16" s="735"/>
      <c r="M16" s="735"/>
      <c r="N16" s="735"/>
      <c r="O16" s="735"/>
      <c r="P16" s="735"/>
      <c r="Q16" s="735"/>
      <c r="R16" s="735"/>
      <c r="S16" s="735"/>
      <c r="T16" s="735"/>
      <c r="U16" s="735"/>
      <c r="V16" s="735"/>
      <c r="W16" s="735"/>
      <c r="X16" s="735"/>
      <c r="Y16" s="735"/>
      <c r="Z16" s="735"/>
      <c r="AA16" s="735"/>
      <c r="AB16" s="735"/>
      <c r="AC16" s="735"/>
      <c r="AD16" s="735"/>
      <c r="AE16" s="735"/>
      <c r="AF16" s="735"/>
      <c r="AG16" s="735"/>
      <c r="AH16" s="735"/>
      <c r="AI16" s="735"/>
      <c r="AJ16" s="735"/>
      <c r="AK16" s="735"/>
      <c r="AL16" s="735"/>
      <c r="AM16" s="735"/>
    </row>
    <row r="17" spans="1:39">
      <c r="A17" s="735"/>
      <c r="B17" s="735"/>
      <c r="C17" s="735"/>
      <c r="D17" s="735"/>
      <c r="E17" s="735"/>
      <c r="F17" s="735"/>
      <c r="G17" s="735"/>
      <c r="H17" s="735"/>
      <c r="I17" s="735"/>
      <c r="J17" s="735"/>
      <c r="K17" s="735"/>
      <c r="L17" s="735"/>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row>
    <row r="18" spans="1:39">
      <c r="A18" s="735"/>
      <c r="B18" s="735"/>
      <c r="C18" s="735"/>
      <c r="D18" s="735"/>
      <c r="E18" s="735"/>
      <c r="F18" s="735"/>
      <c r="G18" s="735"/>
      <c r="H18" s="735"/>
      <c r="I18" s="735"/>
      <c r="J18" s="735"/>
      <c r="K18" s="735"/>
      <c r="L18" s="735"/>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row>
    <row r="19" spans="1:39">
      <c r="A19" s="735"/>
      <c r="B19" s="735"/>
      <c r="C19" s="735" t="s">
        <v>1457</v>
      </c>
      <c r="D19" s="735"/>
      <c r="E19" s="735"/>
      <c r="F19" s="735"/>
      <c r="G19" s="735"/>
      <c r="H19" s="735"/>
      <c r="I19" s="735"/>
      <c r="J19" s="735"/>
      <c r="K19" s="735"/>
      <c r="L19" s="735"/>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row>
    <row r="20" spans="1:39">
      <c r="A20" s="735"/>
      <c r="B20" s="735"/>
      <c r="D20" s="735"/>
      <c r="E20" s="735"/>
      <c r="F20" s="735"/>
      <c r="G20" s="735"/>
      <c r="H20" s="735"/>
      <c r="I20" s="735"/>
      <c r="J20" s="735"/>
      <c r="K20" s="735"/>
      <c r="L20" s="735"/>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row>
    <row r="21" spans="1:39">
      <c r="A21" s="735"/>
      <c r="B21" s="735"/>
      <c r="C21" s="735"/>
      <c r="D21" s="735"/>
      <c r="E21" s="735"/>
      <c r="F21" s="735"/>
      <c r="G21" s="735"/>
      <c r="H21" s="735"/>
      <c r="I21" s="735"/>
      <c r="J21" s="735"/>
      <c r="K21" s="735"/>
      <c r="L21" s="735"/>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row>
    <row r="22" spans="1:39">
      <c r="A22" s="735"/>
      <c r="B22" s="735"/>
      <c r="C22" s="735"/>
      <c r="D22" s="735"/>
      <c r="E22" s="735"/>
      <c r="F22" s="735"/>
      <c r="G22" s="735"/>
      <c r="H22" s="735"/>
      <c r="I22" s="735"/>
      <c r="J22" s="735"/>
      <c r="K22" s="735"/>
      <c r="L22" s="735"/>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row>
    <row r="23" spans="1:39">
      <c r="A23" s="735"/>
      <c r="B23" s="735"/>
      <c r="C23" s="3014" t="s">
        <v>25</v>
      </c>
      <c r="D23" s="3014"/>
      <c r="E23" s="3014"/>
      <c r="F23" s="3014"/>
      <c r="G23" s="3014"/>
      <c r="H23" s="3014"/>
      <c r="I23" s="3014"/>
      <c r="J23" s="3014"/>
      <c r="K23" s="3014"/>
      <c r="L23" s="3014"/>
      <c r="M23" s="3014"/>
      <c r="N23" s="3014"/>
      <c r="O23" s="3014"/>
      <c r="P23" s="3014"/>
      <c r="Q23" s="3014"/>
      <c r="R23" s="3014"/>
      <c r="S23" s="3014"/>
      <c r="T23" s="3014"/>
      <c r="U23" s="3014"/>
      <c r="V23" s="3014"/>
      <c r="W23" s="3014"/>
      <c r="X23" s="3014"/>
      <c r="Y23" s="3014"/>
      <c r="Z23" s="3014"/>
      <c r="AA23" s="3014"/>
      <c r="AB23" s="3014"/>
      <c r="AC23" s="3014"/>
      <c r="AD23" s="3014"/>
      <c r="AE23" s="3014"/>
      <c r="AF23" s="3014"/>
      <c r="AG23" s="3014"/>
      <c r="AH23" s="3014"/>
      <c r="AI23" s="3014"/>
      <c r="AJ23" s="3014"/>
      <c r="AK23" s="3014"/>
      <c r="AL23" s="735"/>
      <c r="AM23" s="735"/>
    </row>
    <row r="24" spans="1:39">
      <c r="A24" s="735"/>
      <c r="B24" s="735"/>
      <c r="C24" s="735"/>
      <c r="D24" s="735"/>
      <c r="E24" s="735"/>
      <c r="F24" s="735"/>
      <c r="G24" s="735"/>
      <c r="H24" s="735"/>
      <c r="I24" s="735"/>
      <c r="J24" s="735"/>
      <c r="K24" s="735"/>
      <c r="L24" s="735"/>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row>
    <row r="25" spans="1:39">
      <c r="A25" s="735"/>
      <c r="B25" s="735"/>
      <c r="C25" s="735" t="s">
        <v>1458</v>
      </c>
      <c r="D25" s="735"/>
      <c r="E25" s="735"/>
      <c r="F25" s="735"/>
      <c r="G25" s="735"/>
      <c r="H25" s="735"/>
      <c r="I25" s="735"/>
      <c r="J25" s="735"/>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row>
    <row r="26" spans="1:39">
      <c r="A26" s="735"/>
      <c r="B26" s="735"/>
      <c r="C26" s="735"/>
      <c r="D26" s="735"/>
      <c r="E26" s="735"/>
      <c r="F26" s="735"/>
      <c r="G26" s="735"/>
      <c r="H26" s="735"/>
      <c r="I26" s="735"/>
      <c r="J26" s="735"/>
      <c r="K26" s="735"/>
      <c r="L26" s="735"/>
      <c r="M26" s="735"/>
      <c r="N26" s="735"/>
      <c r="O26" s="743"/>
      <c r="P26" s="743"/>
      <c r="Q26" s="743"/>
      <c r="R26" s="743"/>
      <c r="S26" s="743"/>
      <c r="T26" s="743"/>
      <c r="U26" s="743"/>
      <c r="V26" s="743"/>
      <c r="W26" s="743"/>
      <c r="X26" s="743"/>
      <c r="Y26" s="743"/>
      <c r="Z26" s="743"/>
      <c r="AA26" s="743"/>
      <c r="AB26" s="743"/>
      <c r="AC26" s="743"/>
      <c r="AD26" s="743"/>
      <c r="AE26" s="743"/>
      <c r="AF26" s="743"/>
      <c r="AG26" s="743"/>
      <c r="AH26" s="743"/>
      <c r="AI26" s="735"/>
      <c r="AJ26" s="735"/>
      <c r="AK26" s="735"/>
      <c r="AL26" s="735"/>
      <c r="AM26" s="735"/>
    </row>
    <row r="27" spans="1:39">
      <c r="A27" s="735"/>
      <c r="B27" s="735"/>
      <c r="C27" s="735"/>
      <c r="D27" s="735"/>
      <c r="E27" s="735"/>
      <c r="F27" s="735"/>
      <c r="G27" s="735"/>
      <c r="H27" s="735"/>
      <c r="I27" s="735"/>
      <c r="J27" s="735"/>
      <c r="K27" s="735"/>
      <c r="L27" s="735"/>
      <c r="M27" s="735"/>
      <c r="N27" s="735"/>
      <c r="O27" s="743"/>
      <c r="P27" s="743"/>
      <c r="Q27" s="743"/>
      <c r="R27" s="743"/>
      <c r="S27" s="743"/>
      <c r="T27" s="743"/>
      <c r="U27" s="743"/>
      <c r="V27" s="743"/>
      <c r="W27" s="743"/>
      <c r="X27" s="743"/>
      <c r="Y27" s="743"/>
      <c r="Z27" s="743"/>
      <c r="AA27" s="743"/>
      <c r="AB27" s="743"/>
      <c r="AC27" s="743"/>
      <c r="AD27" s="743"/>
      <c r="AE27" s="743"/>
      <c r="AF27" s="743"/>
      <c r="AG27" s="743"/>
      <c r="AH27" s="743"/>
      <c r="AI27" s="735"/>
      <c r="AJ27" s="735"/>
      <c r="AK27" s="735"/>
      <c r="AL27" s="735"/>
      <c r="AM27" s="735"/>
    </row>
    <row r="28" spans="1:39">
      <c r="A28" s="735"/>
      <c r="B28" s="735"/>
      <c r="C28" s="735"/>
      <c r="D28" s="735"/>
      <c r="E28" s="735"/>
      <c r="F28" s="735"/>
      <c r="G28" s="735"/>
      <c r="H28" s="735"/>
      <c r="I28" s="735"/>
      <c r="J28" s="735"/>
      <c r="K28" s="735"/>
      <c r="L28" s="735"/>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row>
    <row r="29" spans="1:39">
      <c r="A29" s="735"/>
      <c r="B29" s="735"/>
      <c r="C29" s="3015" t="s">
        <v>1459</v>
      </c>
      <c r="D29" s="3015"/>
      <c r="E29" s="3015"/>
      <c r="F29" s="3015"/>
      <c r="G29" s="3015"/>
      <c r="H29" s="3015"/>
      <c r="I29" s="3015"/>
      <c r="J29" s="3015"/>
      <c r="K29" s="735"/>
      <c r="L29" s="735"/>
      <c r="M29" s="735"/>
      <c r="N29" s="735"/>
      <c r="O29" s="743"/>
      <c r="P29" s="743"/>
      <c r="Q29" s="743"/>
      <c r="R29" s="743"/>
      <c r="S29" s="743"/>
      <c r="T29" s="743"/>
      <c r="U29" s="743"/>
      <c r="V29" s="743"/>
      <c r="W29" s="743"/>
      <c r="X29" s="743"/>
      <c r="Y29" s="743"/>
      <c r="Z29" s="743"/>
      <c r="AA29" s="743"/>
      <c r="AB29" s="743"/>
      <c r="AC29" s="743"/>
      <c r="AD29" s="743"/>
      <c r="AE29" s="743"/>
      <c r="AF29" s="743"/>
      <c r="AG29" s="743"/>
      <c r="AH29" s="743"/>
      <c r="AI29" s="735"/>
      <c r="AJ29" s="735"/>
      <c r="AK29" s="735"/>
      <c r="AL29" s="735"/>
      <c r="AM29" s="735"/>
    </row>
    <row r="30" spans="1:39">
      <c r="A30" s="735"/>
      <c r="B30" s="735"/>
      <c r="C30" s="735"/>
      <c r="D30" s="735"/>
      <c r="E30" s="735"/>
      <c r="F30" s="735"/>
      <c r="G30" s="735"/>
      <c r="H30" s="735"/>
      <c r="I30" s="735"/>
      <c r="J30" s="735"/>
      <c r="K30" s="735"/>
      <c r="L30" s="735"/>
      <c r="M30" s="735"/>
      <c r="N30" s="735"/>
      <c r="O30" s="743"/>
      <c r="P30" s="743"/>
      <c r="Q30" s="743"/>
      <c r="R30" s="743"/>
      <c r="S30" s="743"/>
      <c r="T30" s="743"/>
      <c r="U30" s="743"/>
      <c r="V30" s="743"/>
      <c r="W30" s="743"/>
      <c r="X30" s="743"/>
      <c r="Y30" s="743"/>
      <c r="Z30" s="743"/>
      <c r="AA30" s="743"/>
      <c r="AB30" s="743"/>
      <c r="AC30" s="743"/>
      <c r="AD30" s="743"/>
      <c r="AE30" s="743"/>
      <c r="AF30" s="743"/>
      <c r="AG30" s="743"/>
      <c r="AH30" s="743"/>
      <c r="AI30" s="735"/>
      <c r="AJ30" s="735"/>
      <c r="AK30" s="735"/>
      <c r="AL30" s="735"/>
      <c r="AM30" s="735"/>
    </row>
    <row r="31" spans="1:39">
      <c r="A31" s="735"/>
      <c r="B31" s="735"/>
      <c r="C31" s="73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row>
    <row r="32" spans="1:39">
      <c r="A32" s="735"/>
      <c r="B32" s="735"/>
      <c r="C32" s="735"/>
      <c r="D32" s="735"/>
      <c r="E32" s="735"/>
      <c r="F32" s="735"/>
      <c r="G32" s="735"/>
      <c r="H32" s="735"/>
      <c r="I32" s="735"/>
      <c r="J32" s="735"/>
      <c r="K32" s="735"/>
      <c r="L32" s="735"/>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row>
    <row r="33" spans="1:39">
      <c r="A33" s="735"/>
      <c r="B33" s="735"/>
      <c r="C33" s="735" t="s">
        <v>1460</v>
      </c>
      <c r="D33" s="735"/>
      <c r="E33" s="735"/>
      <c r="F33" s="735"/>
      <c r="G33" s="735"/>
      <c r="H33" s="735"/>
      <c r="I33" s="735"/>
      <c r="J33" s="735"/>
      <c r="K33" s="735"/>
      <c r="L33" s="735"/>
      <c r="M33" s="735"/>
      <c r="N33" s="735" t="s">
        <v>1461</v>
      </c>
      <c r="O33" s="735"/>
      <c r="P33" s="735"/>
      <c r="Q33" s="735"/>
      <c r="R33" s="735"/>
      <c r="S33" s="735"/>
      <c r="T33" s="735"/>
      <c r="U33" s="735"/>
      <c r="V33" s="735" t="s">
        <v>1462</v>
      </c>
      <c r="W33" s="735"/>
      <c r="X33" s="735"/>
      <c r="Y33" s="735"/>
      <c r="Z33" s="735"/>
      <c r="AA33" s="735"/>
      <c r="AB33" s="735"/>
      <c r="AC33" s="735"/>
      <c r="AD33" s="735" t="s">
        <v>1463</v>
      </c>
      <c r="AE33" s="735"/>
      <c r="AF33" s="735"/>
      <c r="AG33" s="735"/>
      <c r="AH33" s="735"/>
      <c r="AI33" s="735"/>
      <c r="AJ33" s="735"/>
      <c r="AK33" s="735"/>
      <c r="AL33" s="735"/>
      <c r="AM33" s="735"/>
    </row>
    <row r="34" spans="1:39">
      <c r="A34" s="735"/>
      <c r="B34" s="735"/>
      <c r="C34" s="735"/>
      <c r="D34" s="735"/>
      <c r="E34" s="735"/>
      <c r="F34" s="735"/>
      <c r="G34" s="735"/>
      <c r="H34" s="735"/>
      <c r="I34" s="735"/>
      <c r="J34" s="735"/>
      <c r="K34" s="735"/>
      <c r="L34" s="735"/>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row>
    <row r="35" spans="1:39">
      <c r="A35" s="735"/>
      <c r="B35" s="735"/>
      <c r="C35" s="735"/>
      <c r="D35" s="735"/>
      <c r="E35" s="735"/>
      <c r="F35" s="735"/>
      <c r="G35" s="735"/>
      <c r="H35" s="735"/>
      <c r="I35" s="735"/>
      <c r="J35" s="735"/>
      <c r="K35" s="735"/>
      <c r="L35" s="735"/>
      <c r="M35" s="735"/>
      <c r="N35" s="735" t="s">
        <v>134</v>
      </c>
      <c r="O35" s="735"/>
      <c r="P35" s="735"/>
      <c r="Q35" s="3016"/>
      <c r="R35" s="3016"/>
      <c r="S35" s="3016"/>
      <c r="T35" s="3016"/>
      <c r="U35" s="3016"/>
      <c r="V35" s="3016"/>
      <c r="W35" s="3016"/>
      <c r="X35" s="3016"/>
      <c r="Y35" s="3016"/>
      <c r="Z35" s="735" t="s">
        <v>1464</v>
      </c>
      <c r="AA35" s="735"/>
      <c r="AB35" s="735"/>
      <c r="AC35" s="735"/>
      <c r="AD35" s="735"/>
      <c r="AE35" s="735"/>
      <c r="AF35" s="735"/>
      <c r="AG35" s="735"/>
      <c r="AH35" s="735"/>
      <c r="AI35" s="735"/>
      <c r="AJ35" s="735"/>
      <c r="AK35" s="735"/>
      <c r="AL35" s="735"/>
      <c r="AM35" s="735"/>
    </row>
    <row r="36" spans="1:39">
      <c r="A36" s="735"/>
      <c r="B36" s="735"/>
      <c r="C36" s="735"/>
      <c r="D36" s="735"/>
      <c r="E36" s="735"/>
      <c r="F36" s="735"/>
      <c r="G36" s="735"/>
      <c r="H36" s="735"/>
      <c r="I36" s="735"/>
      <c r="J36" s="735"/>
      <c r="K36" s="735"/>
      <c r="L36" s="735"/>
      <c r="M36" s="735"/>
      <c r="N36" s="735"/>
      <c r="O36" s="735"/>
      <c r="P36" s="735"/>
      <c r="Q36" s="739"/>
      <c r="R36" s="739"/>
      <c r="S36" s="739"/>
      <c r="T36" s="739"/>
      <c r="U36" s="739"/>
      <c r="V36" s="739"/>
      <c r="W36" s="739"/>
      <c r="X36" s="739"/>
      <c r="Y36" s="739"/>
      <c r="Z36" s="735"/>
      <c r="AA36" s="735"/>
      <c r="AB36" s="735"/>
      <c r="AC36" s="735"/>
      <c r="AD36" s="735"/>
      <c r="AE36" s="735"/>
      <c r="AF36" s="735"/>
      <c r="AG36" s="735"/>
      <c r="AH36" s="735"/>
      <c r="AI36" s="735"/>
      <c r="AJ36" s="735"/>
      <c r="AK36" s="735"/>
      <c r="AL36" s="735"/>
      <c r="AM36" s="735"/>
    </row>
    <row r="37" spans="1:39">
      <c r="A37" s="735"/>
      <c r="B37" s="735"/>
      <c r="C37" s="735"/>
      <c r="D37" s="735"/>
      <c r="E37" s="735"/>
      <c r="F37" s="735"/>
      <c r="G37" s="735"/>
      <c r="H37" s="735"/>
      <c r="I37" s="735"/>
      <c r="J37" s="735"/>
      <c r="K37" s="735"/>
      <c r="L37" s="735"/>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row>
    <row r="38" spans="1:39">
      <c r="A38" s="735"/>
      <c r="B38" s="735"/>
      <c r="C38" s="735" t="s">
        <v>1465</v>
      </c>
      <c r="D38" s="735"/>
      <c r="E38" s="735"/>
      <c r="F38" s="735"/>
      <c r="G38" s="735"/>
      <c r="H38" s="735"/>
      <c r="I38" s="735"/>
      <c r="J38" s="735"/>
      <c r="K38" s="735"/>
      <c r="L38" s="735"/>
      <c r="M38" s="735"/>
      <c r="N38" s="735"/>
      <c r="O38" s="3000">
        <v>13000000</v>
      </c>
      <c r="P38" s="3000"/>
      <c r="Q38" s="3000"/>
      <c r="R38" s="3000"/>
      <c r="S38" s="3000"/>
      <c r="T38" s="3000"/>
      <c r="U38" s="3000"/>
      <c r="V38" s="735" t="s">
        <v>1466</v>
      </c>
      <c r="W38" s="735"/>
      <c r="X38" s="735"/>
      <c r="Y38" s="735"/>
      <c r="Z38" s="735"/>
      <c r="AA38" s="735"/>
      <c r="AB38" s="735"/>
      <c r="AC38" s="735"/>
      <c r="AD38" s="735"/>
      <c r="AE38" s="735"/>
      <c r="AF38" s="735"/>
      <c r="AG38" s="735"/>
      <c r="AH38" s="735"/>
      <c r="AI38" s="735"/>
      <c r="AJ38" s="735"/>
      <c r="AK38" s="735"/>
      <c r="AL38" s="735"/>
      <c r="AM38" s="735"/>
    </row>
    <row r="39" spans="1:39">
      <c r="A39" s="735"/>
      <c r="B39" s="735"/>
      <c r="C39" s="735"/>
      <c r="D39" s="735"/>
      <c r="E39" s="735"/>
      <c r="F39" s="735"/>
      <c r="G39" s="735"/>
      <c r="H39" s="735"/>
      <c r="I39" s="735"/>
      <c r="J39" s="735"/>
      <c r="K39" s="735"/>
      <c r="L39" s="735"/>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row>
    <row r="40" spans="1:39">
      <c r="A40" s="735"/>
      <c r="B40" s="735"/>
      <c r="C40" s="735"/>
      <c r="D40" s="735"/>
      <c r="E40" s="735"/>
      <c r="F40" s="735"/>
      <c r="G40" s="735"/>
      <c r="H40" s="735"/>
      <c r="I40" s="735"/>
      <c r="J40" s="735"/>
      <c r="K40" s="735"/>
      <c r="L40" s="735"/>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row>
    <row r="41" spans="1:39">
      <c r="A41" s="735"/>
      <c r="B41" s="735"/>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row>
    <row r="42" spans="1:39">
      <c r="A42" s="735"/>
      <c r="B42" s="735"/>
      <c r="C42" s="735" t="s">
        <v>1467</v>
      </c>
      <c r="D42" s="735"/>
      <c r="E42" s="735"/>
      <c r="F42" s="735"/>
      <c r="G42" s="735"/>
      <c r="H42" s="735"/>
      <c r="I42" s="735"/>
      <c r="J42" s="735"/>
      <c r="K42" s="735"/>
      <c r="L42" s="735"/>
      <c r="M42" s="735"/>
      <c r="N42" s="3001">
        <v>44379</v>
      </c>
      <c r="O42" s="3001"/>
      <c r="P42" s="3001"/>
      <c r="Q42" s="3001"/>
      <c r="R42" s="3001"/>
      <c r="S42" s="3001"/>
      <c r="T42" s="3001"/>
      <c r="U42" s="3001"/>
      <c r="V42" s="739" t="s">
        <v>1468</v>
      </c>
      <c r="W42" s="3001">
        <v>44466</v>
      </c>
      <c r="X42" s="3001"/>
      <c r="Y42" s="3001"/>
      <c r="Z42" s="3001"/>
      <c r="AA42" s="3001"/>
      <c r="AB42" s="3001"/>
      <c r="AC42" s="3001"/>
      <c r="AD42" s="3001"/>
      <c r="AE42" s="735"/>
      <c r="AF42" s="735"/>
      <c r="AG42" s="735"/>
      <c r="AH42" s="735"/>
      <c r="AI42" s="735"/>
      <c r="AJ42" s="735"/>
      <c r="AK42" s="735"/>
      <c r="AL42" s="735"/>
      <c r="AM42" s="735"/>
    </row>
    <row r="43" spans="1:39">
      <c r="A43" s="735"/>
      <c r="B43" s="735"/>
      <c r="C43" s="735"/>
      <c r="D43" s="735"/>
      <c r="E43" s="735"/>
      <c r="F43" s="735"/>
      <c r="G43" s="735"/>
      <c r="H43" s="735"/>
      <c r="I43" s="735"/>
      <c r="J43" s="735"/>
      <c r="K43" s="735"/>
      <c r="L43" s="735"/>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row>
    <row r="44" spans="1:39">
      <c r="A44" s="735"/>
      <c r="B44" s="735"/>
      <c r="C44" s="735"/>
      <c r="D44" s="735"/>
      <c r="E44" s="735"/>
      <c r="F44" s="735"/>
      <c r="G44" s="735"/>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row>
    <row r="45" spans="1:39">
      <c r="A45" s="735"/>
      <c r="B45" s="735"/>
      <c r="C45" s="735"/>
      <c r="D45" s="735"/>
      <c r="E45" s="735"/>
      <c r="F45" s="735"/>
      <c r="G45" s="735"/>
      <c r="H45" s="735"/>
      <c r="I45" s="735"/>
      <c r="J45" s="735"/>
      <c r="K45" s="735"/>
      <c r="L45" s="735"/>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row>
    <row r="46" spans="1:39">
      <c r="A46" s="735"/>
      <c r="B46" s="735"/>
      <c r="C46" s="735" t="s">
        <v>1469</v>
      </c>
      <c r="D46" s="735"/>
      <c r="E46" s="735"/>
      <c r="F46" s="735"/>
      <c r="G46" s="735"/>
      <c r="H46" s="735"/>
      <c r="I46" s="735"/>
      <c r="J46" s="735"/>
      <c r="K46" s="735"/>
      <c r="L46" s="735"/>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row>
    <row r="47" spans="1:39">
      <c r="A47" s="735"/>
      <c r="B47" s="735"/>
      <c r="C47" s="735"/>
      <c r="D47" s="735"/>
      <c r="E47" s="735" t="s">
        <v>1470</v>
      </c>
      <c r="F47" s="735"/>
      <c r="G47" s="735"/>
      <c r="H47" s="735"/>
      <c r="I47" s="735"/>
      <c r="J47" s="735"/>
      <c r="K47" s="735"/>
      <c r="L47" s="735"/>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row>
    <row r="48" spans="1:39">
      <c r="A48" s="735"/>
      <c r="B48" s="735"/>
      <c r="C48" s="735"/>
      <c r="D48" s="3002"/>
      <c r="E48" s="3003"/>
      <c r="F48" s="3003"/>
      <c r="G48" s="3003"/>
      <c r="H48" s="3003"/>
      <c r="I48" s="3003"/>
      <c r="J48" s="3003"/>
      <c r="K48" s="3003"/>
      <c r="L48" s="3003"/>
      <c r="M48" s="3003"/>
      <c r="N48" s="3003"/>
      <c r="O48" s="3003"/>
      <c r="P48" s="3003"/>
      <c r="Q48" s="3003"/>
      <c r="R48" s="3003"/>
      <c r="S48" s="3003"/>
      <c r="T48" s="3003"/>
      <c r="U48" s="3003"/>
      <c r="V48" s="3003"/>
      <c r="W48" s="3003"/>
      <c r="X48" s="3003"/>
      <c r="Y48" s="3003"/>
      <c r="Z48" s="3003"/>
      <c r="AA48" s="3003"/>
      <c r="AB48" s="3003"/>
      <c r="AC48" s="3003"/>
      <c r="AD48" s="3003"/>
      <c r="AE48" s="3003"/>
      <c r="AF48" s="3003"/>
      <c r="AG48" s="3003"/>
      <c r="AH48" s="3003"/>
      <c r="AI48" s="3003"/>
      <c r="AJ48" s="3004"/>
      <c r="AK48" s="735"/>
      <c r="AL48" s="735"/>
      <c r="AM48" s="735"/>
    </row>
    <row r="49" spans="1:39">
      <c r="A49" s="735"/>
      <c r="B49" s="735"/>
      <c r="C49" s="735"/>
      <c r="D49" s="3005"/>
      <c r="E49" s="3006"/>
      <c r="F49" s="3006"/>
      <c r="G49" s="3006"/>
      <c r="H49" s="3006"/>
      <c r="I49" s="3006"/>
      <c r="J49" s="3006"/>
      <c r="K49" s="3006"/>
      <c r="L49" s="3006"/>
      <c r="M49" s="3006"/>
      <c r="N49" s="3006"/>
      <c r="O49" s="3006"/>
      <c r="P49" s="3006"/>
      <c r="Q49" s="3006"/>
      <c r="R49" s="3006"/>
      <c r="S49" s="3006"/>
      <c r="T49" s="3006"/>
      <c r="U49" s="3006"/>
      <c r="V49" s="3006"/>
      <c r="W49" s="3006"/>
      <c r="X49" s="3006"/>
      <c r="Y49" s="3006"/>
      <c r="Z49" s="3006"/>
      <c r="AA49" s="3006"/>
      <c r="AB49" s="3006"/>
      <c r="AC49" s="3006"/>
      <c r="AD49" s="3006"/>
      <c r="AE49" s="3006"/>
      <c r="AF49" s="3006"/>
      <c r="AG49" s="3006"/>
      <c r="AH49" s="3006"/>
      <c r="AI49" s="3006"/>
      <c r="AJ49" s="3007"/>
      <c r="AK49" s="735"/>
      <c r="AL49" s="735"/>
      <c r="AM49" s="735"/>
    </row>
    <row r="50" spans="1:39">
      <c r="A50" s="735"/>
      <c r="B50" s="735"/>
      <c r="C50" s="735"/>
      <c r="D50" s="3005"/>
      <c r="E50" s="3006"/>
      <c r="F50" s="3006"/>
      <c r="G50" s="3006"/>
      <c r="H50" s="3006"/>
      <c r="I50" s="3006"/>
      <c r="J50" s="3006"/>
      <c r="K50" s="3006"/>
      <c r="L50" s="3006"/>
      <c r="M50" s="3006"/>
      <c r="N50" s="3006"/>
      <c r="O50" s="3006"/>
      <c r="P50" s="3006"/>
      <c r="Q50" s="3006"/>
      <c r="R50" s="3006"/>
      <c r="S50" s="3006"/>
      <c r="T50" s="3006"/>
      <c r="U50" s="3006"/>
      <c r="V50" s="3006"/>
      <c r="W50" s="3006"/>
      <c r="X50" s="3006"/>
      <c r="Y50" s="3006"/>
      <c r="Z50" s="3006"/>
      <c r="AA50" s="3006"/>
      <c r="AB50" s="3006"/>
      <c r="AC50" s="3006"/>
      <c r="AD50" s="3006"/>
      <c r="AE50" s="3006"/>
      <c r="AF50" s="3006"/>
      <c r="AG50" s="3006"/>
      <c r="AH50" s="3006"/>
      <c r="AI50" s="3006"/>
      <c r="AJ50" s="3007"/>
      <c r="AK50" s="735"/>
      <c r="AL50" s="735"/>
      <c r="AM50" s="735"/>
    </row>
    <row r="51" spans="1:39">
      <c r="A51" s="735"/>
      <c r="B51" s="735"/>
      <c r="C51" s="735"/>
      <c r="D51" s="3005"/>
      <c r="E51" s="3006"/>
      <c r="F51" s="3006"/>
      <c r="G51" s="3006"/>
      <c r="H51" s="3006"/>
      <c r="I51" s="3006"/>
      <c r="J51" s="3006"/>
      <c r="K51" s="3006"/>
      <c r="L51" s="3006"/>
      <c r="M51" s="3006"/>
      <c r="N51" s="3006"/>
      <c r="O51" s="3006"/>
      <c r="P51" s="3006"/>
      <c r="Q51" s="3006"/>
      <c r="R51" s="3006"/>
      <c r="S51" s="3006"/>
      <c r="T51" s="3006"/>
      <c r="U51" s="3006"/>
      <c r="V51" s="3006"/>
      <c r="W51" s="3006"/>
      <c r="X51" s="3006"/>
      <c r="Y51" s="3006"/>
      <c r="Z51" s="3006"/>
      <c r="AA51" s="3006"/>
      <c r="AB51" s="3006"/>
      <c r="AC51" s="3006"/>
      <c r="AD51" s="3006"/>
      <c r="AE51" s="3006"/>
      <c r="AF51" s="3006"/>
      <c r="AG51" s="3006"/>
      <c r="AH51" s="3006"/>
      <c r="AI51" s="3006"/>
      <c r="AJ51" s="3007"/>
      <c r="AK51" s="735"/>
      <c r="AL51" s="735"/>
      <c r="AM51" s="735"/>
    </row>
    <row r="52" spans="1:39">
      <c r="A52" s="735"/>
      <c r="B52" s="735"/>
      <c r="C52" s="735"/>
      <c r="D52" s="3005"/>
      <c r="E52" s="3006"/>
      <c r="F52" s="3006"/>
      <c r="G52" s="3006"/>
      <c r="H52" s="3006"/>
      <c r="I52" s="3006"/>
      <c r="J52" s="3006"/>
      <c r="K52" s="3006"/>
      <c r="L52" s="3006"/>
      <c r="M52" s="3006"/>
      <c r="N52" s="3006"/>
      <c r="O52" s="3006"/>
      <c r="P52" s="3006"/>
      <c r="Q52" s="3006"/>
      <c r="R52" s="3006"/>
      <c r="S52" s="3006"/>
      <c r="T52" s="3006"/>
      <c r="U52" s="3006"/>
      <c r="V52" s="3006"/>
      <c r="W52" s="3006"/>
      <c r="X52" s="3006"/>
      <c r="Y52" s="3006"/>
      <c r="Z52" s="3006"/>
      <c r="AA52" s="3006"/>
      <c r="AB52" s="3006"/>
      <c r="AC52" s="3006"/>
      <c r="AD52" s="3006"/>
      <c r="AE52" s="3006"/>
      <c r="AF52" s="3006"/>
      <c r="AG52" s="3006"/>
      <c r="AH52" s="3006"/>
      <c r="AI52" s="3006"/>
      <c r="AJ52" s="3007"/>
      <c r="AK52" s="735"/>
      <c r="AL52" s="735"/>
      <c r="AM52" s="735"/>
    </row>
    <row r="53" spans="1:39">
      <c r="A53" s="735"/>
      <c r="B53" s="735"/>
      <c r="C53" s="735"/>
      <c r="D53" s="3005"/>
      <c r="E53" s="3006"/>
      <c r="F53" s="3006"/>
      <c r="G53" s="3006"/>
      <c r="H53" s="3006"/>
      <c r="I53" s="3006"/>
      <c r="J53" s="3006"/>
      <c r="K53" s="3006"/>
      <c r="L53" s="3006"/>
      <c r="M53" s="3006"/>
      <c r="N53" s="3006"/>
      <c r="O53" s="3006"/>
      <c r="P53" s="3006"/>
      <c r="Q53" s="3006"/>
      <c r="R53" s="3006"/>
      <c r="S53" s="3006"/>
      <c r="T53" s="3006"/>
      <c r="U53" s="3006"/>
      <c r="V53" s="3006"/>
      <c r="W53" s="3006"/>
      <c r="X53" s="3006"/>
      <c r="Y53" s="3006"/>
      <c r="Z53" s="3006"/>
      <c r="AA53" s="3006"/>
      <c r="AB53" s="3006"/>
      <c r="AC53" s="3006"/>
      <c r="AD53" s="3006"/>
      <c r="AE53" s="3006"/>
      <c r="AF53" s="3006"/>
      <c r="AG53" s="3006"/>
      <c r="AH53" s="3006"/>
      <c r="AI53" s="3006"/>
      <c r="AJ53" s="3007"/>
      <c r="AK53" s="735"/>
      <c r="AL53" s="735"/>
      <c r="AM53" s="735"/>
    </row>
    <row r="54" spans="1:39">
      <c r="A54" s="735"/>
      <c r="B54" s="735"/>
      <c r="C54" s="735"/>
      <c r="D54" s="3005"/>
      <c r="E54" s="3006"/>
      <c r="F54" s="3006"/>
      <c r="G54" s="3006"/>
      <c r="H54" s="3006"/>
      <c r="I54" s="3006"/>
      <c r="J54" s="3006"/>
      <c r="K54" s="3006"/>
      <c r="L54" s="3006"/>
      <c r="M54" s="3006"/>
      <c r="N54" s="3006"/>
      <c r="O54" s="3006"/>
      <c r="P54" s="3006"/>
      <c r="Q54" s="3006"/>
      <c r="R54" s="3006"/>
      <c r="S54" s="3006"/>
      <c r="T54" s="3006"/>
      <c r="U54" s="3006"/>
      <c r="V54" s="3006"/>
      <c r="W54" s="3006"/>
      <c r="X54" s="3006"/>
      <c r="Y54" s="3006"/>
      <c r="Z54" s="3006"/>
      <c r="AA54" s="3006"/>
      <c r="AB54" s="3006"/>
      <c r="AC54" s="3006"/>
      <c r="AD54" s="3006"/>
      <c r="AE54" s="3006"/>
      <c r="AF54" s="3006"/>
      <c r="AG54" s="3006"/>
      <c r="AH54" s="3006"/>
      <c r="AI54" s="3006"/>
      <c r="AJ54" s="3007"/>
      <c r="AK54" s="735"/>
      <c r="AL54" s="735"/>
      <c r="AM54" s="735"/>
    </row>
    <row r="55" spans="1:39">
      <c r="A55" s="735"/>
      <c r="B55" s="735"/>
      <c r="C55" s="735"/>
      <c r="D55" s="3005"/>
      <c r="E55" s="3006"/>
      <c r="F55" s="3006"/>
      <c r="G55" s="3006"/>
      <c r="H55" s="3006"/>
      <c r="I55" s="3006"/>
      <c r="J55" s="3006"/>
      <c r="K55" s="3006"/>
      <c r="L55" s="3006"/>
      <c r="M55" s="3006"/>
      <c r="N55" s="3006"/>
      <c r="O55" s="3006"/>
      <c r="P55" s="3006"/>
      <c r="Q55" s="3006"/>
      <c r="R55" s="3006"/>
      <c r="S55" s="3006"/>
      <c r="T55" s="3006"/>
      <c r="U55" s="3006"/>
      <c r="V55" s="3006"/>
      <c r="W55" s="3006"/>
      <c r="X55" s="3006"/>
      <c r="Y55" s="3006"/>
      <c r="Z55" s="3006"/>
      <c r="AA55" s="3006"/>
      <c r="AB55" s="3006"/>
      <c r="AC55" s="3006"/>
      <c r="AD55" s="3006"/>
      <c r="AE55" s="3006"/>
      <c r="AF55" s="3006"/>
      <c r="AG55" s="3006"/>
      <c r="AH55" s="3006"/>
      <c r="AI55" s="3006"/>
      <c r="AJ55" s="3007"/>
      <c r="AK55" s="735"/>
      <c r="AL55" s="735"/>
      <c r="AM55" s="735"/>
    </row>
    <row r="56" spans="1:39">
      <c r="A56" s="735"/>
      <c r="B56" s="735"/>
      <c r="C56" s="735"/>
      <c r="D56" s="3005"/>
      <c r="E56" s="3006"/>
      <c r="F56" s="3006"/>
      <c r="G56" s="3006"/>
      <c r="H56" s="3006"/>
      <c r="I56" s="3006"/>
      <c r="J56" s="3006"/>
      <c r="K56" s="3006"/>
      <c r="L56" s="3006"/>
      <c r="M56" s="3006"/>
      <c r="N56" s="3006"/>
      <c r="O56" s="3006"/>
      <c r="P56" s="3006"/>
      <c r="Q56" s="3006"/>
      <c r="R56" s="3006"/>
      <c r="S56" s="3006"/>
      <c r="T56" s="3006"/>
      <c r="U56" s="3006"/>
      <c r="V56" s="3006"/>
      <c r="W56" s="3006"/>
      <c r="X56" s="3006"/>
      <c r="Y56" s="3006"/>
      <c r="Z56" s="3006"/>
      <c r="AA56" s="3006"/>
      <c r="AB56" s="3006"/>
      <c r="AC56" s="3006"/>
      <c r="AD56" s="3006"/>
      <c r="AE56" s="3006"/>
      <c r="AF56" s="3006"/>
      <c r="AG56" s="3006"/>
      <c r="AH56" s="3006"/>
      <c r="AI56" s="3006"/>
      <c r="AJ56" s="3007"/>
      <c r="AK56" s="735"/>
      <c r="AL56" s="735"/>
      <c r="AM56" s="735"/>
    </row>
    <row r="57" spans="1:39">
      <c r="A57" s="735"/>
      <c r="B57" s="735"/>
      <c r="C57" s="735"/>
      <c r="D57" s="3005"/>
      <c r="E57" s="3006"/>
      <c r="F57" s="3006"/>
      <c r="G57" s="3006"/>
      <c r="H57" s="3006"/>
      <c r="I57" s="3006"/>
      <c r="J57" s="3006"/>
      <c r="K57" s="3006"/>
      <c r="L57" s="3006"/>
      <c r="M57" s="3006"/>
      <c r="N57" s="3006"/>
      <c r="O57" s="3006"/>
      <c r="P57" s="3006"/>
      <c r="Q57" s="3006"/>
      <c r="R57" s="3006"/>
      <c r="S57" s="3006"/>
      <c r="T57" s="3006"/>
      <c r="U57" s="3006"/>
      <c r="V57" s="3006"/>
      <c r="W57" s="3006"/>
      <c r="X57" s="3006"/>
      <c r="Y57" s="3006"/>
      <c r="Z57" s="3006"/>
      <c r="AA57" s="3006"/>
      <c r="AB57" s="3006"/>
      <c r="AC57" s="3006"/>
      <c r="AD57" s="3006"/>
      <c r="AE57" s="3006"/>
      <c r="AF57" s="3006"/>
      <c r="AG57" s="3006"/>
      <c r="AH57" s="3006"/>
      <c r="AI57" s="3006"/>
      <c r="AJ57" s="3007"/>
      <c r="AK57" s="735"/>
      <c r="AL57" s="735"/>
      <c r="AM57" s="735"/>
    </row>
    <row r="58" spans="1:39">
      <c r="A58" s="735"/>
      <c r="B58" s="735"/>
      <c r="C58" s="735"/>
      <c r="D58" s="3005"/>
      <c r="E58" s="3006"/>
      <c r="F58" s="3006"/>
      <c r="G58" s="3006"/>
      <c r="H58" s="3006"/>
      <c r="I58" s="3006"/>
      <c r="J58" s="3006"/>
      <c r="K58" s="3006"/>
      <c r="L58" s="3006"/>
      <c r="M58" s="3006"/>
      <c r="N58" s="3006"/>
      <c r="O58" s="3006"/>
      <c r="P58" s="3006"/>
      <c r="Q58" s="3006"/>
      <c r="R58" s="3006"/>
      <c r="S58" s="3006"/>
      <c r="T58" s="3006"/>
      <c r="U58" s="3006"/>
      <c r="V58" s="3006"/>
      <c r="W58" s="3006"/>
      <c r="X58" s="3006"/>
      <c r="Y58" s="3006"/>
      <c r="Z58" s="3006"/>
      <c r="AA58" s="3006"/>
      <c r="AB58" s="3006"/>
      <c r="AC58" s="3006"/>
      <c r="AD58" s="3006"/>
      <c r="AE58" s="3006"/>
      <c r="AF58" s="3006"/>
      <c r="AG58" s="3006"/>
      <c r="AH58" s="3006"/>
      <c r="AI58" s="3006"/>
      <c r="AJ58" s="3007"/>
      <c r="AK58" s="735"/>
      <c r="AL58" s="735"/>
      <c r="AM58" s="735"/>
    </row>
    <row r="59" spans="1:39">
      <c r="A59" s="735"/>
      <c r="B59" s="735"/>
      <c r="C59" s="735"/>
      <c r="D59" s="3008"/>
      <c r="E59" s="3009"/>
      <c r="F59" s="3009"/>
      <c r="G59" s="3009"/>
      <c r="H59" s="3009"/>
      <c r="I59" s="3009"/>
      <c r="J59" s="3009"/>
      <c r="K59" s="3009"/>
      <c r="L59" s="3009"/>
      <c r="M59" s="3009"/>
      <c r="N59" s="3009"/>
      <c r="O59" s="3009"/>
      <c r="P59" s="3009"/>
      <c r="Q59" s="3009"/>
      <c r="R59" s="3009"/>
      <c r="S59" s="3009"/>
      <c r="T59" s="3009"/>
      <c r="U59" s="3009"/>
      <c r="V59" s="3009"/>
      <c r="W59" s="3009"/>
      <c r="X59" s="3009"/>
      <c r="Y59" s="3009"/>
      <c r="Z59" s="3009"/>
      <c r="AA59" s="3009"/>
      <c r="AB59" s="3009"/>
      <c r="AC59" s="3009"/>
      <c r="AD59" s="3009"/>
      <c r="AE59" s="3009"/>
      <c r="AF59" s="3009"/>
      <c r="AG59" s="3009"/>
      <c r="AH59" s="3009"/>
      <c r="AI59" s="3009"/>
      <c r="AJ59" s="3010"/>
      <c r="AK59" s="735"/>
      <c r="AL59" s="735"/>
      <c r="AM59" s="735"/>
    </row>
    <row r="60" spans="1:39">
      <c r="A60" s="735"/>
      <c r="B60" s="735"/>
      <c r="C60" s="735"/>
      <c r="D60" s="735"/>
      <c r="E60" s="735"/>
      <c r="F60" s="735"/>
      <c r="G60" s="735"/>
      <c r="H60" s="735"/>
      <c r="I60" s="735"/>
      <c r="J60" s="735"/>
      <c r="K60" s="735"/>
      <c r="L60" s="735"/>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row>
    <row r="61" spans="1:39">
      <c r="A61" s="735"/>
      <c r="B61" s="735"/>
      <c r="C61" s="735"/>
      <c r="D61" s="735"/>
      <c r="E61" s="735"/>
      <c r="F61" s="735"/>
      <c r="G61" s="735"/>
      <c r="H61" s="735"/>
      <c r="I61" s="735"/>
      <c r="J61" s="735"/>
      <c r="K61" s="735"/>
      <c r="L61" s="735"/>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row>
    <row r="62" spans="1:39">
      <c r="A62" s="735"/>
      <c r="B62" s="735"/>
      <c r="C62" s="735"/>
      <c r="D62" s="735"/>
      <c r="E62" s="735"/>
      <c r="F62" s="735"/>
      <c r="G62" s="735"/>
      <c r="H62" s="735"/>
      <c r="I62" s="735"/>
      <c r="J62" s="735"/>
      <c r="K62" s="735"/>
      <c r="L62" s="735"/>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row>
    <row r="63" spans="1:39">
      <c r="A63" s="735"/>
      <c r="B63" s="735"/>
      <c r="C63" s="735"/>
      <c r="D63" s="735"/>
      <c r="E63" s="735"/>
      <c r="F63" s="735"/>
      <c r="G63" s="735"/>
      <c r="H63" s="735"/>
      <c r="I63" s="735"/>
      <c r="J63" s="735"/>
      <c r="K63" s="735"/>
      <c r="L63" s="735"/>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row>
    <row r="64" spans="1:39">
      <c r="A64" s="735"/>
      <c r="B64" s="735"/>
      <c r="C64" s="735"/>
      <c r="D64" s="735"/>
      <c r="E64" s="735"/>
      <c r="F64" s="735"/>
      <c r="G64" s="735"/>
      <c r="H64" s="735"/>
      <c r="I64" s="735"/>
      <c r="J64" s="735"/>
      <c r="K64" s="735"/>
      <c r="L64" s="735"/>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row>
    <row r="65" spans="1:39">
      <c r="A65" s="735"/>
      <c r="B65" s="735"/>
      <c r="C65" s="735"/>
      <c r="D65" s="735"/>
      <c r="E65" s="735"/>
      <c r="F65" s="735"/>
      <c r="G65" s="735"/>
      <c r="H65" s="735"/>
      <c r="I65" s="735"/>
      <c r="J65" s="735"/>
      <c r="K65" s="735"/>
      <c r="L65" s="735"/>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row>
    <row r="66" spans="1:39">
      <c r="A66" s="735"/>
      <c r="B66" s="735"/>
      <c r="C66" s="735"/>
      <c r="D66" s="735"/>
      <c r="E66" s="735"/>
      <c r="F66" s="735"/>
      <c r="G66" s="735"/>
      <c r="H66" s="735"/>
      <c r="I66" s="735"/>
      <c r="J66" s="735"/>
      <c r="K66" s="735"/>
      <c r="L66" s="735"/>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row>
    <row r="67" spans="1:39">
      <c r="A67" s="735"/>
      <c r="B67" s="735"/>
      <c r="C67" s="735"/>
      <c r="D67" s="735"/>
      <c r="E67" s="735"/>
      <c r="F67" s="735"/>
      <c r="G67" s="735"/>
      <c r="H67" s="735"/>
      <c r="I67" s="735"/>
      <c r="J67" s="735"/>
      <c r="K67" s="735"/>
      <c r="L67" s="735"/>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row>
  </sheetData>
  <mergeCells count="10">
    <mergeCell ref="O38:U38"/>
    <mergeCell ref="N42:U42"/>
    <mergeCell ref="W42:AD42"/>
    <mergeCell ref="D48:AJ59"/>
    <mergeCell ref="AD1:AJ1"/>
    <mergeCell ref="B4:P4"/>
    <mergeCell ref="C15:AK15"/>
    <mergeCell ref="C23:AK23"/>
    <mergeCell ref="C29:J29"/>
    <mergeCell ref="Q35:Y35"/>
  </mergeCells>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U217"/>
  <sheetViews>
    <sheetView view="pageBreakPreview" topLeftCell="A10" zoomScale="70" zoomScaleNormal="75" zoomScaleSheetLayoutView="70" workbookViewId="0">
      <selection activeCell="F13" sqref="F13:F14"/>
    </sheetView>
  </sheetViews>
  <sheetFormatPr defaultColWidth="9" defaultRowHeight="12" customHeight="1"/>
  <cols>
    <col min="1" max="1" width="13.33203125" style="82" customWidth="1"/>
    <col min="2" max="2" width="9" style="81" customWidth="1"/>
    <col min="3" max="3" width="35.44140625" style="82" customWidth="1"/>
    <col min="4" max="4" width="11.21875" style="466" customWidth="1"/>
    <col min="5" max="5" width="7.21875" style="81" bestFit="1" customWidth="1"/>
    <col min="6" max="6" width="71.109375" style="83" customWidth="1"/>
    <col min="7" max="8" width="6.44140625" style="81" customWidth="1"/>
    <col min="9" max="10" width="4.44140625" style="382" customWidth="1"/>
    <col min="11" max="11" width="11.109375" style="82" customWidth="1"/>
    <col min="12" max="13" width="11.33203125" style="468" customWidth="1"/>
    <col min="14" max="18" width="9" style="468"/>
    <col min="19" max="19" width="9" style="82"/>
    <col min="20" max="20" width="12.77734375" style="523" customWidth="1"/>
    <col min="21" max="21" width="5.44140625" style="521" customWidth="1"/>
    <col min="22" max="16384" width="9" style="82"/>
  </cols>
  <sheetData>
    <row r="1" spans="1:21" s="80" customFormat="1" ht="18.75" customHeight="1">
      <c r="A1" s="2009" t="s">
        <v>965</v>
      </c>
      <c r="B1" s="2009"/>
      <c r="C1" s="2009"/>
      <c r="D1" s="2009"/>
      <c r="E1" s="2009"/>
      <c r="F1" s="2009"/>
      <c r="G1" s="2009"/>
      <c r="H1" s="2009"/>
      <c r="I1" s="2009"/>
      <c r="J1" s="2009"/>
      <c r="K1" s="2009"/>
      <c r="T1" s="1027"/>
      <c r="U1" s="1027"/>
    </row>
    <row r="2" spans="1:21" ht="25.5" customHeight="1" thickBot="1">
      <c r="A2" s="1217" t="s">
        <v>2230</v>
      </c>
      <c r="B2" s="515"/>
      <c r="C2" s="2008" t="s">
        <v>957</v>
      </c>
      <c r="D2" s="2008"/>
      <c r="E2" s="2008"/>
      <c r="F2" s="2008"/>
      <c r="G2" s="2008"/>
      <c r="H2" s="2008"/>
      <c r="I2" s="1794" t="str">
        <f>INDEX(改定履歴!A:A,MATCH("",改定履歴!A:A,-1),1)</f>
        <v>(8.0版)</v>
      </c>
      <c r="J2" s="1794"/>
      <c r="K2" s="1794"/>
      <c r="T2" s="1026"/>
      <c r="U2" s="1026"/>
    </row>
    <row r="3" spans="1:21" ht="18.600000000000001" customHeight="1">
      <c r="A3" s="1802" t="s">
        <v>1048</v>
      </c>
      <c r="B3" s="2000" t="s">
        <v>60</v>
      </c>
      <c r="C3" s="1936" t="s">
        <v>38</v>
      </c>
      <c r="D3" s="1802" t="s">
        <v>1049</v>
      </c>
      <c r="E3" s="1802" t="s">
        <v>697</v>
      </c>
      <c r="F3" s="1989" t="s">
        <v>39</v>
      </c>
      <c r="G3" s="1936" t="s">
        <v>1988</v>
      </c>
      <c r="H3" s="2001"/>
      <c r="I3" s="2013" t="s">
        <v>595</v>
      </c>
      <c r="J3" s="2014"/>
      <c r="K3" s="1802" t="s">
        <v>1098</v>
      </c>
      <c r="L3" s="468" t="s">
        <v>1861</v>
      </c>
      <c r="T3" s="1028"/>
      <c r="U3" s="1029"/>
    </row>
    <row r="4" spans="1:21" ht="18.600000000000001" customHeight="1" thickBot="1">
      <c r="A4" s="1803"/>
      <c r="B4" s="1803"/>
      <c r="C4" s="1937"/>
      <c r="D4" s="1803"/>
      <c r="E4" s="1803"/>
      <c r="F4" s="1990"/>
      <c r="G4" s="1937"/>
      <c r="H4" s="2002"/>
      <c r="I4" s="1032" t="s">
        <v>1046</v>
      </c>
      <c r="J4" s="927" t="s">
        <v>1047</v>
      </c>
      <c r="K4" s="1803"/>
      <c r="L4" s="468" t="s">
        <v>1860</v>
      </c>
      <c r="T4" s="1030"/>
      <c r="U4" s="1031"/>
    </row>
    <row r="5" spans="1:21" s="385" customFormat="1" ht="15" customHeight="1" thickTop="1">
      <c r="A5" s="928"/>
      <c r="B5" s="1931" t="s">
        <v>696</v>
      </c>
      <c r="C5" s="1933" t="s">
        <v>606</v>
      </c>
      <c r="D5" s="1995" t="s">
        <v>900</v>
      </c>
      <c r="E5" s="1935" t="s">
        <v>1108</v>
      </c>
      <c r="F5" s="1789" t="s">
        <v>1076</v>
      </c>
      <c r="G5" s="929"/>
      <c r="H5" s="931" t="s">
        <v>1094</v>
      </c>
      <c r="I5" s="932"/>
      <c r="J5" s="2020" t="s">
        <v>1480</v>
      </c>
      <c r="K5" s="1787"/>
      <c r="L5" s="468"/>
      <c r="M5" s="468"/>
      <c r="N5" s="468"/>
      <c r="O5" s="468"/>
      <c r="P5" s="468"/>
      <c r="Q5" s="468"/>
      <c r="R5" s="468"/>
      <c r="T5" s="930" t="s">
        <v>636</v>
      </c>
      <c r="U5" s="931"/>
    </row>
    <row r="6" spans="1:21" s="385" customFormat="1" ht="15" customHeight="1">
      <c r="A6" s="933"/>
      <c r="B6" s="1932"/>
      <c r="C6" s="1736"/>
      <c r="D6" s="1738"/>
      <c r="E6" s="1740"/>
      <c r="F6" s="1742"/>
      <c r="G6" s="934"/>
      <c r="H6" s="936"/>
      <c r="I6" s="937"/>
      <c r="J6" s="2021"/>
      <c r="K6" s="1748"/>
      <c r="L6" s="468"/>
      <c r="M6" s="468"/>
      <c r="N6" s="468"/>
      <c r="O6" s="468"/>
      <c r="P6" s="468"/>
      <c r="Q6" s="468"/>
      <c r="R6" s="468"/>
      <c r="T6" s="935">
        <v>43915</v>
      </c>
      <c r="U6" s="936"/>
    </row>
    <row r="7" spans="1:21" s="385" customFormat="1" ht="15.6" customHeight="1">
      <c r="A7" s="1784" t="s">
        <v>1103</v>
      </c>
      <c r="B7" s="1934" t="s">
        <v>929</v>
      </c>
      <c r="C7" s="1735" t="s">
        <v>607</v>
      </c>
      <c r="D7" s="1737" t="s">
        <v>900</v>
      </c>
      <c r="E7" s="1739" t="s">
        <v>1108</v>
      </c>
      <c r="F7" s="1741" t="s">
        <v>637</v>
      </c>
      <c r="G7" s="938"/>
      <c r="H7" s="940"/>
      <c r="I7" s="941"/>
      <c r="J7" s="2022" t="s">
        <v>1480</v>
      </c>
      <c r="K7" s="1747"/>
      <c r="L7" s="468"/>
      <c r="M7" s="468"/>
      <c r="N7" s="468"/>
      <c r="O7" s="468"/>
      <c r="P7" s="468"/>
      <c r="Q7" s="468"/>
      <c r="R7" s="468"/>
      <c r="T7" s="939" t="s">
        <v>635</v>
      </c>
      <c r="U7" s="940"/>
    </row>
    <row r="8" spans="1:21" s="385" customFormat="1" ht="15.6" customHeight="1">
      <c r="A8" s="1784"/>
      <c r="B8" s="1824"/>
      <c r="C8" s="1736"/>
      <c r="D8" s="1738"/>
      <c r="E8" s="1740"/>
      <c r="F8" s="1742"/>
      <c r="G8" s="934"/>
      <c r="H8" s="936"/>
      <c r="I8" s="937"/>
      <c r="J8" s="2021"/>
      <c r="K8" s="1748"/>
      <c r="L8" s="468"/>
      <c r="M8" s="468"/>
      <c r="N8" s="468"/>
      <c r="O8" s="468"/>
      <c r="P8" s="468"/>
      <c r="Q8" s="468"/>
      <c r="R8" s="468"/>
      <c r="T8" s="942" t="s">
        <v>634</v>
      </c>
      <c r="U8" s="936"/>
    </row>
    <row r="9" spans="1:21" s="385" customFormat="1" ht="17.399999999999999" customHeight="1">
      <c r="A9" s="933"/>
      <c r="B9" s="1934" t="s">
        <v>930</v>
      </c>
      <c r="C9" s="1735" t="s">
        <v>886</v>
      </c>
      <c r="D9" s="1737" t="s">
        <v>900</v>
      </c>
      <c r="E9" s="1739" t="s">
        <v>1108</v>
      </c>
      <c r="F9" s="1741" t="s">
        <v>1717</v>
      </c>
      <c r="G9" s="938" t="s">
        <v>1096</v>
      </c>
      <c r="H9" s="940"/>
      <c r="I9" s="1743" t="s">
        <v>1480</v>
      </c>
      <c r="J9" s="2022"/>
      <c r="K9" s="1747"/>
      <c r="L9" s="468"/>
      <c r="M9" s="468"/>
      <c r="N9" s="468"/>
      <c r="O9" s="468"/>
      <c r="P9" s="468"/>
      <c r="Q9" s="468"/>
      <c r="R9" s="468"/>
      <c r="T9" s="939" t="s">
        <v>880</v>
      </c>
      <c r="U9" s="940"/>
    </row>
    <row r="10" spans="1:21" s="385" customFormat="1" ht="17.399999999999999" customHeight="1">
      <c r="A10" s="933"/>
      <c r="B10" s="1824"/>
      <c r="C10" s="1736"/>
      <c r="D10" s="1738"/>
      <c r="E10" s="1740"/>
      <c r="F10" s="1742"/>
      <c r="G10" s="934"/>
      <c r="H10" s="936"/>
      <c r="I10" s="1744"/>
      <c r="J10" s="2021"/>
      <c r="K10" s="1748"/>
      <c r="L10" s="468"/>
      <c r="M10" s="468"/>
      <c r="N10" s="468"/>
      <c r="O10" s="468"/>
      <c r="P10" s="468"/>
      <c r="Q10" s="468"/>
      <c r="R10" s="468"/>
      <c r="T10" s="935">
        <v>43472</v>
      </c>
      <c r="U10" s="936"/>
    </row>
    <row r="11" spans="1:21" s="385" customFormat="1" ht="17.399999999999999" customHeight="1">
      <c r="A11" s="933"/>
      <c r="B11" s="1733" t="s">
        <v>2111</v>
      </c>
      <c r="C11" s="1735" t="s">
        <v>2179</v>
      </c>
      <c r="D11" s="1737" t="s">
        <v>900</v>
      </c>
      <c r="E11" s="1739" t="s">
        <v>1108</v>
      </c>
      <c r="F11" s="1741" t="s">
        <v>2228</v>
      </c>
      <c r="G11" s="938" t="s">
        <v>1096</v>
      </c>
      <c r="H11" s="940"/>
      <c r="I11" s="1743" t="s">
        <v>1480</v>
      </c>
      <c r="J11" s="1745"/>
      <c r="K11" s="1747"/>
      <c r="L11" s="468"/>
      <c r="M11" s="468"/>
      <c r="N11" s="468"/>
      <c r="O11" s="468"/>
      <c r="P11" s="468"/>
      <c r="Q11" s="468"/>
      <c r="R11" s="468"/>
      <c r="T11" s="939" t="s">
        <v>880</v>
      </c>
      <c r="U11" s="940"/>
    </row>
    <row r="12" spans="1:21" s="385" customFormat="1" ht="17.399999999999999" customHeight="1">
      <c r="A12" s="933"/>
      <c r="B12" s="1734"/>
      <c r="C12" s="1736"/>
      <c r="D12" s="1738"/>
      <c r="E12" s="1740"/>
      <c r="F12" s="1742"/>
      <c r="G12" s="934"/>
      <c r="H12" s="936"/>
      <c r="I12" s="1744"/>
      <c r="J12" s="1746"/>
      <c r="K12" s="1748"/>
      <c r="L12" s="468"/>
      <c r="M12" s="468"/>
      <c r="N12" s="468"/>
      <c r="O12" s="468"/>
      <c r="P12" s="468"/>
      <c r="Q12" s="468"/>
      <c r="R12" s="468"/>
      <c r="T12" s="935">
        <v>43472</v>
      </c>
      <c r="U12" s="936"/>
    </row>
    <row r="13" spans="1:21" s="385" customFormat="1" ht="17.399999999999999" customHeight="1">
      <c r="A13" s="933"/>
      <c r="B13" s="1733" t="s">
        <v>2210</v>
      </c>
      <c r="C13" s="1735" t="s">
        <v>2216</v>
      </c>
      <c r="D13" s="1737" t="s">
        <v>900</v>
      </c>
      <c r="E13" s="1739" t="s">
        <v>1108</v>
      </c>
      <c r="F13" s="1741" t="s">
        <v>2229</v>
      </c>
      <c r="G13" s="938" t="s">
        <v>1096</v>
      </c>
      <c r="H13" s="940"/>
      <c r="I13" s="1743" t="s">
        <v>1480</v>
      </c>
      <c r="J13" s="1745"/>
      <c r="K13" s="1747"/>
      <c r="L13" s="468"/>
      <c r="M13" s="468"/>
      <c r="N13" s="468"/>
      <c r="O13" s="468"/>
      <c r="P13" s="468"/>
      <c r="Q13" s="468"/>
      <c r="R13" s="468"/>
      <c r="T13" s="939" t="s">
        <v>880</v>
      </c>
      <c r="U13" s="940"/>
    </row>
    <row r="14" spans="1:21" s="385" customFormat="1" ht="17.399999999999999" customHeight="1">
      <c r="A14" s="933"/>
      <c r="B14" s="1734"/>
      <c r="C14" s="1736"/>
      <c r="D14" s="1738"/>
      <c r="E14" s="1740"/>
      <c r="F14" s="1742"/>
      <c r="G14" s="934"/>
      <c r="H14" s="936"/>
      <c r="I14" s="1744"/>
      <c r="J14" s="1746"/>
      <c r="K14" s="1748"/>
      <c r="L14" s="468"/>
      <c r="M14" s="468"/>
      <c r="N14" s="468"/>
      <c r="O14" s="468"/>
      <c r="P14" s="468"/>
      <c r="Q14" s="468"/>
      <c r="R14" s="468"/>
      <c r="T14" s="935">
        <v>43472</v>
      </c>
      <c r="U14" s="936"/>
    </row>
    <row r="15" spans="1:21" s="385" customFormat="1" ht="15" customHeight="1">
      <c r="A15" s="933"/>
      <c r="B15" s="1939"/>
      <c r="C15" s="1735" t="s">
        <v>1050</v>
      </c>
      <c r="D15" s="1737" t="s">
        <v>900</v>
      </c>
      <c r="E15" s="1739" t="s">
        <v>1108</v>
      </c>
      <c r="F15" s="1741" t="s">
        <v>616</v>
      </c>
      <c r="G15" s="938"/>
      <c r="H15" s="940"/>
      <c r="I15" s="1743" t="s">
        <v>1480</v>
      </c>
      <c r="J15" s="2022"/>
      <c r="K15" s="1747"/>
      <c r="L15" s="468"/>
      <c r="M15" s="468"/>
      <c r="N15" s="468"/>
      <c r="O15" s="468"/>
      <c r="P15" s="468"/>
      <c r="Q15" s="468"/>
      <c r="R15" s="468"/>
      <c r="T15" s="939"/>
      <c r="U15" s="940"/>
    </row>
    <row r="16" spans="1:21" s="385" customFormat="1" ht="15" customHeight="1" thickBot="1">
      <c r="A16" s="943"/>
      <c r="B16" s="1940"/>
      <c r="C16" s="1941"/>
      <c r="D16" s="1810"/>
      <c r="E16" s="1938"/>
      <c r="F16" s="1942"/>
      <c r="G16" s="944"/>
      <c r="H16" s="946"/>
      <c r="I16" s="2025"/>
      <c r="J16" s="2026"/>
      <c r="K16" s="1774"/>
      <c r="L16" s="468"/>
      <c r="M16" s="468"/>
      <c r="N16" s="468"/>
      <c r="O16" s="468"/>
      <c r="P16" s="468"/>
      <c r="Q16" s="468"/>
      <c r="R16" s="468"/>
      <c r="T16" s="945"/>
      <c r="U16" s="946"/>
    </row>
    <row r="17" spans="1:21" s="281" customFormat="1" ht="15" customHeight="1" thickTop="1">
      <c r="A17" s="928"/>
      <c r="B17" s="1926" t="s">
        <v>931</v>
      </c>
      <c r="C17" s="1928" t="s">
        <v>40</v>
      </c>
      <c r="D17" s="1835" t="s">
        <v>893</v>
      </c>
      <c r="E17" s="1922" t="s">
        <v>978</v>
      </c>
      <c r="F17" s="1789" t="s">
        <v>545</v>
      </c>
      <c r="G17" s="929" t="s">
        <v>1097</v>
      </c>
      <c r="H17" s="931" t="s">
        <v>1095</v>
      </c>
      <c r="I17" s="1792" t="s">
        <v>597</v>
      </c>
      <c r="J17" s="2019"/>
      <c r="K17" s="1787"/>
      <c r="L17" s="468"/>
      <c r="M17" s="468"/>
      <c r="N17" s="468"/>
      <c r="O17" s="468"/>
      <c r="P17" s="468"/>
      <c r="Q17" s="468"/>
      <c r="R17" s="468"/>
      <c r="T17" s="930" t="s">
        <v>218</v>
      </c>
      <c r="U17" s="931" t="s">
        <v>1092</v>
      </c>
    </row>
    <row r="18" spans="1:21" s="281" customFormat="1" ht="15" customHeight="1">
      <c r="A18" s="933"/>
      <c r="B18" s="1927"/>
      <c r="C18" s="1821"/>
      <c r="D18" s="1737"/>
      <c r="E18" s="1778"/>
      <c r="F18" s="1750"/>
      <c r="G18" s="947"/>
      <c r="H18" s="949"/>
      <c r="I18" s="1788"/>
      <c r="J18" s="1815"/>
      <c r="K18" s="1773"/>
      <c r="L18" s="468"/>
      <c r="M18" s="468"/>
      <c r="N18" s="468"/>
      <c r="O18" s="468"/>
      <c r="P18" s="468"/>
      <c r="Q18" s="468"/>
      <c r="R18" s="468"/>
      <c r="T18" s="948" t="s">
        <v>219</v>
      </c>
      <c r="U18" s="949"/>
    </row>
    <row r="19" spans="1:21" s="281" customFormat="1" ht="15" customHeight="1">
      <c r="A19" s="1784" t="s">
        <v>1104</v>
      </c>
      <c r="B19" s="1916" t="s">
        <v>932</v>
      </c>
      <c r="C19" s="1918" t="s">
        <v>515</v>
      </c>
      <c r="D19" s="1998" t="s">
        <v>45</v>
      </c>
      <c r="E19" s="1778"/>
      <c r="F19" s="1920" t="s">
        <v>544</v>
      </c>
      <c r="G19" s="950" t="s">
        <v>1097</v>
      </c>
      <c r="H19" s="952" t="s">
        <v>1095</v>
      </c>
      <c r="I19" s="2017" t="s">
        <v>597</v>
      </c>
      <c r="J19" s="2015"/>
      <c r="K19" s="1996"/>
      <c r="L19" s="468"/>
      <c r="M19" s="468"/>
      <c r="N19" s="468"/>
      <c r="O19" s="468"/>
      <c r="P19" s="468"/>
      <c r="Q19" s="468"/>
      <c r="R19" s="468"/>
      <c r="T19" s="951"/>
      <c r="U19" s="952"/>
    </row>
    <row r="20" spans="1:21" s="281" customFormat="1" ht="15" customHeight="1">
      <c r="A20" s="1784"/>
      <c r="B20" s="1917"/>
      <c r="C20" s="1919"/>
      <c r="D20" s="1999"/>
      <c r="E20" s="1778"/>
      <c r="F20" s="1921"/>
      <c r="G20" s="953"/>
      <c r="H20" s="955"/>
      <c r="I20" s="2018"/>
      <c r="J20" s="2016"/>
      <c r="K20" s="1997"/>
      <c r="L20" s="468"/>
      <c r="M20" s="468"/>
      <c r="N20" s="468"/>
      <c r="O20" s="468"/>
      <c r="P20" s="468"/>
      <c r="Q20" s="468"/>
      <c r="R20" s="468"/>
      <c r="T20" s="954"/>
      <c r="U20" s="955"/>
    </row>
    <row r="21" spans="1:21" s="281" customFormat="1" ht="15" customHeight="1">
      <c r="A21" s="1784"/>
      <c r="B21" s="1943" t="s">
        <v>933</v>
      </c>
      <c r="C21" s="1820" t="s">
        <v>516</v>
      </c>
      <c r="D21" s="1738" t="s">
        <v>891</v>
      </c>
      <c r="E21" s="1778"/>
      <c r="F21" s="1750" t="s">
        <v>565</v>
      </c>
      <c r="G21" s="956" t="s">
        <v>1097</v>
      </c>
      <c r="H21" s="949" t="s">
        <v>1095</v>
      </c>
      <c r="I21" s="1788" t="s">
        <v>597</v>
      </c>
      <c r="J21" s="1815"/>
      <c r="K21" s="1773"/>
      <c r="L21" s="468"/>
      <c r="M21" s="468"/>
      <c r="N21" s="468"/>
      <c r="O21" s="468"/>
      <c r="P21" s="468"/>
      <c r="Q21" s="468"/>
      <c r="R21" s="468"/>
      <c r="T21" s="948" t="s">
        <v>41</v>
      </c>
      <c r="U21" s="949" t="s">
        <v>1092</v>
      </c>
    </row>
    <row r="22" spans="1:21" s="281" customFormat="1" ht="15" customHeight="1">
      <c r="A22" s="933"/>
      <c r="B22" s="1944"/>
      <c r="C22" s="1821"/>
      <c r="D22" s="1737"/>
      <c r="E22" s="1740"/>
      <c r="F22" s="1750"/>
      <c r="G22" s="947"/>
      <c r="H22" s="949"/>
      <c r="I22" s="1763"/>
      <c r="J22" s="1772"/>
      <c r="K22" s="1773"/>
      <c r="L22" s="468"/>
      <c r="M22" s="468"/>
      <c r="N22" s="468"/>
      <c r="O22" s="468"/>
      <c r="P22" s="468"/>
      <c r="Q22" s="468"/>
      <c r="R22" s="468"/>
      <c r="T22" s="957">
        <v>37452</v>
      </c>
      <c r="U22" s="958"/>
    </row>
    <row r="23" spans="1:21" s="281" customFormat="1" ht="15" customHeight="1">
      <c r="A23" s="933"/>
      <c r="B23" s="1929" t="s">
        <v>934</v>
      </c>
      <c r="C23" s="1823" t="s">
        <v>279</v>
      </c>
      <c r="D23" s="1753" t="s">
        <v>89</v>
      </c>
      <c r="E23" s="1760" t="s">
        <v>1108</v>
      </c>
      <c r="F23" s="1741" t="s">
        <v>1077</v>
      </c>
      <c r="G23" s="938"/>
      <c r="H23" s="940"/>
      <c r="I23" s="1762"/>
      <c r="J23" s="1771" t="s">
        <v>596</v>
      </c>
      <c r="K23" s="1747"/>
      <c r="L23" s="468"/>
      <c r="M23" s="468"/>
      <c r="N23" s="468"/>
      <c r="O23" s="468"/>
      <c r="P23" s="468"/>
      <c r="Q23" s="468"/>
      <c r="R23" s="468"/>
      <c r="T23" s="939"/>
      <c r="U23" s="940"/>
    </row>
    <row r="24" spans="1:21" s="281" customFormat="1" ht="15" customHeight="1" thickBot="1">
      <c r="A24" s="943"/>
      <c r="B24" s="1930"/>
      <c r="C24" s="1925"/>
      <c r="D24" s="1808"/>
      <c r="E24" s="1838"/>
      <c r="F24" s="1942"/>
      <c r="G24" s="959"/>
      <c r="H24" s="946"/>
      <c r="I24" s="1788"/>
      <c r="J24" s="1815"/>
      <c r="K24" s="1774"/>
      <c r="L24" s="468"/>
      <c r="M24" s="468"/>
      <c r="N24" s="468"/>
      <c r="O24" s="468"/>
      <c r="P24" s="468"/>
      <c r="Q24" s="468"/>
      <c r="R24" s="468"/>
      <c r="T24" s="960"/>
      <c r="U24" s="961"/>
    </row>
    <row r="25" spans="1:21" ht="21" customHeight="1" thickTop="1">
      <c r="A25" s="1785" t="s">
        <v>220</v>
      </c>
      <c r="B25" s="1991" t="s">
        <v>694</v>
      </c>
      <c r="C25" s="1993" t="s">
        <v>1106</v>
      </c>
      <c r="D25" s="1809" t="s">
        <v>1072</v>
      </c>
      <c r="E25" s="1922" t="s">
        <v>978</v>
      </c>
      <c r="F25" s="1789" t="s">
        <v>221</v>
      </c>
      <c r="G25" s="929" t="s">
        <v>1097</v>
      </c>
      <c r="H25" s="931" t="s">
        <v>1095</v>
      </c>
      <c r="I25" s="1792" t="s">
        <v>597</v>
      </c>
      <c r="J25" s="2019"/>
      <c r="K25" s="1787"/>
      <c r="T25" s="930" t="s">
        <v>207</v>
      </c>
      <c r="U25" s="931"/>
    </row>
    <row r="26" spans="1:21" ht="21" customHeight="1" thickBot="1">
      <c r="A26" s="1786"/>
      <c r="B26" s="1992"/>
      <c r="C26" s="1994"/>
      <c r="D26" s="1810"/>
      <c r="E26" s="1938"/>
      <c r="F26" s="1942"/>
      <c r="G26" s="944"/>
      <c r="H26" s="946"/>
      <c r="I26" s="1974"/>
      <c r="J26" s="1969"/>
      <c r="K26" s="1774"/>
      <c r="T26" s="960">
        <v>38436</v>
      </c>
      <c r="U26" s="961"/>
    </row>
    <row r="27" spans="1:21" s="281" customFormat="1" ht="21" customHeight="1" thickTop="1">
      <c r="A27" s="1785" t="s">
        <v>560</v>
      </c>
      <c r="B27" s="1923" t="s">
        <v>1708</v>
      </c>
      <c r="C27" s="1820" t="s">
        <v>495</v>
      </c>
      <c r="D27" s="1811" t="s">
        <v>1707</v>
      </c>
      <c r="E27" s="1740" t="s">
        <v>1108</v>
      </c>
      <c r="F27" s="1742" t="s">
        <v>594</v>
      </c>
      <c r="G27" s="956" t="s">
        <v>1097</v>
      </c>
      <c r="H27" s="949"/>
      <c r="I27" s="1792"/>
      <c r="J27" s="2019" t="s">
        <v>597</v>
      </c>
      <c r="K27" s="1787"/>
      <c r="L27" s="468"/>
      <c r="M27" s="468"/>
      <c r="N27" s="468"/>
      <c r="O27" s="468"/>
      <c r="P27" s="468"/>
      <c r="Q27" s="468"/>
      <c r="R27" s="468"/>
      <c r="T27" s="930" t="s">
        <v>208</v>
      </c>
      <c r="U27" s="949" t="s">
        <v>1092</v>
      </c>
    </row>
    <row r="28" spans="1:21" s="281" customFormat="1" ht="21" customHeight="1" thickBot="1">
      <c r="A28" s="1786"/>
      <c r="B28" s="1924"/>
      <c r="C28" s="1925"/>
      <c r="D28" s="1812"/>
      <c r="E28" s="1838"/>
      <c r="F28" s="1751"/>
      <c r="G28" s="944"/>
      <c r="H28" s="961"/>
      <c r="I28" s="1974"/>
      <c r="J28" s="1969"/>
      <c r="K28" s="1774"/>
      <c r="L28" s="468"/>
      <c r="M28" s="468"/>
      <c r="N28" s="468"/>
      <c r="O28" s="468"/>
      <c r="P28" s="468"/>
      <c r="Q28" s="468"/>
      <c r="R28" s="468"/>
      <c r="T28" s="960">
        <v>28671</v>
      </c>
      <c r="U28" s="961"/>
    </row>
    <row r="29" spans="1:21" ht="15" customHeight="1" thickTop="1">
      <c r="A29" s="962"/>
      <c r="B29" s="1902">
        <v>210</v>
      </c>
      <c r="C29" s="1928" t="s">
        <v>1069</v>
      </c>
      <c r="D29" s="1835" t="s">
        <v>1074</v>
      </c>
      <c r="E29" s="1840" t="s">
        <v>978</v>
      </c>
      <c r="F29" s="1789" t="s">
        <v>1084</v>
      </c>
      <c r="G29" s="929" t="s">
        <v>1097</v>
      </c>
      <c r="H29" s="931"/>
      <c r="I29" s="1792" t="s">
        <v>601</v>
      </c>
      <c r="J29" s="1790"/>
      <c r="K29" s="1787"/>
      <c r="T29" s="930"/>
      <c r="U29" s="931"/>
    </row>
    <row r="30" spans="1:21" ht="15" customHeight="1">
      <c r="A30" s="963"/>
      <c r="B30" s="1825"/>
      <c r="C30" s="1823"/>
      <c r="D30" s="1753"/>
      <c r="E30" s="1760"/>
      <c r="F30" s="1742"/>
      <c r="G30" s="934"/>
      <c r="H30" s="936"/>
      <c r="I30" s="1763"/>
      <c r="J30" s="1791"/>
      <c r="K30" s="1748"/>
      <c r="T30" s="942"/>
      <c r="U30" s="936"/>
    </row>
    <row r="31" spans="1:21" s="281" customFormat="1" ht="15" customHeight="1">
      <c r="A31" s="1784" t="s">
        <v>42</v>
      </c>
      <c r="B31" s="1903" t="s">
        <v>695</v>
      </c>
      <c r="C31" s="1820" t="s">
        <v>1051</v>
      </c>
      <c r="D31" s="1813" t="s">
        <v>1073</v>
      </c>
      <c r="E31" s="1903" t="s">
        <v>978</v>
      </c>
      <c r="F31" s="1742" t="s">
        <v>1089</v>
      </c>
      <c r="G31" s="956" t="s">
        <v>1097</v>
      </c>
      <c r="H31" s="949" t="s">
        <v>1095</v>
      </c>
      <c r="I31" s="1788" t="s">
        <v>596</v>
      </c>
      <c r="J31" s="1815"/>
      <c r="K31" s="1773"/>
      <c r="L31" s="468"/>
      <c r="M31" s="468"/>
      <c r="N31" s="468"/>
      <c r="O31" s="468"/>
      <c r="P31" s="468"/>
      <c r="Q31" s="468"/>
      <c r="R31" s="468"/>
      <c r="T31" s="948" t="s">
        <v>207</v>
      </c>
      <c r="U31" s="949"/>
    </row>
    <row r="32" spans="1:21" s="281" customFormat="1" ht="15" customHeight="1">
      <c r="A32" s="1784"/>
      <c r="B32" s="1778"/>
      <c r="C32" s="1821"/>
      <c r="D32" s="1737"/>
      <c r="E32" s="1778"/>
      <c r="F32" s="1741"/>
      <c r="G32" s="956"/>
      <c r="H32" s="949"/>
      <c r="I32" s="1788"/>
      <c r="J32" s="1815"/>
      <c r="K32" s="1773"/>
      <c r="L32" s="468"/>
      <c r="M32" s="468"/>
      <c r="N32" s="468"/>
      <c r="O32" s="468"/>
      <c r="P32" s="468"/>
      <c r="Q32" s="468"/>
      <c r="R32" s="468"/>
      <c r="T32" s="957">
        <v>38436</v>
      </c>
      <c r="U32" s="958"/>
    </row>
    <row r="33" spans="1:21" ht="15" customHeight="1">
      <c r="A33" s="1784"/>
      <c r="B33" s="1778"/>
      <c r="C33" s="1904" t="s">
        <v>1052</v>
      </c>
      <c r="D33" s="1758" t="s">
        <v>1073</v>
      </c>
      <c r="E33" s="1778"/>
      <c r="F33" s="1780" t="s">
        <v>1078</v>
      </c>
      <c r="G33" s="964"/>
      <c r="H33" s="966" t="s">
        <v>1095</v>
      </c>
      <c r="I33" s="1754" t="s">
        <v>596</v>
      </c>
      <c r="J33" s="1782"/>
      <c r="K33" s="1986"/>
      <c r="T33" s="965"/>
      <c r="U33" s="966"/>
    </row>
    <row r="34" spans="1:21" ht="15" customHeight="1">
      <c r="A34" s="1784"/>
      <c r="B34" s="1778"/>
      <c r="C34" s="1905"/>
      <c r="D34" s="1779"/>
      <c r="E34" s="1778"/>
      <c r="F34" s="1781"/>
      <c r="G34" s="967"/>
      <c r="H34" s="973"/>
      <c r="I34" s="1755"/>
      <c r="J34" s="1783"/>
      <c r="K34" s="1988"/>
      <c r="T34" s="968"/>
      <c r="U34" s="969"/>
    </row>
    <row r="35" spans="1:21" ht="15" customHeight="1">
      <c r="A35" s="963"/>
      <c r="B35" s="1778"/>
      <c r="C35" s="1820" t="s">
        <v>1053</v>
      </c>
      <c r="D35" s="1738" t="s">
        <v>1073</v>
      </c>
      <c r="E35" s="1778"/>
      <c r="F35" s="1750" t="s">
        <v>1090</v>
      </c>
      <c r="G35" s="956"/>
      <c r="H35" s="949" t="s">
        <v>1095</v>
      </c>
      <c r="I35" s="1788" t="s">
        <v>596</v>
      </c>
      <c r="J35" s="1815"/>
      <c r="K35" s="1773"/>
      <c r="T35" s="948"/>
      <c r="U35" s="949"/>
    </row>
    <row r="36" spans="1:21" ht="15" customHeight="1">
      <c r="A36" s="963"/>
      <c r="B36" s="1740"/>
      <c r="C36" s="1823"/>
      <c r="D36" s="1753"/>
      <c r="E36" s="1740"/>
      <c r="F36" s="1742"/>
      <c r="G36" s="934"/>
      <c r="H36" s="936"/>
      <c r="I36" s="1763"/>
      <c r="J36" s="1772"/>
      <c r="K36" s="1748"/>
      <c r="T36" s="970"/>
      <c r="U36" s="971"/>
    </row>
    <row r="37" spans="1:21" ht="15" customHeight="1">
      <c r="A37" s="963"/>
      <c r="B37" s="1882" t="s">
        <v>936</v>
      </c>
      <c r="C37" s="1820" t="s">
        <v>1054</v>
      </c>
      <c r="D37" s="1738" t="s">
        <v>900</v>
      </c>
      <c r="E37" s="1759" t="s">
        <v>978</v>
      </c>
      <c r="F37" s="1750" t="s">
        <v>217</v>
      </c>
      <c r="G37" s="956" t="s">
        <v>1097</v>
      </c>
      <c r="H37" s="949" t="s">
        <v>1095</v>
      </c>
      <c r="I37" s="1762" t="s">
        <v>596</v>
      </c>
      <c r="J37" s="1771"/>
      <c r="K37" s="1747"/>
      <c r="T37" s="948"/>
      <c r="U37" s="949"/>
    </row>
    <row r="38" spans="1:21" ht="15" customHeight="1">
      <c r="A38" s="963"/>
      <c r="B38" s="1825"/>
      <c r="C38" s="1823"/>
      <c r="D38" s="1753"/>
      <c r="E38" s="1760"/>
      <c r="F38" s="1742"/>
      <c r="G38" s="934"/>
      <c r="H38" s="936"/>
      <c r="I38" s="1763"/>
      <c r="J38" s="1772"/>
      <c r="K38" s="1748"/>
      <c r="T38" s="942"/>
      <c r="U38" s="936"/>
    </row>
    <row r="39" spans="1:21" ht="15" customHeight="1">
      <c r="A39" s="963"/>
      <c r="B39" s="1882" t="s">
        <v>940</v>
      </c>
      <c r="C39" s="1820" t="s">
        <v>1065</v>
      </c>
      <c r="D39" s="1738" t="s">
        <v>1074</v>
      </c>
      <c r="E39" s="1759" t="s">
        <v>978</v>
      </c>
      <c r="F39" s="1750" t="s">
        <v>216</v>
      </c>
      <c r="G39" s="956" t="s">
        <v>1097</v>
      </c>
      <c r="H39" s="949" t="s">
        <v>1095</v>
      </c>
      <c r="I39" s="1788" t="s">
        <v>598</v>
      </c>
      <c r="J39" s="1772"/>
      <c r="K39" s="1773"/>
      <c r="T39" s="948"/>
      <c r="U39" s="949"/>
    </row>
    <row r="40" spans="1:21" ht="15" customHeight="1">
      <c r="A40" s="963"/>
      <c r="B40" s="1825"/>
      <c r="C40" s="1823"/>
      <c r="D40" s="1753"/>
      <c r="E40" s="1760"/>
      <c r="F40" s="1742"/>
      <c r="G40" s="934"/>
      <c r="H40" s="936"/>
      <c r="I40" s="1763"/>
      <c r="J40" s="1791"/>
      <c r="K40" s="1748"/>
      <c r="T40" s="942"/>
      <c r="U40" s="936"/>
    </row>
    <row r="41" spans="1:21" s="281" customFormat="1" ht="15" customHeight="1">
      <c r="A41" s="963"/>
      <c r="B41" s="1882" t="s">
        <v>939</v>
      </c>
      <c r="C41" s="1820" t="s">
        <v>1066</v>
      </c>
      <c r="D41" s="1738" t="s">
        <v>1074</v>
      </c>
      <c r="E41" s="1759" t="s">
        <v>978</v>
      </c>
      <c r="F41" s="1750" t="s">
        <v>1114</v>
      </c>
      <c r="G41" s="956" t="s">
        <v>1097</v>
      </c>
      <c r="H41" s="949" t="s">
        <v>1095</v>
      </c>
      <c r="I41" s="1762" t="s">
        <v>596</v>
      </c>
      <c r="J41" s="1771"/>
      <c r="K41" s="1747"/>
      <c r="L41" s="468"/>
      <c r="M41" s="468"/>
      <c r="N41" s="468"/>
      <c r="O41" s="468"/>
      <c r="P41" s="468"/>
      <c r="Q41" s="468"/>
      <c r="R41" s="468"/>
      <c r="T41" s="948" t="s">
        <v>1815</v>
      </c>
      <c r="U41" s="949"/>
    </row>
    <row r="42" spans="1:21" s="281" customFormat="1" ht="15" customHeight="1">
      <c r="A42" s="963"/>
      <c r="B42" s="1825"/>
      <c r="C42" s="1823"/>
      <c r="D42" s="1753"/>
      <c r="E42" s="1760"/>
      <c r="F42" s="1742"/>
      <c r="G42" s="934"/>
      <c r="H42" s="936"/>
      <c r="I42" s="1763"/>
      <c r="J42" s="1772"/>
      <c r="K42" s="1748"/>
      <c r="L42" s="468"/>
      <c r="M42" s="468"/>
      <c r="N42" s="468"/>
      <c r="O42" s="468"/>
      <c r="P42" s="468"/>
      <c r="Q42" s="468"/>
      <c r="R42" s="468"/>
      <c r="T42" s="935">
        <v>44047</v>
      </c>
      <c r="U42" s="971"/>
    </row>
    <row r="43" spans="1:21" s="437" customFormat="1" ht="12.6" customHeight="1">
      <c r="A43" s="963"/>
      <c r="B43" s="1907" t="s">
        <v>2335</v>
      </c>
      <c r="C43" s="1735" t="s">
        <v>2336</v>
      </c>
      <c r="D43" s="1910" t="s">
        <v>2335</v>
      </c>
      <c r="E43" s="1761" t="s">
        <v>978</v>
      </c>
      <c r="F43" s="1750" t="s">
        <v>2337</v>
      </c>
      <c r="G43" s="956"/>
      <c r="H43" s="949"/>
      <c r="I43" s="1762" t="s">
        <v>597</v>
      </c>
      <c r="J43" s="1791"/>
      <c r="K43" s="1747"/>
      <c r="L43" s="468"/>
      <c r="M43" s="468"/>
      <c r="N43" s="468"/>
      <c r="O43" s="468"/>
      <c r="P43" s="468"/>
      <c r="Q43" s="468"/>
      <c r="R43" s="468"/>
      <c r="T43" s="948" t="s">
        <v>214</v>
      </c>
      <c r="U43" s="949"/>
    </row>
    <row r="44" spans="1:21" s="437" customFormat="1" ht="12.6" customHeight="1">
      <c r="A44" s="963"/>
      <c r="B44" s="1908"/>
      <c r="C44" s="1881"/>
      <c r="D44" s="1911"/>
      <c r="E44" s="1903"/>
      <c r="F44" s="1750"/>
      <c r="G44" s="956"/>
      <c r="H44" s="949"/>
      <c r="I44" s="1788"/>
      <c r="J44" s="1791"/>
      <c r="K44" s="1773"/>
      <c r="L44" s="468"/>
      <c r="M44" s="468"/>
      <c r="N44" s="468"/>
      <c r="O44" s="468"/>
      <c r="P44" s="468"/>
      <c r="Q44" s="468"/>
      <c r="R44" s="468"/>
      <c r="T44" s="957">
        <v>43171</v>
      </c>
      <c r="U44" s="949"/>
    </row>
    <row r="45" spans="1:21" s="437" customFormat="1" ht="12.6" customHeight="1">
      <c r="A45" s="963"/>
      <c r="B45" s="1908"/>
      <c r="C45" s="1881"/>
      <c r="D45" s="1911"/>
      <c r="E45" s="1903"/>
      <c r="F45" s="1750"/>
      <c r="G45" s="956"/>
      <c r="H45" s="949"/>
      <c r="I45" s="1788"/>
      <c r="J45" s="1791"/>
      <c r="K45" s="1773"/>
      <c r="L45" s="468"/>
      <c r="M45" s="468"/>
      <c r="N45" s="468"/>
      <c r="O45" s="468"/>
      <c r="P45" s="468"/>
      <c r="Q45" s="468"/>
      <c r="R45" s="468"/>
      <c r="T45" s="948" t="s">
        <v>222</v>
      </c>
      <c r="U45" s="949"/>
    </row>
    <row r="46" spans="1:21" s="437" customFormat="1" ht="12.6" customHeight="1">
      <c r="A46" s="963"/>
      <c r="B46" s="1908"/>
      <c r="C46" s="1881"/>
      <c r="D46" s="1911"/>
      <c r="E46" s="1903"/>
      <c r="F46" s="1750"/>
      <c r="G46" s="956"/>
      <c r="H46" s="949"/>
      <c r="I46" s="1788"/>
      <c r="J46" s="1791"/>
      <c r="K46" s="1773"/>
      <c r="L46" s="468"/>
      <c r="M46" s="468"/>
      <c r="N46" s="468"/>
      <c r="O46" s="468"/>
      <c r="P46" s="468"/>
      <c r="Q46" s="468"/>
      <c r="R46" s="468"/>
      <c r="T46" s="957">
        <v>43903</v>
      </c>
      <c r="U46" s="949"/>
    </row>
    <row r="47" spans="1:21" s="437" customFormat="1" ht="12.6" customHeight="1">
      <c r="A47" s="963"/>
      <c r="B47" s="1908"/>
      <c r="C47" s="1881"/>
      <c r="D47" s="1911"/>
      <c r="E47" s="1903"/>
      <c r="F47" s="1750"/>
      <c r="G47" s="956"/>
      <c r="H47" s="949"/>
      <c r="I47" s="1788"/>
      <c r="J47" s="1791"/>
      <c r="K47" s="1773"/>
      <c r="L47" s="468"/>
      <c r="M47" s="468"/>
      <c r="N47" s="468"/>
      <c r="O47" s="468"/>
      <c r="P47" s="468"/>
      <c r="Q47" s="468"/>
      <c r="R47" s="468"/>
      <c r="T47" s="957"/>
      <c r="U47" s="949"/>
    </row>
    <row r="48" spans="1:21" s="437" customFormat="1" ht="12.6" customHeight="1">
      <c r="A48" s="963"/>
      <c r="B48" s="1908"/>
      <c r="C48" s="1881"/>
      <c r="D48" s="1911"/>
      <c r="E48" s="1903"/>
      <c r="F48" s="1750"/>
      <c r="G48" s="956"/>
      <c r="H48" s="949"/>
      <c r="I48" s="1788"/>
      <c r="J48" s="1791"/>
      <c r="K48" s="1773"/>
      <c r="L48" s="468"/>
      <c r="M48" s="468"/>
      <c r="N48" s="468"/>
      <c r="O48" s="468"/>
      <c r="P48" s="468"/>
      <c r="Q48" s="468"/>
      <c r="R48" s="468"/>
      <c r="T48" s="948"/>
      <c r="U48" s="949"/>
    </row>
    <row r="49" spans="1:21" s="437" customFormat="1" ht="12.6" customHeight="1">
      <c r="A49" s="963"/>
      <c r="B49" s="1908"/>
      <c r="C49" s="1881"/>
      <c r="D49" s="1911"/>
      <c r="E49" s="1903"/>
      <c r="F49" s="1750"/>
      <c r="G49" s="956"/>
      <c r="H49" s="949"/>
      <c r="I49" s="1788"/>
      <c r="J49" s="1771"/>
      <c r="K49" s="1773"/>
      <c r="L49" s="468"/>
      <c r="M49" s="468"/>
      <c r="N49" s="468"/>
      <c r="O49" s="468"/>
      <c r="P49" s="468"/>
      <c r="Q49" s="468"/>
      <c r="R49" s="468"/>
      <c r="T49" s="957"/>
      <c r="U49" s="949"/>
    </row>
    <row r="50" spans="1:21" ht="15" customHeight="1">
      <c r="A50" s="963"/>
      <c r="B50" s="1908"/>
      <c r="C50" s="2030" t="s">
        <v>1067</v>
      </c>
      <c r="D50" s="1912" t="s">
        <v>2335</v>
      </c>
      <c r="E50" s="1903"/>
      <c r="F50" s="1780" t="s">
        <v>1853</v>
      </c>
      <c r="G50" s="964" t="s">
        <v>1097</v>
      </c>
      <c r="H50" s="966" t="s">
        <v>1095</v>
      </c>
      <c r="I50" s="1754" t="s">
        <v>596</v>
      </c>
      <c r="J50" s="1782"/>
      <c r="K50" s="1986"/>
      <c r="T50" s="965"/>
      <c r="U50" s="966"/>
    </row>
    <row r="51" spans="1:21" ht="15" customHeight="1">
      <c r="A51" s="963"/>
      <c r="B51" s="1908"/>
      <c r="C51" s="2031"/>
      <c r="D51" s="1913"/>
      <c r="E51" s="1903"/>
      <c r="F51" s="1781"/>
      <c r="G51" s="967"/>
      <c r="H51" s="973"/>
      <c r="I51" s="1755"/>
      <c r="J51" s="1783"/>
      <c r="K51" s="1988"/>
      <c r="T51" s="972"/>
      <c r="U51" s="973"/>
    </row>
    <row r="52" spans="1:21" ht="15" customHeight="1">
      <c r="A52" s="963"/>
      <c r="B52" s="1908"/>
      <c r="C52" s="1820" t="s">
        <v>1068</v>
      </c>
      <c r="D52" s="1914" t="s">
        <v>2335</v>
      </c>
      <c r="E52" s="1903"/>
      <c r="F52" s="1804" t="s">
        <v>1854</v>
      </c>
      <c r="G52" s="964" t="s">
        <v>1097</v>
      </c>
      <c r="H52" s="966" t="s">
        <v>1095</v>
      </c>
      <c r="I52" s="1754" t="s">
        <v>598</v>
      </c>
      <c r="J52" s="1782"/>
      <c r="K52" s="1986"/>
      <c r="T52" s="965"/>
      <c r="U52" s="966"/>
    </row>
    <row r="53" spans="1:21" ht="15" customHeight="1">
      <c r="A53" s="963"/>
      <c r="B53" s="1909"/>
      <c r="C53" s="1894"/>
      <c r="D53" s="1915"/>
      <c r="E53" s="1903"/>
      <c r="F53" s="1805"/>
      <c r="G53" s="974"/>
      <c r="H53" s="976"/>
      <c r="I53" s="1764"/>
      <c r="J53" s="2027"/>
      <c r="K53" s="1987"/>
      <c r="T53" s="975"/>
      <c r="U53" s="976"/>
    </row>
    <row r="54" spans="1:21" s="468" customFormat="1" ht="15" customHeight="1">
      <c r="A54" s="963"/>
      <c r="B54" s="1906" t="s">
        <v>1763</v>
      </c>
      <c r="C54" s="1820" t="s">
        <v>1721</v>
      </c>
      <c r="D54" s="1813" t="s">
        <v>1816</v>
      </c>
      <c r="E54" s="1903"/>
      <c r="F54" s="1750" t="s">
        <v>1850</v>
      </c>
      <c r="G54" s="956"/>
      <c r="H54" s="949"/>
      <c r="I54" s="1788" t="s">
        <v>596</v>
      </c>
      <c r="J54" s="1815"/>
      <c r="K54" s="2037"/>
      <c r="T54" s="948" t="s">
        <v>1722</v>
      </c>
      <c r="U54" s="949"/>
    </row>
    <row r="55" spans="1:21" s="468" customFormat="1" ht="15" customHeight="1">
      <c r="A55" s="963"/>
      <c r="B55" s="1839"/>
      <c r="C55" s="1823"/>
      <c r="D55" s="1753"/>
      <c r="E55" s="1759"/>
      <c r="F55" s="1742"/>
      <c r="G55" s="934"/>
      <c r="H55" s="936"/>
      <c r="I55" s="1763"/>
      <c r="J55" s="1772"/>
      <c r="K55" s="2004"/>
      <c r="T55" s="935">
        <v>45071</v>
      </c>
      <c r="U55" s="936"/>
    </row>
    <row r="56" spans="1:21" s="281" customFormat="1" ht="16.2" customHeight="1">
      <c r="A56" s="963"/>
      <c r="B56" s="1882" t="s">
        <v>935</v>
      </c>
      <c r="C56" s="1820" t="s">
        <v>135</v>
      </c>
      <c r="D56" s="1738" t="s">
        <v>901</v>
      </c>
      <c r="E56" s="1759" t="s">
        <v>978</v>
      </c>
      <c r="F56" s="1742" t="s">
        <v>1079</v>
      </c>
      <c r="G56" s="956" t="s">
        <v>1097</v>
      </c>
      <c r="H56" s="949" t="s">
        <v>1095</v>
      </c>
      <c r="I56" s="1762" t="s">
        <v>596</v>
      </c>
      <c r="J56" s="1771"/>
      <c r="K56" s="1747"/>
      <c r="L56" s="468"/>
      <c r="M56" s="468"/>
      <c r="N56" s="468"/>
      <c r="O56" s="468"/>
      <c r="P56" s="468"/>
      <c r="Q56" s="468"/>
      <c r="R56" s="468"/>
      <c r="T56" s="948" t="s">
        <v>223</v>
      </c>
      <c r="U56" s="949"/>
    </row>
    <row r="57" spans="1:21" s="281" customFormat="1" ht="16.2" customHeight="1">
      <c r="A57" s="963"/>
      <c r="B57" s="1825"/>
      <c r="C57" s="1823"/>
      <c r="D57" s="1753"/>
      <c r="E57" s="1760"/>
      <c r="F57" s="1749"/>
      <c r="G57" s="934"/>
      <c r="H57" s="936"/>
      <c r="I57" s="1763"/>
      <c r="J57" s="1772"/>
      <c r="K57" s="1748"/>
      <c r="L57" s="468"/>
      <c r="M57" s="468"/>
      <c r="N57" s="468"/>
      <c r="O57" s="468"/>
      <c r="P57" s="468"/>
      <c r="Q57" s="468"/>
      <c r="R57" s="468"/>
      <c r="T57" s="935">
        <v>43907</v>
      </c>
      <c r="U57" s="936"/>
    </row>
    <row r="58" spans="1:21" ht="16.2" customHeight="1">
      <c r="A58" s="1784" t="s">
        <v>42</v>
      </c>
      <c r="B58" s="1759" t="s">
        <v>695</v>
      </c>
      <c r="C58" s="1820" t="s">
        <v>43</v>
      </c>
      <c r="D58" s="1738" t="s">
        <v>1073</v>
      </c>
      <c r="E58" s="1759" t="s">
        <v>978</v>
      </c>
      <c r="F58" s="1742" t="s">
        <v>667</v>
      </c>
      <c r="G58" s="956" t="s">
        <v>1097</v>
      </c>
      <c r="H58" s="949" t="s">
        <v>1095</v>
      </c>
      <c r="I58" s="1762" t="s">
        <v>596</v>
      </c>
      <c r="J58" s="1771"/>
      <c r="K58" s="1747"/>
      <c r="T58" s="948" t="s">
        <v>209</v>
      </c>
      <c r="U58" s="949"/>
    </row>
    <row r="59" spans="1:21" ht="16.2" customHeight="1">
      <c r="A59" s="1784"/>
      <c r="B59" s="1843"/>
      <c r="C59" s="1823"/>
      <c r="D59" s="1753"/>
      <c r="E59" s="1760"/>
      <c r="F59" s="1749"/>
      <c r="G59" s="934" t="s">
        <v>210</v>
      </c>
      <c r="H59" s="936"/>
      <c r="I59" s="1763"/>
      <c r="J59" s="1772"/>
      <c r="K59" s="1748"/>
      <c r="T59" s="935">
        <v>39339</v>
      </c>
      <c r="U59" s="977"/>
    </row>
    <row r="60" spans="1:21" ht="16.2" customHeight="1">
      <c r="A60" s="1784"/>
      <c r="B60" s="1759" t="s">
        <v>695</v>
      </c>
      <c r="C60" s="1820" t="s">
        <v>1116</v>
      </c>
      <c r="D60" s="1738" t="s">
        <v>1073</v>
      </c>
      <c r="E60" s="1759" t="s">
        <v>978</v>
      </c>
      <c r="F60" s="1750" t="s">
        <v>1109</v>
      </c>
      <c r="G60" s="956"/>
      <c r="H60" s="949" t="s">
        <v>1095</v>
      </c>
      <c r="I60" s="1762" t="s">
        <v>596</v>
      </c>
      <c r="J60" s="1771"/>
      <c r="K60" s="1747"/>
      <c r="T60" s="948"/>
      <c r="U60" s="949"/>
    </row>
    <row r="61" spans="1:21" ht="16.2" customHeight="1">
      <c r="A61" s="1784"/>
      <c r="B61" s="1843"/>
      <c r="C61" s="1823"/>
      <c r="D61" s="1753"/>
      <c r="E61" s="1760"/>
      <c r="F61" s="1742"/>
      <c r="G61" s="934"/>
      <c r="H61" s="936"/>
      <c r="I61" s="1763"/>
      <c r="J61" s="1772"/>
      <c r="K61" s="1748"/>
      <c r="T61" s="970"/>
      <c r="U61" s="971"/>
    </row>
    <row r="62" spans="1:21" ht="16.2" customHeight="1">
      <c r="A62" s="963"/>
      <c r="B62" s="1900" t="s">
        <v>2265</v>
      </c>
      <c r="C62" s="1735" t="s">
        <v>1055</v>
      </c>
      <c r="D62" s="1737" t="s">
        <v>1074</v>
      </c>
      <c r="E62" s="1761" t="s">
        <v>1701</v>
      </c>
      <c r="F62" s="1735" t="s">
        <v>2234</v>
      </c>
      <c r="G62" s="956" t="s">
        <v>1097</v>
      </c>
      <c r="H62" s="949" t="s">
        <v>1095</v>
      </c>
      <c r="I62" s="1762" t="s">
        <v>596</v>
      </c>
      <c r="J62" s="1771"/>
      <c r="K62" s="1747"/>
      <c r="T62" s="948" t="s">
        <v>1848</v>
      </c>
      <c r="U62" s="949"/>
    </row>
    <row r="63" spans="1:21" ht="16.2" customHeight="1">
      <c r="A63" s="963"/>
      <c r="B63" s="1842"/>
      <c r="C63" s="1881"/>
      <c r="D63" s="1775"/>
      <c r="E63" s="1778"/>
      <c r="F63" s="1881"/>
      <c r="G63" s="956"/>
      <c r="H63" s="949"/>
      <c r="I63" s="1788"/>
      <c r="J63" s="1815"/>
      <c r="K63" s="1773"/>
      <c r="T63" s="957">
        <v>44818</v>
      </c>
      <c r="U63" s="958"/>
    </row>
    <row r="64" spans="1:21" s="468" customFormat="1" ht="16.2" customHeight="1">
      <c r="A64" s="1432"/>
      <c r="B64" s="2032" t="s">
        <v>2263</v>
      </c>
      <c r="C64" s="1881"/>
      <c r="D64" s="1775"/>
      <c r="E64" s="1778"/>
      <c r="F64" s="1881"/>
      <c r="G64" s="956"/>
      <c r="H64" s="949"/>
      <c r="I64" s="1788"/>
      <c r="J64" s="1815"/>
      <c r="K64" s="1431"/>
      <c r="T64" s="2035" t="s">
        <v>2235</v>
      </c>
      <c r="U64" s="1433"/>
    </row>
    <row r="65" spans="1:21" s="468" customFormat="1" ht="16.2" customHeight="1">
      <c r="A65" s="1432"/>
      <c r="B65" s="2033"/>
      <c r="C65" s="2034"/>
      <c r="D65" s="1777"/>
      <c r="E65" s="1778"/>
      <c r="F65" s="2034"/>
      <c r="G65" s="956"/>
      <c r="H65" s="949"/>
      <c r="I65" s="1788"/>
      <c r="J65" s="1815"/>
      <c r="K65" s="1431"/>
      <c r="T65" s="2036"/>
      <c r="U65" s="979"/>
    </row>
    <row r="66" spans="1:21" ht="16.2" customHeight="1">
      <c r="A66" s="963"/>
      <c r="B66" s="1841" t="s">
        <v>1471</v>
      </c>
      <c r="C66" s="1874" t="s">
        <v>1056</v>
      </c>
      <c r="D66" s="1752" t="s">
        <v>1074</v>
      </c>
      <c r="E66" s="1778"/>
      <c r="F66" s="1756" t="s">
        <v>1080</v>
      </c>
      <c r="G66" s="964" t="s">
        <v>1097</v>
      </c>
      <c r="H66" s="966" t="s">
        <v>1095</v>
      </c>
      <c r="I66" s="1788"/>
      <c r="J66" s="1815"/>
      <c r="K66" s="1986"/>
      <c r="T66" s="965" t="s">
        <v>497</v>
      </c>
      <c r="U66" s="966"/>
    </row>
    <row r="67" spans="1:21" ht="16.2" customHeight="1">
      <c r="A67" s="963"/>
      <c r="B67" s="1842"/>
      <c r="C67" s="1874"/>
      <c r="D67" s="1752"/>
      <c r="E67" s="1778"/>
      <c r="F67" s="1756"/>
      <c r="G67" s="967"/>
      <c r="H67" s="973"/>
      <c r="I67" s="1788"/>
      <c r="J67" s="1815"/>
      <c r="K67" s="1988"/>
      <c r="T67" s="978">
        <v>44278</v>
      </c>
      <c r="U67" s="979"/>
    </row>
    <row r="68" spans="1:21" ht="16.2" customHeight="1">
      <c r="A68" s="963"/>
      <c r="B68" s="1841" t="s">
        <v>1472</v>
      </c>
      <c r="C68" s="1874" t="s">
        <v>1057</v>
      </c>
      <c r="D68" s="1752" t="s">
        <v>1074</v>
      </c>
      <c r="E68" s="1778"/>
      <c r="F68" s="1756" t="s">
        <v>1081</v>
      </c>
      <c r="G68" s="956" t="s">
        <v>1097</v>
      </c>
      <c r="H68" s="949" t="s">
        <v>1095</v>
      </c>
      <c r="I68" s="1788"/>
      <c r="J68" s="1815"/>
      <c r="K68" s="1773"/>
      <c r="T68" s="948" t="s">
        <v>497</v>
      </c>
      <c r="U68" s="949"/>
    </row>
    <row r="69" spans="1:21" ht="16.2" customHeight="1">
      <c r="A69" s="963"/>
      <c r="B69" s="1842"/>
      <c r="C69" s="1874"/>
      <c r="D69" s="1752"/>
      <c r="E69" s="1778"/>
      <c r="F69" s="1756"/>
      <c r="G69" s="956"/>
      <c r="H69" s="949"/>
      <c r="I69" s="1788"/>
      <c r="J69" s="1815"/>
      <c r="K69" s="1773"/>
      <c r="T69" s="957">
        <v>44278</v>
      </c>
      <c r="U69" s="958"/>
    </row>
    <row r="70" spans="1:21" s="280" customFormat="1" ht="16.2" customHeight="1">
      <c r="A70" s="963"/>
      <c r="B70" s="1841" t="s">
        <v>1473</v>
      </c>
      <c r="C70" s="1874" t="s">
        <v>1058</v>
      </c>
      <c r="D70" s="1776" t="s">
        <v>1073</v>
      </c>
      <c r="E70" s="1778"/>
      <c r="F70" s="1756" t="s">
        <v>1082</v>
      </c>
      <c r="G70" s="964"/>
      <c r="H70" s="966"/>
      <c r="I70" s="1788"/>
      <c r="J70" s="1815"/>
      <c r="K70" s="1986"/>
      <c r="L70" s="468"/>
      <c r="M70" s="468"/>
      <c r="N70" s="468"/>
      <c r="O70" s="468"/>
      <c r="P70" s="468"/>
      <c r="Q70" s="468"/>
      <c r="R70" s="468"/>
      <c r="T70" s="965" t="s">
        <v>497</v>
      </c>
      <c r="U70" s="966"/>
    </row>
    <row r="71" spans="1:21" s="280" customFormat="1" ht="16.2" customHeight="1">
      <c r="A71" s="963"/>
      <c r="B71" s="1842"/>
      <c r="C71" s="1874"/>
      <c r="D71" s="1777"/>
      <c r="E71" s="1778"/>
      <c r="F71" s="1756"/>
      <c r="G71" s="967"/>
      <c r="H71" s="973"/>
      <c r="I71" s="1788"/>
      <c r="J71" s="1815"/>
      <c r="K71" s="1988"/>
      <c r="L71" s="468"/>
      <c r="M71" s="468"/>
      <c r="N71" s="468"/>
      <c r="O71" s="468"/>
      <c r="P71" s="468"/>
      <c r="Q71" s="468"/>
      <c r="R71" s="468"/>
      <c r="T71" s="978">
        <v>44278</v>
      </c>
      <c r="U71" s="979"/>
    </row>
    <row r="72" spans="1:21" ht="16.2" customHeight="1">
      <c r="A72" s="963"/>
      <c r="B72" s="1841" t="s">
        <v>1474</v>
      </c>
      <c r="C72" s="1874" t="s">
        <v>1059</v>
      </c>
      <c r="D72" s="1752" t="s">
        <v>1074</v>
      </c>
      <c r="E72" s="1778"/>
      <c r="F72" s="1756" t="s">
        <v>567</v>
      </c>
      <c r="G72" s="956"/>
      <c r="H72" s="949" t="s">
        <v>1095</v>
      </c>
      <c r="I72" s="1788"/>
      <c r="J72" s="1815"/>
      <c r="K72" s="1773"/>
      <c r="T72" s="948"/>
      <c r="U72" s="949"/>
    </row>
    <row r="73" spans="1:21" ht="16.2" customHeight="1">
      <c r="A73" s="963"/>
      <c r="B73" s="1901"/>
      <c r="C73" s="1904"/>
      <c r="D73" s="1758"/>
      <c r="E73" s="1740"/>
      <c r="F73" s="1757"/>
      <c r="G73" s="934"/>
      <c r="H73" s="971"/>
      <c r="I73" s="1763"/>
      <c r="J73" s="1772"/>
      <c r="K73" s="1748"/>
      <c r="T73" s="935"/>
      <c r="U73" s="977"/>
    </row>
    <row r="74" spans="1:21" ht="16.2" customHeight="1">
      <c r="A74" s="963"/>
      <c r="B74" s="1759" t="s">
        <v>970</v>
      </c>
      <c r="C74" s="1820" t="s">
        <v>53</v>
      </c>
      <c r="D74" s="1738" t="s">
        <v>1074</v>
      </c>
      <c r="E74" s="1740" t="s">
        <v>1108</v>
      </c>
      <c r="F74" s="1750" t="s">
        <v>54</v>
      </c>
      <c r="G74" s="956"/>
      <c r="H74" s="949" t="s">
        <v>1095</v>
      </c>
      <c r="I74" s="1762"/>
      <c r="J74" s="1771" t="s">
        <v>599</v>
      </c>
      <c r="K74" s="1747"/>
      <c r="T74" s="948"/>
      <c r="U74" s="949" t="s">
        <v>1092</v>
      </c>
    </row>
    <row r="75" spans="1:21" ht="16.2" customHeight="1">
      <c r="A75" s="963"/>
      <c r="B75" s="1760"/>
      <c r="C75" s="1823"/>
      <c r="D75" s="1753"/>
      <c r="E75" s="1760"/>
      <c r="F75" s="1742"/>
      <c r="G75" s="934"/>
      <c r="H75" s="971"/>
      <c r="I75" s="1763"/>
      <c r="J75" s="1772"/>
      <c r="K75" s="1748"/>
      <c r="T75" s="970"/>
      <c r="U75" s="971"/>
    </row>
    <row r="76" spans="1:21" s="281" customFormat="1" ht="16.2" customHeight="1">
      <c r="A76" s="963"/>
      <c r="B76" s="1895" t="s">
        <v>937</v>
      </c>
      <c r="C76" s="1897" t="s">
        <v>498</v>
      </c>
      <c r="D76" s="1779" t="s">
        <v>900</v>
      </c>
      <c r="E76" s="1761" t="s">
        <v>978</v>
      </c>
      <c r="F76" s="1793" t="s">
        <v>1083</v>
      </c>
      <c r="G76" s="938" t="s">
        <v>1097</v>
      </c>
      <c r="H76" s="940" t="s">
        <v>1095</v>
      </c>
      <c r="I76" s="1762" t="s">
        <v>596</v>
      </c>
      <c r="J76" s="1771"/>
      <c r="K76" s="1747"/>
      <c r="L76" s="468"/>
      <c r="M76" s="468"/>
      <c r="N76" s="468"/>
      <c r="O76" s="468"/>
      <c r="P76" s="468"/>
      <c r="Q76" s="468"/>
      <c r="R76" s="468"/>
      <c r="T76" s="939"/>
      <c r="U76" s="940"/>
    </row>
    <row r="77" spans="1:21" s="281" customFormat="1" ht="16.2" customHeight="1">
      <c r="A77" s="963"/>
      <c r="B77" s="1884"/>
      <c r="C77" s="1898"/>
      <c r="D77" s="1752"/>
      <c r="E77" s="1778"/>
      <c r="F77" s="1756"/>
      <c r="G77" s="956"/>
      <c r="H77" s="949"/>
      <c r="I77" s="1788"/>
      <c r="J77" s="1815"/>
      <c r="K77" s="1773"/>
      <c r="L77" s="468"/>
      <c r="M77" s="468"/>
      <c r="N77" s="468"/>
      <c r="O77" s="468"/>
      <c r="P77" s="468"/>
      <c r="Q77" s="468"/>
      <c r="R77" s="468"/>
      <c r="T77" s="948"/>
      <c r="U77" s="949"/>
    </row>
    <row r="78" spans="1:21" s="281" customFormat="1" ht="16.2" customHeight="1">
      <c r="A78" s="963"/>
      <c r="B78" s="1896" t="s">
        <v>938</v>
      </c>
      <c r="C78" s="1874" t="s">
        <v>1060</v>
      </c>
      <c r="D78" s="1752" t="s">
        <v>1074</v>
      </c>
      <c r="E78" s="1778"/>
      <c r="F78" s="1756" t="s">
        <v>524</v>
      </c>
      <c r="G78" s="964" t="s">
        <v>1097</v>
      </c>
      <c r="H78" s="966" t="s">
        <v>1095</v>
      </c>
      <c r="I78" s="1754" t="s">
        <v>596</v>
      </c>
      <c r="J78" s="1782"/>
      <c r="K78" s="1986"/>
      <c r="L78" s="468"/>
      <c r="M78" s="468"/>
      <c r="N78" s="468"/>
      <c r="O78" s="468"/>
      <c r="P78" s="468"/>
      <c r="Q78" s="468"/>
      <c r="R78" s="468"/>
      <c r="T78" s="965"/>
      <c r="U78" s="966"/>
    </row>
    <row r="79" spans="1:21" s="281" customFormat="1" ht="16.2" customHeight="1">
      <c r="A79" s="963"/>
      <c r="B79" s="1884"/>
      <c r="C79" s="1874"/>
      <c r="D79" s="1752"/>
      <c r="E79" s="1778"/>
      <c r="F79" s="1756"/>
      <c r="G79" s="967"/>
      <c r="H79" s="973"/>
      <c r="I79" s="1755"/>
      <c r="J79" s="1783"/>
      <c r="K79" s="1988"/>
      <c r="L79" s="468"/>
      <c r="M79" s="468"/>
      <c r="N79" s="468"/>
      <c r="O79" s="468"/>
      <c r="P79" s="468"/>
      <c r="Q79" s="468"/>
      <c r="R79" s="468"/>
      <c r="T79" s="972"/>
      <c r="U79" s="973"/>
    </row>
    <row r="80" spans="1:21" s="384" customFormat="1" ht="16.2" customHeight="1">
      <c r="A80" s="963"/>
      <c r="B80" s="1883" t="s">
        <v>945</v>
      </c>
      <c r="C80" s="1874" t="s">
        <v>1061</v>
      </c>
      <c r="D80" s="1752" t="s">
        <v>1074</v>
      </c>
      <c r="E80" s="1778"/>
      <c r="F80" s="1756" t="s">
        <v>887</v>
      </c>
      <c r="G80" s="956"/>
      <c r="H80" s="949"/>
      <c r="I80" s="1788" t="s">
        <v>596</v>
      </c>
      <c r="J80" s="1815"/>
      <c r="K80" s="1773"/>
      <c r="L80" s="468"/>
      <c r="M80" s="468"/>
      <c r="N80" s="468"/>
      <c r="O80" s="468"/>
      <c r="P80" s="468"/>
      <c r="Q80" s="468"/>
      <c r="R80" s="468"/>
      <c r="T80" s="948"/>
      <c r="U80" s="949"/>
    </row>
    <row r="81" spans="1:21" s="384" customFormat="1" ht="16.2" customHeight="1">
      <c r="A81" s="963"/>
      <c r="B81" s="1883"/>
      <c r="C81" s="1874"/>
      <c r="D81" s="1752"/>
      <c r="E81" s="1778"/>
      <c r="F81" s="1756"/>
      <c r="G81" s="956"/>
      <c r="H81" s="949"/>
      <c r="I81" s="1788"/>
      <c r="J81" s="1815"/>
      <c r="K81" s="1773"/>
      <c r="L81" s="468"/>
      <c r="M81" s="468"/>
      <c r="N81" s="468"/>
      <c r="O81" s="468"/>
      <c r="P81" s="468"/>
      <c r="Q81" s="468"/>
      <c r="R81" s="468"/>
      <c r="T81" s="948"/>
      <c r="U81" s="949"/>
    </row>
    <row r="82" spans="1:21" s="383" customFormat="1" ht="16.2" customHeight="1">
      <c r="A82" s="963"/>
      <c r="B82" s="1883" t="s">
        <v>945</v>
      </c>
      <c r="C82" s="1874" t="s">
        <v>1062</v>
      </c>
      <c r="D82" s="1752" t="s">
        <v>1074</v>
      </c>
      <c r="E82" s="1778"/>
      <c r="F82" s="1756" t="s">
        <v>887</v>
      </c>
      <c r="G82" s="964"/>
      <c r="H82" s="966" t="s">
        <v>1095</v>
      </c>
      <c r="I82" s="1754" t="s">
        <v>596</v>
      </c>
      <c r="J82" s="1984"/>
      <c r="K82" s="1773"/>
      <c r="L82" s="468"/>
      <c r="M82" s="468"/>
      <c r="N82" s="468"/>
      <c r="O82" s="468"/>
      <c r="P82" s="468"/>
      <c r="Q82" s="468"/>
      <c r="R82" s="468"/>
      <c r="T82" s="965"/>
      <c r="U82" s="966"/>
    </row>
    <row r="83" spans="1:21" s="383" customFormat="1" ht="16.2" customHeight="1">
      <c r="A83" s="963"/>
      <c r="B83" s="1883"/>
      <c r="C83" s="1874"/>
      <c r="D83" s="1752"/>
      <c r="E83" s="1778"/>
      <c r="F83" s="1756"/>
      <c r="G83" s="967"/>
      <c r="H83" s="973"/>
      <c r="I83" s="1755"/>
      <c r="J83" s="1985"/>
      <c r="K83" s="1773"/>
      <c r="L83" s="468"/>
      <c r="M83" s="468"/>
      <c r="N83" s="468"/>
      <c r="O83" s="468"/>
      <c r="P83" s="468"/>
      <c r="Q83" s="468"/>
      <c r="R83" s="468"/>
      <c r="T83" s="972"/>
      <c r="U83" s="973"/>
    </row>
    <row r="84" spans="1:21" s="384" customFormat="1" ht="16.2" customHeight="1">
      <c r="A84" s="963"/>
      <c r="B84" s="1884">
        <v>170</v>
      </c>
      <c r="C84" s="1874" t="s">
        <v>1063</v>
      </c>
      <c r="D84" s="1752" t="s">
        <v>1074</v>
      </c>
      <c r="E84" s="1778"/>
      <c r="F84" s="1756" t="s">
        <v>888</v>
      </c>
      <c r="G84" s="964"/>
      <c r="H84" s="966"/>
      <c r="I84" s="1754" t="s">
        <v>596</v>
      </c>
      <c r="J84" s="1782"/>
      <c r="K84" s="1986"/>
      <c r="L84" s="468"/>
      <c r="M84" s="468"/>
      <c r="N84" s="468"/>
      <c r="O84" s="468"/>
      <c r="P84" s="468"/>
      <c r="Q84" s="468"/>
      <c r="R84" s="468"/>
      <c r="T84" s="965"/>
      <c r="U84" s="966"/>
    </row>
    <row r="85" spans="1:21" s="384" customFormat="1" ht="16.2" customHeight="1">
      <c r="A85" s="963"/>
      <c r="B85" s="1884"/>
      <c r="C85" s="1874"/>
      <c r="D85" s="1752"/>
      <c r="E85" s="1778"/>
      <c r="F85" s="1756"/>
      <c r="G85" s="967"/>
      <c r="H85" s="973"/>
      <c r="I85" s="1755"/>
      <c r="J85" s="1783"/>
      <c r="K85" s="1988"/>
      <c r="L85" s="468"/>
      <c r="M85" s="468"/>
      <c r="N85" s="468"/>
      <c r="O85" s="468"/>
      <c r="P85" s="468"/>
      <c r="Q85" s="468"/>
      <c r="R85" s="468"/>
      <c r="T85" s="972"/>
      <c r="U85" s="973"/>
    </row>
    <row r="86" spans="1:21" ht="16.2" customHeight="1">
      <c r="A86" s="963"/>
      <c r="B86" s="1945"/>
      <c r="C86" s="1874" t="s">
        <v>1064</v>
      </c>
      <c r="D86" s="1752"/>
      <c r="E86" s="1778"/>
      <c r="F86" s="1756" t="s">
        <v>566</v>
      </c>
      <c r="G86" s="956" t="s">
        <v>1097</v>
      </c>
      <c r="H86" s="949" t="s">
        <v>1095</v>
      </c>
      <c r="I86" s="1788" t="s">
        <v>596</v>
      </c>
      <c r="J86" s="1815"/>
      <c r="K86" s="1773"/>
      <c r="T86" s="948"/>
      <c r="U86" s="949"/>
    </row>
    <row r="87" spans="1:21" ht="16.2" customHeight="1">
      <c r="A87" s="963"/>
      <c r="B87" s="1946"/>
      <c r="C87" s="1904"/>
      <c r="D87" s="1758"/>
      <c r="E87" s="1740"/>
      <c r="F87" s="1757"/>
      <c r="G87" s="934"/>
      <c r="H87" s="936"/>
      <c r="I87" s="1763"/>
      <c r="J87" s="1772"/>
      <c r="K87" s="1748"/>
      <c r="T87" s="942"/>
      <c r="U87" s="936"/>
    </row>
    <row r="88" spans="1:21" s="433" customFormat="1" ht="16.2" customHeight="1">
      <c r="A88" s="963"/>
      <c r="B88" s="1882" t="s">
        <v>941</v>
      </c>
      <c r="C88" s="1820" t="s">
        <v>499</v>
      </c>
      <c r="D88" s="1738" t="s">
        <v>899</v>
      </c>
      <c r="E88" s="1759" t="s">
        <v>978</v>
      </c>
      <c r="F88" s="1750" t="s">
        <v>514</v>
      </c>
      <c r="G88" s="956" t="s">
        <v>1097</v>
      </c>
      <c r="H88" s="949"/>
      <c r="I88" s="1762" t="s">
        <v>596</v>
      </c>
      <c r="J88" s="1771"/>
      <c r="K88" s="1747"/>
      <c r="L88" s="468"/>
      <c r="M88" s="468"/>
      <c r="N88" s="468"/>
      <c r="O88" s="468"/>
      <c r="P88" s="468"/>
      <c r="Q88" s="468"/>
      <c r="R88" s="468"/>
      <c r="T88" s="948"/>
      <c r="U88" s="949"/>
    </row>
    <row r="89" spans="1:21" s="433" customFormat="1" ht="16.2" customHeight="1">
      <c r="A89" s="963"/>
      <c r="B89" s="1825"/>
      <c r="C89" s="1823"/>
      <c r="D89" s="1753"/>
      <c r="E89" s="1760"/>
      <c r="F89" s="1742"/>
      <c r="G89" s="934"/>
      <c r="H89" s="936"/>
      <c r="I89" s="1763"/>
      <c r="J89" s="1772"/>
      <c r="K89" s="1748"/>
      <c r="L89" s="468"/>
      <c r="M89" s="468"/>
      <c r="N89" s="468"/>
      <c r="O89" s="468"/>
      <c r="P89" s="468"/>
      <c r="Q89" s="468"/>
      <c r="R89" s="468"/>
      <c r="T89" s="942"/>
      <c r="U89" s="936"/>
    </row>
    <row r="90" spans="1:21" ht="16.2" customHeight="1">
      <c r="A90" s="963"/>
      <c r="B90" s="1899" t="s">
        <v>945</v>
      </c>
      <c r="C90" s="1881" t="s">
        <v>496</v>
      </c>
      <c r="D90" s="1775" t="s">
        <v>1074</v>
      </c>
      <c r="E90" s="1778" t="s">
        <v>88</v>
      </c>
      <c r="F90" s="1750" t="s">
        <v>546</v>
      </c>
      <c r="G90" s="956" t="s">
        <v>1096</v>
      </c>
      <c r="H90" s="949"/>
      <c r="I90" s="1762" t="s">
        <v>597</v>
      </c>
      <c r="J90" s="1791"/>
      <c r="K90" s="1747"/>
      <c r="T90" s="948" t="s">
        <v>211</v>
      </c>
      <c r="U90" s="949"/>
    </row>
    <row r="91" spans="1:21" ht="16.2" customHeight="1">
      <c r="A91" s="963"/>
      <c r="B91" s="1899"/>
      <c r="C91" s="1881"/>
      <c r="D91" s="1775"/>
      <c r="E91" s="1778"/>
      <c r="F91" s="1750"/>
      <c r="G91" s="956"/>
      <c r="H91" s="949"/>
      <c r="I91" s="1788"/>
      <c r="J91" s="1791"/>
      <c r="K91" s="1773"/>
      <c r="T91" s="957">
        <v>42851</v>
      </c>
      <c r="U91" s="949"/>
    </row>
    <row r="92" spans="1:21" ht="16.2" customHeight="1">
      <c r="A92" s="963"/>
      <c r="B92" s="1880"/>
      <c r="C92" s="1736"/>
      <c r="D92" s="1738"/>
      <c r="E92" s="1740"/>
      <c r="F92" s="1742"/>
      <c r="G92" s="934"/>
      <c r="H92" s="936"/>
      <c r="I92" s="1763"/>
      <c r="J92" s="1791"/>
      <c r="K92" s="1748"/>
      <c r="T92" s="935"/>
      <c r="U92" s="977"/>
    </row>
    <row r="93" spans="1:21" ht="16.2" customHeight="1">
      <c r="A93" s="963"/>
      <c r="B93" s="1877">
        <v>220</v>
      </c>
      <c r="C93" s="1872" t="s">
        <v>224</v>
      </c>
      <c r="D93" s="1737" t="s">
        <v>1074</v>
      </c>
      <c r="E93" s="1761" t="s">
        <v>978</v>
      </c>
      <c r="F93" s="1800" t="s">
        <v>518</v>
      </c>
      <c r="G93" s="938"/>
      <c r="H93" s="940"/>
      <c r="I93" s="1762" t="s">
        <v>597</v>
      </c>
      <c r="J93" s="1771"/>
      <c r="K93" s="1747"/>
      <c r="T93" s="980" t="s">
        <v>226</v>
      </c>
      <c r="U93" s="981"/>
    </row>
    <row r="94" spans="1:21" ht="16.2" customHeight="1">
      <c r="A94" s="963"/>
      <c r="B94" s="1824"/>
      <c r="C94" s="1873"/>
      <c r="D94" s="1738"/>
      <c r="E94" s="1740"/>
      <c r="F94" s="1801"/>
      <c r="G94" s="934"/>
      <c r="H94" s="936"/>
      <c r="I94" s="1763"/>
      <c r="J94" s="1772"/>
      <c r="K94" s="1773"/>
      <c r="T94" s="935">
        <v>43916</v>
      </c>
      <c r="U94" s="977"/>
    </row>
    <row r="95" spans="1:21" s="84" customFormat="1" ht="16.2" customHeight="1">
      <c r="A95" s="963"/>
      <c r="B95" s="1950">
        <v>230</v>
      </c>
      <c r="C95" s="1951" t="s">
        <v>225</v>
      </c>
      <c r="D95" s="1775" t="s">
        <v>1074</v>
      </c>
      <c r="E95" s="1761" t="s">
        <v>978</v>
      </c>
      <c r="F95" s="1750" t="s">
        <v>1121</v>
      </c>
      <c r="G95" s="956"/>
      <c r="H95" s="949"/>
      <c r="I95" s="1762" t="s">
        <v>598</v>
      </c>
      <c r="J95" s="1771"/>
      <c r="K95" s="1747"/>
      <c r="T95" s="957" t="s">
        <v>227</v>
      </c>
      <c r="U95" s="958"/>
    </row>
    <row r="96" spans="1:21" s="84" customFormat="1" ht="16.2" customHeight="1">
      <c r="A96" s="963"/>
      <c r="B96" s="1950"/>
      <c r="C96" s="1951"/>
      <c r="D96" s="1775"/>
      <c r="E96" s="1740"/>
      <c r="F96" s="1742"/>
      <c r="G96" s="956"/>
      <c r="H96" s="949"/>
      <c r="I96" s="1763"/>
      <c r="J96" s="1772"/>
      <c r="K96" s="1773"/>
      <c r="T96" s="957">
        <v>43916</v>
      </c>
      <c r="U96" s="958"/>
    </row>
    <row r="97" spans="1:21" s="84" customFormat="1" ht="16.2" customHeight="1">
      <c r="A97" s="1218"/>
      <c r="B97" s="1956">
        <v>240</v>
      </c>
      <c r="C97" s="1859" t="s">
        <v>2028</v>
      </c>
      <c r="D97" s="1765" t="s">
        <v>1074</v>
      </c>
      <c r="E97" s="1767" t="s">
        <v>978</v>
      </c>
      <c r="F97" s="1769" t="s">
        <v>2029</v>
      </c>
      <c r="G97" s="938"/>
      <c r="H97" s="940"/>
      <c r="I97" s="1762" t="s">
        <v>598</v>
      </c>
      <c r="J97" s="1771"/>
      <c r="K97" s="1747"/>
      <c r="T97" s="957" t="s">
        <v>227</v>
      </c>
      <c r="U97" s="958"/>
    </row>
    <row r="98" spans="1:21" s="84" customFormat="1" ht="16.2" customHeight="1">
      <c r="A98" s="1218"/>
      <c r="B98" s="1957"/>
      <c r="C98" s="1860"/>
      <c r="D98" s="1766"/>
      <c r="E98" s="1768"/>
      <c r="F98" s="1770"/>
      <c r="G98" s="934"/>
      <c r="H98" s="936"/>
      <c r="I98" s="1763"/>
      <c r="J98" s="1772"/>
      <c r="K98" s="1773"/>
      <c r="T98" s="957">
        <v>43916</v>
      </c>
      <c r="U98" s="958"/>
    </row>
    <row r="99" spans="1:21" s="281" customFormat="1" ht="16.2" customHeight="1">
      <c r="A99" s="963"/>
      <c r="B99" s="1818" t="s">
        <v>945</v>
      </c>
      <c r="C99" s="1823" t="s">
        <v>611</v>
      </c>
      <c r="D99" s="1753"/>
      <c r="E99" s="1759" t="s">
        <v>978</v>
      </c>
      <c r="F99" s="1749" t="s">
        <v>1111</v>
      </c>
      <c r="G99" s="938"/>
      <c r="H99" s="940"/>
      <c r="I99" s="1762" t="s">
        <v>596</v>
      </c>
      <c r="J99" s="1771"/>
      <c r="K99" s="1747"/>
      <c r="L99" s="468"/>
      <c r="M99" s="468"/>
      <c r="N99" s="468"/>
      <c r="O99" s="468"/>
      <c r="P99" s="468"/>
      <c r="Q99" s="468"/>
      <c r="R99" s="468"/>
      <c r="T99" s="939" t="s">
        <v>923</v>
      </c>
      <c r="U99" s="940"/>
    </row>
    <row r="100" spans="1:21" s="281" customFormat="1" ht="16.2" customHeight="1">
      <c r="A100" s="963"/>
      <c r="B100" s="1818"/>
      <c r="C100" s="1823"/>
      <c r="D100" s="1753"/>
      <c r="E100" s="1760"/>
      <c r="F100" s="1749"/>
      <c r="G100" s="934"/>
      <c r="H100" s="936"/>
      <c r="I100" s="1763"/>
      <c r="J100" s="1772"/>
      <c r="K100" s="1748"/>
      <c r="L100" s="468"/>
      <c r="M100" s="468"/>
      <c r="N100" s="468"/>
      <c r="O100" s="468"/>
      <c r="P100" s="468"/>
      <c r="Q100" s="468"/>
      <c r="R100" s="468"/>
      <c r="T100" s="935">
        <v>39751</v>
      </c>
      <c r="U100" s="936"/>
    </row>
    <row r="101" spans="1:21" s="84" customFormat="1" ht="16.2" customHeight="1">
      <c r="A101" s="982"/>
      <c r="B101" s="1879" t="s">
        <v>945</v>
      </c>
      <c r="C101" s="1872" t="s">
        <v>290</v>
      </c>
      <c r="D101" s="1947" t="s">
        <v>920</v>
      </c>
      <c r="E101" s="1739" t="s">
        <v>88</v>
      </c>
      <c r="F101" s="1741" t="s">
        <v>547</v>
      </c>
      <c r="G101" s="938"/>
      <c r="H101" s="940"/>
      <c r="I101" s="1762" t="s">
        <v>596</v>
      </c>
      <c r="J101" s="1771"/>
      <c r="K101" s="1747"/>
      <c r="T101" s="980"/>
      <c r="U101" s="981"/>
    </row>
    <row r="102" spans="1:21" s="84" customFormat="1" ht="16.2" customHeight="1">
      <c r="A102" s="933"/>
      <c r="B102" s="1880"/>
      <c r="C102" s="1873"/>
      <c r="D102" s="1738"/>
      <c r="E102" s="1740"/>
      <c r="F102" s="1742"/>
      <c r="G102" s="934"/>
      <c r="H102" s="936"/>
      <c r="I102" s="1763"/>
      <c r="J102" s="1772"/>
      <c r="K102" s="1748"/>
      <c r="T102" s="935"/>
      <c r="U102" s="977"/>
    </row>
    <row r="103" spans="1:21" s="84" customFormat="1" ht="16.2" customHeight="1">
      <c r="A103" s="1784" t="s">
        <v>42</v>
      </c>
      <c r="B103" s="1879" t="s">
        <v>945</v>
      </c>
      <c r="C103" s="1872" t="s">
        <v>609</v>
      </c>
      <c r="D103" s="1737" t="s">
        <v>1074</v>
      </c>
      <c r="E103" s="1739" t="s">
        <v>921</v>
      </c>
      <c r="F103" s="1741" t="s">
        <v>946</v>
      </c>
      <c r="G103" s="938"/>
      <c r="H103" s="940"/>
      <c r="I103" s="1762" t="s">
        <v>1480</v>
      </c>
      <c r="J103" s="1771"/>
      <c r="K103" s="1747"/>
      <c r="T103" s="980" t="s">
        <v>917</v>
      </c>
      <c r="U103" s="981"/>
    </row>
    <row r="104" spans="1:21" s="84" customFormat="1" ht="16.2" customHeight="1">
      <c r="A104" s="1784"/>
      <c r="B104" s="1880"/>
      <c r="C104" s="1873"/>
      <c r="D104" s="1738"/>
      <c r="E104" s="1740"/>
      <c r="F104" s="1742"/>
      <c r="G104" s="934"/>
      <c r="H104" s="936"/>
      <c r="I104" s="1763"/>
      <c r="J104" s="1772"/>
      <c r="K104" s="1748"/>
      <c r="T104" s="935">
        <v>44181</v>
      </c>
      <c r="U104" s="977"/>
    </row>
    <row r="105" spans="1:21" s="84" customFormat="1" ht="16.2" customHeight="1">
      <c r="A105" s="1784"/>
      <c r="B105" s="1879" t="s">
        <v>945</v>
      </c>
      <c r="C105" s="1859" t="s">
        <v>610</v>
      </c>
      <c r="D105" s="1765" t="s">
        <v>1074</v>
      </c>
      <c r="E105" s="1867" t="s">
        <v>88</v>
      </c>
      <c r="F105" s="1853" t="s">
        <v>947</v>
      </c>
      <c r="G105" s="1306"/>
      <c r="H105" s="1307"/>
      <c r="I105" s="1849" t="s">
        <v>1480</v>
      </c>
      <c r="J105" s="1851"/>
      <c r="K105" s="1747"/>
      <c r="T105" s="980" t="s">
        <v>918</v>
      </c>
      <c r="U105" s="981"/>
    </row>
    <row r="106" spans="1:21" s="84" customFormat="1" ht="16.2" customHeight="1">
      <c r="A106" s="1784"/>
      <c r="B106" s="1880"/>
      <c r="C106" s="1860"/>
      <c r="D106" s="1766"/>
      <c r="E106" s="1768"/>
      <c r="F106" s="1770"/>
      <c r="G106" s="1304"/>
      <c r="H106" s="1305"/>
      <c r="I106" s="1850"/>
      <c r="J106" s="1852"/>
      <c r="K106" s="1748"/>
      <c r="T106" s="935">
        <v>44181</v>
      </c>
      <c r="U106" s="977"/>
    </row>
    <row r="107" spans="1:21" s="84" customFormat="1" ht="16.2" customHeight="1">
      <c r="A107" s="933"/>
      <c r="B107" s="1954"/>
      <c r="C107" s="1859" t="s">
        <v>615</v>
      </c>
      <c r="D107" s="1765" t="s">
        <v>1073</v>
      </c>
      <c r="E107" s="1767" t="s">
        <v>978</v>
      </c>
      <c r="F107" s="1853" t="s">
        <v>948</v>
      </c>
      <c r="G107" s="1306" t="s">
        <v>1097</v>
      </c>
      <c r="H107" s="1307"/>
      <c r="I107" s="1849" t="s">
        <v>1480</v>
      </c>
      <c r="J107" s="1851"/>
      <c r="K107" s="1747"/>
      <c r="T107" s="957"/>
      <c r="U107" s="958"/>
    </row>
    <row r="108" spans="1:21" s="84" customFormat="1" ht="16.2" customHeight="1" thickBot="1">
      <c r="A108" s="1227"/>
      <c r="B108" s="1955"/>
      <c r="C108" s="1860"/>
      <c r="D108" s="1766"/>
      <c r="E108" s="1768"/>
      <c r="F108" s="1770"/>
      <c r="G108" s="1308"/>
      <c r="H108" s="1305"/>
      <c r="I108" s="1850"/>
      <c r="J108" s="1852"/>
      <c r="K108" s="1748"/>
      <c r="T108" s="960"/>
      <c r="U108" s="961"/>
    </row>
    <row r="109" spans="1:21" s="84" customFormat="1" ht="16.2" customHeight="1" thickTop="1">
      <c r="A109" s="933"/>
      <c r="B109" s="1948"/>
      <c r="C109" s="1952" t="s">
        <v>2032</v>
      </c>
      <c r="D109" s="1885" t="s">
        <v>1073</v>
      </c>
      <c r="E109" s="1962" t="s">
        <v>978</v>
      </c>
      <c r="F109" s="1769" t="s">
        <v>2033</v>
      </c>
      <c r="G109" s="1302" t="s">
        <v>1097</v>
      </c>
      <c r="H109" s="1303"/>
      <c r="I109" s="1960" t="s">
        <v>1480</v>
      </c>
      <c r="J109" s="1964"/>
      <c r="K109" s="1773"/>
      <c r="T109" s="957"/>
      <c r="U109" s="958"/>
    </row>
    <row r="110" spans="1:21" s="84" customFormat="1" ht="16.2" customHeight="1" thickBot="1">
      <c r="A110" s="983"/>
      <c r="B110" s="1949"/>
      <c r="C110" s="1953"/>
      <c r="D110" s="1886"/>
      <c r="E110" s="1963"/>
      <c r="F110" s="1858"/>
      <c r="G110" s="1309"/>
      <c r="H110" s="1310"/>
      <c r="I110" s="1961"/>
      <c r="J110" s="1965"/>
      <c r="K110" s="1774"/>
      <c r="T110" s="960"/>
      <c r="U110" s="961"/>
    </row>
    <row r="111" spans="1:21" s="281" customFormat="1" ht="16.2" customHeight="1" thickTop="1">
      <c r="A111" s="962"/>
      <c r="B111" s="1887"/>
      <c r="C111" s="1847" t="s">
        <v>1117</v>
      </c>
      <c r="D111" s="1958"/>
      <c r="E111" s="1857" t="s">
        <v>978</v>
      </c>
      <c r="F111" s="1769" t="s">
        <v>1119</v>
      </c>
      <c r="G111" s="1302" t="s">
        <v>1097</v>
      </c>
      <c r="H111" s="1303" t="s">
        <v>1093</v>
      </c>
      <c r="I111" s="1960" t="s">
        <v>596</v>
      </c>
      <c r="J111" s="1964"/>
      <c r="K111" s="1773"/>
      <c r="L111" s="468"/>
      <c r="M111" s="468"/>
      <c r="N111" s="468"/>
      <c r="O111" s="468"/>
      <c r="P111" s="468"/>
      <c r="Q111" s="468"/>
      <c r="R111" s="468"/>
      <c r="T111" s="948" t="s">
        <v>223</v>
      </c>
      <c r="U111" s="949"/>
    </row>
    <row r="112" spans="1:21" s="281" customFormat="1" ht="16.2" customHeight="1">
      <c r="A112" s="963"/>
      <c r="B112" s="1888"/>
      <c r="C112" s="1848"/>
      <c r="D112" s="1959"/>
      <c r="E112" s="1856"/>
      <c r="F112" s="1770"/>
      <c r="G112" s="1304"/>
      <c r="H112" s="1305"/>
      <c r="I112" s="1850"/>
      <c r="J112" s="1852"/>
      <c r="K112" s="1748"/>
      <c r="L112" s="468"/>
      <c r="M112" s="468"/>
      <c r="N112" s="468"/>
      <c r="O112" s="468"/>
      <c r="P112" s="468"/>
      <c r="Q112" s="468"/>
      <c r="R112" s="468"/>
      <c r="T112" s="935">
        <v>43907</v>
      </c>
      <c r="U112" s="936"/>
    </row>
    <row r="113" spans="1:21" s="281" customFormat="1" ht="16.2" customHeight="1">
      <c r="A113" s="1784" t="s">
        <v>1101</v>
      </c>
      <c r="B113" s="1824">
        <v>250</v>
      </c>
      <c r="C113" s="1847" t="s">
        <v>138</v>
      </c>
      <c r="D113" s="1766" t="s">
        <v>1074</v>
      </c>
      <c r="E113" s="1857" t="s">
        <v>978</v>
      </c>
      <c r="F113" s="1769" t="s">
        <v>1118</v>
      </c>
      <c r="G113" s="1302" t="s">
        <v>1096</v>
      </c>
      <c r="H113" s="1303" t="s">
        <v>1095</v>
      </c>
      <c r="I113" s="1807" t="s">
        <v>597</v>
      </c>
      <c r="J113" s="1799"/>
      <c r="K113" s="1747"/>
      <c r="L113" s="468"/>
      <c r="M113" s="468"/>
      <c r="N113" s="468"/>
      <c r="O113" s="468"/>
      <c r="P113" s="468"/>
      <c r="Q113" s="468"/>
      <c r="R113" s="468"/>
      <c r="T113" s="948" t="s">
        <v>193</v>
      </c>
      <c r="U113" s="949"/>
    </row>
    <row r="114" spans="1:21" s="281" customFormat="1" ht="16.2" customHeight="1">
      <c r="A114" s="1784"/>
      <c r="B114" s="1824"/>
      <c r="C114" s="1847"/>
      <c r="D114" s="1766"/>
      <c r="E114" s="1768"/>
      <c r="F114" s="1769"/>
      <c r="G114" s="1302"/>
      <c r="H114" s="1303"/>
      <c r="I114" s="1807"/>
      <c r="J114" s="1799"/>
      <c r="K114" s="1773"/>
      <c r="L114" s="468"/>
      <c r="M114" s="468"/>
      <c r="N114" s="468"/>
      <c r="O114" s="468"/>
      <c r="P114" s="468"/>
      <c r="Q114" s="468"/>
      <c r="R114" s="468"/>
      <c r="T114" s="984">
        <v>42356</v>
      </c>
      <c r="U114" s="949"/>
    </row>
    <row r="115" spans="1:21" s="281" customFormat="1" ht="16.2" customHeight="1">
      <c r="A115" s="963"/>
      <c r="B115" s="1825"/>
      <c r="C115" s="1848"/>
      <c r="D115" s="1797"/>
      <c r="E115" s="1856"/>
      <c r="F115" s="1770"/>
      <c r="G115" s="1304"/>
      <c r="H115" s="1305"/>
      <c r="I115" s="1807"/>
      <c r="J115" s="1799"/>
      <c r="K115" s="1748"/>
      <c r="L115" s="468"/>
      <c r="M115" s="468"/>
      <c r="N115" s="468"/>
      <c r="O115" s="468"/>
      <c r="P115" s="468"/>
      <c r="Q115" s="468"/>
      <c r="R115" s="468"/>
      <c r="T115" s="935"/>
      <c r="U115" s="977"/>
    </row>
    <row r="116" spans="1:21" s="281" customFormat="1" ht="16.2" customHeight="1">
      <c r="A116" s="963"/>
      <c r="B116" s="1825">
        <v>270</v>
      </c>
      <c r="C116" s="1848" t="s">
        <v>377</v>
      </c>
      <c r="D116" s="1797" t="s">
        <v>903</v>
      </c>
      <c r="E116" s="1891" t="s">
        <v>978</v>
      </c>
      <c r="F116" s="1864" t="s">
        <v>548</v>
      </c>
      <c r="G116" s="1306"/>
      <c r="H116" s="1307"/>
      <c r="I116" s="1807" t="s">
        <v>597</v>
      </c>
      <c r="J116" s="1799"/>
      <c r="K116" s="1747"/>
      <c r="L116" s="468"/>
      <c r="M116" s="468"/>
      <c r="N116" s="468"/>
      <c r="O116" s="468"/>
      <c r="P116" s="468"/>
      <c r="Q116" s="468"/>
      <c r="R116" s="468"/>
      <c r="T116" s="939"/>
      <c r="U116" s="940"/>
    </row>
    <row r="117" spans="1:21" s="281" customFormat="1" ht="16.2" customHeight="1">
      <c r="A117" s="963"/>
      <c r="B117" s="1825"/>
      <c r="C117" s="1848"/>
      <c r="D117" s="1797"/>
      <c r="E117" s="1856"/>
      <c r="F117" s="1864"/>
      <c r="G117" s="1304"/>
      <c r="H117" s="1305"/>
      <c r="I117" s="1807"/>
      <c r="J117" s="1799"/>
      <c r="K117" s="1748"/>
      <c r="L117" s="468"/>
      <c r="M117" s="468"/>
      <c r="N117" s="468"/>
      <c r="O117" s="468"/>
      <c r="P117" s="468"/>
      <c r="Q117" s="468"/>
      <c r="R117" s="468"/>
      <c r="T117" s="942"/>
      <c r="U117" s="936"/>
    </row>
    <row r="118" spans="1:21" s="281" customFormat="1" ht="16.2" customHeight="1">
      <c r="A118" s="963"/>
      <c r="B118" s="1818" t="s">
        <v>945</v>
      </c>
      <c r="C118" s="1848" t="s">
        <v>383</v>
      </c>
      <c r="D118" s="1797" t="s">
        <v>909</v>
      </c>
      <c r="E118" s="1856" t="s">
        <v>456</v>
      </c>
      <c r="F118" s="1864" t="s">
        <v>1110</v>
      </c>
      <c r="G118" s="1306"/>
      <c r="H118" s="1307"/>
      <c r="I118" s="1807" t="s">
        <v>596</v>
      </c>
      <c r="J118" s="1799"/>
      <c r="K118" s="1747"/>
      <c r="L118" s="468"/>
      <c r="M118" s="468"/>
      <c r="N118" s="468"/>
      <c r="O118" s="468"/>
      <c r="P118" s="468"/>
      <c r="Q118" s="468"/>
      <c r="R118" s="468"/>
      <c r="T118" s="939"/>
      <c r="U118" s="940"/>
    </row>
    <row r="119" spans="1:21" s="281" customFormat="1" ht="16.2" customHeight="1">
      <c r="A119" s="963"/>
      <c r="B119" s="1818"/>
      <c r="C119" s="1848"/>
      <c r="D119" s="1797"/>
      <c r="E119" s="1856"/>
      <c r="F119" s="1864"/>
      <c r="G119" s="1304"/>
      <c r="H119" s="1305"/>
      <c r="I119" s="1807"/>
      <c r="J119" s="1799"/>
      <c r="K119" s="1748"/>
      <c r="L119" s="468"/>
      <c r="M119" s="468"/>
      <c r="N119" s="468"/>
      <c r="O119" s="468"/>
      <c r="P119" s="468"/>
      <c r="Q119" s="468"/>
      <c r="R119" s="468"/>
      <c r="T119" s="942"/>
      <c r="U119" s="936"/>
    </row>
    <row r="120" spans="1:21" s="281" customFormat="1" ht="16.2" customHeight="1">
      <c r="A120" s="963"/>
      <c r="B120" s="1825">
        <v>280</v>
      </c>
      <c r="C120" s="1848" t="s">
        <v>384</v>
      </c>
      <c r="D120" s="1797" t="s">
        <v>910</v>
      </c>
      <c r="E120" s="1891" t="s">
        <v>978</v>
      </c>
      <c r="F120" s="1864" t="s">
        <v>549</v>
      </c>
      <c r="G120" s="1306"/>
      <c r="H120" s="1307"/>
      <c r="I120" s="1807" t="s">
        <v>597</v>
      </c>
      <c r="J120" s="1799"/>
      <c r="K120" s="1747"/>
      <c r="L120" s="468"/>
      <c r="M120" s="468"/>
      <c r="N120" s="468"/>
      <c r="O120" s="468"/>
      <c r="P120" s="468"/>
      <c r="Q120" s="468"/>
      <c r="R120" s="468"/>
      <c r="T120" s="939"/>
      <c r="U120" s="940"/>
    </row>
    <row r="121" spans="1:21" s="281" customFormat="1" ht="16.2" customHeight="1">
      <c r="A121" s="963"/>
      <c r="B121" s="1825"/>
      <c r="C121" s="1848"/>
      <c r="D121" s="1797"/>
      <c r="E121" s="1856"/>
      <c r="F121" s="1864"/>
      <c r="G121" s="1304"/>
      <c r="H121" s="1305"/>
      <c r="I121" s="1807"/>
      <c r="J121" s="1799"/>
      <c r="K121" s="1748"/>
      <c r="L121" s="468"/>
      <c r="M121" s="468"/>
      <c r="N121" s="468"/>
      <c r="O121" s="468"/>
      <c r="P121" s="468"/>
      <c r="Q121" s="468"/>
      <c r="R121" s="468"/>
      <c r="T121" s="942"/>
      <c r="U121" s="936"/>
    </row>
    <row r="122" spans="1:21" s="281" customFormat="1" ht="16.2" customHeight="1">
      <c r="A122" s="963"/>
      <c r="B122" s="1825">
        <v>290</v>
      </c>
      <c r="C122" s="1848" t="s">
        <v>335</v>
      </c>
      <c r="D122" s="1797" t="s">
        <v>902</v>
      </c>
      <c r="E122" s="1856" t="s">
        <v>456</v>
      </c>
      <c r="F122" s="1864" t="s">
        <v>550</v>
      </c>
      <c r="G122" s="1306"/>
      <c r="H122" s="1307"/>
      <c r="I122" s="1807" t="s">
        <v>597</v>
      </c>
      <c r="J122" s="1799"/>
      <c r="K122" s="1747"/>
      <c r="L122" s="468"/>
      <c r="M122" s="468"/>
      <c r="N122" s="468"/>
      <c r="O122" s="468"/>
      <c r="P122" s="468"/>
      <c r="Q122" s="468"/>
      <c r="R122" s="468"/>
      <c r="T122" s="939"/>
      <c r="U122" s="940"/>
    </row>
    <row r="123" spans="1:21" s="281" customFormat="1" ht="16.2" customHeight="1">
      <c r="A123" s="963"/>
      <c r="B123" s="1825"/>
      <c r="C123" s="1848"/>
      <c r="D123" s="1797"/>
      <c r="E123" s="1856"/>
      <c r="F123" s="1864"/>
      <c r="G123" s="1304"/>
      <c r="H123" s="1305"/>
      <c r="I123" s="1807"/>
      <c r="J123" s="1799"/>
      <c r="K123" s="1748"/>
      <c r="L123" s="468"/>
      <c r="M123" s="468"/>
      <c r="N123" s="468"/>
      <c r="O123" s="468"/>
      <c r="P123" s="468"/>
      <c r="Q123" s="468"/>
      <c r="R123" s="468"/>
      <c r="T123" s="942"/>
      <c r="U123" s="936"/>
    </row>
    <row r="124" spans="1:21" s="281" customFormat="1" ht="16.2" customHeight="1">
      <c r="A124" s="963"/>
      <c r="B124" s="1818" t="s">
        <v>945</v>
      </c>
      <c r="C124" s="1848" t="s">
        <v>510</v>
      </c>
      <c r="D124" s="1797" t="s">
        <v>892</v>
      </c>
      <c r="E124" s="1891" t="s">
        <v>978</v>
      </c>
      <c r="F124" s="1853" t="s">
        <v>551</v>
      </c>
      <c r="G124" s="1306"/>
      <c r="H124" s="1307"/>
      <c r="I124" s="1807" t="s">
        <v>597</v>
      </c>
      <c r="J124" s="1799"/>
      <c r="K124" s="1747"/>
      <c r="L124" s="468"/>
      <c r="M124" s="468"/>
      <c r="N124" s="468"/>
      <c r="O124" s="468"/>
      <c r="P124" s="468"/>
      <c r="Q124" s="468"/>
      <c r="R124" s="468"/>
      <c r="T124" s="939"/>
      <c r="U124" s="940"/>
    </row>
    <row r="125" spans="1:21" s="281" customFormat="1" ht="16.2" customHeight="1">
      <c r="A125" s="963"/>
      <c r="B125" s="1818"/>
      <c r="C125" s="1848"/>
      <c r="D125" s="1797"/>
      <c r="E125" s="1856"/>
      <c r="F125" s="1770"/>
      <c r="G125" s="1311"/>
      <c r="H125" s="1305"/>
      <c r="I125" s="1807"/>
      <c r="J125" s="1799"/>
      <c r="K125" s="1748"/>
      <c r="L125" s="468"/>
      <c r="M125" s="468"/>
      <c r="N125" s="468"/>
      <c r="O125" s="468"/>
      <c r="P125" s="468"/>
      <c r="Q125" s="468"/>
      <c r="R125" s="468"/>
      <c r="T125" s="935"/>
      <c r="U125" s="977"/>
    </row>
    <row r="126" spans="1:21" s="281" customFormat="1" ht="16.2" customHeight="1">
      <c r="A126" s="963"/>
      <c r="B126" s="1818" t="s">
        <v>945</v>
      </c>
      <c r="C126" s="1847" t="s">
        <v>608</v>
      </c>
      <c r="D126" s="1766" t="s">
        <v>1074</v>
      </c>
      <c r="E126" s="1891" t="s">
        <v>978</v>
      </c>
      <c r="F126" s="1770" t="s">
        <v>949</v>
      </c>
      <c r="G126" s="1302"/>
      <c r="H126" s="1303"/>
      <c r="I126" s="1807" t="s">
        <v>596</v>
      </c>
      <c r="J126" s="1799"/>
      <c r="K126" s="1773"/>
      <c r="L126" s="468"/>
      <c r="M126" s="468"/>
      <c r="N126" s="468"/>
      <c r="O126" s="468"/>
      <c r="P126" s="468"/>
      <c r="Q126" s="468"/>
      <c r="R126" s="468"/>
      <c r="T126" s="948" t="s">
        <v>922</v>
      </c>
      <c r="U126" s="949"/>
    </row>
    <row r="127" spans="1:21" s="281" customFormat="1" ht="16.2" customHeight="1">
      <c r="A127" s="963"/>
      <c r="B127" s="1818"/>
      <c r="C127" s="1848"/>
      <c r="D127" s="1797"/>
      <c r="E127" s="1856"/>
      <c r="F127" s="1864"/>
      <c r="G127" s="1304"/>
      <c r="H127" s="1305"/>
      <c r="I127" s="1807"/>
      <c r="J127" s="1799"/>
      <c r="K127" s="1748"/>
      <c r="L127" s="468"/>
      <c r="M127" s="468"/>
      <c r="N127" s="468"/>
      <c r="O127" s="468"/>
      <c r="P127" s="468"/>
      <c r="Q127" s="468"/>
      <c r="R127" s="468"/>
      <c r="T127" s="935">
        <v>41359</v>
      </c>
      <c r="U127" s="936"/>
    </row>
    <row r="128" spans="1:21" s="383" customFormat="1" ht="16.2" customHeight="1">
      <c r="A128" s="963"/>
      <c r="B128" s="1869" t="s">
        <v>694</v>
      </c>
      <c r="C128" s="1847" t="s">
        <v>1070</v>
      </c>
      <c r="D128" s="1798" t="s">
        <v>1072</v>
      </c>
      <c r="E128" s="1857" t="s">
        <v>978</v>
      </c>
      <c r="F128" s="1742" t="s">
        <v>221</v>
      </c>
      <c r="G128" s="1302" t="s">
        <v>1097</v>
      </c>
      <c r="H128" s="1303" t="s">
        <v>1095</v>
      </c>
      <c r="I128" s="1807" t="s">
        <v>597</v>
      </c>
      <c r="J128" s="1799"/>
      <c r="K128" s="1773"/>
      <c r="L128" s="468"/>
      <c r="M128" s="468"/>
      <c r="N128" s="468"/>
      <c r="O128" s="468"/>
      <c r="P128" s="468"/>
      <c r="Q128" s="468"/>
      <c r="R128" s="468"/>
      <c r="T128" s="948"/>
      <c r="U128" s="949"/>
    </row>
    <row r="129" spans="1:21" s="383" customFormat="1" ht="16.2" customHeight="1">
      <c r="A129" s="963"/>
      <c r="B129" s="1878"/>
      <c r="C129" s="1848"/>
      <c r="D129" s="1797"/>
      <c r="E129" s="1856"/>
      <c r="F129" s="1749"/>
      <c r="G129" s="1304"/>
      <c r="H129" s="1305"/>
      <c r="I129" s="1807"/>
      <c r="J129" s="1799"/>
      <c r="K129" s="1748"/>
      <c r="L129" s="468"/>
      <c r="M129" s="468"/>
      <c r="N129" s="468"/>
      <c r="O129" s="468"/>
      <c r="P129" s="468"/>
      <c r="Q129" s="468"/>
      <c r="R129" s="468"/>
      <c r="T129" s="942"/>
      <c r="U129" s="936"/>
    </row>
    <row r="130" spans="1:21" s="281" customFormat="1" ht="16.2" customHeight="1">
      <c r="A130" s="963"/>
      <c r="B130" s="1875" t="s">
        <v>942</v>
      </c>
      <c r="C130" s="1892" t="s">
        <v>249</v>
      </c>
      <c r="D130" s="1797" t="s">
        <v>894</v>
      </c>
      <c r="E130" s="1967" t="s">
        <v>978</v>
      </c>
      <c r="F130" s="1853" t="s">
        <v>552</v>
      </c>
      <c r="G130" s="1312"/>
      <c r="H130" s="1303"/>
      <c r="I130" s="1807" t="s">
        <v>602</v>
      </c>
      <c r="J130" s="1799"/>
      <c r="K130" s="1747"/>
      <c r="L130" s="468"/>
      <c r="M130" s="468"/>
      <c r="N130" s="468"/>
      <c r="O130" s="468"/>
      <c r="P130" s="468"/>
      <c r="Q130" s="468"/>
      <c r="R130" s="468"/>
      <c r="T130" s="948"/>
      <c r="U130" s="949"/>
    </row>
    <row r="131" spans="1:21" s="281" customFormat="1" ht="16.2" customHeight="1">
      <c r="A131" s="963"/>
      <c r="B131" s="1876"/>
      <c r="C131" s="1860"/>
      <c r="D131" s="1797"/>
      <c r="E131" s="1968"/>
      <c r="F131" s="1966"/>
      <c r="G131" s="1311"/>
      <c r="H131" s="1305"/>
      <c r="I131" s="1807"/>
      <c r="J131" s="1799"/>
      <c r="K131" s="1748"/>
      <c r="L131" s="468"/>
      <c r="M131" s="468"/>
      <c r="N131" s="468"/>
      <c r="O131" s="468"/>
      <c r="P131" s="468"/>
      <c r="Q131" s="468"/>
      <c r="R131" s="468"/>
      <c r="T131" s="942"/>
      <c r="U131" s="936"/>
    </row>
    <row r="132" spans="1:21" s="448" customFormat="1" ht="16.2" customHeight="1">
      <c r="A132" s="963"/>
      <c r="B132" s="2028" t="s">
        <v>1989</v>
      </c>
      <c r="C132" s="1847" t="s">
        <v>866</v>
      </c>
      <c r="D132" s="1766" t="s">
        <v>1074</v>
      </c>
      <c r="E132" s="1857" t="s">
        <v>978</v>
      </c>
      <c r="F132" s="1770" t="s">
        <v>868</v>
      </c>
      <c r="G132" s="1302"/>
      <c r="H132" s="1303"/>
      <c r="I132" s="1807" t="s">
        <v>596</v>
      </c>
      <c r="J132" s="1799"/>
      <c r="K132" s="1747"/>
      <c r="L132" s="468"/>
      <c r="M132" s="468"/>
      <c r="N132" s="468"/>
      <c r="O132" s="468"/>
      <c r="P132" s="468"/>
      <c r="Q132" s="468"/>
      <c r="R132" s="468"/>
      <c r="T132" s="939" t="s">
        <v>867</v>
      </c>
      <c r="U132" s="949"/>
    </row>
    <row r="133" spans="1:21" s="448" customFormat="1" ht="16.2" customHeight="1">
      <c r="A133" s="963"/>
      <c r="B133" s="2028"/>
      <c r="C133" s="1847"/>
      <c r="D133" s="1766"/>
      <c r="E133" s="1768"/>
      <c r="F133" s="1770"/>
      <c r="G133" s="1302"/>
      <c r="H133" s="1303"/>
      <c r="I133" s="1807"/>
      <c r="J133" s="1799"/>
      <c r="K133" s="1773"/>
      <c r="L133" s="468"/>
      <c r="M133" s="468"/>
      <c r="N133" s="468"/>
      <c r="O133" s="468"/>
      <c r="P133" s="468"/>
      <c r="Q133" s="468"/>
      <c r="R133" s="468"/>
      <c r="T133" s="984">
        <v>37322</v>
      </c>
      <c r="U133" s="949"/>
    </row>
    <row r="134" spans="1:21" s="448" customFormat="1" ht="16.2" customHeight="1">
      <c r="A134" s="963"/>
      <c r="B134" s="2029"/>
      <c r="C134" s="1848"/>
      <c r="D134" s="1797"/>
      <c r="E134" s="1856"/>
      <c r="F134" s="1864"/>
      <c r="G134" s="1304"/>
      <c r="H134" s="1305"/>
      <c r="I134" s="1807"/>
      <c r="J134" s="1799"/>
      <c r="K134" s="1748"/>
      <c r="L134" s="468"/>
      <c r="M134" s="468"/>
      <c r="N134" s="468"/>
      <c r="O134" s="468"/>
      <c r="P134" s="468"/>
      <c r="Q134" s="468"/>
      <c r="R134" s="468"/>
      <c r="T134" s="942"/>
      <c r="U134" s="936"/>
    </row>
    <row r="135" spans="1:21" s="468" customFormat="1" ht="16.2" customHeight="1">
      <c r="A135" s="963"/>
      <c r="B135" s="1759"/>
      <c r="C135" s="1847" t="s">
        <v>1099</v>
      </c>
      <c r="D135" s="1766" t="s">
        <v>1073</v>
      </c>
      <c r="E135" s="1857" t="s">
        <v>978</v>
      </c>
      <c r="F135" s="1769" t="s">
        <v>1100</v>
      </c>
      <c r="G135" s="1302"/>
      <c r="H135" s="1303" t="s">
        <v>1095</v>
      </c>
      <c r="I135" s="1850" t="s">
        <v>596</v>
      </c>
      <c r="J135" s="1852"/>
      <c r="K135" s="1773"/>
      <c r="T135" s="948"/>
      <c r="U135" s="949"/>
    </row>
    <row r="136" spans="1:21" s="468" customFormat="1" ht="16.2" customHeight="1">
      <c r="A136" s="963"/>
      <c r="B136" s="1843"/>
      <c r="C136" s="1848"/>
      <c r="D136" s="1797"/>
      <c r="E136" s="1856"/>
      <c r="F136" s="1770"/>
      <c r="G136" s="1304"/>
      <c r="H136" s="1305"/>
      <c r="I136" s="1807"/>
      <c r="J136" s="1799"/>
      <c r="K136" s="1748"/>
      <c r="T136" s="942"/>
      <c r="U136" s="936"/>
    </row>
    <row r="137" spans="1:21" s="281" customFormat="1" ht="16.2" customHeight="1">
      <c r="A137" s="963"/>
      <c r="B137" s="1759"/>
      <c r="C137" s="1847" t="s">
        <v>1071</v>
      </c>
      <c r="D137" s="1766" t="s">
        <v>1073</v>
      </c>
      <c r="E137" s="1967" t="s">
        <v>978</v>
      </c>
      <c r="F137" s="1769" t="s">
        <v>1085</v>
      </c>
      <c r="G137" s="1302" t="s">
        <v>1097</v>
      </c>
      <c r="H137" s="1303" t="s">
        <v>1095</v>
      </c>
      <c r="I137" s="1850" t="s">
        <v>603</v>
      </c>
      <c r="J137" s="1852"/>
      <c r="K137" s="1773"/>
      <c r="L137" s="468"/>
      <c r="M137" s="468"/>
      <c r="N137" s="468"/>
      <c r="O137" s="468"/>
      <c r="P137" s="468"/>
      <c r="Q137" s="468"/>
      <c r="R137" s="468"/>
      <c r="T137" s="948"/>
      <c r="U137" s="949"/>
    </row>
    <row r="138" spans="1:21" s="281" customFormat="1" ht="16.2" customHeight="1">
      <c r="A138" s="963"/>
      <c r="B138" s="1843"/>
      <c r="C138" s="1848"/>
      <c r="D138" s="1797"/>
      <c r="E138" s="1968"/>
      <c r="F138" s="1770"/>
      <c r="G138" s="1304"/>
      <c r="H138" s="1305"/>
      <c r="I138" s="1807"/>
      <c r="J138" s="1799"/>
      <c r="K138" s="1748"/>
      <c r="L138" s="468"/>
      <c r="M138" s="468"/>
      <c r="N138" s="468"/>
      <c r="O138" s="468"/>
      <c r="P138" s="468"/>
      <c r="Q138" s="468"/>
      <c r="R138" s="468"/>
      <c r="T138" s="942"/>
      <c r="U138" s="936"/>
    </row>
    <row r="139" spans="1:21" s="383" customFormat="1" ht="16.2" customHeight="1">
      <c r="A139" s="933"/>
      <c r="B139" s="1825">
        <v>360</v>
      </c>
      <c r="C139" s="1848" t="s">
        <v>393</v>
      </c>
      <c r="D139" s="1797" t="s">
        <v>911</v>
      </c>
      <c r="E139" s="1891" t="s">
        <v>978</v>
      </c>
      <c r="F139" s="1864" t="s">
        <v>555</v>
      </c>
      <c r="G139" s="1306"/>
      <c r="H139" s="1307"/>
      <c r="I139" s="1849" t="s">
        <v>604</v>
      </c>
      <c r="J139" s="1851"/>
      <c r="K139" s="1747"/>
      <c r="L139" s="468"/>
      <c r="M139" s="468"/>
      <c r="N139" s="468"/>
      <c r="O139" s="468"/>
      <c r="P139" s="468"/>
      <c r="Q139" s="468"/>
      <c r="R139" s="468"/>
      <c r="T139" s="939"/>
      <c r="U139" s="940"/>
    </row>
    <row r="140" spans="1:21" s="383" customFormat="1" ht="16.2" customHeight="1">
      <c r="A140" s="933"/>
      <c r="B140" s="1825"/>
      <c r="C140" s="1848"/>
      <c r="D140" s="1797"/>
      <c r="E140" s="1856"/>
      <c r="F140" s="1864"/>
      <c r="G140" s="1304"/>
      <c r="H140" s="1305"/>
      <c r="I140" s="1850"/>
      <c r="J140" s="1852"/>
      <c r="K140" s="1748"/>
      <c r="L140" s="468"/>
      <c r="M140" s="468"/>
      <c r="N140" s="468"/>
      <c r="O140" s="468"/>
      <c r="P140" s="468"/>
      <c r="Q140" s="468"/>
      <c r="R140" s="468"/>
      <c r="T140" s="942"/>
      <c r="U140" s="936"/>
    </row>
    <row r="141" spans="1:21" s="281" customFormat="1" ht="16.2" customHeight="1">
      <c r="A141" s="963"/>
      <c r="B141" s="1877">
        <v>370</v>
      </c>
      <c r="C141" s="1859" t="s">
        <v>405</v>
      </c>
      <c r="D141" s="1765" t="s">
        <v>912</v>
      </c>
      <c r="E141" s="1767" t="s">
        <v>978</v>
      </c>
      <c r="F141" s="1981" t="s">
        <v>519</v>
      </c>
      <c r="G141" s="1306"/>
      <c r="H141" s="1307"/>
      <c r="I141" s="1849" t="s">
        <v>597</v>
      </c>
      <c r="J141" s="1851"/>
      <c r="K141" s="1747"/>
      <c r="L141" s="468"/>
      <c r="M141" s="468"/>
      <c r="N141" s="468"/>
      <c r="O141" s="468"/>
      <c r="P141" s="468"/>
      <c r="Q141" s="468"/>
      <c r="R141" s="468"/>
      <c r="T141" s="980"/>
      <c r="U141" s="981"/>
    </row>
    <row r="142" spans="1:21" s="281" customFormat="1" ht="16.2" customHeight="1" thickBot="1">
      <c r="A142" s="963"/>
      <c r="B142" s="1824"/>
      <c r="C142" s="1860"/>
      <c r="D142" s="1766"/>
      <c r="E142" s="1768"/>
      <c r="F142" s="1966"/>
      <c r="G142" s="1304"/>
      <c r="H142" s="1305"/>
      <c r="I142" s="1850"/>
      <c r="J142" s="1852"/>
      <c r="K142" s="1748"/>
      <c r="L142" s="468"/>
      <c r="M142" s="468"/>
      <c r="N142" s="468"/>
      <c r="O142" s="468"/>
      <c r="P142" s="468"/>
      <c r="Q142" s="468"/>
      <c r="R142" s="468"/>
      <c r="T142" s="935"/>
      <c r="U142" s="977"/>
    </row>
    <row r="143" spans="1:21" s="285" customFormat="1" ht="16.2" customHeight="1" thickTop="1">
      <c r="A143" s="928"/>
      <c r="B143" s="2024" t="s">
        <v>945</v>
      </c>
      <c r="C143" s="2010" t="s">
        <v>553</v>
      </c>
      <c r="D143" s="1865" t="s">
        <v>906</v>
      </c>
      <c r="E143" s="1983" t="s">
        <v>88</v>
      </c>
      <c r="F143" s="1890" t="s">
        <v>2076</v>
      </c>
      <c r="G143" s="1313" t="s">
        <v>1097</v>
      </c>
      <c r="H143" s="1314" t="s">
        <v>1095</v>
      </c>
      <c r="I143" s="1806" t="s">
        <v>600</v>
      </c>
      <c r="J143" s="1866"/>
      <c r="K143" s="1787"/>
      <c r="L143" s="468"/>
      <c r="M143" s="468"/>
      <c r="N143" s="468"/>
      <c r="O143" s="468"/>
      <c r="P143" s="468"/>
      <c r="Q143" s="468"/>
      <c r="R143" s="468"/>
      <c r="T143" s="930"/>
      <c r="U143" s="931" t="s">
        <v>1092</v>
      </c>
    </row>
    <row r="144" spans="1:21" s="285" customFormat="1" ht="16.2" customHeight="1">
      <c r="A144" s="933"/>
      <c r="B144" s="1818"/>
      <c r="C144" s="1893"/>
      <c r="D144" s="1765"/>
      <c r="E144" s="1867"/>
      <c r="F144" s="1769"/>
      <c r="G144" s="1302"/>
      <c r="H144" s="1303"/>
      <c r="I144" s="1807"/>
      <c r="J144" s="1799"/>
      <c r="K144" s="1773"/>
      <c r="L144" s="468"/>
      <c r="M144" s="468"/>
      <c r="N144" s="468"/>
      <c r="O144" s="468"/>
      <c r="P144" s="468"/>
      <c r="Q144" s="468"/>
      <c r="R144" s="468"/>
      <c r="T144" s="948"/>
      <c r="U144" s="949"/>
    </row>
    <row r="145" spans="1:21" s="281" customFormat="1" ht="16.2" customHeight="1">
      <c r="A145" s="1784" t="s">
        <v>1105</v>
      </c>
      <c r="B145" s="1818" t="s">
        <v>945</v>
      </c>
      <c r="C145" s="2011" t="s">
        <v>2013</v>
      </c>
      <c r="D145" s="1795" t="s">
        <v>2014</v>
      </c>
      <c r="E145" s="1856" t="s">
        <v>1108</v>
      </c>
      <c r="F145" s="1853" t="s">
        <v>525</v>
      </c>
      <c r="G145" s="1306"/>
      <c r="H145" s="1307"/>
      <c r="I145" s="1807"/>
      <c r="J145" s="1799" t="s">
        <v>597</v>
      </c>
      <c r="K145" s="1747"/>
      <c r="L145" s="468"/>
      <c r="M145" s="468"/>
      <c r="N145" s="468"/>
      <c r="O145" s="468"/>
      <c r="P145" s="468"/>
      <c r="Q145" s="468"/>
      <c r="R145" s="468"/>
      <c r="T145" s="939"/>
      <c r="U145" s="940"/>
    </row>
    <row r="146" spans="1:21" s="281" customFormat="1" ht="16.2" customHeight="1">
      <c r="A146" s="1784"/>
      <c r="B146" s="1818"/>
      <c r="C146" s="2012"/>
      <c r="D146" s="1796"/>
      <c r="E146" s="1867"/>
      <c r="F146" s="1769"/>
      <c r="G146" s="1302"/>
      <c r="H146" s="1303"/>
      <c r="I146" s="1807"/>
      <c r="J146" s="1799"/>
      <c r="K146" s="1773"/>
      <c r="L146" s="468"/>
      <c r="M146" s="468"/>
      <c r="N146" s="468"/>
      <c r="O146" s="468"/>
      <c r="P146" s="468"/>
      <c r="Q146" s="468"/>
      <c r="R146" s="468"/>
      <c r="T146" s="948"/>
      <c r="U146" s="949"/>
    </row>
    <row r="147" spans="1:21" s="281" customFormat="1" ht="16.2" customHeight="1">
      <c r="A147" s="1784"/>
      <c r="B147" s="1818" t="s">
        <v>945</v>
      </c>
      <c r="C147" s="1848" t="s">
        <v>378</v>
      </c>
      <c r="D147" s="1797" t="s">
        <v>904</v>
      </c>
      <c r="E147" s="1856" t="s">
        <v>456</v>
      </c>
      <c r="F147" s="1853" t="s">
        <v>526</v>
      </c>
      <c r="G147" s="1306"/>
      <c r="H147" s="1307"/>
      <c r="I147" s="1807" t="s">
        <v>597</v>
      </c>
      <c r="J147" s="1799"/>
      <c r="K147" s="1747"/>
      <c r="L147" s="468"/>
      <c r="M147" s="468"/>
      <c r="N147" s="468"/>
      <c r="O147" s="468"/>
      <c r="P147" s="468"/>
      <c r="Q147" s="468"/>
      <c r="R147" s="468"/>
      <c r="T147" s="939"/>
      <c r="U147" s="940"/>
    </row>
    <row r="148" spans="1:21" s="281" customFormat="1" ht="16.2" customHeight="1">
      <c r="A148" s="1784"/>
      <c r="B148" s="1818"/>
      <c r="C148" s="1893"/>
      <c r="D148" s="1765"/>
      <c r="E148" s="1867"/>
      <c r="F148" s="1769"/>
      <c r="G148" s="1302"/>
      <c r="H148" s="1303"/>
      <c r="I148" s="1807"/>
      <c r="J148" s="1799"/>
      <c r="K148" s="1773"/>
      <c r="L148" s="468"/>
      <c r="M148" s="468"/>
      <c r="N148" s="468"/>
      <c r="O148" s="468"/>
      <c r="P148" s="468"/>
      <c r="Q148" s="468"/>
      <c r="R148" s="468"/>
      <c r="T148" s="948"/>
      <c r="U148" s="949"/>
    </row>
    <row r="149" spans="1:21" s="281" customFormat="1" ht="16.2" customHeight="1">
      <c r="A149" s="933"/>
      <c r="B149" s="1818" t="s">
        <v>945</v>
      </c>
      <c r="C149" s="1848" t="s">
        <v>380</v>
      </c>
      <c r="D149" s="1797" t="s">
        <v>905</v>
      </c>
      <c r="E149" s="1856" t="s">
        <v>456</v>
      </c>
      <c r="F149" s="1853" t="s">
        <v>527</v>
      </c>
      <c r="G149" s="1306"/>
      <c r="H149" s="1307"/>
      <c r="I149" s="1807" t="s">
        <v>605</v>
      </c>
      <c r="J149" s="1799"/>
      <c r="K149" s="1747"/>
      <c r="L149" s="468"/>
      <c r="M149" s="468"/>
      <c r="N149" s="468"/>
      <c r="O149" s="468"/>
      <c r="P149" s="468"/>
      <c r="Q149" s="468"/>
      <c r="R149" s="468"/>
      <c r="T149" s="939"/>
      <c r="U149" s="940"/>
    </row>
    <row r="150" spans="1:21" s="281" customFormat="1" ht="16.2" customHeight="1" thickBot="1">
      <c r="A150" s="943"/>
      <c r="B150" s="1889"/>
      <c r="C150" s="1871"/>
      <c r="D150" s="1980"/>
      <c r="E150" s="1868"/>
      <c r="F150" s="1858"/>
      <c r="G150" s="1315"/>
      <c r="H150" s="1310"/>
      <c r="I150" s="1979"/>
      <c r="J150" s="1982"/>
      <c r="K150" s="1774"/>
      <c r="L150" s="468"/>
      <c r="M150" s="468"/>
      <c r="N150" s="468"/>
      <c r="O150" s="468"/>
      <c r="P150" s="468"/>
      <c r="Q150" s="468"/>
      <c r="R150" s="468"/>
      <c r="T150" s="945"/>
      <c r="U150" s="946"/>
    </row>
    <row r="151" spans="1:21" s="281" customFormat="1" ht="16.2" customHeight="1" thickTop="1">
      <c r="A151" s="963"/>
      <c r="B151" s="1824">
        <v>310</v>
      </c>
      <c r="C151" s="1847" t="s">
        <v>509</v>
      </c>
      <c r="D151" s="1766" t="s">
        <v>913</v>
      </c>
      <c r="E151" s="1768" t="s">
        <v>88</v>
      </c>
      <c r="F151" s="1769" t="s">
        <v>528</v>
      </c>
      <c r="G151" s="1302" t="s">
        <v>1097</v>
      </c>
      <c r="H151" s="1303" t="s">
        <v>1095</v>
      </c>
      <c r="I151" s="1850" t="s">
        <v>597</v>
      </c>
      <c r="J151" s="1852"/>
      <c r="K151" s="1773"/>
      <c r="L151" s="468"/>
      <c r="M151" s="468"/>
      <c r="N151" s="468"/>
      <c r="O151" s="468"/>
      <c r="P151" s="468"/>
      <c r="Q151" s="468"/>
      <c r="R151" s="468"/>
      <c r="T151" s="948"/>
      <c r="U151" s="949" t="s">
        <v>1091</v>
      </c>
    </row>
    <row r="152" spans="1:21" s="281" customFormat="1" ht="16.2" customHeight="1">
      <c r="A152" s="963"/>
      <c r="B152" s="1825"/>
      <c r="C152" s="1848"/>
      <c r="D152" s="1797"/>
      <c r="E152" s="1856"/>
      <c r="F152" s="1770"/>
      <c r="G152" s="1304"/>
      <c r="H152" s="1305"/>
      <c r="I152" s="1807"/>
      <c r="J152" s="1799"/>
      <c r="K152" s="1748"/>
      <c r="L152" s="468"/>
      <c r="M152" s="468"/>
      <c r="N152" s="468"/>
      <c r="O152" s="468"/>
      <c r="P152" s="468"/>
      <c r="Q152" s="468"/>
      <c r="R152" s="468"/>
      <c r="T152" s="942"/>
      <c r="U152" s="936"/>
    </row>
    <row r="153" spans="1:21" s="467" customFormat="1" ht="16.2" customHeight="1">
      <c r="A153" s="1784" t="s">
        <v>1115</v>
      </c>
      <c r="B153" s="1825">
        <v>320</v>
      </c>
      <c r="C153" s="1848" t="s">
        <v>419</v>
      </c>
      <c r="D153" s="1797" t="s">
        <v>914</v>
      </c>
      <c r="E153" s="1856" t="s">
        <v>88</v>
      </c>
      <c r="F153" s="1864" t="s">
        <v>520</v>
      </c>
      <c r="G153" s="1306"/>
      <c r="H153" s="1307"/>
      <c r="I153" s="1849"/>
      <c r="J153" s="1851" t="s">
        <v>596</v>
      </c>
      <c r="K153" s="1747"/>
      <c r="L153" s="468"/>
      <c r="M153" s="468"/>
      <c r="N153" s="468"/>
      <c r="O153" s="468"/>
      <c r="P153" s="468"/>
      <c r="Q153" s="468"/>
      <c r="R153" s="468"/>
      <c r="T153" s="939"/>
      <c r="U153" s="940"/>
    </row>
    <row r="154" spans="1:21" s="467" customFormat="1" ht="16.2" customHeight="1">
      <c r="A154" s="1784"/>
      <c r="B154" s="1825"/>
      <c r="C154" s="1848"/>
      <c r="D154" s="1797"/>
      <c r="E154" s="1856"/>
      <c r="F154" s="1864"/>
      <c r="G154" s="1304"/>
      <c r="H154" s="1305"/>
      <c r="I154" s="1850"/>
      <c r="J154" s="1852"/>
      <c r="K154" s="1748"/>
      <c r="L154" s="468"/>
      <c r="M154" s="468"/>
      <c r="N154" s="468"/>
      <c r="O154" s="468"/>
      <c r="P154" s="468"/>
      <c r="Q154" s="468"/>
      <c r="R154" s="468"/>
      <c r="T154" s="942"/>
      <c r="U154" s="936"/>
    </row>
    <row r="155" spans="1:21" s="468" customFormat="1" ht="16.2" customHeight="1">
      <c r="A155" s="963"/>
      <c r="B155" s="1768" t="s">
        <v>693</v>
      </c>
      <c r="C155" s="1847" t="s">
        <v>1549</v>
      </c>
      <c r="D155" s="1766" t="s">
        <v>1548</v>
      </c>
      <c r="E155" s="1768" t="s">
        <v>1108</v>
      </c>
      <c r="F155" s="1770" t="s">
        <v>1550</v>
      </c>
      <c r="G155" s="1302" t="s">
        <v>1097</v>
      </c>
      <c r="H155" s="1303" t="s">
        <v>1095</v>
      </c>
      <c r="I155" s="1807" t="s">
        <v>597</v>
      </c>
      <c r="J155" s="1799"/>
      <c r="K155" s="1747"/>
      <c r="T155" s="948"/>
      <c r="U155" s="949"/>
    </row>
    <row r="156" spans="1:21" s="468" customFormat="1" ht="16.2" customHeight="1">
      <c r="A156" s="963"/>
      <c r="B156" s="1856"/>
      <c r="C156" s="1848"/>
      <c r="D156" s="1797"/>
      <c r="E156" s="1856"/>
      <c r="F156" s="1864"/>
      <c r="G156" s="1304"/>
      <c r="H156" s="1305"/>
      <c r="I156" s="1807"/>
      <c r="J156" s="1799"/>
      <c r="K156" s="1748"/>
      <c r="T156" s="942"/>
      <c r="U156" s="936"/>
    </row>
    <row r="157" spans="1:21" s="281" customFormat="1" ht="16.2" customHeight="1">
      <c r="A157" s="933"/>
      <c r="B157" s="1768" t="s">
        <v>693</v>
      </c>
      <c r="C157" s="1847" t="s">
        <v>915</v>
      </c>
      <c r="D157" s="1766" t="s">
        <v>1548</v>
      </c>
      <c r="E157" s="1768" t="s">
        <v>1108</v>
      </c>
      <c r="F157" s="1770" t="s">
        <v>2074</v>
      </c>
      <c r="G157" s="1302" t="s">
        <v>1097</v>
      </c>
      <c r="H157" s="1303" t="s">
        <v>1095</v>
      </c>
      <c r="I157" s="1807" t="s">
        <v>597</v>
      </c>
      <c r="J157" s="1799"/>
      <c r="K157" s="1747"/>
      <c r="L157" s="468"/>
      <c r="M157" s="468"/>
      <c r="N157" s="468"/>
      <c r="O157" s="468"/>
      <c r="P157" s="468"/>
      <c r="Q157" s="468"/>
      <c r="R157" s="468"/>
      <c r="T157" s="948"/>
      <c r="U157" s="949"/>
    </row>
    <row r="158" spans="1:21" s="281" customFormat="1" ht="16.2" customHeight="1">
      <c r="A158" s="933"/>
      <c r="B158" s="1856"/>
      <c r="C158" s="1848"/>
      <c r="D158" s="1797"/>
      <c r="E158" s="1856"/>
      <c r="F158" s="1864"/>
      <c r="G158" s="1304"/>
      <c r="H158" s="1305"/>
      <c r="I158" s="1807"/>
      <c r="J158" s="1799"/>
      <c r="K158" s="1748"/>
      <c r="L158" s="468"/>
      <c r="M158" s="468"/>
      <c r="N158" s="468"/>
      <c r="O158" s="468"/>
      <c r="P158" s="468"/>
      <c r="Q158" s="468"/>
      <c r="R158" s="468"/>
      <c r="T158" s="942"/>
      <c r="U158" s="936"/>
    </row>
    <row r="159" spans="1:21" s="468" customFormat="1" ht="16.2" customHeight="1">
      <c r="A159" s="933"/>
      <c r="B159" s="2023">
        <v>1220</v>
      </c>
      <c r="C159" s="1847" t="s">
        <v>2070</v>
      </c>
      <c r="D159" s="1766" t="s">
        <v>916</v>
      </c>
      <c r="E159" s="1768" t="s">
        <v>1108</v>
      </c>
      <c r="F159" s="1770" t="s">
        <v>2069</v>
      </c>
      <c r="G159" s="1302" t="s">
        <v>1097</v>
      </c>
      <c r="H159" s="1303" t="s">
        <v>1095</v>
      </c>
      <c r="I159" s="1807" t="s">
        <v>597</v>
      </c>
      <c r="J159" s="1799"/>
      <c r="K159" s="2003"/>
      <c r="T159" s="948"/>
      <c r="U159" s="949"/>
    </row>
    <row r="160" spans="1:21" s="468" customFormat="1" ht="16.2" customHeight="1">
      <c r="A160" s="933"/>
      <c r="B160" s="2023"/>
      <c r="C160" s="1848"/>
      <c r="D160" s="1797"/>
      <c r="E160" s="1856"/>
      <c r="F160" s="1864"/>
      <c r="G160" s="1304"/>
      <c r="H160" s="1305"/>
      <c r="I160" s="1807"/>
      <c r="J160" s="1799"/>
      <c r="K160" s="2004"/>
      <c r="T160" s="942"/>
      <c r="U160" s="936"/>
    </row>
    <row r="161" spans="1:21" s="281" customFormat="1" ht="16.2" customHeight="1">
      <c r="A161" s="963"/>
      <c r="B161" s="1759" t="s">
        <v>1113</v>
      </c>
      <c r="C161" s="1847" t="s">
        <v>55</v>
      </c>
      <c r="D161" s="1845" t="s">
        <v>1113</v>
      </c>
      <c r="E161" s="1768" t="s">
        <v>1108</v>
      </c>
      <c r="F161" s="1770" t="s">
        <v>529</v>
      </c>
      <c r="G161" s="1302" t="s">
        <v>1097</v>
      </c>
      <c r="H161" s="1303" t="s">
        <v>1095</v>
      </c>
      <c r="I161" s="1807" t="s">
        <v>597</v>
      </c>
      <c r="J161" s="1799"/>
      <c r="K161" s="1747"/>
      <c r="L161" s="468"/>
      <c r="M161" s="468"/>
      <c r="N161" s="468"/>
      <c r="O161" s="468"/>
      <c r="P161" s="468"/>
      <c r="Q161" s="468"/>
      <c r="R161" s="468"/>
      <c r="T161" s="948"/>
      <c r="U161" s="949"/>
    </row>
    <row r="162" spans="1:21" s="281" customFormat="1" ht="16.2" customHeight="1">
      <c r="A162" s="963"/>
      <c r="B162" s="1760"/>
      <c r="C162" s="1848"/>
      <c r="D162" s="1846"/>
      <c r="E162" s="1856"/>
      <c r="F162" s="1864"/>
      <c r="G162" s="1304"/>
      <c r="H162" s="1305"/>
      <c r="I162" s="1807"/>
      <c r="J162" s="1799"/>
      <c r="K162" s="1748"/>
      <c r="L162" s="468"/>
      <c r="M162" s="468"/>
      <c r="N162" s="468"/>
      <c r="O162" s="468"/>
      <c r="P162" s="468"/>
      <c r="Q162" s="468"/>
      <c r="R162" s="468"/>
      <c r="T162" s="942"/>
      <c r="U162" s="936"/>
    </row>
    <row r="163" spans="1:21" s="281" customFormat="1" ht="16.2" customHeight="1">
      <c r="A163" s="963"/>
      <c r="B163" s="1869" t="s">
        <v>970</v>
      </c>
      <c r="C163" s="1847" t="s">
        <v>56</v>
      </c>
      <c r="D163" s="1766" t="s">
        <v>1074</v>
      </c>
      <c r="E163" s="1768" t="s">
        <v>1108</v>
      </c>
      <c r="F163" s="1769" t="s">
        <v>57</v>
      </c>
      <c r="G163" s="1302"/>
      <c r="H163" s="1303"/>
      <c r="I163" s="1807" t="s">
        <v>600</v>
      </c>
      <c r="J163" s="1799"/>
      <c r="K163" s="1747"/>
      <c r="L163" s="468"/>
      <c r="M163" s="468"/>
      <c r="N163" s="468"/>
      <c r="O163" s="468"/>
      <c r="P163" s="468"/>
      <c r="Q163" s="468"/>
      <c r="R163" s="468"/>
      <c r="T163" s="948"/>
      <c r="U163" s="949" t="s">
        <v>1092</v>
      </c>
    </row>
    <row r="164" spans="1:21" s="281" customFormat="1" ht="16.2" customHeight="1">
      <c r="A164" s="963"/>
      <c r="B164" s="1870"/>
      <c r="C164" s="1848"/>
      <c r="D164" s="1797"/>
      <c r="E164" s="1856"/>
      <c r="F164" s="1770"/>
      <c r="G164" s="1304"/>
      <c r="H164" s="1305"/>
      <c r="I164" s="1807"/>
      <c r="J164" s="1799"/>
      <c r="K164" s="1748"/>
      <c r="L164" s="468"/>
      <c r="M164" s="468"/>
      <c r="N164" s="468"/>
      <c r="O164" s="468"/>
      <c r="P164" s="468"/>
      <c r="Q164" s="468"/>
      <c r="R164" s="468"/>
      <c r="T164" s="942"/>
      <c r="U164" s="936"/>
    </row>
    <row r="165" spans="1:21" s="281" customFormat="1" ht="16.2" customHeight="1">
      <c r="A165" s="963"/>
      <c r="B165" s="1740" t="s">
        <v>693</v>
      </c>
      <c r="C165" s="1847" t="s">
        <v>58</v>
      </c>
      <c r="D165" s="1766" t="s">
        <v>1075</v>
      </c>
      <c r="E165" s="1768" t="s">
        <v>1108</v>
      </c>
      <c r="F165" s="1769" t="s">
        <v>2075</v>
      </c>
      <c r="G165" s="1302"/>
      <c r="H165" s="1303" t="s">
        <v>1095</v>
      </c>
      <c r="I165" s="1807" t="s">
        <v>603</v>
      </c>
      <c r="J165" s="1799"/>
      <c r="K165" s="1747"/>
      <c r="L165" s="468"/>
      <c r="M165" s="468"/>
      <c r="N165" s="468"/>
      <c r="O165" s="468"/>
      <c r="P165" s="468"/>
      <c r="Q165" s="468"/>
      <c r="R165" s="468"/>
      <c r="T165" s="948"/>
      <c r="U165" s="949"/>
    </row>
    <row r="166" spans="1:21" s="281" customFormat="1" ht="16.2" customHeight="1">
      <c r="A166" s="963"/>
      <c r="B166" s="1760"/>
      <c r="C166" s="1848"/>
      <c r="D166" s="1797"/>
      <c r="E166" s="1856"/>
      <c r="F166" s="1770"/>
      <c r="G166" s="1304"/>
      <c r="H166" s="1305"/>
      <c r="I166" s="1807"/>
      <c r="J166" s="1799"/>
      <c r="K166" s="1748"/>
      <c r="L166" s="468"/>
      <c r="M166" s="468"/>
      <c r="N166" s="468"/>
      <c r="O166" s="468"/>
      <c r="P166" s="468"/>
      <c r="Q166" s="468"/>
      <c r="R166" s="468"/>
      <c r="T166" s="942"/>
      <c r="U166" s="936"/>
    </row>
    <row r="167" spans="1:21" s="281" customFormat="1" ht="16.2" customHeight="1">
      <c r="A167" s="963"/>
      <c r="B167" s="1824">
        <v>330</v>
      </c>
      <c r="C167" s="1847" t="s">
        <v>59</v>
      </c>
      <c r="D167" s="1766" t="s">
        <v>1074</v>
      </c>
      <c r="E167" s="1857" t="s">
        <v>978</v>
      </c>
      <c r="F167" s="1769" t="s">
        <v>2077</v>
      </c>
      <c r="G167" s="1302" t="s">
        <v>1097</v>
      </c>
      <c r="H167" s="1303" t="s">
        <v>1095</v>
      </c>
      <c r="I167" s="1807" t="s">
        <v>603</v>
      </c>
      <c r="J167" s="1799"/>
      <c r="K167" s="1747"/>
      <c r="L167" s="468"/>
      <c r="M167" s="468"/>
      <c r="N167" s="468"/>
      <c r="O167" s="468"/>
      <c r="P167" s="468"/>
      <c r="Q167" s="468"/>
      <c r="R167" s="468"/>
      <c r="T167" s="948"/>
      <c r="U167" s="949"/>
    </row>
    <row r="168" spans="1:21" s="281" customFormat="1" ht="16.2" customHeight="1">
      <c r="A168" s="963"/>
      <c r="B168" s="1825"/>
      <c r="C168" s="1848"/>
      <c r="D168" s="1797"/>
      <c r="E168" s="1856"/>
      <c r="F168" s="1770"/>
      <c r="G168" s="1304"/>
      <c r="H168" s="1305"/>
      <c r="I168" s="1807"/>
      <c r="J168" s="1799"/>
      <c r="K168" s="1748"/>
      <c r="L168" s="468"/>
      <c r="M168" s="468"/>
      <c r="N168" s="468"/>
      <c r="O168" s="468"/>
      <c r="P168" s="468"/>
      <c r="Q168" s="468"/>
      <c r="R168" s="468"/>
      <c r="T168" s="942"/>
      <c r="U168" s="936"/>
    </row>
    <row r="169" spans="1:21" s="468" customFormat="1" ht="16.2" customHeight="1">
      <c r="A169" s="963"/>
      <c r="B169" s="1734">
        <v>410</v>
      </c>
      <c r="C169" s="1847" t="s">
        <v>1764</v>
      </c>
      <c r="D169" s="1766" t="s">
        <v>1074</v>
      </c>
      <c r="E169" s="1857" t="s">
        <v>978</v>
      </c>
      <c r="F169" s="1769" t="s">
        <v>1827</v>
      </c>
      <c r="G169" s="1302"/>
      <c r="H169" s="1303"/>
      <c r="I169" s="1807" t="s">
        <v>596</v>
      </c>
      <c r="J169" s="1799"/>
      <c r="K169" s="2003"/>
      <c r="T169" s="948" t="s">
        <v>1722</v>
      </c>
      <c r="U169" s="949"/>
    </row>
    <row r="170" spans="1:21" s="468" customFormat="1" ht="16.2" customHeight="1">
      <c r="A170" s="963"/>
      <c r="B170" s="1839"/>
      <c r="C170" s="1848"/>
      <c r="D170" s="1797"/>
      <c r="E170" s="1856"/>
      <c r="F170" s="1770"/>
      <c r="G170" s="1304"/>
      <c r="H170" s="1305"/>
      <c r="I170" s="1807"/>
      <c r="J170" s="1799"/>
      <c r="K170" s="2004"/>
      <c r="T170" s="935">
        <v>45071</v>
      </c>
      <c r="U170" s="936"/>
    </row>
    <row r="171" spans="1:21" s="281" customFormat="1" ht="16.2" customHeight="1">
      <c r="A171" s="933"/>
      <c r="B171" s="1903" t="s">
        <v>2338</v>
      </c>
      <c r="C171" s="1881" t="s">
        <v>2339</v>
      </c>
      <c r="D171" s="1972" t="s">
        <v>2335</v>
      </c>
      <c r="E171" s="1759" t="s">
        <v>978</v>
      </c>
      <c r="F171" s="1750" t="s">
        <v>1086</v>
      </c>
      <c r="G171" s="956"/>
      <c r="H171" s="949"/>
      <c r="I171" s="1788" t="s">
        <v>596</v>
      </c>
      <c r="J171" s="1815"/>
      <c r="K171" s="1773"/>
      <c r="L171" s="468"/>
      <c r="M171" s="468"/>
      <c r="N171" s="468"/>
      <c r="O171" s="468"/>
      <c r="P171" s="468"/>
      <c r="Q171" s="468"/>
      <c r="R171" s="468"/>
      <c r="T171" s="948" t="s">
        <v>214</v>
      </c>
      <c r="U171" s="949"/>
    </row>
    <row r="172" spans="1:21" s="281" customFormat="1" ht="16.2" customHeight="1">
      <c r="A172" s="933"/>
      <c r="B172" s="1903"/>
      <c r="C172" s="1881"/>
      <c r="D172" s="1775"/>
      <c r="E172" s="1740"/>
      <c r="F172" s="1750"/>
      <c r="G172" s="956"/>
      <c r="H172" s="949"/>
      <c r="I172" s="1788"/>
      <c r="J172" s="1815"/>
      <c r="K172" s="1773"/>
      <c r="L172" s="468"/>
      <c r="M172" s="468"/>
      <c r="N172" s="468"/>
      <c r="O172" s="468"/>
      <c r="P172" s="468"/>
      <c r="Q172" s="468"/>
      <c r="R172" s="468"/>
      <c r="T172" s="984">
        <v>43171</v>
      </c>
      <c r="U172" s="949"/>
    </row>
    <row r="173" spans="1:21" s="401" customFormat="1" ht="16.2" customHeight="1">
      <c r="A173" s="963"/>
      <c r="B173" s="1903"/>
      <c r="C173" s="1881"/>
      <c r="D173" s="1775"/>
      <c r="E173" s="1778"/>
      <c r="F173" s="1750"/>
      <c r="G173" s="956"/>
      <c r="H173" s="949"/>
      <c r="I173" s="1788"/>
      <c r="J173" s="1815"/>
      <c r="K173" s="1773"/>
      <c r="L173" s="468"/>
      <c r="M173" s="468"/>
      <c r="N173" s="468"/>
      <c r="O173" s="468"/>
      <c r="P173" s="468"/>
      <c r="Q173" s="468"/>
      <c r="R173" s="468"/>
      <c r="T173" s="957"/>
      <c r="U173" s="949"/>
    </row>
    <row r="174" spans="1:21" s="401" customFormat="1" ht="16.2" customHeight="1">
      <c r="A174" s="963"/>
      <c r="B174" s="1903"/>
      <c r="C174" s="1976" t="s">
        <v>869</v>
      </c>
      <c r="D174" s="1970" t="s">
        <v>2335</v>
      </c>
      <c r="E174" s="1977" t="s">
        <v>978</v>
      </c>
      <c r="F174" s="1854" t="s">
        <v>1718</v>
      </c>
      <c r="G174" s="986" t="s">
        <v>1097</v>
      </c>
      <c r="H174" s="988" t="s">
        <v>1095</v>
      </c>
      <c r="I174" s="1862" t="s">
        <v>603</v>
      </c>
      <c r="J174" s="2005"/>
      <c r="K174" s="2007"/>
      <c r="L174" s="468"/>
      <c r="M174" s="468"/>
      <c r="N174" s="468"/>
      <c r="O174" s="468"/>
      <c r="P174" s="468"/>
      <c r="Q174" s="468"/>
      <c r="R174" s="468"/>
      <c r="T174" s="987"/>
      <c r="U174" s="988"/>
    </row>
    <row r="175" spans="1:21" s="401" customFormat="1" ht="16.2" customHeight="1">
      <c r="A175" s="963"/>
      <c r="B175" s="1903"/>
      <c r="C175" s="1894"/>
      <c r="D175" s="1971"/>
      <c r="E175" s="1978"/>
      <c r="F175" s="1855"/>
      <c r="G175" s="974"/>
      <c r="H175" s="976"/>
      <c r="I175" s="1863"/>
      <c r="J175" s="2006"/>
      <c r="K175" s="1987"/>
      <c r="L175" s="468"/>
      <c r="M175" s="468"/>
      <c r="N175" s="468"/>
      <c r="O175" s="468"/>
      <c r="P175" s="468"/>
      <c r="Q175" s="468"/>
      <c r="R175" s="468"/>
      <c r="T175" s="975"/>
      <c r="U175" s="976"/>
    </row>
    <row r="176" spans="1:21" s="281" customFormat="1" ht="16.2" customHeight="1">
      <c r="A176" s="963"/>
      <c r="B176" s="1903"/>
      <c r="C176" s="1820" t="s">
        <v>870</v>
      </c>
      <c r="D176" s="1813" t="s">
        <v>2335</v>
      </c>
      <c r="E176" s="1759" t="s">
        <v>978</v>
      </c>
      <c r="F176" s="1750" t="s">
        <v>1719</v>
      </c>
      <c r="G176" s="956" t="s">
        <v>1097</v>
      </c>
      <c r="H176" s="949" t="s">
        <v>1095</v>
      </c>
      <c r="I176" s="1763" t="s">
        <v>603</v>
      </c>
      <c r="J176" s="1772"/>
      <c r="K176" s="1773"/>
      <c r="L176" s="468"/>
      <c r="M176" s="468"/>
      <c r="N176" s="468"/>
      <c r="O176" s="468"/>
      <c r="P176" s="468"/>
      <c r="Q176" s="468"/>
      <c r="R176" s="468"/>
      <c r="T176" s="948"/>
      <c r="U176" s="949"/>
    </row>
    <row r="177" spans="1:21" s="281" customFormat="1" ht="16.2" customHeight="1">
      <c r="A177" s="963"/>
      <c r="B177" s="1759"/>
      <c r="C177" s="1823"/>
      <c r="D177" s="1753"/>
      <c r="E177" s="1760"/>
      <c r="F177" s="1742"/>
      <c r="G177" s="934"/>
      <c r="H177" s="936"/>
      <c r="I177" s="1861"/>
      <c r="J177" s="1791"/>
      <c r="K177" s="1748"/>
      <c r="L177" s="468"/>
      <c r="M177" s="468"/>
      <c r="N177" s="468"/>
      <c r="O177" s="468"/>
      <c r="P177" s="468"/>
      <c r="Q177" s="468"/>
      <c r="R177" s="468"/>
      <c r="T177" s="942"/>
      <c r="U177" s="936"/>
    </row>
    <row r="178" spans="1:21" s="281" customFormat="1" ht="16.2" customHeight="1">
      <c r="A178" s="933"/>
      <c r="B178" s="1825">
        <v>380</v>
      </c>
      <c r="C178" s="1823" t="s">
        <v>512</v>
      </c>
      <c r="D178" s="1753" t="s">
        <v>1074</v>
      </c>
      <c r="E178" s="1843" t="s">
        <v>978</v>
      </c>
      <c r="F178" s="1741" t="s">
        <v>1112</v>
      </c>
      <c r="G178" s="938"/>
      <c r="H178" s="940"/>
      <c r="I178" s="1762" t="s">
        <v>597</v>
      </c>
      <c r="J178" s="1771"/>
      <c r="K178" s="1747"/>
      <c r="L178" s="468"/>
      <c r="M178" s="468"/>
      <c r="N178" s="468"/>
      <c r="O178" s="468"/>
      <c r="P178" s="468"/>
      <c r="Q178" s="468"/>
      <c r="R178" s="468"/>
      <c r="T178" s="939"/>
      <c r="U178" s="940"/>
    </row>
    <row r="179" spans="1:21" s="281" customFormat="1" ht="16.2" customHeight="1">
      <c r="A179" s="933"/>
      <c r="B179" s="1825"/>
      <c r="C179" s="1823"/>
      <c r="D179" s="1753"/>
      <c r="E179" s="1760"/>
      <c r="F179" s="1742"/>
      <c r="G179" s="934"/>
      <c r="H179" s="936"/>
      <c r="I179" s="1763"/>
      <c r="J179" s="1772"/>
      <c r="K179" s="1748"/>
      <c r="L179" s="468"/>
      <c r="M179" s="468"/>
      <c r="N179" s="468"/>
      <c r="O179" s="468"/>
      <c r="P179" s="468"/>
      <c r="Q179" s="468"/>
      <c r="R179" s="468"/>
      <c r="T179" s="942"/>
      <c r="U179" s="936"/>
    </row>
    <row r="180" spans="1:21" s="468" customFormat="1" ht="16.2" customHeight="1">
      <c r="A180" s="933"/>
      <c r="B180" s="1768" t="s">
        <v>693</v>
      </c>
      <c r="C180" s="1823" t="s">
        <v>1555</v>
      </c>
      <c r="D180" s="1738" t="s">
        <v>1075</v>
      </c>
      <c r="E180" s="1740"/>
      <c r="F180" s="1742" t="s">
        <v>1556</v>
      </c>
      <c r="G180" s="956"/>
      <c r="H180" s="949"/>
      <c r="I180" s="1762" t="s">
        <v>1480</v>
      </c>
      <c r="J180" s="1771"/>
      <c r="K180" s="1773"/>
      <c r="T180" s="939"/>
      <c r="U180" s="949"/>
    </row>
    <row r="181" spans="1:21" s="468" customFormat="1" ht="16.2" customHeight="1">
      <c r="A181" s="933"/>
      <c r="B181" s="1856"/>
      <c r="C181" s="1823"/>
      <c r="D181" s="1753"/>
      <c r="E181" s="1760"/>
      <c r="F181" s="1749"/>
      <c r="G181" s="934"/>
      <c r="H181" s="936"/>
      <c r="I181" s="1763"/>
      <c r="J181" s="1772"/>
      <c r="K181" s="1748"/>
      <c r="T181" s="942"/>
      <c r="U181" s="936"/>
    </row>
    <row r="182" spans="1:21" s="281" customFormat="1" ht="16.2" customHeight="1">
      <c r="A182" s="963"/>
      <c r="B182" s="1825">
        <v>340</v>
      </c>
      <c r="C182" s="1823" t="s">
        <v>423</v>
      </c>
      <c r="D182" s="1753" t="s">
        <v>919</v>
      </c>
      <c r="E182" s="1739" t="s">
        <v>1108</v>
      </c>
      <c r="F182" s="1749" t="s">
        <v>554</v>
      </c>
      <c r="G182" s="938"/>
      <c r="H182" s="940"/>
      <c r="I182" s="1762" t="s">
        <v>597</v>
      </c>
      <c r="J182" s="1771"/>
      <c r="K182" s="1747"/>
      <c r="L182" s="468"/>
      <c r="M182" s="468"/>
      <c r="N182" s="468"/>
      <c r="O182" s="468"/>
      <c r="P182" s="468"/>
      <c r="Q182" s="468"/>
      <c r="R182" s="468"/>
      <c r="T182" s="939"/>
      <c r="U182" s="940"/>
    </row>
    <row r="183" spans="1:21" s="281" customFormat="1" ht="16.2" customHeight="1">
      <c r="A183" s="963"/>
      <c r="B183" s="1825"/>
      <c r="C183" s="1823"/>
      <c r="D183" s="1753"/>
      <c r="E183" s="1740"/>
      <c r="F183" s="1749"/>
      <c r="G183" s="985"/>
      <c r="H183" s="936"/>
      <c r="I183" s="1763"/>
      <c r="J183" s="1772"/>
      <c r="K183" s="1748"/>
      <c r="L183" s="468"/>
      <c r="M183" s="468"/>
      <c r="N183" s="468"/>
      <c r="O183" s="468"/>
      <c r="P183" s="468"/>
      <c r="Q183" s="468"/>
      <c r="R183" s="468"/>
      <c r="T183" s="935"/>
      <c r="U183" s="936"/>
    </row>
    <row r="184" spans="1:21" s="383" customFormat="1" ht="16.2" customHeight="1">
      <c r="A184" s="963"/>
      <c r="B184" s="1825">
        <v>350</v>
      </c>
      <c r="C184" s="1823" t="s">
        <v>612</v>
      </c>
      <c r="D184" s="1753"/>
      <c r="E184" s="1760"/>
      <c r="F184" s="1749" t="s">
        <v>951</v>
      </c>
      <c r="G184" s="938"/>
      <c r="H184" s="940"/>
      <c r="I184" s="1762" t="s">
        <v>596</v>
      </c>
      <c r="J184" s="1771"/>
      <c r="K184" s="1747"/>
      <c r="L184" s="468"/>
      <c r="M184" s="468"/>
      <c r="N184" s="468"/>
      <c r="O184" s="468"/>
      <c r="P184" s="468"/>
      <c r="Q184" s="468"/>
      <c r="R184" s="468"/>
      <c r="T184" s="939" t="s">
        <v>1834</v>
      </c>
      <c r="U184" s="940"/>
    </row>
    <row r="185" spans="1:21" s="383" customFormat="1" ht="16.2" customHeight="1">
      <c r="A185" s="963"/>
      <c r="B185" s="1825"/>
      <c r="C185" s="1823"/>
      <c r="D185" s="1753"/>
      <c r="E185" s="1760"/>
      <c r="F185" s="1749"/>
      <c r="G185" s="934"/>
      <c r="H185" s="936"/>
      <c r="I185" s="1763"/>
      <c r="J185" s="1772"/>
      <c r="K185" s="1748"/>
      <c r="L185" s="468"/>
      <c r="M185" s="468"/>
      <c r="N185" s="468"/>
      <c r="O185" s="468"/>
      <c r="P185" s="468"/>
      <c r="Q185" s="468"/>
      <c r="R185" s="468"/>
      <c r="T185" s="935">
        <v>40084</v>
      </c>
      <c r="U185" s="936"/>
    </row>
    <row r="186" spans="1:21" s="281" customFormat="1" ht="16.2" customHeight="1">
      <c r="A186" s="963"/>
      <c r="B186" s="1734">
        <v>390</v>
      </c>
      <c r="C186" s="1820" t="s">
        <v>1705</v>
      </c>
      <c r="D186" s="1811" t="s">
        <v>1706</v>
      </c>
      <c r="E186" s="1740" t="s">
        <v>1108</v>
      </c>
      <c r="F186" s="1742" t="s">
        <v>1720</v>
      </c>
      <c r="G186" s="956" t="s">
        <v>1097</v>
      </c>
      <c r="H186" s="949" t="s">
        <v>1095</v>
      </c>
      <c r="I186" s="1762" t="s">
        <v>1480</v>
      </c>
      <c r="J186" s="1771"/>
      <c r="K186" s="1773"/>
      <c r="L186" s="468"/>
      <c r="M186" s="468"/>
      <c r="N186" s="468"/>
      <c r="O186" s="468"/>
      <c r="P186" s="468"/>
      <c r="Q186" s="468"/>
      <c r="R186" s="468"/>
      <c r="T186" s="939"/>
      <c r="U186" s="949"/>
    </row>
    <row r="187" spans="1:21" s="281" customFormat="1" ht="16.2" customHeight="1">
      <c r="A187" s="963"/>
      <c r="B187" s="1839"/>
      <c r="C187" s="1823"/>
      <c r="D187" s="1844"/>
      <c r="E187" s="1760"/>
      <c r="F187" s="1749"/>
      <c r="G187" s="934"/>
      <c r="H187" s="936"/>
      <c r="I187" s="1763"/>
      <c r="J187" s="1772"/>
      <c r="K187" s="1748"/>
      <c r="L187" s="468"/>
      <c r="M187" s="468"/>
      <c r="N187" s="468"/>
      <c r="O187" s="468"/>
      <c r="P187" s="468"/>
      <c r="Q187" s="468"/>
      <c r="R187" s="468"/>
      <c r="T187" s="942"/>
      <c r="U187" s="936"/>
    </row>
    <row r="188" spans="1:21" s="468" customFormat="1" ht="16.2" customHeight="1">
      <c r="A188" s="963"/>
      <c r="B188" s="1768" t="s">
        <v>1552</v>
      </c>
      <c r="C188" s="1820" t="s">
        <v>1553</v>
      </c>
      <c r="D188" s="1738" t="s">
        <v>1557</v>
      </c>
      <c r="E188" s="1740" t="s">
        <v>1108</v>
      </c>
      <c r="F188" s="1750" t="s">
        <v>1554</v>
      </c>
      <c r="G188" s="956"/>
      <c r="H188" s="949" t="s">
        <v>1095</v>
      </c>
      <c r="I188" s="1861" t="s">
        <v>600</v>
      </c>
      <c r="J188" s="1791"/>
      <c r="K188" s="1747"/>
      <c r="T188" s="948"/>
      <c r="U188" s="949"/>
    </row>
    <row r="189" spans="1:21" s="468" customFormat="1" ht="16.2" customHeight="1">
      <c r="A189" s="963"/>
      <c r="B189" s="1856"/>
      <c r="C189" s="1823"/>
      <c r="D189" s="1753"/>
      <c r="E189" s="1760"/>
      <c r="F189" s="1742"/>
      <c r="G189" s="934"/>
      <c r="H189" s="936"/>
      <c r="I189" s="1861"/>
      <c r="J189" s="1791"/>
      <c r="K189" s="1748"/>
      <c r="T189" s="942"/>
      <c r="U189" s="936"/>
    </row>
    <row r="190" spans="1:21" s="381" customFormat="1" ht="16.2" customHeight="1">
      <c r="A190" s="963"/>
      <c r="B190" s="1869" t="s">
        <v>694</v>
      </c>
      <c r="C190" s="1820" t="s">
        <v>1107</v>
      </c>
      <c r="D190" s="1738"/>
      <c r="E190" s="1759" t="s">
        <v>978</v>
      </c>
      <c r="F190" s="1742" t="s">
        <v>1087</v>
      </c>
      <c r="G190" s="956" t="s">
        <v>1097</v>
      </c>
      <c r="H190" s="949" t="s">
        <v>1095</v>
      </c>
      <c r="I190" s="1762" t="s">
        <v>596</v>
      </c>
      <c r="J190" s="1771"/>
      <c r="K190" s="1773"/>
      <c r="L190" s="468"/>
      <c r="M190" s="468"/>
      <c r="N190" s="468"/>
      <c r="O190" s="468"/>
      <c r="P190" s="468"/>
      <c r="Q190" s="468"/>
      <c r="R190" s="468"/>
      <c r="T190" s="948"/>
      <c r="U190" s="949"/>
    </row>
    <row r="191" spans="1:21" s="381" customFormat="1" ht="16.2" customHeight="1">
      <c r="A191" s="963"/>
      <c r="B191" s="1878"/>
      <c r="C191" s="1823"/>
      <c r="D191" s="1753"/>
      <c r="E191" s="1760"/>
      <c r="F191" s="1749"/>
      <c r="G191" s="934"/>
      <c r="H191" s="936"/>
      <c r="I191" s="1763"/>
      <c r="J191" s="1772"/>
      <c r="K191" s="1748"/>
      <c r="L191" s="468"/>
      <c r="M191" s="468"/>
      <c r="N191" s="468"/>
      <c r="O191" s="468"/>
      <c r="P191" s="468"/>
      <c r="Q191" s="468"/>
      <c r="R191" s="468"/>
      <c r="T191" s="942"/>
      <c r="U191" s="936"/>
    </row>
    <row r="192" spans="1:21" s="383" customFormat="1" ht="16.2" customHeight="1">
      <c r="A192" s="963"/>
      <c r="B192" s="1818" t="s">
        <v>945</v>
      </c>
      <c r="C192" s="1823" t="s">
        <v>613</v>
      </c>
      <c r="D192" s="1753"/>
      <c r="E192" s="1760"/>
      <c r="F192" s="1749" t="s">
        <v>952</v>
      </c>
      <c r="G192" s="938"/>
      <c r="H192" s="940"/>
      <c r="I192" s="1762" t="s">
        <v>596</v>
      </c>
      <c r="J192" s="1771"/>
      <c r="K192" s="1747"/>
      <c r="L192" s="468"/>
      <c r="M192" s="468"/>
      <c r="N192" s="468"/>
      <c r="O192" s="468"/>
      <c r="P192" s="468"/>
      <c r="Q192" s="468"/>
      <c r="R192" s="468"/>
      <c r="T192" s="939" t="s">
        <v>926</v>
      </c>
      <c r="U192" s="940"/>
    </row>
    <row r="193" spans="1:21" s="383" customFormat="1" ht="16.2" customHeight="1">
      <c r="A193" s="1784" t="s">
        <v>1115</v>
      </c>
      <c r="B193" s="1818"/>
      <c r="C193" s="1823"/>
      <c r="D193" s="1753"/>
      <c r="E193" s="1760"/>
      <c r="F193" s="1749"/>
      <c r="G193" s="934"/>
      <c r="H193" s="936"/>
      <c r="I193" s="1763"/>
      <c r="J193" s="1772"/>
      <c r="K193" s="1748"/>
      <c r="L193" s="468"/>
      <c r="M193" s="468"/>
      <c r="N193" s="468"/>
      <c r="O193" s="468"/>
      <c r="P193" s="468"/>
      <c r="Q193" s="468"/>
      <c r="R193" s="468"/>
      <c r="T193" s="942" t="s">
        <v>927</v>
      </c>
      <c r="U193" s="936"/>
    </row>
    <row r="194" spans="1:21" s="383" customFormat="1" ht="16.2" customHeight="1">
      <c r="A194" s="1784"/>
      <c r="B194" s="1818" t="s">
        <v>945</v>
      </c>
      <c r="C194" s="1823" t="s">
        <v>614</v>
      </c>
      <c r="D194" s="1753"/>
      <c r="E194" s="1760"/>
      <c r="F194" s="1749" t="s">
        <v>953</v>
      </c>
      <c r="G194" s="938"/>
      <c r="H194" s="940"/>
      <c r="I194" s="1762" t="s">
        <v>596</v>
      </c>
      <c r="J194" s="1771"/>
      <c r="K194" s="1747"/>
      <c r="L194" s="468"/>
      <c r="M194" s="468"/>
      <c r="N194" s="468"/>
      <c r="O194" s="468"/>
      <c r="P194" s="468"/>
      <c r="Q194" s="468"/>
      <c r="R194" s="468"/>
      <c r="T194" s="939" t="s">
        <v>928</v>
      </c>
      <c r="U194" s="940"/>
    </row>
    <row r="195" spans="1:21" s="383" customFormat="1" ht="16.2" customHeight="1" thickBot="1">
      <c r="A195" s="943"/>
      <c r="B195" s="1889"/>
      <c r="C195" s="1925"/>
      <c r="D195" s="1808"/>
      <c r="E195" s="1838"/>
      <c r="F195" s="1751"/>
      <c r="G195" s="944"/>
      <c r="H195" s="946"/>
      <c r="I195" s="1974"/>
      <c r="J195" s="1969"/>
      <c r="K195" s="1774"/>
      <c r="L195" s="468"/>
      <c r="M195" s="468"/>
      <c r="N195" s="468"/>
      <c r="O195" s="468"/>
      <c r="P195" s="468"/>
      <c r="Q195" s="468"/>
      <c r="R195" s="468"/>
      <c r="T195" s="960">
        <v>43343</v>
      </c>
      <c r="U195" s="946"/>
    </row>
    <row r="196" spans="1:21" s="285" customFormat="1" ht="16.2" customHeight="1" thickTop="1">
      <c r="A196" s="963"/>
      <c r="B196" s="1836" t="s">
        <v>970</v>
      </c>
      <c r="C196" s="1928" t="s">
        <v>215</v>
      </c>
      <c r="D196" s="1835" t="s">
        <v>898</v>
      </c>
      <c r="E196" s="1840" t="s">
        <v>978</v>
      </c>
      <c r="F196" s="1973" t="s">
        <v>1488</v>
      </c>
      <c r="G196" s="929"/>
      <c r="H196" s="931" t="s">
        <v>1095</v>
      </c>
      <c r="I196" s="1975" t="s">
        <v>597</v>
      </c>
      <c r="J196" s="1790"/>
      <c r="K196" s="1787"/>
      <c r="L196" s="468"/>
      <c r="M196" s="468"/>
      <c r="N196" s="468"/>
      <c r="O196" s="468"/>
      <c r="P196" s="468"/>
      <c r="Q196" s="468"/>
      <c r="R196" s="468"/>
      <c r="T196" s="930"/>
      <c r="U196" s="931"/>
    </row>
    <row r="197" spans="1:21" s="281" customFormat="1" ht="16.2" customHeight="1">
      <c r="A197" s="963"/>
      <c r="B197" s="1837"/>
      <c r="C197" s="1823"/>
      <c r="D197" s="1753"/>
      <c r="E197" s="1760"/>
      <c r="F197" s="1749"/>
      <c r="G197" s="934"/>
      <c r="H197" s="936"/>
      <c r="I197" s="1861"/>
      <c r="J197" s="1791"/>
      <c r="K197" s="1748"/>
      <c r="L197" s="468"/>
      <c r="M197" s="468"/>
      <c r="N197" s="468"/>
      <c r="O197" s="468"/>
      <c r="P197" s="468"/>
      <c r="Q197" s="468"/>
      <c r="R197" s="468"/>
      <c r="T197" s="942"/>
      <c r="U197" s="936"/>
    </row>
    <row r="198" spans="1:21" s="281" customFormat="1" ht="16.2" customHeight="1">
      <c r="A198" s="933"/>
      <c r="B198" s="1734">
        <v>1270</v>
      </c>
      <c r="C198" s="1820" t="s">
        <v>284</v>
      </c>
      <c r="D198" s="1738" t="s">
        <v>895</v>
      </c>
      <c r="E198" s="1740" t="s">
        <v>1108</v>
      </c>
      <c r="F198" s="1742" t="s">
        <v>285</v>
      </c>
      <c r="G198" s="956"/>
      <c r="H198" s="949"/>
      <c r="I198" s="1788"/>
      <c r="J198" s="1815" t="s">
        <v>598</v>
      </c>
      <c r="K198" s="1773"/>
      <c r="L198" s="468"/>
      <c r="M198" s="468"/>
      <c r="N198" s="468"/>
      <c r="O198" s="468"/>
      <c r="P198" s="468"/>
      <c r="Q198" s="468"/>
      <c r="R198" s="468"/>
      <c r="T198" s="948"/>
      <c r="U198" s="949"/>
    </row>
    <row r="199" spans="1:21" s="281" customFormat="1" ht="16.2" customHeight="1">
      <c r="A199" s="933"/>
      <c r="B199" s="1839"/>
      <c r="C199" s="1821"/>
      <c r="D199" s="1737"/>
      <c r="E199" s="1739"/>
      <c r="F199" s="1741"/>
      <c r="G199" s="956"/>
      <c r="H199" s="949"/>
      <c r="I199" s="1763"/>
      <c r="J199" s="1772"/>
      <c r="K199" s="1773"/>
      <c r="L199" s="468"/>
      <c r="M199" s="468"/>
      <c r="N199" s="468"/>
      <c r="O199" s="468"/>
      <c r="P199" s="468"/>
      <c r="Q199" s="468"/>
      <c r="R199" s="468"/>
      <c r="T199" s="948"/>
      <c r="U199" s="949"/>
    </row>
    <row r="200" spans="1:21" s="281" customFormat="1" ht="16.2" customHeight="1">
      <c r="A200" s="1784" t="s">
        <v>1102</v>
      </c>
      <c r="B200" s="1818" t="s">
        <v>945</v>
      </c>
      <c r="C200" s="1823" t="s">
        <v>289</v>
      </c>
      <c r="D200" s="1753" t="s">
        <v>896</v>
      </c>
      <c r="E200" s="1760" t="s">
        <v>1108</v>
      </c>
      <c r="F200" s="1749" t="s">
        <v>521</v>
      </c>
      <c r="G200" s="938"/>
      <c r="H200" s="940"/>
      <c r="I200" s="1762"/>
      <c r="J200" s="1771" t="s">
        <v>597</v>
      </c>
      <c r="K200" s="1747"/>
      <c r="L200" s="468"/>
      <c r="M200" s="468"/>
      <c r="N200" s="468"/>
      <c r="O200" s="468"/>
      <c r="P200" s="468"/>
      <c r="Q200" s="468"/>
      <c r="R200" s="468"/>
      <c r="T200" s="939"/>
      <c r="U200" s="940"/>
    </row>
    <row r="201" spans="1:21" s="281" customFormat="1" ht="16.2" customHeight="1">
      <c r="A201" s="1784"/>
      <c r="B201" s="1818"/>
      <c r="C201" s="1821"/>
      <c r="D201" s="1753"/>
      <c r="E201" s="1739"/>
      <c r="F201" s="1741"/>
      <c r="G201" s="956"/>
      <c r="H201" s="949"/>
      <c r="I201" s="1763"/>
      <c r="J201" s="1772"/>
      <c r="K201" s="1773"/>
      <c r="L201" s="468"/>
      <c r="M201" s="468"/>
      <c r="N201" s="468"/>
      <c r="O201" s="468"/>
      <c r="P201" s="468"/>
      <c r="Q201" s="468"/>
      <c r="R201" s="468"/>
      <c r="T201" s="948"/>
      <c r="U201" s="949"/>
    </row>
    <row r="202" spans="1:21" s="281" customFormat="1" ht="16.2" customHeight="1">
      <c r="A202" s="933"/>
      <c r="B202" s="1818" t="s">
        <v>945</v>
      </c>
      <c r="C202" s="1823" t="s">
        <v>288</v>
      </c>
      <c r="D202" s="1753" t="s">
        <v>897</v>
      </c>
      <c r="E202" s="1760" t="s">
        <v>1108</v>
      </c>
      <c r="F202" s="1749" t="s">
        <v>522</v>
      </c>
      <c r="G202" s="938"/>
      <c r="H202" s="940"/>
      <c r="I202" s="1762"/>
      <c r="J202" s="1771" t="s">
        <v>596</v>
      </c>
      <c r="K202" s="1747"/>
      <c r="L202" s="468"/>
      <c r="M202" s="468"/>
      <c r="N202" s="468"/>
      <c r="O202" s="468"/>
      <c r="P202" s="468"/>
      <c r="Q202" s="468"/>
      <c r="R202" s="468"/>
      <c r="T202" s="939"/>
      <c r="U202" s="940"/>
    </row>
    <row r="203" spans="1:21" s="281" customFormat="1" ht="16.2" customHeight="1">
      <c r="A203" s="933"/>
      <c r="B203" s="1818"/>
      <c r="C203" s="1823"/>
      <c r="D203" s="1753"/>
      <c r="E203" s="1760"/>
      <c r="F203" s="1749"/>
      <c r="G203" s="934"/>
      <c r="H203" s="936"/>
      <c r="I203" s="1763"/>
      <c r="J203" s="1772"/>
      <c r="K203" s="1748"/>
      <c r="L203" s="468"/>
      <c r="M203" s="468"/>
      <c r="N203" s="468"/>
      <c r="O203" s="468"/>
      <c r="P203" s="468"/>
      <c r="Q203" s="468"/>
      <c r="R203" s="468"/>
      <c r="T203" s="942"/>
      <c r="U203" s="936"/>
    </row>
    <row r="204" spans="1:21" s="384" customFormat="1" ht="16.2" customHeight="1">
      <c r="A204" s="933"/>
      <c r="B204" s="1818" t="s">
        <v>945</v>
      </c>
      <c r="C204" s="1820" t="s">
        <v>507</v>
      </c>
      <c r="D204" s="1738" t="s">
        <v>907</v>
      </c>
      <c r="E204" s="1740" t="s">
        <v>88</v>
      </c>
      <c r="F204" s="1742" t="s">
        <v>556</v>
      </c>
      <c r="G204" s="956"/>
      <c r="H204" s="949"/>
      <c r="I204" s="1788" t="s">
        <v>597</v>
      </c>
      <c r="J204" s="1815"/>
      <c r="K204" s="1773"/>
      <c r="L204" s="468"/>
      <c r="M204" s="468"/>
      <c r="N204" s="468"/>
      <c r="O204" s="468"/>
      <c r="P204" s="468"/>
      <c r="Q204" s="468"/>
      <c r="R204" s="468"/>
      <c r="T204" s="948"/>
      <c r="U204" s="949"/>
    </row>
    <row r="205" spans="1:21" s="384" customFormat="1" ht="16.2" customHeight="1">
      <c r="A205" s="933"/>
      <c r="B205" s="1818"/>
      <c r="C205" s="1823"/>
      <c r="D205" s="1753"/>
      <c r="E205" s="1760"/>
      <c r="F205" s="1749"/>
      <c r="G205" s="934"/>
      <c r="H205" s="936"/>
      <c r="I205" s="1763"/>
      <c r="J205" s="1772"/>
      <c r="K205" s="1748"/>
      <c r="L205" s="468"/>
      <c r="M205" s="468"/>
      <c r="N205" s="468"/>
      <c r="O205" s="468"/>
      <c r="P205" s="468"/>
      <c r="Q205" s="468"/>
      <c r="R205" s="468"/>
      <c r="T205" s="942"/>
      <c r="U205" s="936"/>
    </row>
    <row r="206" spans="1:21" s="401" customFormat="1" ht="16.2" customHeight="1">
      <c r="A206" s="933"/>
      <c r="B206" s="1818" t="s">
        <v>945</v>
      </c>
      <c r="C206" s="1823" t="s">
        <v>511</v>
      </c>
      <c r="D206" s="1753" t="s">
        <v>908</v>
      </c>
      <c r="E206" s="1760" t="s">
        <v>88</v>
      </c>
      <c r="F206" s="1749" t="s">
        <v>557</v>
      </c>
      <c r="G206" s="938"/>
      <c r="H206" s="940"/>
      <c r="I206" s="1762" t="s">
        <v>596</v>
      </c>
      <c r="J206" s="1771"/>
      <c r="K206" s="1747"/>
      <c r="L206" s="468"/>
      <c r="M206" s="468"/>
      <c r="N206" s="468"/>
      <c r="O206" s="468"/>
      <c r="P206" s="468"/>
      <c r="Q206" s="468"/>
      <c r="R206" s="468"/>
      <c r="T206" s="939"/>
      <c r="U206" s="940"/>
    </row>
    <row r="207" spans="1:21" s="401" customFormat="1" ht="16.2" customHeight="1">
      <c r="A207" s="933"/>
      <c r="B207" s="1818"/>
      <c r="C207" s="1823"/>
      <c r="D207" s="1753"/>
      <c r="E207" s="1760"/>
      <c r="F207" s="1749"/>
      <c r="G207" s="934"/>
      <c r="H207" s="936"/>
      <c r="I207" s="1763"/>
      <c r="J207" s="1772"/>
      <c r="K207" s="1748"/>
      <c r="L207" s="468"/>
      <c r="M207" s="468"/>
      <c r="N207" s="468"/>
      <c r="O207" s="468"/>
      <c r="P207" s="468"/>
      <c r="Q207" s="468"/>
      <c r="R207" s="468"/>
      <c r="T207" s="942"/>
      <c r="U207" s="936"/>
    </row>
    <row r="208" spans="1:21" s="383" customFormat="1" ht="16.2" customHeight="1">
      <c r="A208" s="963"/>
      <c r="B208" s="1818" t="s">
        <v>945</v>
      </c>
      <c r="C208" s="1823" t="s">
        <v>925</v>
      </c>
      <c r="D208" s="1753" t="s">
        <v>1074</v>
      </c>
      <c r="E208" s="1760"/>
      <c r="F208" s="1749" t="s">
        <v>950</v>
      </c>
      <c r="G208" s="938"/>
      <c r="H208" s="940"/>
      <c r="I208" s="1762" t="s">
        <v>596</v>
      </c>
      <c r="J208" s="1771"/>
      <c r="K208" s="1747"/>
      <c r="L208" s="468"/>
      <c r="M208" s="468"/>
      <c r="N208" s="468"/>
      <c r="O208" s="468"/>
      <c r="P208" s="468"/>
      <c r="Q208" s="468"/>
      <c r="R208" s="468"/>
      <c r="T208" s="939" t="s">
        <v>924</v>
      </c>
      <c r="U208" s="940"/>
    </row>
    <row r="209" spans="1:21" s="383" customFormat="1" ht="16.2" customHeight="1">
      <c r="A209" s="963"/>
      <c r="B209" s="1818"/>
      <c r="C209" s="1823"/>
      <c r="D209" s="1753"/>
      <c r="E209" s="1760"/>
      <c r="F209" s="1749"/>
      <c r="G209" s="934"/>
      <c r="H209" s="936"/>
      <c r="I209" s="1763"/>
      <c r="J209" s="1772"/>
      <c r="K209" s="1748"/>
      <c r="L209" s="468"/>
      <c r="M209" s="468"/>
      <c r="N209" s="468"/>
      <c r="O209" s="468"/>
      <c r="P209" s="468"/>
      <c r="Q209" s="468"/>
      <c r="R209" s="468"/>
      <c r="T209" s="935">
        <v>38077</v>
      </c>
      <c r="U209" s="936"/>
    </row>
    <row r="210" spans="1:21" s="468" customFormat="1" ht="12.75" customHeight="1">
      <c r="A210" s="933"/>
      <c r="B210" s="1824"/>
      <c r="C210" s="1826"/>
      <c r="D210" s="1816"/>
      <c r="E210" s="1740"/>
      <c r="F210" s="1829"/>
      <c r="G210" s="956"/>
      <c r="H210" s="949"/>
      <c r="I210" s="1788"/>
      <c r="J210" s="1815"/>
      <c r="K210" s="1773"/>
      <c r="T210" s="948"/>
      <c r="U210" s="949"/>
    </row>
    <row r="211" spans="1:21" s="468" customFormat="1" ht="12.75" customHeight="1">
      <c r="A211" s="933"/>
      <c r="B211" s="1825"/>
      <c r="C211" s="1827"/>
      <c r="D211" s="1828"/>
      <c r="E211" s="1760"/>
      <c r="F211" s="1830"/>
      <c r="G211" s="934"/>
      <c r="H211" s="936"/>
      <c r="I211" s="1763"/>
      <c r="J211" s="1772"/>
      <c r="K211" s="1748"/>
      <c r="T211" s="942"/>
      <c r="U211" s="936"/>
    </row>
    <row r="212" spans="1:21" s="401" customFormat="1" ht="16.2" customHeight="1">
      <c r="A212" s="933"/>
      <c r="B212" s="1824"/>
      <c r="C212" s="1826"/>
      <c r="D212" s="1816"/>
      <c r="E212" s="1740"/>
      <c r="F212" s="1829"/>
      <c r="G212" s="956"/>
      <c r="H212" s="949"/>
      <c r="I212" s="1788"/>
      <c r="J212" s="1815"/>
      <c r="K212" s="1773"/>
      <c r="L212" s="468"/>
      <c r="M212" s="468"/>
      <c r="N212" s="468"/>
      <c r="O212" s="468"/>
      <c r="P212" s="468"/>
      <c r="Q212" s="468"/>
      <c r="R212" s="468"/>
      <c r="T212" s="948"/>
      <c r="U212" s="949"/>
    </row>
    <row r="213" spans="1:21" s="401" customFormat="1" ht="16.2" customHeight="1" thickBot="1">
      <c r="A213" s="989"/>
      <c r="B213" s="1834"/>
      <c r="C213" s="1831"/>
      <c r="D213" s="1817"/>
      <c r="E213" s="1832"/>
      <c r="F213" s="1833"/>
      <c r="G213" s="990"/>
      <c r="H213" s="992"/>
      <c r="I213" s="1819"/>
      <c r="J213" s="1822"/>
      <c r="K213" s="1814"/>
      <c r="L213" s="468"/>
      <c r="M213" s="468"/>
      <c r="N213" s="468"/>
      <c r="O213" s="468"/>
      <c r="P213" s="468"/>
      <c r="Q213" s="468"/>
      <c r="R213" s="468"/>
      <c r="T213" s="991"/>
      <c r="U213" s="992"/>
    </row>
    <row r="214" spans="1:21" s="518" customFormat="1" ht="19.2">
      <c r="A214" s="519" t="s">
        <v>1088</v>
      </c>
      <c r="B214" s="516"/>
      <c r="C214" s="516"/>
      <c r="D214" s="516"/>
      <c r="E214" s="516"/>
      <c r="F214" s="517"/>
      <c r="G214" s="517"/>
      <c r="H214" s="520"/>
      <c r="T214" s="522"/>
      <c r="U214" s="520"/>
    </row>
    <row r="215" spans="1:21" ht="19.2">
      <c r="A215" s="866" t="s">
        <v>1820</v>
      </c>
    </row>
    <row r="216" spans="1:21" ht="19.2">
      <c r="A216" s="1229" t="s">
        <v>1918</v>
      </c>
    </row>
    <row r="217" spans="1:21" ht="19.2">
      <c r="A217" s="515" t="s">
        <v>1120</v>
      </c>
    </row>
  </sheetData>
  <mergeCells count="786">
    <mergeCell ref="B64:B65"/>
    <mergeCell ref="C62:C65"/>
    <mergeCell ref="D62:D65"/>
    <mergeCell ref="F62:F65"/>
    <mergeCell ref="T64:T65"/>
    <mergeCell ref="K25:K26"/>
    <mergeCell ref="K27:K28"/>
    <mergeCell ref="K151:K152"/>
    <mergeCell ref="I145:I146"/>
    <mergeCell ref="K56:K57"/>
    <mergeCell ref="K58:K59"/>
    <mergeCell ref="K66:K67"/>
    <mergeCell ref="K68:K69"/>
    <mergeCell ref="I74:I75"/>
    <mergeCell ref="K31:K32"/>
    <mergeCell ref="K54:K55"/>
    <mergeCell ref="I101:I102"/>
    <mergeCell ref="I113:I115"/>
    <mergeCell ref="J105:J106"/>
    <mergeCell ref="I124:I125"/>
    <mergeCell ref="I31:I32"/>
    <mergeCell ref="J31:J32"/>
    <mergeCell ref="K43:K49"/>
    <mergeCell ref="K39:K40"/>
    <mergeCell ref="K29:K30"/>
    <mergeCell ref="K90:K92"/>
    <mergeCell ref="K111:K112"/>
    <mergeCell ref="K72:K73"/>
    <mergeCell ref="K74:K75"/>
    <mergeCell ref="J9:J10"/>
    <mergeCell ref="B132:B134"/>
    <mergeCell ref="D132:D134"/>
    <mergeCell ref="I135:I136"/>
    <mergeCell ref="J135:J136"/>
    <mergeCell ref="J76:J77"/>
    <mergeCell ref="I82:I83"/>
    <mergeCell ref="E62:E73"/>
    <mergeCell ref="D56:D57"/>
    <mergeCell ref="C72:C73"/>
    <mergeCell ref="F41:F42"/>
    <mergeCell ref="C50:C51"/>
    <mergeCell ref="C58:C59"/>
    <mergeCell ref="C68:C69"/>
    <mergeCell ref="E56:E57"/>
    <mergeCell ref="C70:C71"/>
    <mergeCell ref="E60:E61"/>
    <mergeCell ref="E43:E55"/>
    <mergeCell ref="J90:J92"/>
    <mergeCell ref="I151:I152"/>
    <mergeCell ref="B143:B144"/>
    <mergeCell ref="I15:I16"/>
    <mergeCell ref="J15:J16"/>
    <mergeCell ref="J33:J34"/>
    <mergeCell ref="I35:I36"/>
    <mergeCell ref="J35:J36"/>
    <mergeCell ref="I25:I26"/>
    <mergeCell ref="J25:J26"/>
    <mergeCell ref="I27:I28"/>
    <mergeCell ref="J27:J28"/>
    <mergeCell ref="J120:J121"/>
    <mergeCell ref="J124:J125"/>
    <mergeCell ref="I105:I106"/>
    <mergeCell ref="J93:J94"/>
    <mergeCell ref="F105:F106"/>
    <mergeCell ref="F113:F115"/>
    <mergeCell ref="J95:J96"/>
    <mergeCell ref="J37:J38"/>
    <mergeCell ref="J39:J40"/>
    <mergeCell ref="I39:I40"/>
    <mergeCell ref="J58:J59"/>
    <mergeCell ref="J52:J53"/>
    <mergeCell ref="J60:J61"/>
    <mergeCell ref="C2:H2"/>
    <mergeCell ref="A1:K1"/>
    <mergeCell ref="C143:C144"/>
    <mergeCell ref="F167:F168"/>
    <mergeCell ref="C176:C177"/>
    <mergeCell ref="B167:B168"/>
    <mergeCell ref="C145:C146"/>
    <mergeCell ref="E145:E146"/>
    <mergeCell ref="B147:B148"/>
    <mergeCell ref="B153:B154"/>
    <mergeCell ref="I3:J3"/>
    <mergeCell ref="J19:J20"/>
    <mergeCell ref="I19:I20"/>
    <mergeCell ref="J17:J18"/>
    <mergeCell ref="I17:I18"/>
    <mergeCell ref="I21:I22"/>
    <mergeCell ref="J21:J22"/>
    <mergeCell ref="I23:I24"/>
    <mergeCell ref="J23:J24"/>
    <mergeCell ref="J5:J6"/>
    <mergeCell ref="J7:J8"/>
    <mergeCell ref="E41:E42"/>
    <mergeCell ref="J86:J87"/>
    <mergeCell ref="B159:B160"/>
    <mergeCell ref="K186:K187"/>
    <mergeCell ref="I169:I170"/>
    <mergeCell ref="J169:J170"/>
    <mergeCell ref="K169:K170"/>
    <mergeCell ref="K155:K156"/>
    <mergeCell ref="K171:K173"/>
    <mergeCell ref="K184:K185"/>
    <mergeCell ref="J167:J168"/>
    <mergeCell ref="J174:J175"/>
    <mergeCell ref="K157:K158"/>
    <mergeCell ref="K161:K162"/>
    <mergeCell ref="K178:K179"/>
    <mergeCell ref="I180:I181"/>
    <mergeCell ref="J180:J181"/>
    <mergeCell ref="K180:K181"/>
    <mergeCell ref="I159:I160"/>
    <mergeCell ref="J159:J160"/>
    <mergeCell ref="K159:K160"/>
    <mergeCell ref="K167:K168"/>
    <mergeCell ref="K174:K175"/>
    <mergeCell ref="K176:K177"/>
    <mergeCell ref="K182:K183"/>
    <mergeCell ref="J184:J185"/>
    <mergeCell ref="I163:I164"/>
    <mergeCell ref="K3:K4"/>
    <mergeCell ref="K17:K18"/>
    <mergeCell ref="F3:F4"/>
    <mergeCell ref="A25:A26"/>
    <mergeCell ref="B25:B26"/>
    <mergeCell ref="C25:C26"/>
    <mergeCell ref="E25:E26"/>
    <mergeCell ref="F25:F26"/>
    <mergeCell ref="E23:E24"/>
    <mergeCell ref="F23:F24"/>
    <mergeCell ref="D5:D6"/>
    <mergeCell ref="D7:D8"/>
    <mergeCell ref="D9:D10"/>
    <mergeCell ref="D15:D16"/>
    <mergeCell ref="D17:D18"/>
    <mergeCell ref="K23:K24"/>
    <mergeCell ref="K19:K20"/>
    <mergeCell ref="K21:K22"/>
    <mergeCell ref="D19:D20"/>
    <mergeCell ref="D21:D22"/>
    <mergeCell ref="A3:A4"/>
    <mergeCell ref="B3:B4"/>
    <mergeCell ref="G3:H4"/>
    <mergeCell ref="I9:I10"/>
    <mergeCell ref="K190:K191"/>
    <mergeCell ref="K163:K164"/>
    <mergeCell ref="K165:K166"/>
    <mergeCell ref="K132:K134"/>
    <mergeCell ref="K41:K42"/>
    <mergeCell ref="K50:K51"/>
    <mergeCell ref="K145:K146"/>
    <mergeCell ref="K99:K100"/>
    <mergeCell ref="K113:K115"/>
    <mergeCell ref="K62:K63"/>
    <mergeCell ref="K70:K71"/>
    <mergeCell ref="K84:K85"/>
    <mergeCell ref="K78:K79"/>
    <mergeCell ref="K149:K150"/>
    <mergeCell ref="K153:K154"/>
    <mergeCell ref="K147:K148"/>
    <mergeCell ref="K82:K83"/>
    <mergeCell ref="K60:K61"/>
    <mergeCell ref="K80:K81"/>
    <mergeCell ref="K135:K136"/>
    <mergeCell ref="K88:K89"/>
    <mergeCell ref="K128:K129"/>
    <mergeCell ref="K76:K77"/>
    <mergeCell ref="K188:K189"/>
    <mergeCell ref="K143:K144"/>
    <mergeCell ref="K52:K53"/>
    <mergeCell ref="K137:K138"/>
    <mergeCell ref="K33:K34"/>
    <mergeCell ref="K35:K36"/>
    <mergeCell ref="K120:K121"/>
    <mergeCell ref="K118:K119"/>
    <mergeCell ref="K116:K117"/>
    <mergeCell ref="K126:K127"/>
    <mergeCell ref="K130:K131"/>
    <mergeCell ref="K141:K142"/>
    <mergeCell ref="K139:K140"/>
    <mergeCell ref="K93:K94"/>
    <mergeCell ref="K95:K96"/>
    <mergeCell ref="K101:K102"/>
    <mergeCell ref="K107:K108"/>
    <mergeCell ref="K105:K106"/>
    <mergeCell ref="J137:J138"/>
    <mergeCell ref="J82:J83"/>
    <mergeCell ref="I60:I61"/>
    <mergeCell ref="I78:I79"/>
    <mergeCell ref="F70:F71"/>
    <mergeCell ref="F43:F49"/>
    <mergeCell ref="J43:J49"/>
    <mergeCell ref="I43:I49"/>
    <mergeCell ref="J56:J57"/>
    <mergeCell ref="I58:I59"/>
    <mergeCell ref="J62:J73"/>
    <mergeCell ref="I54:I55"/>
    <mergeCell ref="J54:J55"/>
    <mergeCell ref="I62:I73"/>
    <mergeCell ref="F66:F67"/>
    <mergeCell ref="F58:F59"/>
    <mergeCell ref="F72:F73"/>
    <mergeCell ref="F54:F55"/>
    <mergeCell ref="F50:F51"/>
    <mergeCell ref="F56:F57"/>
    <mergeCell ref="F60:F61"/>
    <mergeCell ref="J99:J100"/>
    <mergeCell ref="J111:J112"/>
    <mergeCell ref="I95:I96"/>
    <mergeCell ref="J161:J162"/>
    <mergeCell ref="J153:J154"/>
    <mergeCell ref="J149:J150"/>
    <mergeCell ref="J157:J158"/>
    <mergeCell ref="J165:J166"/>
    <mergeCell ref="J155:J156"/>
    <mergeCell ref="D120:D121"/>
    <mergeCell ref="E128:E129"/>
    <mergeCell ref="E135:E136"/>
    <mergeCell ref="J147:J148"/>
    <mergeCell ref="I165:I166"/>
    <mergeCell ref="E165:E166"/>
    <mergeCell ref="J151:J152"/>
    <mergeCell ref="I153:I154"/>
    <mergeCell ref="I120:I121"/>
    <mergeCell ref="E124:E125"/>
    <mergeCell ref="J122:J123"/>
    <mergeCell ref="J139:J140"/>
    <mergeCell ref="J141:J142"/>
    <mergeCell ref="E155:E156"/>
    <mergeCell ref="F155:F156"/>
    <mergeCell ref="D151:D152"/>
    <mergeCell ref="E153:E154"/>
    <mergeCell ref="E143:E144"/>
    <mergeCell ref="I90:I92"/>
    <mergeCell ref="D135:D136"/>
    <mergeCell ref="J80:J81"/>
    <mergeCell ref="I80:I81"/>
    <mergeCell ref="J78:J79"/>
    <mergeCell ref="B171:B177"/>
    <mergeCell ref="E174:E175"/>
    <mergeCell ref="E171:E173"/>
    <mergeCell ref="E176:E177"/>
    <mergeCell ref="B165:B166"/>
    <mergeCell ref="B169:B170"/>
    <mergeCell ref="I149:I150"/>
    <mergeCell ref="F153:F154"/>
    <mergeCell ref="D149:D150"/>
    <mergeCell ref="F151:F152"/>
    <mergeCell ref="B157:B158"/>
    <mergeCell ref="C163:C164"/>
    <mergeCell ref="C167:C168"/>
    <mergeCell ref="C169:C170"/>
    <mergeCell ref="D169:D170"/>
    <mergeCell ref="J145:J146"/>
    <mergeCell ref="D130:D131"/>
    <mergeCell ref="F141:F142"/>
    <mergeCell ref="F145:F146"/>
    <mergeCell ref="B188:B189"/>
    <mergeCell ref="B190:B191"/>
    <mergeCell ref="B192:B193"/>
    <mergeCell ref="B194:B195"/>
    <mergeCell ref="C194:C195"/>
    <mergeCell ref="C184:C185"/>
    <mergeCell ref="C192:C193"/>
    <mergeCell ref="C178:C179"/>
    <mergeCell ref="C182:C183"/>
    <mergeCell ref="C186:C187"/>
    <mergeCell ref="B184:B185"/>
    <mergeCell ref="C188:C189"/>
    <mergeCell ref="C180:C181"/>
    <mergeCell ref="B186:B187"/>
    <mergeCell ref="B182:B183"/>
    <mergeCell ref="B180:B181"/>
    <mergeCell ref="B178:B179"/>
    <mergeCell ref="J194:J195"/>
    <mergeCell ref="J171:J173"/>
    <mergeCell ref="J190:J191"/>
    <mergeCell ref="J176:J177"/>
    <mergeCell ref="J188:J189"/>
    <mergeCell ref="D180:D181"/>
    <mergeCell ref="D174:D175"/>
    <mergeCell ref="C196:C197"/>
    <mergeCell ref="D171:D173"/>
    <mergeCell ref="F196:F197"/>
    <mergeCell ref="I194:I195"/>
    <mergeCell ref="D190:D191"/>
    <mergeCell ref="I196:I197"/>
    <mergeCell ref="I192:I193"/>
    <mergeCell ref="E188:E189"/>
    <mergeCell ref="I182:I183"/>
    <mergeCell ref="F184:F185"/>
    <mergeCell ref="I184:I185"/>
    <mergeCell ref="C174:C175"/>
    <mergeCell ref="E182:E183"/>
    <mergeCell ref="E184:E185"/>
    <mergeCell ref="C171:C173"/>
    <mergeCell ref="D188:D189"/>
    <mergeCell ref="J192:J193"/>
    <mergeCell ref="J182:J183"/>
    <mergeCell ref="E180:E181"/>
    <mergeCell ref="I190:I191"/>
    <mergeCell ref="I176:I177"/>
    <mergeCell ref="D165:D166"/>
    <mergeCell ref="I141:I142"/>
    <mergeCell ref="J116:J117"/>
    <mergeCell ref="I130:I131"/>
    <mergeCell ref="I137:I138"/>
    <mergeCell ref="F116:F117"/>
    <mergeCell ref="I126:I127"/>
    <mergeCell ref="E132:E134"/>
    <mergeCell ref="F130:F131"/>
    <mergeCell ref="F135:F136"/>
    <mergeCell ref="F137:F138"/>
    <mergeCell ref="E137:E138"/>
    <mergeCell ref="E130:E131"/>
    <mergeCell ref="I128:I129"/>
    <mergeCell ref="F122:F123"/>
    <mergeCell ref="F128:F129"/>
    <mergeCell ref="F132:F134"/>
    <mergeCell ref="I122:I123"/>
    <mergeCell ref="F120:F121"/>
    <mergeCell ref="F118:F119"/>
    <mergeCell ref="J132:J134"/>
    <mergeCell ref="J103:J104"/>
    <mergeCell ref="J101:J102"/>
    <mergeCell ref="I103:I104"/>
    <mergeCell ref="J113:J115"/>
    <mergeCell ref="J126:J127"/>
    <mergeCell ref="F109:F110"/>
    <mergeCell ref="J109:J110"/>
    <mergeCell ref="J130:J131"/>
    <mergeCell ref="J128:J129"/>
    <mergeCell ref="E113:E115"/>
    <mergeCell ref="D139:D140"/>
    <mergeCell ref="D141:D142"/>
    <mergeCell ref="D111:D112"/>
    <mergeCell ref="D113:D115"/>
    <mergeCell ref="I132:I134"/>
    <mergeCell ref="E141:E142"/>
    <mergeCell ref="I109:I110"/>
    <mergeCell ref="I111:I112"/>
    <mergeCell ref="E111:E112"/>
    <mergeCell ref="E109:E110"/>
    <mergeCell ref="F139:F140"/>
    <mergeCell ref="I139:I140"/>
    <mergeCell ref="E116:E117"/>
    <mergeCell ref="I118:I119"/>
    <mergeCell ref="F124:F125"/>
    <mergeCell ref="D99:D100"/>
    <mergeCell ref="B86:B87"/>
    <mergeCell ref="B120:B121"/>
    <mergeCell ref="C120:C121"/>
    <mergeCell ref="E120:E121"/>
    <mergeCell ref="C111:C112"/>
    <mergeCell ref="B105:B106"/>
    <mergeCell ref="D101:D102"/>
    <mergeCell ref="I116:I117"/>
    <mergeCell ref="B109:B110"/>
    <mergeCell ref="B95:B96"/>
    <mergeCell ref="C95:C96"/>
    <mergeCell ref="C86:C87"/>
    <mergeCell ref="C109:C110"/>
    <mergeCell ref="B107:B108"/>
    <mergeCell ref="C107:C108"/>
    <mergeCell ref="B93:B94"/>
    <mergeCell ref="C93:C94"/>
    <mergeCell ref="B97:B98"/>
    <mergeCell ref="C97:C98"/>
    <mergeCell ref="C99:C100"/>
    <mergeCell ref="E103:E104"/>
    <mergeCell ref="F101:F102"/>
    <mergeCell ref="E105:E106"/>
    <mergeCell ref="E3:E4"/>
    <mergeCell ref="B23:B24"/>
    <mergeCell ref="C23:C24"/>
    <mergeCell ref="F21:F22"/>
    <mergeCell ref="C21:C22"/>
    <mergeCell ref="B5:B6"/>
    <mergeCell ref="C5:C6"/>
    <mergeCell ref="B7:B8"/>
    <mergeCell ref="C7:C8"/>
    <mergeCell ref="F7:F8"/>
    <mergeCell ref="F5:F6"/>
    <mergeCell ref="F9:F10"/>
    <mergeCell ref="E5:E6"/>
    <mergeCell ref="B9:B10"/>
    <mergeCell ref="C9:C10"/>
    <mergeCell ref="E9:E10"/>
    <mergeCell ref="C17:C18"/>
    <mergeCell ref="C3:C4"/>
    <mergeCell ref="E15:E16"/>
    <mergeCell ref="B15:B16"/>
    <mergeCell ref="C15:C16"/>
    <mergeCell ref="F15:F16"/>
    <mergeCell ref="B21:B22"/>
    <mergeCell ref="F17:F18"/>
    <mergeCell ref="B19:B20"/>
    <mergeCell ref="C19:C20"/>
    <mergeCell ref="F19:F20"/>
    <mergeCell ref="E17:E22"/>
    <mergeCell ref="B27:B28"/>
    <mergeCell ref="C27:C28"/>
    <mergeCell ref="E27:E28"/>
    <mergeCell ref="B17:B18"/>
    <mergeCell ref="B37:B38"/>
    <mergeCell ref="D33:D34"/>
    <mergeCell ref="D35:D36"/>
    <mergeCell ref="E31:E36"/>
    <mergeCell ref="C29:C30"/>
    <mergeCell ref="C39:C40"/>
    <mergeCell ref="B39:B40"/>
    <mergeCell ref="B29:B30"/>
    <mergeCell ref="D54:D55"/>
    <mergeCell ref="C41:C42"/>
    <mergeCell ref="C31:C32"/>
    <mergeCell ref="E39:E40"/>
    <mergeCell ref="C35:C36"/>
    <mergeCell ref="B31:B36"/>
    <mergeCell ref="C37:C38"/>
    <mergeCell ref="E37:E38"/>
    <mergeCell ref="B41:B42"/>
    <mergeCell ref="C33:C34"/>
    <mergeCell ref="D37:D38"/>
    <mergeCell ref="D29:D30"/>
    <mergeCell ref="E29:E30"/>
    <mergeCell ref="B54:B55"/>
    <mergeCell ref="B43:B53"/>
    <mergeCell ref="C43:C49"/>
    <mergeCell ref="C54:C55"/>
    <mergeCell ref="D41:D42"/>
    <mergeCell ref="D43:D49"/>
    <mergeCell ref="D50:D51"/>
    <mergeCell ref="D52:D53"/>
    <mergeCell ref="C52:C53"/>
    <mergeCell ref="B76:B77"/>
    <mergeCell ref="C80:C81"/>
    <mergeCell ref="C113:C115"/>
    <mergeCell ref="B78:B79"/>
    <mergeCell ref="C74:C75"/>
    <mergeCell ref="C76:C77"/>
    <mergeCell ref="C78:C79"/>
    <mergeCell ref="B116:B117"/>
    <mergeCell ref="B90:B92"/>
    <mergeCell ref="B58:B59"/>
    <mergeCell ref="B56:B57"/>
    <mergeCell ref="C56:C57"/>
    <mergeCell ref="B60:B61"/>
    <mergeCell ref="C60:C61"/>
    <mergeCell ref="B68:B69"/>
    <mergeCell ref="B62:B63"/>
    <mergeCell ref="B66:B67"/>
    <mergeCell ref="C66:C67"/>
    <mergeCell ref="B72:B73"/>
    <mergeCell ref="B103:B104"/>
    <mergeCell ref="C103:C104"/>
    <mergeCell ref="B99:B100"/>
    <mergeCell ref="B80:B81"/>
    <mergeCell ref="B155:B156"/>
    <mergeCell ref="B151:B152"/>
    <mergeCell ref="B149:B150"/>
    <mergeCell ref="F143:F144"/>
    <mergeCell ref="C151:C152"/>
    <mergeCell ref="E126:E127"/>
    <mergeCell ref="F126:F127"/>
    <mergeCell ref="C130:C131"/>
    <mergeCell ref="C139:C140"/>
    <mergeCell ref="C141:C142"/>
    <mergeCell ref="C155:C156"/>
    <mergeCell ref="C128:C129"/>
    <mergeCell ref="E139:E140"/>
    <mergeCell ref="F147:F148"/>
    <mergeCell ref="C147:C148"/>
    <mergeCell ref="C82:C83"/>
    <mergeCell ref="D107:D108"/>
    <mergeCell ref="C124:C125"/>
    <mergeCell ref="C118:C119"/>
    <mergeCell ref="C122:C123"/>
    <mergeCell ref="B137:B138"/>
    <mergeCell ref="B130:B131"/>
    <mergeCell ref="B139:B140"/>
    <mergeCell ref="B141:B142"/>
    <mergeCell ref="B118:B119"/>
    <mergeCell ref="B128:B129"/>
    <mergeCell ref="D88:D89"/>
    <mergeCell ref="C116:C117"/>
    <mergeCell ref="B101:B102"/>
    <mergeCell ref="C90:C92"/>
    <mergeCell ref="B88:B89"/>
    <mergeCell ref="B82:B83"/>
    <mergeCell ref="B84:B85"/>
    <mergeCell ref="C88:C89"/>
    <mergeCell ref="C84:C85"/>
    <mergeCell ref="D116:D117"/>
    <mergeCell ref="D109:D110"/>
    <mergeCell ref="D84:D85"/>
    <mergeCell ref="B111:B112"/>
    <mergeCell ref="E101:E102"/>
    <mergeCell ref="F163:F164"/>
    <mergeCell ref="F180:F181"/>
    <mergeCell ref="I186:I187"/>
    <mergeCell ref="B163:B164"/>
    <mergeCell ref="B126:B127"/>
    <mergeCell ref="B135:B136"/>
    <mergeCell ref="B124:B125"/>
    <mergeCell ref="B122:B123"/>
    <mergeCell ref="D122:D123"/>
    <mergeCell ref="D124:D125"/>
    <mergeCell ref="D118:D119"/>
    <mergeCell ref="E122:E123"/>
    <mergeCell ref="C137:C138"/>
    <mergeCell ref="D137:D138"/>
    <mergeCell ref="C132:C134"/>
    <mergeCell ref="C161:C162"/>
    <mergeCell ref="C149:C150"/>
    <mergeCell ref="C157:C158"/>
    <mergeCell ref="E159:E160"/>
    <mergeCell ref="E118:E119"/>
    <mergeCell ref="E107:E108"/>
    <mergeCell ref="C101:C102"/>
    <mergeCell ref="C126:C127"/>
    <mergeCell ref="I188:I189"/>
    <mergeCell ref="I174:I175"/>
    <mergeCell ref="F159:F160"/>
    <mergeCell ref="F161:F162"/>
    <mergeCell ref="F182:F183"/>
    <mergeCell ref="I171:I173"/>
    <mergeCell ref="I178:I179"/>
    <mergeCell ref="J178:J179"/>
    <mergeCell ref="D143:D144"/>
    <mergeCell ref="D153:D154"/>
    <mergeCell ref="D157:D158"/>
    <mergeCell ref="D182:D183"/>
    <mergeCell ref="J143:J144"/>
    <mergeCell ref="D178:D179"/>
    <mergeCell ref="D155:D156"/>
    <mergeCell ref="F169:F170"/>
    <mergeCell ref="I167:I168"/>
    <mergeCell ref="E147:E148"/>
    <mergeCell ref="E157:E158"/>
    <mergeCell ref="I161:I162"/>
    <mergeCell ref="I147:I148"/>
    <mergeCell ref="F157:F158"/>
    <mergeCell ref="E167:E168"/>
    <mergeCell ref="E149:E150"/>
    <mergeCell ref="J186:J187"/>
    <mergeCell ref="B161:B162"/>
    <mergeCell ref="I107:I108"/>
    <mergeCell ref="J107:J108"/>
    <mergeCell ref="D105:D106"/>
    <mergeCell ref="D103:D104"/>
    <mergeCell ref="F107:F108"/>
    <mergeCell ref="F174:F175"/>
    <mergeCell ref="F165:F166"/>
    <mergeCell ref="E151:E152"/>
    <mergeCell ref="J163:J164"/>
    <mergeCell ref="E169:E170"/>
    <mergeCell ref="I157:I158"/>
    <mergeCell ref="E163:E164"/>
    <mergeCell ref="E161:E162"/>
    <mergeCell ref="F149:F150"/>
    <mergeCell ref="I155:I156"/>
    <mergeCell ref="D176:D177"/>
    <mergeCell ref="C105:C106"/>
    <mergeCell ref="C159:C160"/>
    <mergeCell ref="B113:B115"/>
    <mergeCell ref="C135:C136"/>
    <mergeCell ref="C153:C154"/>
    <mergeCell ref="B145:B146"/>
    <mergeCell ref="B74:B75"/>
    <mergeCell ref="B70:B71"/>
    <mergeCell ref="C200:C201"/>
    <mergeCell ref="E200:E201"/>
    <mergeCell ref="F200:F201"/>
    <mergeCell ref="F198:F199"/>
    <mergeCell ref="F190:F191"/>
    <mergeCell ref="D147:D148"/>
    <mergeCell ref="E186:E187"/>
    <mergeCell ref="D184:D185"/>
    <mergeCell ref="E178:E179"/>
    <mergeCell ref="F171:F173"/>
    <mergeCell ref="F186:F187"/>
    <mergeCell ref="D186:D187"/>
    <mergeCell ref="F178:F179"/>
    <mergeCell ref="F176:F177"/>
    <mergeCell ref="D163:D164"/>
    <mergeCell ref="D159:D160"/>
    <mergeCell ref="D161:D162"/>
    <mergeCell ref="C165:C166"/>
    <mergeCell ref="E190:E191"/>
    <mergeCell ref="C190:C191"/>
    <mergeCell ref="F188:F189"/>
    <mergeCell ref="D167:D168"/>
    <mergeCell ref="E208:E209"/>
    <mergeCell ref="F208:F209"/>
    <mergeCell ref="E192:E193"/>
    <mergeCell ref="F192:F193"/>
    <mergeCell ref="B202:B203"/>
    <mergeCell ref="C202:C203"/>
    <mergeCell ref="E202:E203"/>
    <mergeCell ref="F204:F205"/>
    <mergeCell ref="B204:B205"/>
    <mergeCell ref="D196:D197"/>
    <mergeCell ref="F194:F195"/>
    <mergeCell ref="E198:E199"/>
    <mergeCell ref="B196:B197"/>
    <mergeCell ref="E194:E195"/>
    <mergeCell ref="D192:D193"/>
    <mergeCell ref="D194:D195"/>
    <mergeCell ref="C206:C207"/>
    <mergeCell ref="B198:B199"/>
    <mergeCell ref="D202:D203"/>
    <mergeCell ref="C204:C205"/>
    <mergeCell ref="D200:D201"/>
    <mergeCell ref="D198:D199"/>
    <mergeCell ref="E196:E197"/>
    <mergeCell ref="B200:B201"/>
    <mergeCell ref="D212:D213"/>
    <mergeCell ref="B206:B207"/>
    <mergeCell ref="E206:E207"/>
    <mergeCell ref="D204:D205"/>
    <mergeCell ref="I212:I213"/>
    <mergeCell ref="C198:C199"/>
    <mergeCell ref="J212:J213"/>
    <mergeCell ref="F202:F203"/>
    <mergeCell ref="I202:I203"/>
    <mergeCell ref="J202:J203"/>
    <mergeCell ref="D208:D209"/>
    <mergeCell ref="B208:B209"/>
    <mergeCell ref="C208:C209"/>
    <mergeCell ref="B210:B211"/>
    <mergeCell ref="C210:C211"/>
    <mergeCell ref="D210:D211"/>
    <mergeCell ref="E210:E211"/>
    <mergeCell ref="F210:F211"/>
    <mergeCell ref="C212:C213"/>
    <mergeCell ref="E212:E213"/>
    <mergeCell ref="F212:F213"/>
    <mergeCell ref="F206:F207"/>
    <mergeCell ref="B212:B213"/>
    <mergeCell ref="D206:D207"/>
    <mergeCell ref="E204:E205"/>
    <mergeCell ref="K212:K213"/>
    <mergeCell ref="K192:K193"/>
    <mergeCell ref="K206:K207"/>
    <mergeCell ref="K198:K199"/>
    <mergeCell ref="I204:I205"/>
    <mergeCell ref="I198:I199"/>
    <mergeCell ref="J204:J205"/>
    <mergeCell ref="I206:I207"/>
    <mergeCell ref="J206:J207"/>
    <mergeCell ref="J198:J199"/>
    <mergeCell ref="K208:K209"/>
    <mergeCell ref="I208:I209"/>
    <mergeCell ref="J208:J209"/>
    <mergeCell ref="K200:K201"/>
    <mergeCell ref="I200:I201"/>
    <mergeCell ref="J200:J201"/>
    <mergeCell ref="I210:I211"/>
    <mergeCell ref="K202:K203"/>
    <mergeCell ref="K204:K205"/>
    <mergeCell ref="K196:K197"/>
    <mergeCell ref="K194:K195"/>
    <mergeCell ref="J210:J211"/>
    <mergeCell ref="K210:K211"/>
    <mergeCell ref="J196:J197"/>
    <mergeCell ref="I2:K2"/>
    <mergeCell ref="D90:D92"/>
    <mergeCell ref="D93:D94"/>
    <mergeCell ref="D145:D146"/>
    <mergeCell ref="D126:D127"/>
    <mergeCell ref="D128:D129"/>
    <mergeCell ref="J118:J119"/>
    <mergeCell ref="K122:K123"/>
    <mergeCell ref="F103:F104"/>
    <mergeCell ref="F93:F94"/>
    <mergeCell ref="F31:F32"/>
    <mergeCell ref="D3:D4"/>
    <mergeCell ref="K124:K125"/>
    <mergeCell ref="F111:F112"/>
    <mergeCell ref="F52:F53"/>
    <mergeCell ref="K86:K87"/>
    <mergeCell ref="I143:I144"/>
    <mergeCell ref="D23:D24"/>
    <mergeCell ref="D25:D26"/>
    <mergeCell ref="D27:D28"/>
    <mergeCell ref="D31:D32"/>
    <mergeCell ref="D39:D40"/>
    <mergeCell ref="K109:K110"/>
    <mergeCell ref="K5:K6"/>
    <mergeCell ref="K9:K10"/>
    <mergeCell ref="K103:K104"/>
    <mergeCell ref="E74:E75"/>
    <mergeCell ref="I99:I100"/>
    <mergeCell ref="J50:J51"/>
    <mergeCell ref="I56:I57"/>
    <mergeCell ref="J41:J42"/>
    <mergeCell ref="I50:I51"/>
    <mergeCell ref="E58:E59"/>
    <mergeCell ref="F74:F75"/>
    <mergeCell ref="J74:J75"/>
    <mergeCell ref="I76:I77"/>
    <mergeCell ref="K37:K38"/>
    <mergeCell ref="I33:I34"/>
    <mergeCell ref="F29:F30"/>
    <mergeCell ref="J29:J30"/>
    <mergeCell ref="I29:I30"/>
    <mergeCell ref="I88:I89"/>
    <mergeCell ref="J88:J89"/>
    <mergeCell ref="I86:I87"/>
    <mergeCell ref="E7:E8"/>
    <mergeCell ref="F82:F83"/>
    <mergeCell ref="F76:F77"/>
    <mergeCell ref="A200:A201"/>
    <mergeCell ref="A19:A21"/>
    <mergeCell ref="A7:A8"/>
    <mergeCell ref="A31:A34"/>
    <mergeCell ref="A58:A61"/>
    <mergeCell ref="A113:A114"/>
    <mergeCell ref="A145:A148"/>
    <mergeCell ref="A193:A194"/>
    <mergeCell ref="A103:A106"/>
    <mergeCell ref="A153:A154"/>
    <mergeCell ref="A27:A28"/>
    <mergeCell ref="K7:K8"/>
    <mergeCell ref="D97:D98"/>
    <mergeCell ref="E97:E98"/>
    <mergeCell ref="F97:F98"/>
    <mergeCell ref="I97:I98"/>
    <mergeCell ref="J97:J98"/>
    <mergeCell ref="K97:K98"/>
    <mergeCell ref="K15:K16"/>
    <mergeCell ref="D95:D96"/>
    <mergeCell ref="D58:D59"/>
    <mergeCell ref="D60:D61"/>
    <mergeCell ref="D70:D71"/>
    <mergeCell ref="D82:D83"/>
    <mergeCell ref="E76:E87"/>
    <mergeCell ref="D76:D77"/>
    <mergeCell ref="K13:K14"/>
    <mergeCell ref="E90:E92"/>
    <mergeCell ref="F33:F34"/>
    <mergeCell ref="F39:F40"/>
    <mergeCell ref="F35:F36"/>
    <mergeCell ref="I93:I94"/>
    <mergeCell ref="D78:D79"/>
    <mergeCell ref="D80:D81"/>
    <mergeCell ref="J84:J85"/>
    <mergeCell ref="F99:F100"/>
    <mergeCell ref="F95:F96"/>
    <mergeCell ref="F27:F28"/>
    <mergeCell ref="D66:D67"/>
    <mergeCell ref="D74:D75"/>
    <mergeCell ref="F37:F38"/>
    <mergeCell ref="I84:I85"/>
    <mergeCell ref="F88:F89"/>
    <mergeCell ref="F86:F87"/>
    <mergeCell ref="F84:F85"/>
    <mergeCell ref="F80:F81"/>
    <mergeCell ref="F90:F92"/>
    <mergeCell ref="F78:F79"/>
    <mergeCell ref="D72:D73"/>
    <mergeCell ref="D68:D69"/>
    <mergeCell ref="E99:E100"/>
    <mergeCell ref="E95:E96"/>
    <mergeCell ref="I37:I38"/>
    <mergeCell ref="I41:I42"/>
    <mergeCell ref="F68:F69"/>
    <mergeCell ref="I52:I53"/>
    <mergeCell ref="E88:E89"/>
    <mergeCell ref="D86:D87"/>
    <mergeCell ref="E93:E94"/>
    <mergeCell ref="B11:B12"/>
    <mergeCell ref="C11:C12"/>
    <mergeCell ref="D11:D12"/>
    <mergeCell ref="E11:E12"/>
    <mergeCell ref="F11:F12"/>
    <mergeCell ref="I11:I12"/>
    <mergeCell ref="J11:J12"/>
    <mergeCell ref="K11:K12"/>
    <mergeCell ref="B13:B14"/>
    <mergeCell ref="C13:C14"/>
    <mergeCell ref="D13:D14"/>
    <mergeCell ref="E13:E14"/>
    <mergeCell ref="F13:F14"/>
    <mergeCell ref="I13:I14"/>
    <mergeCell ref="J13:J14"/>
  </mergeCells>
  <phoneticPr fontId="19"/>
  <hyperlinks>
    <hyperlink ref="B17:B18" location="'030'!A1" display="030"/>
    <hyperlink ref="B19:B20" location="'040'!A1" display="040"/>
    <hyperlink ref="B23:B24" location="'060'!Print_Area" display="060"/>
    <hyperlink ref="B27:B28" location="'390-1'!A1" display="070"/>
    <hyperlink ref="B56:B57" location="'080'!A1" display="080"/>
    <hyperlink ref="B37:B38" location="'090'!A1" display="090"/>
    <hyperlink ref="B76:B77" location="'150'!A1" display="150"/>
    <hyperlink ref="B78:B79" location="'160'!A1" display="160"/>
    <hyperlink ref="B88:B89" location="'180'!A1" display="180"/>
    <hyperlink ref="B41:B42" location="'200'!A1" display="200"/>
    <hyperlink ref="B39:B40" location="'190'!A1" display="190"/>
    <hyperlink ref="B29:B30" location="'210'!A1" display="'210'!A1"/>
    <hyperlink ref="B93:B94" location="'220'!A1" display="'220'!A1"/>
    <hyperlink ref="B95:B96" location="'230'!A1" display="'230'!A1"/>
    <hyperlink ref="B113:B115" location="'250'!A1" display="'250'!A1"/>
    <hyperlink ref="B116:B117" location="'270'!A1" display="'270'!A1"/>
    <hyperlink ref="B120:B121" location="'280'!A1" display="'280'!A1"/>
    <hyperlink ref="B122:B123" location="'290'!A1" display="'290'!A1"/>
    <hyperlink ref="B130:B131" location="'300'!A1" display="300"/>
    <hyperlink ref="B151:B152" location="'310'!A1" display="'310'!A1"/>
    <hyperlink ref="B167:B168" location="'330'!A1" display="'330'!A1"/>
    <hyperlink ref="B182:B183" location="'340'!A1" display="'340'!A1"/>
    <hyperlink ref="B139:B140" location="'360'!A1" display="'360'!A1"/>
    <hyperlink ref="B141:B142" location="'370'!A1" display="'370'!A1"/>
    <hyperlink ref="B178:B179" location="'380'!A1" display="'380'!A1"/>
    <hyperlink ref="B7:B8" location="'010'!A1" display="010"/>
    <hyperlink ref="B9:B10" location="'020'!A1" display="'020'!A1"/>
    <hyperlink ref="B84:B85" location="'170'!A1" display="'170'!A1"/>
    <hyperlink ref="B184:B185" location="'350'!A1" display="'350'!A1"/>
    <hyperlink ref="B153:B154" location="'320'!A1" display="'320'!A1"/>
    <hyperlink ref="B21:B22" location="'050'!A1" display="050"/>
    <hyperlink ref="B62:B63" location="'100-1'!Print_Area" display="100-1"/>
    <hyperlink ref="B66:B67" location="'110'!A1" display="110"/>
    <hyperlink ref="B68:B69" location="'120'!A1" display="120"/>
    <hyperlink ref="B70:B71" location="'130'!A1" display="130"/>
    <hyperlink ref="B72:B73" location="'140'!A1" display="140"/>
    <hyperlink ref="B198:B199" location="'1270'!Print_Area" display="'1270'!Print_Area"/>
    <hyperlink ref="B186:B187" location="'390'!A1" display="'390'!A1"/>
    <hyperlink ref="B54:B55" location="'400'!Print_Area" display="400"/>
    <hyperlink ref="B169:B170" location="'410'!A1" display="'410'!A1"/>
    <hyperlink ref="B97:B98" location="'240'!A1" display="'240'!A1"/>
    <hyperlink ref="B159:B160" location="'1220-1'!A1" display="'1220-1'!A1"/>
    <hyperlink ref="B11:B12" location="'021'!Print_Area" display="021"/>
    <hyperlink ref="B13:B14" location="'022'!A1" display="021"/>
    <hyperlink ref="B64:B65" location="'100-2'!Print_Area" display="100-2"/>
  </hyperlinks>
  <pageMargins left="0.70866141732283472" right="0.70866141732283472" top="0.74803149606299213" bottom="0.74803149606299213" header="0.31496062992125984" footer="0.31496062992125984"/>
  <pageSetup paperSize="9" scale="45" fitToHeight="0" orientation="portrait" r:id="rId1"/>
  <headerFooter alignWithMargins="0"/>
  <rowBreaks count="1" manualBreakCount="1">
    <brk id="110" max="10" man="1"/>
  </rowBreaks>
  <ignoredErrors>
    <ignoredError sqref="B56 B7 B9 B76:B79 B17:B24 B88:B89 B11"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A1:R59"/>
  <sheetViews>
    <sheetView view="pageBreakPreview" topLeftCell="A16" zoomScaleNormal="100" zoomScaleSheetLayoutView="100" workbookViewId="0">
      <selection activeCell="C11" sqref="C11"/>
    </sheetView>
  </sheetViews>
  <sheetFormatPr defaultColWidth="2" defaultRowHeight="13.2"/>
  <cols>
    <col min="1" max="1" width="3.88671875" style="501" customWidth="1"/>
    <col min="2" max="3" width="17.77734375" style="501" customWidth="1"/>
    <col min="4" max="4" width="4.44140625" style="501" customWidth="1"/>
    <col min="5" max="5" width="8.88671875" style="501" customWidth="1"/>
    <col min="6" max="6" width="16.6640625" style="501" customWidth="1"/>
    <col min="7" max="7" width="3.88671875" style="501" customWidth="1"/>
    <col min="8" max="8" width="17.77734375" style="501" customWidth="1"/>
    <col min="9" max="13" width="2" style="501"/>
    <col min="14" max="14" width="22.21875" style="501" customWidth="1"/>
    <col min="15" max="15" width="11.109375" style="501" customWidth="1"/>
    <col min="16" max="16" width="5.44140625" style="501" bestFit="1" customWidth="1"/>
    <col min="17" max="17" width="20.44140625" style="501" bestFit="1" customWidth="1"/>
    <col min="18" max="18" width="13.88671875" style="501" bestFit="1" customWidth="1"/>
    <col min="19" max="23" width="13.33203125" style="501" customWidth="1"/>
    <col min="24" max="48" width="10.88671875" style="501" customWidth="1"/>
    <col min="49" max="16384" width="2" style="501"/>
  </cols>
  <sheetData>
    <row r="1" spans="1:18" s="500" customFormat="1" ht="21">
      <c r="A1" s="3023" t="s">
        <v>568</v>
      </c>
      <c r="B1" s="3023"/>
      <c r="C1" s="3023"/>
      <c r="D1" s="3023"/>
      <c r="E1" s="3023"/>
      <c r="F1" s="3023"/>
      <c r="G1" s="3023"/>
      <c r="H1" s="3023"/>
    </row>
    <row r="2" spans="1:18" s="500" customFormat="1" ht="18" customHeight="1">
      <c r="B2" s="498" t="str">
        <f>"50"&amp;入力シート!C3&amp;"-"&amp;入力シート!C4</f>
        <v>507-12345-001</v>
      </c>
    </row>
    <row r="3" spans="1:18" s="500" customFormat="1" ht="18" customHeight="1">
      <c r="B3" s="499" t="str">
        <f>入力シート!C10</f>
        <v>県道博多天神線排水性舗装工事（第２工区）</v>
      </c>
      <c r="C3" s="502"/>
      <c r="D3" s="502"/>
      <c r="E3" s="502"/>
      <c r="G3" s="503" t="s">
        <v>1037</v>
      </c>
      <c r="H3" s="504" t="s">
        <v>1045</v>
      </c>
    </row>
    <row r="4" spans="1:18" s="500" customFormat="1" ht="3" customHeight="1">
      <c r="A4" s="117"/>
      <c r="B4" s="117"/>
      <c r="C4" s="117"/>
      <c r="D4" s="117"/>
      <c r="E4" s="117"/>
      <c r="F4" s="117"/>
      <c r="G4" s="117"/>
      <c r="H4" s="117"/>
    </row>
    <row r="5" spans="1:18" s="500" customFormat="1" ht="32.4" customHeight="1">
      <c r="A5" s="509" t="s">
        <v>987</v>
      </c>
      <c r="B5" s="509" t="s">
        <v>981</v>
      </c>
      <c r="C5" s="509" t="s">
        <v>313</v>
      </c>
      <c r="D5" s="510" t="s">
        <v>26</v>
      </c>
      <c r="E5" s="509" t="s">
        <v>980</v>
      </c>
      <c r="F5" s="511" t="s">
        <v>983</v>
      </c>
      <c r="G5" s="512" t="s">
        <v>985</v>
      </c>
      <c r="H5" s="509" t="s">
        <v>984</v>
      </c>
      <c r="N5" s="500" t="s">
        <v>981</v>
      </c>
      <c r="O5" s="500" t="s">
        <v>982</v>
      </c>
      <c r="P5" s="500" t="s">
        <v>26</v>
      </c>
      <c r="Q5" s="500" t="s">
        <v>984</v>
      </c>
      <c r="R5" s="500" t="s">
        <v>997</v>
      </c>
    </row>
    <row r="6" spans="1:18" s="500" customFormat="1" ht="16.95" customHeight="1">
      <c r="A6" s="3019">
        <v>1</v>
      </c>
      <c r="B6" s="513" t="s">
        <v>986</v>
      </c>
      <c r="C6" s="514" t="s">
        <v>1000</v>
      </c>
      <c r="D6" s="3027" t="s">
        <v>988</v>
      </c>
      <c r="E6" s="524"/>
      <c r="F6" s="3024" t="s">
        <v>1017</v>
      </c>
      <c r="G6" s="3017" t="s">
        <v>998</v>
      </c>
      <c r="H6" s="774" t="s">
        <v>1004</v>
      </c>
      <c r="N6" s="505"/>
      <c r="O6" s="505"/>
      <c r="P6" s="505"/>
      <c r="Q6" s="505"/>
      <c r="R6" s="505" t="s">
        <v>998</v>
      </c>
    </row>
    <row r="7" spans="1:18" s="500" customFormat="1" ht="16.95" customHeight="1">
      <c r="A7" s="3020"/>
      <c r="B7" s="507"/>
      <c r="C7" s="508"/>
      <c r="D7" s="3028"/>
      <c r="E7" s="525">
        <v>20</v>
      </c>
      <c r="F7" s="3025"/>
      <c r="G7" s="3018"/>
      <c r="H7" s="775"/>
      <c r="N7" s="506" t="s">
        <v>986</v>
      </c>
      <c r="O7" s="506" t="s">
        <v>1000</v>
      </c>
      <c r="P7" s="505" t="s">
        <v>955</v>
      </c>
      <c r="Q7" s="505" t="s">
        <v>1042</v>
      </c>
      <c r="R7" s="505" t="s">
        <v>999</v>
      </c>
    </row>
    <row r="8" spans="1:18" s="500" customFormat="1" ht="16.95" customHeight="1">
      <c r="A8" s="3019">
        <v>2</v>
      </c>
      <c r="B8" s="513" t="s">
        <v>986</v>
      </c>
      <c r="C8" s="514" t="s">
        <v>1001</v>
      </c>
      <c r="D8" s="3027" t="s">
        <v>988</v>
      </c>
      <c r="E8" s="524"/>
      <c r="F8" s="3024" t="s">
        <v>1017</v>
      </c>
      <c r="G8" s="3017" t="s">
        <v>998</v>
      </c>
      <c r="H8" s="774" t="s">
        <v>1703</v>
      </c>
      <c r="N8" s="506" t="s">
        <v>1006</v>
      </c>
      <c r="O8" s="506" t="s">
        <v>1003</v>
      </c>
      <c r="P8" s="505" t="s">
        <v>956</v>
      </c>
      <c r="Q8" s="505" t="s">
        <v>1043</v>
      </c>
      <c r="R8" s="505"/>
    </row>
    <row r="9" spans="1:18" s="500" customFormat="1" ht="16.95" customHeight="1">
      <c r="A9" s="3020"/>
      <c r="B9" s="507"/>
      <c r="C9" s="508"/>
      <c r="D9" s="3028"/>
      <c r="E9" s="525">
        <v>60</v>
      </c>
      <c r="F9" s="3025"/>
      <c r="G9" s="3018"/>
      <c r="H9" s="775"/>
      <c r="N9" s="506" t="s">
        <v>1007</v>
      </c>
      <c r="O9" s="506" t="s">
        <v>1002</v>
      </c>
      <c r="P9" s="505" t="s">
        <v>991</v>
      </c>
      <c r="Q9" s="505" t="s">
        <v>1039</v>
      </c>
      <c r="R9" s="505" t="s">
        <v>1036</v>
      </c>
    </row>
    <row r="10" spans="1:18" s="500" customFormat="1" ht="16.95" customHeight="1">
      <c r="A10" s="3019">
        <v>3</v>
      </c>
      <c r="B10" s="513" t="s">
        <v>986</v>
      </c>
      <c r="C10" s="514" t="s">
        <v>1001</v>
      </c>
      <c r="D10" s="3027" t="s">
        <v>988</v>
      </c>
      <c r="E10" s="524"/>
      <c r="F10" s="3024" t="s">
        <v>1017</v>
      </c>
      <c r="G10" s="3017" t="s">
        <v>998</v>
      </c>
      <c r="H10" s="774"/>
      <c r="N10" s="506" t="s">
        <v>1021</v>
      </c>
      <c r="O10" s="506" t="s">
        <v>1014</v>
      </c>
      <c r="P10" s="505" t="s">
        <v>995</v>
      </c>
      <c r="Q10" s="505" t="s">
        <v>1040</v>
      </c>
      <c r="R10" s="505" t="s">
        <v>1038</v>
      </c>
    </row>
    <row r="11" spans="1:18" s="500" customFormat="1" ht="16.95" customHeight="1">
      <c r="A11" s="3020"/>
      <c r="B11" s="507"/>
      <c r="C11" s="508"/>
      <c r="D11" s="3028"/>
      <c r="E11" s="525">
        <v>30</v>
      </c>
      <c r="F11" s="3025"/>
      <c r="G11" s="3018"/>
      <c r="H11" s="775"/>
      <c r="N11" s="505" t="s">
        <v>1044</v>
      </c>
      <c r="O11" s="506" t="s">
        <v>1015</v>
      </c>
      <c r="P11" s="505" t="s">
        <v>996</v>
      </c>
      <c r="Q11" s="505" t="s">
        <v>1004</v>
      </c>
      <c r="R11" s="505" t="s">
        <v>1035</v>
      </c>
    </row>
    <row r="12" spans="1:18" s="500" customFormat="1" ht="16.95" customHeight="1">
      <c r="A12" s="3019">
        <v>4</v>
      </c>
      <c r="B12" s="513" t="s">
        <v>1006</v>
      </c>
      <c r="C12" s="514" t="s">
        <v>1013</v>
      </c>
      <c r="D12" s="3027" t="s">
        <v>988</v>
      </c>
      <c r="E12" s="524"/>
      <c r="F12" s="3024" t="s">
        <v>1020</v>
      </c>
      <c r="G12" s="3017" t="s">
        <v>998</v>
      </c>
      <c r="H12" s="774" t="s">
        <v>1042</v>
      </c>
      <c r="N12" s="506" t="s">
        <v>1008</v>
      </c>
      <c r="O12" s="506" t="s">
        <v>1024</v>
      </c>
      <c r="P12" s="505" t="s">
        <v>992</v>
      </c>
      <c r="Q12" s="505" t="s">
        <v>1005</v>
      </c>
      <c r="R12" s="505"/>
    </row>
    <row r="13" spans="1:18" s="500" customFormat="1" ht="16.95" customHeight="1">
      <c r="A13" s="3020"/>
      <c r="B13" s="507"/>
      <c r="C13" s="508"/>
      <c r="D13" s="3028"/>
      <c r="E13" s="525">
        <v>100</v>
      </c>
      <c r="F13" s="3025"/>
      <c r="G13" s="3018"/>
      <c r="H13" s="775"/>
      <c r="N13" s="506" t="s">
        <v>1009</v>
      </c>
      <c r="O13" s="506"/>
      <c r="P13" s="505" t="s">
        <v>994</v>
      </c>
      <c r="Q13" s="505" t="s">
        <v>1703</v>
      </c>
      <c r="R13" s="505"/>
    </row>
    <row r="14" spans="1:18" s="500" customFormat="1" ht="16.95" customHeight="1">
      <c r="A14" s="3019">
        <v>5</v>
      </c>
      <c r="B14" s="513" t="s">
        <v>1008</v>
      </c>
      <c r="C14" s="514" t="s">
        <v>1023</v>
      </c>
      <c r="D14" s="3027" t="s">
        <v>990</v>
      </c>
      <c r="E14" s="524"/>
      <c r="F14" s="3024" t="s">
        <v>1018</v>
      </c>
      <c r="G14" s="3017" t="s">
        <v>998</v>
      </c>
      <c r="H14" s="774"/>
      <c r="N14" s="506" t="s">
        <v>1010</v>
      </c>
      <c r="O14" s="506"/>
      <c r="P14" s="505" t="s">
        <v>1034</v>
      </c>
      <c r="Q14" s="505"/>
      <c r="R14" s="505"/>
    </row>
    <row r="15" spans="1:18" s="500" customFormat="1" ht="16.95" customHeight="1">
      <c r="A15" s="3020"/>
      <c r="B15" s="507"/>
      <c r="C15" s="508" t="s">
        <v>1016</v>
      </c>
      <c r="D15" s="3028"/>
      <c r="E15" s="525">
        <v>5</v>
      </c>
      <c r="F15" s="3025"/>
      <c r="G15" s="3018"/>
      <c r="H15" s="775"/>
      <c r="N15" s="505" t="s">
        <v>1029</v>
      </c>
      <c r="O15" s="506"/>
      <c r="P15" s="505" t="s">
        <v>993</v>
      </c>
      <c r="Q15" s="505"/>
      <c r="R15" s="505"/>
    </row>
    <row r="16" spans="1:18" s="500" customFormat="1" ht="16.95" customHeight="1">
      <c r="A16" s="3019">
        <v>6</v>
      </c>
      <c r="B16" s="513" t="s">
        <v>1009</v>
      </c>
      <c r="C16" s="514" t="s">
        <v>1025</v>
      </c>
      <c r="D16" s="3027" t="s">
        <v>990</v>
      </c>
      <c r="E16" s="524"/>
      <c r="F16" s="3024" t="s">
        <v>1032</v>
      </c>
      <c r="G16" s="3017" t="s">
        <v>998</v>
      </c>
      <c r="H16" s="774" t="s">
        <v>1040</v>
      </c>
      <c r="N16" s="505" t="s">
        <v>1030</v>
      </c>
      <c r="O16" s="506"/>
      <c r="P16" s="505"/>
      <c r="Q16" s="505"/>
      <c r="R16" s="505"/>
    </row>
    <row r="17" spans="1:18" s="500" customFormat="1" ht="16.95" customHeight="1">
      <c r="A17" s="3020"/>
      <c r="B17" s="507" t="s">
        <v>1041</v>
      </c>
      <c r="C17" s="508"/>
      <c r="D17" s="3028"/>
      <c r="E17" s="525">
        <v>5000</v>
      </c>
      <c r="F17" s="3025"/>
      <c r="G17" s="3018"/>
      <c r="H17" s="775"/>
      <c r="N17" s="505" t="s">
        <v>1031</v>
      </c>
      <c r="O17" s="506"/>
      <c r="P17" s="505"/>
      <c r="Q17" s="505"/>
      <c r="R17" s="505"/>
    </row>
    <row r="18" spans="1:18" s="500" customFormat="1" ht="16.95" customHeight="1">
      <c r="A18" s="3019">
        <v>7</v>
      </c>
      <c r="B18" s="513" t="s">
        <v>1021</v>
      </c>
      <c r="C18" s="514"/>
      <c r="D18" s="3027" t="s">
        <v>988</v>
      </c>
      <c r="E18" s="524"/>
      <c r="F18" s="3024" t="s">
        <v>1022</v>
      </c>
      <c r="G18" s="3017" t="s">
        <v>998</v>
      </c>
      <c r="H18" s="774" t="s">
        <v>1042</v>
      </c>
      <c r="N18" s="506" t="s">
        <v>1011</v>
      </c>
      <c r="O18" s="506"/>
      <c r="P18" s="505"/>
      <c r="Q18" s="505"/>
      <c r="R18" s="505"/>
    </row>
    <row r="19" spans="1:18" s="500" customFormat="1" ht="16.95" customHeight="1">
      <c r="A19" s="3020"/>
      <c r="B19" s="507"/>
      <c r="C19" s="508"/>
      <c r="D19" s="3028"/>
      <c r="E19" s="525">
        <v>20000</v>
      </c>
      <c r="F19" s="3025"/>
      <c r="G19" s="3018"/>
      <c r="H19" s="775"/>
      <c r="N19" s="506" t="s">
        <v>1012</v>
      </c>
      <c r="O19" s="506"/>
      <c r="P19" s="505"/>
      <c r="Q19" s="505"/>
      <c r="R19" s="505"/>
    </row>
    <row r="20" spans="1:18" s="500" customFormat="1" ht="16.95" customHeight="1">
      <c r="A20" s="3019">
        <v>8</v>
      </c>
      <c r="B20" s="513" t="s">
        <v>1010</v>
      </c>
      <c r="C20" s="514" t="s">
        <v>1026</v>
      </c>
      <c r="D20" s="3027" t="s">
        <v>989</v>
      </c>
      <c r="E20" s="524"/>
      <c r="F20" s="3024" t="s">
        <v>1033</v>
      </c>
      <c r="G20" s="3017" t="s">
        <v>998</v>
      </c>
      <c r="H20" s="774" t="s">
        <v>1043</v>
      </c>
      <c r="N20" s="506"/>
      <c r="O20" s="506"/>
      <c r="P20" s="505"/>
      <c r="Q20" s="505"/>
      <c r="R20" s="505"/>
    </row>
    <row r="21" spans="1:18" s="500" customFormat="1" ht="16.95" customHeight="1">
      <c r="A21" s="3020"/>
      <c r="B21" s="507"/>
      <c r="C21" s="508"/>
      <c r="D21" s="3028"/>
      <c r="E21" s="525">
        <v>100</v>
      </c>
      <c r="F21" s="3025"/>
      <c r="G21" s="3018"/>
      <c r="H21" s="775"/>
      <c r="N21" s="506"/>
      <c r="O21" s="506"/>
      <c r="P21" s="505"/>
      <c r="Q21" s="505"/>
      <c r="R21" s="505"/>
    </row>
    <row r="22" spans="1:18" s="500" customFormat="1" ht="16.95" customHeight="1">
      <c r="A22" s="3019">
        <v>9</v>
      </c>
      <c r="B22" s="513" t="s">
        <v>1029</v>
      </c>
      <c r="C22" s="514" t="s">
        <v>1027</v>
      </c>
      <c r="D22" s="3027" t="s">
        <v>992</v>
      </c>
      <c r="E22" s="524"/>
      <c r="F22" s="3024" t="s">
        <v>1033</v>
      </c>
      <c r="G22" s="3017" t="s">
        <v>998</v>
      </c>
      <c r="H22" s="774" t="s">
        <v>1043</v>
      </c>
      <c r="N22" s="506"/>
      <c r="O22" s="506"/>
      <c r="P22" s="505"/>
      <c r="Q22" s="505"/>
      <c r="R22" s="505"/>
    </row>
    <row r="23" spans="1:18" s="500" customFormat="1" ht="16.95" customHeight="1">
      <c r="A23" s="3020"/>
      <c r="B23" s="507"/>
      <c r="C23" s="508" t="s">
        <v>1028</v>
      </c>
      <c r="D23" s="3028"/>
      <c r="E23" s="525">
        <v>10</v>
      </c>
      <c r="F23" s="3025"/>
      <c r="G23" s="3018"/>
      <c r="H23" s="775"/>
      <c r="N23" s="506"/>
      <c r="O23" s="506"/>
      <c r="P23" s="505"/>
      <c r="Q23" s="505"/>
      <c r="R23" s="505"/>
    </row>
    <row r="24" spans="1:18" s="500" customFormat="1" ht="16.95" customHeight="1">
      <c r="A24" s="3019">
        <v>10</v>
      </c>
      <c r="B24" s="513"/>
      <c r="C24" s="514"/>
      <c r="D24" s="3027"/>
      <c r="E24" s="3021"/>
      <c r="F24" s="3024"/>
      <c r="G24" s="3017" t="s">
        <v>999</v>
      </c>
      <c r="H24" s="774" t="s">
        <v>1039</v>
      </c>
      <c r="N24" s="506"/>
      <c r="O24" s="506"/>
      <c r="P24" s="505"/>
      <c r="Q24" s="505"/>
      <c r="R24" s="505"/>
    </row>
    <row r="25" spans="1:18" s="500" customFormat="1" ht="16.95" customHeight="1">
      <c r="A25" s="3020"/>
      <c r="B25" s="507"/>
      <c r="C25" s="508"/>
      <c r="D25" s="3028"/>
      <c r="E25" s="3022"/>
      <c r="F25" s="3025"/>
      <c r="G25" s="3018"/>
      <c r="H25" s="775"/>
      <c r="N25" s="506"/>
      <c r="O25" s="506"/>
      <c r="P25" s="505"/>
      <c r="Q25" s="505"/>
      <c r="R25" s="505"/>
    </row>
    <row r="26" spans="1:18" s="500" customFormat="1" ht="16.95" customHeight="1">
      <c r="A26" s="3019">
        <v>11</v>
      </c>
      <c r="B26" s="513"/>
      <c r="C26" s="514"/>
      <c r="D26" s="3027"/>
      <c r="E26" s="3021"/>
      <c r="F26" s="3024"/>
      <c r="G26" s="3017"/>
      <c r="H26" s="774"/>
      <c r="N26" s="506"/>
      <c r="O26" s="506"/>
      <c r="P26" s="505"/>
      <c r="Q26" s="505"/>
      <c r="R26" s="505"/>
    </row>
    <row r="27" spans="1:18" s="500" customFormat="1" ht="16.95" customHeight="1">
      <c r="A27" s="3020"/>
      <c r="B27" s="507"/>
      <c r="C27" s="508"/>
      <c r="D27" s="3028"/>
      <c r="E27" s="3022"/>
      <c r="F27" s="3025"/>
      <c r="G27" s="3018"/>
      <c r="H27" s="775"/>
      <c r="N27" s="506"/>
      <c r="O27" s="506"/>
      <c r="P27" s="505"/>
      <c r="Q27" s="505"/>
      <c r="R27" s="505"/>
    </row>
    <row r="28" spans="1:18" s="500" customFormat="1" ht="16.95" customHeight="1">
      <c r="A28" s="3019">
        <v>12</v>
      </c>
      <c r="B28" s="513"/>
      <c r="C28" s="514"/>
      <c r="D28" s="3027"/>
      <c r="E28" s="3021"/>
      <c r="F28" s="3024"/>
      <c r="G28" s="3017"/>
      <c r="H28" s="774"/>
      <c r="N28" s="506"/>
      <c r="O28" s="506"/>
      <c r="P28" s="505"/>
      <c r="Q28" s="505"/>
      <c r="R28" s="505"/>
    </row>
    <row r="29" spans="1:18" s="500" customFormat="1" ht="16.95" customHeight="1">
      <c r="A29" s="3020"/>
      <c r="B29" s="507"/>
      <c r="C29" s="508"/>
      <c r="D29" s="3028"/>
      <c r="E29" s="3022"/>
      <c r="F29" s="3025"/>
      <c r="G29" s="3018"/>
      <c r="H29" s="775"/>
      <c r="N29" s="506"/>
      <c r="O29" s="506"/>
      <c r="P29" s="505"/>
      <c r="Q29" s="505"/>
      <c r="R29" s="505"/>
    </row>
    <row r="30" spans="1:18" s="500" customFormat="1" ht="16.95" customHeight="1">
      <c r="A30" s="3019">
        <v>13</v>
      </c>
      <c r="B30" s="513"/>
      <c r="C30" s="514"/>
      <c r="D30" s="3027"/>
      <c r="E30" s="3021"/>
      <c r="F30" s="3024"/>
      <c r="G30" s="3017"/>
      <c r="H30" s="774"/>
      <c r="N30" s="506"/>
      <c r="O30" s="506"/>
      <c r="P30" s="505"/>
      <c r="Q30" s="505"/>
      <c r="R30" s="505"/>
    </row>
    <row r="31" spans="1:18" s="500" customFormat="1" ht="16.95" customHeight="1">
      <c r="A31" s="3020"/>
      <c r="B31" s="507"/>
      <c r="C31" s="508"/>
      <c r="D31" s="3028"/>
      <c r="E31" s="3022"/>
      <c r="F31" s="3025"/>
      <c r="G31" s="3018"/>
      <c r="H31" s="775"/>
      <c r="N31" s="506"/>
      <c r="O31" s="506"/>
      <c r="P31" s="505"/>
      <c r="Q31" s="505"/>
      <c r="R31" s="505"/>
    </row>
    <row r="32" spans="1:18" s="500" customFormat="1" ht="16.95" customHeight="1">
      <c r="A32" s="3019">
        <v>14</v>
      </c>
      <c r="B32" s="513"/>
      <c r="C32" s="514"/>
      <c r="D32" s="3027"/>
      <c r="E32" s="3021"/>
      <c r="F32" s="3024"/>
      <c r="G32" s="3017"/>
      <c r="H32" s="774"/>
      <c r="N32" s="506"/>
      <c r="O32" s="506"/>
      <c r="P32" s="505"/>
      <c r="Q32" s="505"/>
      <c r="R32" s="505"/>
    </row>
    <row r="33" spans="1:18" s="500" customFormat="1" ht="16.95" customHeight="1">
      <c r="A33" s="3020"/>
      <c r="B33" s="507"/>
      <c r="C33" s="508"/>
      <c r="D33" s="3028"/>
      <c r="E33" s="3022"/>
      <c r="F33" s="3025"/>
      <c r="G33" s="3018"/>
      <c r="H33" s="775"/>
      <c r="N33" s="506"/>
      <c r="O33" s="506"/>
      <c r="P33" s="505"/>
      <c r="Q33" s="505"/>
      <c r="R33" s="505"/>
    </row>
    <row r="34" spans="1:18" s="500" customFormat="1" ht="16.95" customHeight="1">
      <c r="A34" s="3019">
        <v>15</v>
      </c>
      <c r="B34" s="513"/>
      <c r="C34" s="514"/>
      <c r="D34" s="3027"/>
      <c r="E34" s="3021"/>
      <c r="F34" s="3024"/>
      <c r="G34" s="3017"/>
      <c r="H34" s="774"/>
      <c r="N34" s="506"/>
      <c r="O34" s="506"/>
      <c r="P34" s="505"/>
      <c r="Q34" s="505"/>
      <c r="R34" s="505"/>
    </row>
    <row r="35" spans="1:18" s="500" customFormat="1" ht="16.95" customHeight="1">
      <c r="A35" s="3020"/>
      <c r="B35" s="507"/>
      <c r="C35" s="508"/>
      <c r="D35" s="3028"/>
      <c r="E35" s="3022"/>
      <c r="F35" s="3025"/>
      <c r="G35" s="3018"/>
      <c r="H35" s="775"/>
      <c r="N35" s="506"/>
      <c r="O35" s="506"/>
      <c r="P35" s="505"/>
      <c r="Q35" s="505"/>
      <c r="R35" s="505"/>
    </row>
    <row r="36" spans="1:18" s="500" customFormat="1" ht="16.95" customHeight="1">
      <c r="A36" s="3019">
        <v>16</v>
      </c>
      <c r="B36" s="513"/>
      <c r="C36" s="514"/>
      <c r="D36" s="3027"/>
      <c r="E36" s="3021"/>
      <c r="F36" s="3024"/>
      <c r="G36" s="3017"/>
      <c r="H36" s="774"/>
      <c r="N36" s="506"/>
      <c r="O36" s="506"/>
      <c r="P36" s="505"/>
      <c r="Q36" s="505"/>
      <c r="R36" s="505"/>
    </row>
    <row r="37" spans="1:18" s="500" customFormat="1" ht="16.95" customHeight="1">
      <c r="A37" s="3020"/>
      <c r="B37" s="507"/>
      <c r="C37" s="508"/>
      <c r="D37" s="3028"/>
      <c r="E37" s="3022"/>
      <c r="F37" s="3025"/>
      <c r="G37" s="3018"/>
      <c r="H37" s="775"/>
      <c r="N37" s="506"/>
      <c r="O37" s="506"/>
      <c r="P37" s="505"/>
      <c r="Q37" s="505"/>
      <c r="R37" s="505"/>
    </row>
    <row r="38" spans="1:18" s="500" customFormat="1" ht="16.95" customHeight="1">
      <c r="A38" s="3019">
        <v>17</v>
      </c>
      <c r="B38" s="513"/>
      <c r="C38" s="514"/>
      <c r="D38" s="3027"/>
      <c r="E38" s="3021"/>
      <c r="F38" s="3024"/>
      <c r="G38" s="3017"/>
      <c r="H38" s="774"/>
      <c r="N38" s="506"/>
      <c r="O38" s="506"/>
      <c r="P38" s="505"/>
      <c r="Q38" s="505"/>
      <c r="R38" s="505"/>
    </row>
    <row r="39" spans="1:18" s="500" customFormat="1" ht="16.95" customHeight="1">
      <c r="A39" s="3020"/>
      <c r="B39" s="507"/>
      <c r="C39" s="508"/>
      <c r="D39" s="3028"/>
      <c r="E39" s="3022"/>
      <c r="F39" s="3025"/>
      <c r="G39" s="3018"/>
      <c r="H39" s="775"/>
      <c r="N39" s="506"/>
      <c r="O39" s="506"/>
      <c r="P39" s="505"/>
      <c r="Q39" s="505"/>
      <c r="R39" s="505"/>
    </row>
    <row r="40" spans="1:18" s="500" customFormat="1" ht="16.95" customHeight="1">
      <c r="A40" s="3019">
        <v>18</v>
      </c>
      <c r="B40" s="513"/>
      <c r="C40" s="514"/>
      <c r="D40" s="3027"/>
      <c r="E40" s="3021"/>
      <c r="F40" s="3024"/>
      <c r="G40" s="3017"/>
      <c r="H40" s="774"/>
      <c r="N40" s="506"/>
      <c r="O40" s="506"/>
      <c r="P40" s="505"/>
      <c r="Q40" s="505"/>
      <c r="R40" s="505"/>
    </row>
    <row r="41" spans="1:18" s="500" customFormat="1" ht="16.95" customHeight="1">
      <c r="A41" s="3020"/>
      <c r="B41" s="507"/>
      <c r="C41" s="508"/>
      <c r="D41" s="3028"/>
      <c r="E41" s="3022"/>
      <c r="F41" s="3025"/>
      <c r="G41" s="3018"/>
      <c r="H41" s="775"/>
      <c r="N41" s="506"/>
      <c r="O41" s="506"/>
      <c r="P41" s="505"/>
      <c r="Q41" s="505"/>
      <c r="R41" s="505"/>
    </row>
    <row r="42" spans="1:18" s="500" customFormat="1" ht="16.95" customHeight="1">
      <c r="A42" s="3019">
        <v>19</v>
      </c>
      <c r="B42" s="513"/>
      <c r="C42" s="514"/>
      <c r="D42" s="3027"/>
      <c r="E42" s="3021"/>
      <c r="F42" s="3024"/>
      <c r="G42" s="3017"/>
      <c r="H42" s="774"/>
      <c r="N42" s="506"/>
      <c r="O42" s="506"/>
      <c r="P42" s="505"/>
      <c r="Q42" s="505"/>
      <c r="R42" s="505"/>
    </row>
    <row r="43" spans="1:18" s="500" customFormat="1" ht="16.95" customHeight="1">
      <c r="A43" s="3020"/>
      <c r="B43" s="507"/>
      <c r="C43" s="508"/>
      <c r="D43" s="3028"/>
      <c r="E43" s="3022"/>
      <c r="F43" s="3025"/>
      <c r="G43" s="3018"/>
      <c r="H43" s="775"/>
      <c r="N43" s="506"/>
      <c r="O43" s="506"/>
      <c r="P43" s="505"/>
      <c r="Q43" s="505"/>
      <c r="R43" s="505"/>
    </row>
    <row r="44" spans="1:18" s="500" customFormat="1" ht="16.95" customHeight="1">
      <c r="A44" s="3019">
        <v>20</v>
      </c>
      <c r="B44" s="513"/>
      <c r="C44" s="514"/>
      <c r="D44" s="3027"/>
      <c r="E44" s="3021"/>
      <c r="F44" s="3024"/>
      <c r="G44" s="3017"/>
      <c r="H44" s="774"/>
      <c r="N44" s="506"/>
      <c r="O44" s="506"/>
      <c r="P44" s="505"/>
      <c r="Q44" s="505"/>
      <c r="R44" s="505"/>
    </row>
    <row r="45" spans="1:18" s="500" customFormat="1" ht="16.95" customHeight="1">
      <c r="A45" s="3020"/>
      <c r="B45" s="507"/>
      <c r="C45" s="508"/>
      <c r="D45" s="3028"/>
      <c r="E45" s="3022"/>
      <c r="F45" s="3025"/>
      <c r="G45" s="3018"/>
      <c r="H45" s="775"/>
      <c r="N45" s="506"/>
      <c r="O45" s="506"/>
      <c r="P45" s="505"/>
      <c r="Q45" s="505"/>
      <c r="R45" s="505"/>
    </row>
    <row r="46" spans="1:18" s="500" customFormat="1" ht="3" customHeight="1">
      <c r="A46" s="96"/>
      <c r="B46" s="96"/>
      <c r="C46" s="96"/>
      <c r="D46" s="96"/>
      <c r="E46" s="96"/>
      <c r="F46" s="96"/>
      <c r="G46" s="96"/>
      <c r="H46" s="96"/>
    </row>
    <row r="47" spans="1:18" s="500" customFormat="1" ht="66" customHeight="1">
      <c r="A47" s="3026" t="s">
        <v>1857</v>
      </c>
      <c r="B47" s="3026"/>
      <c r="C47" s="3026"/>
      <c r="D47" s="3026"/>
      <c r="E47" s="3026"/>
      <c r="F47" s="3026"/>
      <c r="G47" s="3026"/>
      <c r="H47" s="3026"/>
    </row>
    <row r="48" spans="1:18" s="500" customFormat="1">
      <c r="A48" s="284"/>
      <c r="B48" s="497"/>
      <c r="C48" s="494"/>
      <c r="D48" s="494"/>
      <c r="E48" s="494"/>
      <c r="F48" s="494"/>
      <c r="G48" s="284"/>
      <c r="H48" s="284"/>
    </row>
    <row r="49" spans="1:8">
      <c r="A49" s="284"/>
      <c r="B49" s="497"/>
      <c r="C49" s="494"/>
      <c r="D49" s="494"/>
      <c r="E49" s="494"/>
      <c r="F49" s="494"/>
      <c r="G49" s="284"/>
      <c r="H49" s="284"/>
    </row>
    <row r="50" spans="1:8">
      <c r="A50" s="284"/>
      <c r="B50" s="497"/>
      <c r="C50" s="494"/>
      <c r="D50" s="494"/>
      <c r="E50" s="494"/>
      <c r="F50" s="494"/>
      <c r="G50" s="284"/>
      <c r="H50" s="284"/>
    </row>
    <row r="51" spans="1:8">
      <c r="A51" s="494"/>
      <c r="B51" s="497"/>
      <c r="C51" s="284"/>
      <c r="D51" s="284"/>
      <c r="E51" s="284"/>
      <c r="F51" s="284"/>
      <c r="G51" s="494"/>
      <c r="H51" s="284"/>
    </row>
    <row r="52" spans="1:8">
      <c r="A52" s="284"/>
      <c r="B52" s="96"/>
      <c r="C52" s="284"/>
      <c r="D52" s="284"/>
      <c r="E52" s="284"/>
      <c r="F52" s="284"/>
      <c r="G52" s="284"/>
      <c r="H52" s="284"/>
    </row>
    <row r="53" spans="1:8">
      <c r="A53" s="284"/>
      <c r="B53" s="96"/>
      <c r="C53" s="284"/>
      <c r="D53" s="284"/>
      <c r="E53" s="284"/>
      <c r="F53" s="284"/>
      <c r="G53" s="284"/>
      <c r="H53" s="284"/>
    </row>
    <row r="54" spans="1:8">
      <c r="A54" s="284"/>
      <c r="B54" s="96"/>
      <c r="C54" s="284"/>
      <c r="D54" s="284"/>
      <c r="E54" s="284"/>
      <c r="F54" s="284"/>
      <c r="G54" s="284"/>
      <c r="H54" s="284"/>
    </row>
    <row r="56" spans="1:8" ht="21" customHeight="1"/>
    <row r="57" spans="1:8" ht="21" customHeight="1"/>
    <row r="58" spans="1:8" ht="21" customHeight="1"/>
    <row r="59" spans="1:8" ht="21" customHeight="1"/>
  </sheetData>
  <mergeCells count="93">
    <mergeCell ref="E30:E31"/>
    <mergeCell ref="E36:E37"/>
    <mergeCell ref="D36:D37"/>
    <mergeCell ref="D38:D39"/>
    <mergeCell ref="D40:D41"/>
    <mergeCell ref="D26:D27"/>
    <mergeCell ref="D28:D29"/>
    <mergeCell ref="D30:D31"/>
    <mergeCell ref="D32:D33"/>
    <mergeCell ref="D34:D35"/>
    <mergeCell ref="D16:D17"/>
    <mergeCell ref="D18:D19"/>
    <mergeCell ref="D20:D21"/>
    <mergeCell ref="D22:D23"/>
    <mergeCell ref="D24:D25"/>
    <mergeCell ref="D6:D7"/>
    <mergeCell ref="D8:D9"/>
    <mergeCell ref="D10:D11"/>
    <mergeCell ref="D12:D13"/>
    <mergeCell ref="D14:D15"/>
    <mergeCell ref="F34:F35"/>
    <mergeCell ref="F36:F37"/>
    <mergeCell ref="F38:F39"/>
    <mergeCell ref="F40:F41"/>
    <mergeCell ref="F42:F43"/>
    <mergeCell ref="F24:F25"/>
    <mergeCell ref="F26:F27"/>
    <mergeCell ref="F28:F29"/>
    <mergeCell ref="F30:F31"/>
    <mergeCell ref="F32:F33"/>
    <mergeCell ref="A38:A39"/>
    <mergeCell ref="A40:A41"/>
    <mergeCell ref="A42:A43"/>
    <mergeCell ref="A44:A45"/>
    <mergeCell ref="A47:H47"/>
    <mergeCell ref="F44:F45"/>
    <mergeCell ref="E44:E45"/>
    <mergeCell ref="E38:E39"/>
    <mergeCell ref="G38:G39"/>
    <mergeCell ref="E40:E41"/>
    <mergeCell ref="G40:G41"/>
    <mergeCell ref="E42:E43"/>
    <mergeCell ref="G42:G43"/>
    <mergeCell ref="G44:G45"/>
    <mergeCell ref="D42:D43"/>
    <mergeCell ref="D44:D45"/>
    <mergeCell ref="A6:A7"/>
    <mergeCell ref="A8:A9"/>
    <mergeCell ref="A10:A11"/>
    <mergeCell ref="A12:A13"/>
    <mergeCell ref="A14:A15"/>
    <mergeCell ref="A16:A17"/>
    <mergeCell ref="A18:A19"/>
    <mergeCell ref="A20:A21"/>
    <mergeCell ref="A22:A23"/>
    <mergeCell ref="A24:A25"/>
    <mergeCell ref="A26:A27"/>
    <mergeCell ref="A28:A29"/>
    <mergeCell ref="A30:A31"/>
    <mergeCell ref="A32:A33"/>
    <mergeCell ref="A34:A35"/>
    <mergeCell ref="A1:H1"/>
    <mergeCell ref="G16:G17"/>
    <mergeCell ref="G18:G19"/>
    <mergeCell ref="G20:G21"/>
    <mergeCell ref="E28:E29"/>
    <mergeCell ref="G28:G29"/>
    <mergeCell ref="G6:G7"/>
    <mergeCell ref="F6:F7"/>
    <mergeCell ref="F8:F9"/>
    <mergeCell ref="F10:F11"/>
    <mergeCell ref="F12:F13"/>
    <mergeCell ref="F14:F15"/>
    <mergeCell ref="F16:F17"/>
    <mergeCell ref="F18:F19"/>
    <mergeCell ref="F20:F21"/>
    <mergeCell ref="F22:F23"/>
    <mergeCell ref="G36:G37"/>
    <mergeCell ref="A36:A37"/>
    <mergeCell ref="G12:G13"/>
    <mergeCell ref="G10:G11"/>
    <mergeCell ref="G8:G9"/>
    <mergeCell ref="G30:G31"/>
    <mergeCell ref="E32:E33"/>
    <mergeCell ref="G32:G33"/>
    <mergeCell ref="G14:G15"/>
    <mergeCell ref="E34:E35"/>
    <mergeCell ref="G34:G35"/>
    <mergeCell ref="G22:G23"/>
    <mergeCell ref="E24:E25"/>
    <mergeCell ref="G24:G25"/>
    <mergeCell ref="E26:E27"/>
    <mergeCell ref="G26:G27"/>
  </mergeCells>
  <phoneticPr fontId="19"/>
  <dataValidations count="6">
    <dataValidation type="list" allowBlank="1" showInputMessage="1" showErrorMessage="1" sqref="G6:G45">
      <formula1>$R$6:$R$7</formula1>
    </dataValidation>
    <dataValidation type="list" allowBlank="1" showInputMessage="1" sqref="C42 C6 C8 C10 C12 C14 C16 C18 C20 C22 C24 C26 C40 C28 C30 C32 C34 C36 C38 C44">
      <formula1>$O$6:$O$45</formula1>
    </dataValidation>
    <dataValidation type="list" allowBlank="1" showInputMessage="1" sqref="D6:D45">
      <formula1>$P$6:$P$20</formula1>
    </dataValidation>
    <dataValidation type="list" allowBlank="1" showInputMessage="1" showErrorMessage="1" sqref="H3">
      <formula1>$R$10:$R$11</formula1>
    </dataValidation>
    <dataValidation type="list" allowBlank="1" showInputMessage="1" sqref="B6 B42 B40 B38 B36 B34 B32 B30 B28 B8 B26 B24 B22 B20 B18 B16 B14 B12 B10 B44">
      <formula1>$N$6:$N$45</formula1>
    </dataValidation>
    <dataValidation type="list" allowBlank="1" showInputMessage="1" sqref="H6:H26 H42 H28 H30 H32 H34 H36 H38 H40 H44">
      <formula1>$Q$6:$Q$45</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0"/>
  </sheetPr>
  <dimension ref="A1:O49"/>
  <sheetViews>
    <sheetView view="pageBreakPreview" topLeftCell="A13" zoomScale="80" zoomScaleNormal="85" zoomScaleSheetLayoutView="80" workbookViewId="0">
      <selection activeCell="C10" sqref="C10:D11"/>
    </sheetView>
  </sheetViews>
  <sheetFormatPr defaultColWidth="9" defaultRowHeight="13.2"/>
  <cols>
    <col min="1" max="1" width="3" style="15" customWidth="1"/>
    <col min="2" max="2" width="19.33203125" style="15" customWidth="1"/>
    <col min="3" max="3" width="13.88671875" style="15" customWidth="1"/>
    <col min="4" max="4" width="48" style="15" customWidth="1"/>
    <col min="5" max="7" width="9" style="15"/>
    <col min="8" max="15" width="9" style="481"/>
    <col min="16" max="16384" width="9" style="15"/>
  </cols>
  <sheetData>
    <row r="1" spans="2:14">
      <c r="D1" s="16" t="s">
        <v>102</v>
      </c>
      <c r="H1" s="480"/>
    </row>
    <row r="2" spans="2:14" ht="13.5" customHeight="1">
      <c r="B2" s="17"/>
    </row>
    <row r="3" spans="2:14" ht="23.4">
      <c r="B3" s="3043" t="s">
        <v>103</v>
      </c>
      <c r="C3" s="3043"/>
      <c r="D3" s="3043"/>
    </row>
    <row r="4" spans="2:14" ht="21.9" customHeight="1">
      <c r="B4" s="18"/>
      <c r="C4" s="19"/>
      <c r="D4" s="479">
        <v>37778</v>
      </c>
      <c r="I4" s="482"/>
      <c r="J4" s="482"/>
      <c r="K4" s="482"/>
      <c r="L4" s="482"/>
      <c r="M4" s="482"/>
      <c r="N4" s="482"/>
    </row>
    <row r="5" spans="2:14" ht="21.9" customHeight="1">
      <c r="B5" s="3044" t="str">
        <f>IF(入力シート!C24&lt;30000000,"福岡県"&amp;入力シート!C5&amp;"長　殿","福岡県知事　殿")</f>
        <v>福岡県○○県土整備事務所長　殿</v>
      </c>
      <c r="C5" s="3045"/>
      <c r="D5" s="3046"/>
    </row>
    <row r="6" spans="2:14" ht="21.9" customHeight="1">
      <c r="B6" s="3047" t="str">
        <f>入力シート!C26</f>
        <v>(株）福岡企画技調</v>
      </c>
      <c r="C6" s="3048"/>
      <c r="D6" s="3049"/>
    </row>
    <row r="7" spans="2:14" ht="21.9" customHeight="1">
      <c r="B7" s="3050" t="s">
        <v>104</v>
      </c>
      <c r="C7" s="3051"/>
      <c r="D7" s="3052"/>
    </row>
    <row r="8" spans="2:14" ht="21.9" customHeight="1">
      <c r="B8" s="20" t="s">
        <v>107</v>
      </c>
      <c r="C8" s="3055" t="str">
        <f>"50"&amp;入力シート!C3&amp;"-"&amp;入力シート!C4</f>
        <v>507-12345-001</v>
      </c>
      <c r="D8" s="3056"/>
    </row>
    <row r="9" spans="2:14" ht="21.9" customHeight="1">
      <c r="B9" s="20" t="s">
        <v>108</v>
      </c>
      <c r="C9" s="3053" t="str">
        <f>入力シート!C10</f>
        <v>県道博多天神線排水性舗装工事（第２工区）</v>
      </c>
      <c r="D9" s="3054"/>
    </row>
    <row r="10" spans="2:14" ht="21.9" customHeight="1">
      <c r="B10" s="20" t="s">
        <v>109</v>
      </c>
      <c r="C10" s="3031" t="str">
        <f>入力シート!C11</f>
        <v>主要地方道博多天神線</v>
      </c>
      <c r="D10" s="3032"/>
    </row>
    <row r="11" spans="2:14" ht="21.9" customHeight="1">
      <c r="B11" s="20" t="s">
        <v>110</v>
      </c>
      <c r="C11" s="3033"/>
      <c r="D11" s="3034"/>
    </row>
    <row r="12" spans="2:14">
      <c r="B12" s="3035"/>
      <c r="C12" s="3036"/>
      <c r="D12" s="3037"/>
    </row>
    <row r="13" spans="2:14" ht="38.25" customHeight="1">
      <c r="B13" s="3035" t="s">
        <v>111</v>
      </c>
      <c r="C13" s="3036"/>
      <c r="D13" s="3037"/>
    </row>
    <row r="14" spans="2:14">
      <c r="B14" s="3038"/>
      <c r="C14" s="3039"/>
      <c r="D14" s="3040"/>
    </row>
    <row r="15" spans="2:14">
      <c r="B15" s="3041" t="s">
        <v>105</v>
      </c>
      <c r="C15" s="3042"/>
      <c r="D15" s="3041" t="s">
        <v>106</v>
      </c>
    </row>
    <row r="16" spans="2:14">
      <c r="B16" s="3042"/>
      <c r="C16" s="3042"/>
      <c r="D16" s="3041"/>
    </row>
    <row r="17" spans="2:4">
      <c r="B17" s="3042"/>
      <c r="C17" s="3042"/>
      <c r="D17" s="3041"/>
    </row>
    <row r="18" spans="2:4">
      <c r="B18" s="3029"/>
      <c r="C18" s="3029"/>
      <c r="D18" s="3029"/>
    </row>
    <row r="19" spans="2:4">
      <c r="B19" s="3029"/>
      <c r="C19" s="3029"/>
      <c r="D19" s="3029"/>
    </row>
    <row r="20" spans="2:4">
      <c r="B20" s="3029"/>
      <c r="C20" s="3029"/>
      <c r="D20" s="3029"/>
    </row>
    <row r="21" spans="2:4">
      <c r="B21" s="3029"/>
      <c r="C21" s="3029"/>
      <c r="D21" s="3029"/>
    </row>
    <row r="22" spans="2:4">
      <c r="B22" s="3029"/>
      <c r="C22" s="3029"/>
      <c r="D22" s="3029"/>
    </row>
    <row r="23" spans="2:4">
      <c r="B23" s="3029"/>
      <c r="C23" s="3029"/>
      <c r="D23" s="3029"/>
    </row>
    <row r="24" spans="2:4">
      <c r="B24" s="3029"/>
      <c r="C24" s="3029"/>
      <c r="D24" s="3029"/>
    </row>
    <row r="25" spans="2:4">
      <c r="B25" s="3029"/>
      <c r="C25" s="3029"/>
      <c r="D25" s="3029"/>
    </row>
    <row r="26" spans="2:4">
      <c r="B26" s="3029"/>
      <c r="C26" s="3029"/>
      <c r="D26" s="3029"/>
    </row>
    <row r="27" spans="2:4">
      <c r="B27" s="3029"/>
      <c r="C27" s="3029"/>
      <c r="D27" s="3029"/>
    </row>
    <row r="28" spans="2:4">
      <c r="B28" s="3029"/>
      <c r="C28" s="3029"/>
      <c r="D28" s="3029"/>
    </row>
    <row r="29" spans="2:4">
      <c r="B29" s="3029"/>
      <c r="C29" s="3029"/>
      <c r="D29" s="3029"/>
    </row>
    <row r="30" spans="2:4">
      <c r="B30" s="3029"/>
      <c r="C30" s="3029"/>
      <c r="D30" s="3029"/>
    </row>
    <row r="31" spans="2:4">
      <c r="B31" s="3029"/>
      <c r="C31" s="3029"/>
      <c r="D31" s="3029"/>
    </row>
    <row r="32" spans="2:4">
      <c r="B32" s="3029"/>
      <c r="C32" s="3029"/>
      <c r="D32" s="3029"/>
    </row>
    <row r="33" spans="1:4">
      <c r="B33" s="3029"/>
      <c r="C33" s="3029"/>
      <c r="D33" s="3029"/>
    </row>
    <row r="34" spans="1:4">
      <c r="B34" s="3029"/>
      <c r="C34" s="3029"/>
      <c r="D34" s="3029"/>
    </row>
    <row r="35" spans="1:4">
      <c r="B35" s="3029"/>
      <c r="C35" s="3029"/>
      <c r="D35" s="3029"/>
    </row>
    <row r="36" spans="1:4">
      <c r="B36" s="3029"/>
      <c r="C36" s="3029"/>
      <c r="D36" s="3029"/>
    </row>
    <row r="37" spans="1:4">
      <c r="B37" s="3029"/>
      <c r="C37" s="3029"/>
      <c r="D37" s="3029"/>
    </row>
    <row r="38" spans="1:4">
      <c r="B38" s="3029"/>
      <c r="C38" s="3029"/>
      <c r="D38" s="3029"/>
    </row>
    <row r="39" spans="1:4">
      <c r="B39" s="3029"/>
      <c r="C39" s="3029"/>
      <c r="D39" s="3029"/>
    </row>
    <row r="40" spans="1:4">
      <c r="B40" s="3029"/>
      <c r="C40" s="3029"/>
      <c r="D40" s="3029"/>
    </row>
    <row r="41" spans="1:4">
      <c r="B41" s="3029"/>
      <c r="C41" s="3029"/>
      <c r="D41" s="3029"/>
    </row>
    <row r="42" spans="1:4">
      <c r="B42" s="21"/>
      <c r="C42" s="21"/>
      <c r="D42" s="21"/>
    </row>
    <row r="43" spans="1:4" ht="22.5" customHeight="1">
      <c r="A43" s="22"/>
      <c r="B43" s="3030" t="s">
        <v>112</v>
      </c>
      <c r="C43" s="3030"/>
      <c r="D43" s="3030"/>
    </row>
    <row r="44" spans="1:4" ht="22.5" customHeight="1">
      <c r="A44" s="22"/>
      <c r="B44" s="3030"/>
      <c r="C44" s="3030"/>
      <c r="D44" s="3030"/>
    </row>
    <row r="45" spans="1:4" ht="22.5" customHeight="1">
      <c r="A45" s="22"/>
      <c r="B45" s="3030"/>
      <c r="C45" s="3030"/>
      <c r="D45" s="3030"/>
    </row>
    <row r="46" spans="1:4" ht="22.5" customHeight="1">
      <c r="A46" s="22"/>
      <c r="B46" s="3030"/>
      <c r="C46" s="3030"/>
      <c r="D46" s="3030"/>
    </row>
    <row r="47" spans="1:4" ht="20.100000000000001" customHeight="1">
      <c r="B47" s="23"/>
      <c r="C47" s="23"/>
      <c r="D47" s="23"/>
    </row>
    <row r="48" spans="1:4" ht="20.100000000000001" customHeight="1">
      <c r="B48" s="23"/>
      <c r="C48" s="23"/>
      <c r="D48" s="23"/>
    </row>
    <row r="49" spans="2:4" ht="20.100000000000001" customHeight="1">
      <c r="B49" s="23"/>
      <c r="C49" s="23"/>
      <c r="D49" s="23"/>
    </row>
  </sheetData>
  <sheetProtection formatCells="0"/>
  <mergeCells count="29">
    <mergeCell ref="B3:D3"/>
    <mergeCell ref="B5:D5"/>
    <mergeCell ref="B6:D6"/>
    <mergeCell ref="B7:D7"/>
    <mergeCell ref="C9:D9"/>
    <mergeCell ref="C8:D8"/>
    <mergeCell ref="C10:D11"/>
    <mergeCell ref="B12:D12"/>
    <mergeCell ref="B13:D13"/>
    <mergeCell ref="B14:D14"/>
    <mergeCell ref="B15:C17"/>
    <mergeCell ref="D15:D17"/>
    <mergeCell ref="B18:C20"/>
    <mergeCell ref="D18:D20"/>
    <mergeCell ref="B21:C23"/>
    <mergeCell ref="D21:D23"/>
    <mergeCell ref="B24:C26"/>
    <mergeCell ref="D24:D26"/>
    <mergeCell ref="B27:C29"/>
    <mergeCell ref="D27:D29"/>
    <mergeCell ref="B39:C41"/>
    <mergeCell ref="D39:D41"/>
    <mergeCell ref="B43:D46"/>
    <mergeCell ref="B30:C32"/>
    <mergeCell ref="D30:D32"/>
    <mergeCell ref="B33:C35"/>
    <mergeCell ref="D33:D35"/>
    <mergeCell ref="B36:C38"/>
    <mergeCell ref="D36:D38"/>
  </mergeCells>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0"/>
  </sheetPr>
  <dimension ref="A2:J35"/>
  <sheetViews>
    <sheetView view="pageBreakPreview" topLeftCell="A16" zoomScale="80" zoomScaleNormal="100" zoomScaleSheetLayoutView="80" workbookViewId="0">
      <selection activeCell="C11" sqref="C11"/>
    </sheetView>
  </sheetViews>
  <sheetFormatPr defaultColWidth="9" defaultRowHeight="13.2"/>
  <cols>
    <col min="1" max="16384" width="9" style="413"/>
  </cols>
  <sheetData>
    <row r="2" spans="1:10" ht="13.8">
      <c r="A2" s="405" t="s">
        <v>685</v>
      </c>
    </row>
    <row r="3" spans="1:10">
      <c r="A3" s="405"/>
    </row>
    <row r="4" spans="1:10" ht="13.8">
      <c r="A4" s="414"/>
    </row>
    <row r="5" spans="1:10" ht="19.2">
      <c r="A5" s="3059" t="s">
        <v>979</v>
      </c>
      <c r="B5" s="3059"/>
      <c r="C5" s="3059"/>
      <c r="D5" s="3059"/>
      <c r="E5" s="3059"/>
      <c r="F5" s="3059"/>
      <c r="G5" s="3059"/>
      <c r="H5" s="3059"/>
      <c r="I5" s="3059"/>
    </row>
    <row r="6" spans="1:10" ht="19.2">
      <c r="A6" s="415"/>
    </row>
    <row r="7" spans="1:10" ht="13.8">
      <c r="A7" s="414"/>
    </row>
    <row r="8" spans="1:10">
      <c r="A8" s="2042" t="str">
        <f>IF(入力シート!C24&lt;30000000,"福岡県"&amp;入力シート!C5&amp;"長　殿","福岡県知事　殿")</f>
        <v>福岡県○○県土整備事務所長　殿</v>
      </c>
      <c r="B8" s="2042"/>
      <c r="C8" s="2042"/>
      <c r="D8" s="2042"/>
    </row>
    <row r="9" spans="1:10" ht="20.25" customHeight="1">
      <c r="A9" s="414"/>
    </row>
    <row r="10" spans="1:10" ht="20.25" customHeight="1">
      <c r="A10" s="417" t="s">
        <v>686</v>
      </c>
      <c r="B10" s="3058" t="str">
        <f>"50"&amp;入力シート!C3&amp;"-"&amp;入力シート!C4</f>
        <v>507-12345-001</v>
      </c>
      <c r="C10" s="3058"/>
      <c r="D10" s="3058"/>
      <c r="E10" s="469"/>
      <c r="F10" s="469"/>
      <c r="G10" s="469"/>
      <c r="H10" s="469"/>
    </row>
    <row r="11" spans="1:10" ht="20.25" customHeight="1">
      <c r="A11" s="418"/>
      <c r="B11" s="469"/>
      <c r="C11" s="469"/>
      <c r="D11" s="469"/>
      <c r="E11" s="469"/>
      <c r="F11" s="469"/>
      <c r="G11" s="469"/>
      <c r="H11" s="469"/>
    </row>
    <row r="12" spans="1:10" ht="20.25" customHeight="1">
      <c r="A12" s="417" t="s">
        <v>687</v>
      </c>
      <c r="B12" s="3058" t="str">
        <f>入力シート!C9&amp;"　　"&amp;入力シート!C10</f>
        <v>道路整備事業　　県道博多天神線排水性舗装工事（第２工区）</v>
      </c>
      <c r="C12" s="3058"/>
      <c r="D12" s="3058"/>
      <c r="E12" s="3058"/>
      <c r="F12" s="3058"/>
      <c r="G12" s="3058"/>
      <c r="H12" s="3058"/>
    </row>
    <row r="13" spans="1:10" ht="20.25" customHeight="1">
      <c r="A13" s="418"/>
      <c r="B13" s="469"/>
      <c r="C13" s="469"/>
      <c r="D13" s="469"/>
      <c r="E13" s="469"/>
      <c r="F13" s="469"/>
      <c r="G13" s="469"/>
      <c r="H13" s="469"/>
    </row>
    <row r="14" spans="1:10" ht="20.25" customHeight="1">
      <c r="A14" s="417" t="s">
        <v>644</v>
      </c>
      <c r="B14" s="3058" t="str">
        <f>入力シート!C10</f>
        <v>県道博多天神線排水性舗装工事（第２工区）</v>
      </c>
      <c r="C14" s="3058"/>
      <c r="D14" s="3058"/>
      <c r="E14" s="3058"/>
      <c r="F14" s="3058"/>
      <c r="G14" s="469"/>
      <c r="H14" s="469"/>
    </row>
    <row r="15" spans="1:10" ht="20.25" customHeight="1">
      <c r="A15" s="418"/>
    </row>
    <row r="16" spans="1:10" ht="36.75" customHeight="1">
      <c r="A16" s="3060" t="s">
        <v>976</v>
      </c>
      <c r="B16" s="3060"/>
      <c r="C16" s="3060"/>
      <c r="D16" s="3060"/>
      <c r="E16" s="3060"/>
      <c r="F16" s="3060"/>
      <c r="G16" s="3060"/>
      <c r="H16" s="3060"/>
      <c r="I16" s="3060"/>
      <c r="J16" s="419"/>
    </row>
    <row r="17" spans="1:9" ht="20.25" customHeight="1">
      <c r="A17" s="416"/>
    </row>
    <row r="18" spans="1:9" ht="20.25" customHeight="1">
      <c r="A18" s="414"/>
    </row>
    <row r="19" spans="1:9" ht="20.25" customHeight="1">
      <c r="A19" s="417" t="s">
        <v>688</v>
      </c>
      <c r="B19" s="3062"/>
      <c r="C19" s="3062"/>
      <c r="D19" s="3062"/>
    </row>
    <row r="20" spans="1:9" ht="20.25" customHeight="1">
      <c r="A20" s="418"/>
    </row>
    <row r="21" spans="1:9" ht="20.25" customHeight="1">
      <c r="A21" s="3061" t="s">
        <v>689</v>
      </c>
      <c r="B21" s="3061"/>
      <c r="C21" s="3061"/>
      <c r="D21" s="3061"/>
      <c r="E21" s="3061"/>
      <c r="F21" s="3061"/>
      <c r="G21" s="3061"/>
      <c r="H21" s="3061"/>
      <c r="I21" s="3061"/>
    </row>
    <row r="22" spans="1:9" ht="20.25" customHeight="1">
      <c r="A22" s="420"/>
    </row>
    <row r="23" spans="1:9" ht="20.25" customHeight="1">
      <c r="A23" s="417" t="s">
        <v>690</v>
      </c>
      <c r="B23" s="423"/>
      <c r="C23" s="423"/>
      <c r="D23" s="423"/>
      <c r="E23" s="423"/>
      <c r="F23" s="423"/>
      <c r="G23" s="423"/>
      <c r="H23" s="423"/>
    </row>
    <row r="24" spans="1:9" ht="20.25" customHeight="1">
      <c r="A24" s="418"/>
      <c r="B24" s="424"/>
      <c r="C24" s="424"/>
      <c r="D24" s="424"/>
      <c r="E24" s="424"/>
      <c r="F24" s="424"/>
      <c r="G24" s="424"/>
      <c r="H24" s="424"/>
    </row>
    <row r="25" spans="1:9" ht="20.25" customHeight="1">
      <c r="A25" s="421"/>
      <c r="B25" s="425"/>
      <c r="C25" s="425"/>
      <c r="D25" s="425"/>
      <c r="E25" s="425"/>
      <c r="F25" s="425"/>
      <c r="G25" s="425"/>
      <c r="H25" s="425"/>
    </row>
    <row r="26" spans="1:9" ht="20.25" customHeight="1">
      <c r="A26" s="418"/>
      <c r="B26" s="424"/>
      <c r="C26" s="424"/>
      <c r="D26" s="424"/>
      <c r="E26" s="424"/>
      <c r="F26" s="424"/>
      <c r="G26" s="424"/>
      <c r="H26" s="424"/>
    </row>
    <row r="27" spans="1:9" ht="20.25" customHeight="1">
      <c r="A27" s="421"/>
      <c r="B27" s="425"/>
      <c r="C27" s="425"/>
      <c r="D27" s="425"/>
      <c r="E27" s="425"/>
      <c r="F27" s="425"/>
      <c r="G27" s="425"/>
      <c r="H27" s="425"/>
    </row>
    <row r="28" spans="1:9" ht="20.25" customHeight="1">
      <c r="A28" s="422"/>
      <c r="B28" s="423"/>
      <c r="C28" s="423"/>
      <c r="D28" s="423"/>
      <c r="E28" s="423"/>
      <c r="F28" s="423"/>
      <c r="G28" s="423"/>
      <c r="H28" s="423"/>
    </row>
    <row r="29" spans="1:9" ht="20.25" customHeight="1">
      <c r="A29" s="414"/>
    </row>
    <row r="30" spans="1:9" ht="20.25" customHeight="1">
      <c r="A30" s="414"/>
    </row>
    <row r="31" spans="1:9" ht="20.25" customHeight="1">
      <c r="F31" s="996" t="s">
        <v>1867</v>
      </c>
    </row>
    <row r="32" spans="1:9" ht="20.25" customHeight="1">
      <c r="F32" s="2039">
        <v>37778</v>
      </c>
      <c r="G32" s="2039"/>
      <c r="H32" s="2039"/>
      <c r="I32" s="2039"/>
    </row>
    <row r="33" spans="6:9" ht="20.25" customHeight="1">
      <c r="F33" s="470" t="s">
        <v>691</v>
      </c>
      <c r="G33" s="3057" t="str">
        <f>入力シート!C25</f>
        <v>福岡市博多区東公園７－７</v>
      </c>
      <c r="H33" s="3057"/>
      <c r="I33" s="3057"/>
    </row>
    <row r="34" spans="6:9" ht="20.25" customHeight="1">
      <c r="F34" s="470" t="s">
        <v>692</v>
      </c>
      <c r="G34" s="3057" t="str">
        <f>入力シート!C26</f>
        <v>(株）福岡企画技調</v>
      </c>
      <c r="H34" s="3057"/>
      <c r="I34" s="3057"/>
    </row>
    <row r="35" spans="6:9" ht="20.25" customHeight="1">
      <c r="F35" s="470" t="s">
        <v>632</v>
      </c>
      <c r="G35" s="3057" t="str">
        <f>入力シート!C27</f>
        <v>代表取締役　企画太郎</v>
      </c>
      <c r="H35" s="3057"/>
      <c r="I35" s="3057"/>
    </row>
  </sheetData>
  <mergeCells count="12">
    <mergeCell ref="A5:I5"/>
    <mergeCell ref="A16:I16"/>
    <mergeCell ref="A21:I21"/>
    <mergeCell ref="B10:D10"/>
    <mergeCell ref="B14:F14"/>
    <mergeCell ref="B19:D19"/>
    <mergeCell ref="A8:D8"/>
    <mergeCell ref="F32:I32"/>
    <mergeCell ref="G35:I35"/>
    <mergeCell ref="G34:I34"/>
    <mergeCell ref="G33:I33"/>
    <mergeCell ref="B12:H12"/>
  </mergeCells>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0"/>
  </sheetPr>
  <dimension ref="A1:X47"/>
  <sheetViews>
    <sheetView view="pageBreakPreview" zoomScale="80" zoomScaleNormal="100" zoomScaleSheetLayoutView="80" workbookViewId="0">
      <selection activeCell="C11" sqref="C11"/>
    </sheetView>
  </sheetViews>
  <sheetFormatPr defaultColWidth="3.6640625" defaultRowHeight="13.2"/>
  <cols>
    <col min="1" max="16384" width="3.6640625" style="98"/>
  </cols>
  <sheetData>
    <row r="1" spans="1:24" s="270" customFormat="1" ht="14.4" customHeight="1">
      <c r="A1" s="96" t="s">
        <v>312</v>
      </c>
      <c r="B1" s="96"/>
      <c r="C1" s="96"/>
      <c r="D1" s="96"/>
      <c r="E1" s="96"/>
      <c r="F1" s="96"/>
      <c r="G1" s="96"/>
      <c r="H1" s="96"/>
      <c r="I1" s="96"/>
      <c r="J1" s="96"/>
      <c r="K1" s="96"/>
      <c r="L1" s="96"/>
      <c r="M1" s="96"/>
      <c r="N1" s="96"/>
      <c r="O1" s="96"/>
      <c r="P1" s="96"/>
      <c r="Q1" s="96"/>
      <c r="R1" s="96"/>
      <c r="S1" s="96"/>
      <c r="T1" s="96"/>
      <c r="U1" s="96"/>
      <c r="V1" s="96"/>
      <c r="W1" s="96"/>
      <c r="X1" s="96"/>
    </row>
    <row r="2" spans="1:24" s="270" customFormat="1" ht="30" customHeight="1">
      <c r="A2" s="3092" t="s">
        <v>466</v>
      </c>
      <c r="B2" s="3092"/>
      <c r="C2" s="3092"/>
      <c r="D2" s="3092"/>
      <c r="E2" s="3092"/>
      <c r="F2" s="3092"/>
      <c r="G2" s="3092"/>
      <c r="H2" s="3092"/>
      <c r="I2" s="3092"/>
      <c r="J2" s="3092"/>
      <c r="K2" s="3092"/>
      <c r="L2" s="3092"/>
      <c r="M2" s="3092"/>
      <c r="N2" s="3092"/>
      <c r="O2" s="3092"/>
      <c r="P2" s="3092"/>
      <c r="Q2" s="3092"/>
      <c r="R2" s="3092"/>
      <c r="S2" s="3092"/>
      <c r="T2" s="3092"/>
      <c r="U2" s="3092"/>
      <c r="V2" s="3092"/>
      <c r="W2" s="3092"/>
      <c r="X2" s="3092"/>
    </row>
    <row r="3" spans="1:24" s="270" customFormat="1">
      <c r="A3" s="113"/>
      <c r="B3" s="114"/>
      <c r="C3" s="114"/>
      <c r="D3" s="114"/>
      <c r="E3" s="114"/>
      <c r="F3" s="114"/>
      <c r="G3" s="114"/>
      <c r="H3" s="114"/>
      <c r="I3" s="114"/>
      <c r="J3" s="114"/>
      <c r="K3" s="114"/>
      <c r="L3" s="114"/>
      <c r="M3" s="114"/>
      <c r="N3" s="114"/>
      <c r="O3" s="114"/>
      <c r="P3" s="114"/>
      <c r="Q3" s="114"/>
      <c r="R3" s="114"/>
      <c r="S3" s="114"/>
      <c r="T3" s="114"/>
      <c r="U3" s="114"/>
      <c r="V3" s="114"/>
      <c r="W3" s="114"/>
      <c r="X3" s="115"/>
    </row>
    <row r="4" spans="1:24" s="270" customFormat="1">
      <c r="A4" s="116"/>
      <c r="B4" s="117"/>
      <c r="C4" s="117"/>
      <c r="D4" s="117"/>
      <c r="E4" s="117"/>
      <c r="F4" s="117"/>
      <c r="G4" s="117"/>
      <c r="H4" s="117"/>
      <c r="I4" s="117"/>
      <c r="J4" s="117"/>
      <c r="K4" s="117"/>
      <c r="L4" s="117"/>
      <c r="M4" s="117"/>
      <c r="N4" s="230"/>
      <c r="O4" s="118"/>
      <c r="P4" s="230" t="s">
        <v>233</v>
      </c>
      <c r="Q4" s="2356">
        <v>37778</v>
      </c>
      <c r="R4" s="2356"/>
      <c r="S4" s="2356"/>
      <c r="T4" s="2356"/>
      <c r="U4" s="2356"/>
      <c r="V4" s="2356"/>
      <c r="W4" s="2356"/>
      <c r="X4" s="119"/>
    </row>
    <row r="5" spans="1:24" s="270" customFormat="1">
      <c r="A5" s="116"/>
      <c r="B5" s="117"/>
      <c r="C5" s="117"/>
      <c r="D5" s="117"/>
      <c r="E5" s="117"/>
      <c r="F5" s="370" t="str">
        <f>"第50"&amp;入力シート!C3&amp;"-"&amp;入力シート!C4&amp;"号"</f>
        <v>第507-12345-001号</v>
      </c>
      <c r="G5" s="370"/>
      <c r="H5" s="370"/>
      <c r="I5" s="370"/>
      <c r="J5" s="370"/>
      <c r="K5" s="117"/>
      <c r="L5" s="117"/>
      <c r="M5" s="117"/>
      <c r="N5" s="230"/>
      <c r="O5" s="118"/>
      <c r="P5" s="230"/>
      <c r="Q5" s="226"/>
      <c r="R5" s="226"/>
      <c r="S5" s="226"/>
      <c r="T5" s="226"/>
      <c r="U5" s="226"/>
      <c r="V5" s="226"/>
      <c r="W5" s="226"/>
      <c r="X5" s="119"/>
    </row>
    <row r="6" spans="1:24" s="270" customFormat="1" ht="13.5" customHeight="1">
      <c r="A6" s="116"/>
      <c r="B6" s="117"/>
      <c r="C6" s="117"/>
      <c r="D6" s="3095" t="s">
        <v>228</v>
      </c>
      <c r="E6" s="3095"/>
      <c r="F6" s="3096" t="str">
        <f>入力シート!C10</f>
        <v>県道博多天神線排水性舗装工事（第２工区）</v>
      </c>
      <c r="G6" s="3097"/>
      <c r="H6" s="3097"/>
      <c r="I6" s="3097"/>
      <c r="J6" s="3097"/>
      <c r="K6" s="3097"/>
      <c r="L6" s="3097"/>
      <c r="M6" s="3097"/>
      <c r="N6" s="3097"/>
      <c r="O6" s="3097"/>
      <c r="P6" s="3097"/>
      <c r="Q6" s="3097"/>
      <c r="R6" s="3097"/>
      <c r="S6" s="3097"/>
      <c r="T6" s="3097"/>
      <c r="U6" s="3097"/>
      <c r="V6" s="3097"/>
      <c r="W6" s="3097"/>
      <c r="X6" s="3098"/>
    </row>
    <row r="7" spans="1:24" s="270" customFormat="1">
      <c r="A7" s="116"/>
      <c r="B7" s="117"/>
      <c r="C7" s="117"/>
      <c r="D7" s="117"/>
      <c r="E7" s="117"/>
      <c r="F7" s="117"/>
      <c r="G7" s="117"/>
      <c r="H7" s="117"/>
      <c r="I7" s="117"/>
      <c r="J7" s="117"/>
      <c r="K7" s="117"/>
      <c r="L7" s="117"/>
      <c r="M7" s="117"/>
      <c r="N7" s="117"/>
      <c r="O7" s="117"/>
      <c r="P7" s="117"/>
      <c r="Q7" s="117"/>
      <c r="R7" s="117"/>
      <c r="S7" s="117"/>
      <c r="T7" s="117"/>
      <c r="U7" s="117"/>
      <c r="V7" s="117"/>
      <c r="W7" s="117"/>
      <c r="X7" s="119"/>
    </row>
    <row r="8" spans="1:24" s="270" customFormat="1">
      <c r="A8" s="116"/>
      <c r="B8" s="117"/>
      <c r="C8" s="117"/>
      <c r="D8" s="117"/>
      <c r="E8" s="117" t="s">
        <v>467</v>
      </c>
      <c r="F8" s="117"/>
      <c r="G8" s="117"/>
      <c r="H8" s="117"/>
      <c r="I8" s="117"/>
      <c r="J8" s="117"/>
      <c r="K8" s="117"/>
      <c r="L8" s="117"/>
      <c r="M8" s="117"/>
      <c r="N8" s="117"/>
      <c r="O8" s="117"/>
      <c r="P8" s="117"/>
      <c r="Q8" s="117"/>
      <c r="R8" s="117"/>
      <c r="S8" s="117"/>
      <c r="T8" s="117"/>
      <c r="U8" s="117"/>
      <c r="V8" s="117"/>
      <c r="W8" s="117"/>
      <c r="X8" s="119"/>
    </row>
    <row r="9" spans="1:24" s="270" customFormat="1">
      <c r="A9" s="116"/>
      <c r="B9" s="117"/>
      <c r="C9" s="117"/>
      <c r="D9" s="117"/>
      <c r="E9" s="117"/>
      <c r="F9" s="117"/>
      <c r="G9" s="117"/>
      <c r="H9" s="117"/>
      <c r="I9" s="117"/>
      <c r="J9" s="117"/>
      <c r="K9" s="117"/>
      <c r="L9" s="117"/>
      <c r="M9" s="117"/>
      <c r="N9" s="117"/>
      <c r="O9" s="117"/>
      <c r="P9" s="117"/>
      <c r="Q9" s="117"/>
      <c r="R9" s="117"/>
      <c r="S9" s="117"/>
      <c r="T9" s="117"/>
      <c r="U9" s="117"/>
      <c r="V9" s="117"/>
      <c r="W9" s="117"/>
      <c r="X9" s="119"/>
    </row>
    <row r="10" spans="1:24" s="270" customFormat="1">
      <c r="A10" s="3067" t="s">
        <v>25</v>
      </c>
      <c r="B10" s="2360"/>
      <c r="C10" s="2360"/>
      <c r="D10" s="2360"/>
      <c r="E10" s="2360"/>
      <c r="F10" s="2360"/>
      <c r="G10" s="2360"/>
      <c r="H10" s="2360"/>
      <c r="I10" s="2360"/>
      <c r="J10" s="2360"/>
      <c r="K10" s="2360"/>
      <c r="L10" s="2360"/>
      <c r="M10" s="2360"/>
      <c r="N10" s="2360"/>
      <c r="O10" s="2360"/>
      <c r="P10" s="2360"/>
      <c r="Q10" s="2360"/>
      <c r="R10" s="2360"/>
      <c r="S10" s="2360"/>
      <c r="T10" s="2360"/>
      <c r="U10" s="2360"/>
      <c r="V10" s="2360"/>
      <c r="W10" s="2360"/>
      <c r="X10" s="3093"/>
    </row>
    <row r="11" spans="1:24" s="270" customFormat="1">
      <c r="A11" s="116"/>
      <c r="B11" s="117"/>
      <c r="C11" s="117"/>
      <c r="D11" s="117"/>
      <c r="E11" s="117"/>
      <c r="F11" s="117"/>
      <c r="G11" s="117"/>
      <c r="H11" s="117"/>
      <c r="I11" s="117"/>
      <c r="J11" s="117"/>
      <c r="K11" s="117"/>
      <c r="L11" s="117"/>
      <c r="M11" s="117"/>
      <c r="N11" s="117"/>
      <c r="O11" s="117"/>
      <c r="P11" s="117"/>
      <c r="Q11" s="117"/>
      <c r="R11" s="117"/>
      <c r="S11" s="117"/>
      <c r="T11" s="117"/>
      <c r="U11" s="117"/>
      <c r="V11" s="117"/>
      <c r="W11" s="117"/>
      <c r="X11" s="119"/>
    </row>
    <row r="12" spans="1:24" s="270" customFormat="1">
      <c r="A12" s="116"/>
      <c r="B12" s="3094" t="s">
        <v>468</v>
      </c>
      <c r="C12" s="3094"/>
      <c r="D12" s="3094"/>
      <c r="E12" s="3094" t="s">
        <v>313</v>
      </c>
      <c r="F12" s="3094"/>
      <c r="G12" s="3094"/>
      <c r="H12" s="3094" t="s">
        <v>26</v>
      </c>
      <c r="I12" s="3094"/>
      <c r="J12" s="3094" t="s">
        <v>469</v>
      </c>
      <c r="K12" s="3094"/>
      <c r="L12" s="3094"/>
      <c r="M12" s="3094" t="s">
        <v>470</v>
      </c>
      <c r="N12" s="3094"/>
      <c r="O12" s="3094"/>
      <c r="P12" s="3094"/>
      <c r="Q12" s="3094"/>
      <c r="R12" s="3094"/>
      <c r="S12" s="3094"/>
      <c r="T12" s="3094"/>
      <c r="U12" s="3094"/>
      <c r="V12" s="3094" t="s">
        <v>130</v>
      </c>
      <c r="W12" s="3094"/>
      <c r="X12" s="119"/>
    </row>
    <row r="13" spans="1:24" s="270" customFormat="1">
      <c r="A13" s="116"/>
      <c r="B13" s="3094"/>
      <c r="C13" s="3094"/>
      <c r="D13" s="3094"/>
      <c r="E13" s="3094"/>
      <c r="F13" s="3094"/>
      <c r="G13" s="3094"/>
      <c r="H13" s="3094"/>
      <c r="I13" s="3094"/>
      <c r="J13" s="3094"/>
      <c r="K13" s="3094"/>
      <c r="L13" s="3094"/>
      <c r="M13" s="3094" t="s">
        <v>471</v>
      </c>
      <c r="N13" s="3094"/>
      <c r="O13" s="3094"/>
      <c r="P13" s="3094" t="s">
        <v>472</v>
      </c>
      <c r="Q13" s="3094"/>
      <c r="R13" s="3094" t="s">
        <v>473</v>
      </c>
      <c r="S13" s="3094"/>
      <c r="T13" s="3094" t="s">
        <v>474</v>
      </c>
      <c r="U13" s="3094"/>
      <c r="V13" s="3094"/>
      <c r="W13" s="3094"/>
      <c r="X13" s="119"/>
    </row>
    <row r="14" spans="1:24" s="270" customFormat="1" ht="27" customHeight="1">
      <c r="A14" s="116"/>
      <c r="B14" s="3063" t="s">
        <v>1572</v>
      </c>
      <c r="C14" s="3063"/>
      <c r="D14" s="3063"/>
      <c r="E14" s="3063" t="s">
        <v>1573</v>
      </c>
      <c r="F14" s="3063"/>
      <c r="G14" s="3063"/>
      <c r="H14" s="3088" t="s">
        <v>1577</v>
      </c>
      <c r="I14" s="3088"/>
      <c r="J14" s="3088">
        <v>10</v>
      </c>
      <c r="K14" s="3088"/>
      <c r="L14" s="3088"/>
      <c r="M14" s="3089"/>
      <c r="N14" s="3090"/>
      <c r="O14" s="3091"/>
      <c r="P14" s="3065"/>
      <c r="Q14" s="3065"/>
      <c r="R14" s="3065"/>
      <c r="S14" s="3065"/>
      <c r="T14" s="2325"/>
      <c r="U14" s="2325"/>
      <c r="V14" s="3068"/>
      <c r="W14" s="3068"/>
      <c r="X14" s="119"/>
    </row>
    <row r="15" spans="1:24" s="270" customFormat="1" ht="27" customHeight="1">
      <c r="A15" s="116"/>
      <c r="B15" s="3063"/>
      <c r="C15" s="3063"/>
      <c r="D15" s="3063"/>
      <c r="E15" s="3063" t="s">
        <v>1574</v>
      </c>
      <c r="F15" s="3063"/>
      <c r="G15" s="3063"/>
      <c r="H15" s="3088" t="s">
        <v>1577</v>
      </c>
      <c r="I15" s="3088"/>
      <c r="J15" s="3088">
        <v>8</v>
      </c>
      <c r="K15" s="3088"/>
      <c r="L15" s="3088"/>
      <c r="M15" s="3064"/>
      <c r="N15" s="3064"/>
      <c r="O15" s="3064"/>
      <c r="P15" s="3065"/>
      <c r="Q15" s="3065"/>
      <c r="R15" s="3065"/>
      <c r="S15" s="3065"/>
      <c r="T15" s="2325"/>
      <c r="U15" s="2325"/>
      <c r="V15" s="3068"/>
      <c r="W15" s="3068"/>
      <c r="X15" s="119"/>
    </row>
    <row r="16" spans="1:24" s="270" customFormat="1" ht="27" customHeight="1">
      <c r="A16" s="116"/>
      <c r="B16" s="3063"/>
      <c r="C16" s="3063"/>
      <c r="D16" s="3063"/>
      <c r="E16" s="3063" t="s">
        <v>1575</v>
      </c>
      <c r="F16" s="3063"/>
      <c r="G16" s="3063"/>
      <c r="H16" s="3088" t="s">
        <v>1577</v>
      </c>
      <c r="I16" s="3088"/>
      <c r="J16" s="3088">
        <v>5</v>
      </c>
      <c r="K16" s="3088"/>
      <c r="L16" s="3088"/>
      <c r="M16" s="3064"/>
      <c r="N16" s="3064"/>
      <c r="O16" s="3064"/>
      <c r="P16" s="3065"/>
      <c r="Q16" s="3065"/>
      <c r="R16" s="3065"/>
      <c r="S16" s="3065"/>
      <c r="T16" s="2325"/>
      <c r="U16" s="2325"/>
      <c r="V16" s="3068"/>
      <c r="W16" s="3068"/>
      <c r="X16" s="119"/>
    </row>
    <row r="17" spans="1:24" s="270" customFormat="1" ht="27" customHeight="1">
      <c r="A17" s="116"/>
      <c r="B17" s="3063"/>
      <c r="C17" s="3063"/>
      <c r="D17" s="3063"/>
      <c r="E17" s="3063" t="s">
        <v>1576</v>
      </c>
      <c r="F17" s="3063"/>
      <c r="G17" s="3063"/>
      <c r="H17" s="3088" t="s">
        <v>1577</v>
      </c>
      <c r="I17" s="3088"/>
      <c r="J17" s="3088">
        <v>3</v>
      </c>
      <c r="K17" s="3088"/>
      <c r="L17" s="3088"/>
      <c r="M17" s="3064"/>
      <c r="N17" s="3064"/>
      <c r="O17" s="3064"/>
      <c r="P17" s="3065"/>
      <c r="Q17" s="3065"/>
      <c r="R17" s="3065"/>
      <c r="S17" s="3065"/>
      <c r="T17" s="2325"/>
      <c r="U17" s="2325"/>
      <c r="V17" s="3068"/>
      <c r="W17" s="3068"/>
      <c r="X17" s="119"/>
    </row>
    <row r="18" spans="1:24" s="270" customFormat="1" ht="27" customHeight="1">
      <c r="A18" s="116"/>
      <c r="B18" s="3063"/>
      <c r="C18" s="3063"/>
      <c r="D18" s="3063"/>
      <c r="E18" s="3063"/>
      <c r="F18" s="3063"/>
      <c r="G18" s="3063"/>
      <c r="H18" s="3063"/>
      <c r="I18" s="3063"/>
      <c r="J18" s="3063"/>
      <c r="K18" s="3063"/>
      <c r="L18" s="3063"/>
      <c r="M18" s="3064"/>
      <c r="N18" s="3064"/>
      <c r="O18" s="3064"/>
      <c r="P18" s="3065"/>
      <c r="Q18" s="3065"/>
      <c r="R18" s="3065"/>
      <c r="S18" s="3065"/>
      <c r="T18" s="2325"/>
      <c r="U18" s="2325"/>
      <c r="V18" s="3068"/>
      <c r="W18" s="3068"/>
      <c r="X18" s="119"/>
    </row>
    <row r="19" spans="1:24" s="270" customFormat="1" ht="27" customHeight="1">
      <c r="A19" s="116"/>
      <c r="B19" s="3063"/>
      <c r="C19" s="3063"/>
      <c r="D19" s="3063"/>
      <c r="E19" s="3063"/>
      <c r="F19" s="3063"/>
      <c r="G19" s="3063"/>
      <c r="H19" s="3063"/>
      <c r="I19" s="3063"/>
      <c r="J19" s="3063"/>
      <c r="K19" s="3063"/>
      <c r="L19" s="3063"/>
      <c r="M19" s="3064"/>
      <c r="N19" s="3064"/>
      <c r="O19" s="3064"/>
      <c r="P19" s="3065"/>
      <c r="Q19" s="3065"/>
      <c r="R19" s="3065"/>
      <c r="S19" s="3065"/>
      <c r="T19" s="2325"/>
      <c r="U19" s="2325"/>
      <c r="V19" s="3068"/>
      <c r="W19" s="3068"/>
      <c r="X19" s="119"/>
    </row>
    <row r="20" spans="1:24" s="270" customFormat="1" ht="27" customHeight="1">
      <c r="A20" s="116"/>
      <c r="B20" s="3063"/>
      <c r="C20" s="3063"/>
      <c r="D20" s="3063"/>
      <c r="E20" s="3063"/>
      <c r="F20" s="3063"/>
      <c r="G20" s="3063"/>
      <c r="H20" s="3063"/>
      <c r="I20" s="3063"/>
      <c r="J20" s="3063"/>
      <c r="K20" s="3063"/>
      <c r="L20" s="3063"/>
      <c r="M20" s="3064"/>
      <c r="N20" s="3064"/>
      <c r="O20" s="3064"/>
      <c r="P20" s="3065"/>
      <c r="Q20" s="3065"/>
      <c r="R20" s="3065"/>
      <c r="S20" s="3065"/>
      <c r="T20" s="2325"/>
      <c r="U20" s="2325"/>
      <c r="V20" s="3068"/>
      <c r="W20" s="3068"/>
      <c r="X20" s="119"/>
    </row>
    <row r="21" spans="1:24" s="270" customFormat="1" ht="27" customHeight="1">
      <c r="A21" s="116"/>
      <c r="B21" s="3063"/>
      <c r="C21" s="3063"/>
      <c r="D21" s="3063"/>
      <c r="E21" s="3063"/>
      <c r="F21" s="3063"/>
      <c r="G21" s="3063"/>
      <c r="H21" s="3063"/>
      <c r="I21" s="3063"/>
      <c r="J21" s="3063"/>
      <c r="K21" s="3063"/>
      <c r="L21" s="3063"/>
      <c r="M21" s="3064"/>
      <c r="N21" s="3064"/>
      <c r="O21" s="3064"/>
      <c r="P21" s="3065"/>
      <c r="Q21" s="3065"/>
      <c r="R21" s="3065"/>
      <c r="S21" s="3065"/>
      <c r="T21" s="2325"/>
      <c r="U21" s="2325"/>
      <c r="V21" s="3068"/>
      <c r="W21" s="3068"/>
      <c r="X21" s="119"/>
    </row>
    <row r="22" spans="1:24" s="270" customFormat="1" ht="27" customHeight="1">
      <c r="A22" s="116"/>
      <c r="B22" s="3063"/>
      <c r="C22" s="3063"/>
      <c r="D22" s="3063"/>
      <c r="E22" s="3063"/>
      <c r="F22" s="3063"/>
      <c r="G22" s="3063"/>
      <c r="H22" s="3063"/>
      <c r="I22" s="3063"/>
      <c r="J22" s="3063"/>
      <c r="K22" s="3063"/>
      <c r="L22" s="3063"/>
      <c r="M22" s="3064"/>
      <c r="N22" s="3064"/>
      <c r="O22" s="3064"/>
      <c r="P22" s="3065"/>
      <c r="Q22" s="3065"/>
      <c r="R22" s="3065"/>
      <c r="S22" s="3065"/>
      <c r="T22" s="2325"/>
      <c r="U22" s="2325"/>
      <c r="V22" s="3068"/>
      <c r="W22" s="3068"/>
      <c r="X22" s="119"/>
    </row>
    <row r="23" spans="1:24" s="270" customFormat="1" ht="27" customHeight="1">
      <c r="A23" s="116"/>
      <c r="B23" s="3063"/>
      <c r="C23" s="3063"/>
      <c r="D23" s="3063"/>
      <c r="E23" s="3063"/>
      <c r="F23" s="3063"/>
      <c r="G23" s="3063"/>
      <c r="H23" s="3063"/>
      <c r="I23" s="3063"/>
      <c r="J23" s="3063"/>
      <c r="K23" s="3063"/>
      <c r="L23" s="3063"/>
      <c r="M23" s="3064"/>
      <c r="N23" s="3064"/>
      <c r="O23" s="3064"/>
      <c r="P23" s="3065"/>
      <c r="Q23" s="3065"/>
      <c r="R23" s="3065"/>
      <c r="S23" s="3065"/>
      <c r="T23" s="2325"/>
      <c r="U23" s="2325"/>
      <c r="V23" s="3068"/>
      <c r="W23" s="3068"/>
      <c r="X23" s="119"/>
    </row>
    <row r="24" spans="1:24" s="270" customFormat="1" ht="27" customHeight="1">
      <c r="A24" s="116"/>
      <c r="B24" s="3063"/>
      <c r="C24" s="3063"/>
      <c r="D24" s="3063"/>
      <c r="E24" s="3063"/>
      <c r="F24" s="3063"/>
      <c r="G24" s="3063"/>
      <c r="H24" s="3063"/>
      <c r="I24" s="3063"/>
      <c r="J24" s="3063"/>
      <c r="K24" s="3063"/>
      <c r="L24" s="3063"/>
      <c r="M24" s="3064"/>
      <c r="N24" s="3064"/>
      <c r="O24" s="3064"/>
      <c r="P24" s="3065"/>
      <c r="Q24" s="3065"/>
      <c r="R24" s="3065"/>
      <c r="S24" s="3065"/>
      <c r="T24" s="2325"/>
      <c r="U24" s="2325"/>
      <c r="V24" s="3068"/>
      <c r="W24" s="3068"/>
      <c r="X24" s="119"/>
    </row>
    <row r="25" spans="1:24" s="270" customFormat="1" ht="27" customHeight="1">
      <c r="A25" s="116"/>
      <c r="B25" s="3063"/>
      <c r="C25" s="3063"/>
      <c r="D25" s="3063"/>
      <c r="E25" s="3063"/>
      <c r="F25" s="3063"/>
      <c r="G25" s="3063"/>
      <c r="H25" s="3063"/>
      <c r="I25" s="3063"/>
      <c r="J25" s="3063"/>
      <c r="K25" s="3063"/>
      <c r="L25" s="3063"/>
      <c r="M25" s="3064"/>
      <c r="N25" s="3064"/>
      <c r="O25" s="3064"/>
      <c r="P25" s="3065"/>
      <c r="Q25" s="3065"/>
      <c r="R25" s="3065"/>
      <c r="S25" s="3065"/>
      <c r="T25" s="2325"/>
      <c r="U25" s="2325"/>
      <c r="V25" s="3068"/>
      <c r="W25" s="3068"/>
      <c r="X25" s="119"/>
    </row>
    <row r="26" spans="1:24" s="270" customFormat="1" ht="27" customHeight="1">
      <c r="A26" s="116"/>
      <c r="B26" s="3063"/>
      <c r="C26" s="3063"/>
      <c r="D26" s="3063"/>
      <c r="E26" s="3063"/>
      <c r="F26" s="3063"/>
      <c r="G26" s="3063"/>
      <c r="H26" s="3063"/>
      <c r="I26" s="3063"/>
      <c r="J26" s="3063"/>
      <c r="K26" s="3063"/>
      <c r="L26" s="3063"/>
      <c r="M26" s="3064"/>
      <c r="N26" s="3064"/>
      <c r="O26" s="3064"/>
      <c r="P26" s="3065"/>
      <c r="Q26" s="3065"/>
      <c r="R26" s="3065"/>
      <c r="S26" s="3065"/>
      <c r="T26" s="2325"/>
      <c r="U26" s="2325"/>
      <c r="V26" s="3068"/>
      <c r="W26" s="3068"/>
      <c r="X26" s="119"/>
    </row>
    <row r="27" spans="1:24" s="270" customFormat="1" ht="27" customHeight="1">
      <c r="A27" s="116"/>
      <c r="B27" s="3063"/>
      <c r="C27" s="3063"/>
      <c r="D27" s="3063"/>
      <c r="E27" s="3063"/>
      <c r="F27" s="3063"/>
      <c r="G27" s="3063"/>
      <c r="H27" s="3063"/>
      <c r="I27" s="3063"/>
      <c r="J27" s="3063"/>
      <c r="K27" s="3063"/>
      <c r="L27" s="3063"/>
      <c r="M27" s="3064"/>
      <c r="N27" s="3064"/>
      <c r="O27" s="3064"/>
      <c r="P27" s="3065"/>
      <c r="Q27" s="3065"/>
      <c r="R27" s="3065"/>
      <c r="S27" s="3065"/>
      <c r="T27" s="2325"/>
      <c r="U27" s="2325"/>
      <c r="V27" s="3068"/>
      <c r="W27" s="3068"/>
      <c r="X27" s="119"/>
    </row>
    <row r="28" spans="1:24" s="270" customFormat="1" ht="27" customHeight="1">
      <c r="A28" s="116"/>
      <c r="B28" s="3063"/>
      <c r="C28" s="3063"/>
      <c r="D28" s="3063"/>
      <c r="E28" s="3063"/>
      <c r="F28" s="3063"/>
      <c r="G28" s="3063"/>
      <c r="H28" s="3063"/>
      <c r="I28" s="3063"/>
      <c r="J28" s="3063"/>
      <c r="K28" s="3063"/>
      <c r="L28" s="3063"/>
      <c r="M28" s="3064"/>
      <c r="N28" s="3064"/>
      <c r="O28" s="3064"/>
      <c r="P28" s="3065"/>
      <c r="Q28" s="3065"/>
      <c r="R28" s="3065"/>
      <c r="S28" s="3065"/>
      <c r="T28" s="2325"/>
      <c r="U28" s="2325"/>
      <c r="V28" s="3068"/>
      <c r="W28" s="3068"/>
      <c r="X28" s="119"/>
    </row>
    <row r="29" spans="1:24" s="270" customFormat="1">
      <c r="A29" s="120"/>
      <c r="B29" s="121"/>
      <c r="C29" s="121"/>
      <c r="D29" s="121"/>
      <c r="E29" s="121"/>
      <c r="F29" s="121"/>
      <c r="G29" s="121"/>
      <c r="H29" s="121"/>
      <c r="I29" s="121"/>
      <c r="J29" s="121"/>
      <c r="K29" s="121"/>
      <c r="L29" s="121"/>
      <c r="M29" s="121"/>
      <c r="N29" s="121"/>
      <c r="O29" s="121"/>
      <c r="P29" s="121"/>
      <c r="Q29" s="121"/>
      <c r="R29" s="121"/>
      <c r="S29" s="121"/>
      <c r="T29" s="121"/>
      <c r="U29" s="121"/>
      <c r="V29" s="121"/>
      <c r="W29" s="121"/>
      <c r="X29" s="122"/>
    </row>
    <row r="30" spans="1:24" s="270" customFormat="1">
      <c r="A30" s="96"/>
      <c r="B30" s="96"/>
      <c r="C30" s="96"/>
      <c r="D30" s="96"/>
      <c r="E30" s="96"/>
      <c r="F30" s="96"/>
      <c r="G30" s="96"/>
      <c r="H30" s="96"/>
      <c r="I30" s="96"/>
      <c r="J30" s="96"/>
      <c r="K30" s="96"/>
      <c r="L30" s="96"/>
      <c r="M30" s="96"/>
      <c r="N30" s="96"/>
      <c r="O30" s="96"/>
      <c r="P30" s="96"/>
      <c r="Q30" s="96"/>
      <c r="R30" s="96"/>
      <c r="S30" s="96"/>
      <c r="T30" s="96"/>
      <c r="U30" s="96"/>
      <c r="V30" s="96"/>
      <c r="W30" s="96"/>
      <c r="X30" s="96"/>
    </row>
    <row r="31" spans="1:24" ht="13.5" customHeight="1">
      <c r="A31" s="96"/>
      <c r="B31" s="96"/>
      <c r="C31" s="96"/>
      <c r="D31" s="96"/>
      <c r="E31" s="3069" t="s">
        <v>314</v>
      </c>
      <c r="F31" s="3070"/>
      <c r="G31" s="3071"/>
      <c r="H31" s="3069" t="s">
        <v>315</v>
      </c>
      <c r="I31" s="3070"/>
      <c r="J31" s="3071"/>
      <c r="K31" s="3078" t="s">
        <v>1019</v>
      </c>
      <c r="L31" s="3079"/>
      <c r="M31" s="3080"/>
      <c r="N31" s="3072"/>
      <c r="O31" s="3073"/>
      <c r="P31" s="3073"/>
      <c r="Q31" s="96"/>
      <c r="R31" s="3087" t="s">
        <v>310</v>
      </c>
      <c r="S31" s="2325"/>
      <c r="T31" s="2325"/>
      <c r="U31" s="3087" t="s">
        <v>376</v>
      </c>
      <c r="V31" s="2325"/>
      <c r="W31" s="2325"/>
      <c r="X31" s="96"/>
    </row>
    <row r="32" spans="1:24">
      <c r="A32" s="96"/>
      <c r="B32" s="96"/>
      <c r="C32" s="96"/>
      <c r="D32" s="96"/>
      <c r="E32" s="3072"/>
      <c r="F32" s="3073"/>
      <c r="G32" s="3074"/>
      <c r="H32" s="3072"/>
      <c r="I32" s="3073"/>
      <c r="J32" s="3074"/>
      <c r="K32" s="3081"/>
      <c r="L32" s="3082"/>
      <c r="M32" s="3083"/>
      <c r="N32" s="3072"/>
      <c r="O32" s="3073"/>
      <c r="P32" s="3073"/>
      <c r="Q32" s="96"/>
      <c r="R32" s="2325"/>
      <c r="S32" s="2325"/>
      <c r="T32" s="2325"/>
      <c r="U32" s="2325"/>
      <c r="V32" s="2325"/>
      <c r="W32" s="2325"/>
      <c r="X32" s="96"/>
    </row>
    <row r="33" spans="1:24">
      <c r="A33" s="96"/>
      <c r="B33" s="96"/>
      <c r="C33" s="96"/>
      <c r="D33" s="96"/>
      <c r="E33" s="3072"/>
      <c r="F33" s="3073"/>
      <c r="G33" s="3074"/>
      <c r="H33" s="3072"/>
      <c r="I33" s="3073"/>
      <c r="J33" s="3074"/>
      <c r="K33" s="3081"/>
      <c r="L33" s="3082"/>
      <c r="M33" s="3083"/>
      <c r="N33" s="3072"/>
      <c r="O33" s="3073"/>
      <c r="P33" s="3073"/>
      <c r="Q33" s="96"/>
      <c r="R33" s="2325"/>
      <c r="S33" s="2325"/>
      <c r="T33" s="2325"/>
      <c r="U33" s="2325"/>
      <c r="V33" s="2325"/>
      <c r="W33" s="2325"/>
      <c r="X33" s="96"/>
    </row>
    <row r="34" spans="1:24">
      <c r="A34" s="96"/>
      <c r="B34" s="96"/>
      <c r="C34" s="96"/>
      <c r="D34" s="96"/>
      <c r="E34" s="3075"/>
      <c r="F34" s="3076"/>
      <c r="G34" s="3077"/>
      <c r="H34" s="3075"/>
      <c r="I34" s="3076"/>
      <c r="J34" s="3077"/>
      <c r="K34" s="3084"/>
      <c r="L34" s="3085"/>
      <c r="M34" s="3086"/>
      <c r="N34" s="3072"/>
      <c r="O34" s="3073"/>
      <c r="P34" s="3073"/>
      <c r="Q34" s="96"/>
      <c r="R34" s="2325"/>
      <c r="S34" s="2325"/>
      <c r="T34" s="2325"/>
      <c r="U34" s="2325"/>
      <c r="V34" s="2325"/>
      <c r="W34" s="2325"/>
      <c r="X34" s="96"/>
    </row>
    <row r="35" spans="1:24">
      <c r="A35" s="96"/>
      <c r="B35" s="96"/>
      <c r="C35" s="96"/>
      <c r="D35" s="96"/>
      <c r="E35" s="2325"/>
      <c r="F35" s="2325"/>
      <c r="G35" s="2325"/>
      <c r="H35" s="2325"/>
      <c r="I35" s="2325"/>
      <c r="J35" s="2325"/>
      <c r="K35" s="2325"/>
      <c r="L35" s="2325"/>
      <c r="M35" s="2325"/>
      <c r="N35" s="3066"/>
      <c r="O35" s="3066"/>
      <c r="P35" s="3067"/>
      <c r="Q35" s="96"/>
      <c r="R35" s="2325"/>
      <c r="S35" s="2325"/>
      <c r="T35" s="2325"/>
      <c r="U35" s="2325"/>
      <c r="V35" s="2325"/>
      <c r="W35" s="2325"/>
      <c r="X35" s="96"/>
    </row>
    <row r="36" spans="1:24">
      <c r="A36" s="96"/>
      <c r="B36" s="96"/>
      <c r="C36" s="96"/>
      <c r="D36" s="96"/>
      <c r="E36" s="2325"/>
      <c r="F36" s="2325"/>
      <c r="G36" s="2325"/>
      <c r="H36" s="2325"/>
      <c r="I36" s="2325"/>
      <c r="J36" s="2325"/>
      <c r="K36" s="2325"/>
      <c r="L36" s="2325"/>
      <c r="M36" s="2325"/>
      <c r="N36" s="3066"/>
      <c r="O36" s="3066"/>
      <c r="P36" s="3067"/>
      <c r="Q36" s="96"/>
      <c r="R36" s="2325"/>
      <c r="S36" s="2325"/>
      <c r="T36" s="2325"/>
      <c r="U36" s="2325"/>
      <c r="V36" s="2325"/>
      <c r="W36" s="2325"/>
      <c r="X36" s="96"/>
    </row>
    <row r="37" spans="1:24">
      <c r="A37" s="96"/>
      <c r="B37" s="96"/>
      <c r="C37" s="96"/>
      <c r="D37" s="96"/>
      <c r="E37" s="2325"/>
      <c r="F37" s="2325"/>
      <c r="G37" s="2325"/>
      <c r="H37" s="2325"/>
      <c r="I37" s="2325"/>
      <c r="J37" s="2325"/>
      <c r="K37" s="2325"/>
      <c r="L37" s="2325"/>
      <c r="M37" s="2325"/>
      <c r="N37" s="3066"/>
      <c r="O37" s="3066"/>
      <c r="P37" s="3067"/>
      <c r="Q37" s="96"/>
      <c r="R37" s="2325"/>
      <c r="S37" s="2325"/>
      <c r="T37" s="2325"/>
      <c r="U37" s="2325"/>
      <c r="V37" s="2325"/>
      <c r="W37" s="2325"/>
      <c r="X37" s="96"/>
    </row>
    <row r="38" spans="1:24">
      <c r="A38" s="96"/>
      <c r="B38" s="96"/>
      <c r="C38" s="96"/>
      <c r="D38" s="96"/>
      <c r="E38" s="2325"/>
      <c r="F38" s="2325"/>
      <c r="G38" s="2325"/>
      <c r="H38" s="2325"/>
      <c r="I38" s="2325"/>
      <c r="J38" s="2325"/>
      <c r="K38" s="2325"/>
      <c r="L38" s="2325"/>
      <c r="M38" s="2325"/>
      <c r="N38" s="3066"/>
      <c r="O38" s="3066"/>
      <c r="P38" s="3067"/>
      <c r="Q38" s="96"/>
      <c r="R38" s="2325"/>
      <c r="S38" s="2325"/>
      <c r="T38" s="2325"/>
      <c r="U38" s="2325"/>
      <c r="V38" s="2325"/>
      <c r="W38" s="2325"/>
      <c r="X38" s="96"/>
    </row>
    <row r="47" spans="1:24">
      <c r="A47" s="271"/>
    </row>
  </sheetData>
  <mergeCells count="162">
    <mergeCell ref="A2:X2"/>
    <mergeCell ref="Q4:W4"/>
    <mergeCell ref="A10:X10"/>
    <mergeCell ref="B12:D13"/>
    <mergeCell ref="E12:G13"/>
    <mergeCell ref="H12:I13"/>
    <mergeCell ref="J12:L13"/>
    <mergeCell ref="V12:W13"/>
    <mergeCell ref="D6:E6"/>
    <mergeCell ref="F6:X6"/>
    <mergeCell ref="M12:U12"/>
    <mergeCell ref="M13:O13"/>
    <mergeCell ref="P13:Q13"/>
    <mergeCell ref="R13:S13"/>
    <mergeCell ref="T13:U13"/>
    <mergeCell ref="R14:S14"/>
    <mergeCell ref="T14:U14"/>
    <mergeCell ref="V14:W14"/>
    <mergeCell ref="B15:D15"/>
    <mergeCell ref="E15:G15"/>
    <mergeCell ref="H15:I15"/>
    <mergeCell ref="J15:L15"/>
    <mergeCell ref="M15:O15"/>
    <mergeCell ref="P15:Q15"/>
    <mergeCell ref="R15:S15"/>
    <mergeCell ref="B14:D14"/>
    <mergeCell ref="E14:G14"/>
    <mergeCell ref="H14:I14"/>
    <mergeCell ref="J14:L14"/>
    <mergeCell ref="M14:O14"/>
    <mergeCell ref="P14:Q14"/>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T27:U27"/>
    <mergeCell ref="V27:W27"/>
    <mergeCell ref="B28:D28"/>
    <mergeCell ref="E28:G28"/>
    <mergeCell ref="H28:I28"/>
    <mergeCell ref="J28:L28"/>
    <mergeCell ref="M28:O28"/>
    <mergeCell ref="P28:Q28"/>
    <mergeCell ref="R28:S28"/>
    <mergeCell ref="T28:U28"/>
    <mergeCell ref="E35:G38"/>
    <mergeCell ref="H35:J38"/>
    <mergeCell ref="K35:M38"/>
    <mergeCell ref="N35:P38"/>
    <mergeCell ref="R35:T38"/>
    <mergeCell ref="U35:W38"/>
    <mergeCell ref="V28:W28"/>
    <mergeCell ref="E31:G34"/>
    <mergeCell ref="H31:J34"/>
    <mergeCell ref="K31:M34"/>
    <mergeCell ref="N31:P34"/>
    <mergeCell ref="R31:T34"/>
    <mergeCell ref="U31:W34"/>
  </mergeCells>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0"/>
  </sheetPr>
  <dimension ref="A1:U30"/>
  <sheetViews>
    <sheetView view="pageBreakPreview" topLeftCell="A16" zoomScale="80" zoomScaleNormal="85" zoomScaleSheetLayoutView="80" workbookViewId="0">
      <selection activeCell="A11" sqref="A11"/>
    </sheetView>
  </sheetViews>
  <sheetFormatPr defaultColWidth="4" defaultRowHeight="13.2"/>
  <cols>
    <col min="1" max="1" width="4" style="1" customWidth="1"/>
    <col min="2" max="2" width="6" style="1" customWidth="1"/>
    <col min="3" max="16384" width="4" style="1"/>
  </cols>
  <sheetData>
    <row r="1" spans="1:21">
      <c r="K1" s="493"/>
      <c r="L1" s="493"/>
      <c r="M1" s="493"/>
      <c r="N1" s="493"/>
      <c r="O1" s="493"/>
      <c r="P1" s="495"/>
      <c r="Q1" s="495"/>
      <c r="R1" s="495"/>
      <c r="S1" s="495"/>
      <c r="T1" s="495"/>
      <c r="U1" s="495"/>
    </row>
    <row r="2" spans="1:21" ht="16.5" customHeight="1">
      <c r="K2" s="493"/>
      <c r="L2" s="493"/>
      <c r="M2" s="493"/>
      <c r="N2" s="493"/>
      <c r="O2" s="493"/>
      <c r="P2" s="495"/>
      <c r="Q2" s="495"/>
      <c r="R2" s="495"/>
      <c r="S2" s="495"/>
      <c r="T2" s="495"/>
      <c r="U2" s="495"/>
    </row>
    <row r="3" spans="1:21" ht="22.5" customHeight="1">
      <c r="K3" s="493"/>
      <c r="L3" s="493"/>
      <c r="M3" s="493"/>
      <c r="N3" s="493"/>
      <c r="O3" s="493"/>
      <c r="P3" s="495"/>
      <c r="Q3" s="495"/>
      <c r="R3" s="495"/>
      <c r="S3" s="495"/>
      <c r="T3" s="495"/>
      <c r="U3" s="495"/>
    </row>
    <row r="4" spans="1:21" ht="16.5" customHeight="1">
      <c r="K4" s="492"/>
      <c r="L4" s="492"/>
      <c r="M4" s="492"/>
      <c r="N4" s="492"/>
      <c r="O4" s="492"/>
      <c r="P4" s="495"/>
      <c r="Q4" s="495"/>
      <c r="R4" s="495"/>
      <c r="S4" s="495"/>
      <c r="T4" s="495"/>
      <c r="U4" s="495"/>
    </row>
    <row r="5" spans="1:21" ht="22.5" customHeight="1">
      <c r="K5" s="493"/>
      <c r="L5" s="493"/>
      <c r="M5" s="493"/>
      <c r="N5" s="493"/>
      <c r="O5" s="493"/>
      <c r="P5" s="495"/>
      <c r="Q5" s="495"/>
      <c r="R5" s="495"/>
      <c r="S5" s="495"/>
      <c r="T5" s="495"/>
      <c r="U5" s="495"/>
    </row>
    <row r="6" spans="1:21" ht="9.75" customHeight="1"/>
    <row r="7" spans="1:21" ht="9.75" customHeight="1"/>
    <row r="8" spans="1:21" ht="11.25" customHeight="1">
      <c r="A8" s="3"/>
      <c r="B8" s="4"/>
      <c r="C8" s="4"/>
      <c r="D8" s="4"/>
      <c r="E8" s="4"/>
      <c r="F8" s="4"/>
      <c r="G8" s="4"/>
      <c r="H8" s="4"/>
      <c r="I8" s="4"/>
      <c r="J8" s="4"/>
      <c r="K8" s="4"/>
      <c r="L8" s="4"/>
      <c r="M8" s="4"/>
      <c r="N8" s="4"/>
      <c r="O8" s="483"/>
      <c r="P8" s="483"/>
      <c r="Q8" s="483"/>
      <c r="R8" s="483"/>
      <c r="S8" s="483"/>
      <c r="T8" s="483"/>
      <c r="U8" s="484"/>
    </row>
    <row r="9" spans="1:21" ht="19.5" customHeight="1">
      <c r="A9" s="7"/>
      <c r="B9" s="2"/>
      <c r="C9" s="2"/>
      <c r="D9" s="2"/>
      <c r="E9" s="2"/>
      <c r="F9" s="2"/>
      <c r="G9" s="2"/>
      <c r="H9" s="2"/>
      <c r="I9" s="2"/>
      <c r="J9" s="2"/>
      <c r="K9" s="2"/>
      <c r="L9" s="2"/>
      <c r="M9" s="2"/>
      <c r="N9" s="2"/>
      <c r="O9" s="485"/>
      <c r="P9" s="2060">
        <v>37778</v>
      </c>
      <c r="Q9" s="2060"/>
      <c r="R9" s="2060"/>
      <c r="S9" s="2060"/>
      <c r="T9" s="2060"/>
      <c r="U9" s="486"/>
    </row>
    <row r="10" spans="1:21" ht="8.25" customHeight="1">
      <c r="A10" s="7"/>
      <c r="B10" s="2"/>
      <c r="C10" s="2"/>
      <c r="D10" s="2"/>
      <c r="E10" s="2"/>
      <c r="F10" s="2"/>
      <c r="G10" s="2"/>
      <c r="H10" s="2"/>
      <c r="I10" s="2"/>
      <c r="J10" s="2"/>
      <c r="K10" s="2"/>
      <c r="L10" s="2"/>
      <c r="M10" s="2"/>
      <c r="N10" s="2"/>
      <c r="O10" s="487"/>
      <c r="P10" s="487"/>
      <c r="Q10" s="487"/>
      <c r="R10" s="487"/>
      <c r="S10" s="487"/>
      <c r="T10" s="487"/>
      <c r="U10" s="488"/>
    </row>
    <row r="11" spans="1:21" ht="19.5" customHeight="1">
      <c r="A11" s="1000" t="str">
        <f>IF(入力シート!C24&lt;30000000,"福岡県"&amp;入力シート!C5&amp;"長　殿","福岡県知事　殿")</f>
        <v>福岡県○○県土整備事務所長　殿</v>
      </c>
      <c r="B11" s="369"/>
      <c r="C11" s="369"/>
      <c r="D11" s="369"/>
      <c r="E11" s="369"/>
      <c r="F11" s="369"/>
      <c r="G11" s="369"/>
      <c r="H11" s="2"/>
      <c r="I11" s="2"/>
      <c r="J11" s="2"/>
      <c r="K11" s="2"/>
      <c r="L11" s="2"/>
      <c r="M11" s="2"/>
      <c r="N11" s="2"/>
      <c r="O11" s="487"/>
      <c r="P11" s="487"/>
      <c r="Q11" s="487"/>
      <c r="R11" s="487"/>
      <c r="S11" s="487"/>
      <c r="T11" s="487"/>
      <c r="U11" s="488"/>
    </row>
    <row r="12" spans="1:21" ht="22.5" customHeight="1">
      <c r="A12" s="7"/>
      <c r="B12" s="2"/>
      <c r="C12" s="2"/>
      <c r="D12" s="2"/>
      <c r="E12" s="2"/>
      <c r="F12" s="2"/>
      <c r="G12" s="2"/>
      <c r="H12" s="2"/>
      <c r="I12" s="2"/>
      <c r="J12" s="2"/>
      <c r="K12" s="2414" t="s">
        <v>1818</v>
      </c>
      <c r="L12" s="2414"/>
      <c r="M12" s="2409" t="s">
        <v>70</v>
      </c>
      <c r="N12" s="2409"/>
      <c r="O12" s="2410" t="str">
        <f>入力シート!C25</f>
        <v>福岡市博多区東公園７－７</v>
      </c>
      <c r="P12" s="2410"/>
      <c r="Q12" s="2410"/>
      <c r="R12" s="2410"/>
      <c r="S12" s="2410"/>
      <c r="T12" s="2410"/>
      <c r="U12" s="2411"/>
    </row>
    <row r="13" spans="1:21" ht="22.5" customHeight="1">
      <c r="A13" s="7"/>
      <c r="B13" s="2"/>
      <c r="C13" s="2"/>
      <c r="D13" s="2"/>
      <c r="E13" s="2"/>
      <c r="F13" s="2"/>
      <c r="G13" s="2"/>
      <c r="H13" s="2"/>
      <c r="I13" s="2"/>
      <c r="J13" s="2"/>
      <c r="K13" s="2"/>
      <c r="L13" s="2"/>
      <c r="M13" s="2409" t="s">
        <v>90</v>
      </c>
      <c r="N13" s="2409"/>
      <c r="O13" s="2410" t="str">
        <f>入力シート!C26</f>
        <v>(株）福岡企画技調</v>
      </c>
      <c r="P13" s="2410"/>
      <c r="Q13" s="2410"/>
      <c r="R13" s="2410"/>
      <c r="S13" s="2410"/>
      <c r="T13" s="2410"/>
      <c r="U13" s="2411"/>
    </row>
    <row r="14" spans="1:21" ht="22.5" customHeight="1">
      <c r="A14" s="7"/>
      <c r="B14" s="2"/>
      <c r="C14" s="2"/>
      <c r="D14" s="2"/>
      <c r="E14" s="2"/>
      <c r="F14" s="2"/>
      <c r="G14" s="2"/>
      <c r="H14" s="2"/>
      <c r="I14" s="2"/>
      <c r="J14" s="2"/>
      <c r="K14" s="2"/>
      <c r="L14" s="2"/>
      <c r="M14" s="2409" t="s">
        <v>71</v>
      </c>
      <c r="N14" s="2409"/>
      <c r="O14" s="3120" t="str">
        <f>入力シート!C27</f>
        <v>代表取締役　企画太郎</v>
      </c>
      <c r="P14" s="3120"/>
      <c r="Q14" s="3120"/>
      <c r="R14" s="3120"/>
      <c r="S14" s="3120"/>
      <c r="T14" s="3120"/>
      <c r="U14" s="3121"/>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2412" t="s">
        <v>61</v>
      </c>
      <c r="C16" s="2412"/>
      <c r="D16" s="2412"/>
      <c r="E16" s="2412"/>
      <c r="F16" s="2412"/>
      <c r="G16" s="2412"/>
      <c r="H16" s="2412"/>
      <c r="I16" s="2412"/>
      <c r="J16" s="2412"/>
      <c r="K16" s="2412"/>
      <c r="L16" s="2412"/>
      <c r="M16" s="2412"/>
      <c r="N16" s="2412"/>
      <c r="O16" s="2412"/>
      <c r="P16" s="2412"/>
      <c r="Q16" s="2412"/>
      <c r="R16" s="2412"/>
      <c r="S16" s="2412"/>
      <c r="T16" s="2412"/>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2389" t="s">
        <v>80</v>
      </c>
      <c r="C18" s="2389"/>
      <c r="D18" s="2389"/>
      <c r="E18" s="3119" t="str">
        <f>入力シート!C9</f>
        <v>道路整備事業</v>
      </c>
      <c r="F18" s="3119"/>
      <c r="G18" s="3119"/>
      <c r="H18" s="3119"/>
      <c r="I18" s="3119"/>
      <c r="J18" s="2389" t="s">
        <v>74</v>
      </c>
      <c r="K18" s="2389"/>
      <c r="L18" s="2389"/>
      <c r="M18" s="3119" t="str">
        <f>入力シート!C10</f>
        <v>県道博多天神線排水性舗装工事（第２工区）</v>
      </c>
      <c r="N18" s="3119"/>
      <c r="O18" s="3119"/>
      <c r="P18" s="3119"/>
      <c r="Q18" s="3119"/>
      <c r="R18" s="3119"/>
      <c r="S18" s="3119"/>
      <c r="T18" s="3119"/>
      <c r="U18" s="8"/>
    </row>
    <row r="19" spans="1:21" ht="30.75" customHeight="1">
      <c r="A19" s="7"/>
      <c r="B19" s="2396" t="s">
        <v>91</v>
      </c>
      <c r="C19" s="2397"/>
      <c r="D19" s="2398" t="s">
        <v>93</v>
      </c>
      <c r="E19" s="3119" t="str">
        <f>入力シート!C11</f>
        <v>主要地方道博多天神線</v>
      </c>
      <c r="F19" s="3119"/>
      <c r="G19" s="3119"/>
      <c r="H19" s="3119"/>
      <c r="I19" s="3119"/>
      <c r="J19" s="2389" t="s">
        <v>75</v>
      </c>
      <c r="K19" s="2389"/>
      <c r="L19" s="2389"/>
      <c r="M19" s="3119" t="str">
        <f>入力シート!C12</f>
        <v>福岡市博多区東公園地内</v>
      </c>
      <c r="N19" s="3119"/>
      <c r="O19" s="3119"/>
      <c r="P19" s="3119"/>
      <c r="Q19" s="3119"/>
      <c r="R19" s="3119"/>
      <c r="S19" s="3119"/>
      <c r="T19" s="3119"/>
      <c r="U19" s="8"/>
    </row>
    <row r="20" spans="1:21" ht="30.75" customHeight="1">
      <c r="A20" s="7"/>
      <c r="B20" s="2407" t="s">
        <v>92</v>
      </c>
      <c r="C20" s="2408"/>
      <c r="D20" s="2399"/>
      <c r="E20" s="3119"/>
      <c r="F20" s="3119"/>
      <c r="G20" s="3119"/>
      <c r="H20" s="3119"/>
      <c r="I20" s="3119"/>
      <c r="J20" s="2389"/>
      <c r="K20" s="2389"/>
      <c r="L20" s="2389"/>
      <c r="M20" s="3119"/>
      <c r="N20" s="3119"/>
      <c r="O20" s="3119"/>
      <c r="P20" s="3119"/>
      <c r="Q20" s="3119"/>
      <c r="R20" s="3119"/>
      <c r="S20" s="3119"/>
      <c r="T20" s="3119"/>
      <c r="U20" s="8"/>
    </row>
    <row r="21" spans="1:21" ht="30.75" customHeight="1">
      <c r="A21" s="7"/>
      <c r="B21" s="2389" t="s">
        <v>76</v>
      </c>
      <c r="C21" s="2389"/>
      <c r="D21" s="2389"/>
      <c r="E21" s="2390">
        <f>入力シート!C14</f>
        <v>45840</v>
      </c>
      <c r="F21" s="2391"/>
      <c r="G21" s="2391"/>
      <c r="H21" s="2391"/>
      <c r="I21" s="2391"/>
      <c r="J21" s="2391"/>
      <c r="K21" s="2391"/>
      <c r="L21" s="9" t="s">
        <v>22</v>
      </c>
      <c r="M21" s="2391">
        <f>入力シート!C15</f>
        <v>45988</v>
      </c>
      <c r="N21" s="2391"/>
      <c r="O21" s="2391"/>
      <c r="P21" s="2391"/>
      <c r="Q21" s="2391"/>
      <c r="R21" s="2391"/>
      <c r="S21" s="2391"/>
      <c r="T21" s="10"/>
      <c r="U21" s="8"/>
    </row>
    <row r="22" spans="1:21" ht="30.75" customHeight="1">
      <c r="A22" s="7"/>
      <c r="B22" s="3111" t="s">
        <v>62</v>
      </c>
      <c r="C22" s="3112"/>
      <c r="D22" s="3112"/>
      <c r="E22" s="3112"/>
      <c r="F22" s="3112"/>
      <c r="G22" s="3113"/>
      <c r="H22" s="3118"/>
      <c r="I22" s="3118"/>
      <c r="J22" s="3118"/>
      <c r="K22" s="3118"/>
      <c r="L22" s="3118"/>
      <c r="M22" s="3118"/>
      <c r="N22" s="3118"/>
      <c r="O22" s="278" t="s">
        <v>67</v>
      </c>
      <c r="P22" s="11"/>
      <c r="Q22" s="11"/>
      <c r="R22" s="11"/>
      <c r="S22" s="11"/>
      <c r="T22" s="12"/>
      <c r="U22" s="8"/>
    </row>
    <row r="23" spans="1:21" ht="30.75" customHeight="1">
      <c r="A23" s="7"/>
      <c r="B23" s="3111" t="s">
        <v>63</v>
      </c>
      <c r="C23" s="3112"/>
      <c r="D23" s="3112"/>
      <c r="E23" s="3112"/>
      <c r="F23" s="3112"/>
      <c r="G23" s="3113"/>
      <c r="H23" s="3114"/>
      <c r="I23" s="3114"/>
      <c r="J23" s="3114"/>
      <c r="K23" s="3114"/>
      <c r="L23" s="3114"/>
      <c r="M23" s="3114"/>
      <c r="N23" s="3114"/>
      <c r="O23" s="279" t="s">
        <v>493</v>
      </c>
      <c r="P23" s="39"/>
      <c r="Q23" s="39"/>
      <c r="R23" s="39"/>
      <c r="S23" s="39"/>
      <c r="T23" s="40"/>
      <c r="U23" s="8"/>
    </row>
    <row r="24" spans="1:21" ht="33" customHeight="1">
      <c r="A24" s="7"/>
      <c r="B24" s="3111" t="s">
        <v>64</v>
      </c>
      <c r="C24" s="3112"/>
      <c r="D24" s="3112"/>
      <c r="E24" s="3112"/>
      <c r="F24" s="3112"/>
      <c r="G24" s="3113"/>
      <c r="H24" s="3115"/>
      <c r="I24" s="3116"/>
      <c r="J24" s="3116"/>
      <c r="K24" s="3116"/>
      <c r="L24" s="3116"/>
      <c r="M24" s="3116"/>
      <c r="N24" s="3116"/>
      <c r="O24" s="3116"/>
      <c r="P24" s="3116"/>
      <c r="Q24" s="3116"/>
      <c r="R24" s="3116"/>
      <c r="S24" s="3116"/>
      <c r="T24" s="3117"/>
      <c r="U24" s="8"/>
    </row>
    <row r="25" spans="1:21" ht="33" customHeight="1">
      <c r="A25" s="7"/>
      <c r="B25" s="3111" t="s">
        <v>65</v>
      </c>
      <c r="C25" s="3112"/>
      <c r="D25" s="3112"/>
      <c r="E25" s="3112"/>
      <c r="F25" s="3112"/>
      <c r="G25" s="3113"/>
      <c r="H25" s="3118"/>
      <c r="I25" s="3118"/>
      <c r="J25" s="3118"/>
      <c r="K25" s="3118"/>
      <c r="L25" s="3118"/>
      <c r="M25" s="3118"/>
      <c r="N25" s="3118"/>
      <c r="O25" s="39" t="s">
        <v>66</v>
      </c>
      <c r="P25" s="39"/>
      <c r="Q25" s="39"/>
      <c r="R25" s="39"/>
      <c r="S25" s="39"/>
      <c r="T25" s="40"/>
      <c r="U25" s="8"/>
    </row>
    <row r="26" spans="1:21" ht="60" customHeight="1">
      <c r="A26" s="7"/>
      <c r="B26" s="3099" t="s">
        <v>1487</v>
      </c>
      <c r="C26" s="3100"/>
      <c r="D26" s="3100"/>
      <c r="E26" s="3100"/>
      <c r="F26" s="3100"/>
      <c r="G26" s="3100"/>
      <c r="H26" s="3100"/>
      <c r="I26" s="3100"/>
      <c r="J26" s="3100"/>
      <c r="K26" s="3100"/>
      <c r="L26" s="3100"/>
      <c r="M26" s="3100"/>
      <c r="N26" s="3100"/>
      <c r="O26" s="3100"/>
      <c r="P26" s="3100"/>
      <c r="Q26" s="3100"/>
      <c r="R26" s="3100"/>
      <c r="S26" s="3100"/>
      <c r="T26" s="3101"/>
      <c r="U26" s="8"/>
    </row>
    <row r="27" spans="1:21" ht="50.25" customHeight="1">
      <c r="A27" s="7"/>
      <c r="B27" s="3102" t="s">
        <v>513</v>
      </c>
      <c r="C27" s="3103"/>
      <c r="D27" s="3103"/>
      <c r="E27" s="3103"/>
      <c r="F27" s="3103"/>
      <c r="G27" s="3103"/>
      <c r="H27" s="3103"/>
      <c r="I27" s="3103"/>
      <c r="J27" s="3103"/>
      <c r="K27" s="3103"/>
      <c r="L27" s="3103"/>
      <c r="M27" s="3103"/>
      <c r="N27" s="3103"/>
      <c r="O27" s="3103"/>
      <c r="P27" s="3103"/>
      <c r="Q27" s="3103"/>
      <c r="R27" s="3103"/>
      <c r="S27" s="3103"/>
      <c r="T27" s="3104"/>
      <c r="U27" s="8"/>
    </row>
    <row r="28" spans="1:21" ht="50.25" customHeight="1">
      <c r="A28" s="7"/>
      <c r="B28" s="3105"/>
      <c r="C28" s="3106"/>
      <c r="D28" s="3106"/>
      <c r="E28" s="3106"/>
      <c r="F28" s="3106"/>
      <c r="G28" s="3106"/>
      <c r="H28" s="3106"/>
      <c r="I28" s="3106"/>
      <c r="J28" s="3106"/>
      <c r="K28" s="3106"/>
      <c r="L28" s="3106"/>
      <c r="M28" s="3106"/>
      <c r="N28" s="3106"/>
      <c r="O28" s="3106"/>
      <c r="P28" s="3106"/>
      <c r="Q28" s="3106"/>
      <c r="R28" s="3106"/>
      <c r="S28" s="3106"/>
      <c r="T28" s="3107"/>
      <c r="U28" s="8"/>
    </row>
    <row r="29" spans="1:21" ht="50.25" customHeight="1">
      <c r="A29" s="7"/>
      <c r="B29" s="3108"/>
      <c r="C29" s="3109"/>
      <c r="D29" s="3109"/>
      <c r="E29" s="3109"/>
      <c r="F29" s="3109"/>
      <c r="G29" s="3109"/>
      <c r="H29" s="3109"/>
      <c r="I29" s="3109"/>
      <c r="J29" s="3109"/>
      <c r="K29" s="3109"/>
      <c r="L29" s="3109"/>
      <c r="M29" s="3109"/>
      <c r="N29" s="3109"/>
      <c r="O29" s="3109"/>
      <c r="P29" s="3109"/>
      <c r="Q29" s="3109"/>
      <c r="R29" s="3109"/>
      <c r="S29" s="3109"/>
      <c r="T29" s="3110"/>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P9:T9"/>
    <mergeCell ref="K12:L12"/>
    <mergeCell ref="M12:N12"/>
    <mergeCell ref="O12:U12"/>
    <mergeCell ref="M13:N13"/>
    <mergeCell ref="O13:U13"/>
    <mergeCell ref="M14:N14"/>
    <mergeCell ref="O14:U14"/>
    <mergeCell ref="B16:T16"/>
    <mergeCell ref="B18:D18"/>
    <mergeCell ref="E18:I18"/>
    <mergeCell ref="J18:L18"/>
    <mergeCell ref="M18:T18"/>
    <mergeCell ref="B19:C19"/>
    <mergeCell ref="D19:D20"/>
    <mergeCell ref="E19:I20"/>
    <mergeCell ref="J19:L20"/>
    <mergeCell ref="M19:T20"/>
    <mergeCell ref="B20:C20"/>
    <mergeCell ref="B21:D21"/>
    <mergeCell ref="E21:K21"/>
    <mergeCell ref="M21:S21"/>
    <mergeCell ref="B22:G22"/>
    <mergeCell ref="H22:N22"/>
    <mergeCell ref="B26:T26"/>
    <mergeCell ref="B27:T29"/>
    <mergeCell ref="B23:G23"/>
    <mergeCell ref="H23:N23"/>
    <mergeCell ref="B24:G24"/>
    <mergeCell ref="H24:T24"/>
    <mergeCell ref="B25:G25"/>
    <mergeCell ref="H25:N25"/>
  </mergeCells>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L82"/>
  <sheetViews>
    <sheetView view="pageBreakPreview" topLeftCell="A13" zoomScale="80" zoomScaleNormal="85" zoomScaleSheetLayoutView="80" workbookViewId="0">
      <selection activeCell="N35" sqref="N35"/>
    </sheetView>
  </sheetViews>
  <sheetFormatPr defaultColWidth="9" defaultRowHeight="12"/>
  <cols>
    <col min="1" max="1" width="15.21875" style="24" customWidth="1"/>
    <col min="2" max="2" width="8.88671875" style="24" customWidth="1"/>
    <col min="3" max="3" width="11" style="24" bestFit="1" customWidth="1"/>
    <col min="4" max="4" width="11" style="25" bestFit="1" customWidth="1"/>
    <col min="5" max="5" width="3.33203125" style="24" customWidth="1"/>
    <col min="6" max="11" width="5.6640625" style="24" customWidth="1"/>
    <col min="12" max="12" width="3.88671875" style="24" customWidth="1"/>
    <col min="13" max="16384" width="9" style="24"/>
  </cols>
  <sheetData>
    <row r="1" spans="1:12">
      <c r="H1" s="26"/>
      <c r="I1" s="26"/>
      <c r="J1" s="26"/>
      <c r="K1" s="26"/>
    </row>
    <row r="2" spans="1:12" ht="92.25" customHeight="1">
      <c r="D2" s="24"/>
      <c r="H2" s="26"/>
      <c r="I2" s="27"/>
      <c r="J2" s="27"/>
      <c r="K2" s="27"/>
    </row>
    <row r="3" spans="1:12" ht="28.2">
      <c r="A3" s="3153" t="s">
        <v>113</v>
      </c>
      <c r="B3" s="3153"/>
      <c r="C3" s="3153"/>
      <c r="D3" s="3153"/>
      <c r="E3" s="3153"/>
      <c r="F3" s="3153"/>
      <c r="G3" s="3153"/>
      <c r="H3" s="3153"/>
      <c r="I3" s="3153"/>
      <c r="J3" s="3153"/>
      <c r="K3" s="3153"/>
      <c r="L3" s="3153"/>
    </row>
    <row r="5" spans="1:12" s="31" customFormat="1" ht="20.100000000000001" customHeight="1">
      <c r="A5" s="28" t="s">
        <v>87</v>
      </c>
      <c r="B5" s="3162" t="str">
        <f>"50"&amp;入力シート!C3&amp;"-"&amp;入力シート!C4</f>
        <v>507-12345-001</v>
      </c>
      <c r="C5" s="3163"/>
      <c r="D5" s="28" t="s">
        <v>114</v>
      </c>
      <c r="E5" s="3154" t="str">
        <f>入力シート!C12</f>
        <v>福岡市博多区東公園地内</v>
      </c>
      <c r="F5" s="3155"/>
      <c r="G5" s="3155"/>
      <c r="H5" s="3155"/>
      <c r="I5" s="3155"/>
      <c r="J5" s="3155"/>
      <c r="K5" s="3155"/>
      <c r="L5" s="3156"/>
    </row>
    <row r="6" spans="1:12" s="31" customFormat="1" ht="30" customHeight="1">
      <c r="A6" s="28" t="s">
        <v>74</v>
      </c>
      <c r="B6" s="3157" t="str">
        <f>入力シート!C10</f>
        <v>県道博多天神線排水性舗装工事（第２工区）</v>
      </c>
      <c r="C6" s="3158"/>
      <c r="D6" s="3159"/>
      <c r="E6" s="3125" t="s">
        <v>115</v>
      </c>
      <c r="F6" s="3127"/>
      <c r="G6" s="3160">
        <f>入力シート!C14</f>
        <v>45840</v>
      </c>
      <c r="H6" s="3161"/>
      <c r="I6" s="29" t="s">
        <v>22</v>
      </c>
      <c r="J6" s="3161">
        <f>入力シート!C15</f>
        <v>45988</v>
      </c>
      <c r="K6" s="3161"/>
      <c r="L6" s="30"/>
    </row>
    <row r="7" spans="1:12" s="31" customFormat="1" ht="20.100000000000001" customHeight="1">
      <c r="A7" s="288" t="s">
        <v>116</v>
      </c>
      <c r="B7" s="3147" t="str">
        <f>入力シート!C5</f>
        <v>○○県土整備事務所</v>
      </c>
      <c r="C7" s="3148"/>
      <c r="D7" s="3149"/>
      <c r="E7" s="3144" t="s">
        <v>117</v>
      </c>
      <c r="F7" s="3145"/>
      <c r="G7" s="3150" t="str">
        <f>入力シート!C26</f>
        <v>(株）福岡企画技調</v>
      </c>
      <c r="H7" s="3151"/>
      <c r="I7" s="3151"/>
      <c r="J7" s="3151"/>
      <c r="K7" s="3151"/>
      <c r="L7" s="3152"/>
    </row>
    <row r="8" spans="1:12" s="31" customFormat="1" ht="20.100000000000001" customHeight="1">
      <c r="A8" s="28" t="s">
        <v>118</v>
      </c>
      <c r="B8" s="3147" t="str">
        <f>入力シート!C8</f>
        <v>福岡太郎</v>
      </c>
      <c r="C8" s="3148"/>
      <c r="D8" s="3149"/>
      <c r="E8" s="3144" t="s">
        <v>78</v>
      </c>
      <c r="F8" s="3145"/>
      <c r="G8" s="3147" t="str">
        <f>入力シート!C20</f>
        <v>福岡三郎</v>
      </c>
      <c r="H8" s="3148"/>
      <c r="I8" s="3148"/>
      <c r="J8" s="3148"/>
      <c r="K8" s="3148"/>
      <c r="L8" s="3149"/>
    </row>
    <row r="9" spans="1:12">
      <c r="A9" s="32"/>
      <c r="B9" s="32"/>
      <c r="C9" s="32"/>
      <c r="D9" s="33"/>
      <c r="E9" s="32"/>
      <c r="F9" s="32"/>
      <c r="G9" s="32"/>
      <c r="H9" s="32"/>
      <c r="I9" s="32"/>
      <c r="J9" s="32"/>
      <c r="K9" s="32"/>
      <c r="L9" s="32"/>
    </row>
    <row r="10" spans="1:12">
      <c r="A10" s="32"/>
      <c r="B10" s="32"/>
      <c r="C10" s="32"/>
      <c r="D10" s="33"/>
      <c r="E10" s="32"/>
      <c r="F10" s="32"/>
      <c r="G10" s="32"/>
      <c r="H10" s="32"/>
      <c r="I10" s="32"/>
      <c r="J10" s="32"/>
      <c r="K10" s="32"/>
      <c r="L10" s="32"/>
    </row>
    <row r="11" spans="1:12" ht="30" customHeight="1">
      <c r="A11" s="309" t="s">
        <v>119</v>
      </c>
      <c r="B11" s="310" t="s">
        <v>120</v>
      </c>
      <c r="C11" s="34" t="s">
        <v>121</v>
      </c>
      <c r="D11" s="34" t="s">
        <v>122</v>
      </c>
      <c r="E11" s="3144" t="s">
        <v>123</v>
      </c>
      <c r="F11" s="3145"/>
      <c r="G11" s="3144" t="s">
        <v>124</v>
      </c>
      <c r="H11" s="3146"/>
      <c r="I11" s="3146"/>
      <c r="J11" s="3145"/>
      <c r="K11" s="3144" t="s">
        <v>125</v>
      </c>
      <c r="L11" s="3145"/>
    </row>
    <row r="12" spans="1:12" ht="20.100000000000001" customHeight="1">
      <c r="A12" s="337"/>
      <c r="B12" s="337"/>
      <c r="C12" s="338"/>
      <c r="D12" s="338"/>
      <c r="E12" s="3122"/>
      <c r="F12" s="3124"/>
      <c r="G12" s="3122"/>
      <c r="H12" s="3124"/>
      <c r="I12" s="3122"/>
      <c r="J12" s="3124"/>
      <c r="K12" s="3142"/>
      <c r="L12" s="3143"/>
    </row>
    <row r="13" spans="1:12" ht="20.100000000000001" customHeight="1">
      <c r="A13" s="337"/>
      <c r="B13" s="337"/>
      <c r="C13" s="338"/>
      <c r="D13" s="338"/>
      <c r="E13" s="3122"/>
      <c r="F13" s="3124"/>
      <c r="G13" s="3122"/>
      <c r="H13" s="3124"/>
      <c r="I13" s="3122"/>
      <c r="J13" s="3124"/>
      <c r="K13" s="3142"/>
      <c r="L13" s="3143"/>
    </row>
    <row r="14" spans="1:12" ht="20.100000000000001" customHeight="1">
      <c r="A14" s="337"/>
      <c r="B14" s="337"/>
      <c r="C14" s="338"/>
      <c r="D14" s="338"/>
      <c r="E14" s="3122"/>
      <c r="F14" s="3124"/>
      <c r="G14" s="3122"/>
      <c r="H14" s="3124"/>
      <c r="I14" s="3122"/>
      <c r="J14" s="3124"/>
      <c r="K14" s="3142"/>
      <c r="L14" s="3143"/>
    </row>
    <row r="15" spans="1:12" ht="20.100000000000001" customHeight="1">
      <c r="A15" s="337"/>
      <c r="B15" s="337"/>
      <c r="C15" s="338"/>
      <c r="D15" s="338"/>
      <c r="E15" s="3122"/>
      <c r="F15" s="3124"/>
      <c r="G15" s="3122"/>
      <c r="H15" s="3124"/>
      <c r="I15" s="3122"/>
      <c r="J15" s="3124"/>
      <c r="K15" s="3142"/>
      <c r="L15" s="3143"/>
    </row>
    <row r="16" spans="1:12" ht="20.100000000000001" customHeight="1">
      <c r="A16" s="337"/>
      <c r="B16" s="337"/>
      <c r="C16" s="338"/>
      <c r="D16" s="338"/>
      <c r="E16" s="3122"/>
      <c r="F16" s="3124"/>
      <c r="G16" s="3122"/>
      <c r="H16" s="3124"/>
      <c r="I16" s="3122"/>
      <c r="J16" s="3124"/>
      <c r="K16" s="3142"/>
      <c r="L16" s="3143"/>
    </row>
    <row r="17" spans="1:12" ht="20.100000000000001" customHeight="1">
      <c r="A17" s="35"/>
      <c r="B17" s="35"/>
      <c r="C17" s="35"/>
      <c r="D17" s="36"/>
      <c r="E17" s="35"/>
      <c r="F17" s="35"/>
      <c r="G17" s="35"/>
      <c r="H17" s="35"/>
      <c r="I17" s="35"/>
      <c r="J17" s="35"/>
      <c r="K17" s="35"/>
      <c r="L17" s="35"/>
    </row>
    <row r="18" spans="1:12" s="31" customFormat="1" ht="15" customHeight="1">
      <c r="A18" s="3125" t="s">
        <v>126</v>
      </c>
      <c r="B18" s="3126"/>
      <c r="C18" s="3126"/>
      <c r="D18" s="3126"/>
      <c r="E18" s="3126"/>
      <c r="F18" s="3126"/>
      <c r="G18" s="3126"/>
      <c r="H18" s="3126"/>
      <c r="I18" s="3126"/>
      <c r="J18" s="3126"/>
      <c r="K18" s="3126"/>
      <c r="L18" s="3127"/>
    </row>
    <row r="19" spans="1:12" s="31" customFormat="1" ht="15" customHeight="1">
      <c r="A19" s="3132" t="s">
        <v>127</v>
      </c>
      <c r="B19" s="3125" t="s">
        <v>128</v>
      </c>
      <c r="C19" s="3126"/>
      <c r="D19" s="3134"/>
      <c r="E19" s="3135" t="s">
        <v>129</v>
      </c>
      <c r="F19" s="3126"/>
      <c r="G19" s="3126"/>
      <c r="H19" s="3126"/>
      <c r="I19" s="3126"/>
      <c r="J19" s="3127"/>
      <c r="K19" s="3136" t="s">
        <v>130</v>
      </c>
      <c r="L19" s="3137"/>
    </row>
    <row r="20" spans="1:12" s="31" customFormat="1" ht="40.5" customHeight="1">
      <c r="A20" s="3133"/>
      <c r="B20" s="37" t="s">
        <v>131</v>
      </c>
      <c r="C20" s="28" t="s">
        <v>132</v>
      </c>
      <c r="D20" s="38" t="s">
        <v>133</v>
      </c>
      <c r="E20" s="3140" t="s">
        <v>131</v>
      </c>
      <c r="F20" s="3141"/>
      <c r="G20" s="3125" t="s">
        <v>132</v>
      </c>
      <c r="H20" s="3127"/>
      <c r="I20" s="3128" t="s">
        <v>133</v>
      </c>
      <c r="J20" s="3141"/>
      <c r="K20" s="3138"/>
      <c r="L20" s="3139"/>
    </row>
    <row r="21" spans="1:12" ht="20.100000000000001" customHeight="1">
      <c r="A21" s="337"/>
      <c r="B21" s="337"/>
      <c r="C21" s="339"/>
      <c r="D21" s="340"/>
      <c r="E21" s="3129"/>
      <c r="F21" s="3124"/>
      <c r="G21" s="3130"/>
      <c r="H21" s="3131"/>
      <c r="I21" s="3122"/>
      <c r="J21" s="3124"/>
      <c r="K21" s="3122"/>
      <c r="L21" s="3124"/>
    </row>
    <row r="22" spans="1:12" ht="20.100000000000001" customHeight="1">
      <c r="A22" s="337"/>
      <c r="B22" s="337"/>
      <c r="C22" s="339"/>
      <c r="D22" s="340"/>
      <c r="E22" s="3129"/>
      <c r="F22" s="3124"/>
      <c r="G22" s="3130"/>
      <c r="H22" s="3131"/>
      <c r="I22" s="3122"/>
      <c r="J22" s="3124"/>
      <c r="K22" s="3122"/>
      <c r="L22" s="3124"/>
    </row>
    <row r="23" spans="1:12" ht="20.100000000000001" customHeight="1">
      <c r="A23" s="337"/>
      <c r="B23" s="337"/>
      <c r="C23" s="339"/>
      <c r="D23" s="340"/>
      <c r="E23" s="3129"/>
      <c r="F23" s="3124"/>
      <c r="G23" s="3130"/>
      <c r="H23" s="3131"/>
      <c r="I23" s="3122"/>
      <c r="J23" s="3124"/>
      <c r="K23" s="3122"/>
      <c r="L23" s="3124"/>
    </row>
    <row r="24" spans="1:12" ht="20.100000000000001" customHeight="1">
      <c r="A24" s="337"/>
      <c r="B24" s="337"/>
      <c r="C24" s="339"/>
      <c r="D24" s="340"/>
      <c r="E24" s="3129"/>
      <c r="F24" s="3124"/>
      <c r="G24" s="3130"/>
      <c r="H24" s="3131"/>
      <c r="I24" s="3122"/>
      <c r="J24" s="3124"/>
      <c r="K24" s="3122"/>
      <c r="L24" s="3124"/>
    </row>
    <row r="25" spans="1:12" ht="20.100000000000001" customHeight="1">
      <c r="A25" s="337"/>
      <c r="B25" s="337"/>
      <c r="C25" s="339"/>
      <c r="D25" s="340"/>
      <c r="E25" s="3129"/>
      <c r="F25" s="3124"/>
      <c r="G25" s="3130"/>
      <c r="H25" s="3131"/>
      <c r="I25" s="3122"/>
      <c r="J25" s="3124"/>
      <c r="K25" s="3122"/>
      <c r="L25" s="3124"/>
    </row>
    <row r="26" spans="1:12">
      <c r="A26" s="35"/>
      <c r="B26" s="35"/>
      <c r="C26" s="35"/>
      <c r="D26" s="36"/>
      <c r="E26" s="35"/>
      <c r="F26" s="35"/>
      <c r="G26" s="35"/>
      <c r="H26" s="35"/>
      <c r="I26" s="35"/>
      <c r="J26" s="35"/>
      <c r="K26" s="35"/>
      <c r="L26" s="35"/>
    </row>
    <row r="27" spans="1:12" ht="15" customHeight="1">
      <c r="A27" s="3125" t="s">
        <v>0</v>
      </c>
      <c r="B27" s="3126"/>
      <c r="C27" s="3126"/>
      <c r="D27" s="3126"/>
      <c r="E27" s="3126"/>
      <c r="F27" s="3126"/>
      <c r="G27" s="3126"/>
      <c r="H27" s="3126"/>
      <c r="I27" s="3126"/>
      <c r="J27" s="3127"/>
      <c r="K27" s="86"/>
      <c r="L27" s="86"/>
    </row>
    <row r="28" spans="1:12" ht="40.5" customHeight="1">
      <c r="A28" s="28" t="s">
        <v>127</v>
      </c>
      <c r="B28" s="37" t="s">
        <v>131</v>
      </c>
      <c r="C28" s="28" t="s">
        <v>132</v>
      </c>
      <c r="D28" s="37" t="s">
        <v>133</v>
      </c>
      <c r="E28" s="3125" t="s">
        <v>1</v>
      </c>
      <c r="F28" s="3126"/>
      <c r="G28" s="3126"/>
      <c r="H28" s="3128" t="s">
        <v>229</v>
      </c>
      <c r="I28" s="3126"/>
      <c r="J28" s="3127"/>
      <c r="K28" s="86"/>
      <c r="L28" s="86"/>
    </row>
    <row r="29" spans="1:12" ht="20.100000000000001" customHeight="1">
      <c r="A29" s="337"/>
      <c r="B29" s="337"/>
      <c r="C29" s="339"/>
      <c r="D29" s="337"/>
      <c r="E29" s="3122"/>
      <c r="F29" s="3123"/>
      <c r="G29" s="3123"/>
      <c r="H29" s="3122"/>
      <c r="I29" s="3123"/>
      <c r="J29" s="3124"/>
      <c r="K29" s="86"/>
      <c r="L29" s="86"/>
    </row>
    <row r="30" spans="1:12" ht="20.100000000000001" customHeight="1">
      <c r="A30" s="337"/>
      <c r="B30" s="337"/>
      <c r="C30" s="339"/>
      <c r="D30" s="337"/>
      <c r="E30" s="3122"/>
      <c r="F30" s="3123"/>
      <c r="G30" s="3123"/>
      <c r="H30" s="3122"/>
      <c r="I30" s="3123"/>
      <c r="J30" s="3124"/>
      <c r="K30" s="86"/>
      <c r="L30" s="86"/>
    </row>
    <row r="31" spans="1:12" ht="20.100000000000001" customHeight="1">
      <c r="A31" s="337"/>
      <c r="B31" s="337"/>
      <c r="C31" s="339"/>
      <c r="D31" s="337"/>
      <c r="E31" s="3122"/>
      <c r="F31" s="3123"/>
      <c r="G31" s="3123"/>
      <c r="H31" s="3122"/>
      <c r="I31" s="3123"/>
      <c r="J31" s="3124"/>
      <c r="K31" s="86"/>
      <c r="L31" s="86"/>
    </row>
    <row r="32" spans="1:12" ht="20.100000000000001" customHeight="1">
      <c r="A32" s="337"/>
      <c r="B32" s="337"/>
      <c r="C32" s="339"/>
      <c r="D32" s="337"/>
      <c r="E32" s="3122"/>
      <c r="F32" s="3123"/>
      <c r="G32" s="3123"/>
      <c r="H32" s="3122"/>
      <c r="I32" s="3123"/>
      <c r="J32" s="3124"/>
      <c r="K32" s="86"/>
      <c r="L32" s="86"/>
    </row>
    <row r="33" spans="1:12" ht="20.100000000000001" customHeight="1">
      <c r="A33" s="298" t="s">
        <v>230</v>
      </c>
      <c r="B33" s="32"/>
      <c r="C33" s="32"/>
      <c r="D33" s="33"/>
      <c r="E33" s="32"/>
      <c r="F33" s="32"/>
      <c r="G33" s="32"/>
      <c r="H33" s="32"/>
      <c r="I33" s="32"/>
      <c r="J33" s="32"/>
      <c r="K33" s="32"/>
      <c r="L33" s="32"/>
    </row>
    <row r="34" spans="1:12">
      <c r="A34" s="32" t="s">
        <v>517</v>
      </c>
      <c r="B34" s="32"/>
      <c r="C34" s="32"/>
      <c r="D34" s="33"/>
      <c r="E34" s="32"/>
      <c r="F34" s="32"/>
      <c r="G34" s="32"/>
      <c r="H34" s="32"/>
      <c r="I34" s="32"/>
      <c r="J34" s="32"/>
      <c r="K34" s="32"/>
      <c r="L34" s="32"/>
    </row>
    <row r="35" spans="1:12">
      <c r="A35" s="32" t="s">
        <v>2</v>
      </c>
      <c r="B35" s="32"/>
      <c r="C35" s="32"/>
      <c r="D35" s="33"/>
      <c r="E35" s="32"/>
      <c r="F35" s="32"/>
      <c r="G35" s="32"/>
      <c r="H35" s="32"/>
      <c r="I35" s="32"/>
      <c r="J35" s="32"/>
      <c r="K35" s="32"/>
      <c r="L35" s="32"/>
    </row>
    <row r="36" spans="1:12">
      <c r="A36" s="32" t="s">
        <v>3</v>
      </c>
      <c r="B36" s="32"/>
      <c r="C36" s="32"/>
      <c r="D36" s="33"/>
      <c r="E36" s="32"/>
      <c r="F36" s="32"/>
      <c r="G36" s="32"/>
      <c r="H36" s="32"/>
      <c r="I36" s="32"/>
      <c r="J36" s="32"/>
      <c r="K36" s="32"/>
      <c r="L36" s="32"/>
    </row>
    <row r="37" spans="1:12">
      <c r="A37" s="32" t="s">
        <v>1825</v>
      </c>
      <c r="B37" s="32"/>
      <c r="C37" s="32"/>
      <c r="D37" s="33"/>
      <c r="E37" s="32"/>
      <c r="F37" s="32"/>
      <c r="G37" s="32"/>
      <c r="H37" s="32"/>
      <c r="I37" s="32"/>
      <c r="J37" s="32"/>
      <c r="K37" s="32"/>
      <c r="L37" s="32"/>
    </row>
    <row r="38" spans="1:12" s="865" customFormat="1">
      <c r="A38" s="1013" t="s">
        <v>1812</v>
      </c>
      <c r="B38" s="1013"/>
      <c r="C38" s="1013"/>
      <c r="D38" s="1014"/>
      <c r="E38" s="1013"/>
      <c r="F38" s="1013"/>
      <c r="G38" s="1013"/>
      <c r="H38" s="1013"/>
      <c r="I38" s="1013"/>
      <c r="J38" s="1013"/>
      <c r="K38" s="1013"/>
      <c r="L38" s="864"/>
    </row>
    <row r="39" spans="1:12" s="865" customFormat="1">
      <c r="A39" s="1013" t="s">
        <v>1813</v>
      </c>
      <c r="B39" s="1013"/>
      <c r="C39" s="1013"/>
      <c r="D39" s="1014"/>
      <c r="E39" s="1013"/>
      <c r="F39" s="1013"/>
      <c r="G39" s="1013"/>
      <c r="H39" s="1013"/>
      <c r="I39" s="1013"/>
      <c r="J39" s="1013"/>
      <c r="K39" s="1013"/>
      <c r="L39" s="864"/>
    </row>
    <row r="40" spans="1:12" s="865" customFormat="1">
      <c r="A40" s="1013" t="s">
        <v>1814</v>
      </c>
      <c r="B40" s="1013"/>
      <c r="C40" s="1013"/>
      <c r="D40" s="1014"/>
      <c r="E40" s="1013"/>
      <c r="F40" s="1013"/>
      <c r="G40" s="1013"/>
      <c r="H40" s="1013"/>
      <c r="I40" s="1013"/>
      <c r="J40" s="1013"/>
      <c r="K40" s="1013"/>
      <c r="L40" s="864"/>
    </row>
    <row r="41" spans="1:12">
      <c r="A41" s="32"/>
      <c r="B41" s="32"/>
      <c r="C41" s="32"/>
      <c r="D41" s="33"/>
      <c r="E41" s="32"/>
      <c r="F41" s="32"/>
      <c r="G41" s="32"/>
      <c r="H41" s="32"/>
      <c r="I41" s="32"/>
      <c r="J41" s="32"/>
      <c r="K41" s="32"/>
      <c r="L41" s="32"/>
    </row>
    <row r="42" spans="1:12">
      <c r="A42" s="32"/>
      <c r="B42" s="32"/>
      <c r="C42" s="32"/>
      <c r="D42" s="33"/>
      <c r="E42" s="32"/>
      <c r="F42" s="32"/>
      <c r="G42" s="32"/>
      <c r="H42" s="32"/>
      <c r="I42" s="32"/>
      <c r="J42" s="32"/>
      <c r="K42" s="32"/>
      <c r="L42" s="32"/>
    </row>
    <row r="43" spans="1:12">
      <c r="A43" s="32"/>
      <c r="B43" s="32"/>
      <c r="C43" s="32"/>
      <c r="D43" s="33"/>
      <c r="E43" s="32"/>
      <c r="F43" s="32"/>
      <c r="G43" s="32"/>
      <c r="H43" s="32"/>
      <c r="I43" s="32"/>
      <c r="J43" s="32"/>
      <c r="K43" s="32"/>
      <c r="L43" s="32"/>
    </row>
    <row r="44" spans="1:12">
      <c r="A44" s="32"/>
      <c r="B44" s="32"/>
      <c r="C44" s="32"/>
      <c r="D44" s="33"/>
      <c r="E44" s="32"/>
      <c r="F44" s="32"/>
      <c r="G44" s="32"/>
      <c r="H44" s="32"/>
      <c r="I44" s="32"/>
      <c r="J44" s="32"/>
      <c r="K44" s="32"/>
      <c r="L44" s="32"/>
    </row>
    <row r="45" spans="1:12">
      <c r="A45" s="32"/>
      <c r="B45" s="32"/>
      <c r="C45" s="32"/>
      <c r="D45" s="33"/>
      <c r="E45" s="32"/>
      <c r="F45" s="32"/>
      <c r="G45" s="32"/>
      <c r="H45" s="32"/>
      <c r="I45" s="32"/>
      <c r="J45" s="32"/>
      <c r="K45" s="32"/>
      <c r="L45" s="32"/>
    </row>
    <row r="46" spans="1:12">
      <c r="A46" s="32"/>
      <c r="B46" s="32"/>
      <c r="C46" s="32"/>
      <c r="D46" s="33"/>
      <c r="E46" s="32"/>
      <c r="F46" s="32"/>
      <c r="G46" s="32"/>
      <c r="H46" s="32"/>
      <c r="I46" s="32"/>
      <c r="J46" s="32"/>
      <c r="K46" s="32"/>
      <c r="L46" s="32"/>
    </row>
    <row r="47" spans="1:12">
      <c r="A47" s="32"/>
      <c r="B47" s="32"/>
      <c r="C47" s="32"/>
      <c r="D47" s="33"/>
      <c r="E47" s="32"/>
      <c r="F47" s="32"/>
      <c r="G47" s="32"/>
      <c r="H47" s="32"/>
      <c r="I47" s="32"/>
      <c r="J47" s="32"/>
      <c r="K47" s="32"/>
      <c r="L47" s="32"/>
    </row>
    <row r="48" spans="1:12">
      <c r="A48" s="32"/>
      <c r="B48" s="32"/>
      <c r="C48" s="32"/>
      <c r="D48" s="33"/>
      <c r="E48" s="32"/>
      <c r="F48" s="32"/>
      <c r="G48" s="32"/>
      <c r="H48" s="32"/>
      <c r="I48" s="32"/>
      <c r="J48" s="32"/>
      <c r="K48" s="32"/>
      <c r="L48" s="32"/>
    </row>
    <row r="49" spans="1:12">
      <c r="A49" s="32"/>
      <c r="B49" s="32"/>
      <c r="C49" s="32"/>
      <c r="D49" s="33"/>
      <c r="E49" s="32"/>
      <c r="F49" s="32"/>
      <c r="G49" s="32"/>
      <c r="H49" s="32"/>
      <c r="I49" s="32"/>
      <c r="J49" s="32"/>
      <c r="K49" s="32"/>
      <c r="L49" s="32"/>
    </row>
    <row r="50" spans="1:12">
      <c r="A50" s="32"/>
      <c r="B50" s="32"/>
      <c r="C50" s="32"/>
      <c r="D50" s="33"/>
      <c r="E50" s="32"/>
      <c r="F50" s="32"/>
      <c r="G50" s="32"/>
      <c r="H50" s="32"/>
      <c r="I50" s="32"/>
      <c r="J50" s="32"/>
      <c r="K50" s="32"/>
      <c r="L50" s="32"/>
    </row>
    <row r="51" spans="1:12">
      <c r="A51" s="32"/>
      <c r="B51" s="32"/>
      <c r="C51" s="32"/>
      <c r="D51" s="33"/>
      <c r="E51" s="32"/>
      <c r="F51" s="32"/>
      <c r="G51" s="32"/>
      <c r="H51" s="32"/>
      <c r="I51" s="32"/>
      <c r="J51" s="32"/>
      <c r="K51" s="32"/>
      <c r="L51" s="32"/>
    </row>
    <row r="52" spans="1:12">
      <c r="A52" s="32"/>
      <c r="B52" s="32"/>
      <c r="C52" s="32"/>
      <c r="D52" s="33"/>
      <c r="E52" s="32"/>
      <c r="F52" s="32"/>
      <c r="G52" s="32"/>
      <c r="H52" s="32"/>
      <c r="I52" s="32"/>
      <c r="J52" s="32"/>
      <c r="K52" s="32"/>
      <c r="L52" s="32"/>
    </row>
    <row r="53" spans="1:12">
      <c r="A53" s="32"/>
      <c r="B53" s="32"/>
      <c r="C53" s="32"/>
      <c r="D53" s="33"/>
      <c r="E53" s="32"/>
      <c r="F53" s="32"/>
      <c r="G53" s="32"/>
      <c r="H53" s="32"/>
      <c r="I53" s="32"/>
      <c r="J53" s="32"/>
      <c r="K53" s="32"/>
      <c r="L53" s="32"/>
    </row>
    <row r="54" spans="1:12">
      <c r="A54" s="32"/>
      <c r="B54" s="32"/>
      <c r="C54" s="32"/>
      <c r="D54" s="33"/>
      <c r="E54" s="32"/>
      <c r="F54" s="32"/>
      <c r="G54" s="32"/>
      <c r="H54" s="32"/>
      <c r="I54" s="32"/>
      <c r="J54" s="32"/>
      <c r="K54" s="32"/>
      <c r="L54" s="32"/>
    </row>
    <row r="55" spans="1:12">
      <c r="A55" s="32"/>
      <c r="B55" s="32"/>
      <c r="C55" s="32"/>
      <c r="D55" s="33"/>
      <c r="E55" s="32"/>
      <c r="F55" s="32"/>
      <c r="G55" s="32"/>
      <c r="H55" s="32"/>
      <c r="I55" s="32"/>
      <c r="J55" s="32"/>
      <c r="K55" s="32"/>
      <c r="L55" s="32"/>
    </row>
    <row r="56" spans="1:12">
      <c r="A56" s="32"/>
      <c r="B56" s="32"/>
      <c r="C56" s="32"/>
      <c r="D56" s="33"/>
      <c r="E56" s="32"/>
      <c r="F56" s="32"/>
      <c r="G56" s="32"/>
      <c r="H56" s="32"/>
      <c r="I56" s="32"/>
      <c r="J56" s="32"/>
      <c r="K56" s="32"/>
      <c r="L56" s="32"/>
    </row>
    <row r="57" spans="1:12">
      <c r="A57" s="32"/>
      <c r="B57" s="32"/>
      <c r="C57" s="32"/>
      <c r="D57" s="33"/>
      <c r="E57" s="32"/>
      <c r="F57" s="32"/>
      <c r="G57" s="32"/>
      <c r="H57" s="32"/>
      <c r="I57" s="32"/>
      <c r="J57" s="32"/>
      <c r="K57" s="32"/>
      <c r="L57" s="32"/>
    </row>
    <row r="58" spans="1:12">
      <c r="A58" s="32"/>
      <c r="B58" s="32"/>
      <c r="C58" s="32"/>
      <c r="D58" s="33"/>
      <c r="E58" s="32"/>
      <c r="F58" s="32"/>
      <c r="G58" s="32"/>
      <c r="H58" s="32"/>
      <c r="I58" s="32"/>
      <c r="J58" s="32"/>
      <c r="K58" s="32"/>
      <c r="L58" s="32"/>
    </row>
    <row r="59" spans="1:12">
      <c r="A59" s="32"/>
      <c r="B59" s="32"/>
      <c r="C59" s="32"/>
      <c r="D59" s="33"/>
      <c r="E59" s="32"/>
      <c r="F59" s="32"/>
      <c r="G59" s="32"/>
      <c r="H59" s="32"/>
      <c r="I59" s="32"/>
      <c r="J59" s="32"/>
      <c r="K59" s="32"/>
      <c r="L59" s="32"/>
    </row>
    <row r="60" spans="1:12">
      <c r="A60" s="32"/>
      <c r="B60" s="32"/>
      <c r="C60" s="32"/>
      <c r="D60" s="33"/>
      <c r="E60" s="32"/>
      <c r="F60" s="32"/>
      <c r="G60" s="32"/>
      <c r="H60" s="32"/>
      <c r="I60" s="32"/>
      <c r="J60" s="32"/>
      <c r="K60" s="32"/>
      <c r="L60" s="32"/>
    </row>
    <row r="61" spans="1:12">
      <c r="A61" s="32"/>
      <c r="B61" s="32"/>
      <c r="C61" s="32"/>
      <c r="D61" s="33"/>
      <c r="E61" s="32"/>
      <c r="F61" s="32"/>
      <c r="G61" s="32"/>
      <c r="H61" s="32"/>
      <c r="I61" s="32"/>
      <c r="J61" s="32"/>
      <c r="K61" s="32"/>
      <c r="L61" s="32"/>
    </row>
    <row r="62" spans="1:12">
      <c r="A62" s="32"/>
      <c r="B62" s="32"/>
      <c r="C62" s="32"/>
      <c r="D62" s="33"/>
      <c r="E62" s="32"/>
      <c r="F62" s="32"/>
      <c r="G62" s="32"/>
      <c r="H62" s="32"/>
      <c r="I62" s="32"/>
      <c r="J62" s="32"/>
      <c r="K62" s="32"/>
      <c r="L62" s="32"/>
    </row>
    <row r="63" spans="1:12">
      <c r="A63" s="32"/>
      <c r="B63" s="32"/>
      <c r="C63" s="32"/>
      <c r="D63" s="33"/>
      <c r="E63" s="32"/>
      <c r="F63" s="32"/>
      <c r="G63" s="32"/>
      <c r="H63" s="32"/>
      <c r="I63" s="32"/>
      <c r="J63" s="32"/>
      <c r="K63" s="32"/>
      <c r="L63" s="32"/>
    </row>
    <row r="64" spans="1:12">
      <c r="A64" s="32"/>
      <c r="B64" s="32"/>
      <c r="C64" s="32"/>
      <c r="D64" s="33"/>
      <c r="E64" s="32"/>
      <c r="F64" s="32"/>
      <c r="G64" s="32"/>
      <c r="H64" s="32"/>
      <c r="I64" s="32"/>
      <c r="J64" s="32"/>
      <c r="K64" s="32"/>
      <c r="L64" s="32"/>
    </row>
    <row r="65" spans="1:12">
      <c r="A65" s="32"/>
      <c r="B65" s="32"/>
      <c r="C65" s="32"/>
      <c r="D65" s="33"/>
      <c r="E65" s="32"/>
      <c r="F65" s="32"/>
      <c r="G65" s="32"/>
      <c r="H65" s="32"/>
      <c r="I65" s="32"/>
      <c r="J65" s="32"/>
      <c r="K65" s="32"/>
      <c r="L65" s="32"/>
    </row>
    <row r="66" spans="1:12">
      <c r="A66" s="32"/>
      <c r="B66" s="32"/>
      <c r="C66" s="32"/>
      <c r="D66" s="33"/>
      <c r="E66" s="32"/>
      <c r="F66" s="32"/>
      <c r="G66" s="32"/>
      <c r="H66" s="32"/>
      <c r="I66" s="32"/>
      <c r="J66" s="32"/>
      <c r="K66" s="32"/>
      <c r="L66" s="32"/>
    </row>
    <row r="67" spans="1:12">
      <c r="A67" s="32"/>
      <c r="B67" s="32"/>
      <c r="C67" s="32"/>
      <c r="D67" s="33"/>
      <c r="E67" s="32"/>
      <c r="F67" s="32"/>
      <c r="G67" s="32"/>
      <c r="H67" s="32"/>
      <c r="I67" s="32"/>
      <c r="J67" s="32"/>
      <c r="K67" s="32"/>
      <c r="L67" s="32"/>
    </row>
    <row r="68" spans="1:12">
      <c r="A68" s="32"/>
      <c r="B68" s="32"/>
      <c r="C68" s="32"/>
      <c r="D68" s="33"/>
      <c r="E68" s="32"/>
      <c r="F68" s="32"/>
      <c r="G68" s="32"/>
      <c r="H68" s="32"/>
      <c r="I68" s="32"/>
      <c r="J68" s="32"/>
      <c r="K68" s="32"/>
      <c r="L68" s="32"/>
    </row>
    <row r="69" spans="1:12">
      <c r="A69" s="32"/>
      <c r="B69" s="32"/>
      <c r="C69" s="32"/>
      <c r="D69" s="33"/>
      <c r="E69" s="32"/>
      <c r="F69" s="32"/>
      <c r="G69" s="32"/>
      <c r="H69" s="32"/>
      <c r="I69" s="32"/>
      <c r="J69" s="32"/>
      <c r="K69" s="32"/>
      <c r="L69" s="32"/>
    </row>
    <row r="70" spans="1:12">
      <c r="A70" s="32"/>
      <c r="B70" s="32"/>
      <c r="C70" s="32"/>
      <c r="D70" s="33"/>
      <c r="E70" s="32"/>
      <c r="F70" s="32"/>
      <c r="G70" s="32"/>
      <c r="H70" s="32"/>
      <c r="I70" s="32"/>
      <c r="J70" s="32"/>
      <c r="K70" s="32"/>
      <c r="L70" s="32"/>
    </row>
    <row r="71" spans="1:12">
      <c r="A71" s="32"/>
      <c r="B71" s="32"/>
      <c r="C71" s="32"/>
      <c r="D71" s="33"/>
      <c r="E71" s="32"/>
      <c r="F71" s="32"/>
      <c r="G71" s="32"/>
      <c r="H71" s="32"/>
      <c r="I71" s="32"/>
      <c r="J71" s="32"/>
      <c r="K71" s="32"/>
      <c r="L71" s="32"/>
    </row>
    <row r="72" spans="1:12">
      <c r="A72" s="32"/>
      <c r="B72" s="32"/>
      <c r="C72" s="32"/>
      <c r="D72" s="33"/>
      <c r="E72" s="32"/>
      <c r="F72" s="32"/>
      <c r="G72" s="32"/>
      <c r="H72" s="32"/>
      <c r="I72" s="32"/>
      <c r="J72" s="32"/>
      <c r="K72" s="32"/>
      <c r="L72" s="32"/>
    </row>
    <row r="73" spans="1:12">
      <c r="A73" s="32"/>
      <c r="B73" s="32"/>
      <c r="C73" s="32"/>
      <c r="D73" s="33"/>
      <c r="E73" s="32"/>
      <c r="F73" s="32"/>
      <c r="G73" s="32"/>
      <c r="H73" s="32"/>
      <c r="I73" s="32"/>
      <c r="J73" s="32"/>
      <c r="K73" s="32"/>
      <c r="L73" s="32"/>
    </row>
    <row r="74" spans="1:12">
      <c r="A74" s="32"/>
      <c r="B74" s="32"/>
      <c r="C74" s="32"/>
      <c r="D74" s="33"/>
      <c r="E74" s="32"/>
      <c r="F74" s="32"/>
      <c r="G74" s="32"/>
      <c r="H74" s="32"/>
      <c r="I74" s="32"/>
      <c r="J74" s="32"/>
      <c r="K74" s="32"/>
      <c r="L74" s="32"/>
    </row>
    <row r="75" spans="1:12">
      <c r="A75" s="32"/>
      <c r="B75" s="32"/>
      <c r="C75" s="32"/>
      <c r="D75" s="33"/>
      <c r="E75" s="32"/>
      <c r="F75" s="32"/>
      <c r="G75" s="32"/>
      <c r="H75" s="32"/>
      <c r="I75" s="32"/>
      <c r="J75" s="32"/>
      <c r="K75" s="32"/>
      <c r="L75" s="32"/>
    </row>
    <row r="76" spans="1:12">
      <c r="A76" s="32"/>
      <c r="B76" s="32"/>
      <c r="C76" s="32"/>
      <c r="D76" s="33"/>
      <c r="E76" s="32"/>
      <c r="F76" s="32"/>
      <c r="G76" s="32"/>
      <c r="H76" s="32"/>
      <c r="I76" s="32"/>
      <c r="J76" s="32"/>
      <c r="K76" s="32"/>
      <c r="L76" s="32"/>
    </row>
    <row r="77" spans="1:12">
      <c r="A77" s="32"/>
      <c r="B77" s="32"/>
      <c r="C77" s="32"/>
      <c r="D77" s="33"/>
      <c r="E77" s="32"/>
      <c r="F77" s="32"/>
      <c r="G77" s="32"/>
      <c r="H77" s="32"/>
      <c r="I77" s="32"/>
      <c r="J77" s="32"/>
      <c r="K77" s="32"/>
      <c r="L77" s="32"/>
    </row>
    <row r="78" spans="1:12">
      <c r="A78" s="32"/>
      <c r="B78" s="32"/>
      <c r="C78" s="32"/>
      <c r="D78" s="33"/>
      <c r="E78" s="32"/>
      <c r="F78" s="32"/>
      <c r="G78" s="32"/>
      <c r="H78" s="32"/>
      <c r="I78" s="32"/>
      <c r="J78" s="32"/>
      <c r="K78" s="32"/>
      <c r="L78" s="32"/>
    </row>
    <row r="79" spans="1:12">
      <c r="A79" s="32"/>
      <c r="B79" s="32"/>
      <c r="C79" s="32"/>
      <c r="D79" s="33"/>
      <c r="E79" s="32"/>
      <c r="F79" s="32"/>
      <c r="G79" s="32"/>
      <c r="H79" s="32"/>
      <c r="I79" s="32"/>
      <c r="J79" s="32"/>
      <c r="K79" s="32"/>
      <c r="L79" s="32"/>
    </row>
    <row r="80" spans="1:12">
      <c r="A80" s="32"/>
      <c r="B80" s="32"/>
      <c r="C80" s="32"/>
      <c r="D80" s="33"/>
      <c r="E80" s="32"/>
      <c r="F80" s="32"/>
      <c r="G80" s="32"/>
      <c r="H80" s="32"/>
      <c r="I80" s="32"/>
      <c r="J80" s="32"/>
      <c r="K80" s="32"/>
      <c r="L80" s="32"/>
    </row>
    <row r="81" spans="1:12">
      <c r="A81" s="32"/>
      <c r="B81" s="32"/>
      <c r="C81" s="32"/>
      <c r="D81" s="33"/>
      <c r="E81" s="32"/>
      <c r="F81" s="32"/>
      <c r="G81" s="32"/>
      <c r="H81" s="32"/>
      <c r="I81" s="32"/>
      <c r="J81" s="32"/>
      <c r="K81" s="32"/>
      <c r="L81" s="32"/>
    </row>
    <row r="82" spans="1:12">
      <c r="A82" s="32"/>
      <c r="B82" s="32"/>
      <c r="C82" s="32"/>
      <c r="D82" s="33"/>
      <c r="E82" s="32"/>
      <c r="F82" s="32"/>
      <c r="G82" s="32"/>
      <c r="H82" s="32"/>
      <c r="I82" s="32"/>
      <c r="J82" s="32"/>
      <c r="K82" s="32"/>
      <c r="L82" s="32"/>
    </row>
  </sheetData>
  <sheetProtection formatCells="0"/>
  <mergeCells count="75">
    <mergeCell ref="A3:L3"/>
    <mergeCell ref="E5:L5"/>
    <mergeCell ref="B6:D6"/>
    <mergeCell ref="E6:F6"/>
    <mergeCell ref="G6:H6"/>
    <mergeCell ref="J6:K6"/>
    <mergeCell ref="B5:C5"/>
    <mergeCell ref="B7:D7"/>
    <mergeCell ref="E7:F7"/>
    <mergeCell ref="G7:L7"/>
    <mergeCell ref="B8:D8"/>
    <mergeCell ref="E8:F8"/>
    <mergeCell ref="G8:L8"/>
    <mergeCell ref="E11:F11"/>
    <mergeCell ref="G11:J11"/>
    <mergeCell ref="K11:L11"/>
    <mergeCell ref="E12:F12"/>
    <mergeCell ref="G12:H12"/>
    <mergeCell ref="I12:J12"/>
    <mergeCell ref="K12:L12"/>
    <mergeCell ref="E13:F13"/>
    <mergeCell ref="G13:H13"/>
    <mergeCell ref="I13:J13"/>
    <mergeCell ref="K13:L13"/>
    <mergeCell ref="E14:F14"/>
    <mergeCell ref="G14:H14"/>
    <mergeCell ref="I14:J14"/>
    <mergeCell ref="K14:L14"/>
    <mergeCell ref="E15:F15"/>
    <mergeCell ref="G15:H15"/>
    <mergeCell ref="I15:J15"/>
    <mergeCell ref="K15:L15"/>
    <mergeCell ref="E16:F16"/>
    <mergeCell ref="G16:H16"/>
    <mergeCell ref="I16:J16"/>
    <mergeCell ref="K16:L16"/>
    <mergeCell ref="A18:L18"/>
    <mergeCell ref="A19:A20"/>
    <mergeCell ref="B19:D19"/>
    <mergeCell ref="E19:J19"/>
    <mergeCell ref="K19:L20"/>
    <mergeCell ref="E20:F20"/>
    <mergeCell ref="G20:H20"/>
    <mergeCell ref="I20:J20"/>
    <mergeCell ref="E21:F21"/>
    <mergeCell ref="G21:H21"/>
    <mergeCell ref="I21:J21"/>
    <mergeCell ref="K21:L21"/>
    <mergeCell ref="E22:F22"/>
    <mergeCell ref="G22:H22"/>
    <mergeCell ref="I22:J22"/>
    <mergeCell ref="K22:L22"/>
    <mergeCell ref="E23:F23"/>
    <mergeCell ref="G23:H23"/>
    <mergeCell ref="I23:J23"/>
    <mergeCell ref="K23:L23"/>
    <mergeCell ref="E24:F24"/>
    <mergeCell ref="G24:H24"/>
    <mergeCell ref="I24:J24"/>
    <mergeCell ref="K24:L24"/>
    <mergeCell ref="E25:F25"/>
    <mergeCell ref="G25:H25"/>
    <mergeCell ref="I25:J25"/>
    <mergeCell ref="K25:L25"/>
    <mergeCell ref="E28:G28"/>
    <mergeCell ref="H32:J32"/>
    <mergeCell ref="A27:J27"/>
    <mergeCell ref="E32:G32"/>
    <mergeCell ref="E30:G30"/>
    <mergeCell ref="E31:G31"/>
    <mergeCell ref="E29:G29"/>
    <mergeCell ref="H28:J28"/>
    <mergeCell ref="H29:J29"/>
    <mergeCell ref="H30:J30"/>
    <mergeCell ref="H31:J31"/>
  </mergeCells>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P87"/>
  <sheetViews>
    <sheetView showGridLines="0" view="pageBreakPreview" zoomScale="85" zoomScaleNormal="85" zoomScaleSheetLayoutView="85" workbookViewId="0">
      <selection activeCell="B1" sqref="B1:M1"/>
    </sheetView>
  </sheetViews>
  <sheetFormatPr defaultColWidth="8.88671875" defaultRowHeight="13.2"/>
  <cols>
    <col min="1" max="1" width="2.21875" style="526" customWidth="1"/>
    <col min="2" max="2" width="14.33203125" style="526" customWidth="1"/>
    <col min="3" max="3" width="15.21875" style="526" customWidth="1"/>
    <col min="4" max="4" width="10" style="526" customWidth="1"/>
    <col min="5" max="5" width="13.6640625" style="526" customWidth="1"/>
    <col min="6" max="6" width="8.109375" style="526" customWidth="1"/>
    <col min="7" max="7" width="18.77734375" style="526" customWidth="1"/>
    <col min="8" max="8" width="7.88671875" style="526" bestFit="1" customWidth="1"/>
    <col min="9" max="13" width="7.6640625" style="526" customWidth="1"/>
    <col min="14" max="14" width="1.44140625" style="526" customWidth="1"/>
    <col min="15" max="16384" width="8.88671875" style="526"/>
  </cols>
  <sheetData>
    <row r="1" spans="2:16" ht="19.2">
      <c r="B1" s="3337" t="s">
        <v>2030</v>
      </c>
      <c r="C1" s="3337"/>
      <c r="D1" s="3337"/>
      <c r="E1" s="3337"/>
      <c r="F1" s="3337"/>
      <c r="G1" s="3337"/>
      <c r="H1" s="3337"/>
      <c r="I1" s="3337"/>
      <c r="J1" s="3337"/>
      <c r="K1" s="3337"/>
      <c r="L1" s="3337"/>
      <c r="M1" s="3337"/>
    </row>
    <row r="2" spans="2:16" ht="4.95" customHeight="1">
      <c r="B2" s="1015"/>
      <c r="C2" s="1015"/>
      <c r="D2" s="1016"/>
      <c r="E2" s="1016"/>
      <c r="F2" s="1016"/>
      <c r="G2" s="1016"/>
      <c r="H2" s="1016"/>
      <c r="I2" s="1016"/>
      <c r="J2" s="1015"/>
      <c r="K2" s="1015"/>
      <c r="L2" s="1015"/>
      <c r="M2" s="1015"/>
    </row>
    <row r="3" spans="2:16" ht="17.100000000000001" customHeight="1">
      <c r="B3" s="1017" t="s">
        <v>1122</v>
      </c>
      <c r="C3" s="1018"/>
      <c r="D3" s="1018"/>
      <c r="E3" s="1018"/>
      <c r="F3" s="1018"/>
      <c r="G3" s="1018"/>
      <c r="H3" s="1018"/>
      <c r="I3" s="1018"/>
      <c r="J3" s="1018"/>
      <c r="K3" s="1018"/>
      <c r="L3" s="1018"/>
      <c r="M3" s="1018"/>
    </row>
    <row r="4" spans="2:16" ht="14.1" customHeight="1">
      <c r="B4" s="1019" t="s">
        <v>87</v>
      </c>
      <c r="C4" s="1020" t="str">
        <f>"50"&amp;入力シート!C3&amp;"-"&amp;入力シート!C4</f>
        <v>507-12345-001</v>
      </c>
      <c r="D4" s="1021"/>
      <c r="E4" s="1019" t="s">
        <v>74</v>
      </c>
      <c r="F4" s="1022" t="str">
        <f>入力シート!C10</f>
        <v>県道博多天神線排水性舗装工事（第２工区）</v>
      </c>
      <c r="G4" s="1021"/>
      <c r="H4" s="1021"/>
      <c r="I4" s="1021"/>
      <c r="J4" s="1021"/>
      <c r="K4" s="1021"/>
      <c r="L4" s="1021"/>
      <c r="M4" s="1023"/>
    </row>
    <row r="5" spans="2:16" ht="14.25" customHeight="1">
      <c r="B5" s="3338" t="s">
        <v>1123</v>
      </c>
      <c r="C5" s="3339"/>
      <c r="D5" s="3339"/>
      <c r="E5" s="3340"/>
      <c r="F5" s="3341"/>
      <c r="G5" s="3342"/>
      <c r="H5" s="3342"/>
      <c r="I5" s="3342"/>
      <c r="J5" s="3342"/>
      <c r="K5" s="3342"/>
      <c r="L5" s="1024"/>
      <c r="M5" s="1025"/>
    </row>
    <row r="6" spans="2:16" ht="5.0999999999999996" customHeight="1">
      <c r="B6" s="1018"/>
      <c r="C6" s="1018"/>
      <c r="D6" s="1018"/>
      <c r="E6" s="1018"/>
      <c r="F6" s="1018"/>
      <c r="G6" s="1018"/>
      <c r="H6" s="1018"/>
      <c r="I6" s="1018"/>
      <c r="J6" s="1018"/>
      <c r="K6" s="1018"/>
      <c r="L6" s="1018"/>
      <c r="M6" s="1018"/>
    </row>
    <row r="7" spans="2:16" ht="17.100000000000001" customHeight="1">
      <c r="B7" s="1018" t="s">
        <v>1124</v>
      </c>
      <c r="C7" s="1018"/>
      <c r="D7" s="1018"/>
      <c r="E7" s="1018"/>
      <c r="F7" s="1018"/>
      <c r="G7" s="1018"/>
      <c r="H7" s="1018"/>
      <c r="I7" s="1018"/>
      <c r="J7" s="1018"/>
      <c r="K7" s="1018"/>
      <c r="L7" s="1018"/>
      <c r="M7" s="1018"/>
    </row>
    <row r="8" spans="2:16" ht="13.5" customHeight="1">
      <c r="B8" s="3343" t="s">
        <v>1125</v>
      </c>
      <c r="C8" s="3344"/>
      <c r="D8" s="3344"/>
      <c r="E8" s="3344"/>
      <c r="F8" s="3345"/>
      <c r="G8" s="3346" t="s">
        <v>1126</v>
      </c>
      <c r="H8" s="3344"/>
      <c r="I8" s="3344"/>
      <c r="J8" s="3344"/>
      <c r="K8" s="3344"/>
      <c r="L8" s="3344"/>
      <c r="M8" s="3347"/>
    </row>
    <row r="9" spans="2:16">
      <c r="B9" s="3332" t="s">
        <v>1127</v>
      </c>
      <c r="C9" s="3333"/>
      <c r="D9" s="3333"/>
      <c r="E9" s="3333"/>
      <c r="F9" s="3334"/>
      <c r="G9" s="3335" t="s">
        <v>1128</v>
      </c>
      <c r="H9" s="3333"/>
      <c r="I9" s="3333"/>
      <c r="J9" s="3333"/>
      <c r="K9" s="3333"/>
      <c r="L9" s="3333"/>
      <c r="M9" s="3336"/>
      <c r="P9" s="526" t="s">
        <v>1129</v>
      </c>
    </row>
    <row r="10" spans="2:16">
      <c r="B10" s="3332" t="s">
        <v>1130</v>
      </c>
      <c r="C10" s="3333"/>
      <c r="D10" s="3333"/>
      <c r="E10" s="3333"/>
      <c r="F10" s="3334"/>
      <c r="G10" s="3335" t="s">
        <v>1131</v>
      </c>
      <c r="H10" s="3333"/>
      <c r="I10" s="3333"/>
      <c r="J10" s="3333"/>
      <c r="K10" s="3333"/>
      <c r="L10" s="3333"/>
      <c r="M10" s="3336"/>
      <c r="P10" s="526" t="s">
        <v>1132</v>
      </c>
    </row>
    <row r="11" spans="2:16">
      <c r="B11" s="3332" t="s">
        <v>1133</v>
      </c>
      <c r="C11" s="3333"/>
      <c r="D11" s="3333"/>
      <c r="E11" s="3333"/>
      <c r="F11" s="3334"/>
      <c r="G11" s="3335" t="s">
        <v>50</v>
      </c>
      <c r="H11" s="3333"/>
      <c r="I11" s="3333"/>
      <c r="J11" s="3333"/>
      <c r="K11" s="3333"/>
      <c r="L11" s="3333"/>
      <c r="M11" s="3336"/>
      <c r="P11" s="526" t="s">
        <v>1134</v>
      </c>
    </row>
    <row r="12" spans="2:16">
      <c r="B12" s="3332" t="s">
        <v>1135</v>
      </c>
      <c r="C12" s="3333"/>
      <c r="D12" s="3333"/>
      <c r="E12" s="3333"/>
      <c r="F12" s="3334"/>
      <c r="G12" s="3335" t="s">
        <v>1893</v>
      </c>
      <c r="H12" s="3333"/>
      <c r="I12" s="3333"/>
      <c r="J12" s="3333"/>
      <c r="K12" s="3333"/>
      <c r="L12" s="3333"/>
      <c r="M12" s="3336"/>
    </row>
    <row r="13" spans="2:16">
      <c r="B13" s="3331" t="s">
        <v>1136</v>
      </c>
      <c r="C13" s="3237"/>
      <c r="D13" s="3237"/>
      <c r="E13" s="3237"/>
      <c r="F13" s="3238"/>
      <c r="G13" s="580"/>
      <c r="H13" s="580"/>
      <c r="I13" s="580"/>
      <c r="J13" s="580"/>
      <c r="K13" s="580"/>
      <c r="L13" s="580"/>
      <c r="M13" s="581"/>
    </row>
    <row r="14" spans="2:16" ht="5.0999999999999996" customHeight="1">
      <c r="B14" s="529"/>
      <c r="C14" s="529"/>
      <c r="D14" s="529"/>
      <c r="E14" s="529"/>
      <c r="F14" s="530"/>
      <c r="G14" s="531"/>
      <c r="H14" s="531"/>
      <c r="I14" s="531"/>
      <c r="J14" s="531"/>
      <c r="K14" s="531"/>
      <c r="L14" s="531"/>
      <c r="M14" s="531"/>
    </row>
    <row r="15" spans="2:16" ht="17.100000000000001" customHeight="1">
      <c r="B15" s="527" t="s">
        <v>1137</v>
      </c>
    </row>
    <row r="16" spans="2:16">
      <c r="B16" s="532" t="s">
        <v>1138</v>
      </c>
      <c r="C16" s="3223" t="s">
        <v>1139</v>
      </c>
      <c r="D16" s="3325"/>
      <c r="E16" s="3326"/>
      <c r="F16" s="3189" t="s">
        <v>1140</v>
      </c>
      <c r="G16" s="3168"/>
      <c r="H16" s="3168"/>
      <c r="I16" s="3189" t="s">
        <v>1141</v>
      </c>
      <c r="J16" s="3168"/>
      <c r="K16" s="3168"/>
      <c r="L16" s="3168"/>
      <c r="M16" s="3327"/>
    </row>
    <row r="17" spans="2:16" ht="14.1" customHeight="1">
      <c r="B17" s="3328" t="s">
        <v>1142</v>
      </c>
      <c r="C17" s="533" t="s">
        <v>1143</v>
      </c>
      <c r="D17" s="534"/>
      <c r="E17" s="534"/>
      <c r="F17" s="3216" t="s">
        <v>1144</v>
      </c>
      <c r="G17" s="3217"/>
      <c r="H17" s="3217"/>
      <c r="I17" s="3317"/>
      <c r="J17" s="3318"/>
      <c r="K17" s="3318"/>
      <c r="L17" s="3318"/>
      <c r="M17" s="3319"/>
    </row>
    <row r="18" spans="2:16" ht="13.5" customHeight="1">
      <c r="B18" s="3329"/>
      <c r="C18" s="533" t="s">
        <v>1145</v>
      </c>
      <c r="D18" s="534"/>
      <c r="E18" s="534"/>
      <c r="F18" s="3216" t="s">
        <v>1146</v>
      </c>
      <c r="G18" s="3217"/>
      <c r="H18" s="3217"/>
      <c r="I18" s="3317"/>
      <c r="J18" s="3318"/>
      <c r="K18" s="3318"/>
      <c r="L18" s="3318"/>
      <c r="M18" s="3319"/>
    </row>
    <row r="19" spans="2:16" ht="14.25" customHeight="1">
      <c r="B19" s="3329"/>
      <c r="C19" s="533" t="s">
        <v>1147</v>
      </c>
      <c r="D19" s="534"/>
      <c r="E19" s="535"/>
      <c r="F19" s="3216" t="s">
        <v>1148</v>
      </c>
      <c r="G19" s="3217"/>
      <c r="H19" s="3217"/>
      <c r="I19" s="3317"/>
      <c r="J19" s="3318"/>
      <c r="K19" s="3318"/>
      <c r="L19" s="3318"/>
      <c r="M19" s="3319"/>
    </row>
    <row r="20" spans="2:16" ht="14.1" customHeight="1">
      <c r="B20" s="3330"/>
      <c r="C20" s="536" t="s">
        <v>1149</v>
      </c>
      <c r="D20" s="537"/>
      <c r="E20" s="537"/>
      <c r="F20" s="3320" t="s">
        <v>1150</v>
      </c>
      <c r="G20" s="3321"/>
      <c r="H20" s="3321"/>
      <c r="I20" s="3322"/>
      <c r="J20" s="3323"/>
      <c r="K20" s="3323"/>
      <c r="L20" s="3323"/>
      <c r="M20" s="3324"/>
    </row>
    <row r="21" spans="2:16" ht="14.1" customHeight="1">
      <c r="B21" s="528" t="s">
        <v>51</v>
      </c>
      <c r="C21" s="538" t="s">
        <v>1151</v>
      </c>
      <c r="D21" s="539"/>
      <c r="E21" s="539"/>
      <c r="F21" s="3303" t="s">
        <v>1152</v>
      </c>
      <c r="G21" s="3304"/>
      <c r="H21" s="3304"/>
      <c r="I21" s="3305"/>
      <c r="J21" s="3306"/>
      <c r="K21" s="3306"/>
      <c r="L21" s="3306"/>
      <c r="M21" s="3307"/>
    </row>
    <row r="22" spans="2:16" ht="14.1" customHeight="1">
      <c r="B22" s="528" t="s">
        <v>1153</v>
      </c>
      <c r="C22" s="538" t="s">
        <v>1154</v>
      </c>
      <c r="D22" s="539"/>
      <c r="E22" s="539"/>
      <c r="F22" s="3303" t="s">
        <v>1155</v>
      </c>
      <c r="G22" s="3304"/>
      <c r="H22" s="3304"/>
      <c r="I22" s="3305"/>
      <c r="J22" s="3306"/>
      <c r="K22" s="3306"/>
      <c r="L22" s="3306"/>
      <c r="M22" s="3307"/>
    </row>
    <row r="23" spans="2:16" ht="14.1" customHeight="1">
      <c r="B23" s="540" t="s">
        <v>1156</v>
      </c>
      <c r="C23" s="541" t="s">
        <v>1157</v>
      </c>
      <c r="D23" s="542"/>
      <c r="E23" s="542"/>
      <c r="F23" s="3308" t="s">
        <v>1158</v>
      </c>
      <c r="G23" s="3309"/>
      <c r="H23" s="3309"/>
      <c r="I23" s="3310"/>
      <c r="J23" s="3311"/>
      <c r="K23" s="3311"/>
      <c r="L23" s="3311"/>
      <c r="M23" s="3312"/>
    </row>
    <row r="24" spans="2:16" ht="5.0999999999999996" customHeight="1"/>
    <row r="25" spans="2:16" ht="17.100000000000001" customHeight="1">
      <c r="B25" s="527" t="s">
        <v>1159</v>
      </c>
      <c r="P25" s="526" t="s">
        <v>1160</v>
      </c>
    </row>
    <row r="26" spans="2:16" ht="14.25" customHeight="1">
      <c r="B26" s="3313" t="s">
        <v>1161</v>
      </c>
      <c r="C26" s="3314"/>
      <c r="D26" s="3314"/>
      <c r="E26" s="3315"/>
      <c r="F26" s="3316"/>
      <c r="G26" s="3306"/>
      <c r="H26" s="3306"/>
      <c r="I26" s="3306"/>
      <c r="J26" s="3306"/>
      <c r="K26" s="3306"/>
      <c r="L26" s="543"/>
      <c r="M26" s="544"/>
      <c r="P26" s="526" t="s">
        <v>1162</v>
      </c>
    </row>
    <row r="27" spans="2:16" ht="15" customHeight="1">
      <c r="B27" s="3286" t="s">
        <v>1163</v>
      </c>
      <c r="C27" s="3287"/>
      <c r="D27" s="3193" t="s">
        <v>1164</v>
      </c>
      <c r="E27" s="3195"/>
      <c r="F27" s="3292"/>
      <c r="G27" s="3293"/>
      <c r="H27" s="3293"/>
      <c r="I27" s="3293"/>
      <c r="J27" s="3293"/>
      <c r="K27" s="3293"/>
      <c r="L27" s="3293"/>
      <c r="M27" s="3294"/>
      <c r="P27" s="526" t="s">
        <v>1165</v>
      </c>
    </row>
    <row r="28" spans="2:16" ht="15" customHeight="1">
      <c r="B28" s="3288"/>
      <c r="C28" s="3289"/>
      <c r="D28" s="3167" t="s">
        <v>1166</v>
      </c>
      <c r="E28" s="3169"/>
      <c r="F28" s="3297" t="s">
        <v>1167</v>
      </c>
      <c r="G28" s="3298"/>
      <c r="H28" s="3299"/>
      <c r="I28" s="3297" t="s">
        <v>1168</v>
      </c>
      <c r="J28" s="3298"/>
      <c r="K28" s="3298"/>
      <c r="L28" s="3298"/>
      <c r="M28" s="3300"/>
    </row>
    <row r="29" spans="2:16" ht="15" customHeight="1">
      <c r="B29" s="3288"/>
      <c r="C29" s="3289"/>
      <c r="D29" s="3295"/>
      <c r="E29" s="3296"/>
      <c r="F29" s="3269" t="s">
        <v>1169</v>
      </c>
      <c r="G29" s="3270"/>
      <c r="H29" s="3271"/>
      <c r="I29" s="3301" t="s">
        <v>1170</v>
      </c>
      <c r="J29" s="3302"/>
      <c r="K29" s="3302"/>
      <c r="L29" s="3302"/>
      <c r="M29" s="545"/>
      <c r="P29" s="526" t="s">
        <v>1171</v>
      </c>
    </row>
    <row r="30" spans="2:16" ht="15" customHeight="1">
      <c r="B30" s="3288"/>
      <c r="C30" s="3289"/>
      <c r="D30" s="3295"/>
      <c r="E30" s="3296"/>
      <c r="F30" s="3269" t="s">
        <v>1172</v>
      </c>
      <c r="G30" s="3270"/>
      <c r="H30" s="3271"/>
      <c r="I30" s="3301" t="s">
        <v>1173</v>
      </c>
      <c r="J30" s="3302"/>
      <c r="K30" s="3302"/>
      <c r="L30" s="3302"/>
      <c r="M30" s="545"/>
      <c r="P30" s="526" t="s">
        <v>1174</v>
      </c>
    </row>
    <row r="31" spans="2:16" ht="15" customHeight="1">
      <c r="B31" s="3288"/>
      <c r="C31" s="3289"/>
      <c r="D31" s="3295"/>
      <c r="E31" s="3296"/>
      <c r="F31" s="3269" t="s">
        <v>1175</v>
      </c>
      <c r="G31" s="3270"/>
      <c r="H31" s="3271"/>
      <c r="I31" s="3272"/>
      <c r="J31" s="3273"/>
      <c r="K31" s="3273"/>
      <c r="L31" s="3273"/>
      <c r="M31" s="3274"/>
      <c r="P31" s="526" t="s">
        <v>1176</v>
      </c>
    </row>
    <row r="32" spans="2:16" ht="15" customHeight="1">
      <c r="B32" s="3290"/>
      <c r="C32" s="3291"/>
      <c r="D32" s="3170"/>
      <c r="E32" s="3172"/>
      <c r="F32" s="3275" t="s">
        <v>1177</v>
      </c>
      <c r="G32" s="3276"/>
      <c r="H32" s="3277"/>
      <c r="I32" s="3278"/>
      <c r="J32" s="3279"/>
      <c r="K32" s="3279"/>
      <c r="L32" s="3279"/>
      <c r="M32" s="3280"/>
      <c r="P32" s="526" t="s">
        <v>1178</v>
      </c>
    </row>
    <row r="33" spans="2:16" ht="5.0999999999999996" customHeight="1">
      <c r="B33" s="546"/>
      <c r="C33" s="547"/>
      <c r="D33" s="548"/>
      <c r="E33" s="546"/>
      <c r="M33" s="549"/>
    </row>
    <row r="34" spans="2:16" ht="17.100000000000001" customHeight="1">
      <c r="B34" s="527" t="s">
        <v>1179</v>
      </c>
    </row>
    <row r="35" spans="2:16" ht="13.2" customHeight="1">
      <c r="B35" s="550" t="s">
        <v>1180</v>
      </c>
      <c r="C35" s="551"/>
      <c r="D35" s="3223" t="s">
        <v>1181</v>
      </c>
      <c r="E35" s="3224"/>
      <c r="F35" s="3224"/>
      <c r="G35" s="3224"/>
      <c r="H35" s="3225"/>
      <c r="I35" s="3189" t="s">
        <v>1182</v>
      </c>
      <c r="J35" s="3168"/>
      <c r="K35" s="3223" t="s">
        <v>1183</v>
      </c>
      <c r="L35" s="3224"/>
      <c r="M35" s="3231"/>
    </row>
    <row r="36" spans="2:16">
      <c r="B36" s="552"/>
      <c r="C36" s="553" t="s">
        <v>1184</v>
      </c>
      <c r="D36" s="3281"/>
      <c r="E36" s="3282"/>
      <c r="F36" s="3282"/>
      <c r="G36" s="3282"/>
      <c r="H36" s="3283"/>
      <c r="I36" s="3284"/>
      <c r="J36" s="3171"/>
      <c r="K36" s="3281"/>
      <c r="L36" s="3282"/>
      <c r="M36" s="3285"/>
    </row>
    <row r="37" spans="2:16">
      <c r="B37" s="554" t="s">
        <v>1185</v>
      </c>
      <c r="C37" s="539"/>
      <c r="D37" s="3246" t="s">
        <v>1186</v>
      </c>
      <c r="E37" s="3247"/>
      <c r="F37" s="3247"/>
      <c r="G37" s="3247"/>
      <c r="H37" s="3248"/>
      <c r="I37" s="3190" t="s">
        <v>1187</v>
      </c>
      <c r="J37" s="3191"/>
      <c r="K37" s="555"/>
      <c r="L37" s="556"/>
      <c r="M37" s="557"/>
    </row>
    <row r="38" spans="2:16" s="564" customFormat="1" ht="14.1" customHeight="1">
      <c r="B38" s="558" t="s">
        <v>1188</v>
      </c>
      <c r="C38" s="559"/>
      <c r="D38" s="560"/>
      <c r="E38" s="3261" t="s">
        <v>1189</v>
      </c>
      <c r="F38" s="3262"/>
      <c r="G38" s="3262"/>
      <c r="H38" s="3262"/>
      <c r="I38" s="3263" t="s">
        <v>1190</v>
      </c>
      <c r="J38" s="3264"/>
      <c r="K38" s="561"/>
      <c r="L38" s="562"/>
      <c r="M38" s="563"/>
    </row>
    <row r="39" spans="2:16" s="564" customFormat="1" ht="14.1" customHeight="1">
      <c r="B39" s="558"/>
      <c r="C39" s="565" t="s">
        <v>47</v>
      </c>
      <c r="D39" s="560"/>
      <c r="E39" s="3265" t="s">
        <v>51</v>
      </c>
      <c r="F39" s="3266"/>
      <c r="G39" s="3266"/>
      <c r="H39" s="3266"/>
      <c r="I39" s="3267" t="s">
        <v>1191</v>
      </c>
      <c r="J39" s="3268"/>
      <c r="K39" s="566"/>
      <c r="L39" s="567"/>
      <c r="M39" s="568"/>
    </row>
    <row r="40" spans="2:16" s="564" customFormat="1" ht="14.1" customHeight="1">
      <c r="B40" s="569"/>
      <c r="C40" s="570" t="s">
        <v>48</v>
      </c>
      <c r="D40" s="571"/>
      <c r="E40" s="3257" t="s">
        <v>52</v>
      </c>
      <c r="F40" s="3258"/>
      <c r="G40" s="3258"/>
      <c r="H40" s="3258"/>
      <c r="I40" s="3259" t="s">
        <v>1192</v>
      </c>
      <c r="J40" s="3260"/>
      <c r="K40" s="572"/>
      <c r="L40" s="573"/>
      <c r="M40" s="574"/>
      <c r="P40" s="526" t="s">
        <v>1182</v>
      </c>
    </row>
    <row r="41" spans="2:16">
      <c r="B41" s="575" t="s">
        <v>1193</v>
      </c>
      <c r="C41" s="551"/>
      <c r="D41" s="3254" t="s">
        <v>1194</v>
      </c>
      <c r="E41" s="3255"/>
      <c r="F41" s="3255"/>
      <c r="G41" s="3255"/>
      <c r="H41" s="3256"/>
      <c r="I41" s="3244"/>
      <c r="J41" s="3245"/>
      <c r="K41" s="576"/>
      <c r="L41" s="577"/>
      <c r="M41" s="578"/>
      <c r="P41" s="526" t="s">
        <v>1195</v>
      </c>
    </row>
    <row r="42" spans="2:16">
      <c r="B42" s="552"/>
      <c r="C42" s="542"/>
      <c r="D42" s="3236" t="s">
        <v>212</v>
      </c>
      <c r="E42" s="3237"/>
      <c r="F42" s="3237"/>
      <c r="G42" s="3237"/>
      <c r="H42" s="3238"/>
      <c r="I42" s="3239"/>
      <c r="J42" s="3240"/>
      <c r="K42" s="579"/>
      <c r="L42" s="580"/>
      <c r="M42" s="581"/>
      <c r="P42" s="526" t="s">
        <v>1196</v>
      </c>
    </row>
    <row r="43" spans="2:16">
      <c r="B43" s="582" t="s">
        <v>1197</v>
      </c>
      <c r="C43" s="583"/>
      <c r="D43" s="3241" t="s">
        <v>1198</v>
      </c>
      <c r="E43" s="3242"/>
      <c r="F43" s="3242"/>
      <c r="G43" s="3242"/>
      <c r="H43" s="3243"/>
      <c r="I43" s="3244"/>
      <c r="J43" s="3245"/>
      <c r="K43" s="576"/>
      <c r="L43" s="577"/>
      <c r="M43" s="578"/>
    </row>
    <row r="44" spans="2:16">
      <c r="B44" s="582"/>
      <c r="C44" s="584" t="s">
        <v>46</v>
      </c>
      <c r="D44" s="3251"/>
      <c r="E44" s="3252"/>
      <c r="F44" s="3252"/>
      <c r="G44" s="3252"/>
      <c r="H44" s="3253"/>
      <c r="I44" s="3239"/>
      <c r="J44" s="3240"/>
      <c r="K44" s="579"/>
      <c r="L44" s="580"/>
      <c r="M44" s="581"/>
    </row>
    <row r="45" spans="2:16">
      <c r="B45" s="575" t="s">
        <v>1199</v>
      </c>
      <c r="C45" s="551"/>
      <c r="D45" s="3254" t="s">
        <v>1200</v>
      </c>
      <c r="E45" s="3255"/>
      <c r="F45" s="3255"/>
      <c r="G45" s="3255"/>
      <c r="H45" s="3256"/>
      <c r="I45" s="3244"/>
      <c r="J45" s="3245"/>
      <c r="K45" s="576"/>
      <c r="L45" s="577"/>
      <c r="M45" s="578"/>
    </row>
    <row r="46" spans="2:16">
      <c r="B46" s="552"/>
      <c r="C46" s="585" t="s">
        <v>1201</v>
      </c>
      <c r="D46" s="3236"/>
      <c r="E46" s="3237"/>
      <c r="F46" s="3237"/>
      <c r="G46" s="3237"/>
      <c r="H46" s="3238"/>
      <c r="I46" s="3239"/>
      <c r="J46" s="3240"/>
      <c r="K46" s="579"/>
      <c r="L46" s="580"/>
      <c r="M46" s="581"/>
    </row>
    <row r="47" spans="2:16">
      <c r="B47" s="554" t="s">
        <v>1202</v>
      </c>
      <c r="C47" s="586"/>
      <c r="D47" s="3246" t="s">
        <v>1203</v>
      </c>
      <c r="E47" s="3247"/>
      <c r="F47" s="3247"/>
      <c r="G47" s="3247"/>
      <c r="H47" s="3248"/>
      <c r="I47" s="3249"/>
      <c r="J47" s="3250"/>
      <c r="K47" s="555"/>
      <c r="L47" s="556"/>
      <c r="M47" s="557"/>
    </row>
    <row r="48" spans="2:16">
      <c r="B48" s="582" t="s">
        <v>1204</v>
      </c>
      <c r="C48" s="583"/>
      <c r="D48" s="3241" t="s">
        <v>1205</v>
      </c>
      <c r="E48" s="3242"/>
      <c r="F48" s="3242"/>
      <c r="G48" s="3242"/>
      <c r="H48" s="3243"/>
      <c r="I48" s="3244"/>
      <c r="J48" s="3245"/>
      <c r="K48" s="576"/>
      <c r="L48" s="577"/>
      <c r="M48" s="578"/>
    </row>
    <row r="49" spans="2:16">
      <c r="B49" s="552"/>
      <c r="C49" s="585" t="s">
        <v>1201</v>
      </c>
      <c r="D49" s="3236" t="s">
        <v>1206</v>
      </c>
      <c r="E49" s="3237"/>
      <c r="F49" s="3237"/>
      <c r="G49" s="3237"/>
      <c r="H49" s="3238"/>
      <c r="I49" s="3239"/>
      <c r="J49" s="3240"/>
      <c r="K49" s="579"/>
      <c r="L49" s="580"/>
      <c r="M49" s="581"/>
    </row>
    <row r="50" spans="2:16">
      <c r="B50" s="582" t="s">
        <v>1207</v>
      </c>
      <c r="C50" s="583"/>
      <c r="D50" s="3241" t="s">
        <v>1208</v>
      </c>
      <c r="E50" s="3242"/>
      <c r="F50" s="3242"/>
      <c r="G50" s="3242"/>
      <c r="H50" s="3243"/>
      <c r="I50" s="3244"/>
      <c r="J50" s="3245"/>
      <c r="K50" s="576"/>
      <c r="L50" s="577"/>
      <c r="M50" s="578"/>
    </row>
    <row r="51" spans="2:16">
      <c r="B51" s="552"/>
      <c r="C51" s="585" t="s">
        <v>1209</v>
      </c>
      <c r="D51" s="3236" t="s">
        <v>213</v>
      </c>
      <c r="E51" s="3237"/>
      <c r="F51" s="3237"/>
      <c r="G51" s="3237"/>
      <c r="H51" s="3238"/>
      <c r="I51" s="3239"/>
      <c r="J51" s="3240"/>
      <c r="K51" s="579"/>
      <c r="L51" s="580"/>
      <c r="M51" s="581"/>
    </row>
    <row r="52" spans="2:16" ht="4.95" customHeight="1">
      <c r="B52" s="583"/>
      <c r="C52" s="583"/>
      <c r="D52" s="583"/>
      <c r="E52" s="583"/>
      <c r="F52" s="583"/>
      <c r="G52" s="583"/>
      <c r="H52" s="583"/>
      <c r="I52" s="583"/>
      <c r="J52" s="583"/>
      <c r="K52" s="583"/>
      <c r="L52" s="583"/>
      <c r="M52" s="583"/>
    </row>
    <row r="53" spans="2:16" ht="14.4">
      <c r="B53" s="527" t="s">
        <v>1210</v>
      </c>
    </row>
    <row r="54" spans="2:16" ht="9" customHeight="1">
      <c r="B54" s="3221"/>
      <c r="C54" s="3223" t="s">
        <v>1211</v>
      </c>
      <c r="D54" s="3224"/>
      <c r="E54" s="3225"/>
      <c r="F54" s="3223" t="s">
        <v>1212</v>
      </c>
      <c r="G54" s="3224"/>
      <c r="H54" s="3225"/>
      <c r="I54" s="3189" t="s">
        <v>1213</v>
      </c>
      <c r="J54" s="3169"/>
      <c r="K54" s="3223" t="s">
        <v>130</v>
      </c>
      <c r="L54" s="3224"/>
      <c r="M54" s="3231"/>
    </row>
    <row r="55" spans="2:16" ht="9" customHeight="1">
      <c r="B55" s="3222"/>
      <c r="C55" s="3226"/>
      <c r="D55" s="3227"/>
      <c r="E55" s="3228"/>
      <c r="F55" s="3226"/>
      <c r="G55" s="3227"/>
      <c r="H55" s="3228"/>
      <c r="I55" s="3229"/>
      <c r="J55" s="3230"/>
      <c r="K55" s="3226"/>
      <c r="L55" s="3227"/>
      <c r="M55" s="3232"/>
    </row>
    <row r="56" spans="2:16">
      <c r="B56" s="587" t="s">
        <v>1214</v>
      </c>
      <c r="C56" s="588" t="s">
        <v>1215</v>
      </c>
      <c r="D56" s="589"/>
      <c r="E56" s="590"/>
      <c r="F56" s="3216" t="s">
        <v>51</v>
      </c>
      <c r="G56" s="3217"/>
      <c r="H56" s="3233"/>
      <c r="I56" s="3234" t="s">
        <v>1216</v>
      </c>
      <c r="J56" s="3235"/>
      <c r="K56" s="588" t="s">
        <v>1217</v>
      </c>
      <c r="L56" s="591"/>
      <c r="M56" s="592"/>
      <c r="P56" s="526" t="s">
        <v>1218</v>
      </c>
    </row>
    <row r="57" spans="2:16" ht="15" customHeight="1">
      <c r="B57" s="3213" t="s">
        <v>1219</v>
      </c>
      <c r="C57" s="3215" t="s">
        <v>1220</v>
      </c>
      <c r="D57" s="3215" t="s">
        <v>1221</v>
      </c>
      <c r="E57" s="3215"/>
      <c r="F57" s="3216" t="s">
        <v>1222</v>
      </c>
      <c r="G57" s="3217"/>
      <c r="H57" s="3206"/>
      <c r="I57" s="3207"/>
      <c r="J57" s="3208"/>
      <c r="K57" s="3218" t="s">
        <v>1223</v>
      </c>
      <c r="L57" s="3219"/>
      <c r="M57" s="3220"/>
      <c r="P57" s="526" t="s">
        <v>1224</v>
      </c>
    </row>
    <row r="58" spans="2:16" ht="15" customHeight="1">
      <c r="B58" s="3214"/>
      <c r="C58" s="3164"/>
      <c r="D58" s="3164" t="s">
        <v>1225</v>
      </c>
      <c r="E58" s="3164"/>
      <c r="F58" s="3204" t="s">
        <v>1226</v>
      </c>
      <c r="G58" s="3205"/>
      <c r="H58" s="3206"/>
      <c r="I58" s="3207"/>
      <c r="J58" s="3208"/>
      <c r="K58" s="593"/>
      <c r="L58" s="594"/>
      <c r="M58" s="595"/>
      <c r="P58" s="526" t="s">
        <v>1227</v>
      </c>
    </row>
    <row r="59" spans="2:16" ht="15" customHeight="1">
      <c r="B59" s="3214"/>
      <c r="C59" s="3164"/>
      <c r="D59" s="3164"/>
      <c r="E59" s="3164"/>
      <c r="F59" s="3204" t="s">
        <v>1228</v>
      </c>
      <c r="G59" s="3205"/>
      <c r="H59" s="3206"/>
      <c r="I59" s="3207"/>
      <c r="J59" s="3208"/>
      <c r="K59" s="593"/>
      <c r="L59" s="594"/>
      <c r="M59" s="595"/>
      <c r="P59" s="526" t="s">
        <v>1229</v>
      </c>
    </row>
    <row r="60" spans="2:16" ht="15" customHeight="1">
      <c r="B60" s="3214"/>
      <c r="C60" s="3164"/>
      <c r="D60" s="3164"/>
      <c r="E60" s="3164"/>
      <c r="F60" s="3204" t="s">
        <v>1230</v>
      </c>
      <c r="G60" s="3205"/>
      <c r="H60" s="3206"/>
      <c r="I60" s="3207"/>
      <c r="J60" s="3208"/>
      <c r="K60" s="593"/>
      <c r="L60" s="594"/>
      <c r="M60" s="595"/>
      <c r="P60" s="526" t="s">
        <v>1231</v>
      </c>
    </row>
    <row r="61" spans="2:16" ht="15" customHeight="1">
      <c r="B61" s="3214"/>
      <c r="C61" s="593" t="s">
        <v>1232</v>
      </c>
      <c r="D61" s="596"/>
      <c r="E61" s="597"/>
      <c r="F61" s="3204" t="s">
        <v>1233</v>
      </c>
      <c r="G61" s="3205"/>
      <c r="H61" s="3206"/>
      <c r="I61" s="3207"/>
      <c r="J61" s="3208"/>
      <c r="K61" s="593"/>
      <c r="L61" s="594"/>
      <c r="M61" s="595"/>
      <c r="P61" s="526" t="s">
        <v>1234</v>
      </c>
    </row>
    <row r="62" spans="2:16" ht="15" customHeight="1">
      <c r="B62" s="3214"/>
      <c r="C62" s="3164" t="s">
        <v>1235</v>
      </c>
      <c r="D62" s="3164" t="s">
        <v>1236</v>
      </c>
      <c r="E62" s="3166" t="s">
        <v>1237</v>
      </c>
      <c r="F62" s="3204" t="s">
        <v>1238</v>
      </c>
      <c r="G62" s="3205"/>
      <c r="H62" s="3206"/>
      <c r="I62" s="3207"/>
      <c r="J62" s="3208"/>
      <c r="K62" s="593"/>
      <c r="L62" s="594"/>
      <c r="M62" s="595"/>
    </row>
    <row r="63" spans="2:16" ht="15" customHeight="1">
      <c r="B63" s="3214"/>
      <c r="C63" s="3164"/>
      <c r="D63" s="3164"/>
      <c r="E63" s="3166"/>
      <c r="F63" s="3204" t="s">
        <v>1239</v>
      </c>
      <c r="G63" s="3205"/>
      <c r="H63" s="3206"/>
      <c r="I63" s="3207"/>
      <c r="J63" s="3208"/>
      <c r="K63" s="593"/>
      <c r="L63" s="594"/>
      <c r="M63" s="595"/>
    </row>
    <row r="64" spans="2:16" ht="15" customHeight="1">
      <c r="B64" s="3214"/>
      <c r="C64" s="3164"/>
      <c r="D64" s="3164"/>
      <c r="E64" s="3166"/>
      <c r="F64" s="3204" t="s">
        <v>1240</v>
      </c>
      <c r="G64" s="3205"/>
      <c r="H64" s="3206"/>
      <c r="I64" s="3207"/>
      <c r="J64" s="3208"/>
      <c r="K64" s="593"/>
      <c r="L64" s="594"/>
      <c r="M64" s="595"/>
    </row>
    <row r="65" spans="2:13" ht="15" customHeight="1">
      <c r="B65" s="3214"/>
      <c r="C65" s="3164"/>
      <c r="D65" s="3164"/>
      <c r="E65" s="3166"/>
      <c r="F65" s="3204" t="s">
        <v>1241</v>
      </c>
      <c r="G65" s="3205"/>
      <c r="H65" s="3206"/>
      <c r="I65" s="3207"/>
      <c r="J65" s="3208"/>
      <c r="K65" s="593"/>
      <c r="L65" s="594"/>
      <c r="M65" s="595"/>
    </row>
    <row r="66" spans="2:13" ht="15" customHeight="1">
      <c r="B66" s="3214"/>
      <c r="C66" s="3164"/>
      <c r="D66" s="3164"/>
      <c r="E66" s="3166"/>
      <c r="F66" s="3204" t="s">
        <v>1242</v>
      </c>
      <c r="G66" s="3205"/>
      <c r="H66" s="3206"/>
      <c r="I66" s="3207"/>
      <c r="J66" s="3208"/>
      <c r="K66" s="593"/>
      <c r="L66" s="594"/>
      <c r="M66" s="595"/>
    </row>
    <row r="67" spans="2:13" ht="15" customHeight="1">
      <c r="B67" s="3214"/>
      <c r="C67" s="3164"/>
      <c r="D67" s="3164"/>
      <c r="E67" s="3166"/>
      <c r="F67" s="3204" t="s">
        <v>1243</v>
      </c>
      <c r="G67" s="3205"/>
      <c r="H67" s="3206"/>
      <c r="I67" s="3207"/>
      <c r="J67" s="3208"/>
      <c r="K67" s="593"/>
      <c r="L67" s="594"/>
      <c r="M67" s="595"/>
    </row>
    <row r="68" spans="2:13" ht="15" customHeight="1">
      <c r="B68" s="3214"/>
      <c r="C68" s="3164"/>
      <c r="D68" s="3164"/>
      <c r="E68" s="598" t="s">
        <v>1244</v>
      </c>
      <c r="F68" s="3204" t="s">
        <v>1245</v>
      </c>
      <c r="G68" s="3205"/>
      <c r="H68" s="3206"/>
      <c r="I68" s="3207"/>
      <c r="J68" s="3208"/>
      <c r="K68" s="593"/>
      <c r="L68" s="594"/>
      <c r="M68" s="595"/>
    </row>
    <row r="69" spans="2:13" ht="15" customHeight="1">
      <c r="B69" s="3214"/>
      <c r="C69" s="3164"/>
      <c r="D69" s="3164"/>
      <c r="E69" s="598" t="s">
        <v>1246</v>
      </c>
      <c r="F69" s="3204" t="s">
        <v>1247</v>
      </c>
      <c r="G69" s="3205"/>
      <c r="H69" s="3206"/>
      <c r="I69" s="3207"/>
      <c r="J69" s="3208"/>
      <c r="K69" s="593"/>
      <c r="L69" s="594"/>
      <c r="M69" s="595"/>
    </row>
    <row r="70" spans="2:13" ht="15" customHeight="1">
      <c r="B70" s="3214"/>
      <c r="C70" s="3164"/>
      <c r="D70" s="599" t="s">
        <v>1248</v>
      </c>
      <c r="E70" s="598"/>
      <c r="F70" s="3204" t="s">
        <v>1249</v>
      </c>
      <c r="G70" s="3205"/>
      <c r="H70" s="3206"/>
      <c r="I70" s="3207"/>
      <c r="J70" s="3208"/>
      <c r="K70" s="593"/>
      <c r="L70" s="594"/>
      <c r="M70" s="595"/>
    </row>
    <row r="71" spans="2:13" ht="15" customHeight="1">
      <c r="B71" s="3214"/>
      <c r="C71" s="3164"/>
      <c r="D71" s="599" t="s">
        <v>1250</v>
      </c>
      <c r="E71" s="598" t="s">
        <v>1251</v>
      </c>
      <c r="F71" s="3204" t="s">
        <v>1252</v>
      </c>
      <c r="G71" s="3205"/>
      <c r="H71" s="3206"/>
      <c r="I71" s="3207"/>
      <c r="J71" s="3208"/>
      <c r="K71" s="593"/>
      <c r="L71" s="594"/>
      <c r="M71" s="595"/>
    </row>
    <row r="72" spans="2:13" ht="15" customHeight="1">
      <c r="B72" s="3214"/>
      <c r="C72" s="3164"/>
      <c r="D72" s="3166" t="s">
        <v>1253</v>
      </c>
      <c r="E72" s="598" t="s">
        <v>1254</v>
      </c>
      <c r="F72" s="3204" t="s">
        <v>1255</v>
      </c>
      <c r="G72" s="3205"/>
      <c r="H72" s="3206"/>
      <c r="I72" s="3207"/>
      <c r="J72" s="3208"/>
      <c r="K72" s="600"/>
      <c r="L72" s="594"/>
      <c r="M72" s="595"/>
    </row>
    <row r="73" spans="2:13" ht="15" customHeight="1">
      <c r="B73" s="3214"/>
      <c r="C73" s="3164"/>
      <c r="D73" s="3166"/>
      <c r="E73" s="598" t="s">
        <v>1256</v>
      </c>
      <c r="F73" s="3204" t="s">
        <v>1257</v>
      </c>
      <c r="G73" s="3205"/>
      <c r="H73" s="3206"/>
      <c r="I73" s="3207"/>
      <c r="J73" s="3208"/>
      <c r="K73" s="600"/>
      <c r="L73" s="594"/>
      <c r="M73" s="595"/>
    </row>
    <row r="74" spans="2:13" ht="15" customHeight="1">
      <c r="B74" s="3214"/>
      <c r="C74" s="3164"/>
      <c r="D74" s="3164" t="s">
        <v>1258</v>
      </c>
      <c r="E74" s="598" t="s">
        <v>1259</v>
      </c>
      <c r="F74" s="3204" t="s">
        <v>1260</v>
      </c>
      <c r="G74" s="3205"/>
      <c r="H74" s="3206"/>
      <c r="I74" s="3207"/>
      <c r="J74" s="3208"/>
      <c r="K74" s="600"/>
      <c r="L74" s="594"/>
      <c r="M74" s="595"/>
    </row>
    <row r="75" spans="2:13" ht="15" customHeight="1">
      <c r="B75" s="3214"/>
      <c r="C75" s="3164"/>
      <c r="D75" s="3164"/>
      <c r="E75" s="3166" t="s">
        <v>1261</v>
      </c>
      <c r="F75" s="3204" t="s">
        <v>1262</v>
      </c>
      <c r="G75" s="3205"/>
      <c r="H75" s="3206"/>
      <c r="I75" s="3207"/>
      <c r="J75" s="3208"/>
      <c r="K75" s="593"/>
      <c r="L75" s="594"/>
      <c r="M75" s="595"/>
    </row>
    <row r="76" spans="2:13" ht="15" customHeight="1">
      <c r="B76" s="3214"/>
      <c r="C76" s="3164"/>
      <c r="D76" s="3164"/>
      <c r="E76" s="3166"/>
      <c r="F76" s="3204" t="s">
        <v>1263</v>
      </c>
      <c r="G76" s="3205"/>
      <c r="H76" s="3206"/>
      <c r="I76" s="3207"/>
      <c r="J76" s="3208"/>
      <c r="K76" s="593"/>
      <c r="L76" s="594"/>
      <c r="M76" s="595"/>
    </row>
    <row r="77" spans="2:13" ht="15" customHeight="1">
      <c r="B77" s="3214"/>
      <c r="C77" s="3164"/>
      <c r="D77" s="3209"/>
      <c r="E77" s="601" t="s">
        <v>1264</v>
      </c>
      <c r="F77" s="3204" t="s">
        <v>1265</v>
      </c>
      <c r="G77" s="3205"/>
      <c r="H77" s="3206"/>
      <c r="I77" s="3207"/>
      <c r="J77" s="3208"/>
      <c r="K77" s="593"/>
      <c r="L77" s="594"/>
      <c r="M77" s="595"/>
    </row>
    <row r="78" spans="2:13" ht="15" customHeight="1">
      <c r="B78" s="3214"/>
      <c r="C78" s="3164"/>
      <c r="D78" s="3209"/>
      <c r="E78" s="598" t="s">
        <v>585</v>
      </c>
      <c r="F78" s="3204" t="s">
        <v>1266</v>
      </c>
      <c r="G78" s="3205"/>
      <c r="H78" s="3206"/>
      <c r="I78" s="3207"/>
      <c r="J78" s="3208"/>
      <c r="K78" s="593"/>
      <c r="L78" s="594"/>
      <c r="M78" s="595"/>
    </row>
    <row r="79" spans="2:13" ht="15" customHeight="1">
      <c r="B79" s="3214"/>
      <c r="C79" s="3165"/>
      <c r="D79" s="3209"/>
      <c r="E79" s="601"/>
      <c r="F79" s="3210"/>
      <c r="G79" s="3211"/>
      <c r="H79" s="3212"/>
      <c r="I79" s="3165"/>
      <c r="J79" s="3209"/>
      <c r="K79" s="593"/>
      <c r="L79" s="594"/>
      <c r="M79" s="595"/>
    </row>
    <row r="80" spans="2:13" ht="18" customHeight="1">
      <c r="B80" s="3167" t="s">
        <v>1267</v>
      </c>
      <c r="C80" s="3168"/>
      <c r="D80" s="3169"/>
      <c r="E80" s="3189" t="s">
        <v>1268</v>
      </c>
      <c r="F80" s="3168"/>
      <c r="G80" s="3169"/>
      <c r="H80" s="3189" t="s">
        <v>1213</v>
      </c>
      <c r="I80" s="3169"/>
      <c r="J80" s="3190" t="s">
        <v>130</v>
      </c>
      <c r="K80" s="3191"/>
      <c r="L80" s="3191"/>
      <c r="M80" s="3192"/>
    </row>
    <row r="81" spans="2:16">
      <c r="B81" s="3193" t="s">
        <v>1269</v>
      </c>
      <c r="C81" s="3194"/>
      <c r="D81" s="3195"/>
      <c r="E81" s="3196" t="s">
        <v>1270</v>
      </c>
      <c r="F81" s="3197"/>
      <c r="G81" s="3198"/>
      <c r="H81" s="3199" t="s">
        <v>1271</v>
      </c>
      <c r="I81" s="3200"/>
      <c r="J81" s="3201" t="s">
        <v>1908</v>
      </c>
      <c r="K81" s="3202"/>
      <c r="L81" s="3202"/>
      <c r="M81" s="3203"/>
    </row>
    <row r="82" spans="2:16" ht="14.1" customHeight="1">
      <c r="B82" s="3167" t="s">
        <v>1272</v>
      </c>
      <c r="C82" s="3168"/>
      <c r="D82" s="3169"/>
      <c r="E82" s="3173" t="s">
        <v>1273</v>
      </c>
      <c r="F82" s="3174"/>
      <c r="G82" s="3175"/>
      <c r="H82" s="3176" t="s">
        <v>1231</v>
      </c>
      <c r="I82" s="3177"/>
      <c r="J82" s="3178" t="s">
        <v>1909</v>
      </c>
      <c r="K82" s="3179"/>
      <c r="L82" s="3179"/>
      <c r="M82" s="3180"/>
    </row>
    <row r="83" spans="2:16" ht="14.1" customHeight="1">
      <c r="B83" s="3170"/>
      <c r="C83" s="3171"/>
      <c r="D83" s="3172"/>
      <c r="E83" s="3184" t="s">
        <v>1274</v>
      </c>
      <c r="F83" s="3185"/>
      <c r="G83" s="3186"/>
      <c r="H83" s="3187" t="s">
        <v>1231</v>
      </c>
      <c r="I83" s="3188"/>
      <c r="J83" s="3181"/>
      <c r="K83" s="3182"/>
      <c r="L83" s="3182"/>
      <c r="M83" s="3183"/>
    </row>
    <row r="84" spans="2:16" ht="12.9" customHeight="1">
      <c r="B84" s="602"/>
      <c r="C84" s="603"/>
      <c r="D84" s="603"/>
      <c r="E84" s="603"/>
      <c r="F84" s="604"/>
      <c r="G84" s="604"/>
      <c r="H84" s="603"/>
      <c r="I84" s="529"/>
      <c r="J84" s="529"/>
      <c r="K84" s="529"/>
      <c r="L84" s="529"/>
      <c r="M84" s="529"/>
    </row>
    <row r="85" spans="2:16" ht="12.9" customHeight="1">
      <c r="B85" s="602"/>
      <c r="C85" s="603"/>
      <c r="D85" s="603"/>
      <c r="E85" s="603"/>
      <c r="F85" s="604"/>
      <c r="G85" s="604"/>
      <c r="H85" s="603"/>
      <c r="I85" s="529"/>
      <c r="J85" s="529"/>
      <c r="K85" s="529"/>
      <c r="L85" s="529"/>
      <c r="M85" s="529"/>
      <c r="P85" s="605"/>
    </row>
    <row r="86" spans="2:16" ht="12.9" customHeight="1">
      <c r="B86" s="602"/>
      <c r="C86" s="531"/>
      <c r="D86" s="531"/>
      <c r="E86" s="531"/>
      <c r="F86" s="531"/>
      <c r="G86" s="531"/>
    </row>
    <row r="87" spans="2:16">
      <c r="B87" s="602"/>
    </row>
  </sheetData>
  <mergeCells count="160">
    <mergeCell ref="B9:F9"/>
    <mergeCell ref="B10:F10"/>
    <mergeCell ref="B11:F11"/>
    <mergeCell ref="B12:F12"/>
    <mergeCell ref="G9:M9"/>
    <mergeCell ref="G10:M10"/>
    <mergeCell ref="G11:M11"/>
    <mergeCell ref="G12:M12"/>
    <mergeCell ref="B1:M1"/>
    <mergeCell ref="B5:E5"/>
    <mergeCell ref="F5:K5"/>
    <mergeCell ref="B8:F8"/>
    <mergeCell ref="G8:M8"/>
    <mergeCell ref="C16:E16"/>
    <mergeCell ref="F16:H16"/>
    <mergeCell ref="I16:M16"/>
    <mergeCell ref="B17:B20"/>
    <mergeCell ref="F17:H17"/>
    <mergeCell ref="I17:M17"/>
    <mergeCell ref="F18:H18"/>
    <mergeCell ref="I18:M18"/>
    <mergeCell ref="B13:F13"/>
    <mergeCell ref="F22:H22"/>
    <mergeCell ref="I22:M22"/>
    <mergeCell ref="F23:H23"/>
    <mergeCell ref="I23:M23"/>
    <mergeCell ref="B26:E26"/>
    <mergeCell ref="F26:K26"/>
    <mergeCell ref="F19:H19"/>
    <mergeCell ref="I19:M19"/>
    <mergeCell ref="F20:H20"/>
    <mergeCell ref="I20:M20"/>
    <mergeCell ref="F21:H21"/>
    <mergeCell ref="I21:M21"/>
    <mergeCell ref="B27:C32"/>
    <mergeCell ref="D27:E27"/>
    <mergeCell ref="F27:M27"/>
    <mergeCell ref="D28:E32"/>
    <mergeCell ref="F28:H28"/>
    <mergeCell ref="I28:M28"/>
    <mergeCell ref="F29:H29"/>
    <mergeCell ref="I29:L29"/>
    <mergeCell ref="F30:H30"/>
    <mergeCell ref="I30:L30"/>
    <mergeCell ref="D37:H37"/>
    <mergeCell ref="I37:J37"/>
    <mergeCell ref="E38:H38"/>
    <mergeCell ref="I38:J38"/>
    <mergeCell ref="E39:H39"/>
    <mergeCell ref="I39:J39"/>
    <mergeCell ref="F31:H31"/>
    <mergeCell ref="I31:M31"/>
    <mergeCell ref="F32:H32"/>
    <mergeCell ref="I32:M32"/>
    <mergeCell ref="D35:H36"/>
    <mergeCell ref="I35:J36"/>
    <mergeCell ref="K35:M36"/>
    <mergeCell ref="D43:H43"/>
    <mergeCell ref="I43:J43"/>
    <mergeCell ref="D44:H44"/>
    <mergeCell ref="I44:J44"/>
    <mergeCell ref="D45:H45"/>
    <mergeCell ref="I45:J45"/>
    <mergeCell ref="E40:H40"/>
    <mergeCell ref="I40:J40"/>
    <mergeCell ref="D41:H41"/>
    <mergeCell ref="I41:J41"/>
    <mergeCell ref="D42:H42"/>
    <mergeCell ref="I42:J42"/>
    <mergeCell ref="D49:H49"/>
    <mergeCell ref="I49:J49"/>
    <mergeCell ref="D50:H50"/>
    <mergeCell ref="I50:J50"/>
    <mergeCell ref="D51:H51"/>
    <mergeCell ref="I51:J51"/>
    <mergeCell ref="D46:H46"/>
    <mergeCell ref="I46:J46"/>
    <mergeCell ref="D47:H47"/>
    <mergeCell ref="I47:J47"/>
    <mergeCell ref="D48:H48"/>
    <mergeCell ref="I48:J48"/>
    <mergeCell ref="K57:M57"/>
    <mergeCell ref="D58:E60"/>
    <mergeCell ref="F58:H58"/>
    <mergeCell ref="I58:J58"/>
    <mergeCell ref="F59:H59"/>
    <mergeCell ref="B54:B55"/>
    <mergeCell ref="C54:E55"/>
    <mergeCell ref="F54:H55"/>
    <mergeCell ref="I54:J55"/>
    <mergeCell ref="K54:M55"/>
    <mergeCell ref="F56:H56"/>
    <mergeCell ref="I56:J56"/>
    <mergeCell ref="F62:H62"/>
    <mergeCell ref="I62:J62"/>
    <mergeCell ref="B57:B79"/>
    <mergeCell ref="C57:C60"/>
    <mergeCell ref="D57:E57"/>
    <mergeCell ref="F57:H57"/>
    <mergeCell ref="I57:J57"/>
    <mergeCell ref="F63:H63"/>
    <mergeCell ref="I63:J63"/>
    <mergeCell ref="F64:H64"/>
    <mergeCell ref="I64:J64"/>
    <mergeCell ref="F65:H65"/>
    <mergeCell ref="I65:J65"/>
    <mergeCell ref="I59:J59"/>
    <mergeCell ref="F60:H60"/>
    <mergeCell ref="I60:J60"/>
    <mergeCell ref="F61:H61"/>
    <mergeCell ref="I61:J61"/>
    <mergeCell ref="F69:H69"/>
    <mergeCell ref="I69:J69"/>
    <mergeCell ref="F70:H70"/>
    <mergeCell ref="I70:J70"/>
    <mergeCell ref="F71:H71"/>
    <mergeCell ref="I71:J71"/>
    <mergeCell ref="I76:J76"/>
    <mergeCell ref="D77:D79"/>
    <mergeCell ref="F77:H77"/>
    <mergeCell ref="I77:J77"/>
    <mergeCell ref="F78:H78"/>
    <mergeCell ref="I78:J78"/>
    <mergeCell ref="F79:H79"/>
    <mergeCell ref="I79:J79"/>
    <mergeCell ref="F66:H66"/>
    <mergeCell ref="I66:J66"/>
    <mergeCell ref="F67:H67"/>
    <mergeCell ref="I67:J67"/>
    <mergeCell ref="F68:H68"/>
    <mergeCell ref="I68:J68"/>
    <mergeCell ref="D72:D73"/>
    <mergeCell ref="F72:H72"/>
    <mergeCell ref="I72:J72"/>
    <mergeCell ref="F73:H73"/>
    <mergeCell ref="I73:J73"/>
    <mergeCell ref="C62:C79"/>
    <mergeCell ref="D62:D69"/>
    <mergeCell ref="E62:E67"/>
    <mergeCell ref="B82:D83"/>
    <mergeCell ref="E82:G82"/>
    <mergeCell ref="H82:I82"/>
    <mergeCell ref="J82:M83"/>
    <mergeCell ref="E83:G83"/>
    <mergeCell ref="H83:I83"/>
    <mergeCell ref="B80:D80"/>
    <mergeCell ref="E80:G80"/>
    <mergeCell ref="H80:I80"/>
    <mergeCell ref="J80:M80"/>
    <mergeCell ref="B81:D81"/>
    <mergeCell ref="E81:G81"/>
    <mergeCell ref="H81:I81"/>
    <mergeCell ref="J81:M81"/>
    <mergeCell ref="D74:D76"/>
    <mergeCell ref="F74:H74"/>
    <mergeCell ref="I74:J74"/>
    <mergeCell ref="E75:E76"/>
    <mergeCell ref="F75:H75"/>
    <mergeCell ref="I75:J75"/>
    <mergeCell ref="F76:H76"/>
  </mergeCells>
  <phoneticPr fontId="19"/>
  <dataValidations count="7">
    <dataValidation type="list" allowBlank="1" showInputMessage="1" showErrorMessage="1" sqref="I30:L30">
      <formula1>$P$31:$P$32</formula1>
    </dataValidation>
    <dataValidation type="list" allowBlank="1" showInputMessage="1" showErrorMessage="1" sqref="I29:L29">
      <formula1>$P$29:$P$30</formula1>
    </dataValidation>
    <dataValidation type="list" allowBlank="1" showInputMessage="1" showErrorMessage="1" sqref="I57:J78">
      <formula1>$P$57:$P$61</formula1>
    </dataValidation>
    <dataValidation type="list" allowBlank="1" showInputMessage="1" showErrorMessage="1" sqref="I79:J79">
      <formula1>$P$57:$P$60</formula1>
    </dataValidation>
    <dataValidation type="list" allowBlank="1" showInputMessage="1" showErrorMessage="1" sqref="F26:K26">
      <formula1>$P$26:$P$27</formula1>
    </dataValidation>
    <dataValidation type="list" allowBlank="1" showInputMessage="1" showErrorMessage="1" sqref="F5">
      <formula1>$P$10:$P$11</formula1>
    </dataValidation>
    <dataValidation type="list" allowBlank="1" showInputMessage="1" showErrorMessage="1" sqref="I41:J51">
      <formula1>$P$41:$P$42</formula1>
    </dataValidation>
  </dataValidations>
  <pageMargins left="0.70866141732283472" right="0.70866141732283472" top="0.74803149606299213" bottom="0.74803149606299213" header="0.31496062992125984" footer="0.31496062992125984"/>
  <pageSetup paperSize="9" scale="69"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0"/>
  </sheetPr>
  <dimension ref="A1:X47"/>
  <sheetViews>
    <sheetView view="pageBreakPreview" zoomScale="80" zoomScaleNormal="100" zoomScaleSheetLayoutView="80" workbookViewId="0">
      <selection activeCell="B8" sqref="B8:W25"/>
    </sheetView>
  </sheetViews>
  <sheetFormatPr defaultColWidth="9" defaultRowHeight="13.2"/>
  <cols>
    <col min="1" max="24" width="3.6640625" style="98" customWidth="1"/>
    <col min="25" max="16384" width="9" style="439"/>
  </cols>
  <sheetData>
    <row r="1" spans="1:24">
      <c r="A1" s="96" t="s">
        <v>292</v>
      </c>
      <c r="B1" s="97"/>
      <c r="C1" s="97"/>
      <c r="D1" s="97"/>
      <c r="E1" s="97"/>
      <c r="F1" s="97"/>
      <c r="G1" s="97"/>
      <c r="H1" s="97"/>
      <c r="I1" s="97"/>
      <c r="J1" s="97"/>
      <c r="K1" s="97"/>
      <c r="L1" s="97"/>
      <c r="M1" s="97"/>
      <c r="N1" s="97"/>
      <c r="O1" s="97"/>
      <c r="P1" s="97"/>
      <c r="Q1" s="97"/>
      <c r="R1" s="97"/>
      <c r="S1" s="97"/>
      <c r="T1" s="97"/>
      <c r="U1" s="97"/>
      <c r="V1" s="97"/>
      <c r="W1" s="97"/>
      <c r="X1" s="97"/>
    </row>
    <row r="2" spans="1:24" ht="30" customHeight="1" thickBot="1">
      <c r="A2" s="3348" t="s">
        <v>96</v>
      </c>
      <c r="B2" s="3348"/>
      <c r="C2" s="3348"/>
      <c r="D2" s="3348"/>
      <c r="E2" s="3348"/>
      <c r="F2" s="3348"/>
      <c r="G2" s="3348"/>
      <c r="H2" s="3348"/>
      <c r="I2" s="3348"/>
      <c r="J2" s="3348"/>
      <c r="K2" s="3348"/>
      <c r="L2" s="3348"/>
      <c r="M2" s="3348"/>
      <c r="N2" s="3348"/>
      <c r="O2" s="3348"/>
      <c r="P2" s="3348"/>
      <c r="Q2" s="3348"/>
      <c r="R2" s="3348"/>
      <c r="S2" s="3348"/>
      <c r="T2" s="3348"/>
      <c r="U2" s="3348"/>
      <c r="V2" s="3348"/>
      <c r="W2" s="3348"/>
      <c r="X2" s="3348"/>
    </row>
    <row r="3" spans="1:24" ht="25.5" customHeight="1">
      <c r="A3" s="3349" t="s">
        <v>293</v>
      </c>
      <c r="B3" s="3350"/>
      <c r="C3" s="3350"/>
      <c r="D3" s="3351"/>
      <c r="E3" s="3352" t="s">
        <v>97</v>
      </c>
      <c r="F3" s="3353"/>
      <c r="G3" s="3353"/>
      <c r="H3" s="3354" t="s">
        <v>294</v>
      </c>
      <c r="I3" s="3355"/>
      <c r="J3" s="3356"/>
      <c r="K3" s="3357" t="s">
        <v>98</v>
      </c>
      <c r="L3" s="3350"/>
      <c r="M3" s="3358"/>
      <c r="N3" s="489"/>
      <c r="O3" s="3359">
        <v>37778</v>
      </c>
      <c r="P3" s="3359"/>
      <c r="Q3" s="3359"/>
      <c r="R3" s="3359"/>
      <c r="S3" s="3359"/>
      <c r="T3" s="3359"/>
      <c r="U3" s="3359"/>
      <c r="V3" s="3359"/>
      <c r="W3" s="3359"/>
      <c r="X3" s="490"/>
    </row>
    <row r="4" spans="1:24" ht="25.5" customHeight="1">
      <c r="A4" s="3364" t="s">
        <v>99</v>
      </c>
      <c r="B4" s="3365"/>
      <c r="C4" s="3365"/>
      <c r="D4" s="3366"/>
      <c r="E4" s="3367" t="s">
        <v>295</v>
      </c>
      <c r="F4" s="3368"/>
      <c r="G4" s="3368"/>
      <c r="H4" s="3368"/>
      <c r="I4" s="3368"/>
      <c r="J4" s="3368"/>
      <c r="K4" s="3368"/>
      <c r="L4" s="3368"/>
      <c r="M4" s="3368"/>
      <c r="N4" s="3368"/>
      <c r="O4" s="3368"/>
      <c r="P4" s="3368"/>
      <c r="Q4" s="3368"/>
      <c r="R4" s="3368"/>
      <c r="S4" s="3368"/>
      <c r="T4" s="3368"/>
      <c r="U4" s="3368"/>
      <c r="V4" s="3368"/>
      <c r="W4" s="3368"/>
      <c r="X4" s="3369"/>
    </row>
    <row r="5" spans="1:24" ht="25.5" customHeight="1">
      <c r="A5" s="3364"/>
      <c r="B5" s="3365"/>
      <c r="C5" s="3365"/>
      <c r="D5" s="3366"/>
      <c r="E5" s="3370" t="s">
        <v>296</v>
      </c>
      <c r="F5" s="3370"/>
      <c r="G5" s="3370"/>
      <c r="H5" s="446" t="s">
        <v>463</v>
      </c>
      <c r="I5" s="3371"/>
      <c r="J5" s="3371"/>
      <c r="K5" s="3371"/>
      <c r="L5" s="3371"/>
      <c r="M5" s="3371"/>
      <c r="N5" s="3371"/>
      <c r="O5" s="3371"/>
      <c r="P5" s="3371"/>
      <c r="Q5" s="3371"/>
      <c r="R5" s="3371"/>
      <c r="S5" s="3371"/>
      <c r="T5" s="3371"/>
      <c r="U5" s="3371"/>
      <c r="V5" s="3371"/>
      <c r="W5" s="3371"/>
      <c r="X5" s="447" t="s">
        <v>464</v>
      </c>
    </row>
    <row r="6" spans="1:24" ht="25.5" customHeight="1" thickBot="1">
      <c r="A6" s="3372" t="s">
        <v>228</v>
      </c>
      <c r="B6" s="3373"/>
      <c r="C6" s="3373"/>
      <c r="D6" s="3374"/>
      <c r="E6" s="3375" t="str">
        <f>"第50"&amp;入力シート!C3&amp;"-"&amp;入力シート!C4&amp;"号　"&amp;入力シート!C10</f>
        <v>第507-12345-001号　県道博多天神線排水性舗装工事（第２工区）</v>
      </c>
      <c r="F6" s="3376"/>
      <c r="G6" s="3376"/>
      <c r="H6" s="3376"/>
      <c r="I6" s="3376"/>
      <c r="J6" s="3376"/>
      <c r="K6" s="3376"/>
      <c r="L6" s="3376"/>
      <c r="M6" s="3376"/>
      <c r="N6" s="3376"/>
      <c r="O6" s="3376"/>
      <c r="P6" s="3376"/>
      <c r="Q6" s="3376"/>
      <c r="R6" s="3376"/>
      <c r="S6" s="3376"/>
      <c r="T6" s="3376"/>
      <c r="U6" s="3376"/>
      <c r="V6" s="3376"/>
      <c r="W6" s="3376"/>
      <c r="X6" s="3377"/>
    </row>
    <row r="7" spans="1:24">
      <c r="A7" s="99"/>
      <c r="B7" s="100" t="s">
        <v>100</v>
      </c>
      <c r="C7" s="100"/>
      <c r="D7" s="100"/>
      <c r="E7" s="100"/>
      <c r="F7" s="100"/>
      <c r="G7" s="100"/>
      <c r="H7" s="100"/>
      <c r="I7" s="100"/>
      <c r="J7" s="100"/>
      <c r="K7" s="100"/>
      <c r="L7" s="100"/>
      <c r="M7" s="100"/>
      <c r="N7" s="100"/>
      <c r="O7" s="100"/>
      <c r="P7" s="100"/>
      <c r="Q7" s="100"/>
      <c r="R7" s="100"/>
      <c r="S7" s="100"/>
      <c r="T7" s="100"/>
      <c r="U7" s="100"/>
      <c r="V7" s="100"/>
      <c r="W7" s="100"/>
      <c r="X7" s="101"/>
    </row>
    <row r="8" spans="1:24">
      <c r="A8" s="102"/>
      <c r="B8" s="3378" t="s">
        <v>1915</v>
      </c>
      <c r="C8" s="3378"/>
      <c r="D8" s="3378"/>
      <c r="E8" s="3378"/>
      <c r="F8" s="3378"/>
      <c r="G8" s="3378"/>
      <c r="H8" s="3378"/>
      <c r="I8" s="3378"/>
      <c r="J8" s="3378"/>
      <c r="K8" s="3378"/>
      <c r="L8" s="3378"/>
      <c r="M8" s="3378"/>
      <c r="N8" s="3378"/>
      <c r="O8" s="3378"/>
      <c r="P8" s="3378"/>
      <c r="Q8" s="3378"/>
      <c r="R8" s="3378"/>
      <c r="S8" s="3378"/>
      <c r="T8" s="3378"/>
      <c r="U8" s="3378"/>
      <c r="V8" s="3378"/>
      <c r="W8" s="3378"/>
      <c r="X8" s="103"/>
    </row>
    <row r="9" spans="1:24">
      <c r="A9" s="102"/>
      <c r="B9" s="3378"/>
      <c r="C9" s="3378"/>
      <c r="D9" s="3378"/>
      <c r="E9" s="3378"/>
      <c r="F9" s="3378"/>
      <c r="G9" s="3378"/>
      <c r="H9" s="3378"/>
      <c r="I9" s="3378"/>
      <c r="J9" s="3378"/>
      <c r="K9" s="3378"/>
      <c r="L9" s="3378"/>
      <c r="M9" s="3378"/>
      <c r="N9" s="3378"/>
      <c r="O9" s="3378"/>
      <c r="P9" s="3378"/>
      <c r="Q9" s="3378"/>
      <c r="R9" s="3378"/>
      <c r="S9" s="3378"/>
      <c r="T9" s="3378"/>
      <c r="U9" s="3378"/>
      <c r="V9" s="3378"/>
      <c r="W9" s="3378"/>
      <c r="X9" s="103"/>
    </row>
    <row r="10" spans="1:24">
      <c r="A10" s="102"/>
      <c r="B10" s="3378"/>
      <c r="C10" s="3378"/>
      <c r="D10" s="3378"/>
      <c r="E10" s="3378"/>
      <c r="F10" s="3378"/>
      <c r="G10" s="3378"/>
      <c r="H10" s="3378"/>
      <c r="I10" s="3378"/>
      <c r="J10" s="3378"/>
      <c r="K10" s="3378"/>
      <c r="L10" s="3378"/>
      <c r="M10" s="3378"/>
      <c r="N10" s="3378"/>
      <c r="O10" s="3378"/>
      <c r="P10" s="3378"/>
      <c r="Q10" s="3378"/>
      <c r="R10" s="3378"/>
      <c r="S10" s="3378"/>
      <c r="T10" s="3378"/>
      <c r="U10" s="3378"/>
      <c r="V10" s="3378"/>
      <c r="W10" s="3378"/>
      <c r="X10" s="103"/>
    </row>
    <row r="11" spans="1:24">
      <c r="A11" s="102"/>
      <c r="B11" s="3378"/>
      <c r="C11" s="3378"/>
      <c r="D11" s="3378"/>
      <c r="E11" s="3378"/>
      <c r="F11" s="3378"/>
      <c r="G11" s="3378"/>
      <c r="H11" s="3378"/>
      <c r="I11" s="3378"/>
      <c r="J11" s="3378"/>
      <c r="K11" s="3378"/>
      <c r="L11" s="3378"/>
      <c r="M11" s="3378"/>
      <c r="N11" s="3378"/>
      <c r="O11" s="3378"/>
      <c r="P11" s="3378"/>
      <c r="Q11" s="3378"/>
      <c r="R11" s="3378"/>
      <c r="S11" s="3378"/>
      <c r="T11" s="3378"/>
      <c r="U11" s="3378"/>
      <c r="V11" s="3378"/>
      <c r="W11" s="3378"/>
      <c r="X11" s="103"/>
    </row>
    <row r="12" spans="1:24">
      <c r="A12" s="102"/>
      <c r="B12" s="3378"/>
      <c r="C12" s="3378"/>
      <c r="D12" s="3378"/>
      <c r="E12" s="3378"/>
      <c r="F12" s="3378"/>
      <c r="G12" s="3378"/>
      <c r="H12" s="3378"/>
      <c r="I12" s="3378"/>
      <c r="J12" s="3378"/>
      <c r="K12" s="3378"/>
      <c r="L12" s="3378"/>
      <c r="M12" s="3378"/>
      <c r="N12" s="3378"/>
      <c r="O12" s="3378"/>
      <c r="P12" s="3378"/>
      <c r="Q12" s="3378"/>
      <c r="R12" s="3378"/>
      <c r="S12" s="3378"/>
      <c r="T12" s="3378"/>
      <c r="U12" s="3378"/>
      <c r="V12" s="3378"/>
      <c r="W12" s="3378"/>
      <c r="X12" s="103"/>
    </row>
    <row r="13" spans="1:24">
      <c r="A13" s="102"/>
      <c r="B13" s="3378"/>
      <c r="C13" s="3378"/>
      <c r="D13" s="3378"/>
      <c r="E13" s="3378"/>
      <c r="F13" s="3378"/>
      <c r="G13" s="3378"/>
      <c r="H13" s="3378"/>
      <c r="I13" s="3378"/>
      <c r="J13" s="3378"/>
      <c r="K13" s="3378"/>
      <c r="L13" s="3378"/>
      <c r="M13" s="3378"/>
      <c r="N13" s="3378"/>
      <c r="O13" s="3378"/>
      <c r="P13" s="3378"/>
      <c r="Q13" s="3378"/>
      <c r="R13" s="3378"/>
      <c r="S13" s="3378"/>
      <c r="T13" s="3378"/>
      <c r="U13" s="3378"/>
      <c r="V13" s="3378"/>
      <c r="W13" s="3378"/>
      <c r="X13" s="103"/>
    </row>
    <row r="14" spans="1:24">
      <c r="A14" s="102"/>
      <c r="B14" s="3378"/>
      <c r="C14" s="3378"/>
      <c r="D14" s="3378"/>
      <c r="E14" s="3378"/>
      <c r="F14" s="3378"/>
      <c r="G14" s="3378"/>
      <c r="H14" s="3378"/>
      <c r="I14" s="3378"/>
      <c r="J14" s="3378"/>
      <c r="K14" s="3378"/>
      <c r="L14" s="3378"/>
      <c r="M14" s="3378"/>
      <c r="N14" s="3378"/>
      <c r="O14" s="3378"/>
      <c r="P14" s="3378"/>
      <c r="Q14" s="3378"/>
      <c r="R14" s="3378"/>
      <c r="S14" s="3378"/>
      <c r="T14" s="3378"/>
      <c r="U14" s="3378"/>
      <c r="V14" s="3378"/>
      <c r="W14" s="3378"/>
      <c r="X14" s="103"/>
    </row>
    <row r="15" spans="1:24">
      <c r="A15" s="102"/>
      <c r="B15" s="3378"/>
      <c r="C15" s="3378"/>
      <c r="D15" s="3378"/>
      <c r="E15" s="3378"/>
      <c r="F15" s="3378"/>
      <c r="G15" s="3378"/>
      <c r="H15" s="3378"/>
      <c r="I15" s="3378"/>
      <c r="J15" s="3378"/>
      <c r="K15" s="3378"/>
      <c r="L15" s="3378"/>
      <c r="M15" s="3378"/>
      <c r="N15" s="3378"/>
      <c r="O15" s="3378"/>
      <c r="P15" s="3378"/>
      <c r="Q15" s="3378"/>
      <c r="R15" s="3378"/>
      <c r="S15" s="3378"/>
      <c r="T15" s="3378"/>
      <c r="U15" s="3378"/>
      <c r="V15" s="3378"/>
      <c r="W15" s="3378"/>
      <c r="X15" s="103"/>
    </row>
    <row r="16" spans="1:24">
      <c r="A16" s="102"/>
      <c r="B16" s="3378"/>
      <c r="C16" s="3378"/>
      <c r="D16" s="3378"/>
      <c r="E16" s="3378"/>
      <c r="F16" s="3378"/>
      <c r="G16" s="3378"/>
      <c r="H16" s="3378"/>
      <c r="I16" s="3378"/>
      <c r="J16" s="3378"/>
      <c r="K16" s="3378"/>
      <c r="L16" s="3378"/>
      <c r="M16" s="3378"/>
      <c r="N16" s="3378"/>
      <c r="O16" s="3378"/>
      <c r="P16" s="3378"/>
      <c r="Q16" s="3378"/>
      <c r="R16" s="3378"/>
      <c r="S16" s="3378"/>
      <c r="T16" s="3378"/>
      <c r="U16" s="3378"/>
      <c r="V16" s="3378"/>
      <c r="W16" s="3378"/>
      <c r="X16" s="103"/>
    </row>
    <row r="17" spans="1:24">
      <c r="A17" s="102"/>
      <c r="B17" s="3378"/>
      <c r="C17" s="3378"/>
      <c r="D17" s="3378"/>
      <c r="E17" s="3378"/>
      <c r="F17" s="3378"/>
      <c r="G17" s="3378"/>
      <c r="H17" s="3378"/>
      <c r="I17" s="3378"/>
      <c r="J17" s="3378"/>
      <c r="K17" s="3378"/>
      <c r="L17" s="3378"/>
      <c r="M17" s="3378"/>
      <c r="N17" s="3378"/>
      <c r="O17" s="3378"/>
      <c r="P17" s="3378"/>
      <c r="Q17" s="3378"/>
      <c r="R17" s="3378"/>
      <c r="S17" s="3378"/>
      <c r="T17" s="3378"/>
      <c r="U17" s="3378"/>
      <c r="V17" s="3378"/>
      <c r="W17" s="3378"/>
      <c r="X17" s="103"/>
    </row>
    <row r="18" spans="1:24">
      <c r="A18" s="102"/>
      <c r="B18" s="3378"/>
      <c r="C18" s="3378"/>
      <c r="D18" s="3378"/>
      <c r="E18" s="3378"/>
      <c r="F18" s="3378"/>
      <c r="G18" s="3378"/>
      <c r="H18" s="3378"/>
      <c r="I18" s="3378"/>
      <c r="J18" s="3378"/>
      <c r="K18" s="3378"/>
      <c r="L18" s="3378"/>
      <c r="M18" s="3378"/>
      <c r="N18" s="3378"/>
      <c r="O18" s="3378"/>
      <c r="P18" s="3378"/>
      <c r="Q18" s="3378"/>
      <c r="R18" s="3378"/>
      <c r="S18" s="3378"/>
      <c r="T18" s="3378"/>
      <c r="U18" s="3378"/>
      <c r="V18" s="3378"/>
      <c r="W18" s="3378"/>
      <c r="X18" s="103"/>
    </row>
    <row r="19" spans="1:24">
      <c r="A19" s="102"/>
      <c r="B19" s="3378"/>
      <c r="C19" s="3378"/>
      <c r="D19" s="3378"/>
      <c r="E19" s="3378"/>
      <c r="F19" s="3378"/>
      <c r="G19" s="3378"/>
      <c r="H19" s="3378"/>
      <c r="I19" s="3378"/>
      <c r="J19" s="3378"/>
      <c r="K19" s="3378"/>
      <c r="L19" s="3378"/>
      <c r="M19" s="3378"/>
      <c r="N19" s="3378"/>
      <c r="O19" s="3378"/>
      <c r="P19" s="3378"/>
      <c r="Q19" s="3378"/>
      <c r="R19" s="3378"/>
      <c r="S19" s="3378"/>
      <c r="T19" s="3378"/>
      <c r="U19" s="3378"/>
      <c r="V19" s="3378"/>
      <c r="W19" s="3378"/>
      <c r="X19" s="103"/>
    </row>
    <row r="20" spans="1:24">
      <c r="A20" s="102"/>
      <c r="B20" s="3378"/>
      <c r="C20" s="3378"/>
      <c r="D20" s="3378"/>
      <c r="E20" s="3378"/>
      <c r="F20" s="3378"/>
      <c r="G20" s="3378"/>
      <c r="H20" s="3378"/>
      <c r="I20" s="3378"/>
      <c r="J20" s="3378"/>
      <c r="K20" s="3378"/>
      <c r="L20" s="3378"/>
      <c r="M20" s="3378"/>
      <c r="N20" s="3378"/>
      <c r="O20" s="3378"/>
      <c r="P20" s="3378"/>
      <c r="Q20" s="3378"/>
      <c r="R20" s="3378"/>
      <c r="S20" s="3378"/>
      <c r="T20" s="3378"/>
      <c r="U20" s="3378"/>
      <c r="V20" s="3378"/>
      <c r="W20" s="3378"/>
      <c r="X20" s="103"/>
    </row>
    <row r="21" spans="1:24">
      <c r="A21" s="102"/>
      <c r="B21" s="3378"/>
      <c r="C21" s="3378"/>
      <c r="D21" s="3378"/>
      <c r="E21" s="3378"/>
      <c r="F21" s="3378"/>
      <c r="G21" s="3378"/>
      <c r="H21" s="3378"/>
      <c r="I21" s="3378"/>
      <c r="J21" s="3378"/>
      <c r="K21" s="3378"/>
      <c r="L21" s="3378"/>
      <c r="M21" s="3378"/>
      <c r="N21" s="3378"/>
      <c r="O21" s="3378"/>
      <c r="P21" s="3378"/>
      <c r="Q21" s="3378"/>
      <c r="R21" s="3378"/>
      <c r="S21" s="3378"/>
      <c r="T21" s="3378"/>
      <c r="U21" s="3378"/>
      <c r="V21" s="3378"/>
      <c r="W21" s="3378"/>
      <c r="X21" s="103"/>
    </row>
    <row r="22" spans="1:24">
      <c r="A22" s="102"/>
      <c r="B22" s="3378"/>
      <c r="C22" s="3378"/>
      <c r="D22" s="3378"/>
      <c r="E22" s="3378"/>
      <c r="F22" s="3378"/>
      <c r="G22" s="3378"/>
      <c r="H22" s="3378"/>
      <c r="I22" s="3378"/>
      <c r="J22" s="3378"/>
      <c r="K22" s="3378"/>
      <c r="L22" s="3378"/>
      <c r="M22" s="3378"/>
      <c r="N22" s="3378"/>
      <c r="O22" s="3378"/>
      <c r="P22" s="3378"/>
      <c r="Q22" s="3378"/>
      <c r="R22" s="3378"/>
      <c r="S22" s="3378"/>
      <c r="T22" s="3378"/>
      <c r="U22" s="3378"/>
      <c r="V22" s="3378"/>
      <c r="W22" s="3378"/>
      <c r="X22" s="103"/>
    </row>
    <row r="23" spans="1:24">
      <c r="A23" s="102"/>
      <c r="B23" s="3378"/>
      <c r="C23" s="3378"/>
      <c r="D23" s="3378"/>
      <c r="E23" s="3378"/>
      <c r="F23" s="3378"/>
      <c r="G23" s="3378"/>
      <c r="H23" s="3378"/>
      <c r="I23" s="3378"/>
      <c r="J23" s="3378"/>
      <c r="K23" s="3378"/>
      <c r="L23" s="3378"/>
      <c r="M23" s="3378"/>
      <c r="N23" s="3378"/>
      <c r="O23" s="3378"/>
      <c r="P23" s="3378"/>
      <c r="Q23" s="3378"/>
      <c r="R23" s="3378"/>
      <c r="S23" s="3378"/>
      <c r="T23" s="3378"/>
      <c r="U23" s="3378"/>
      <c r="V23" s="3378"/>
      <c r="W23" s="3378"/>
      <c r="X23" s="103"/>
    </row>
    <row r="24" spans="1:24">
      <c r="A24" s="102"/>
      <c r="B24" s="3378"/>
      <c r="C24" s="3378"/>
      <c r="D24" s="3378"/>
      <c r="E24" s="3378"/>
      <c r="F24" s="3378"/>
      <c r="G24" s="3378"/>
      <c r="H24" s="3378"/>
      <c r="I24" s="3378"/>
      <c r="J24" s="3378"/>
      <c r="K24" s="3378"/>
      <c r="L24" s="3378"/>
      <c r="M24" s="3378"/>
      <c r="N24" s="3378"/>
      <c r="O24" s="3378"/>
      <c r="P24" s="3378"/>
      <c r="Q24" s="3378"/>
      <c r="R24" s="3378"/>
      <c r="S24" s="3378"/>
      <c r="T24" s="3378"/>
      <c r="U24" s="3378"/>
      <c r="V24" s="3378"/>
      <c r="W24" s="3378"/>
      <c r="X24" s="103"/>
    </row>
    <row r="25" spans="1:24">
      <c r="A25" s="102"/>
      <c r="B25" s="3378"/>
      <c r="C25" s="3378"/>
      <c r="D25" s="3378"/>
      <c r="E25" s="3378"/>
      <c r="F25" s="3378"/>
      <c r="G25" s="3378"/>
      <c r="H25" s="3378"/>
      <c r="I25" s="3378"/>
      <c r="J25" s="3378"/>
      <c r="K25" s="3378"/>
      <c r="L25" s="3378"/>
      <c r="M25" s="3378"/>
      <c r="N25" s="3378"/>
      <c r="O25" s="3378"/>
      <c r="P25" s="3378"/>
      <c r="Q25" s="3378"/>
      <c r="R25" s="3378"/>
      <c r="S25" s="3378"/>
      <c r="T25" s="3378"/>
      <c r="U25" s="3378"/>
      <c r="V25" s="3378"/>
      <c r="W25" s="3378"/>
      <c r="X25" s="103"/>
    </row>
    <row r="26" spans="1:24" ht="13.8" thickBot="1">
      <c r="A26" s="104"/>
      <c r="B26" s="3379" t="s">
        <v>297</v>
      </c>
      <c r="C26" s="3379"/>
      <c r="D26" s="3379"/>
      <c r="E26" s="3379"/>
      <c r="F26" s="3379"/>
      <c r="G26" s="3379" t="s">
        <v>298</v>
      </c>
      <c r="H26" s="3379"/>
      <c r="I26" s="3379"/>
      <c r="J26" s="3379"/>
      <c r="K26" s="3379"/>
      <c r="L26" s="3380"/>
      <c r="M26" s="3380"/>
      <c r="N26" s="3380"/>
      <c r="O26" s="3380"/>
      <c r="P26" s="3380"/>
      <c r="Q26" s="3380"/>
      <c r="R26" s="3380"/>
      <c r="S26" s="3380"/>
      <c r="T26" s="3380"/>
      <c r="U26" s="3380"/>
      <c r="V26" s="3380"/>
      <c r="W26" s="3380"/>
      <c r="X26" s="105"/>
    </row>
    <row r="27" spans="1:24" ht="15.75" customHeight="1">
      <c r="A27" s="106"/>
      <c r="B27" s="3388" t="s">
        <v>49</v>
      </c>
      <c r="C27" s="3360" t="s">
        <v>101</v>
      </c>
      <c r="D27" s="3360"/>
      <c r="E27" s="3360"/>
      <c r="F27" s="3360"/>
      <c r="G27" s="3361" t="s">
        <v>299</v>
      </c>
      <c r="H27" s="3361"/>
      <c r="I27" s="3360"/>
      <c r="J27" s="3363" t="s">
        <v>300</v>
      </c>
      <c r="K27" s="3363"/>
      <c r="L27" s="3360"/>
      <c r="M27" s="3363" t="s">
        <v>301</v>
      </c>
      <c r="N27" s="3363"/>
      <c r="O27" s="3360"/>
      <c r="P27" s="3363" t="s">
        <v>302</v>
      </c>
      <c r="Q27" s="3363"/>
      <c r="R27" s="3360"/>
      <c r="S27" s="3363" t="s">
        <v>303</v>
      </c>
      <c r="T27" s="3363"/>
      <c r="U27" s="3360" t="s">
        <v>465</v>
      </c>
      <c r="V27" s="3360"/>
      <c r="W27" s="3360"/>
      <c r="X27" s="103"/>
    </row>
    <row r="28" spans="1:24" ht="15.75" customHeight="1">
      <c r="A28" s="3381" t="s">
        <v>304</v>
      </c>
      <c r="B28" s="3389"/>
      <c r="C28" s="3360"/>
      <c r="D28" s="3360"/>
      <c r="E28" s="3360"/>
      <c r="F28" s="3360"/>
      <c r="G28" s="3362"/>
      <c r="H28" s="3362"/>
      <c r="I28" s="3360"/>
      <c r="J28" s="3360"/>
      <c r="K28" s="3360"/>
      <c r="L28" s="3360"/>
      <c r="M28" s="3360"/>
      <c r="N28" s="3360"/>
      <c r="O28" s="3360"/>
      <c r="P28" s="3360"/>
      <c r="Q28" s="3360"/>
      <c r="R28" s="3360"/>
      <c r="S28" s="3360"/>
      <c r="T28" s="3360"/>
      <c r="U28" s="3360"/>
      <c r="V28" s="3360"/>
      <c r="W28" s="3360"/>
      <c r="X28" s="103"/>
    </row>
    <row r="29" spans="1:24" ht="15.75" customHeight="1">
      <c r="A29" s="3381"/>
      <c r="B29" s="3389"/>
      <c r="C29" s="107"/>
      <c r="D29" s="107"/>
      <c r="E29" s="107"/>
      <c r="F29" s="107"/>
      <c r="G29" s="3382" t="s">
        <v>296</v>
      </c>
      <c r="H29" s="3382"/>
      <c r="I29" s="3382"/>
      <c r="J29" s="3383"/>
      <c r="K29" s="3383"/>
      <c r="L29" s="3383"/>
      <c r="M29" s="3383"/>
      <c r="N29" s="3383"/>
      <c r="O29" s="3383"/>
      <c r="P29" s="3383"/>
      <c r="Q29" s="3383"/>
      <c r="R29" s="3383"/>
      <c r="S29" s="3383"/>
      <c r="T29" s="3383"/>
      <c r="U29" s="3383"/>
      <c r="V29" s="3383"/>
      <c r="W29" s="438"/>
      <c r="X29" s="103"/>
    </row>
    <row r="30" spans="1:24" ht="15.75" customHeight="1">
      <c r="A30" s="3381"/>
      <c r="B30" s="3389"/>
      <c r="C30" s="107"/>
      <c r="D30" s="107"/>
      <c r="E30" s="107"/>
      <c r="F30" s="107"/>
      <c r="G30" s="3382"/>
      <c r="H30" s="3382"/>
      <c r="I30" s="3382"/>
      <c r="J30" s="3383"/>
      <c r="K30" s="3383"/>
      <c r="L30" s="3383"/>
      <c r="M30" s="3383"/>
      <c r="N30" s="3383"/>
      <c r="O30" s="3383"/>
      <c r="P30" s="3383"/>
      <c r="Q30" s="3383"/>
      <c r="R30" s="3383"/>
      <c r="S30" s="3383"/>
      <c r="T30" s="3383"/>
      <c r="U30" s="3383"/>
      <c r="V30" s="3383"/>
      <c r="W30" s="438"/>
      <c r="X30" s="103"/>
    </row>
    <row r="31" spans="1:24" ht="15.75" customHeight="1">
      <c r="A31" s="3381"/>
      <c r="B31" s="3389"/>
      <c r="C31" s="107"/>
      <c r="D31" s="107"/>
      <c r="E31" s="107"/>
      <c r="F31" s="107"/>
      <c r="G31" s="3382"/>
      <c r="H31" s="3382"/>
      <c r="I31" s="3382"/>
      <c r="J31" s="3383"/>
      <c r="K31" s="3383"/>
      <c r="L31" s="3383"/>
      <c r="M31" s="3383"/>
      <c r="N31" s="3383"/>
      <c r="O31" s="3383"/>
      <c r="P31" s="3383"/>
      <c r="Q31" s="3383"/>
      <c r="R31" s="3383"/>
      <c r="S31" s="3383"/>
      <c r="T31" s="3383"/>
      <c r="U31" s="3383"/>
      <c r="V31" s="3383"/>
      <c r="W31" s="438"/>
      <c r="X31" s="103"/>
    </row>
    <row r="32" spans="1:24" ht="15.75" customHeight="1">
      <c r="A32" s="108" t="s">
        <v>698</v>
      </c>
      <c r="B32" s="3390"/>
      <c r="C32" s="3384" t="s">
        <v>943</v>
      </c>
      <c r="D32" s="3385"/>
      <c r="E32" s="3385"/>
      <c r="F32" s="3385"/>
      <c r="G32" s="3385"/>
      <c r="H32" s="3385"/>
      <c r="I32" s="3385"/>
      <c r="J32" s="3385"/>
      <c r="K32" s="3385"/>
      <c r="L32" s="3385"/>
      <c r="M32" s="3385"/>
      <c r="N32" s="3385"/>
      <c r="O32" s="3386" t="s">
        <v>233</v>
      </c>
      <c r="P32" s="3386"/>
      <c r="Q32" s="3387"/>
      <c r="R32" s="3387"/>
      <c r="S32" s="3387"/>
      <c r="T32" s="3387"/>
      <c r="U32" s="3387"/>
      <c r="V32" s="3387"/>
      <c r="W32" s="3387"/>
      <c r="X32" s="109"/>
    </row>
    <row r="33" spans="1:24" ht="15.75" customHeight="1">
      <c r="A33" s="110"/>
      <c r="B33" s="3395" t="s">
        <v>305</v>
      </c>
      <c r="C33" s="3373" t="s">
        <v>101</v>
      </c>
      <c r="D33" s="3373"/>
      <c r="E33" s="3373"/>
      <c r="F33" s="3373"/>
      <c r="G33" s="3397" t="s">
        <v>300</v>
      </c>
      <c r="H33" s="3398"/>
      <c r="I33" s="3373"/>
      <c r="J33" s="3373" t="s">
        <v>301</v>
      </c>
      <c r="K33" s="3373"/>
      <c r="L33" s="3373"/>
      <c r="M33" s="3373" t="s">
        <v>302</v>
      </c>
      <c r="N33" s="3373"/>
      <c r="O33" s="3373"/>
      <c r="P33" s="3373" t="s">
        <v>306</v>
      </c>
      <c r="Q33" s="3373"/>
      <c r="R33" s="3373"/>
      <c r="S33" s="3394" t="s">
        <v>303</v>
      </c>
      <c r="T33" s="3373"/>
      <c r="U33" s="3373" t="s">
        <v>465</v>
      </c>
      <c r="V33" s="3373"/>
      <c r="W33" s="3373"/>
      <c r="X33" s="111"/>
    </row>
    <row r="34" spans="1:24" ht="15.75" customHeight="1">
      <c r="A34" s="3381" t="s">
        <v>307</v>
      </c>
      <c r="B34" s="3389"/>
      <c r="C34" s="3360"/>
      <c r="D34" s="3360"/>
      <c r="E34" s="3360"/>
      <c r="F34" s="3360"/>
      <c r="G34" s="3382"/>
      <c r="H34" s="3382"/>
      <c r="I34" s="3360"/>
      <c r="J34" s="3360"/>
      <c r="K34" s="3360"/>
      <c r="L34" s="3360"/>
      <c r="M34" s="3360"/>
      <c r="N34" s="3360"/>
      <c r="O34" s="3360"/>
      <c r="P34" s="3360"/>
      <c r="Q34" s="3360"/>
      <c r="R34" s="3360"/>
      <c r="S34" s="3360"/>
      <c r="T34" s="3360"/>
      <c r="U34" s="3360"/>
      <c r="V34" s="3360"/>
      <c r="W34" s="3360"/>
      <c r="X34" s="103"/>
    </row>
    <row r="35" spans="1:24" ht="15.75" customHeight="1">
      <c r="A35" s="3381"/>
      <c r="B35" s="3389"/>
      <c r="C35" s="107"/>
      <c r="D35" s="107"/>
      <c r="E35" s="107"/>
      <c r="F35" s="107"/>
      <c r="G35" s="3382" t="s">
        <v>699</v>
      </c>
      <c r="H35" s="3382"/>
      <c r="I35" s="3382"/>
      <c r="J35" s="3383"/>
      <c r="K35" s="3383"/>
      <c r="L35" s="3383"/>
      <c r="M35" s="3383"/>
      <c r="N35" s="3383"/>
      <c r="O35" s="3383"/>
      <c r="P35" s="3383"/>
      <c r="Q35" s="3383"/>
      <c r="R35" s="3383"/>
      <c r="S35" s="3383"/>
      <c r="T35" s="3383"/>
      <c r="U35" s="3383"/>
      <c r="V35" s="3383"/>
      <c r="W35" s="438"/>
      <c r="X35" s="103"/>
    </row>
    <row r="36" spans="1:24" ht="15.75" customHeight="1">
      <c r="A36" s="3381"/>
      <c r="B36" s="3389"/>
      <c r="C36" s="107"/>
      <c r="D36" s="107"/>
      <c r="E36" s="107"/>
      <c r="F36" s="107"/>
      <c r="G36" s="3382"/>
      <c r="H36" s="3382"/>
      <c r="I36" s="3382"/>
      <c r="J36" s="3383"/>
      <c r="K36" s="3383"/>
      <c r="L36" s="3383"/>
      <c r="M36" s="3383"/>
      <c r="N36" s="3383"/>
      <c r="O36" s="3383"/>
      <c r="P36" s="3383"/>
      <c r="Q36" s="3383"/>
      <c r="R36" s="3383"/>
      <c r="S36" s="3383"/>
      <c r="T36" s="3383"/>
      <c r="U36" s="3383"/>
      <c r="V36" s="3383"/>
      <c r="W36" s="438"/>
      <c r="X36" s="103"/>
    </row>
    <row r="37" spans="1:24" ht="15.75" customHeight="1">
      <c r="A37" s="3381"/>
      <c r="B37" s="3389"/>
      <c r="C37" s="107"/>
      <c r="D37" s="107"/>
      <c r="E37" s="107"/>
      <c r="F37" s="107"/>
      <c r="G37" s="3382"/>
      <c r="H37" s="3382"/>
      <c r="I37" s="3382"/>
      <c r="J37" s="3383"/>
      <c r="K37" s="3383"/>
      <c r="L37" s="3383"/>
      <c r="M37" s="3383"/>
      <c r="N37" s="3383"/>
      <c r="O37" s="3383"/>
      <c r="P37" s="3383"/>
      <c r="Q37" s="3383"/>
      <c r="R37" s="3383"/>
      <c r="S37" s="3383"/>
      <c r="T37" s="3383"/>
      <c r="U37" s="3383"/>
      <c r="V37" s="3383"/>
      <c r="W37" s="438"/>
      <c r="X37" s="103"/>
    </row>
    <row r="38" spans="1:24" ht="15.75" customHeight="1" thickBot="1">
      <c r="A38" s="112"/>
      <c r="B38" s="3396"/>
      <c r="C38" s="3391" t="s">
        <v>944</v>
      </c>
      <c r="D38" s="3392"/>
      <c r="E38" s="3392"/>
      <c r="F38" s="3392"/>
      <c r="G38" s="3392"/>
      <c r="H38" s="3392"/>
      <c r="I38" s="3392"/>
      <c r="J38" s="3392"/>
      <c r="K38" s="3392"/>
      <c r="L38" s="3392"/>
      <c r="M38" s="3392"/>
      <c r="N38" s="3392"/>
      <c r="O38" s="3379" t="s">
        <v>233</v>
      </c>
      <c r="P38" s="3379"/>
      <c r="Q38" s="3393"/>
      <c r="R38" s="3393"/>
      <c r="S38" s="3393"/>
      <c r="T38" s="3393"/>
      <c r="U38" s="3393"/>
      <c r="V38" s="3393"/>
      <c r="W38" s="3393"/>
      <c r="X38" s="105"/>
    </row>
    <row r="39" spans="1:24" ht="13.8" thickBot="1">
      <c r="A39" s="97"/>
      <c r="B39" s="97"/>
      <c r="C39" s="97"/>
      <c r="D39" s="97"/>
      <c r="E39" s="97"/>
      <c r="F39" s="97"/>
      <c r="G39" s="97"/>
      <c r="H39" s="97"/>
      <c r="I39" s="97"/>
      <c r="J39" s="97"/>
      <c r="K39" s="97"/>
      <c r="L39" s="97"/>
      <c r="M39" s="97"/>
      <c r="N39" s="97"/>
      <c r="O39" s="97"/>
      <c r="P39" s="97"/>
      <c r="Q39" s="97"/>
      <c r="R39" s="97"/>
      <c r="S39" s="97"/>
      <c r="T39" s="97"/>
      <c r="U39" s="97"/>
      <c r="V39" s="97"/>
      <c r="W39" s="97"/>
      <c r="X39" s="97"/>
    </row>
    <row r="40" spans="1:24">
      <c r="A40" s="97"/>
      <c r="B40" s="97"/>
      <c r="C40" s="97"/>
      <c r="D40" s="97"/>
      <c r="E40" s="3403" t="s">
        <v>308</v>
      </c>
      <c r="F40" s="3404"/>
      <c r="G40" s="3404"/>
      <c r="H40" s="3407" t="s">
        <v>309</v>
      </c>
      <c r="I40" s="3404"/>
      <c r="J40" s="3404"/>
      <c r="K40" s="3408" t="s">
        <v>1275</v>
      </c>
      <c r="L40" s="3350"/>
      <c r="M40" s="3351"/>
      <c r="N40" s="3082"/>
      <c r="O40" s="3409"/>
      <c r="P40" s="3409"/>
      <c r="Q40" s="97"/>
      <c r="R40" s="3410" t="s">
        <v>310</v>
      </c>
      <c r="S40" s="3350"/>
      <c r="T40" s="3358"/>
      <c r="U40" s="3408" t="s">
        <v>311</v>
      </c>
      <c r="V40" s="3350"/>
      <c r="W40" s="3351"/>
      <c r="X40" s="97"/>
    </row>
    <row r="41" spans="1:24">
      <c r="A41" s="97"/>
      <c r="B41" s="97"/>
      <c r="C41" s="97"/>
      <c r="D41" s="97"/>
      <c r="E41" s="3405"/>
      <c r="F41" s="3406"/>
      <c r="G41" s="3406"/>
      <c r="H41" s="3406"/>
      <c r="I41" s="3406"/>
      <c r="J41" s="3406"/>
      <c r="K41" s="3399"/>
      <c r="L41" s="3365"/>
      <c r="M41" s="3366"/>
      <c r="N41" s="3409"/>
      <c r="O41" s="3409"/>
      <c r="P41" s="3409"/>
      <c r="Q41" s="97"/>
      <c r="R41" s="3364"/>
      <c r="S41" s="3365"/>
      <c r="T41" s="3411"/>
      <c r="U41" s="3399"/>
      <c r="V41" s="3365"/>
      <c r="W41" s="3366"/>
      <c r="X41" s="97"/>
    </row>
    <row r="42" spans="1:24">
      <c r="A42" s="97"/>
      <c r="B42" s="97"/>
      <c r="C42" s="97"/>
      <c r="D42" s="97"/>
      <c r="E42" s="3405"/>
      <c r="F42" s="3406"/>
      <c r="G42" s="3406"/>
      <c r="H42" s="3406"/>
      <c r="I42" s="3406"/>
      <c r="J42" s="3406"/>
      <c r="K42" s="3399"/>
      <c r="L42" s="3365"/>
      <c r="M42" s="3366"/>
      <c r="N42" s="3409"/>
      <c r="O42" s="3409"/>
      <c r="P42" s="3409"/>
      <c r="Q42" s="97"/>
      <c r="R42" s="3364"/>
      <c r="S42" s="3365"/>
      <c r="T42" s="3411"/>
      <c r="U42" s="3399"/>
      <c r="V42" s="3365"/>
      <c r="W42" s="3366"/>
      <c r="X42" s="97"/>
    </row>
    <row r="43" spans="1:24">
      <c r="A43" s="97"/>
      <c r="B43" s="97"/>
      <c r="C43" s="97"/>
      <c r="D43" s="97"/>
      <c r="E43" s="3405"/>
      <c r="F43" s="3406"/>
      <c r="G43" s="3406"/>
      <c r="H43" s="3406"/>
      <c r="I43" s="3406"/>
      <c r="J43" s="3406"/>
      <c r="K43" s="3399"/>
      <c r="L43" s="3365"/>
      <c r="M43" s="3366"/>
      <c r="N43" s="3409"/>
      <c r="O43" s="3409"/>
      <c r="P43" s="3409"/>
      <c r="Q43" s="97"/>
      <c r="R43" s="3364"/>
      <c r="S43" s="3365"/>
      <c r="T43" s="3411"/>
      <c r="U43" s="3399"/>
      <c r="V43" s="3365"/>
      <c r="W43" s="3366"/>
      <c r="X43" s="97"/>
    </row>
    <row r="44" spans="1:24">
      <c r="A44" s="97"/>
      <c r="B44" s="97"/>
      <c r="C44" s="97"/>
      <c r="D44" s="97"/>
      <c r="E44" s="3405"/>
      <c r="F44" s="3406"/>
      <c r="G44" s="3406"/>
      <c r="H44" s="3406"/>
      <c r="I44" s="3406"/>
      <c r="J44" s="3406"/>
      <c r="K44" s="3399"/>
      <c r="L44" s="3365"/>
      <c r="M44" s="3366"/>
      <c r="N44" s="3360"/>
      <c r="O44" s="3360"/>
      <c r="P44" s="3360"/>
      <c r="Q44" s="97"/>
      <c r="R44" s="3364"/>
      <c r="S44" s="3365"/>
      <c r="T44" s="3411"/>
      <c r="U44" s="3399"/>
      <c r="V44" s="3365"/>
      <c r="W44" s="3366"/>
      <c r="X44" s="97"/>
    </row>
    <row r="45" spans="1:24">
      <c r="A45" s="97"/>
      <c r="B45" s="97"/>
      <c r="C45" s="97"/>
      <c r="D45" s="97"/>
      <c r="E45" s="3405"/>
      <c r="F45" s="3406"/>
      <c r="G45" s="3406"/>
      <c r="H45" s="3406"/>
      <c r="I45" s="3406"/>
      <c r="J45" s="3406"/>
      <c r="K45" s="3399"/>
      <c r="L45" s="3365"/>
      <c r="M45" s="3366"/>
      <c r="N45" s="3360"/>
      <c r="O45" s="3360"/>
      <c r="P45" s="3360"/>
      <c r="Q45" s="97"/>
      <c r="R45" s="3364"/>
      <c r="S45" s="3365"/>
      <c r="T45" s="3411"/>
      <c r="U45" s="3399"/>
      <c r="V45" s="3365"/>
      <c r="W45" s="3366"/>
      <c r="X45" s="97"/>
    </row>
    <row r="46" spans="1:24">
      <c r="A46" s="97"/>
      <c r="B46" s="97"/>
      <c r="C46" s="97"/>
      <c r="D46" s="97"/>
      <c r="E46" s="3405"/>
      <c r="F46" s="3406"/>
      <c r="G46" s="3406"/>
      <c r="H46" s="3406"/>
      <c r="I46" s="3406"/>
      <c r="J46" s="3406"/>
      <c r="K46" s="3399"/>
      <c r="L46" s="3365"/>
      <c r="M46" s="3366"/>
      <c r="N46" s="3360"/>
      <c r="O46" s="3360"/>
      <c r="P46" s="3360"/>
      <c r="Q46" s="97"/>
      <c r="R46" s="3364"/>
      <c r="S46" s="3365"/>
      <c r="T46" s="3411"/>
      <c r="U46" s="3399"/>
      <c r="V46" s="3365"/>
      <c r="W46" s="3366"/>
      <c r="X46" s="97"/>
    </row>
    <row r="47" spans="1:24" ht="13.8" thickBot="1">
      <c r="A47" s="97"/>
      <c r="B47" s="97"/>
      <c r="C47" s="97"/>
      <c r="D47" s="97"/>
      <c r="E47" s="3412"/>
      <c r="F47" s="3413"/>
      <c r="G47" s="3413"/>
      <c r="H47" s="3413"/>
      <c r="I47" s="3413"/>
      <c r="J47" s="3413"/>
      <c r="K47" s="3400"/>
      <c r="L47" s="3401"/>
      <c r="M47" s="3402"/>
      <c r="N47" s="3360"/>
      <c r="O47" s="3360"/>
      <c r="P47" s="3360"/>
      <c r="Q47" s="97"/>
      <c r="R47" s="3414"/>
      <c r="S47" s="3401"/>
      <c r="T47" s="3415"/>
      <c r="U47" s="3400"/>
      <c r="V47" s="3401"/>
      <c r="W47" s="3402"/>
      <c r="X47" s="97"/>
    </row>
  </sheetData>
  <mergeCells count="65">
    <mergeCell ref="U44:W47"/>
    <mergeCell ref="E40:G43"/>
    <mergeCell ref="H40:J43"/>
    <mergeCell ref="K40:M43"/>
    <mergeCell ref="N40:P43"/>
    <mergeCell ref="R40:T43"/>
    <mergeCell ref="U40:W43"/>
    <mergeCell ref="E44:G47"/>
    <mergeCell ref="H44:J47"/>
    <mergeCell ref="K44:M47"/>
    <mergeCell ref="N44:P47"/>
    <mergeCell ref="R44:T47"/>
    <mergeCell ref="A34:A37"/>
    <mergeCell ref="G35:I37"/>
    <mergeCell ref="J35:V37"/>
    <mergeCell ref="C38:N38"/>
    <mergeCell ref="O38:P38"/>
    <mergeCell ref="Q38:W38"/>
    <mergeCell ref="M33:N34"/>
    <mergeCell ref="O33:O34"/>
    <mergeCell ref="P33:Q34"/>
    <mergeCell ref="R33:R34"/>
    <mergeCell ref="S33:T34"/>
    <mergeCell ref="U33:W34"/>
    <mergeCell ref="B33:B38"/>
    <mergeCell ref="C33:F34"/>
    <mergeCell ref="G33:H34"/>
    <mergeCell ref="I33:I34"/>
    <mergeCell ref="J33:K34"/>
    <mergeCell ref="L33:L34"/>
    <mergeCell ref="U27:W28"/>
    <mergeCell ref="A28:A31"/>
    <mergeCell ref="G29:I31"/>
    <mergeCell ref="J29:V31"/>
    <mergeCell ref="C32:N32"/>
    <mergeCell ref="O32:P32"/>
    <mergeCell ref="Q32:W32"/>
    <mergeCell ref="L27:L28"/>
    <mergeCell ref="M27:N28"/>
    <mergeCell ref="O27:O28"/>
    <mergeCell ref="P27:Q28"/>
    <mergeCell ref="R27:R28"/>
    <mergeCell ref="S27:T28"/>
    <mergeCell ref="B27:B32"/>
    <mergeCell ref="C27:F28"/>
    <mergeCell ref="G27:H28"/>
    <mergeCell ref="I27:I28"/>
    <mergeCell ref="J27:K28"/>
    <mergeCell ref="A4:D5"/>
    <mergeCell ref="E4:X4"/>
    <mergeCell ref="E5:G5"/>
    <mergeCell ref="I5:W5"/>
    <mergeCell ref="A6:D6"/>
    <mergeCell ref="E6:X6"/>
    <mergeCell ref="B8:W25"/>
    <mergeCell ref="B26:D26"/>
    <mergeCell ref="E26:F26"/>
    <mergeCell ref="G26:K26"/>
    <mergeCell ref="L26:W26"/>
    <mergeCell ref="A2:X2"/>
    <mergeCell ref="A3:D3"/>
    <mergeCell ref="E3:G3"/>
    <mergeCell ref="H3:J3"/>
    <mergeCell ref="K3:M3"/>
    <mergeCell ref="O3:W3"/>
  </mergeCells>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31"/>
  <sheetViews>
    <sheetView view="pageBreakPreview" zoomScale="85" zoomScaleNormal="100" zoomScaleSheetLayoutView="85" workbookViewId="0">
      <selection activeCell="G5" sqref="G5"/>
    </sheetView>
  </sheetViews>
  <sheetFormatPr defaultColWidth="8.88671875" defaultRowHeight="13.2"/>
  <cols>
    <col min="1" max="1" width="0.88671875" style="1521" customWidth="1"/>
    <col min="2" max="2" width="12.44140625" style="1521" bestFit="1" customWidth="1"/>
    <col min="3" max="3" width="15.21875" style="1522" customWidth="1"/>
    <col min="4" max="4" width="3.109375" style="1523" bestFit="1" customWidth="1"/>
    <col min="5" max="5" width="13" style="1524" customWidth="1"/>
    <col min="6" max="6" width="9.88671875" style="1521" customWidth="1"/>
    <col min="7" max="7" width="57.44140625" style="1521" customWidth="1"/>
    <col min="8" max="8" width="12.109375" style="1521" customWidth="1"/>
    <col min="9" max="16384" width="8.88671875" style="1521"/>
  </cols>
  <sheetData>
    <row r="1" spans="2:7">
      <c r="G1" s="1525" t="s">
        <v>2266</v>
      </c>
    </row>
    <row r="2" spans="2:7" ht="24.75" customHeight="1">
      <c r="B2" s="3417" t="s">
        <v>2267</v>
      </c>
      <c r="C2" s="3417"/>
      <c r="D2" s="3417"/>
      <c r="E2" s="3417"/>
      <c r="F2" s="3417"/>
      <c r="G2" s="3417"/>
    </row>
    <row r="3" spans="2:7" ht="19.5" customHeight="1">
      <c r="B3" s="3418" t="str">
        <f>入力シート!C10</f>
        <v>県道博多天神線排水性舗装工事（第２工区）</v>
      </c>
      <c r="C3" s="3418"/>
      <c r="D3" s="3418"/>
      <c r="E3" s="3418"/>
      <c r="F3" s="3418"/>
      <c r="G3" s="3418"/>
    </row>
    <row r="4" spans="2:7" ht="19.5" customHeight="1">
      <c r="B4" s="1526"/>
      <c r="C4" s="1527"/>
      <c r="D4" s="1527"/>
      <c r="E4" s="1527"/>
      <c r="F4" s="1527"/>
      <c r="G4" s="1528" t="str">
        <f>入力シート!C26</f>
        <v>(株）福岡企画技調</v>
      </c>
    </row>
    <row r="5" spans="2:7" ht="19.5" customHeight="1">
      <c r="B5" s="1521" t="s">
        <v>700</v>
      </c>
      <c r="C5" s="1527"/>
      <c r="D5" s="1527"/>
      <c r="E5" s="1527"/>
      <c r="F5" s="1527"/>
      <c r="G5" s="1527"/>
    </row>
    <row r="6" spans="2:7" ht="9" customHeight="1">
      <c r="B6" s="1527"/>
      <c r="C6" s="1527"/>
      <c r="D6" s="1527"/>
      <c r="E6" s="1527"/>
      <c r="F6" s="1527"/>
      <c r="G6" s="1527"/>
    </row>
    <row r="7" spans="2:7" ht="19.5" customHeight="1">
      <c r="B7" s="1526" t="s">
        <v>1559</v>
      </c>
      <c r="C7" s="1526"/>
      <c r="D7" s="1526"/>
      <c r="E7" s="1526"/>
      <c r="F7" s="1526"/>
      <c r="G7" s="1529"/>
    </row>
    <row r="8" spans="2:7" ht="21.75" customHeight="1" thickBot="1">
      <c r="B8" s="1530" t="s">
        <v>701</v>
      </c>
      <c r="C8" s="1530" t="s">
        <v>702</v>
      </c>
      <c r="D8" s="3419" t="s">
        <v>703</v>
      </c>
      <c r="E8" s="3420"/>
      <c r="F8" s="3420"/>
      <c r="G8" s="3421"/>
    </row>
    <row r="9" spans="2:7" ht="21.75" customHeight="1" thickTop="1">
      <c r="B9" s="1531"/>
      <c r="C9" s="1532" t="s">
        <v>705</v>
      </c>
      <c r="D9" s="3422" t="s">
        <v>706</v>
      </c>
      <c r="E9" s="3422"/>
      <c r="F9" s="3422"/>
      <c r="G9" s="3422"/>
    </row>
    <row r="10" spans="2:7" ht="21.75" customHeight="1">
      <c r="B10" s="1533"/>
      <c r="C10" s="1534" t="s">
        <v>707</v>
      </c>
      <c r="D10" s="3416" t="s">
        <v>708</v>
      </c>
      <c r="E10" s="3416"/>
      <c r="F10" s="3416"/>
      <c r="G10" s="3416"/>
    </row>
    <row r="11" spans="2:7" ht="21.75" customHeight="1">
      <c r="B11" s="1533"/>
      <c r="C11" s="1534" t="s">
        <v>709</v>
      </c>
      <c r="D11" s="3416" t="s">
        <v>710</v>
      </c>
      <c r="E11" s="3416"/>
      <c r="F11" s="3416"/>
      <c r="G11" s="3416"/>
    </row>
    <row r="12" spans="2:7" ht="9" customHeight="1">
      <c r="B12" s="1527"/>
      <c r="C12" s="1527"/>
      <c r="D12" s="1527"/>
      <c r="E12" s="1527"/>
      <c r="F12" s="1527"/>
      <c r="G12" s="1527"/>
    </row>
    <row r="13" spans="2:7" ht="19.5" customHeight="1">
      <c r="B13" s="1526" t="s">
        <v>1494</v>
      </c>
      <c r="C13" s="1526"/>
      <c r="D13" s="1526"/>
      <c r="E13" s="1526"/>
      <c r="F13" s="1526"/>
      <c r="G13" s="1526"/>
    </row>
    <row r="14" spans="2:7" s="1524" customFormat="1" ht="43.5" customHeight="1" thickBot="1">
      <c r="B14" s="1535" t="s">
        <v>701</v>
      </c>
      <c r="C14" s="1535" t="s">
        <v>711</v>
      </c>
      <c r="D14" s="3424" t="s">
        <v>712</v>
      </c>
      <c r="E14" s="3424"/>
      <c r="F14" s="1535" t="s">
        <v>713</v>
      </c>
      <c r="G14" s="1530" t="s">
        <v>714</v>
      </c>
    </row>
    <row r="15" spans="2:7" ht="156" customHeight="1" thickTop="1">
      <c r="B15" s="1536"/>
      <c r="C15" s="1537" t="s">
        <v>715</v>
      </c>
      <c r="D15" s="3425"/>
      <c r="E15" s="3425"/>
      <c r="F15" s="1532"/>
      <c r="G15" s="1538" t="s">
        <v>2268</v>
      </c>
    </row>
    <row r="16" spans="2:7" ht="53.1" customHeight="1">
      <c r="B16" s="1539"/>
      <c r="C16" s="1540" t="s">
        <v>716</v>
      </c>
      <c r="D16" s="3426"/>
      <c r="E16" s="3426"/>
      <c r="F16" s="3427"/>
      <c r="G16" s="1541" t="s">
        <v>1901</v>
      </c>
    </row>
    <row r="17" spans="2:7" ht="24" customHeight="1">
      <c r="B17" s="3428"/>
      <c r="C17" s="3431" t="s">
        <v>718</v>
      </c>
      <c r="D17" s="1542"/>
      <c r="E17" s="1543" t="s">
        <v>719</v>
      </c>
      <c r="F17" s="1534"/>
      <c r="G17" s="3432" t="s">
        <v>720</v>
      </c>
    </row>
    <row r="18" spans="2:7" ht="24" customHeight="1">
      <c r="B18" s="3429"/>
      <c r="C18" s="3431"/>
      <c r="D18" s="1542"/>
      <c r="E18" s="1543" t="s">
        <v>721</v>
      </c>
      <c r="F18" s="1534"/>
      <c r="G18" s="3433"/>
    </row>
    <row r="19" spans="2:7" ht="24" customHeight="1">
      <c r="B19" s="3429"/>
      <c r="C19" s="3431"/>
      <c r="D19" s="1542"/>
      <c r="E19" s="1543" t="s">
        <v>722</v>
      </c>
      <c r="F19" s="1534"/>
      <c r="G19" s="3433"/>
    </row>
    <row r="20" spans="2:7" ht="24" customHeight="1">
      <c r="B20" s="3429"/>
      <c r="C20" s="3431"/>
      <c r="D20" s="1542"/>
      <c r="E20" s="1543" t="s">
        <v>723</v>
      </c>
      <c r="F20" s="1534"/>
      <c r="G20" s="3433"/>
    </row>
    <row r="21" spans="2:7" ht="24" customHeight="1">
      <c r="B21" s="3430"/>
      <c r="C21" s="3431"/>
      <c r="D21" s="1542"/>
      <c r="E21" s="1543" t="s">
        <v>724</v>
      </c>
      <c r="F21" s="1534"/>
      <c r="G21" s="3433"/>
    </row>
    <row r="22" spans="2:7" ht="192" customHeight="1">
      <c r="B22" s="3428"/>
      <c r="C22" s="3431" t="s">
        <v>725</v>
      </c>
      <c r="D22" s="1542"/>
      <c r="E22" s="1543" t="s">
        <v>726</v>
      </c>
      <c r="F22" s="1544"/>
      <c r="G22" s="1545" t="s">
        <v>2269</v>
      </c>
    </row>
    <row r="23" spans="2:7" ht="95.25" customHeight="1">
      <c r="B23" s="3430"/>
      <c r="C23" s="3431"/>
      <c r="D23" s="1542"/>
      <c r="E23" s="1543" t="s">
        <v>727</v>
      </c>
      <c r="F23" s="1544"/>
      <c r="G23" s="1545" t="s">
        <v>1916</v>
      </c>
    </row>
    <row r="24" spans="2:7" ht="43.5" customHeight="1">
      <c r="B24" s="1539"/>
      <c r="C24" s="1546" t="s">
        <v>728</v>
      </c>
      <c r="D24" s="3434"/>
      <c r="E24" s="3434"/>
      <c r="F24" s="3434"/>
      <c r="G24" s="1547" t="s">
        <v>2270</v>
      </c>
    </row>
    <row r="25" spans="2:7" ht="4.5" customHeight="1">
      <c r="B25" s="1548"/>
      <c r="C25" s="1549"/>
      <c r="D25" s="1548"/>
      <c r="E25" s="1548"/>
      <c r="F25" s="1550"/>
      <c r="G25" s="1551"/>
    </row>
    <row r="26" spans="2:7" ht="13.5" customHeight="1">
      <c r="B26" s="3435" t="s">
        <v>729</v>
      </c>
      <c r="C26" s="3435"/>
      <c r="D26" s="3435"/>
      <c r="E26" s="3435"/>
      <c r="F26" s="3435"/>
      <c r="G26" s="3435"/>
    </row>
    <row r="27" spans="2:7" ht="3" customHeight="1">
      <c r="B27" s="3435"/>
      <c r="C27" s="3435"/>
      <c r="D27" s="3435"/>
      <c r="E27" s="3435"/>
      <c r="F27" s="3435"/>
      <c r="G27" s="3435"/>
    </row>
    <row r="28" spans="2:7" ht="32.25" customHeight="1">
      <c r="B28" s="3423" t="s">
        <v>730</v>
      </c>
      <c r="C28" s="3423"/>
      <c r="D28" s="3423"/>
      <c r="E28" s="3423"/>
      <c r="F28" s="3423"/>
      <c r="G28" s="3423"/>
    </row>
    <row r="29" spans="2:7" ht="3" customHeight="1"/>
    <row r="30" spans="2:7">
      <c r="B30" s="1521" t="s">
        <v>2271</v>
      </c>
    </row>
    <row r="31" spans="2:7">
      <c r="B31" s="1521" t="s">
        <v>731</v>
      </c>
    </row>
  </sheetData>
  <mergeCells count="18">
    <mergeCell ref="B28:G28"/>
    <mergeCell ref="D14:E14"/>
    <mergeCell ref="D15:E15"/>
    <mergeCell ref="D16:F16"/>
    <mergeCell ref="B17:B21"/>
    <mergeCell ref="C17:C21"/>
    <mergeCell ref="G17:G21"/>
    <mergeCell ref="B22:B23"/>
    <mergeCell ref="C22:C23"/>
    <mergeCell ref="D24:F24"/>
    <mergeCell ref="B26:G26"/>
    <mergeCell ref="B27:G27"/>
    <mergeCell ref="D11:G11"/>
    <mergeCell ref="B2:G2"/>
    <mergeCell ref="B3:G3"/>
    <mergeCell ref="D8:G8"/>
    <mergeCell ref="D9:G9"/>
    <mergeCell ref="D10:G10"/>
  </mergeCells>
  <phoneticPr fontId="19"/>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7713" r:id="rId4" name="Check Box 1">
              <controlPr defaultSize="0" autoFill="0" autoLine="0" autoPict="0">
                <anchor moveWithCells="1">
                  <from>
                    <xdr:col>1</xdr:col>
                    <xdr:colOff>289560</xdr:colOff>
                    <xdr:row>8</xdr:row>
                    <xdr:rowOff>45720</xdr:rowOff>
                  </from>
                  <to>
                    <xdr:col>2</xdr:col>
                    <xdr:colOff>30480</xdr:colOff>
                    <xdr:row>8</xdr:row>
                    <xdr:rowOff>190500</xdr:rowOff>
                  </to>
                </anchor>
              </controlPr>
            </control>
          </mc:Choice>
        </mc:AlternateContent>
        <mc:AlternateContent xmlns:mc="http://schemas.openxmlformats.org/markup-compatibility/2006">
          <mc:Choice Requires="x14">
            <control shapeId="1267714" r:id="rId5" name="Check Box 2">
              <controlPr defaultSize="0" autoFill="0" autoLine="0" autoPict="0">
                <anchor moveWithCells="1">
                  <from>
                    <xdr:col>1</xdr:col>
                    <xdr:colOff>289560</xdr:colOff>
                    <xdr:row>9</xdr:row>
                    <xdr:rowOff>45720</xdr:rowOff>
                  </from>
                  <to>
                    <xdr:col>2</xdr:col>
                    <xdr:colOff>30480</xdr:colOff>
                    <xdr:row>9</xdr:row>
                    <xdr:rowOff>190500</xdr:rowOff>
                  </to>
                </anchor>
              </controlPr>
            </control>
          </mc:Choice>
        </mc:AlternateContent>
        <mc:AlternateContent xmlns:mc="http://schemas.openxmlformats.org/markup-compatibility/2006">
          <mc:Choice Requires="x14">
            <control shapeId="1267715" r:id="rId6" name="Check Box 3">
              <controlPr defaultSize="0" autoFill="0" autoLine="0" autoPict="0">
                <anchor moveWithCells="1">
                  <from>
                    <xdr:col>1</xdr:col>
                    <xdr:colOff>274320</xdr:colOff>
                    <xdr:row>14</xdr:row>
                    <xdr:rowOff>731520</xdr:rowOff>
                  </from>
                  <to>
                    <xdr:col>2</xdr:col>
                    <xdr:colOff>0</xdr:colOff>
                    <xdr:row>14</xdr:row>
                    <xdr:rowOff>883920</xdr:rowOff>
                  </to>
                </anchor>
              </controlPr>
            </control>
          </mc:Choice>
        </mc:AlternateContent>
        <mc:AlternateContent xmlns:mc="http://schemas.openxmlformats.org/markup-compatibility/2006">
          <mc:Choice Requires="x14">
            <control shapeId="1267716" r:id="rId7" name="Check Box 4">
              <controlPr defaultSize="0" autoFill="0" autoLine="0" autoPict="0">
                <anchor moveWithCells="1">
                  <from>
                    <xdr:col>1</xdr:col>
                    <xdr:colOff>274320</xdr:colOff>
                    <xdr:row>15</xdr:row>
                    <xdr:rowOff>190500</xdr:rowOff>
                  </from>
                  <to>
                    <xdr:col>2</xdr:col>
                    <xdr:colOff>0</xdr:colOff>
                    <xdr:row>15</xdr:row>
                    <xdr:rowOff>342900</xdr:rowOff>
                  </to>
                </anchor>
              </controlPr>
            </control>
          </mc:Choice>
        </mc:AlternateContent>
        <mc:AlternateContent xmlns:mc="http://schemas.openxmlformats.org/markup-compatibility/2006">
          <mc:Choice Requires="x14">
            <control shapeId="1267717" r:id="rId8" name="Check Box 5">
              <controlPr defaultSize="0" autoFill="0" autoLine="0" autoPict="0">
                <anchor moveWithCells="1">
                  <from>
                    <xdr:col>1</xdr:col>
                    <xdr:colOff>274320</xdr:colOff>
                    <xdr:row>18</xdr:row>
                    <xdr:rowOff>30480</xdr:rowOff>
                  </from>
                  <to>
                    <xdr:col>2</xdr:col>
                    <xdr:colOff>0</xdr:colOff>
                    <xdr:row>18</xdr:row>
                    <xdr:rowOff>190500</xdr:rowOff>
                  </to>
                </anchor>
              </controlPr>
            </control>
          </mc:Choice>
        </mc:AlternateContent>
        <mc:AlternateContent xmlns:mc="http://schemas.openxmlformats.org/markup-compatibility/2006">
          <mc:Choice Requires="x14">
            <control shapeId="1267718" r:id="rId9" name="Check Box 6">
              <controlPr defaultSize="0" autoFill="0" autoLine="0" autoPict="0">
                <anchor moveWithCells="1">
                  <from>
                    <xdr:col>1</xdr:col>
                    <xdr:colOff>274320</xdr:colOff>
                    <xdr:row>23</xdr:row>
                    <xdr:rowOff>121920</xdr:rowOff>
                  </from>
                  <to>
                    <xdr:col>2</xdr:col>
                    <xdr:colOff>0</xdr:colOff>
                    <xdr:row>23</xdr:row>
                    <xdr:rowOff>297180</xdr:rowOff>
                  </to>
                </anchor>
              </controlPr>
            </control>
          </mc:Choice>
        </mc:AlternateContent>
        <mc:AlternateContent xmlns:mc="http://schemas.openxmlformats.org/markup-compatibility/2006">
          <mc:Choice Requires="x14">
            <control shapeId="1267719" r:id="rId10" name="Check Box 7">
              <controlPr defaultSize="0" autoFill="0" autoLine="0" autoPict="0">
                <anchor moveWithCells="1">
                  <from>
                    <xdr:col>1</xdr:col>
                    <xdr:colOff>274320</xdr:colOff>
                    <xdr:row>21</xdr:row>
                    <xdr:rowOff>1432560</xdr:rowOff>
                  </from>
                  <to>
                    <xdr:col>2</xdr:col>
                    <xdr:colOff>0</xdr:colOff>
                    <xdr:row>21</xdr:row>
                    <xdr:rowOff>1584960</xdr:rowOff>
                  </to>
                </anchor>
              </controlPr>
            </control>
          </mc:Choice>
        </mc:AlternateContent>
        <mc:AlternateContent xmlns:mc="http://schemas.openxmlformats.org/markup-compatibility/2006">
          <mc:Choice Requires="x14">
            <control shapeId="1267720" r:id="rId11" name="Check Box 8">
              <controlPr defaultSize="0" autoFill="0" autoLine="0" autoPict="0">
                <anchor moveWithCells="1">
                  <from>
                    <xdr:col>3</xdr:col>
                    <xdr:colOff>7620</xdr:colOff>
                    <xdr:row>16</xdr:row>
                    <xdr:rowOff>45720</xdr:rowOff>
                  </from>
                  <to>
                    <xdr:col>4</xdr:col>
                    <xdr:colOff>304800</xdr:colOff>
                    <xdr:row>16</xdr:row>
                    <xdr:rowOff>213360</xdr:rowOff>
                  </to>
                </anchor>
              </controlPr>
            </control>
          </mc:Choice>
        </mc:AlternateContent>
        <mc:AlternateContent xmlns:mc="http://schemas.openxmlformats.org/markup-compatibility/2006">
          <mc:Choice Requires="x14">
            <control shapeId="1267721" r:id="rId12" name="Check Box 9">
              <controlPr defaultSize="0" autoFill="0" autoLine="0" autoPict="0">
                <anchor moveWithCells="1">
                  <from>
                    <xdr:col>3</xdr:col>
                    <xdr:colOff>7620</xdr:colOff>
                    <xdr:row>18</xdr:row>
                    <xdr:rowOff>60960</xdr:rowOff>
                  </from>
                  <to>
                    <xdr:col>4</xdr:col>
                    <xdr:colOff>304800</xdr:colOff>
                    <xdr:row>18</xdr:row>
                    <xdr:rowOff>213360</xdr:rowOff>
                  </to>
                </anchor>
              </controlPr>
            </control>
          </mc:Choice>
        </mc:AlternateContent>
        <mc:AlternateContent xmlns:mc="http://schemas.openxmlformats.org/markup-compatibility/2006">
          <mc:Choice Requires="x14">
            <control shapeId="1267722" r:id="rId13" name="Check Box 10">
              <controlPr defaultSize="0" autoFill="0" autoLine="0" autoPict="0">
                <anchor moveWithCells="1">
                  <from>
                    <xdr:col>3</xdr:col>
                    <xdr:colOff>7620</xdr:colOff>
                    <xdr:row>19</xdr:row>
                    <xdr:rowOff>60960</xdr:rowOff>
                  </from>
                  <to>
                    <xdr:col>4</xdr:col>
                    <xdr:colOff>304800</xdr:colOff>
                    <xdr:row>19</xdr:row>
                    <xdr:rowOff>213360</xdr:rowOff>
                  </to>
                </anchor>
              </controlPr>
            </control>
          </mc:Choice>
        </mc:AlternateContent>
        <mc:AlternateContent xmlns:mc="http://schemas.openxmlformats.org/markup-compatibility/2006">
          <mc:Choice Requires="x14">
            <control shapeId="1267723" r:id="rId14" name="Check Box 11">
              <controlPr defaultSize="0" autoFill="0" autoLine="0" autoPict="0">
                <anchor moveWithCells="1">
                  <from>
                    <xdr:col>3</xdr:col>
                    <xdr:colOff>7620</xdr:colOff>
                    <xdr:row>17</xdr:row>
                    <xdr:rowOff>60960</xdr:rowOff>
                  </from>
                  <to>
                    <xdr:col>4</xdr:col>
                    <xdr:colOff>304800</xdr:colOff>
                    <xdr:row>17</xdr:row>
                    <xdr:rowOff>236220</xdr:rowOff>
                  </to>
                </anchor>
              </controlPr>
            </control>
          </mc:Choice>
        </mc:AlternateContent>
        <mc:AlternateContent xmlns:mc="http://schemas.openxmlformats.org/markup-compatibility/2006">
          <mc:Choice Requires="x14">
            <control shapeId="1267724" r:id="rId15" name="Check Box 12">
              <controlPr defaultSize="0" autoFill="0" autoLine="0" autoPict="0">
                <anchor moveWithCells="1">
                  <from>
                    <xdr:col>3</xdr:col>
                    <xdr:colOff>7620</xdr:colOff>
                    <xdr:row>22</xdr:row>
                    <xdr:rowOff>419100</xdr:rowOff>
                  </from>
                  <to>
                    <xdr:col>4</xdr:col>
                    <xdr:colOff>304800</xdr:colOff>
                    <xdr:row>22</xdr:row>
                    <xdr:rowOff>571500</xdr:rowOff>
                  </to>
                </anchor>
              </controlPr>
            </control>
          </mc:Choice>
        </mc:AlternateContent>
        <mc:AlternateContent xmlns:mc="http://schemas.openxmlformats.org/markup-compatibility/2006">
          <mc:Choice Requires="x14">
            <control shapeId="1267725" r:id="rId16" name="Check Box 13">
              <controlPr defaultSize="0" autoFill="0" autoLine="0" autoPict="0">
                <anchor moveWithCells="1">
                  <from>
                    <xdr:col>1</xdr:col>
                    <xdr:colOff>289560</xdr:colOff>
                    <xdr:row>10</xdr:row>
                    <xdr:rowOff>45720</xdr:rowOff>
                  </from>
                  <to>
                    <xdr:col>2</xdr:col>
                    <xdr:colOff>30480</xdr:colOff>
                    <xdr:row>10</xdr:row>
                    <xdr:rowOff>182880</xdr:rowOff>
                  </to>
                </anchor>
              </controlPr>
            </control>
          </mc:Choice>
        </mc:AlternateContent>
        <mc:AlternateContent xmlns:mc="http://schemas.openxmlformats.org/markup-compatibility/2006">
          <mc:Choice Requires="x14">
            <control shapeId="1267726" r:id="rId17" name="Check Box 14">
              <controlPr defaultSize="0" autoFill="0" autoLine="0" autoPict="0">
                <anchor moveWithCells="1">
                  <from>
                    <xdr:col>3</xdr:col>
                    <xdr:colOff>7620</xdr:colOff>
                    <xdr:row>20</xdr:row>
                    <xdr:rowOff>60960</xdr:rowOff>
                  </from>
                  <to>
                    <xdr:col>4</xdr:col>
                    <xdr:colOff>304800</xdr:colOff>
                    <xdr:row>20</xdr:row>
                    <xdr:rowOff>213360</xdr:rowOff>
                  </to>
                </anchor>
              </controlPr>
            </control>
          </mc:Choice>
        </mc:AlternateContent>
        <mc:AlternateContent xmlns:mc="http://schemas.openxmlformats.org/markup-compatibility/2006">
          <mc:Choice Requires="x14">
            <control shapeId="1267727" r:id="rId18" name="Check Box 15">
              <controlPr defaultSize="0" autoFill="0" autoLine="0" autoPict="0">
                <anchor moveWithCells="1">
                  <from>
                    <xdr:col>3</xdr:col>
                    <xdr:colOff>7620</xdr:colOff>
                    <xdr:row>21</xdr:row>
                    <xdr:rowOff>914400</xdr:rowOff>
                  </from>
                  <to>
                    <xdr:col>4</xdr:col>
                    <xdr:colOff>304800</xdr:colOff>
                    <xdr:row>21</xdr:row>
                    <xdr:rowOff>1066800</xdr:rowOff>
                  </to>
                </anchor>
              </controlPr>
            </control>
          </mc:Choice>
        </mc:AlternateContent>
        <mc:AlternateContent xmlns:mc="http://schemas.openxmlformats.org/markup-compatibility/2006">
          <mc:Choice Requires="x14">
            <control shapeId="1267728" r:id="rId19" name="Check Box 16">
              <controlPr defaultSize="0" autoFill="0" autoLine="0" autoPict="0">
                <anchor moveWithCells="1">
                  <from>
                    <xdr:col>1</xdr:col>
                    <xdr:colOff>289560</xdr:colOff>
                    <xdr:row>8</xdr:row>
                    <xdr:rowOff>45720</xdr:rowOff>
                  </from>
                  <to>
                    <xdr:col>2</xdr:col>
                    <xdr:colOff>30480</xdr:colOff>
                    <xdr:row>8</xdr:row>
                    <xdr:rowOff>190500</xdr:rowOff>
                  </to>
                </anchor>
              </controlPr>
            </control>
          </mc:Choice>
        </mc:AlternateContent>
        <mc:AlternateContent xmlns:mc="http://schemas.openxmlformats.org/markup-compatibility/2006">
          <mc:Choice Requires="x14">
            <control shapeId="1267729" r:id="rId20" name="Check Box 17">
              <controlPr defaultSize="0" autoFill="0" autoLine="0" autoPict="0">
                <anchor moveWithCells="1">
                  <from>
                    <xdr:col>1</xdr:col>
                    <xdr:colOff>289560</xdr:colOff>
                    <xdr:row>9</xdr:row>
                    <xdr:rowOff>45720</xdr:rowOff>
                  </from>
                  <to>
                    <xdr:col>2</xdr:col>
                    <xdr:colOff>30480</xdr:colOff>
                    <xdr:row>9</xdr:row>
                    <xdr:rowOff>190500</xdr:rowOff>
                  </to>
                </anchor>
              </controlPr>
            </control>
          </mc:Choice>
        </mc:AlternateContent>
        <mc:AlternateContent xmlns:mc="http://schemas.openxmlformats.org/markup-compatibility/2006">
          <mc:Choice Requires="x14">
            <control shapeId="1267730" r:id="rId21" name="Check Box 18">
              <controlPr defaultSize="0" autoFill="0" autoLine="0" autoPict="0">
                <anchor moveWithCells="1">
                  <from>
                    <xdr:col>1</xdr:col>
                    <xdr:colOff>274320</xdr:colOff>
                    <xdr:row>14</xdr:row>
                    <xdr:rowOff>731520</xdr:rowOff>
                  </from>
                  <to>
                    <xdr:col>2</xdr:col>
                    <xdr:colOff>0</xdr:colOff>
                    <xdr:row>14</xdr:row>
                    <xdr:rowOff>883920</xdr:rowOff>
                  </to>
                </anchor>
              </controlPr>
            </control>
          </mc:Choice>
        </mc:AlternateContent>
        <mc:AlternateContent xmlns:mc="http://schemas.openxmlformats.org/markup-compatibility/2006">
          <mc:Choice Requires="x14">
            <control shapeId="1267731" r:id="rId22" name="Check Box 19">
              <controlPr defaultSize="0" autoFill="0" autoLine="0" autoPict="0">
                <anchor moveWithCells="1">
                  <from>
                    <xdr:col>1</xdr:col>
                    <xdr:colOff>274320</xdr:colOff>
                    <xdr:row>15</xdr:row>
                    <xdr:rowOff>190500</xdr:rowOff>
                  </from>
                  <to>
                    <xdr:col>2</xdr:col>
                    <xdr:colOff>0</xdr:colOff>
                    <xdr:row>15</xdr:row>
                    <xdr:rowOff>342900</xdr:rowOff>
                  </to>
                </anchor>
              </controlPr>
            </control>
          </mc:Choice>
        </mc:AlternateContent>
        <mc:AlternateContent xmlns:mc="http://schemas.openxmlformats.org/markup-compatibility/2006">
          <mc:Choice Requires="x14">
            <control shapeId="1267732" r:id="rId23" name="Check Box 20">
              <controlPr defaultSize="0" autoFill="0" autoLine="0" autoPict="0">
                <anchor moveWithCells="1">
                  <from>
                    <xdr:col>1</xdr:col>
                    <xdr:colOff>274320</xdr:colOff>
                    <xdr:row>18</xdr:row>
                    <xdr:rowOff>30480</xdr:rowOff>
                  </from>
                  <to>
                    <xdr:col>2</xdr:col>
                    <xdr:colOff>0</xdr:colOff>
                    <xdr:row>18</xdr:row>
                    <xdr:rowOff>190500</xdr:rowOff>
                  </to>
                </anchor>
              </controlPr>
            </control>
          </mc:Choice>
        </mc:AlternateContent>
        <mc:AlternateContent xmlns:mc="http://schemas.openxmlformats.org/markup-compatibility/2006">
          <mc:Choice Requires="x14">
            <control shapeId="1267733" r:id="rId24" name="Check Box 21">
              <controlPr defaultSize="0" autoFill="0" autoLine="0" autoPict="0">
                <anchor moveWithCells="1">
                  <from>
                    <xdr:col>1</xdr:col>
                    <xdr:colOff>274320</xdr:colOff>
                    <xdr:row>23</xdr:row>
                    <xdr:rowOff>121920</xdr:rowOff>
                  </from>
                  <to>
                    <xdr:col>2</xdr:col>
                    <xdr:colOff>0</xdr:colOff>
                    <xdr:row>23</xdr:row>
                    <xdr:rowOff>297180</xdr:rowOff>
                  </to>
                </anchor>
              </controlPr>
            </control>
          </mc:Choice>
        </mc:AlternateContent>
        <mc:AlternateContent xmlns:mc="http://schemas.openxmlformats.org/markup-compatibility/2006">
          <mc:Choice Requires="x14">
            <control shapeId="1267734" r:id="rId25" name="Check Box 22">
              <controlPr defaultSize="0" autoFill="0" autoLine="0" autoPict="0">
                <anchor moveWithCells="1">
                  <from>
                    <xdr:col>1</xdr:col>
                    <xdr:colOff>274320</xdr:colOff>
                    <xdr:row>21</xdr:row>
                    <xdr:rowOff>1432560</xdr:rowOff>
                  </from>
                  <to>
                    <xdr:col>2</xdr:col>
                    <xdr:colOff>0</xdr:colOff>
                    <xdr:row>21</xdr:row>
                    <xdr:rowOff>1584960</xdr:rowOff>
                  </to>
                </anchor>
              </controlPr>
            </control>
          </mc:Choice>
        </mc:AlternateContent>
        <mc:AlternateContent xmlns:mc="http://schemas.openxmlformats.org/markup-compatibility/2006">
          <mc:Choice Requires="x14">
            <control shapeId="1267735" r:id="rId26" name="Check Box 23">
              <controlPr defaultSize="0" autoFill="0" autoLine="0" autoPict="0">
                <anchor moveWithCells="1">
                  <from>
                    <xdr:col>3</xdr:col>
                    <xdr:colOff>7620</xdr:colOff>
                    <xdr:row>16</xdr:row>
                    <xdr:rowOff>45720</xdr:rowOff>
                  </from>
                  <to>
                    <xdr:col>4</xdr:col>
                    <xdr:colOff>304800</xdr:colOff>
                    <xdr:row>16</xdr:row>
                    <xdr:rowOff>213360</xdr:rowOff>
                  </to>
                </anchor>
              </controlPr>
            </control>
          </mc:Choice>
        </mc:AlternateContent>
        <mc:AlternateContent xmlns:mc="http://schemas.openxmlformats.org/markup-compatibility/2006">
          <mc:Choice Requires="x14">
            <control shapeId="1267736" r:id="rId27" name="Check Box 24">
              <controlPr defaultSize="0" autoFill="0" autoLine="0" autoPict="0">
                <anchor moveWithCells="1">
                  <from>
                    <xdr:col>3</xdr:col>
                    <xdr:colOff>7620</xdr:colOff>
                    <xdr:row>18</xdr:row>
                    <xdr:rowOff>60960</xdr:rowOff>
                  </from>
                  <to>
                    <xdr:col>4</xdr:col>
                    <xdr:colOff>304800</xdr:colOff>
                    <xdr:row>18</xdr:row>
                    <xdr:rowOff>213360</xdr:rowOff>
                  </to>
                </anchor>
              </controlPr>
            </control>
          </mc:Choice>
        </mc:AlternateContent>
        <mc:AlternateContent xmlns:mc="http://schemas.openxmlformats.org/markup-compatibility/2006">
          <mc:Choice Requires="x14">
            <control shapeId="1267737" r:id="rId28" name="Check Box 25">
              <controlPr defaultSize="0" autoFill="0" autoLine="0" autoPict="0">
                <anchor moveWithCells="1">
                  <from>
                    <xdr:col>3</xdr:col>
                    <xdr:colOff>7620</xdr:colOff>
                    <xdr:row>19</xdr:row>
                    <xdr:rowOff>60960</xdr:rowOff>
                  </from>
                  <to>
                    <xdr:col>4</xdr:col>
                    <xdr:colOff>304800</xdr:colOff>
                    <xdr:row>19</xdr:row>
                    <xdr:rowOff>213360</xdr:rowOff>
                  </to>
                </anchor>
              </controlPr>
            </control>
          </mc:Choice>
        </mc:AlternateContent>
        <mc:AlternateContent xmlns:mc="http://schemas.openxmlformats.org/markup-compatibility/2006">
          <mc:Choice Requires="x14">
            <control shapeId="1267738" r:id="rId29" name="Check Box 26">
              <controlPr defaultSize="0" autoFill="0" autoLine="0" autoPict="0">
                <anchor moveWithCells="1">
                  <from>
                    <xdr:col>3</xdr:col>
                    <xdr:colOff>7620</xdr:colOff>
                    <xdr:row>17</xdr:row>
                    <xdr:rowOff>60960</xdr:rowOff>
                  </from>
                  <to>
                    <xdr:col>4</xdr:col>
                    <xdr:colOff>304800</xdr:colOff>
                    <xdr:row>17</xdr:row>
                    <xdr:rowOff>236220</xdr:rowOff>
                  </to>
                </anchor>
              </controlPr>
            </control>
          </mc:Choice>
        </mc:AlternateContent>
        <mc:AlternateContent xmlns:mc="http://schemas.openxmlformats.org/markup-compatibility/2006">
          <mc:Choice Requires="x14">
            <control shapeId="1267739" r:id="rId30" name="Check Box 27">
              <controlPr defaultSize="0" autoFill="0" autoLine="0" autoPict="0">
                <anchor moveWithCells="1">
                  <from>
                    <xdr:col>3</xdr:col>
                    <xdr:colOff>7620</xdr:colOff>
                    <xdr:row>22</xdr:row>
                    <xdr:rowOff>419100</xdr:rowOff>
                  </from>
                  <to>
                    <xdr:col>4</xdr:col>
                    <xdr:colOff>304800</xdr:colOff>
                    <xdr:row>22</xdr:row>
                    <xdr:rowOff>571500</xdr:rowOff>
                  </to>
                </anchor>
              </controlPr>
            </control>
          </mc:Choice>
        </mc:AlternateContent>
        <mc:AlternateContent xmlns:mc="http://schemas.openxmlformats.org/markup-compatibility/2006">
          <mc:Choice Requires="x14">
            <control shapeId="1267740" r:id="rId31" name="Check Box 28">
              <controlPr defaultSize="0" autoFill="0" autoLine="0" autoPict="0">
                <anchor moveWithCells="1">
                  <from>
                    <xdr:col>1</xdr:col>
                    <xdr:colOff>289560</xdr:colOff>
                    <xdr:row>10</xdr:row>
                    <xdr:rowOff>45720</xdr:rowOff>
                  </from>
                  <to>
                    <xdr:col>2</xdr:col>
                    <xdr:colOff>30480</xdr:colOff>
                    <xdr:row>10</xdr:row>
                    <xdr:rowOff>182880</xdr:rowOff>
                  </to>
                </anchor>
              </controlPr>
            </control>
          </mc:Choice>
        </mc:AlternateContent>
        <mc:AlternateContent xmlns:mc="http://schemas.openxmlformats.org/markup-compatibility/2006">
          <mc:Choice Requires="x14">
            <control shapeId="1267741" r:id="rId32" name="Check Box 29">
              <controlPr defaultSize="0" autoFill="0" autoLine="0" autoPict="0">
                <anchor moveWithCells="1">
                  <from>
                    <xdr:col>3</xdr:col>
                    <xdr:colOff>7620</xdr:colOff>
                    <xdr:row>20</xdr:row>
                    <xdr:rowOff>60960</xdr:rowOff>
                  </from>
                  <to>
                    <xdr:col>4</xdr:col>
                    <xdr:colOff>304800</xdr:colOff>
                    <xdr:row>20</xdr:row>
                    <xdr:rowOff>213360</xdr:rowOff>
                  </to>
                </anchor>
              </controlPr>
            </control>
          </mc:Choice>
        </mc:AlternateContent>
        <mc:AlternateContent xmlns:mc="http://schemas.openxmlformats.org/markup-compatibility/2006">
          <mc:Choice Requires="x14">
            <control shapeId="1267742" r:id="rId33" name="Check Box 30">
              <controlPr defaultSize="0" autoFill="0" autoLine="0" autoPict="0">
                <anchor moveWithCells="1">
                  <from>
                    <xdr:col>3</xdr:col>
                    <xdr:colOff>7620</xdr:colOff>
                    <xdr:row>21</xdr:row>
                    <xdr:rowOff>914400</xdr:rowOff>
                  </from>
                  <to>
                    <xdr:col>4</xdr:col>
                    <xdr:colOff>304800</xdr:colOff>
                    <xdr:row>21</xdr:row>
                    <xdr:rowOff>1066800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31"/>
  <sheetViews>
    <sheetView view="pageBreakPreview" zoomScaleNormal="100" zoomScaleSheetLayoutView="100" workbookViewId="0">
      <selection activeCell="G5" sqref="G5"/>
    </sheetView>
  </sheetViews>
  <sheetFormatPr defaultColWidth="8.88671875" defaultRowHeight="13.2"/>
  <cols>
    <col min="1" max="1" width="0.88671875" style="1521" customWidth="1"/>
    <col min="2" max="2" width="12.44140625" style="1521" bestFit="1" customWidth="1"/>
    <col min="3" max="3" width="15.21875" style="1522" customWidth="1"/>
    <col min="4" max="4" width="3.109375" style="1523" bestFit="1" customWidth="1"/>
    <col min="5" max="5" width="13" style="1524" customWidth="1"/>
    <col min="6" max="6" width="9.88671875" style="1521" customWidth="1"/>
    <col min="7" max="7" width="57.44140625" style="1521" customWidth="1"/>
    <col min="8" max="8" width="12.109375" style="1521" customWidth="1"/>
    <col min="9" max="16384" width="8.88671875" style="1521"/>
  </cols>
  <sheetData>
    <row r="1" spans="2:7">
      <c r="G1" s="1525" t="s">
        <v>2266</v>
      </c>
    </row>
    <row r="2" spans="2:7" ht="24.75" customHeight="1">
      <c r="B2" s="3417" t="s">
        <v>1884</v>
      </c>
      <c r="C2" s="3417"/>
      <c r="D2" s="3417"/>
      <c r="E2" s="3417"/>
      <c r="F2" s="3417"/>
      <c r="G2" s="3417"/>
    </row>
    <row r="3" spans="2:7" ht="19.5" customHeight="1">
      <c r="B3" s="3418" t="str">
        <f>入力シート!C10</f>
        <v>県道博多天神線排水性舗装工事（第２工区）</v>
      </c>
      <c r="C3" s="3418"/>
      <c r="D3" s="3418"/>
      <c r="E3" s="3418"/>
      <c r="F3" s="3418"/>
      <c r="G3" s="3418"/>
    </row>
    <row r="4" spans="2:7" ht="19.5" customHeight="1">
      <c r="B4" s="1526"/>
      <c r="C4" s="1527"/>
      <c r="D4" s="1527"/>
      <c r="E4" s="1527"/>
      <c r="F4" s="1527"/>
      <c r="G4" s="1528" t="str">
        <f>入力シート!C26</f>
        <v>(株）福岡企画技調</v>
      </c>
    </row>
    <row r="5" spans="2:7" ht="19.5" customHeight="1">
      <c r="B5" s="1521" t="s">
        <v>700</v>
      </c>
      <c r="C5" s="1527"/>
      <c r="D5" s="1527"/>
      <c r="E5" s="1527"/>
      <c r="F5" s="1527"/>
      <c r="G5" s="1527"/>
    </row>
    <row r="6" spans="2:7" ht="9" customHeight="1">
      <c r="B6" s="1527"/>
      <c r="C6" s="1527"/>
      <c r="D6" s="1527"/>
      <c r="E6" s="1527"/>
      <c r="F6" s="1527"/>
      <c r="G6" s="1527"/>
    </row>
    <row r="7" spans="2:7" ht="19.5" customHeight="1">
      <c r="B7" s="1526" t="s">
        <v>1559</v>
      </c>
      <c r="C7" s="1526"/>
      <c r="D7" s="1526"/>
      <c r="E7" s="1526"/>
      <c r="F7" s="1526"/>
      <c r="G7" s="1529"/>
    </row>
    <row r="8" spans="2:7" ht="21.75" customHeight="1" thickBot="1">
      <c r="B8" s="1530" t="s">
        <v>701</v>
      </c>
      <c r="C8" s="1530" t="s">
        <v>702</v>
      </c>
      <c r="D8" s="3419" t="s">
        <v>703</v>
      </c>
      <c r="E8" s="3420"/>
      <c r="F8" s="3420"/>
      <c r="G8" s="3421"/>
    </row>
    <row r="9" spans="2:7" ht="21.75" customHeight="1" thickTop="1">
      <c r="B9" s="1552" t="s">
        <v>704</v>
      </c>
      <c r="C9" s="1552" t="s">
        <v>705</v>
      </c>
      <c r="D9" s="3436" t="s">
        <v>734</v>
      </c>
      <c r="E9" s="3436"/>
      <c r="F9" s="3436"/>
      <c r="G9" s="3436"/>
    </row>
    <row r="10" spans="2:7" ht="21.75" customHeight="1">
      <c r="B10" s="1533"/>
      <c r="C10" s="1534" t="s">
        <v>707</v>
      </c>
      <c r="D10" s="3416" t="s">
        <v>708</v>
      </c>
      <c r="E10" s="3416"/>
      <c r="F10" s="3416"/>
      <c r="G10" s="3416"/>
    </row>
    <row r="11" spans="2:7" ht="21.75" customHeight="1">
      <c r="B11" s="1533"/>
      <c r="C11" s="1534" t="s">
        <v>709</v>
      </c>
      <c r="D11" s="3416" t="s">
        <v>710</v>
      </c>
      <c r="E11" s="3416"/>
      <c r="F11" s="3416"/>
      <c r="G11" s="3416"/>
    </row>
    <row r="12" spans="2:7" ht="9" customHeight="1">
      <c r="B12" s="1527"/>
      <c r="C12" s="1527"/>
      <c r="D12" s="1527"/>
      <c r="E12" s="1527"/>
      <c r="F12" s="1527"/>
      <c r="G12" s="1527"/>
    </row>
    <row r="13" spans="2:7" ht="19.5" customHeight="1">
      <c r="B13" s="1526" t="s">
        <v>1494</v>
      </c>
      <c r="C13" s="1526"/>
      <c r="D13" s="1526"/>
      <c r="E13" s="1526"/>
      <c r="F13" s="1526"/>
      <c r="G13" s="1526"/>
    </row>
    <row r="14" spans="2:7" s="1524" customFormat="1" ht="43.5" customHeight="1" thickBot="1">
      <c r="B14" s="1535" t="s">
        <v>701</v>
      </c>
      <c r="C14" s="1535" t="s">
        <v>711</v>
      </c>
      <c r="D14" s="3424" t="s">
        <v>712</v>
      </c>
      <c r="E14" s="3424"/>
      <c r="F14" s="1535" t="s">
        <v>713</v>
      </c>
      <c r="G14" s="1530" t="s">
        <v>714</v>
      </c>
    </row>
    <row r="15" spans="2:7" ht="156" customHeight="1" thickTop="1">
      <c r="B15" s="1536"/>
      <c r="C15" s="1537" t="s">
        <v>715</v>
      </c>
      <c r="D15" s="3425"/>
      <c r="E15" s="3425"/>
      <c r="F15" s="1532"/>
      <c r="G15" s="1553" t="s">
        <v>2272</v>
      </c>
    </row>
    <row r="16" spans="2:7" ht="53.1" customHeight="1">
      <c r="B16" s="1539"/>
      <c r="C16" s="1540" t="s">
        <v>716</v>
      </c>
      <c r="D16" s="3426"/>
      <c r="E16" s="3426"/>
      <c r="F16" s="3427"/>
      <c r="G16" s="1554" t="s">
        <v>1901</v>
      </c>
    </row>
    <row r="17" spans="2:7" ht="24" customHeight="1">
      <c r="B17" s="3428"/>
      <c r="C17" s="3431" t="s">
        <v>718</v>
      </c>
      <c r="D17" s="1542"/>
      <c r="E17" s="1543" t="s">
        <v>719</v>
      </c>
      <c r="F17" s="1534"/>
      <c r="G17" s="3432" t="s">
        <v>1885</v>
      </c>
    </row>
    <row r="18" spans="2:7" ht="24" customHeight="1">
      <c r="B18" s="3429"/>
      <c r="C18" s="3431"/>
      <c r="D18" s="1542"/>
      <c r="E18" s="1543" t="s">
        <v>721</v>
      </c>
      <c r="F18" s="1534"/>
      <c r="G18" s="3433"/>
    </row>
    <row r="19" spans="2:7" ht="24" customHeight="1">
      <c r="B19" s="3429"/>
      <c r="C19" s="3431"/>
      <c r="D19" s="1542"/>
      <c r="E19" s="1543" t="s">
        <v>722</v>
      </c>
      <c r="F19" s="1534"/>
      <c r="G19" s="3433"/>
    </row>
    <row r="20" spans="2:7" ht="24" customHeight="1">
      <c r="B20" s="3429"/>
      <c r="C20" s="3431"/>
      <c r="D20" s="1542"/>
      <c r="E20" s="1543" t="s">
        <v>723</v>
      </c>
      <c r="F20" s="1534"/>
      <c r="G20" s="3433"/>
    </row>
    <row r="21" spans="2:7" ht="24" customHeight="1">
      <c r="B21" s="3429"/>
      <c r="C21" s="3431"/>
      <c r="D21" s="1542"/>
      <c r="E21" s="1543" t="s">
        <v>724</v>
      </c>
      <c r="F21" s="1534"/>
      <c r="G21" s="3433"/>
    </row>
    <row r="22" spans="2:7" ht="24" customHeight="1">
      <c r="B22" s="3430"/>
      <c r="C22" s="3431"/>
      <c r="D22" s="1542"/>
      <c r="E22" s="1555" t="s">
        <v>2273</v>
      </c>
      <c r="F22" s="1534"/>
      <c r="G22" s="3433"/>
    </row>
    <row r="23" spans="2:7" ht="192" customHeight="1">
      <c r="B23" s="1556"/>
      <c r="C23" s="1540" t="s">
        <v>725</v>
      </c>
      <c r="D23" s="1542"/>
      <c r="E23" s="1543" t="s">
        <v>726</v>
      </c>
      <c r="F23" s="1544"/>
      <c r="G23" s="1545" t="s">
        <v>2274</v>
      </c>
    </row>
    <row r="24" spans="2:7" ht="43.5" customHeight="1">
      <c r="B24" s="1539"/>
      <c r="C24" s="1546" t="s">
        <v>728</v>
      </c>
      <c r="D24" s="3434"/>
      <c r="E24" s="3434"/>
      <c r="F24" s="3434"/>
      <c r="G24" s="1547" t="s">
        <v>2270</v>
      </c>
    </row>
    <row r="25" spans="2:7" ht="4.5" customHeight="1">
      <c r="B25" s="1548"/>
      <c r="C25" s="1549"/>
      <c r="D25" s="1548"/>
      <c r="E25" s="1548"/>
      <c r="F25" s="1550"/>
      <c r="G25" s="1551"/>
    </row>
    <row r="26" spans="2:7" ht="13.5" customHeight="1">
      <c r="B26" s="3435" t="s">
        <v>729</v>
      </c>
      <c r="C26" s="3435"/>
      <c r="D26" s="3435"/>
      <c r="E26" s="3435"/>
      <c r="F26" s="3435"/>
      <c r="G26" s="3435"/>
    </row>
    <row r="27" spans="2:7" ht="3" customHeight="1">
      <c r="B27" s="3435"/>
      <c r="C27" s="3435"/>
      <c r="D27" s="3435"/>
      <c r="E27" s="3435"/>
      <c r="F27" s="3435"/>
      <c r="G27" s="3435"/>
    </row>
    <row r="28" spans="2:7" ht="32.25" customHeight="1">
      <c r="B28" s="3423" t="s">
        <v>730</v>
      </c>
      <c r="C28" s="3423"/>
      <c r="D28" s="3423"/>
      <c r="E28" s="3423"/>
      <c r="F28" s="3423"/>
      <c r="G28" s="3423"/>
    </row>
    <row r="29" spans="2:7" ht="3" customHeight="1">
      <c r="B29" s="1526"/>
    </row>
    <row r="30" spans="2:7">
      <c r="B30" s="1521" t="s">
        <v>2271</v>
      </c>
    </row>
    <row r="31" spans="2:7" s="1522" customFormat="1">
      <c r="B31" s="1521" t="s">
        <v>731</v>
      </c>
      <c r="D31" s="1523"/>
      <c r="E31" s="1524"/>
      <c r="F31" s="1521"/>
      <c r="G31" s="1521"/>
    </row>
  </sheetData>
  <mergeCells count="16">
    <mergeCell ref="D24:F24"/>
    <mergeCell ref="B26:G26"/>
    <mergeCell ref="B27:G27"/>
    <mergeCell ref="B28:G28"/>
    <mergeCell ref="D14:E14"/>
    <mergeCell ref="D15:E15"/>
    <mergeCell ref="D16:F16"/>
    <mergeCell ref="B17:B22"/>
    <mergeCell ref="C17:C22"/>
    <mergeCell ref="G17:G22"/>
    <mergeCell ref="D11:G11"/>
    <mergeCell ref="B2:G2"/>
    <mergeCell ref="B3:G3"/>
    <mergeCell ref="D8:G8"/>
    <mergeCell ref="D9:G9"/>
    <mergeCell ref="D10:G10"/>
  </mergeCells>
  <phoneticPr fontId="19"/>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8737" r:id="rId4" name="Check Box 1">
              <controlPr defaultSize="0" autoFill="0" autoLine="0" autoPict="0">
                <anchor moveWithCells="1">
                  <from>
                    <xdr:col>1</xdr:col>
                    <xdr:colOff>289560</xdr:colOff>
                    <xdr:row>9</xdr:row>
                    <xdr:rowOff>45720</xdr:rowOff>
                  </from>
                  <to>
                    <xdr:col>2</xdr:col>
                    <xdr:colOff>22860</xdr:colOff>
                    <xdr:row>9</xdr:row>
                    <xdr:rowOff>190500</xdr:rowOff>
                  </to>
                </anchor>
              </controlPr>
            </control>
          </mc:Choice>
        </mc:AlternateContent>
        <mc:AlternateContent xmlns:mc="http://schemas.openxmlformats.org/markup-compatibility/2006">
          <mc:Choice Requires="x14">
            <control shapeId="1268738" r:id="rId5" name="Check Box 2">
              <controlPr defaultSize="0" autoFill="0" autoLine="0" autoPict="0">
                <anchor moveWithCells="1">
                  <from>
                    <xdr:col>1</xdr:col>
                    <xdr:colOff>274320</xdr:colOff>
                    <xdr:row>14</xdr:row>
                    <xdr:rowOff>731520</xdr:rowOff>
                  </from>
                  <to>
                    <xdr:col>2</xdr:col>
                    <xdr:colOff>0</xdr:colOff>
                    <xdr:row>14</xdr:row>
                    <xdr:rowOff>883920</xdr:rowOff>
                  </to>
                </anchor>
              </controlPr>
            </control>
          </mc:Choice>
        </mc:AlternateContent>
        <mc:AlternateContent xmlns:mc="http://schemas.openxmlformats.org/markup-compatibility/2006">
          <mc:Choice Requires="x14">
            <control shapeId="1268739" r:id="rId6" name="Check Box 3">
              <controlPr defaultSize="0" autoFill="0" autoLine="0" autoPict="0">
                <anchor moveWithCells="1">
                  <from>
                    <xdr:col>1</xdr:col>
                    <xdr:colOff>274320</xdr:colOff>
                    <xdr:row>15</xdr:row>
                    <xdr:rowOff>190500</xdr:rowOff>
                  </from>
                  <to>
                    <xdr:col>2</xdr:col>
                    <xdr:colOff>0</xdr:colOff>
                    <xdr:row>15</xdr:row>
                    <xdr:rowOff>350520</xdr:rowOff>
                  </to>
                </anchor>
              </controlPr>
            </control>
          </mc:Choice>
        </mc:AlternateContent>
        <mc:AlternateContent xmlns:mc="http://schemas.openxmlformats.org/markup-compatibility/2006">
          <mc:Choice Requires="x14">
            <control shapeId="1268740" r:id="rId7" name="Check Box 4">
              <controlPr defaultSize="0" autoFill="0" autoLine="0" autoPict="0">
                <anchor moveWithCells="1">
                  <from>
                    <xdr:col>1</xdr:col>
                    <xdr:colOff>274320</xdr:colOff>
                    <xdr:row>18</xdr:row>
                    <xdr:rowOff>30480</xdr:rowOff>
                  </from>
                  <to>
                    <xdr:col>2</xdr:col>
                    <xdr:colOff>0</xdr:colOff>
                    <xdr:row>18</xdr:row>
                    <xdr:rowOff>190500</xdr:rowOff>
                  </to>
                </anchor>
              </controlPr>
            </control>
          </mc:Choice>
        </mc:AlternateContent>
        <mc:AlternateContent xmlns:mc="http://schemas.openxmlformats.org/markup-compatibility/2006">
          <mc:Choice Requires="x14">
            <control shapeId="1268741" r:id="rId8" name="Check Box 5">
              <controlPr defaultSize="0" autoFill="0" autoLine="0" autoPict="0">
                <anchor moveWithCells="1">
                  <from>
                    <xdr:col>1</xdr:col>
                    <xdr:colOff>274320</xdr:colOff>
                    <xdr:row>23</xdr:row>
                    <xdr:rowOff>121920</xdr:rowOff>
                  </from>
                  <to>
                    <xdr:col>2</xdr:col>
                    <xdr:colOff>0</xdr:colOff>
                    <xdr:row>23</xdr:row>
                    <xdr:rowOff>289560</xdr:rowOff>
                  </to>
                </anchor>
              </controlPr>
            </control>
          </mc:Choice>
        </mc:AlternateContent>
        <mc:AlternateContent xmlns:mc="http://schemas.openxmlformats.org/markup-compatibility/2006">
          <mc:Choice Requires="x14">
            <control shapeId="1268742" r:id="rId9" name="Check Box 6">
              <controlPr defaultSize="0" autoFill="0" autoLine="0" autoPict="0">
                <anchor moveWithCells="1">
                  <from>
                    <xdr:col>1</xdr:col>
                    <xdr:colOff>274320</xdr:colOff>
                    <xdr:row>22</xdr:row>
                    <xdr:rowOff>1432560</xdr:rowOff>
                  </from>
                  <to>
                    <xdr:col>2</xdr:col>
                    <xdr:colOff>0</xdr:colOff>
                    <xdr:row>22</xdr:row>
                    <xdr:rowOff>1584960</xdr:rowOff>
                  </to>
                </anchor>
              </controlPr>
            </control>
          </mc:Choice>
        </mc:AlternateContent>
        <mc:AlternateContent xmlns:mc="http://schemas.openxmlformats.org/markup-compatibility/2006">
          <mc:Choice Requires="x14">
            <control shapeId="1268743" r:id="rId10" name="Check Box 7">
              <controlPr defaultSize="0" autoFill="0" autoLine="0" autoPict="0">
                <anchor moveWithCells="1">
                  <from>
                    <xdr:col>3</xdr:col>
                    <xdr:colOff>7620</xdr:colOff>
                    <xdr:row>16</xdr:row>
                    <xdr:rowOff>45720</xdr:rowOff>
                  </from>
                  <to>
                    <xdr:col>4</xdr:col>
                    <xdr:colOff>304800</xdr:colOff>
                    <xdr:row>16</xdr:row>
                    <xdr:rowOff>213360</xdr:rowOff>
                  </to>
                </anchor>
              </controlPr>
            </control>
          </mc:Choice>
        </mc:AlternateContent>
        <mc:AlternateContent xmlns:mc="http://schemas.openxmlformats.org/markup-compatibility/2006">
          <mc:Choice Requires="x14">
            <control shapeId="1268744" r:id="rId11" name="Check Box 8">
              <controlPr defaultSize="0" autoFill="0" autoLine="0" autoPict="0">
                <anchor moveWithCells="1">
                  <from>
                    <xdr:col>3</xdr:col>
                    <xdr:colOff>7620</xdr:colOff>
                    <xdr:row>18</xdr:row>
                    <xdr:rowOff>60960</xdr:rowOff>
                  </from>
                  <to>
                    <xdr:col>4</xdr:col>
                    <xdr:colOff>304800</xdr:colOff>
                    <xdr:row>18</xdr:row>
                    <xdr:rowOff>213360</xdr:rowOff>
                  </to>
                </anchor>
              </controlPr>
            </control>
          </mc:Choice>
        </mc:AlternateContent>
        <mc:AlternateContent xmlns:mc="http://schemas.openxmlformats.org/markup-compatibility/2006">
          <mc:Choice Requires="x14">
            <control shapeId="1268745" r:id="rId12" name="Check Box 9">
              <controlPr defaultSize="0" autoFill="0" autoLine="0" autoPict="0">
                <anchor moveWithCells="1">
                  <from>
                    <xdr:col>3</xdr:col>
                    <xdr:colOff>7620</xdr:colOff>
                    <xdr:row>19</xdr:row>
                    <xdr:rowOff>60960</xdr:rowOff>
                  </from>
                  <to>
                    <xdr:col>4</xdr:col>
                    <xdr:colOff>304800</xdr:colOff>
                    <xdr:row>19</xdr:row>
                    <xdr:rowOff>213360</xdr:rowOff>
                  </to>
                </anchor>
              </controlPr>
            </control>
          </mc:Choice>
        </mc:AlternateContent>
        <mc:AlternateContent xmlns:mc="http://schemas.openxmlformats.org/markup-compatibility/2006">
          <mc:Choice Requires="x14">
            <control shapeId="1268746" r:id="rId13" name="Check Box 10">
              <controlPr defaultSize="0" autoFill="0" autoLine="0" autoPict="0">
                <anchor moveWithCells="1">
                  <from>
                    <xdr:col>3</xdr:col>
                    <xdr:colOff>7620</xdr:colOff>
                    <xdr:row>17</xdr:row>
                    <xdr:rowOff>60960</xdr:rowOff>
                  </from>
                  <to>
                    <xdr:col>4</xdr:col>
                    <xdr:colOff>304800</xdr:colOff>
                    <xdr:row>17</xdr:row>
                    <xdr:rowOff>220980</xdr:rowOff>
                  </to>
                </anchor>
              </controlPr>
            </control>
          </mc:Choice>
        </mc:AlternateContent>
        <mc:AlternateContent xmlns:mc="http://schemas.openxmlformats.org/markup-compatibility/2006">
          <mc:Choice Requires="x14">
            <control shapeId="1268747" r:id="rId14" name="Check Box 11">
              <controlPr defaultSize="0" autoFill="0" autoLine="0" autoPict="0">
                <anchor moveWithCells="1">
                  <from>
                    <xdr:col>1</xdr:col>
                    <xdr:colOff>289560</xdr:colOff>
                    <xdr:row>10</xdr:row>
                    <xdr:rowOff>45720</xdr:rowOff>
                  </from>
                  <to>
                    <xdr:col>2</xdr:col>
                    <xdr:colOff>22860</xdr:colOff>
                    <xdr:row>10</xdr:row>
                    <xdr:rowOff>182880</xdr:rowOff>
                  </to>
                </anchor>
              </controlPr>
            </control>
          </mc:Choice>
        </mc:AlternateContent>
        <mc:AlternateContent xmlns:mc="http://schemas.openxmlformats.org/markup-compatibility/2006">
          <mc:Choice Requires="x14">
            <control shapeId="1268748" r:id="rId15" name="Check Box 12">
              <controlPr defaultSize="0" autoFill="0" autoLine="0" autoPict="0">
                <anchor moveWithCells="1">
                  <from>
                    <xdr:col>3</xdr:col>
                    <xdr:colOff>7620</xdr:colOff>
                    <xdr:row>21</xdr:row>
                    <xdr:rowOff>60960</xdr:rowOff>
                  </from>
                  <to>
                    <xdr:col>4</xdr:col>
                    <xdr:colOff>304800</xdr:colOff>
                    <xdr:row>21</xdr:row>
                    <xdr:rowOff>213360</xdr:rowOff>
                  </to>
                </anchor>
              </controlPr>
            </control>
          </mc:Choice>
        </mc:AlternateContent>
        <mc:AlternateContent xmlns:mc="http://schemas.openxmlformats.org/markup-compatibility/2006">
          <mc:Choice Requires="x14">
            <control shapeId="1268749" r:id="rId16" name="Check Box 13">
              <controlPr defaultSize="0" autoFill="0" autoLine="0" autoPict="0">
                <anchor moveWithCells="1">
                  <from>
                    <xdr:col>3</xdr:col>
                    <xdr:colOff>7620</xdr:colOff>
                    <xdr:row>22</xdr:row>
                    <xdr:rowOff>914400</xdr:rowOff>
                  </from>
                  <to>
                    <xdr:col>4</xdr:col>
                    <xdr:colOff>304800</xdr:colOff>
                    <xdr:row>22</xdr:row>
                    <xdr:rowOff>1066800</xdr:rowOff>
                  </to>
                </anchor>
              </controlPr>
            </control>
          </mc:Choice>
        </mc:AlternateContent>
        <mc:AlternateContent xmlns:mc="http://schemas.openxmlformats.org/markup-compatibility/2006">
          <mc:Choice Requires="x14">
            <control shapeId="1268750" r:id="rId17" name="Check Box 14">
              <controlPr defaultSize="0" autoFill="0" autoLine="0" autoPict="0">
                <anchor moveWithCells="1">
                  <from>
                    <xdr:col>1</xdr:col>
                    <xdr:colOff>289560</xdr:colOff>
                    <xdr:row>9</xdr:row>
                    <xdr:rowOff>45720</xdr:rowOff>
                  </from>
                  <to>
                    <xdr:col>2</xdr:col>
                    <xdr:colOff>22860</xdr:colOff>
                    <xdr:row>9</xdr:row>
                    <xdr:rowOff>190500</xdr:rowOff>
                  </to>
                </anchor>
              </controlPr>
            </control>
          </mc:Choice>
        </mc:AlternateContent>
        <mc:AlternateContent xmlns:mc="http://schemas.openxmlformats.org/markup-compatibility/2006">
          <mc:Choice Requires="x14">
            <control shapeId="1268751" r:id="rId18" name="Check Box 15">
              <controlPr defaultSize="0" autoFill="0" autoLine="0" autoPict="0">
                <anchor moveWithCells="1">
                  <from>
                    <xdr:col>1</xdr:col>
                    <xdr:colOff>274320</xdr:colOff>
                    <xdr:row>14</xdr:row>
                    <xdr:rowOff>731520</xdr:rowOff>
                  </from>
                  <to>
                    <xdr:col>2</xdr:col>
                    <xdr:colOff>0</xdr:colOff>
                    <xdr:row>14</xdr:row>
                    <xdr:rowOff>883920</xdr:rowOff>
                  </to>
                </anchor>
              </controlPr>
            </control>
          </mc:Choice>
        </mc:AlternateContent>
        <mc:AlternateContent xmlns:mc="http://schemas.openxmlformats.org/markup-compatibility/2006">
          <mc:Choice Requires="x14">
            <control shapeId="1268752" r:id="rId19" name="Check Box 16">
              <controlPr defaultSize="0" autoFill="0" autoLine="0" autoPict="0">
                <anchor moveWithCells="1">
                  <from>
                    <xdr:col>1</xdr:col>
                    <xdr:colOff>274320</xdr:colOff>
                    <xdr:row>15</xdr:row>
                    <xdr:rowOff>190500</xdr:rowOff>
                  </from>
                  <to>
                    <xdr:col>2</xdr:col>
                    <xdr:colOff>0</xdr:colOff>
                    <xdr:row>15</xdr:row>
                    <xdr:rowOff>350520</xdr:rowOff>
                  </to>
                </anchor>
              </controlPr>
            </control>
          </mc:Choice>
        </mc:AlternateContent>
        <mc:AlternateContent xmlns:mc="http://schemas.openxmlformats.org/markup-compatibility/2006">
          <mc:Choice Requires="x14">
            <control shapeId="1268753" r:id="rId20" name="Check Box 17">
              <controlPr defaultSize="0" autoFill="0" autoLine="0" autoPict="0">
                <anchor moveWithCells="1">
                  <from>
                    <xdr:col>1</xdr:col>
                    <xdr:colOff>274320</xdr:colOff>
                    <xdr:row>18</xdr:row>
                    <xdr:rowOff>30480</xdr:rowOff>
                  </from>
                  <to>
                    <xdr:col>2</xdr:col>
                    <xdr:colOff>0</xdr:colOff>
                    <xdr:row>18</xdr:row>
                    <xdr:rowOff>190500</xdr:rowOff>
                  </to>
                </anchor>
              </controlPr>
            </control>
          </mc:Choice>
        </mc:AlternateContent>
        <mc:AlternateContent xmlns:mc="http://schemas.openxmlformats.org/markup-compatibility/2006">
          <mc:Choice Requires="x14">
            <control shapeId="1268754" r:id="rId21" name="Check Box 18">
              <controlPr defaultSize="0" autoFill="0" autoLine="0" autoPict="0">
                <anchor moveWithCells="1">
                  <from>
                    <xdr:col>1</xdr:col>
                    <xdr:colOff>274320</xdr:colOff>
                    <xdr:row>23</xdr:row>
                    <xdr:rowOff>121920</xdr:rowOff>
                  </from>
                  <to>
                    <xdr:col>2</xdr:col>
                    <xdr:colOff>0</xdr:colOff>
                    <xdr:row>23</xdr:row>
                    <xdr:rowOff>289560</xdr:rowOff>
                  </to>
                </anchor>
              </controlPr>
            </control>
          </mc:Choice>
        </mc:AlternateContent>
        <mc:AlternateContent xmlns:mc="http://schemas.openxmlformats.org/markup-compatibility/2006">
          <mc:Choice Requires="x14">
            <control shapeId="1268755" r:id="rId22" name="Check Box 19">
              <controlPr defaultSize="0" autoFill="0" autoLine="0" autoPict="0">
                <anchor moveWithCells="1">
                  <from>
                    <xdr:col>1</xdr:col>
                    <xdr:colOff>274320</xdr:colOff>
                    <xdr:row>22</xdr:row>
                    <xdr:rowOff>1432560</xdr:rowOff>
                  </from>
                  <to>
                    <xdr:col>2</xdr:col>
                    <xdr:colOff>0</xdr:colOff>
                    <xdr:row>22</xdr:row>
                    <xdr:rowOff>1584960</xdr:rowOff>
                  </to>
                </anchor>
              </controlPr>
            </control>
          </mc:Choice>
        </mc:AlternateContent>
        <mc:AlternateContent xmlns:mc="http://schemas.openxmlformats.org/markup-compatibility/2006">
          <mc:Choice Requires="x14">
            <control shapeId="1268756" r:id="rId23" name="Check Box 20">
              <controlPr defaultSize="0" autoFill="0" autoLine="0" autoPict="0">
                <anchor moveWithCells="1">
                  <from>
                    <xdr:col>3</xdr:col>
                    <xdr:colOff>7620</xdr:colOff>
                    <xdr:row>16</xdr:row>
                    <xdr:rowOff>45720</xdr:rowOff>
                  </from>
                  <to>
                    <xdr:col>4</xdr:col>
                    <xdr:colOff>304800</xdr:colOff>
                    <xdr:row>16</xdr:row>
                    <xdr:rowOff>213360</xdr:rowOff>
                  </to>
                </anchor>
              </controlPr>
            </control>
          </mc:Choice>
        </mc:AlternateContent>
        <mc:AlternateContent xmlns:mc="http://schemas.openxmlformats.org/markup-compatibility/2006">
          <mc:Choice Requires="x14">
            <control shapeId="1268757" r:id="rId24" name="Check Box 21">
              <controlPr defaultSize="0" autoFill="0" autoLine="0" autoPict="0">
                <anchor moveWithCells="1">
                  <from>
                    <xdr:col>3</xdr:col>
                    <xdr:colOff>7620</xdr:colOff>
                    <xdr:row>18</xdr:row>
                    <xdr:rowOff>60960</xdr:rowOff>
                  </from>
                  <to>
                    <xdr:col>4</xdr:col>
                    <xdr:colOff>304800</xdr:colOff>
                    <xdr:row>18</xdr:row>
                    <xdr:rowOff>213360</xdr:rowOff>
                  </to>
                </anchor>
              </controlPr>
            </control>
          </mc:Choice>
        </mc:AlternateContent>
        <mc:AlternateContent xmlns:mc="http://schemas.openxmlformats.org/markup-compatibility/2006">
          <mc:Choice Requires="x14">
            <control shapeId="1268758" r:id="rId25" name="Check Box 22">
              <controlPr defaultSize="0" autoFill="0" autoLine="0" autoPict="0">
                <anchor moveWithCells="1">
                  <from>
                    <xdr:col>3</xdr:col>
                    <xdr:colOff>7620</xdr:colOff>
                    <xdr:row>19</xdr:row>
                    <xdr:rowOff>60960</xdr:rowOff>
                  </from>
                  <to>
                    <xdr:col>4</xdr:col>
                    <xdr:colOff>304800</xdr:colOff>
                    <xdr:row>19</xdr:row>
                    <xdr:rowOff>213360</xdr:rowOff>
                  </to>
                </anchor>
              </controlPr>
            </control>
          </mc:Choice>
        </mc:AlternateContent>
        <mc:AlternateContent xmlns:mc="http://schemas.openxmlformats.org/markup-compatibility/2006">
          <mc:Choice Requires="x14">
            <control shapeId="1268759" r:id="rId26" name="Check Box 23">
              <controlPr defaultSize="0" autoFill="0" autoLine="0" autoPict="0">
                <anchor moveWithCells="1">
                  <from>
                    <xdr:col>3</xdr:col>
                    <xdr:colOff>7620</xdr:colOff>
                    <xdr:row>17</xdr:row>
                    <xdr:rowOff>60960</xdr:rowOff>
                  </from>
                  <to>
                    <xdr:col>4</xdr:col>
                    <xdr:colOff>304800</xdr:colOff>
                    <xdr:row>17</xdr:row>
                    <xdr:rowOff>220980</xdr:rowOff>
                  </to>
                </anchor>
              </controlPr>
            </control>
          </mc:Choice>
        </mc:AlternateContent>
        <mc:AlternateContent xmlns:mc="http://schemas.openxmlformats.org/markup-compatibility/2006">
          <mc:Choice Requires="x14">
            <control shapeId="1268760" r:id="rId27" name="Check Box 24">
              <controlPr defaultSize="0" autoFill="0" autoLine="0" autoPict="0">
                <anchor moveWithCells="1">
                  <from>
                    <xdr:col>1</xdr:col>
                    <xdr:colOff>289560</xdr:colOff>
                    <xdr:row>10</xdr:row>
                    <xdr:rowOff>45720</xdr:rowOff>
                  </from>
                  <to>
                    <xdr:col>2</xdr:col>
                    <xdr:colOff>22860</xdr:colOff>
                    <xdr:row>10</xdr:row>
                    <xdr:rowOff>182880</xdr:rowOff>
                  </to>
                </anchor>
              </controlPr>
            </control>
          </mc:Choice>
        </mc:AlternateContent>
        <mc:AlternateContent xmlns:mc="http://schemas.openxmlformats.org/markup-compatibility/2006">
          <mc:Choice Requires="x14">
            <control shapeId="1268761" r:id="rId28" name="Check Box 25">
              <controlPr defaultSize="0" autoFill="0" autoLine="0" autoPict="0">
                <anchor moveWithCells="1">
                  <from>
                    <xdr:col>3</xdr:col>
                    <xdr:colOff>7620</xdr:colOff>
                    <xdr:row>21</xdr:row>
                    <xdr:rowOff>60960</xdr:rowOff>
                  </from>
                  <to>
                    <xdr:col>4</xdr:col>
                    <xdr:colOff>304800</xdr:colOff>
                    <xdr:row>21</xdr:row>
                    <xdr:rowOff>213360</xdr:rowOff>
                  </to>
                </anchor>
              </controlPr>
            </control>
          </mc:Choice>
        </mc:AlternateContent>
        <mc:AlternateContent xmlns:mc="http://schemas.openxmlformats.org/markup-compatibility/2006">
          <mc:Choice Requires="x14">
            <control shapeId="1268762" r:id="rId29" name="Check Box 26">
              <controlPr defaultSize="0" autoFill="0" autoLine="0" autoPict="0">
                <anchor moveWithCells="1">
                  <from>
                    <xdr:col>3</xdr:col>
                    <xdr:colOff>7620</xdr:colOff>
                    <xdr:row>22</xdr:row>
                    <xdr:rowOff>914400</xdr:rowOff>
                  </from>
                  <to>
                    <xdr:col>4</xdr:col>
                    <xdr:colOff>304800</xdr:colOff>
                    <xdr:row>22</xdr:row>
                    <xdr:rowOff>1066800</xdr:rowOff>
                  </to>
                </anchor>
              </controlPr>
            </control>
          </mc:Choice>
        </mc:AlternateContent>
        <mc:AlternateContent xmlns:mc="http://schemas.openxmlformats.org/markup-compatibility/2006">
          <mc:Choice Requires="x14">
            <control shapeId="1268763" r:id="rId30" name="Check Box 27">
              <controlPr defaultSize="0" autoFill="0" autoLine="0" autoPict="0">
                <anchor moveWithCells="1">
                  <from>
                    <xdr:col>3</xdr:col>
                    <xdr:colOff>7620</xdr:colOff>
                    <xdr:row>20</xdr:row>
                    <xdr:rowOff>60960</xdr:rowOff>
                  </from>
                  <to>
                    <xdr:col>4</xdr:col>
                    <xdr:colOff>304800</xdr:colOff>
                    <xdr:row>20</xdr:row>
                    <xdr:rowOff>213360</xdr:rowOff>
                  </to>
                </anchor>
              </controlPr>
            </control>
          </mc:Choice>
        </mc:AlternateContent>
        <mc:AlternateContent xmlns:mc="http://schemas.openxmlformats.org/markup-compatibility/2006">
          <mc:Choice Requires="x14">
            <control shapeId="1268764" r:id="rId31" name="Check Box 28">
              <controlPr defaultSize="0" autoFill="0" autoLine="0" autoPict="0">
                <anchor moveWithCells="1">
                  <from>
                    <xdr:col>3</xdr:col>
                    <xdr:colOff>7620</xdr:colOff>
                    <xdr:row>20</xdr:row>
                    <xdr:rowOff>60960</xdr:rowOff>
                  </from>
                  <to>
                    <xdr:col>4</xdr:col>
                    <xdr:colOff>304800</xdr:colOff>
                    <xdr:row>20</xdr:row>
                    <xdr:rowOff>213360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4"/>
  </sheetPr>
  <dimension ref="A1:H35"/>
  <sheetViews>
    <sheetView tabSelected="1" view="pageBreakPreview" zoomScaleNormal="115" zoomScaleSheetLayoutView="100" workbookViewId="0">
      <selection activeCell="C11" sqref="C11"/>
    </sheetView>
  </sheetViews>
  <sheetFormatPr defaultColWidth="9" defaultRowHeight="13.2"/>
  <cols>
    <col min="1" max="1" width="14.6640625" style="41" customWidth="1"/>
    <col min="2" max="2" width="9" style="41"/>
    <col min="3" max="3" width="50.6640625" style="41" customWidth="1"/>
    <col min="4" max="4" width="64.33203125" style="41" customWidth="1"/>
    <col min="5" max="6" width="9" style="41"/>
    <col min="7" max="7" width="15" style="41" bestFit="1" customWidth="1"/>
    <col min="8" max="16384" width="9" style="41"/>
  </cols>
  <sheetData>
    <row r="1" spans="1:8" ht="24" customHeight="1" thickBot="1">
      <c r="A1" s="314" t="s">
        <v>69</v>
      </c>
      <c r="D1" s="478"/>
    </row>
    <row r="2" spans="1:8" ht="21.75" customHeight="1" thickTop="1">
      <c r="A2" s="85" t="s">
        <v>28</v>
      </c>
      <c r="B2" s="315" t="s">
        <v>30</v>
      </c>
      <c r="C2" s="316" t="s">
        <v>29</v>
      </c>
      <c r="D2" s="317" t="s">
        <v>27</v>
      </c>
    </row>
    <row r="3" spans="1:8" ht="15" customHeight="1">
      <c r="A3" s="318" t="s">
        <v>562</v>
      </c>
      <c r="B3" s="319"/>
      <c r="C3" s="328">
        <v>7</v>
      </c>
      <c r="D3" s="320" t="s">
        <v>2081</v>
      </c>
    </row>
    <row r="4" spans="1:8" ht="15" customHeight="1">
      <c r="A4" s="318" t="s">
        <v>87</v>
      </c>
      <c r="B4" s="319"/>
      <c r="C4" s="329" t="s">
        <v>570</v>
      </c>
      <c r="D4" s="868" t="s">
        <v>2082</v>
      </c>
    </row>
    <row r="5" spans="1:8" ht="15" customHeight="1">
      <c r="A5" s="318" t="s">
        <v>563</v>
      </c>
      <c r="B5" s="319"/>
      <c r="C5" s="329" t="s">
        <v>571</v>
      </c>
      <c r="D5" s="320"/>
    </row>
    <row r="6" spans="1:8" ht="15" customHeight="1">
      <c r="A6" s="318" t="s">
        <v>583</v>
      </c>
      <c r="B6" s="319"/>
      <c r="C6" s="329" t="s">
        <v>584</v>
      </c>
      <c r="D6" s="320"/>
    </row>
    <row r="7" spans="1:8" ht="15" customHeight="1">
      <c r="A7" s="318" t="s">
        <v>17</v>
      </c>
      <c r="B7" s="319"/>
      <c r="C7" s="329" t="s">
        <v>572</v>
      </c>
      <c r="D7" s="320"/>
    </row>
    <row r="8" spans="1:8" ht="15" customHeight="1">
      <c r="A8" s="318" t="s">
        <v>973</v>
      </c>
      <c r="B8" s="319"/>
      <c r="C8" s="329" t="s">
        <v>83</v>
      </c>
      <c r="D8" s="320"/>
    </row>
    <row r="9" spans="1:8" ht="15" customHeight="1">
      <c r="A9" s="318" t="s">
        <v>80</v>
      </c>
      <c r="B9" s="319"/>
      <c r="C9" s="330" t="s">
        <v>573</v>
      </c>
      <c r="D9" s="320" t="s">
        <v>31</v>
      </c>
    </row>
    <row r="10" spans="1:8" ht="15" customHeight="1">
      <c r="A10" s="318" t="s">
        <v>74</v>
      </c>
      <c r="B10" s="319"/>
      <c r="C10" s="331" t="s">
        <v>574</v>
      </c>
      <c r="D10" s="320" t="s">
        <v>32</v>
      </c>
    </row>
    <row r="11" spans="1:8" ht="15" customHeight="1">
      <c r="A11" s="318" t="s">
        <v>95</v>
      </c>
      <c r="B11" s="319"/>
      <c r="C11" s="330" t="s">
        <v>575</v>
      </c>
      <c r="D11" s="320" t="s">
        <v>34</v>
      </c>
    </row>
    <row r="12" spans="1:8" ht="15" customHeight="1">
      <c r="A12" s="318" t="s">
        <v>75</v>
      </c>
      <c r="B12" s="319"/>
      <c r="C12" s="330" t="s">
        <v>576</v>
      </c>
      <c r="D12" s="320" t="s">
        <v>33</v>
      </c>
      <c r="F12" s="435"/>
      <c r="G12" s="435"/>
      <c r="H12" s="435"/>
    </row>
    <row r="13" spans="1:8" ht="15" customHeight="1">
      <c r="A13" s="321" t="s">
        <v>76</v>
      </c>
      <c r="B13" s="319" t="s">
        <v>81</v>
      </c>
      <c r="C13" s="332">
        <v>45839</v>
      </c>
      <c r="D13" s="322" t="s">
        <v>2078</v>
      </c>
      <c r="F13" s="435"/>
      <c r="G13" s="436">
        <f>C13</f>
        <v>45839</v>
      </c>
      <c r="H13" s="435"/>
    </row>
    <row r="14" spans="1:8" ht="15" customHeight="1">
      <c r="A14" s="323"/>
      <c r="B14" s="319" t="s">
        <v>2232</v>
      </c>
      <c r="C14" s="332">
        <v>45840</v>
      </c>
      <c r="D14" s="322" t="s">
        <v>2079</v>
      </c>
      <c r="F14" s="435"/>
      <c r="G14" s="435"/>
      <c r="H14" s="435"/>
    </row>
    <row r="15" spans="1:8" ht="15" customHeight="1">
      <c r="A15" s="324"/>
      <c r="B15" s="319" t="s">
        <v>2233</v>
      </c>
      <c r="C15" s="332">
        <v>45988</v>
      </c>
      <c r="D15" s="322" t="s">
        <v>2080</v>
      </c>
    </row>
    <row r="16" spans="1:8" ht="15" customHeight="1">
      <c r="A16" s="321" t="s">
        <v>77</v>
      </c>
      <c r="B16" s="319" t="s">
        <v>71</v>
      </c>
      <c r="C16" s="330" t="s">
        <v>85</v>
      </c>
      <c r="D16" s="320"/>
    </row>
    <row r="17" spans="1:4" ht="15" customHeight="1">
      <c r="A17" s="323"/>
      <c r="B17" s="319" t="s">
        <v>72</v>
      </c>
      <c r="C17" s="332">
        <v>25934</v>
      </c>
      <c r="D17" s="322" t="s">
        <v>561</v>
      </c>
    </row>
    <row r="18" spans="1:4" ht="15" customHeight="1">
      <c r="A18" s="323"/>
      <c r="B18" s="319" t="s">
        <v>559</v>
      </c>
      <c r="C18" s="330" t="s">
        <v>577</v>
      </c>
      <c r="D18" s="320"/>
    </row>
    <row r="19" spans="1:4" ht="15" customHeight="1">
      <c r="A19" s="324"/>
      <c r="B19" s="319" t="s">
        <v>73</v>
      </c>
      <c r="C19" s="330" t="s">
        <v>82</v>
      </c>
      <c r="D19" s="320" t="s">
        <v>564</v>
      </c>
    </row>
    <row r="20" spans="1:4" ht="15" customHeight="1">
      <c r="A20" s="321" t="s">
        <v>78</v>
      </c>
      <c r="B20" s="319" t="s">
        <v>71</v>
      </c>
      <c r="C20" s="330" t="s">
        <v>86</v>
      </c>
      <c r="D20" s="320" t="s">
        <v>44</v>
      </c>
    </row>
    <row r="21" spans="1:4" ht="15" customHeight="1">
      <c r="A21" s="323" t="s">
        <v>889</v>
      </c>
      <c r="B21" s="319" t="s">
        <v>72</v>
      </c>
      <c r="C21" s="332">
        <v>26331</v>
      </c>
      <c r="D21" s="320" t="s">
        <v>44</v>
      </c>
    </row>
    <row r="22" spans="1:4" ht="15" customHeight="1">
      <c r="A22" s="323" t="s">
        <v>890</v>
      </c>
      <c r="B22" s="319" t="s">
        <v>559</v>
      </c>
      <c r="C22" s="330" t="s">
        <v>577</v>
      </c>
      <c r="D22" s="320" t="s">
        <v>44</v>
      </c>
    </row>
    <row r="23" spans="1:4" ht="15" customHeight="1">
      <c r="A23" s="324"/>
      <c r="B23" s="319" t="s">
        <v>73</v>
      </c>
      <c r="C23" s="330" t="s">
        <v>578</v>
      </c>
      <c r="D23" s="320" t="s">
        <v>44</v>
      </c>
    </row>
    <row r="24" spans="1:4" ht="15" customHeight="1">
      <c r="A24" s="318" t="s">
        <v>79</v>
      </c>
      <c r="B24" s="319" t="s">
        <v>84</v>
      </c>
      <c r="C24" s="333">
        <v>4000000</v>
      </c>
      <c r="D24" s="320"/>
    </row>
    <row r="25" spans="1:4" ht="15" customHeight="1">
      <c r="A25" s="994" t="s">
        <v>1817</v>
      </c>
      <c r="B25" s="319" t="s">
        <v>70</v>
      </c>
      <c r="C25" s="330" t="s">
        <v>579</v>
      </c>
      <c r="D25" s="320"/>
    </row>
    <row r="26" spans="1:4" ht="15" customHeight="1">
      <c r="A26" s="323"/>
      <c r="B26" s="319" t="s">
        <v>18</v>
      </c>
      <c r="C26" s="330" t="s">
        <v>580</v>
      </c>
      <c r="D26" s="320"/>
    </row>
    <row r="27" spans="1:4" ht="15" customHeight="1">
      <c r="A27" s="323"/>
      <c r="B27" s="319" t="s">
        <v>19</v>
      </c>
      <c r="C27" s="330" t="s">
        <v>581</v>
      </c>
      <c r="D27" s="320"/>
    </row>
    <row r="28" spans="1:4" ht="15" customHeight="1">
      <c r="A28" s="323"/>
      <c r="B28" s="319" t="s">
        <v>20</v>
      </c>
      <c r="C28" s="329" t="s">
        <v>572</v>
      </c>
      <c r="D28" s="320"/>
    </row>
    <row r="29" spans="1:4" ht="15" customHeight="1" thickBot="1">
      <c r="A29" s="324"/>
      <c r="B29" s="319" t="s">
        <v>21</v>
      </c>
      <c r="C29" s="334" t="s">
        <v>582</v>
      </c>
      <c r="D29" s="320"/>
    </row>
    <row r="30" spans="1:4" s="325" customFormat="1" ht="15" thickTop="1">
      <c r="A30" s="325" t="s">
        <v>37</v>
      </c>
    </row>
    <row r="31" spans="1:4" s="325" customFormat="1" ht="14.4">
      <c r="A31" s="325" t="s">
        <v>35</v>
      </c>
    </row>
    <row r="32" spans="1:4" ht="14.4">
      <c r="A32" s="325" t="s">
        <v>36</v>
      </c>
    </row>
    <row r="33" spans="1:1" ht="14.4">
      <c r="A33" s="325"/>
    </row>
    <row r="34" spans="1:1" ht="14.4">
      <c r="A34" s="325"/>
    </row>
    <row r="35" spans="1:1" ht="14.4">
      <c r="A35" s="325"/>
    </row>
  </sheetData>
  <phoneticPr fontId="19"/>
  <pageMargins left="0.70866141732283472" right="0.70866141732283472" top="0.74803149606299213" bottom="0.74803149606299213" header="0.31496062992125984" footer="0.31496062992125984"/>
  <pageSetup paperSize="9" scale="64" orientation="landscape" blackAndWhite="1"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Normal="100" zoomScaleSheetLayoutView="100" workbookViewId="0">
      <selection activeCell="G5" sqref="G5"/>
    </sheetView>
  </sheetViews>
  <sheetFormatPr defaultColWidth="8.88671875" defaultRowHeight="13.2"/>
  <cols>
    <col min="1" max="1" width="0.88671875" style="1521" customWidth="1"/>
    <col min="2" max="2" width="12.44140625" style="1521" bestFit="1" customWidth="1"/>
    <col min="3" max="3" width="15.21875" style="1522" customWidth="1"/>
    <col min="4" max="4" width="3.109375" style="1523" bestFit="1" customWidth="1"/>
    <col min="5" max="5" width="13" style="1524" customWidth="1"/>
    <col min="6" max="6" width="9.88671875" style="1521" customWidth="1"/>
    <col min="7" max="7" width="57.6640625" style="1521" customWidth="1"/>
    <col min="8" max="8" width="12.109375" style="1521" customWidth="1"/>
    <col min="9" max="16384" width="8.88671875" style="1521"/>
  </cols>
  <sheetData>
    <row r="1" spans="2:7">
      <c r="G1" s="1525" t="s">
        <v>2266</v>
      </c>
    </row>
    <row r="2" spans="2:7" ht="24.75" customHeight="1">
      <c r="B2" s="3437" t="s">
        <v>2275</v>
      </c>
      <c r="C2" s="3437"/>
      <c r="D2" s="3437"/>
      <c r="E2" s="3437"/>
      <c r="F2" s="3437"/>
      <c r="G2" s="3437"/>
    </row>
    <row r="3" spans="2:7" ht="19.5" customHeight="1">
      <c r="B3" s="3418" t="str">
        <f>入力シート!C10</f>
        <v>県道博多天神線排水性舗装工事（第２工区）</v>
      </c>
      <c r="C3" s="3418"/>
      <c r="D3" s="3418"/>
      <c r="E3" s="3418"/>
      <c r="F3" s="3418"/>
      <c r="G3" s="3418"/>
    </row>
    <row r="4" spans="2:7" ht="19.5" customHeight="1">
      <c r="B4" s="1526"/>
      <c r="C4" s="1527"/>
      <c r="D4" s="1527"/>
      <c r="E4" s="1527"/>
      <c r="F4" s="1527"/>
      <c r="G4" s="1528" t="str">
        <f>入力シート!C26</f>
        <v>(株）福岡企画技調</v>
      </c>
    </row>
    <row r="5" spans="2:7" ht="19.5" customHeight="1">
      <c r="B5" s="1521" t="s">
        <v>2276</v>
      </c>
      <c r="C5" s="1527"/>
      <c r="D5" s="1527"/>
      <c r="E5" s="1527"/>
      <c r="F5" s="1527"/>
      <c r="G5" s="1527"/>
    </row>
    <row r="6" spans="2:7" ht="9" customHeight="1">
      <c r="B6" s="1527"/>
      <c r="C6" s="1527"/>
      <c r="D6" s="1527"/>
      <c r="E6" s="1527"/>
      <c r="F6" s="1527"/>
      <c r="G6" s="1527"/>
    </row>
    <row r="7" spans="2:7" ht="19.5" customHeight="1">
      <c r="B7" s="1526" t="s">
        <v>1559</v>
      </c>
      <c r="C7" s="1557"/>
      <c r="D7" s="1557"/>
      <c r="E7" s="1557"/>
      <c r="F7" s="1526"/>
      <c r="G7" s="1529"/>
    </row>
    <row r="8" spans="2:7" ht="21.75" customHeight="1" thickBot="1">
      <c r="B8" s="1558" t="s">
        <v>701</v>
      </c>
      <c r="C8" s="1530" t="s">
        <v>702</v>
      </c>
      <c r="D8" s="3419" t="s">
        <v>703</v>
      </c>
      <c r="E8" s="3420"/>
      <c r="F8" s="3420"/>
      <c r="G8" s="3421"/>
    </row>
    <row r="9" spans="2:7" ht="21.75" customHeight="1" thickTop="1">
      <c r="B9" s="1552" t="s">
        <v>704</v>
      </c>
      <c r="C9" s="1552" t="s">
        <v>705</v>
      </c>
      <c r="D9" s="3436" t="s">
        <v>734</v>
      </c>
      <c r="E9" s="3436"/>
      <c r="F9" s="3436"/>
      <c r="G9" s="3436"/>
    </row>
    <row r="10" spans="2:7" ht="21.75" customHeight="1">
      <c r="B10" s="1552" t="s">
        <v>704</v>
      </c>
      <c r="C10" s="1559" t="s">
        <v>707</v>
      </c>
      <c r="D10" s="3438" t="s">
        <v>735</v>
      </c>
      <c r="E10" s="3438"/>
      <c r="F10" s="3438"/>
      <c r="G10" s="3438"/>
    </row>
    <row r="11" spans="2:7" ht="21.75" customHeight="1">
      <c r="B11" s="1533"/>
      <c r="C11" s="1534" t="s">
        <v>709</v>
      </c>
      <c r="D11" s="3416" t="s">
        <v>736</v>
      </c>
      <c r="E11" s="3416"/>
      <c r="F11" s="3416"/>
      <c r="G11" s="3416"/>
    </row>
    <row r="12" spans="2:7" ht="9" customHeight="1">
      <c r="B12" s="1560"/>
      <c r="C12" s="1560"/>
      <c r="D12" s="1560"/>
      <c r="E12" s="1560"/>
      <c r="F12" s="1560"/>
      <c r="G12" s="1560"/>
    </row>
    <row r="13" spans="2:7" ht="19.5" customHeight="1">
      <c r="B13" s="1561" t="s">
        <v>1917</v>
      </c>
      <c r="C13" s="1561"/>
      <c r="D13" s="1561"/>
      <c r="E13" s="1561"/>
      <c r="F13" s="1561"/>
      <c r="G13" s="1561"/>
    </row>
    <row r="14" spans="2:7" s="1524" customFormat="1" ht="43.5" customHeight="1" thickBot="1">
      <c r="B14" s="1562" t="s">
        <v>701</v>
      </c>
      <c r="C14" s="1562" t="s">
        <v>711</v>
      </c>
      <c r="D14" s="3439" t="s">
        <v>712</v>
      </c>
      <c r="E14" s="3439"/>
      <c r="F14" s="1562" t="s">
        <v>713</v>
      </c>
      <c r="G14" s="1563" t="s">
        <v>714</v>
      </c>
    </row>
    <row r="15" spans="2:7" ht="156" customHeight="1" thickTop="1">
      <c r="B15" s="1564"/>
      <c r="C15" s="1565" t="s">
        <v>715</v>
      </c>
      <c r="D15" s="3440"/>
      <c r="E15" s="3440"/>
      <c r="F15" s="1566"/>
      <c r="G15" s="1538" t="s">
        <v>2277</v>
      </c>
    </row>
    <row r="16" spans="2:7" ht="53.1" customHeight="1">
      <c r="B16" s="1567"/>
      <c r="C16" s="1568" t="s">
        <v>716</v>
      </c>
      <c r="D16" s="3441"/>
      <c r="E16" s="3441"/>
      <c r="F16" s="3442"/>
      <c r="G16" s="1541" t="s">
        <v>1871</v>
      </c>
    </row>
    <row r="17" spans="2:7" ht="48" customHeight="1">
      <c r="B17" s="3443"/>
      <c r="C17" s="3445" t="s">
        <v>718</v>
      </c>
      <c r="D17" s="3446"/>
      <c r="E17" s="3448" t="s">
        <v>1492</v>
      </c>
      <c r="F17" s="3450"/>
      <c r="G17" s="3453" t="s">
        <v>1493</v>
      </c>
    </row>
    <row r="18" spans="2:7" ht="48" customHeight="1">
      <c r="B18" s="3444"/>
      <c r="C18" s="3445"/>
      <c r="D18" s="3447"/>
      <c r="E18" s="3449"/>
      <c r="F18" s="3451"/>
      <c r="G18" s="3454"/>
    </row>
    <row r="19" spans="2:7" ht="27" customHeight="1">
      <c r="B19" s="3455" t="s">
        <v>704</v>
      </c>
      <c r="C19" s="3457" t="s">
        <v>725</v>
      </c>
      <c r="D19" s="3458" t="s">
        <v>704</v>
      </c>
      <c r="E19" s="3458" t="s">
        <v>726</v>
      </c>
      <c r="F19" s="3460"/>
      <c r="G19" s="3462"/>
    </row>
    <row r="20" spans="2:7" ht="27" customHeight="1">
      <c r="B20" s="3456"/>
      <c r="C20" s="3457"/>
      <c r="D20" s="3459"/>
      <c r="E20" s="3459"/>
      <c r="F20" s="3461"/>
      <c r="G20" s="3463"/>
    </row>
    <row r="21" spans="2:7" ht="43.5" customHeight="1">
      <c r="B21" s="1567"/>
      <c r="C21" s="1569" t="s">
        <v>728</v>
      </c>
      <c r="D21" s="3452"/>
      <c r="E21" s="3452"/>
      <c r="F21" s="3452"/>
      <c r="G21" s="1570" t="s">
        <v>2278</v>
      </c>
    </row>
    <row r="22" spans="2:7" ht="4.5" customHeight="1">
      <c r="B22" s="1548"/>
      <c r="C22" s="1549"/>
      <c r="D22" s="1548"/>
      <c r="E22" s="1548"/>
      <c r="F22" s="1550"/>
      <c r="G22" s="1551"/>
    </row>
    <row r="23" spans="2:7" ht="13.5" customHeight="1">
      <c r="B23" s="3435" t="s">
        <v>729</v>
      </c>
      <c r="C23" s="3435"/>
      <c r="D23" s="3435"/>
      <c r="E23" s="3435"/>
      <c r="F23" s="3435"/>
      <c r="G23" s="3435"/>
    </row>
    <row r="24" spans="2:7" ht="3" customHeight="1">
      <c r="B24" s="3435"/>
      <c r="C24" s="3435"/>
      <c r="D24" s="3435"/>
      <c r="E24" s="3435"/>
      <c r="F24" s="3435"/>
      <c r="G24" s="3435"/>
    </row>
    <row r="25" spans="2:7" ht="32.25" customHeight="1">
      <c r="B25" s="3423" t="s">
        <v>730</v>
      </c>
      <c r="C25" s="3423"/>
      <c r="D25" s="3423"/>
      <c r="E25" s="3423"/>
      <c r="F25" s="3423"/>
      <c r="G25" s="3423"/>
    </row>
    <row r="26" spans="2:7" ht="3" customHeight="1">
      <c r="B26" s="1526"/>
    </row>
    <row r="27" spans="2:7">
      <c r="B27" s="1571"/>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9"/>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9761" r:id="rId4" name="Check Box 1">
              <controlPr defaultSize="0" autoFill="0" autoLine="0" autoPict="0">
                <anchor moveWithCells="1">
                  <from>
                    <xdr:col>1</xdr:col>
                    <xdr:colOff>274320</xdr:colOff>
                    <xdr:row>14</xdr:row>
                    <xdr:rowOff>708660</xdr:rowOff>
                  </from>
                  <to>
                    <xdr:col>2</xdr:col>
                    <xdr:colOff>0</xdr:colOff>
                    <xdr:row>14</xdr:row>
                    <xdr:rowOff>868680</xdr:rowOff>
                  </to>
                </anchor>
              </controlPr>
            </control>
          </mc:Choice>
        </mc:AlternateContent>
        <mc:AlternateContent xmlns:mc="http://schemas.openxmlformats.org/markup-compatibility/2006">
          <mc:Choice Requires="x14">
            <control shapeId="1269762" r:id="rId5" name="Check Box 2">
              <controlPr defaultSize="0" autoFill="0" autoLine="0" autoPict="0">
                <anchor moveWithCells="1">
                  <from>
                    <xdr:col>1</xdr:col>
                    <xdr:colOff>274320</xdr:colOff>
                    <xdr:row>15</xdr:row>
                    <xdr:rowOff>175260</xdr:rowOff>
                  </from>
                  <to>
                    <xdr:col>2</xdr:col>
                    <xdr:colOff>0</xdr:colOff>
                    <xdr:row>15</xdr:row>
                    <xdr:rowOff>335280</xdr:rowOff>
                  </to>
                </anchor>
              </controlPr>
            </control>
          </mc:Choice>
        </mc:AlternateContent>
        <mc:AlternateContent xmlns:mc="http://schemas.openxmlformats.org/markup-compatibility/2006">
          <mc:Choice Requires="x14">
            <control shapeId="1269763" r:id="rId6" name="Check Box 3">
              <controlPr defaultSize="0" autoFill="0" autoLine="0" autoPict="0">
                <anchor moveWithCells="1">
                  <from>
                    <xdr:col>1</xdr:col>
                    <xdr:colOff>274320</xdr:colOff>
                    <xdr:row>16</xdr:row>
                    <xdr:rowOff>381000</xdr:rowOff>
                  </from>
                  <to>
                    <xdr:col>2</xdr:col>
                    <xdr:colOff>0</xdr:colOff>
                    <xdr:row>17</xdr:row>
                    <xdr:rowOff>60960</xdr:rowOff>
                  </to>
                </anchor>
              </controlPr>
            </control>
          </mc:Choice>
        </mc:AlternateContent>
        <mc:AlternateContent xmlns:mc="http://schemas.openxmlformats.org/markup-compatibility/2006">
          <mc:Choice Requires="x14">
            <control shapeId="1269764" r:id="rId7" name="Check Box 4">
              <controlPr defaultSize="0" autoFill="0" autoLine="0" autoPict="0">
                <anchor moveWithCells="1">
                  <from>
                    <xdr:col>3</xdr:col>
                    <xdr:colOff>0</xdr:colOff>
                    <xdr:row>16</xdr:row>
                    <xdr:rowOff>403860</xdr:rowOff>
                  </from>
                  <to>
                    <xdr:col>4</xdr:col>
                    <xdr:colOff>297180</xdr:colOff>
                    <xdr:row>17</xdr:row>
                    <xdr:rowOff>76200</xdr:rowOff>
                  </to>
                </anchor>
              </controlPr>
            </control>
          </mc:Choice>
        </mc:AlternateContent>
        <mc:AlternateContent xmlns:mc="http://schemas.openxmlformats.org/markup-compatibility/2006">
          <mc:Choice Requires="x14">
            <control shapeId="1269765" r:id="rId8" name="Check Box 5">
              <controlPr defaultSize="0" autoFill="0" autoLine="0" autoPict="0">
                <anchor moveWithCells="1">
                  <from>
                    <xdr:col>1</xdr:col>
                    <xdr:colOff>274320</xdr:colOff>
                    <xdr:row>20</xdr:row>
                    <xdr:rowOff>121920</xdr:rowOff>
                  </from>
                  <to>
                    <xdr:col>2</xdr:col>
                    <xdr:colOff>0</xdr:colOff>
                    <xdr:row>20</xdr:row>
                    <xdr:rowOff>297180</xdr:rowOff>
                  </to>
                </anchor>
              </controlPr>
            </control>
          </mc:Choice>
        </mc:AlternateContent>
        <mc:AlternateContent xmlns:mc="http://schemas.openxmlformats.org/markup-compatibility/2006">
          <mc:Choice Requires="x14">
            <control shapeId="1269766" r:id="rId9" name="Check Box 6">
              <controlPr defaultSize="0" autoFill="0" autoLine="0" autoPict="0">
                <anchor moveWithCells="1">
                  <from>
                    <xdr:col>1</xdr:col>
                    <xdr:colOff>274320</xdr:colOff>
                    <xdr:row>14</xdr:row>
                    <xdr:rowOff>708660</xdr:rowOff>
                  </from>
                  <to>
                    <xdr:col>2</xdr:col>
                    <xdr:colOff>0</xdr:colOff>
                    <xdr:row>14</xdr:row>
                    <xdr:rowOff>868680</xdr:rowOff>
                  </to>
                </anchor>
              </controlPr>
            </control>
          </mc:Choice>
        </mc:AlternateContent>
        <mc:AlternateContent xmlns:mc="http://schemas.openxmlformats.org/markup-compatibility/2006">
          <mc:Choice Requires="x14">
            <control shapeId="1269767" r:id="rId10" name="Check Box 7">
              <controlPr defaultSize="0" autoFill="0" autoLine="0" autoPict="0">
                <anchor moveWithCells="1">
                  <from>
                    <xdr:col>1</xdr:col>
                    <xdr:colOff>274320</xdr:colOff>
                    <xdr:row>15</xdr:row>
                    <xdr:rowOff>175260</xdr:rowOff>
                  </from>
                  <to>
                    <xdr:col>2</xdr:col>
                    <xdr:colOff>0</xdr:colOff>
                    <xdr:row>15</xdr:row>
                    <xdr:rowOff>335280</xdr:rowOff>
                  </to>
                </anchor>
              </controlPr>
            </control>
          </mc:Choice>
        </mc:AlternateContent>
        <mc:AlternateContent xmlns:mc="http://schemas.openxmlformats.org/markup-compatibility/2006">
          <mc:Choice Requires="x14">
            <control shapeId="1269768" r:id="rId11" name="Check Box 8">
              <controlPr defaultSize="0" autoFill="0" autoLine="0" autoPict="0">
                <anchor moveWithCells="1">
                  <from>
                    <xdr:col>1</xdr:col>
                    <xdr:colOff>274320</xdr:colOff>
                    <xdr:row>16</xdr:row>
                    <xdr:rowOff>381000</xdr:rowOff>
                  </from>
                  <to>
                    <xdr:col>2</xdr:col>
                    <xdr:colOff>0</xdr:colOff>
                    <xdr:row>17</xdr:row>
                    <xdr:rowOff>60960</xdr:rowOff>
                  </to>
                </anchor>
              </controlPr>
            </control>
          </mc:Choice>
        </mc:AlternateContent>
        <mc:AlternateContent xmlns:mc="http://schemas.openxmlformats.org/markup-compatibility/2006">
          <mc:Choice Requires="x14">
            <control shapeId="1269769" r:id="rId12" name="Check Box 9">
              <controlPr defaultSize="0" autoFill="0" autoLine="0" autoPict="0">
                <anchor moveWithCells="1">
                  <from>
                    <xdr:col>3</xdr:col>
                    <xdr:colOff>0</xdr:colOff>
                    <xdr:row>16</xdr:row>
                    <xdr:rowOff>403860</xdr:rowOff>
                  </from>
                  <to>
                    <xdr:col>4</xdr:col>
                    <xdr:colOff>297180</xdr:colOff>
                    <xdr:row>17</xdr:row>
                    <xdr:rowOff>76200</xdr:rowOff>
                  </to>
                </anchor>
              </controlPr>
            </control>
          </mc:Choice>
        </mc:AlternateContent>
        <mc:AlternateContent xmlns:mc="http://schemas.openxmlformats.org/markup-compatibility/2006">
          <mc:Choice Requires="x14">
            <control shapeId="1269770" r:id="rId13" name="Check Box 10">
              <controlPr defaultSize="0" autoFill="0" autoLine="0" autoPict="0">
                <anchor moveWithCells="1">
                  <from>
                    <xdr:col>1</xdr:col>
                    <xdr:colOff>274320</xdr:colOff>
                    <xdr:row>20</xdr:row>
                    <xdr:rowOff>121920</xdr:rowOff>
                  </from>
                  <to>
                    <xdr:col>2</xdr:col>
                    <xdr:colOff>0</xdr:colOff>
                    <xdr:row>20</xdr:row>
                    <xdr:rowOff>297180</xdr:rowOff>
                  </to>
                </anchor>
              </controlPr>
            </control>
          </mc:Choice>
        </mc:AlternateContent>
        <mc:AlternateContent xmlns:mc="http://schemas.openxmlformats.org/markup-compatibility/2006">
          <mc:Choice Requires="x14">
            <control shapeId="1269771" r:id="rId14" name="Check Box 11">
              <controlPr defaultSize="0" autoFill="0" autoLine="0" autoPict="0">
                <anchor moveWithCells="1">
                  <from>
                    <xdr:col>1</xdr:col>
                    <xdr:colOff>289560</xdr:colOff>
                    <xdr:row>10</xdr:row>
                    <xdr:rowOff>45720</xdr:rowOff>
                  </from>
                  <to>
                    <xdr:col>2</xdr:col>
                    <xdr:colOff>22860</xdr:colOff>
                    <xdr:row>10</xdr:row>
                    <xdr:rowOff>182880</xdr:rowOff>
                  </to>
                </anchor>
              </controlPr>
            </control>
          </mc:Choice>
        </mc:AlternateContent>
        <mc:AlternateContent xmlns:mc="http://schemas.openxmlformats.org/markup-compatibility/2006">
          <mc:Choice Requires="x14">
            <control shapeId="1269772" r:id="rId15" name="Check Box 12">
              <controlPr defaultSize="0" autoFill="0" autoLine="0" autoPict="0">
                <anchor moveWithCells="1">
                  <from>
                    <xdr:col>1</xdr:col>
                    <xdr:colOff>289560</xdr:colOff>
                    <xdr:row>10</xdr:row>
                    <xdr:rowOff>60960</xdr:rowOff>
                  </from>
                  <to>
                    <xdr:col>2</xdr:col>
                    <xdr:colOff>7620</xdr:colOff>
                    <xdr:row>10</xdr:row>
                    <xdr:rowOff>190500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7"/>
  <sheetViews>
    <sheetView view="pageBreakPreview" zoomScaleNormal="100" zoomScaleSheetLayoutView="100" workbookViewId="0">
      <selection activeCell="G5" sqref="G5"/>
    </sheetView>
  </sheetViews>
  <sheetFormatPr defaultColWidth="8.88671875" defaultRowHeight="13.2"/>
  <cols>
    <col min="1" max="1" width="0.88671875" style="1521" customWidth="1"/>
    <col min="2" max="2" width="12.44140625" style="1521" bestFit="1" customWidth="1"/>
    <col min="3" max="3" width="15.21875" style="1522" customWidth="1"/>
    <col min="4" max="4" width="3.109375" style="1523" bestFit="1" customWidth="1"/>
    <col min="5" max="5" width="13" style="1524" customWidth="1"/>
    <col min="6" max="6" width="9.88671875" style="1521" customWidth="1"/>
    <col min="7" max="7" width="57.6640625" style="1521" customWidth="1"/>
    <col min="8" max="8" width="12.109375" style="1521" customWidth="1"/>
    <col min="9" max="16384" width="8.88671875" style="1521"/>
  </cols>
  <sheetData>
    <row r="1" spans="2:7">
      <c r="G1" s="1525" t="s">
        <v>2266</v>
      </c>
    </row>
    <row r="2" spans="2:7" ht="24.75" customHeight="1">
      <c r="B2" s="3417" t="s">
        <v>732</v>
      </c>
      <c r="C2" s="3417"/>
      <c r="D2" s="3417"/>
      <c r="E2" s="3417"/>
      <c r="F2" s="3417"/>
      <c r="G2" s="3417"/>
    </row>
    <row r="3" spans="2:7" ht="19.5" customHeight="1">
      <c r="B3" s="3418" t="str">
        <f>入力シート!C10</f>
        <v>県道博多天神線排水性舗装工事（第２工区）</v>
      </c>
      <c r="C3" s="3418"/>
      <c r="D3" s="3418"/>
      <c r="E3" s="3418"/>
      <c r="F3" s="3418"/>
      <c r="G3" s="3418"/>
    </row>
    <row r="4" spans="2:7" ht="19.5" customHeight="1">
      <c r="B4" s="1526"/>
      <c r="C4" s="1527"/>
      <c r="D4" s="1527"/>
      <c r="E4" s="1527"/>
      <c r="F4" s="1527"/>
      <c r="G4" s="1528" t="str">
        <f>入力シート!C26</f>
        <v>(株）福岡企画技調</v>
      </c>
    </row>
    <row r="5" spans="2:7" ht="19.5" customHeight="1">
      <c r="B5" s="1521" t="s">
        <v>733</v>
      </c>
      <c r="C5" s="1527"/>
      <c r="D5" s="1527"/>
      <c r="E5" s="1527"/>
      <c r="F5" s="1527"/>
      <c r="G5" s="1527"/>
    </row>
    <row r="6" spans="2:7" ht="9" customHeight="1">
      <c r="B6" s="1527"/>
      <c r="C6" s="1527"/>
      <c r="D6" s="1527"/>
      <c r="E6" s="1527"/>
      <c r="F6" s="1527"/>
      <c r="G6" s="1527"/>
    </row>
    <row r="7" spans="2:7" ht="19.5" customHeight="1">
      <c r="B7" s="1526" t="s">
        <v>1559</v>
      </c>
      <c r="C7" s="1526"/>
      <c r="D7" s="1526"/>
      <c r="E7" s="1526"/>
      <c r="F7" s="1526"/>
      <c r="G7" s="1529"/>
    </row>
    <row r="8" spans="2:7" ht="21.75" customHeight="1" thickBot="1">
      <c r="B8" s="1558" t="s">
        <v>701</v>
      </c>
      <c r="C8" s="1530" t="s">
        <v>702</v>
      </c>
      <c r="D8" s="3419" t="s">
        <v>703</v>
      </c>
      <c r="E8" s="3420"/>
      <c r="F8" s="3420"/>
      <c r="G8" s="3421"/>
    </row>
    <row r="9" spans="2:7" ht="21.75" customHeight="1" thickTop="1">
      <c r="B9" s="1552" t="s">
        <v>704</v>
      </c>
      <c r="C9" s="1552" t="s">
        <v>705</v>
      </c>
      <c r="D9" s="3436" t="s">
        <v>734</v>
      </c>
      <c r="E9" s="3436"/>
      <c r="F9" s="3436"/>
      <c r="G9" s="3436"/>
    </row>
    <row r="10" spans="2:7" ht="21.75" customHeight="1">
      <c r="B10" s="1533"/>
      <c r="C10" s="1534" t="s">
        <v>707</v>
      </c>
      <c r="D10" s="3416" t="s">
        <v>735</v>
      </c>
      <c r="E10" s="3416"/>
      <c r="F10" s="3416"/>
      <c r="G10" s="3416"/>
    </row>
    <row r="11" spans="2:7" ht="21.75" customHeight="1">
      <c r="B11" s="1533"/>
      <c r="C11" s="1534" t="s">
        <v>709</v>
      </c>
      <c r="D11" s="3416" t="s">
        <v>736</v>
      </c>
      <c r="E11" s="3416"/>
      <c r="F11" s="3416"/>
      <c r="G11" s="3416"/>
    </row>
    <row r="12" spans="2:7" ht="9" customHeight="1">
      <c r="B12" s="1527"/>
      <c r="C12" s="1527"/>
      <c r="D12" s="1527"/>
      <c r="E12" s="1527"/>
      <c r="F12" s="1527"/>
      <c r="G12" s="1527"/>
    </row>
    <row r="13" spans="2:7" ht="19.5" customHeight="1">
      <c r="B13" s="1521" t="s">
        <v>1495</v>
      </c>
      <c r="C13" s="1521"/>
      <c r="D13" s="1521"/>
      <c r="E13" s="1521"/>
    </row>
    <row r="14" spans="2:7" s="1524" customFormat="1" ht="43.5" customHeight="1" thickBot="1">
      <c r="B14" s="1535" t="s">
        <v>701</v>
      </c>
      <c r="C14" s="1535" t="s">
        <v>711</v>
      </c>
      <c r="D14" s="3424" t="s">
        <v>712</v>
      </c>
      <c r="E14" s="3424"/>
      <c r="F14" s="1535" t="s">
        <v>713</v>
      </c>
      <c r="G14" s="1530" t="s">
        <v>714</v>
      </c>
    </row>
    <row r="15" spans="2:7" ht="134.25" customHeight="1" thickTop="1">
      <c r="B15" s="1536"/>
      <c r="C15" s="1537" t="s">
        <v>715</v>
      </c>
      <c r="D15" s="3425"/>
      <c r="E15" s="3425"/>
      <c r="F15" s="1531"/>
      <c r="G15" s="1553" t="s">
        <v>2279</v>
      </c>
    </row>
    <row r="16" spans="2:7" ht="53.1" customHeight="1">
      <c r="B16" s="1539"/>
      <c r="C16" s="1540" t="s">
        <v>716</v>
      </c>
      <c r="D16" s="3426"/>
      <c r="E16" s="3426"/>
      <c r="F16" s="3427"/>
      <c r="G16" s="1541" t="s">
        <v>1901</v>
      </c>
    </row>
    <row r="17" spans="2:7" ht="38.25" customHeight="1">
      <c r="B17" s="3428"/>
      <c r="C17" s="3431" t="s">
        <v>718</v>
      </c>
      <c r="D17" s="3464"/>
      <c r="E17" s="3466" t="s">
        <v>737</v>
      </c>
      <c r="F17" s="3468"/>
      <c r="G17" s="3432" t="s">
        <v>738</v>
      </c>
    </row>
    <row r="18" spans="2:7" ht="38.25" customHeight="1">
      <c r="B18" s="3430"/>
      <c r="C18" s="3431"/>
      <c r="D18" s="3465"/>
      <c r="E18" s="3467"/>
      <c r="F18" s="3469"/>
      <c r="G18" s="3433"/>
    </row>
    <row r="19" spans="2:7" ht="67.5" customHeight="1">
      <c r="B19" s="3428"/>
      <c r="C19" s="3431" t="s">
        <v>725</v>
      </c>
      <c r="D19" s="3464"/>
      <c r="E19" s="3466" t="s">
        <v>726</v>
      </c>
      <c r="F19" s="3471"/>
      <c r="G19" s="3473" t="s">
        <v>2280</v>
      </c>
    </row>
    <row r="20" spans="2:7" ht="67.5" customHeight="1">
      <c r="B20" s="3430"/>
      <c r="C20" s="3431"/>
      <c r="D20" s="3465"/>
      <c r="E20" s="3467"/>
      <c r="F20" s="3472"/>
      <c r="G20" s="3474"/>
    </row>
    <row r="21" spans="2:7" ht="53.1" customHeight="1">
      <c r="B21" s="1539"/>
      <c r="C21" s="1546" t="s">
        <v>728</v>
      </c>
      <c r="D21" s="3434"/>
      <c r="E21" s="3434"/>
      <c r="F21" s="3434"/>
      <c r="G21" s="1547" t="s">
        <v>2270</v>
      </c>
    </row>
    <row r="22" spans="2:7">
      <c r="B22" s="1548"/>
      <c r="C22" s="1549"/>
      <c r="D22" s="1548"/>
      <c r="E22" s="1548"/>
      <c r="F22" s="1550"/>
      <c r="G22" s="1551"/>
    </row>
    <row r="23" spans="2:7" ht="13.5" customHeight="1">
      <c r="B23" s="3435" t="s">
        <v>729</v>
      </c>
      <c r="C23" s="3435"/>
      <c r="D23" s="3435"/>
      <c r="E23" s="3435"/>
      <c r="F23" s="3435"/>
      <c r="G23" s="3435"/>
    </row>
    <row r="24" spans="2:7" ht="3" customHeight="1">
      <c r="B24" s="3435"/>
      <c r="C24" s="3435"/>
      <c r="D24" s="3435"/>
      <c r="E24" s="3435"/>
      <c r="F24" s="3435"/>
      <c r="G24" s="3435"/>
    </row>
    <row r="25" spans="2:7" ht="37.5" customHeight="1">
      <c r="B25" s="3423" t="s">
        <v>730</v>
      </c>
      <c r="C25" s="3470"/>
      <c r="D25" s="3470"/>
      <c r="E25" s="3470"/>
      <c r="F25" s="3470"/>
      <c r="G25" s="3470"/>
    </row>
    <row r="26" spans="2:7" ht="3" customHeight="1">
      <c r="B26" s="1526"/>
    </row>
    <row r="27" spans="2:7">
      <c r="B27" s="1571"/>
    </row>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9"/>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0785" r:id="rId4" name="Check Box 1">
              <controlPr defaultSize="0" autoFill="0" autoLine="0" autoPict="0">
                <anchor moveWithCells="1">
                  <from>
                    <xdr:col>1</xdr:col>
                    <xdr:colOff>289560</xdr:colOff>
                    <xdr:row>9</xdr:row>
                    <xdr:rowOff>45720</xdr:rowOff>
                  </from>
                  <to>
                    <xdr:col>2</xdr:col>
                    <xdr:colOff>7620</xdr:colOff>
                    <xdr:row>9</xdr:row>
                    <xdr:rowOff>190500</xdr:rowOff>
                  </to>
                </anchor>
              </controlPr>
            </control>
          </mc:Choice>
        </mc:AlternateContent>
        <mc:AlternateContent xmlns:mc="http://schemas.openxmlformats.org/markup-compatibility/2006">
          <mc:Choice Requires="x14">
            <control shapeId="1270786" r:id="rId5" name="Check Box 2">
              <controlPr defaultSize="0" autoFill="0" autoLine="0" autoPict="0">
                <anchor moveWithCells="1">
                  <from>
                    <xdr:col>1</xdr:col>
                    <xdr:colOff>289560</xdr:colOff>
                    <xdr:row>14</xdr:row>
                    <xdr:rowOff>609600</xdr:rowOff>
                  </from>
                  <to>
                    <xdr:col>2</xdr:col>
                    <xdr:colOff>22860</xdr:colOff>
                    <xdr:row>14</xdr:row>
                    <xdr:rowOff>762000</xdr:rowOff>
                  </to>
                </anchor>
              </controlPr>
            </control>
          </mc:Choice>
        </mc:AlternateContent>
        <mc:AlternateContent xmlns:mc="http://schemas.openxmlformats.org/markup-compatibility/2006">
          <mc:Choice Requires="x14">
            <control shapeId="1270787" r:id="rId6" name="Check Box 3">
              <controlPr defaultSize="0" autoFill="0" autoLine="0" autoPict="0">
                <anchor moveWithCells="1">
                  <from>
                    <xdr:col>1</xdr:col>
                    <xdr:colOff>289560</xdr:colOff>
                    <xdr:row>15</xdr:row>
                    <xdr:rowOff>190500</xdr:rowOff>
                  </from>
                  <to>
                    <xdr:col>2</xdr:col>
                    <xdr:colOff>22860</xdr:colOff>
                    <xdr:row>15</xdr:row>
                    <xdr:rowOff>342900</xdr:rowOff>
                  </to>
                </anchor>
              </controlPr>
            </control>
          </mc:Choice>
        </mc:AlternateContent>
        <mc:AlternateContent xmlns:mc="http://schemas.openxmlformats.org/markup-compatibility/2006">
          <mc:Choice Requires="x14">
            <control shapeId="1270788" r:id="rId7" name="Check Box 4">
              <controlPr defaultSize="0" autoFill="0" autoLine="0" autoPict="0">
                <anchor moveWithCells="1">
                  <from>
                    <xdr:col>1</xdr:col>
                    <xdr:colOff>289560</xdr:colOff>
                    <xdr:row>16</xdr:row>
                    <xdr:rowOff>297180</xdr:rowOff>
                  </from>
                  <to>
                    <xdr:col>2</xdr:col>
                    <xdr:colOff>22860</xdr:colOff>
                    <xdr:row>17</xdr:row>
                    <xdr:rowOff>60960</xdr:rowOff>
                  </to>
                </anchor>
              </controlPr>
            </control>
          </mc:Choice>
        </mc:AlternateContent>
        <mc:AlternateContent xmlns:mc="http://schemas.openxmlformats.org/markup-compatibility/2006">
          <mc:Choice Requires="x14">
            <control shapeId="1270789" r:id="rId8" name="Check Box 5">
              <controlPr defaultSize="0" autoFill="0" autoLine="0" autoPict="0">
                <anchor moveWithCells="1">
                  <from>
                    <xdr:col>1</xdr:col>
                    <xdr:colOff>289560</xdr:colOff>
                    <xdr:row>18</xdr:row>
                    <xdr:rowOff>594360</xdr:rowOff>
                  </from>
                  <to>
                    <xdr:col>2</xdr:col>
                    <xdr:colOff>22860</xdr:colOff>
                    <xdr:row>19</xdr:row>
                    <xdr:rowOff>60960</xdr:rowOff>
                  </to>
                </anchor>
              </controlPr>
            </control>
          </mc:Choice>
        </mc:AlternateContent>
        <mc:AlternateContent xmlns:mc="http://schemas.openxmlformats.org/markup-compatibility/2006">
          <mc:Choice Requires="x14">
            <control shapeId="1270790" r:id="rId9" name="Check Box 6">
              <controlPr defaultSize="0" autoFill="0" autoLine="0" autoPict="0">
                <anchor moveWithCells="1">
                  <from>
                    <xdr:col>3</xdr:col>
                    <xdr:colOff>7620</xdr:colOff>
                    <xdr:row>16</xdr:row>
                    <xdr:rowOff>304800</xdr:rowOff>
                  </from>
                  <to>
                    <xdr:col>4</xdr:col>
                    <xdr:colOff>304800</xdr:colOff>
                    <xdr:row>17</xdr:row>
                    <xdr:rowOff>76200</xdr:rowOff>
                  </to>
                </anchor>
              </controlPr>
            </control>
          </mc:Choice>
        </mc:AlternateContent>
        <mc:AlternateContent xmlns:mc="http://schemas.openxmlformats.org/markup-compatibility/2006">
          <mc:Choice Requires="x14">
            <control shapeId="1270791" r:id="rId10" name="Check Box 7">
              <controlPr defaultSize="0" autoFill="0" autoLine="0" autoPict="0">
                <anchor moveWithCells="1">
                  <from>
                    <xdr:col>1</xdr:col>
                    <xdr:colOff>289560</xdr:colOff>
                    <xdr:row>10</xdr:row>
                    <xdr:rowOff>60960</xdr:rowOff>
                  </from>
                  <to>
                    <xdr:col>2</xdr:col>
                    <xdr:colOff>7620</xdr:colOff>
                    <xdr:row>10</xdr:row>
                    <xdr:rowOff>190500</xdr:rowOff>
                  </to>
                </anchor>
              </controlPr>
            </control>
          </mc:Choice>
        </mc:AlternateContent>
        <mc:AlternateContent xmlns:mc="http://schemas.openxmlformats.org/markup-compatibility/2006">
          <mc:Choice Requires="x14">
            <control shapeId="1270792" r:id="rId11" name="Check Box 8">
              <controlPr defaultSize="0" autoFill="0" autoLine="0" autoPict="0">
                <anchor moveWithCells="1">
                  <from>
                    <xdr:col>3</xdr:col>
                    <xdr:colOff>7620</xdr:colOff>
                    <xdr:row>18</xdr:row>
                    <xdr:rowOff>617220</xdr:rowOff>
                  </from>
                  <to>
                    <xdr:col>4</xdr:col>
                    <xdr:colOff>304800</xdr:colOff>
                    <xdr:row>19</xdr:row>
                    <xdr:rowOff>83820</xdr:rowOff>
                  </to>
                </anchor>
              </controlPr>
            </control>
          </mc:Choice>
        </mc:AlternateContent>
        <mc:AlternateContent xmlns:mc="http://schemas.openxmlformats.org/markup-compatibility/2006">
          <mc:Choice Requires="x14">
            <control shapeId="1270793" r:id="rId12" name="Check Box 9">
              <controlPr defaultSize="0" autoFill="0" autoLine="0" autoPict="0">
                <anchor moveWithCells="1">
                  <from>
                    <xdr:col>1</xdr:col>
                    <xdr:colOff>289560</xdr:colOff>
                    <xdr:row>20</xdr:row>
                    <xdr:rowOff>213360</xdr:rowOff>
                  </from>
                  <to>
                    <xdr:col>2</xdr:col>
                    <xdr:colOff>22860</xdr:colOff>
                    <xdr:row>20</xdr:row>
                    <xdr:rowOff>365760</xdr:rowOff>
                  </to>
                </anchor>
              </controlPr>
            </control>
          </mc:Choice>
        </mc:AlternateContent>
        <mc:AlternateContent xmlns:mc="http://schemas.openxmlformats.org/markup-compatibility/2006">
          <mc:Choice Requires="x14">
            <control shapeId="1270794" r:id="rId13" name="Check Box 10">
              <controlPr defaultSize="0" autoFill="0" autoLine="0" autoPict="0">
                <anchor moveWithCells="1">
                  <from>
                    <xdr:col>1</xdr:col>
                    <xdr:colOff>289560</xdr:colOff>
                    <xdr:row>9</xdr:row>
                    <xdr:rowOff>45720</xdr:rowOff>
                  </from>
                  <to>
                    <xdr:col>2</xdr:col>
                    <xdr:colOff>7620</xdr:colOff>
                    <xdr:row>9</xdr:row>
                    <xdr:rowOff>190500</xdr:rowOff>
                  </to>
                </anchor>
              </controlPr>
            </control>
          </mc:Choice>
        </mc:AlternateContent>
        <mc:AlternateContent xmlns:mc="http://schemas.openxmlformats.org/markup-compatibility/2006">
          <mc:Choice Requires="x14">
            <control shapeId="1270795" r:id="rId14" name="Check Box 11">
              <controlPr defaultSize="0" autoFill="0" autoLine="0" autoPict="0">
                <anchor moveWithCells="1">
                  <from>
                    <xdr:col>1</xdr:col>
                    <xdr:colOff>289560</xdr:colOff>
                    <xdr:row>14</xdr:row>
                    <xdr:rowOff>609600</xdr:rowOff>
                  </from>
                  <to>
                    <xdr:col>2</xdr:col>
                    <xdr:colOff>22860</xdr:colOff>
                    <xdr:row>14</xdr:row>
                    <xdr:rowOff>762000</xdr:rowOff>
                  </to>
                </anchor>
              </controlPr>
            </control>
          </mc:Choice>
        </mc:AlternateContent>
        <mc:AlternateContent xmlns:mc="http://schemas.openxmlformats.org/markup-compatibility/2006">
          <mc:Choice Requires="x14">
            <control shapeId="1270796" r:id="rId15" name="Check Box 12">
              <controlPr defaultSize="0" autoFill="0" autoLine="0" autoPict="0">
                <anchor moveWithCells="1">
                  <from>
                    <xdr:col>1</xdr:col>
                    <xdr:colOff>289560</xdr:colOff>
                    <xdr:row>15</xdr:row>
                    <xdr:rowOff>190500</xdr:rowOff>
                  </from>
                  <to>
                    <xdr:col>2</xdr:col>
                    <xdr:colOff>22860</xdr:colOff>
                    <xdr:row>15</xdr:row>
                    <xdr:rowOff>342900</xdr:rowOff>
                  </to>
                </anchor>
              </controlPr>
            </control>
          </mc:Choice>
        </mc:AlternateContent>
        <mc:AlternateContent xmlns:mc="http://schemas.openxmlformats.org/markup-compatibility/2006">
          <mc:Choice Requires="x14">
            <control shapeId="1270797" r:id="rId16" name="Check Box 13">
              <controlPr defaultSize="0" autoFill="0" autoLine="0" autoPict="0">
                <anchor moveWithCells="1">
                  <from>
                    <xdr:col>1</xdr:col>
                    <xdr:colOff>289560</xdr:colOff>
                    <xdr:row>16</xdr:row>
                    <xdr:rowOff>297180</xdr:rowOff>
                  </from>
                  <to>
                    <xdr:col>2</xdr:col>
                    <xdr:colOff>22860</xdr:colOff>
                    <xdr:row>17</xdr:row>
                    <xdr:rowOff>60960</xdr:rowOff>
                  </to>
                </anchor>
              </controlPr>
            </control>
          </mc:Choice>
        </mc:AlternateContent>
        <mc:AlternateContent xmlns:mc="http://schemas.openxmlformats.org/markup-compatibility/2006">
          <mc:Choice Requires="x14">
            <control shapeId="1270798" r:id="rId17" name="Check Box 14">
              <controlPr defaultSize="0" autoFill="0" autoLine="0" autoPict="0">
                <anchor moveWithCells="1">
                  <from>
                    <xdr:col>1</xdr:col>
                    <xdr:colOff>289560</xdr:colOff>
                    <xdr:row>18</xdr:row>
                    <xdr:rowOff>594360</xdr:rowOff>
                  </from>
                  <to>
                    <xdr:col>2</xdr:col>
                    <xdr:colOff>22860</xdr:colOff>
                    <xdr:row>19</xdr:row>
                    <xdr:rowOff>60960</xdr:rowOff>
                  </to>
                </anchor>
              </controlPr>
            </control>
          </mc:Choice>
        </mc:AlternateContent>
        <mc:AlternateContent xmlns:mc="http://schemas.openxmlformats.org/markup-compatibility/2006">
          <mc:Choice Requires="x14">
            <control shapeId="1270799" r:id="rId18" name="Check Box 15">
              <controlPr defaultSize="0" autoFill="0" autoLine="0" autoPict="0">
                <anchor moveWithCells="1">
                  <from>
                    <xdr:col>3</xdr:col>
                    <xdr:colOff>7620</xdr:colOff>
                    <xdr:row>16</xdr:row>
                    <xdr:rowOff>304800</xdr:rowOff>
                  </from>
                  <to>
                    <xdr:col>4</xdr:col>
                    <xdr:colOff>304800</xdr:colOff>
                    <xdr:row>17</xdr:row>
                    <xdr:rowOff>76200</xdr:rowOff>
                  </to>
                </anchor>
              </controlPr>
            </control>
          </mc:Choice>
        </mc:AlternateContent>
        <mc:AlternateContent xmlns:mc="http://schemas.openxmlformats.org/markup-compatibility/2006">
          <mc:Choice Requires="x14">
            <control shapeId="1270800" r:id="rId19" name="Check Box 16">
              <controlPr defaultSize="0" autoFill="0" autoLine="0" autoPict="0">
                <anchor moveWithCells="1">
                  <from>
                    <xdr:col>1</xdr:col>
                    <xdr:colOff>289560</xdr:colOff>
                    <xdr:row>10</xdr:row>
                    <xdr:rowOff>60960</xdr:rowOff>
                  </from>
                  <to>
                    <xdr:col>2</xdr:col>
                    <xdr:colOff>7620</xdr:colOff>
                    <xdr:row>10</xdr:row>
                    <xdr:rowOff>190500</xdr:rowOff>
                  </to>
                </anchor>
              </controlPr>
            </control>
          </mc:Choice>
        </mc:AlternateContent>
        <mc:AlternateContent xmlns:mc="http://schemas.openxmlformats.org/markup-compatibility/2006">
          <mc:Choice Requires="x14">
            <control shapeId="1270801" r:id="rId20" name="Check Box 17">
              <controlPr defaultSize="0" autoFill="0" autoLine="0" autoPict="0">
                <anchor moveWithCells="1">
                  <from>
                    <xdr:col>3</xdr:col>
                    <xdr:colOff>7620</xdr:colOff>
                    <xdr:row>18</xdr:row>
                    <xdr:rowOff>617220</xdr:rowOff>
                  </from>
                  <to>
                    <xdr:col>4</xdr:col>
                    <xdr:colOff>304800</xdr:colOff>
                    <xdr:row>19</xdr:row>
                    <xdr:rowOff>83820</xdr:rowOff>
                  </to>
                </anchor>
              </controlPr>
            </control>
          </mc:Choice>
        </mc:AlternateContent>
        <mc:AlternateContent xmlns:mc="http://schemas.openxmlformats.org/markup-compatibility/2006">
          <mc:Choice Requires="x14">
            <control shapeId="1270802" r:id="rId21" name="Check Box 18">
              <controlPr defaultSize="0" autoFill="0" autoLine="0" autoPict="0">
                <anchor moveWithCells="1">
                  <from>
                    <xdr:col>1</xdr:col>
                    <xdr:colOff>289560</xdr:colOff>
                    <xdr:row>20</xdr:row>
                    <xdr:rowOff>213360</xdr:rowOff>
                  </from>
                  <to>
                    <xdr:col>2</xdr:col>
                    <xdr:colOff>22860</xdr:colOff>
                    <xdr:row>20</xdr:row>
                    <xdr:rowOff>365760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7"/>
  <sheetViews>
    <sheetView view="pageBreakPreview" zoomScaleNormal="100" zoomScaleSheetLayoutView="100" workbookViewId="0">
      <selection activeCell="G5" sqref="G5"/>
    </sheetView>
  </sheetViews>
  <sheetFormatPr defaultColWidth="8.88671875" defaultRowHeight="13.2"/>
  <cols>
    <col min="1" max="1" width="0.88671875" style="1521" customWidth="1"/>
    <col min="2" max="2" width="12.44140625" style="1521" bestFit="1" customWidth="1"/>
    <col min="3" max="3" width="15.21875" style="1522" customWidth="1"/>
    <col min="4" max="4" width="3.109375" style="1523" bestFit="1" customWidth="1"/>
    <col min="5" max="5" width="13" style="1524" customWidth="1"/>
    <col min="6" max="6" width="9.88671875" style="1521" customWidth="1"/>
    <col min="7" max="7" width="57.6640625" style="1521" customWidth="1"/>
    <col min="8" max="8" width="12.109375" style="1521" customWidth="1"/>
    <col min="9" max="16384" width="8.88671875" style="1521"/>
  </cols>
  <sheetData>
    <row r="1" spans="2:7">
      <c r="G1" s="1525" t="s">
        <v>2266</v>
      </c>
    </row>
    <row r="2" spans="2:7" ht="24.75" customHeight="1">
      <c r="B2" s="3417" t="s">
        <v>739</v>
      </c>
      <c r="C2" s="3417"/>
      <c r="D2" s="3417"/>
      <c r="E2" s="3417"/>
      <c r="F2" s="3417"/>
      <c r="G2" s="3417"/>
    </row>
    <row r="3" spans="2:7" ht="19.5" customHeight="1">
      <c r="B3" s="3418" t="str">
        <f>入力シート!C10</f>
        <v>県道博多天神線排水性舗装工事（第２工区）</v>
      </c>
      <c r="C3" s="3418"/>
      <c r="D3" s="3418"/>
      <c r="E3" s="3418"/>
      <c r="F3" s="3418"/>
      <c r="G3" s="3418"/>
    </row>
    <row r="4" spans="2:7" ht="19.5" customHeight="1">
      <c r="B4" s="1526"/>
      <c r="C4" s="1527"/>
      <c r="D4" s="1527"/>
      <c r="E4" s="1527"/>
      <c r="F4" s="1527"/>
      <c r="G4" s="1528" t="str">
        <f>入力シート!C26</f>
        <v>(株）福岡企画技調</v>
      </c>
    </row>
    <row r="5" spans="2:7" ht="19.5" customHeight="1">
      <c r="B5" s="1521" t="s">
        <v>740</v>
      </c>
      <c r="C5" s="1527"/>
      <c r="D5" s="1527"/>
      <c r="E5" s="1527"/>
      <c r="F5" s="1527"/>
      <c r="G5" s="1527"/>
    </row>
    <row r="6" spans="2:7" ht="9" customHeight="1">
      <c r="B6" s="1527"/>
      <c r="C6" s="1527"/>
      <c r="D6" s="1527"/>
      <c r="E6" s="1527"/>
      <c r="F6" s="1527"/>
      <c r="G6" s="1527"/>
    </row>
    <row r="7" spans="2:7" ht="19.5" customHeight="1">
      <c r="B7" s="1526" t="s">
        <v>1559</v>
      </c>
      <c r="C7" s="1526"/>
      <c r="D7" s="1526"/>
      <c r="E7" s="1526"/>
      <c r="F7" s="1526"/>
      <c r="G7" s="1529"/>
    </row>
    <row r="8" spans="2:7" ht="21.75" customHeight="1" thickBot="1">
      <c r="B8" s="1558" t="s">
        <v>701</v>
      </c>
      <c r="C8" s="1530" t="s">
        <v>702</v>
      </c>
      <c r="D8" s="3419" t="s">
        <v>703</v>
      </c>
      <c r="E8" s="3420"/>
      <c r="F8" s="3420"/>
      <c r="G8" s="3421"/>
    </row>
    <row r="9" spans="2:7" ht="21.75" customHeight="1" thickTop="1">
      <c r="B9" s="1552" t="s">
        <v>704</v>
      </c>
      <c r="C9" s="1552" t="s">
        <v>705</v>
      </c>
      <c r="D9" s="3436" t="s">
        <v>741</v>
      </c>
      <c r="E9" s="3436"/>
      <c r="F9" s="3436"/>
      <c r="G9" s="3436"/>
    </row>
    <row r="10" spans="2:7" ht="21.75" customHeight="1">
      <c r="B10" s="1533"/>
      <c r="C10" s="1534" t="s">
        <v>707</v>
      </c>
      <c r="D10" s="3416" t="s">
        <v>742</v>
      </c>
      <c r="E10" s="3416"/>
      <c r="F10" s="3416"/>
      <c r="G10" s="3416"/>
    </row>
    <row r="11" spans="2:7" ht="21.75" customHeight="1">
      <c r="B11" s="1533"/>
      <c r="C11" s="1534" t="s">
        <v>709</v>
      </c>
      <c r="D11" s="3416" t="s">
        <v>743</v>
      </c>
      <c r="E11" s="3416"/>
      <c r="F11" s="3416"/>
      <c r="G11" s="3416"/>
    </row>
    <row r="12" spans="2:7" ht="9" customHeight="1">
      <c r="B12" s="1527"/>
      <c r="C12" s="1527"/>
      <c r="D12" s="1527"/>
      <c r="E12" s="1527"/>
      <c r="F12" s="1527"/>
      <c r="G12" s="1527"/>
    </row>
    <row r="13" spans="2:7" ht="19.5" customHeight="1">
      <c r="B13" s="1521" t="s">
        <v>1496</v>
      </c>
      <c r="C13" s="1521"/>
      <c r="D13" s="1521"/>
      <c r="E13" s="1521"/>
    </row>
    <row r="14" spans="2:7" s="1524" customFormat="1" ht="43.5" customHeight="1" thickBot="1">
      <c r="B14" s="1535" t="s">
        <v>701</v>
      </c>
      <c r="C14" s="1535" t="s">
        <v>711</v>
      </c>
      <c r="D14" s="3424" t="s">
        <v>712</v>
      </c>
      <c r="E14" s="3424"/>
      <c r="F14" s="1535" t="s">
        <v>713</v>
      </c>
      <c r="G14" s="1530" t="s">
        <v>714</v>
      </c>
    </row>
    <row r="15" spans="2:7" ht="112.5" customHeight="1" thickTop="1">
      <c r="B15" s="1536"/>
      <c r="C15" s="1537" t="s">
        <v>715</v>
      </c>
      <c r="D15" s="3425"/>
      <c r="E15" s="3425"/>
      <c r="F15" s="1531"/>
      <c r="G15" s="1553" t="s">
        <v>2281</v>
      </c>
    </row>
    <row r="16" spans="2:7" ht="53.1" customHeight="1">
      <c r="B16" s="1539"/>
      <c r="C16" s="1540" t="s">
        <v>716</v>
      </c>
      <c r="D16" s="3426"/>
      <c r="E16" s="3426"/>
      <c r="F16" s="3427"/>
      <c r="G16" s="1541" t="s">
        <v>1901</v>
      </c>
    </row>
    <row r="17" spans="2:7" ht="39.75" customHeight="1">
      <c r="B17" s="3428"/>
      <c r="C17" s="3431" t="s">
        <v>718</v>
      </c>
      <c r="D17" s="3464"/>
      <c r="E17" s="3466" t="s">
        <v>744</v>
      </c>
      <c r="F17" s="3468"/>
      <c r="G17" s="3432" t="s">
        <v>2282</v>
      </c>
    </row>
    <row r="18" spans="2:7" ht="39.75" customHeight="1">
      <c r="B18" s="3430"/>
      <c r="C18" s="3431"/>
      <c r="D18" s="3465"/>
      <c r="E18" s="3467"/>
      <c r="F18" s="3469"/>
      <c r="G18" s="3433"/>
    </row>
    <row r="19" spans="2:7" ht="58.5" customHeight="1">
      <c r="B19" s="3428"/>
      <c r="C19" s="3431" t="s">
        <v>725</v>
      </c>
      <c r="D19" s="3464"/>
      <c r="E19" s="3466" t="s">
        <v>726</v>
      </c>
      <c r="F19" s="3471"/>
      <c r="G19" s="3473" t="s">
        <v>2283</v>
      </c>
    </row>
    <row r="20" spans="2:7" ht="58.5" customHeight="1">
      <c r="B20" s="3430"/>
      <c r="C20" s="3431"/>
      <c r="D20" s="3465"/>
      <c r="E20" s="3467"/>
      <c r="F20" s="3472"/>
      <c r="G20" s="3474"/>
    </row>
    <row r="21" spans="2:7" ht="53.1" customHeight="1">
      <c r="B21" s="1539"/>
      <c r="C21" s="1546" t="s">
        <v>728</v>
      </c>
      <c r="D21" s="3434"/>
      <c r="E21" s="3434"/>
      <c r="F21" s="3434"/>
      <c r="G21" s="1547" t="s">
        <v>2270</v>
      </c>
    </row>
    <row r="22" spans="2:7">
      <c r="B22" s="1548"/>
      <c r="C22" s="1549"/>
      <c r="D22" s="1548"/>
      <c r="E22" s="1548"/>
      <c r="F22" s="1550"/>
      <c r="G22" s="1551"/>
    </row>
    <row r="23" spans="2:7" ht="13.5" customHeight="1">
      <c r="B23" s="3435" t="s">
        <v>729</v>
      </c>
      <c r="C23" s="3435"/>
      <c r="D23" s="3435"/>
      <c r="E23" s="3435"/>
      <c r="F23" s="3435"/>
      <c r="G23" s="3435"/>
    </row>
    <row r="24" spans="2:7" ht="3" customHeight="1">
      <c r="B24" s="3435"/>
      <c r="C24" s="3435"/>
      <c r="D24" s="3435"/>
      <c r="E24" s="3435"/>
      <c r="F24" s="3435"/>
      <c r="G24" s="3435"/>
    </row>
    <row r="25" spans="2:7" ht="37.5" customHeight="1">
      <c r="B25" s="3423" t="s">
        <v>730</v>
      </c>
      <c r="C25" s="3470"/>
      <c r="D25" s="3470"/>
      <c r="E25" s="3470"/>
      <c r="F25" s="3470"/>
      <c r="G25" s="3470"/>
    </row>
    <row r="26" spans="2:7" ht="3" customHeight="1">
      <c r="B26" s="1526"/>
    </row>
    <row r="27" spans="2:7">
      <c r="B27" s="1571"/>
    </row>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9"/>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1809" r:id="rId4" name="Check Box 1">
              <controlPr defaultSize="0" autoFill="0" autoLine="0" autoPict="0">
                <anchor moveWithCells="1">
                  <from>
                    <xdr:col>1</xdr:col>
                    <xdr:colOff>289560</xdr:colOff>
                    <xdr:row>9</xdr:row>
                    <xdr:rowOff>30480</xdr:rowOff>
                  </from>
                  <to>
                    <xdr:col>2</xdr:col>
                    <xdr:colOff>7620</xdr:colOff>
                    <xdr:row>9</xdr:row>
                    <xdr:rowOff>175260</xdr:rowOff>
                  </to>
                </anchor>
              </controlPr>
            </control>
          </mc:Choice>
        </mc:AlternateContent>
        <mc:AlternateContent xmlns:mc="http://schemas.openxmlformats.org/markup-compatibility/2006">
          <mc:Choice Requires="x14">
            <control shapeId="1271810" r:id="rId5" name="Check Box 2">
              <controlPr defaultSize="0" autoFill="0" autoLine="0" autoPict="0">
                <anchor moveWithCells="1">
                  <from>
                    <xdr:col>1</xdr:col>
                    <xdr:colOff>289560</xdr:colOff>
                    <xdr:row>14</xdr:row>
                    <xdr:rowOff>495300</xdr:rowOff>
                  </from>
                  <to>
                    <xdr:col>2</xdr:col>
                    <xdr:colOff>22860</xdr:colOff>
                    <xdr:row>14</xdr:row>
                    <xdr:rowOff>655320</xdr:rowOff>
                  </to>
                </anchor>
              </controlPr>
            </control>
          </mc:Choice>
        </mc:AlternateContent>
        <mc:AlternateContent xmlns:mc="http://schemas.openxmlformats.org/markup-compatibility/2006">
          <mc:Choice Requires="x14">
            <control shapeId="1271811" r:id="rId6" name="Check Box 3">
              <controlPr defaultSize="0" autoFill="0" autoLine="0" autoPict="0">
                <anchor moveWithCells="1">
                  <from>
                    <xdr:col>1</xdr:col>
                    <xdr:colOff>289560</xdr:colOff>
                    <xdr:row>15</xdr:row>
                    <xdr:rowOff>213360</xdr:rowOff>
                  </from>
                  <to>
                    <xdr:col>2</xdr:col>
                    <xdr:colOff>22860</xdr:colOff>
                    <xdr:row>15</xdr:row>
                    <xdr:rowOff>365760</xdr:rowOff>
                  </to>
                </anchor>
              </controlPr>
            </control>
          </mc:Choice>
        </mc:AlternateContent>
        <mc:AlternateContent xmlns:mc="http://schemas.openxmlformats.org/markup-compatibility/2006">
          <mc:Choice Requires="x14">
            <control shapeId="1271812" r:id="rId7" name="Check Box 4">
              <controlPr defaultSize="0" autoFill="0" autoLine="0" autoPict="0">
                <anchor moveWithCells="1">
                  <from>
                    <xdr:col>1</xdr:col>
                    <xdr:colOff>289560</xdr:colOff>
                    <xdr:row>16</xdr:row>
                    <xdr:rowOff>335280</xdr:rowOff>
                  </from>
                  <to>
                    <xdr:col>2</xdr:col>
                    <xdr:colOff>22860</xdr:colOff>
                    <xdr:row>17</xdr:row>
                    <xdr:rowOff>83820</xdr:rowOff>
                  </to>
                </anchor>
              </controlPr>
            </control>
          </mc:Choice>
        </mc:AlternateContent>
        <mc:AlternateContent xmlns:mc="http://schemas.openxmlformats.org/markup-compatibility/2006">
          <mc:Choice Requires="x14">
            <control shapeId="1271813" r:id="rId8" name="Check Box 5">
              <controlPr defaultSize="0" autoFill="0" autoLine="0" autoPict="0">
                <anchor moveWithCells="1">
                  <from>
                    <xdr:col>1</xdr:col>
                    <xdr:colOff>289560</xdr:colOff>
                    <xdr:row>18</xdr:row>
                    <xdr:rowOff>495300</xdr:rowOff>
                  </from>
                  <to>
                    <xdr:col>2</xdr:col>
                    <xdr:colOff>22860</xdr:colOff>
                    <xdr:row>19</xdr:row>
                    <xdr:rowOff>60960</xdr:rowOff>
                  </to>
                </anchor>
              </controlPr>
            </control>
          </mc:Choice>
        </mc:AlternateContent>
        <mc:AlternateContent xmlns:mc="http://schemas.openxmlformats.org/markup-compatibility/2006">
          <mc:Choice Requires="x14">
            <control shapeId="1271814" r:id="rId9" name="Check Box 6">
              <controlPr defaultSize="0" autoFill="0" autoLine="0" autoPict="0">
                <anchor moveWithCells="1">
                  <from>
                    <xdr:col>3</xdr:col>
                    <xdr:colOff>7620</xdr:colOff>
                    <xdr:row>16</xdr:row>
                    <xdr:rowOff>304800</xdr:rowOff>
                  </from>
                  <to>
                    <xdr:col>4</xdr:col>
                    <xdr:colOff>304800</xdr:colOff>
                    <xdr:row>17</xdr:row>
                    <xdr:rowOff>60960</xdr:rowOff>
                  </to>
                </anchor>
              </controlPr>
            </control>
          </mc:Choice>
        </mc:AlternateContent>
        <mc:AlternateContent xmlns:mc="http://schemas.openxmlformats.org/markup-compatibility/2006">
          <mc:Choice Requires="x14">
            <control shapeId="1271815" r:id="rId10" name="Check Box 7">
              <controlPr defaultSize="0" autoFill="0" autoLine="0" autoPict="0">
                <anchor moveWithCells="1">
                  <from>
                    <xdr:col>1</xdr:col>
                    <xdr:colOff>289560</xdr:colOff>
                    <xdr:row>10</xdr:row>
                    <xdr:rowOff>60960</xdr:rowOff>
                  </from>
                  <to>
                    <xdr:col>2</xdr:col>
                    <xdr:colOff>7620</xdr:colOff>
                    <xdr:row>10</xdr:row>
                    <xdr:rowOff>190500</xdr:rowOff>
                  </to>
                </anchor>
              </controlPr>
            </control>
          </mc:Choice>
        </mc:AlternateContent>
        <mc:AlternateContent xmlns:mc="http://schemas.openxmlformats.org/markup-compatibility/2006">
          <mc:Choice Requires="x14">
            <control shapeId="1271816" r:id="rId11" name="Check Box 8">
              <controlPr defaultSize="0" autoFill="0" autoLine="0" autoPict="0">
                <anchor moveWithCells="1">
                  <from>
                    <xdr:col>3</xdr:col>
                    <xdr:colOff>7620</xdr:colOff>
                    <xdr:row>18</xdr:row>
                    <xdr:rowOff>525780</xdr:rowOff>
                  </from>
                  <to>
                    <xdr:col>4</xdr:col>
                    <xdr:colOff>304800</xdr:colOff>
                    <xdr:row>19</xdr:row>
                    <xdr:rowOff>83820</xdr:rowOff>
                  </to>
                </anchor>
              </controlPr>
            </control>
          </mc:Choice>
        </mc:AlternateContent>
        <mc:AlternateContent xmlns:mc="http://schemas.openxmlformats.org/markup-compatibility/2006">
          <mc:Choice Requires="x14">
            <control shapeId="1271817" r:id="rId12" name="Check Box 9">
              <controlPr defaultSize="0" autoFill="0" autoLine="0" autoPict="0">
                <anchor moveWithCells="1">
                  <from>
                    <xdr:col>1</xdr:col>
                    <xdr:colOff>289560</xdr:colOff>
                    <xdr:row>20</xdr:row>
                    <xdr:rowOff>190500</xdr:rowOff>
                  </from>
                  <to>
                    <xdr:col>2</xdr:col>
                    <xdr:colOff>22860</xdr:colOff>
                    <xdr:row>20</xdr:row>
                    <xdr:rowOff>342900</xdr:rowOff>
                  </to>
                </anchor>
              </controlPr>
            </control>
          </mc:Choice>
        </mc:AlternateContent>
        <mc:AlternateContent xmlns:mc="http://schemas.openxmlformats.org/markup-compatibility/2006">
          <mc:Choice Requires="x14">
            <control shapeId="1271818" r:id="rId13" name="Check Box 10">
              <controlPr defaultSize="0" autoFill="0" autoLine="0" autoPict="0">
                <anchor moveWithCells="1">
                  <from>
                    <xdr:col>1</xdr:col>
                    <xdr:colOff>289560</xdr:colOff>
                    <xdr:row>9</xdr:row>
                    <xdr:rowOff>30480</xdr:rowOff>
                  </from>
                  <to>
                    <xdr:col>2</xdr:col>
                    <xdr:colOff>7620</xdr:colOff>
                    <xdr:row>9</xdr:row>
                    <xdr:rowOff>175260</xdr:rowOff>
                  </to>
                </anchor>
              </controlPr>
            </control>
          </mc:Choice>
        </mc:AlternateContent>
        <mc:AlternateContent xmlns:mc="http://schemas.openxmlformats.org/markup-compatibility/2006">
          <mc:Choice Requires="x14">
            <control shapeId="1271819" r:id="rId14" name="Check Box 11">
              <controlPr defaultSize="0" autoFill="0" autoLine="0" autoPict="0">
                <anchor moveWithCells="1">
                  <from>
                    <xdr:col>1</xdr:col>
                    <xdr:colOff>289560</xdr:colOff>
                    <xdr:row>14</xdr:row>
                    <xdr:rowOff>495300</xdr:rowOff>
                  </from>
                  <to>
                    <xdr:col>2</xdr:col>
                    <xdr:colOff>22860</xdr:colOff>
                    <xdr:row>14</xdr:row>
                    <xdr:rowOff>655320</xdr:rowOff>
                  </to>
                </anchor>
              </controlPr>
            </control>
          </mc:Choice>
        </mc:AlternateContent>
        <mc:AlternateContent xmlns:mc="http://schemas.openxmlformats.org/markup-compatibility/2006">
          <mc:Choice Requires="x14">
            <control shapeId="1271820" r:id="rId15" name="Check Box 12">
              <controlPr defaultSize="0" autoFill="0" autoLine="0" autoPict="0">
                <anchor moveWithCells="1">
                  <from>
                    <xdr:col>1</xdr:col>
                    <xdr:colOff>289560</xdr:colOff>
                    <xdr:row>15</xdr:row>
                    <xdr:rowOff>213360</xdr:rowOff>
                  </from>
                  <to>
                    <xdr:col>2</xdr:col>
                    <xdr:colOff>22860</xdr:colOff>
                    <xdr:row>15</xdr:row>
                    <xdr:rowOff>365760</xdr:rowOff>
                  </to>
                </anchor>
              </controlPr>
            </control>
          </mc:Choice>
        </mc:AlternateContent>
        <mc:AlternateContent xmlns:mc="http://schemas.openxmlformats.org/markup-compatibility/2006">
          <mc:Choice Requires="x14">
            <control shapeId="1271821" r:id="rId16" name="Check Box 13">
              <controlPr defaultSize="0" autoFill="0" autoLine="0" autoPict="0">
                <anchor moveWithCells="1">
                  <from>
                    <xdr:col>1</xdr:col>
                    <xdr:colOff>289560</xdr:colOff>
                    <xdr:row>16</xdr:row>
                    <xdr:rowOff>335280</xdr:rowOff>
                  </from>
                  <to>
                    <xdr:col>2</xdr:col>
                    <xdr:colOff>22860</xdr:colOff>
                    <xdr:row>17</xdr:row>
                    <xdr:rowOff>83820</xdr:rowOff>
                  </to>
                </anchor>
              </controlPr>
            </control>
          </mc:Choice>
        </mc:AlternateContent>
        <mc:AlternateContent xmlns:mc="http://schemas.openxmlformats.org/markup-compatibility/2006">
          <mc:Choice Requires="x14">
            <control shapeId="1271822" r:id="rId17" name="Check Box 14">
              <controlPr defaultSize="0" autoFill="0" autoLine="0" autoPict="0">
                <anchor moveWithCells="1">
                  <from>
                    <xdr:col>1</xdr:col>
                    <xdr:colOff>289560</xdr:colOff>
                    <xdr:row>18</xdr:row>
                    <xdr:rowOff>495300</xdr:rowOff>
                  </from>
                  <to>
                    <xdr:col>2</xdr:col>
                    <xdr:colOff>22860</xdr:colOff>
                    <xdr:row>19</xdr:row>
                    <xdr:rowOff>60960</xdr:rowOff>
                  </to>
                </anchor>
              </controlPr>
            </control>
          </mc:Choice>
        </mc:AlternateContent>
        <mc:AlternateContent xmlns:mc="http://schemas.openxmlformats.org/markup-compatibility/2006">
          <mc:Choice Requires="x14">
            <control shapeId="1271823" r:id="rId18" name="Check Box 15">
              <controlPr defaultSize="0" autoFill="0" autoLine="0" autoPict="0">
                <anchor moveWithCells="1">
                  <from>
                    <xdr:col>3</xdr:col>
                    <xdr:colOff>7620</xdr:colOff>
                    <xdr:row>16</xdr:row>
                    <xdr:rowOff>304800</xdr:rowOff>
                  </from>
                  <to>
                    <xdr:col>4</xdr:col>
                    <xdr:colOff>304800</xdr:colOff>
                    <xdr:row>17</xdr:row>
                    <xdr:rowOff>60960</xdr:rowOff>
                  </to>
                </anchor>
              </controlPr>
            </control>
          </mc:Choice>
        </mc:AlternateContent>
        <mc:AlternateContent xmlns:mc="http://schemas.openxmlformats.org/markup-compatibility/2006">
          <mc:Choice Requires="x14">
            <control shapeId="1271824" r:id="rId19" name="Check Box 16">
              <controlPr defaultSize="0" autoFill="0" autoLine="0" autoPict="0">
                <anchor moveWithCells="1">
                  <from>
                    <xdr:col>1</xdr:col>
                    <xdr:colOff>289560</xdr:colOff>
                    <xdr:row>10</xdr:row>
                    <xdr:rowOff>60960</xdr:rowOff>
                  </from>
                  <to>
                    <xdr:col>2</xdr:col>
                    <xdr:colOff>7620</xdr:colOff>
                    <xdr:row>10</xdr:row>
                    <xdr:rowOff>190500</xdr:rowOff>
                  </to>
                </anchor>
              </controlPr>
            </control>
          </mc:Choice>
        </mc:AlternateContent>
        <mc:AlternateContent xmlns:mc="http://schemas.openxmlformats.org/markup-compatibility/2006">
          <mc:Choice Requires="x14">
            <control shapeId="1271825" r:id="rId20" name="Check Box 17">
              <controlPr defaultSize="0" autoFill="0" autoLine="0" autoPict="0">
                <anchor moveWithCells="1">
                  <from>
                    <xdr:col>3</xdr:col>
                    <xdr:colOff>7620</xdr:colOff>
                    <xdr:row>18</xdr:row>
                    <xdr:rowOff>525780</xdr:rowOff>
                  </from>
                  <to>
                    <xdr:col>4</xdr:col>
                    <xdr:colOff>304800</xdr:colOff>
                    <xdr:row>19</xdr:row>
                    <xdr:rowOff>83820</xdr:rowOff>
                  </to>
                </anchor>
              </controlPr>
            </control>
          </mc:Choice>
        </mc:AlternateContent>
        <mc:AlternateContent xmlns:mc="http://schemas.openxmlformats.org/markup-compatibility/2006">
          <mc:Choice Requires="x14">
            <control shapeId="1271826" r:id="rId21" name="Check Box 18">
              <controlPr defaultSize="0" autoFill="0" autoLine="0" autoPict="0">
                <anchor moveWithCells="1">
                  <from>
                    <xdr:col>1</xdr:col>
                    <xdr:colOff>289560</xdr:colOff>
                    <xdr:row>20</xdr:row>
                    <xdr:rowOff>190500</xdr:rowOff>
                  </from>
                  <to>
                    <xdr:col>2</xdr:col>
                    <xdr:colOff>22860</xdr:colOff>
                    <xdr:row>20</xdr:row>
                    <xdr:rowOff>342900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85" zoomScaleNormal="100" zoomScaleSheetLayoutView="85" workbookViewId="0">
      <selection activeCell="G5" sqref="G5"/>
    </sheetView>
  </sheetViews>
  <sheetFormatPr defaultColWidth="8.88671875" defaultRowHeight="13.2"/>
  <cols>
    <col min="1" max="1" width="0.88671875" style="1521" customWidth="1"/>
    <col min="2" max="2" width="12.44140625" style="1521" bestFit="1" customWidth="1"/>
    <col min="3" max="3" width="15.21875" style="1522" customWidth="1"/>
    <col min="4" max="4" width="3.109375" style="1523" bestFit="1" customWidth="1"/>
    <col min="5" max="5" width="13" style="1524" customWidth="1"/>
    <col min="6" max="6" width="9.88671875" style="1521" customWidth="1"/>
    <col min="7" max="7" width="57.6640625" style="1521" customWidth="1"/>
    <col min="8" max="8" width="12.109375" style="1521" customWidth="1"/>
    <col min="9" max="16384" width="8.88671875" style="1521"/>
  </cols>
  <sheetData>
    <row r="1" spans="2:7">
      <c r="G1" s="1525" t="s">
        <v>2266</v>
      </c>
    </row>
    <row r="2" spans="2:7" ht="24.75" customHeight="1">
      <c r="B2" s="3417" t="s">
        <v>766</v>
      </c>
      <c r="C2" s="3417"/>
      <c r="D2" s="3417"/>
      <c r="E2" s="3417"/>
      <c r="F2" s="3417"/>
      <c r="G2" s="3417"/>
    </row>
    <row r="3" spans="2:7" ht="19.5" customHeight="1">
      <c r="B3" s="3418" t="str">
        <f>入力シート!C10</f>
        <v>県道博多天神線排水性舗装工事（第２工区）</v>
      </c>
      <c r="C3" s="3418"/>
      <c r="D3" s="3418"/>
      <c r="E3" s="3418"/>
      <c r="F3" s="3418"/>
      <c r="G3" s="3418"/>
    </row>
    <row r="4" spans="2:7" ht="19.5" customHeight="1">
      <c r="B4" s="1526"/>
      <c r="C4" s="1527"/>
      <c r="D4" s="1527"/>
      <c r="E4" s="1527"/>
      <c r="F4" s="1527"/>
      <c r="G4" s="1528" t="str">
        <f>入力シート!C26</f>
        <v>(株）福岡企画技調</v>
      </c>
    </row>
    <row r="5" spans="2:7" ht="19.5" customHeight="1">
      <c r="C5" s="1527"/>
      <c r="D5" s="1527"/>
      <c r="E5" s="1527"/>
      <c r="F5" s="1527"/>
      <c r="G5" s="1527"/>
    </row>
    <row r="6" spans="2:7" ht="9" customHeight="1">
      <c r="B6" s="1527"/>
      <c r="C6" s="1527"/>
      <c r="D6" s="1527"/>
      <c r="E6" s="1527"/>
      <c r="F6" s="1527"/>
      <c r="G6" s="1527"/>
    </row>
    <row r="7" spans="2:7" ht="19.5" customHeight="1">
      <c r="B7" s="1526" t="s">
        <v>1559</v>
      </c>
      <c r="C7" s="1526"/>
      <c r="D7" s="1526"/>
      <c r="E7" s="1526"/>
      <c r="F7" s="1526"/>
      <c r="G7" s="1529"/>
    </row>
    <row r="8" spans="2:7" ht="21.75" customHeight="1" thickBot="1">
      <c r="B8" s="1572" t="s">
        <v>701</v>
      </c>
      <c r="C8" s="1572" t="s">
        <v>702</v>
      </c>
      <c r="D8" s="3475" t="s">
        <v>703</v>
      </c>
      <c r="E8" s="3476"/>
      <c r="F8" s="3476"/>
      <c r="G8" s="3477"/>
    </row>
    <row r="9" spans="2:7" ht="21.75" customHeight="1" thickTop="1">
      <c r="B9" s="1552" t="s">
        <v>704</v>
      </c>
      <c r="C9" s="1552" t="s">
        <v>705</v>
      </c>
      <c r="D9" s="3436" t="s">
        <v>767</v>
      </c>
      <c r="E9" s="3436"/>
      <c r="F9" s="3436"/>
      <c r="G9" s="3436"/>
    </row>
    <row r="10" spans="2:7" ht="21.75" customHeight="1">
      <c r="B10" s="1573" t="s">
        <v>704</v>
      </c>
      <c r="C10" s="1573" t="s">
        <v>707</v>
      </c>
      <c r="D10" s="3478" t="s">
        <v>768</v>
      </c>
      <c r="E10" s="3478"/>
      <c r="F10" s="3478"/>
      <c r="G10" s="3478"/>
    </row>
    <row r="11" spans="2:7" ht="21.75" customHeight="1">
      <c r="B11" s="1559" t="s">
        <v>704</v>
      </c>
      <c r="C11" s="1559" t="s">
        <v>709</v>
      </c>
      <c r="D11" s="3438" t="s">
        <v>769</v>
      </c>
      <c r="E11" s="3438"/>
      <c r="F11" s="3438"/>
      <c r="G11" s="3438"/>
    </row>
    <row r="12" spans="2:7" ht="9" customHeight="1">
      <c r="B12" s="1527"/>
      <c r="C12" s="1527"/>
      <c r="D12" s="1527"/>
      <c r="E12" s="1527"/>
      <c r="F12" s="1527"/>
      <c r="G12" s="1527"/>
    </row>
    <row r="13" spans="2:7" ht="19.5" customHeight="1">
      <c r="B13" s="1526" t="s">
        <v>1497</v>
      </c>
      <c r="C13" s="1526"/>
      <c r="D13" s="1526"/>
      <c r="E13" s="1526"/>
      <c r="F13" s="1526"/>
      <c r="G13" s="1526"/>
    </row>
    <row r="14" spans="2:7" s="1524" customFormat="1" ht="43.5" customHeight="1" thickBot="1">
      <c r="B14" s="1535" t="s">
        <v>701</v>
      </c>
      <c r="C14" s="1535" t="s">
        <v>711</v>
      </c>
      <c r="D14" s="3424" t="s">
        <v>712</v>
      </c>
      <c r="E14" s="3424"/>
      <c r="F14" s="1535" t="s">
        <v>713</v>
      </c>
      <c r="G14" s="1530" t="s">
        <v>714</v>
      </c>
    </row>
    <row r="15" spans="2:7" ht="156" customHeight="1" thickTop="1">
      <c r="B15" s="1536"/>
      <c r="C15" s="1537" t="s">
        <v>715</v>
      </c>
      <c r="D15" s="3425"/>
      <c r="E15" s="3425"/>
      <c r="F15" s="1531"/>
      <c r="G15" s="1553" t="s">
        <v>2284</v>
      </c>
    </row>
    <row r="16" spans="2:7" ht="53.1" customHeight="1">
      <c r="B16" s="1539"/>
      <c r="C16" s="1540" t="s">
        <v>716</v>
      </c>
      <c r="D16" s="3426"/>
      <c r="E16" s="3426"/>
      <c r="F16" s="3427"/>
      <c r="G16" s="1554" t="s">
        <v>1856</v>
      </c>
    </row>
    <row r="17" spans="2:7" ht="24" customHeight="1">
      <c r="B17" s="3479" t="s">
        <v>717</v>
      </c>
      <c r="C17" s="3481" t="s">
        <v>718</v>
      </c>
      <c r="D17" s="3482"/>
      <c r="E17" s="3482"/>
      <c r="F17" s="3484"/>
      <c r="G17" s="3485"/>
    </row>
    <row r="18" spans="2:7" ht="24" customHeight="1">
      <c r="B18" s="3480"/>
      <c r="C18" s="3481"/>
      <c r="D18" s="3483"/>
      <c r="E18" s="3483"/>
      <c r="F18" s="3436"/>
      <c r="G18" s="3486"/>
    </row>
    <row r="19" spans="2:7" ht="80.25" customHeight="1">
      <c r="B19" s="3428"/>
      <c r="C19" s="3431" t="s">
        <v>725</v>
      </c>
      <c r="D19" s="3464"/>
      <c r="E19" s="3466" t="s">
        <v>1560</v>
      </c>
      <c r="F19" s="3471"/>
      <c r="G19" s="3473" t="s">
        <v>2285</v>
      </c>
    </row>
    <row r="20" spans="2:7" ht="80.25" customHeight="1">
      <c r="B20" s="3430"/>
      <c r="C20" s="3431"/>
      <c r="D20" s="3465"/>
      <c r="E20" s="3467"/>
      <c r="F20" s="3472"/>
      <c r="G20" s="3474"/>
    </row>
    <row r="21" spans="2:7" ht="43.5" customHeight="1">
      <c r="B21" s="1539"/>
      <c r="C21" s="1546" t="s">
        <v>728</v>
      </c>
      <c r="D21" s="3434"/>
      <c r="E21" s="3434"/>
      <c r="F21" s="3434"/>
      <c r="G21" s="1547" t="s">
        <v>2270</v>
      </c>
    </row>
    <row r="22" spans="2:7" ht="4.5" customHeight="1">
      <c r="B22" s="1548"/>
      <c r="C22" s="1549"/>
      <c r="D22" s="1548"/>
      <c r="E22" s="1548"/>
      <c r="F22" s="1550"/>
      <c r="G22" s="1551"/>
    </row>
    <row r="23" spans="2:7" ht="13.5" customHeight="1">
      <c r="B23" s="3435" t="s">
        <v>729</v>
      </c>
      <c r="C23" s="3435"/>
      <c r="D23" s="3435"/>
      <c r="E23" s="3435"/>
      <c r="F23" s="3435"/>
      <c r="G23" s="3435"/>
    </row>
    <row r="24" spans="2:7" ht="3" customHeight="1">
      <c r="B24" s="3435"/>
      <c r="C24" s="3435"/>
      <c r="D24" s="3435"/>
      <c r="E24" s="3435"/>
      <c r="F24" s="3435"/>
      <c r="G24" s="3435"/>
    </row>
    <row r="25" spans="2:7" ht="32.25" customHeight="1">
      <c r="B25" s="3423" t="s">
        <v>730</v>
      </c>
      <c r="C25" s="3423"/>
      <c r="D25" s="3423"/>
      <c r="E25" s="3423"/>
      <c r="F25" s="3423"/>
      <c r="G25" s="3423"/>
    </row>
    <row r="26" spans="2:7" ht="3" customHeight="1">
      <c r="B26" s="1526"/>
    </row>
    <row r="27" spans="2:7">
      <c r="B27" s="1571"/>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9"/>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2833" r:id="rId4" name="Check Box 1">
              <controlPr defaultSize="0" autoFill="0" autoLine="0" autoPict="0">
                <anchor moveWithCells="1">
                  <from>
                    <xdr:col>1</xdr:col>
                    <xdr:colOff>289560</xdr:colOff>
                    <xdr:row>14</xdr:row>
                    <xdr:rowOff>708660</xdr:rowOff>
                  </from>
                  <to>
                    <xdr:col>2</xdr:col>
                    <xdr:colOff>30480</xdr:colOff>
                    <xdr:row>14</xdr:row>
                    <xdr:rowOff>868680</xdr:rowOff>
                  </to>
                </anchor>
              </controlPr>
            </control>
          </mc:Choice>
        </mc:AlternateContent>
        <mc:AlternateContent xmlns:mc="http://schemas.openxmlformats.org/markup-compatibility/2006">
          <mc:Choice Requires="x14">
            <control shapeId="1272834" r:id="rId5" name="Check Box 2">
              <controlPr defaultSize="0" autoFill="0" autoLine="0" autoPict="0">
                <anchor moveWithCells="1">
                  <from>
                    <xdr:col>1</xdr:col>
                    <xdr:colOff>297180</xdr:colOff>
                    <xdr:row>20</xdr:row>
                    <xdr:rowOff>144780</xdr:rowOff>
                  </from>
                  <to>
                    <xdr:col>2</xdr:col>
                    <xdr:colOff>30480</xdr:colOff>
                    <xdr:row>20</xdr:row>
                    <xdr:rowOff>297180</xdr:rowOff>
                  </to>
                </anchor>
              </controlPr>
            </control>
          </mc:Choice>
        </mc:AlternateContent>
        <mc:AlternateContent xmlns:mc="http://schemas.openxmlformats.org/markup-compatibility/2006">
          <mc:Choice Requires="x14">
            <control shapeId="1272835" r:id="rId6" name="Check Box 3">
              <controlPr defaultSize="0" autoFill="0" autoLine="0" autoPict="0">
                <anchor moveWithCells="1">
                  <from>
                    <xdr:col>1</xdr:col>
                    <xdr:colOff>289560</xdr:colOff>
                    <xdr:row>15</xdr:row>
                    <xdr:rowOff>190500</xdr:rowOff>
                  </from>
                  <to>
                    <xdr:col>2</xdr:col>
                    <xdr:colOff>30480</xdr:colOff>
                    <xdr:row>15</xdr:row>
                    <xdr:rowOff>342900</xdr:rowOff>
                  </to>
                </anchor>
              </controlPr>
            </control>
          </mc:Choice>
        </mc:AlternateContent>
        <mc:AlternateContent xmlns:mc="http://schemas.openxmlformats.org/markup-compatibility/2006">
          <mc:Choice Requires="x14">
            <control shapeId="1272836" r:id="rId7" name="Check Box 4">
              <controlPr defaultSize="0" autoFill="0" autoLine="0" autoPict="0">
                <anchor moveWithCells="1">
                  <from>
                    <xdr:col>3</xdr:col>
                    <xdr:colOff>7620</xdr:colOff>
                    <xdr:row>18</xdr:row>
                    <xdr:rowOff>716280</xdr:rowOff>
                  </from>
                  <to>
                    <xdr:col>4</xdr:col>
                    <xdr:colOff>304800</xdr:colOff>
                    <xdr:row>19</xdr:row>
                    <xdr:rowOff>60960</xdr:rowOff>
                  </to>
                </anchor>
              </controlPr>
            </control>
          </mc:Choice>
        </mc:AlternateContent>
        <mc:AlternateContent xmlns:mc="http://schemas.openxmlformats.org/markup-compatibility/2006">
          <mc:Choice Requires="x14">
            <control shapeId="1272837" r:id="rId8" name="Check Box 5">
              <controlPr defaultSize="0" autoFill="0" autoLine="0" autoPict="0">
                <anchor moveWithCells="1">
                  <from>
                    <xdr:col>1</xdr:col>
                    <xdr:colOff>289560</xdr:colOff>
                    <xdr:row>18</xdr:row>
                    <xdr:rowOff>746760</xdr:rowOff>
                  </from>
                  <to>
                    <xdr:col>2</xdr:col>
                    <xdr:colOff>30480</xdr:colOff>
                    <xdr:row>19</xdr:row>
                    <xdr:rowOff>83820</xdr:rowOff>
                  </to>
                </anchor>
              </controlPr>
            </control>
          </mc:Choice>
        </mc:AlternateContent>
        <mc:AlternateContent xmlns:mc="http://schemas.openxmlformats.org/markup-compatibility/2006">
          <mc:Choice Requires="x14">
            <control shapeId="1272838" r:id="rId9" name="Check Box 6">
              <controlPr defaultSize="0" autoFill="0" autoLine="0" autoPict="0">
                <anchor moveWithCells="1">
                  <from>
                    <xdr:col>1</xdr:col>
                    <xdr:colOff>289560</xdr:colOff>
                    <xdr:row>14</xdr:row>
                    <xdr:rowOff>708660</xdr:rowOff>
                  </from>
                  <to>
                    <xdr:col>2</xdr:col>
                    <xdr:colOff>30480</xdr:colOff>
                    <xdr:row>14</xdr:row>
                    <xdr:rowOff>868680</xdr:rowOff>
                  </to>
                </anchor>
              </controlPr>
            </control>
          </mc:Choice>
        </mc:AlternateContent>
        <mc:AlternateContent xmlns:mc="http://schemas.openxmlformats.org/markup-compatibility/2006">
          <mc:Choice Requires="x14">
            <control shapeId="1272839" r:id="rId10" name="Check Box 7">
              <controlPr defaultSize="0" autoFill="0" autoLine="0" autoPict="0">
                <anchor moveWithCells="1">
                  <from>
                    <xdr:col>1</xdr:col>
                    <xdr:colOff>297180</xdr:colOff>
                    <xdr:row>20</xdr:row>
                    <xdr:rowOff>144780</xdr:rowOff>
                  </from>
                  <to>
                    <xdr:col>2</xdr:col>
                    <xdr:colOff>30480</xdr:colOff>
                    <xdr:row>20</xdr:row>
                    <xdr:rowOff>297180</xdr:rowOff>
                  </to>
                </anchor>
              </controlPr>
            </control>
          </mc:Choice>
        </mc:AlternateContent>
        <mc:AlternateContent xmlns:mc="http://schemas.openxmlformats.org/markup-compatibility/2006">
          <mc:Choice Requires="x14">
            <control shapeId="1272840" r:id="rId11" name="Check Box 8">
              <controlPr defaultSize="0" autoFill="0" autoLine="0" autoPict="0">
                <anchor moveWithCells="1">
                  <from>
                    <xdr:col>1</xdr:col>
                    <xdr:colOff>289560</xdr:colOff>
                    <xdr:row>15</xdr:row>
                    <xdr:rowOff>190500</xdr:rowOff>
                  </from>
                  <to>
                    <xdr:col>2</xdr:col>
                    <xdr:colOff>30480</xdr:colOff>
                    <xdr:row>15</xdr:row>
                    <xdr:rowOff>342900</xdr:rowOff>
                  </to>
                </anchor>
              </controlPr>
            </control>
          </mc:Choice>
        </mc:AlternateContent>
        <mc:AlternateContent xmlns:mc="http://schemas.openxmlformats.org/markup-compatibility/2006">
          <mc:Choice Requires="x14">
            <control shapeId="1272841" r:id="rId12" name="Check Box 9">
              <controlPr defaultSize="0" autoFill="0" autoLine="0" autoPict="0">
                <anchor moveWithCells="1">
                  <from>
                    <xdr:col>3</xdr:col>
                    <xdr:colOff>7620</xdr:colOff>
                    <xdr:row>18</xdr:row>
                    <xdr:rowOff>716280</xdr:rowOff>
                  </from>
                  <to>
                    <xdr:col>4</xdr:col>
                    <xdr:colOff>304800</xdr:colOff>
                    <xdr:row>19</xdr:row>
                    <xdr:rowOff>60960</xdr:rowOff>
                  </to>
                </anchor>
              </controlPr>
            </control>
          </mc:Choice>
        </mc:AlternateContent>
        <mc:AlternateContent xmlns:mc="http://schemas.openxmlformats.org/markup-compatibility/2006">
          <mc:Choice Requires="x14">
            <control shapeId="1272842" r:id="rId13" name="Check Box 10">
              <controlPr defaultSize="0" autoFill="0" autoLine="0" autoPict="0">
                <anchor moveWithCells="1">
                  <from>
                    <xdr:col>1</xdr:col>
                    <xdr:colOff>289560</xdr:colOff>
                    <xdr:row>18</xdr:row>
                    <xdr:rowOff>746760</xdr:rowOff>
                  </from>
                  <to>
                    <xdr:col>2</xdr:col>
                    <xdr:colOff>30480</xdr:colOff>
                    <xdr:row>19</xdr:row>
                    <xdr:rowOff>83820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9"/>
  <sheetViews>
    <sheetView view="pageBreakPreview" zoomScale="115" zoomScaleNormal="100" zoomScaleSheetLayoutView="115" workbookViewId="0">
      <selection activeCell="G5" sqref="G5"/>
    </sheetView>
  </sheetViews>
  <sheetFormatPr defaultColWidth="8.88671875" defaultRowHeight="13.2"/>
  <cols>
    <col min="1" max="1" width="0.88671875" style="1521" customWidth="1"/>
    <col min="2" max="2" width="12.44140625" style="1521" bestFit="1" customWidth="1"/>
    <col min="3" max="3" width="15.21875" style="1522" customWidth="1"/>
    <col min="4" max="4" width="3.109375" style="1523" bestFit="1" customWidth="1"/>
    <col min="5" max="5" width="13" style="1524" customWidth="1"/>
    <col min="6" max="6" width="9.88671875" style="1521" customWidth="1"/>
    <col min="7" max="7" width="57.6640625" style="1521" customWidth="1"/>
    <col min="8" max="8" width="12.109375" style="1521" customWidth="1"/>
    <col min="9" max="16384" width="8.88671875" style="1521"/>
  </cols>
  <sheetData>
    <row r="1" spans="2:7">
      <c r="G1" s="1525" t="s">
        <v>2266</v>
      </c>
    </row>
    <row r="2" spans="2:7" ht="24.75" customHeight="1">
      <c r="B2" s="3417" t="s">
        <v>745</v>
      </c>
      <c r="C2" s="3417"/>
      <c r="D2" s="3417"/>
      <c r="E2" s="3417"/>
      <c r="F2" s="3417"/>
      <c r="G2" s="3417"/>
    </row>
    <row r="3" spans="2:7" ht="19.5" customHeight="1">
      <c r="B3" s="3418" t="str">
        <f>入力シート!C10</f>
        <v>県道博多天神線排水性舗装工事（第２工区）</v>
      </c>
      <c r="C3" s="3418"/>
      <c r="D3" s="3418"/>
      <c r="E3" s="3418"/>
      <c r="F3" s="3418"/>
      <c r="G3" s="3418"/>
    </row>
    <row r="4" spans="2:7" ht="19.5" customHeight="1">
      <c r="B4" s="1526"/>
      <c r="C4" s="1527"/>
      <c r="D4" s="1527"/>
      <c r="E4" s="1527"/>
      <c r="F4" s="1527"/>
      <c r="G4" s="1528" t="str">
        <f>入力シート!C26</f>
        <v>(株）福岡企画技調</v>
      </c>
    </row>
    <row r="5" spans="2:7" ht="19.5" customHeight="1">
      <c r="B5" s="1521" t="s">
        <v>746</v>
      </c>
      <c r="C5" s="1527"/>
      <c r="D5" s="1527"/>
      <c r="E5" s="1527"/>
      <c r="F5" s="1527"/>
      <c r="G5" s="1527"/>
    </row>
    <row r="6" spans="2:7" ht="9" customHeight="1">
      <c r="B6" s="1527"/>
      <c r="C6" s="1527"/>
      <c r="D6" s="1527"/>
      <c r="E6" s="1527"/>
      <c r="F6" s="1527"/>
      <c r="G6" s="1527"/>
    </row>
    <row r="7" spans="2:7" ht="19.5" customHeight="1">
      <c r="B7" s="1526" t="s">
        <v>1559</v>
      </c>
      <c r="C7" s="1526"/>
      <c r="D7" s="1526"/>
      <c r="E7" s="1526"/>
      <c r="F7" s="1526"/>
      <c r="G7" s="1529"/>
    </row>
    <row r="8" spans="2:7" ht="21.75" customHeight="1" thickBot="1">
      <c r="B8" s="1530" t="s">
        <v>701</v>
      </c>
      <c r="C8" s="1530" t="s">
        <v>702</v>
      </c>
      <c r="D8" s="3419" t="s">
        <v>703</v>
      </c>
      <c r="E8" s="3420"/>
      <c r="F8" s="3420"/>
      <c r="G8" s="3421"/>
    </row>
    <row r="9" spans="2:7" ht="21.75" customHeight="1" thickTop="1">
      <c r="B9" s="1552" t="s">
        <v>704</v>
      </c>
      <c r="C9" s="1552" t="s">
        <v>705</v>
      </c>
      <c r="D9" s="3436" t="s">
        <v>734</v>
      </c>
      <c r="E9" s="3436"/>
      <c r="F9" s="3436"/>
      <c r="G9" s="3436"/>
    </row>
    <row r="10" spans="2:7" ht="21.75" customHeight="1">
      <c r="B10" s="1574"/>
      <c r="C10" s="1575" t="s">
        <v>707</v>
      </c>
      <c r="D10" s="3487" t="s">
        <v>747</v>
      </c>
      <c r="E10" s="3487"/>
      <c r="F10" s="3487"/>
      <c r="G10" s="3487"/>
    </row>
    <row r="11" spans="2:7" s="1526" customFormat="1" ht="21.75" customHeight="1">
      <c r="B11" s="1576" t="s">
        <v>704</v>
      </c>
      <c r="C11" s="1573" t="s">
        <v>709</v>
      </c>
      <c r="D11" s="3478" t="s">
        <v>748</v>
      </c>
      <c r="E11" s="3478"/>
      <c r="F11" s="3478"/>
      <c r="G11" s="3478"/>
    </row>
    <row r="12" spans="2:7" ht="9" customHeight="1">
      <c r="B12" s="1560"/>
      <c r="C12" s="1560"/>
      <c r="D12" s="1560"/>
      <c r="E12" s="1560"/>
      <c r="F12" s="1560"/>
      <c r="G12" s="1560"/>
    </row>
    <row r="13" spans="2:7" ht="19.5" customHeight="1">
      <c r="B13" s="1561" t="s">
        <v>1508</v>
      </c>
      <c r="C13" s="1561"/>
      <c r="D13" s="1561"/>
      <c r="E13" s="1561"/>
      <c r="F13" s="1561"/>
      <c r="G13" s="1561"/>
    </row>
    <row r="14" spans="2:7" s="1524" customFormat="1" ht="43.5" customHeight="1" thickBot="1">
      <c r="B14" s="1562" t="s">
        <v>701</v>
      </c>
      <c r="C14" s="1562" t="s">
        <v>711</v>
      </c>
      <c r="D14" s="3439" t="s">
        <v>712</v>
      </c>
      <c r="E14" s="3439"/>
      <c r="F14" s="1562" t="s">
        <v>713</v>
      </c>
      <c r="G14" s="1563" t="s">
        <v>714</v>
      </c>
    </row>
    <row r="15" spans="2:7" ht="156" customHeight="1" thickTop="1">
      <c r="B15" s="1564"/>
      <c r="C15" s="1565" t="s">
        <v>715</v>
      </c>
      <c r="D15" s="3440"/>
      <c r="E15" s="3440"/>
      <c r="F15" s="1577"/>
      <c r="G15" s="1538" t="s">
        <v>2286</v>
      </c>
    </row>
    <row r="16" spans="2:7" s="1526" customFormat="1" ht="53.1" customHeight="1">
      <c r="B16" s="1567"/>
      <c r="C16" s="1568" t="s">
        <v>716</v>
      </c>
      <c r="D16" s="3441"/>
      <c r="E16" s="3441"/>
      <c r="F16" s="3442"/>
      <c r="G16" s="1541" t="s">
        <v>1856</v>
      </c>
    </row>
    <row r="17" spans="2:7" ht="24" customHeight="1">
      <c r="B17" s="3488"/>
      <c r="C17" s="3457" t="s">
        <v>718</v>
      </c>
      <c r="D17" s="3491"/>
      <c r="E17" s="3491"/>
      <c r="F17" s="3494"/>
      <c r="G17" s="3497"/>
    </row>
    <row r="18" spans="2:7" ht="24" customHeight="1">
      <c r="B18" s="3489"/>
      <c r="C18" s="3457"/>
      <c r="D18" s="3492"/>
      <c r="E18" s="3492"/>
      <c r="F18" s="3495"/>
      <c r="G18" s="3497"/>
    </row>
    <row r="19" spans="2:7" ht="24" customHeight="1">
      <c r="B19" s="3490"/>
      <c r="C19" s="3457"/>
      <c r="D19" s="3493"/>
      <c r="E19" s="3493"/>
      <c r="F19" s="3496"/>
      <c r="G19" s="3498"/>
    </row>
    <row r="20" spans="2:7" ht="99.75" customHeight="1">
      <c r="B20" s="3443"/>
      <c r="C20" s="3445" t="s">
        <v>725</v>
      </c>
      <c r="D20" s="3446"/>
      <c r="E20" s="3448" t="s">
        <v>726</v>
      </c>
      <c r="F20" s="3499"/>
      <c r="G20" s="3501" t="s">
        <v>2287</v>
      </c>
    </row>
    <row r="21" spans="2:7" ht="99.75" customHeight="1">
      <c r="B21" s="3444"/>
      <c r="C21" s="3445"/>
      <c r="D21" s="3447"/>
      <c r="E21" s="3449"/>
      <c r="F21" s="3500"/>
      <c r="G21" s="3502"/>
    </row>
    <row r="22" spans="2:7" ht="43.5" customHeight="1">
      <c r="B22" s="1539"/>
      <c r="C22" s="1546" t="s">
        <v>728</v>
      </c>
      <c r="D22" s="3434"/>
      <c r="E22" s="3434"/>
      <c r="F22" s="3434"/>
      <c r="G22" s="1547" t="s">
        <v>2270</v>
      </c>
    </row>
    <row r="23" spans="2:7" ht="4.5" customHeight="1">
      <c r="B23" s="1548"/>
      <c r="C23" s="1549"/>
      <c r="D23" s="1548"/>
      <c r="E23" s="1548"/>
      <c r="F23" s="1550"/>
      <c r="G23" s="1551"/>
    </row>
    <row r="24" spans="2:7" ht="13.5" customHeight="1">
      <c r="B24" s="3435" t="s">
        <v>729</v>
      </c>
      <c r="C24" s="3435"/>
      <c r="D24" s="3435"/>
      <c r="E24" s="3435"/>
      <c r="F24" s="3435"/>
      <c r="G24" s="3435"/>
    </row>
    <row r="25" spans="2:7" ht="3" customHeight="1">
      <c r="B25" s="3435"/>
      <c r="C25" s="3435"/>
      <c r="D25" s="3435"/>
      <c r="E25" s="3435"/>
      <c r="F25" s="3435"/>
      <c r="G25" s="3435"/>
    </row>
    <row r="26" spans="2:7" ht="32.25" customHeight="1">
      <c r="B26" s="3423" t="s">
        <v>730</v>
      </c>
      <c r="C26" s="3423"/>
      <c r="D26" s="3423"/>
      <c r="E26" s="3423"/>
      <c r="F26" s="3423"/>
      <c r="G26" s="3423"/>
    </row>
    <row r="27" spans="2:7" ht="3" customHeight="1">
      <c r="B27" s="1526"/>
    </row>
    <row r="28" spans="2:7">
      <c r="B28" s="1571"/>
    </row>
    <row r="29" spans="2:7" ht="3" customHeight="1"/>
  </sheetData>
  <mergeCells count="25">
    <mergeCell ref="D22:F22"/>
    <mergeCell ref="B24:G24"/>
    <mergeCell ref="B25:G25"/>
    <mergeCell ref="B26:G26"/>
    <mergeCell ref="G17:G19"/>
    <mergeCell ref="B20:B21"/>
    <mergeCell ref="C20:C21"/>
    <mergeCell ref="D20:D21"/>
    <mergeCell ref="E20:E21"/>
    <mergeCell ref="F20:F21"/>
    <mergeCell ref="G20:G21"/>
    <mergeCell ref="D14:E14"/>
    <mergeCell ref="D15:E15"/>
    <mergeCell ref="D16:F16"/>
    <mergeCell ref="B17:B19"/>
    <mergeCell ref="C17:C19"/>
    <mergeCell ref="D17:D19"/>
    <mergeCell ref="E17:E19"/>
    <mergeCell ref="F17:F19"/>
    <mergeCell ref="D11:G11"/>
    <mergeCell ref="B2:G2"/>
    <mergeCell ref="B3:G3"/>
    <mergeCell ref="D8:G8"/>
    <mergeCell ref="D9:G9"/>
    <mergeCell ref="D10:G10"/>
  </mergeCells>
  <phoneticPr fontId="19"/>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3857" r:id="rId4" name="Check Box 1">
              <controlPr defaultSize="0" autoFill="0" autoLine="0" autoPict="0">
                <anchor moveWithCells="1">
                  <from>
                    <xdr:col>1</xdr:col>
                    <xdr:colOff>289560</xdr:colOff>
                    <xdr:row>9</xdr:row>
                    <xdr:rowOff>60960</xdr:rowOff>
                  </from>
                  <to>
                    <xdr:col>2</xdr:col>
                    <xdr:colOff>22860</xdr:colOff>
                    <xdr:row>9</xdr:row>
                    <xdr:rowOff>213360</xdr:rowOff>
                  </to>
                </anchor>
              </controlPr>
            </control>
          </mc:Choice>
        </mc:AlternateContent>
        <mc:AlternateContent xmlns:mc="http://schemas.openxmlformats.org/markup-compatibility/2006">
          <mc:Choice Requires="x14">
            <control shapeId="1273858" r:id="rId5" name="Check Box 2">
              <controlPr defaultSize="0" autoFill="0" autoLine="0" autoPict="0">
                <anchor moveWithCells="1">
                  <from>
                    <xdr:col>1</xdr:col>
                    <xdr:colOff>297180</xdr:colOff>
                    <xdr:row>14</xdr:row>
                    <xdr:rowOff>708660</xdr:rowOff>
                  </from>
                  <to>
                    <xdr:col>2</xdr:col>
                    <xdr:colOff>22860</xdr:colOff>
                    <xdr:row>14</xdr:row>
                    <xdr:rowOff>868680</xdr:rowOff>
                  </to>
                </anchor>
              </controlPr>
            </control>
          </mc:Choice>
        </mc:AlternateContent>
        <mc:AlternateContent xmlns:mc="http://schemas.openxmlformats.org/markup-compatibility/2006">
          <mc:Choice Requires="x14">
            <control shapeId="1273859" r:id="rId6" name="Check Box 3">
              <controlPr defaultSize="0" autoFill="0" autoLine="0" autoPict="0">
                <anchor moveWithCells="1">
                  <from>
                    <xdr:col>1</xdr:col>
                    <xdr:colOff>297180</xdr:colOff>
                    <xdr:row>15</xdr:row>
                    <xdr:rowOff>182880</xdr:rowOff>
                  </from>
                  <to>
                    <xdr:col>2</xdr:col>
                    <xdr:colOff>22860</xdr:colOff>
                    <xdr:row>15</xdr:row>
                    <xdr:rowOff>335280</xdr:rowOff>
                  </to>
                </anchor>
              </controlPr>
            </control>
          </mc:Choice>
        </mc:AlternateContent>
        <mc:AlternateContent xmlns:mc="http://schemas.openxmlformats.org/markup-compatibility/2006">
          <mc:Choice Requires="x14">
            <control shapeId="1273860" r:id="rId7" name="Check Box 4">
              <controlPr defaultSize="0" autoFill="0" autoLine="0" autoPict="0">
                <anchor moveWithCells="1">
                  <from>
                    <xdr:col>1</xdr:col>
                    <xdr:colOff>297180</xdr:colOff>
                    <xdr:row>17</xdr:row>
                    <xdr:rowOff>45720</xdr:rowOff>
                  </from>
                  <to>
                    <xdr:col>2</xdr:col>
                    <xdr:colOff>22860</xdr:colOff>
                    <xdr:row>17</xdr:row>
                    <xdr:rowOff>198120</xdr:rowOff>
                  </to>
                </anchor>
              </controlPr>
            </control>
          </mc:Choice>
        </mc:AlternateContent>
        <mc:AlternateContent xmlns:mc="http://schemas.openxmlformats.org/markup-compatibility/2006">
          <mc:Choice Requires="x14">
            <control shapeId="1273861" r:id="rId8" name="Check Box 5">
              <controlPr defaultSize="0" autoFill="0" autoLine="0" autoPict="0">
                <anchor moveWithCells="1">
                  <from>
                    <xdr:col>1</xdr:col>
                    <xdr:colOff>297180</xdr:colOff>
                    <xdr:row>19</xdr:row>
                    <xdr:rowOff>937260</xdr:rowOff>
                  </from>
                  <to>
                    <xdr:col>2</xdr:col>
                    <xdr:colOff>22860</xdr:colOff>
                    <xdr:row>20</xdr:row>
                    <xdr:rowOff>76200</xdr:rowOff>
                  </to>
                </anchor>
              </controlPr>
            </control>
          </mc:Choice>
        </mc:AlternateContent>
        <mc:AlternateContent xmlns:mc="http://schemas.openxmlformats.org/markup-compatibility/2006">
          <mc:Choice Requires="x14">
            <control shapeId="1273862" r:id="rId9" name="Check Box 6">
              <controlPr defaultSize="0" autoFill="0" autoLine="0" autoPict="0">
                <anchor moveWithCells="1">
                  <from>
                    <xdr:col>3</xdr:col>
                    <xdr:colOff>22860</xdr:colOff>
                    <xdr:row>19</xdr:row>
                    <xdr:rowOff>914400</xdr:rowOff>
                  </from>
                  <to>
                    <xdr:col>4</xdr:col>
                    <xdr:colOff>312420</xdr:colOff>
                    <xdr:row>20</xdr:row>
                    <xdr:rowOff>60960</xdr:rowOff>
                  </to>
                </anchor>
              </controlPr>
            </control>
          </mc:Choice>
        </mc:AlternateContent>
        <mc:AlternateContent xmlns:mc="http://schemas.openxmlformats.org/markup-compatibility/2006">
          <mc:Choice Requires="x14">
            <control shapeId="1273863" r:id="rId10" name="Check Box 7">
              <controlPr defaultSize="0" autoFill="0" autoLine="0" autoPict="0">
                <anchor moveWithCells="1">
                  <from>
                    <xdr:col>1</xdr:col>
                    <xdr:colOff>297180</xdr:colOff>
                    <xdr:row>21</xdr:row>
                    <xdr:rowOff>137160</xdr:rowOff>
                  </from>
                  <to>
                    <xdr:col>2</xdr:col>
                    <xdr:colOff>22860</xdr:colOff>
                    <xdr:row>21</xdr:row>
                    <xdr:rowOff>289560</xdr:rowOff>
                  </to>
                </anchor>
              </controlPr>
            </control>
          </mc:Choice>
        </mc:AlternateContent>
        <mc:AlternateContent xmlns:mc="http://schemas.openxmlformats.org/markup-compatibility/2006">
          <mc:Choice Requires="x14">
            <control shapeId="1273864" r:id="rId11" name="Check Box 8">
              <controlPr defaultSize="0" autoFill="0" autoLine="0" autoPict="0">
                <anchor moveWithCells="1">
                  <from>
                    <xdr:col>1</xdr:col>
                    <xdr:colOff>289560</xdr:colOff>
                    <xdr:row>9</xdr:row>
                    <xdr:rowOff>60960</xdr:rowOff>
                  </from>
                  <to>
                    <xdr:col>2</xdr:col>
                    <xdr:colOff>22860</xdr:colOff>
                    <xdr:row>9</xdr:row>
                    <xdr:rowOff>213360</xdr:rowOff>
                  </to>
                </anchor>
              </controlPr>
            </control>
          </mc:Choice>
        </mc:AlternateContent>
        <mc:AlternateContent xmlns:mc="http://schemas.openxmlformats.org/markup-compatibility/2006">
          <mc:Choice Requires="x14">
            <control shapeId="1273865" r:id="rId12" name="Check Box 9">
              <controlPr defaultSize="0" autoFill="0" autoLine="0" autoPict="0">
                <anchor moveWithCells="1">
                  <from>
                    <xdr:col>1</xdr:col>
                    <xdr:colOff>297180</xdr:colOff>
                    <xdr:row>14</xdr:row>
                    <xdr:rowOff>708660</xdr:rowOff>
                  </from>
                  <to>
                    <xdr:col>2</xdr:col>
                    <xdr:colOff>22860</xdr:colOff>
                    <xdr:row>14</xdr:row>
                    <xdr:rowOff>868680</xdr:rowOff>
                  </to>
                </anchor>
              </controlPr>
            </control>
          </mc:Choice>
        </mc:AlternateContent>
        <mc:AlternateContent xmlns:mc="http://schemas.openxmlformats.org/markup-compatibility/2006">
          <mc:Choice Requires="x14">
            <control shapeId="1273866" r:id="rId13" name="Check Box 10">
              <controlPr defaultSize="0" autoFill="0" autoLine="0" autoPict="0">
                <anchor moveWithCells="1">
                  <from>
                    <xdr:col>1</xdr:col>
                    <xdr:colOff>297180</xdr:colOff>
                    <xdr:row>15</xdr:row>
                    <xdr:rowOff>182880</xdr:rowOff>
                  </from>
                  <to>
                    <xdr:col>2</xdr:col>
                    <xdr:colOff>22860</xdr:colOff>
                    <xdr:row>15</xdr:row>
                    <xdr:rowOff>335280</xdr:rowOff>
                  </to>
                </anchor>
              </controlPr>
            </control>
          </mc:Choice>
        </mc:AlternateContent>
        <mc:AlternateContent xmlns:mc="http://schemas.openxmlformats.org/markup-compatibility/2006">
          <mc:Choice Requires="x14">
            <control shapeId="1273867" r:id="rId14" name="Check Box 11">
              <controlPr defaultSize="0" autoFill="0" autoLine="0" autoPict="0">
                <anchor moveWithCells="1">
                  <from>
                    <xdr:col>1</xdr:col>
                    <xdr:colOff>297180</xdr:colOff>
                    <xdr:row>17</xdr:row>
                    <xdr:rowOff>45720</xdr:rowOff>
                  </from>
                  <to>
                    <xdr:col>2</xdr:col>
                    <xdr:colOff>22860</xdr:colOff>
                    <xdr:row>17</xdr:row>
                    <xdr:rowOff>198120</xdr:rowOff>
                  </to>
                </anchor>
              </controlPr>
            </control>
          </mc:Choice>
        </mc:AlternateContent>
        <mc:AlternateContent xmlns:mc="http://schemas.openxmlformats.org/markup-compatibility/2006">
          <mc:Choice Requires="x14">
            <control shapeId="1273868" r:id="rId15" name="Check Box 12">
              <controlPr defaultSize="0" autoFill="0" autoLine="0" autoPict="0">
                <anchor moveWithCells="1">
                  <from>
                    <xdr:col>1</xdr:col>
                    <xdr:colOff>297180</xdr:colOff>
                    <xdr:row>19</xdr:row>
                    <xdr:rowOff>937260</xdr:rowOff>
                  </from>
                  <to>
                    <xdr:col>2</xdr:col>
                    <xdr:colOff>22860</xdr:colOff>
                    <xdr:row>20</xdr:row>
                    <xdr:rowOff>76200</xdr:rowOff>
                  </to>
                </anchor>
              </controlPr>
            </control>
          </mc:Choice>
        </mc:AlternateContent>
        <mc:AlternateContent xmlns:mc="http://schemas.openxmlformats.org/markup-compatibility/2006">
          <mc:Choice Requires="x14">
            <control shapeId="1273869" r:id="rId16" name="Check Box 13">
              <controlPr defaultSize="0" autoFill="0" autoLine="0" autoPict="0">
                <anchor moveWithCells="1">
                  <from>
                    <xdr:col>3</xdr:col>
                    <xdr:colOff>22860</xdr:colOff>
                    <xdr:row>19</xdr:row>
                    <xdr:rowOff>914400</xdr:rowOff>
                  </from>
                  <to>
                    <xdr:col>4</xdr:col>
                    <xdr:colOff>312420</xdr:colOff>
                    <xdr:row>20</xdr:row>
                    <xdr:rowOff>60960</xdr:rowOff>
                  </to>
                </anchor>
              </controlPr>
            </control>
          </mc:Choice>
        </mc:AlternateContent>
        <mc:AlternateContent xmlns:mc="http://schemas.openxmlformats.org/markup-compatibility/2006">
          <mc:Choice Requires="x14">
            <control shapeId="1273870" r:id="rId17" name="Check Box 14">
              <controlPr defaultSize="0" autoFill="0" autoLine="0" autoPict="0">
                <anchor moveWithCells="1">
                  <from>
                    <xdr:col>1</xdr:col>
                    <xdr:colOff>297180</xdr:colOff>
                    <xdr:row>21</xdr:row>
                    <xdr:rowOff>137160</xdr:rowOff>
                  </from>
                  <to>
                    <xdr:col>2</xdr:col>
                    <xdr:colOff>22860</xdr:colOff>
                    <xdr:row>21</xdr:row>
                    <xdr:rowOff>289560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31"/>
  <sheetViews>
    <sheetView view="pageBreakPreview" zoomScale="130" zoomScaleNormal="100" zoomScaleSheetLayoutView="130" workbookViewId="0">
      <selection activeCell="G5" sqref="G5"/>
    </sheetView>
  </sheetViews>
  <sheetFormatPr defaultColWidth="8.88671875" defaultRowHeight="13.2"/>
  <cols>
    <col min="1" max="1" width="0.88671875" style="1521" customWidth="1"/>
    <col min="2" max="2" width="12.44140625" style="1521" bestFit="1" customWidth="1"/>
    <col min="3" max="3" width="15.21875" style="1522" customWidth="1"/>
    <col min="4" max="4" width="3.109375" style="1523" bestFit="1" customWidth="1"/>
    <col min="5" max="5" width="13" style="1524" customWidth="1"/>
    <col min="6" max="6" width="9.88671875" style="1521" customWidth="1"/>
    <col min="7" max="7" width="57.6640625" style="1521" customWidth="1"/>
    <col min="8" max="8" width="12.109375" style="1521" customWidth="1"/>
    <col min="9" max="16384" width="8.88671875" style="1521"/>
  </cols>
  <sheetData>
    <row r="1" spans="2:7">
      <c r="G1" s="1525" t="s">
        <v>2266</v>
      </c>
    </row>
    <row r="2" spans="2:7" ht="24.75" customHeight="1">
      <c r="B2" s="3417" t="s">
        <v>749</v>
      </c>
      <c r="C2" s="3417"/>
      <c r="D2" s="3417"/>
      <c r="E2" s="3417"/>
      <c r="F2" s="3417"/>
      <c r="G2" s="3417"/>
    </row>
    <row r="3" spans="2:7" ht="19.5" customHeight="1">
      <c r="B3" s="3418" t="str">
        <f>入力シート!C10</f>
        <v>県道博多天神線排水性舗装工事（第２工区）</v>
      </c>
      <c r="C3" s="3418"/>
      <c r="D3" s="3418"/>
      <c r="E3" s="3418"/>
      <c r="F3" s="3418"/>
      <c r="G3" s="3418"/>
    </row>
    <row r="4" spans="2:7" ht="19.5" customHeight="1">
      <c r="B4" s="1526"/>
      <c r="C4" s="1527"/>
      <c r="D4" s="1527"/>
      <c r="E4" s="1527"/>
      <c r="F4" s="1527"/>
      <c r="G4" s="1528" t="str">
        <f>入力シート!C26</f>
        <v>(株）福岡企画技調</v>
      </c>
    </row>
    <row r="5" spans="2:7" ht="19.5" customHeight="1">
      <c r="B5" s="1521" t="s">
        <v>750</v>
      </c>
      <c r="C5" s="1527"/>
      <c r="D5" s="1527"/>
      <c r="E5" s="1527"/>
      <c r="F5" s="1527"/>
      <c r="G5" s="1527"/>
    </row>
    <row r="6" spans="2:7" ht="9" customHeight="1">
      <c r="B6" s="1527"/>
      <c r="C6" s="1527"/>
      <c r="D6" s="1527"/>
      <c r="E6" s="1527"/>
      <c r="F6" s="1527"/>
      <c r="G6" s="1527"/>
    </row>
    <row r="7" spans="2:7" ht="19.5" customHeight="1">
      <c r="B7" s="1526" t="s">
        <v>1559</v>
      </c>
      <c r="C7" s="1526"/>
      <c r="D7" s="1526"/>
      <c r="E7" s="1526"/>
      <c r="F7" s="1526"/>
      <c r="G7" s="1529"/>
    </row>
    <row r="8" spans="2:7" ht="21.75" customHeight="1" thickBot="1">
      <c r="B8" s="1558" t="s">
        <v>701</v>
      </c>
      <c r="C8" s="1530" t="s">
        <v>702</v>
      </c>
      <c r="D8" s="3419" t="s">
        <v>703</v>
      </c>
      <c r="E8" s="3420"/>
      <c r="F8" s="3420"/>
      <c r="G8" s="3421"/>
    </row>
    <row r="9" spans="2:7" ht="21.75" customHeight="1" thickTop="1">
      <c r="B9" s="1552" t="s">
        <v>704</v>
      </c>
      <c r="C9" s="1552" t="s">
        <v>705</v>
      </c>
      <c r="D9" s="3436" t="s">
        <v>751</v>
      </c>
      <c r="E9" s="3436"/>
      <c r="F9" s="3436"/>
      <c r="G9" s="3436"/>
    </row>
    <row r="10" spans="2:7" ht="21.75" customHeight="1">
      <c r="B10" s="1578"/>
      <c r="C10" s="1534" t="s">
        <v>707</v>
      </c>
      <c r="D10" s="3416" t="s">
        <v>752</v>
      </c>
      <c r="E10" s="3416"/>
      <c r="F10" s="3416"/>
      <c r="G10" s="3416"/>
    </row>
    <row r="11" spans="2:7" ht="21.75" customHeight="1">
      <c r="B11" s="1578"/>
      <c r="C11" s="1534" t="s">
        <v>709</v>
      </c>
      <c r="D11" s="3416" t="s">
        <v>753</v>
      </c>
      <c r="E11" s="3416"/>
      <c r="F11" s="3416"/>
      <c r="G11" s="3416"/>
    </row>
    <row r="12" spans="2:7" ht="9" customHeight="1">
      <c r="B12" s="1527"/>
      <c r="C12" s="1527"/>
      <c r="D12" s="1527"/>
      <c r="E12" s="1527"/>
      <c r="F12" s="1527"/>
      <c r="G12" s="1527"/>
    </row>
    <row r="13" spans="2:7" ht="19.5" customHeight="1">
      <c r="B13" s="1521" t="s">
        <v>1498</v>
      </c>
      <c r="C13" s="1521"/>
      <c r="D13" s="1521"/>
      <c r="E13" s="1521"/>
    </row>
    <row r="14" spans="2:7" s="1524" customFormat="1" ht="43.5" customHeight="1" thickBot="1">
      <c r="B14" s="1535" t="s">
        <v>701</v>
      </c>
      <c r="C14" s="1535" t="s">
        <v>711</v>
      </c>
      <c r="D14" s="3424" t="s">
        <v>712</v>
      </c>
      <c r="E14" s="3424"/>
      <c r="F14" s="1535" t="s">
        <v>713</v>
      </c>
      <c r="G14" s="1530" t="s">
        <v>714</v>
      </c>
    </row>
    <row r="15" spans="2:7" ht="162.75" customHeight="1" thickTop="1">
      <c r="B15" s="1579"/>
      <c r="C15" s="1537" t="s">
        <v>715</v>
      </c>
      <c r="D15" s="3425"/>
      <c r="E15" s="3425"/>
      <c r="F15" s="1531"/>
      <c r="G15" s="1553" t="s">
        <v>2272</v>
      </c>
    </row>
    <row r="16" spans="2:7" ht="53.1" customHeight="1">
      <c r="B16" s="1580"/>
      <c r="C16" s="1540" t="s">
        <v>716</v>
      </c>
      <c r="D16" s="3426"/>
      <c r="E16" s="3426"/>
      <c r="F16" s="3427"/>
      <c r="G16" s="1541" t="s">
        <v>1901</v>
      </c>
    </row>
    <row r="17" spans="2:7" ht="33" customHeight="1">
      <c r="B17" s="3504"/>
      <c r="C17" s="3466" t="s">
        <v>718</v>
      </c>
      <c r="D17" s="1581"/>
      <c r="E17" s="1543" t="s">
        <v>754</v>
      </c>
      <c r="F17" s="1533"/>
      <c r="G17" s="3473" t="s">
        <v>2288</v>
      </c>
    </row>
    <row r="18" spans="2:7" ht="33" customHeight="1">
      <c r="B18" s="3505"/>
      <c r="C18" s="3507"/>
      <c r="D18" s="1581"/>
      <c r="E18" s="1543" t="s">
        <v>755</v>
      </c>
      <c r="F18" s="1533"/>
      <c r="G18" s="3503"/>
    </row>
    <row r="19" spans="2:7" ht="33" customHeight="1">
      <c r="B19" s="3505"/>
      <c r="C19" s="3507"/>
      <c r="D19" s="1581"/>
      <c r="E19" s="1543" t="s">
        <v>756</v>
      </c>
      <c r="F19" s="1533"/>
      <c r="G19" s="3503"/>
    </row>
    <row r="20" spans="2:7" ht="33" customHeight="1">
      <c r="B20" s="3505"/>
      <c r="C20" s="3507"/>
      <c r="D20" s="1581"/>
      <c r="E20" s="1543" t="s">
        <v>757</v>
      </c>
      <c r="F20" s="1533"/>
      <c r="G20" s="3503"/>
    </row>
    <row r="21" spans="2:7" ht="33" customHeight="1">
      <c r="B21" s="3505"/>
      <c r="C21" s="3507"/>
      <c r="D21" s="1582"/>
      <c r="E21" s="1543" t="s">
        <v>2289</v>
      </c>
      <c r="F21" s="1583"/>
      <c r="G21" s="3503"/>
    </row>
    <row r="22" spans="2:7" ht="33" customHeight="1">
      <c r="B22" s="3506"/>
      <c r="C22" s="3467"/>
      <c r="D22" s="1582"/>
      <c r="E22" s="1543" t="s">
        <v>2290</v>
      </c>
      <c r="F22" s="1583"/>
      <c r="G22" s="3474"/>
    </row>
    <row r="23" spans="2:7" ht="35.25" customHeight="1">
      <c r="B23" s="3504"/>
      <c r="C23" s="3431" t="s">
        <v>725</v>
      </c>
      <c r="D23" s="3508"/>
      <c r="E23" s="3466" t="s">
        <v>726</v>
      </c>
      <c r="F23" s="3471"/>
      <c r="G23" s="3473" t="s">
        <v>758</v>
      </c>
    </row>
    <row r="24" spans="2:7" ht="35.25" customHeight="1">
      <c r="B24" s="3506"/>
      <c r="C24" s="3431"/>
      <c r="D24" s="3509"/>
      <c r="E24" s="3467"/>
      <c r="F24" s="3472"/>
      <c r="G24" s="3474"/>
    </row>
    <row r="25" spans="2:7" ht="43.5" customHeight="1">
      <c r="B25" s="1580"/>
      <c r="C25" s="1546" t="s">
        <v>728</v>
      </c>
      <c r="D25" s="3434"/>
      <c r="E25" s="3434"/>
      <c r="F25" s="3434"/>
      <c r="G25" s="1547" t="s">
        <v>2270</v>
      </c>
    </row>
    <row r="26" spans="2:7">
      <c r="B26" s="1548"/>
      <c r="C26" s="1549"/>
      <c r="D26" s="1548"/>
      <c r="E26" s="1548"/>
      <c r="F26" s="1550"/>
      <c r="G26" s="1551"/>
    </row>
    <row r="27" spans="2:7">
      <c r="B27" s="3435" t="s">
        <v>729</v>
      </c>
      <c r="C27" s="3435"/>
      <c r="D27" s="3435"/>
      <c r="E27" s="3435"/>
      <c r="F27" s="3435"/>
      <c r="G27" s="3435"/>
    </row>
    <row r="28" spans="2:7" ht="3" customHeight="1">
      <c r="B28" s="3435"/>
      <c r="C28" s="3435"/>
      <c r="D28" s="3435"/>
      <c r="E28" s="3435"/>
      <c r="F28" s="3435"/>
      <c r="G28" s="3435"/>
    </row>
    <row r="29" spans="2:7" ht="37.5" customHeight="1">
      <c r="B29" s="3423" t="s">
        <v>730</v>
      </c>
      <c r="C29" s="3470"/>
      <c r="D29" s="3470"/>
      <c r="E29" s="3470"/>
      <c r="F29" s="3470"/>
      <c r="G29" s="3470"/>
    </row>
    <row r="30" spans="2:7" ht="3" customHeight="1">
      <c r="B30" s="1526"/>
    </row>
    <row r="31" spans="2:7">
      <c r="B31" s="1571"/>
    </row>
  </sheetData>
  <mergeCells count="22">
    <mergeCell ref="D25:F25"/>
    <mergeCell ref="B27:G27"/>
    <mergeCell ref="B28:G28"/>
    <mergeCell ref="B29:G29"/>
    <mergeCell ref="B23:B24"/>
    <mergeCell ref="C23:C24"/>
    <mergeCell ref="D23:D24"/>
    <mergeCell ref="E23:E24"/>
    <mergeCell ref="F23:F24"/>
    <mergeCell ref="G23:G24"/>
    <mergeCell ref="G17:G22"/>
    <mergeCell ref="B2:G2"/>
    <mergeCell ref="B3:G3"/>
    <mergeCell ref="D8:G8"/>
    <mergeCell ref="D9:G9"/>
    <mergeCell ref="D10:G10"/>
    <mergeCell ref="D11:G11"/>
    <mergeCell ref="D14:E14"/>
    <mergeCell ref="D15:E15"/>
    <mergeCell ref="D16:F16"/>
    <mergeCell ref="B17:B22"/>
    <mergeCell ref="C17:C22"/>
  </mergeCells>
  <phoneticPr fontId="19"/>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4881" r:id="rId4" name="Check Box 1">
              <controlPr defaultSize="0" autoFill="0" autoLine="0" autoPict="0">
                <anchor moveWithCells="1">
                  <from>
                    <xdr:col>1</xdr:col>
                    <xdr:colOff>297180</xdr:colOff>
                    <xdr:row>9</xdr:row>
                    <xdr:rowOff>45720</xdr:rowOff>
                  </from>
                  <to>
                    <xdr:col>2</xdr:col>
                    <xdr:colOff>22860</xdr:colOff>
                    <xdr:row>9</xdr:row>
                    <xdr:rowOff>190500</xdr:rowOff>
                  </to>
                </anchor>
              </controlPr>
            </control>
          </mc:Choice>
        </mc:AlternateContent>
        <mc:AlternateContent xmlns:mc="http://schemas.openxmlformats.org/markup-compatibility/2006">
          <mc:Choice Requires="x14">
            <control shapeId="1274882" r:id="rId5" name="Check Box 2">
              <controlPr defaultSize="0" autoFill="0" autoLine="0" autoPict="0">
                <anchor moveWithCells="1">
                  <from>
                    <xdr:col>1</xdr:col>
                    <xdr:colOff>297180</xdr:colOff>
                    <xdr:row>10</xdr:row>
                    <xdr:rowOff>22860</xdr:rowOff>
                  </from>
                  <to>
                    <xdr:col>2</xdr:col>
                    <xdr:colOff>22860</xdr:colOff>
                    <xdr:row>10</xdr:row>
                    <xdr:rowOff>175260</xdr:rowOff>
                  </to>
                </anchor>
              </controlPr>
            </control>
          </mc:Choice>
        </mc:AlternateContent>
        <mc:AlternateContent xmlns:mc="http://schemas.openxmlformats.org/markup-compatibility/2006">
          <mc:Choice Requires="x14">
            <control shapeId="1274883" r:id="rId6" name="Check Box 3">
              <controlPr defaultSize="0" autoFill="0" autoLine="0" autoPict="0">
                <anchor moveWithCells="1">
                  <from>
                    <xdr:col>1</xdr:col>
                    <xdr:colOff>289560</xdr:colOff>
                    <xdr:row>14</xdr:row>
                    <xdr:rowOff>731520</xdr:rowOff>
                  </from>
                  <to>
                    <xdr:col>2</xdr:col>
                    <xdr:colOff>7620</xdr:colOff>
                    <xdr:row>14</xdr:row>
                    <xdr:rowOff>899160</xdr:rowOff>
                  </to>
                </anchor>
              </controlPr>
            </control>
          </mc:Choice>
        </mc:AlternateContent>
        <mc:AlternateContent xmlns:mc="http://schemas.openxmlformats.org/markup-compatibility/2006">
          <mc:Choice Requires="x14">
            <control shapeId="1274884" r:id="rId7" name="Check Box 4">
              <controlPr defaultSize="0" autoFill="0" autoLine="0" autoPict="0">
                <anchor moveWithCells="1">
                  <from>
                    <xdr:col>1</xdr:col>
                    <xdr:colOff>289560</xdr:colOff>
                    <xdr:row>15</xdr:row>
                    <xdr:rowOff>175260</xdr:rowOff>
                  </from>
                  <to>
                    <xdr:col>2</xdr:col>
                    <xdr:colOff>7620</xdr:colOff>
                    <xdr:row>15</xdr:row>
                    <xdr:rowOff>327660</xdr:rowOff>
                  </to>
                </anchor>
              </controlPr>
            </control>
          </mc:Choice>
        </mc:AlternateContent>
        <mc:AlternateContent xmlns:mc="http://schemas.openxmlformats.org/markup-compatibility/2006">
          <mc:Choice Requires="x14">
            <control shapeId="1274885" r:id="rId8" name="Check Box 5">
              <controlPr defaultSize="0" autoFill="0" autoLine="0" autoPict="0">
                <anchor moveWithCells="1">
                  <from>
                    <xdr:col>1</xdr:col>
                    <xdr:colOff>289560</xdr:colOff>
                    <xdr:row>18</xdr:row>
                    <xdr:rowOff>228600</xdr:rowOff>
                  </from>
                  <to>
                    <xdr:col>2</xdr:col>
                    <xdr:colOff>7620</xdr:colOff>
                    <xdr:row>19</xdr:row>
                    <xdr:rowOff>45720</xdr:rowOff>
                  </to>
                </anchor>
              </controlPr>
            </control>
          </mc:Choice>
        </mc:AlternateContent>
        <mc:AlternateContent xmlns:mc="http://schemas.openxmlformats.org/markup-compatibility/2006">
          <mc:Choice Requires="x14">
            <control shapeId="1274886" r:id="rId9" name="Check Box 6">
              <controlPr defaultSize="0" autoFill="0" autoLine="0" autoPict="0">
                <anchor moveWithCells="1">
                  <from>
                    <xdr:col>1</xdr:col>
                    <xdr:colOff>289560</xdr:colOff>
                    <xdr:row>24</xdr:row>
                    <xdr:rowOff>144780</xdr:rowOff>
                  </from>
                  <to>
                    <xdr:col>2</xdr:col>
                    <xdr:colOff>7620</xdr:colOff>
                    <xdr:row>24</xdr:row>
                    <xdr:rowOff>304800</xdr:rowOff>
                  </to>
                </anchor>
              </controlPr>
            </control>
          </mc:Choice>
        </mc:AlternateContent>
        <mc:AlternateContent xmlns:mc="http://schemas.openxmlformats.org/markup-compatibility/2006">
          <mc:Choice Requires="x14">
            <control shapeId="1274887" r:id="rId10" name="Check Box 7">
              <controlPr defaultSize="0" autoFill="0" autoLine="0" autoPict="0">
                <anchor moveWithCells="1">
                  <from>
                    <xdr:col>1</xdr:col>
                    <xdr:colOff>289560</xdr:colOff>
                    <xdr:row>22</xdr:row>
                    <xdr:rowOff>289560</xdr:rowOff>
                  </from>
                  <to>
                    <xdr:col>2</xdr:col>
                    <xdr:colOff>7620</xdr:colOff>
                    <xdr:row>23</xdr:row>
                    <xdr:rowOff>99060</xdr:rowOff>
                  </to>
                </anchor>
              </controlPr>
            </control>
          </mc:Choice>
        </mc:AlternateContent>
        <mc:AlternateContent xmlns:mc="http://schemas.openxmlformats.org/markup-compatibility/2006">
          <mc:Choice Requires="x14">
            <control shapeId="1274888" r:id="rId11" name="Check Box 8">
              <controlPr defaultSize="0" autoFill="0" autoLine="0" autoPict="0">
                <anchor moveWithCells="1">
                  <from>
                    <xdr:col>3</xdr:col>
                    <xdr:colOff>22860</xdr:colOff>
                    <xdr:row>16</xdr:row>
                    <xdr:rowOff>99060</xdr:rowOff>
                  </from>
                  <to>
                    <xdr:col>4</xdr:col>
                    <xdr:colOff>312420</xdr:colOff>
                    <xdr:row>16</xdr:row>
                    <xdr:rowOff>251460</xdr:rowOff>
                  </to>
                </anchor>
              </controlPr>
            </control>
          </mc:Choice>
        </mc:AlternateContent>
        <mc:AlternateContent xmlns:mc="http://schemas.openxmlformats.org/markup-compatibility/2006">
          <mc:Choice Requires="x14">
            <control shapeId="1274889" r:id="rId12" name="Check Box 9">
              <controlPr defaultSize="0" autoFill="0" autoLine="0" autoPict="0">
                <anchor moveWithCells="1">
                  <from>
                    <xdr:col>3</xdr:col>
                    <xdr:colOff>22860</xdr:colOff>
                    <xdr:row>18</xdr:row>
                    <xdr:rowOff>99060</xdr:rowOff>
                  </from>
                  <to>
                    <xdr:col>4</xdr:col>
                    <xdr:colOff>312420</xdr:colOff>
                    <xdr:row>18</xdr:row>
                    <xdr:rowOff>251460</xdr:rowOff>
                  </to>
                </anchor>
              </controlPr>
            </control>
          </mc:Choice>
        </mc:AlternateContent>
        <mc:AlternateContent xmlns:mc="http://schemas.openxmlformats.org/markup-compatibility/2006">
          <mc:Choice Requires="x14">
            <control shapeId="1274890" r:id="rId13" name="Check Box 10">
              <controlPr defaultSize="0" autoFill="0" autoLine="0" autoPict="0">
                <anchor moveWithCells="1">
                  <from>
                    <xdr:col>3</xdr:col>
                    <xdr:colOff>22860</xdr:colOff>
                    <xdr:row>19</xdr:row>
                    <xdr:rowOff>76200</xdr:rowOff>
                  </from>
                  <to>
                    <xdr:col>4</xdr:col>
                    <xdr:colOff>312420</xdr:colOff>
                    <xdr:row>19</xdr:row>
                    <xdr:rowOff>236220</xdr:rowOff>
                  </to>
                </anchor>
              </controlPr>
            </control>
          </mc:Choice>
        </mc:AlternateContent>
        <mc:AlternateContent xmlns:mc="http://schemas.openxmlformats.org/markup-compatibility/2006">
          <mc:Choice Requires="x14">
            <control shapeId="1274891" r:id="rId14" name="Check Box 11">
              <controlPr defaultSize="0" autoFill="0" autoLine="0" autoPict="0">
                <anchor moveWithCells="1">
                  <from>
                    <xdr:col>3</xdr:col>
                    <xdr:colOff>22860</xdr:colOff>
                    <xdr:row>17</xdr:row>
                    <xdr:rowOff>83820</xdr:rowOff>
                  </from>
                  <to>
                    <xdr:col>4</xdr:col>
                    <xdr:colOff>312420</xdr:colOff>
                    <xdr:row>17</xdr:row>
                    <xdr:rowOff>251460</xdr:rowOff>
                  </to>
                </anchor>
              </controlPr>
            </control>
          </mc:Choice>
        </mc:AlternateContent>
        <mc:AlternateContent xmlns:mc="http://schemas.openxmlformats.org/markup-compatibility/2006">
          <mc:Choice Requires="x14">
            <control shapeId="1274892" r:id="rId15" name="Check Box 12">
              <controlPr defaultSize="0" autoFill="0" autoLine="0" autoPict="0">
                <anchor moveWithCells="1">
                  <from>
                    <xdr:col>3</xdr:col>
                    <xdr:colOff>22860</xdr:colOff>
                    <xdr:row>22</xdr:row>
                    <xdr:rowOff>297180</xdr:rowOff>
                  </from>
                  <to>
                    <xdr:col>4</xdr:col>
                    <xdr:colOff>312420</xdr:colOff>
                    <xdr:row>23</xdr:row>
                    <xdr:rowOff>99060</xdr:rowOff>
                  </to>
                </anchor>
              </controlPr>
            </control>
          </mc:Choice>
        </mc:AlternateContent>
        <mc:AlternateContent xmlns:mc="http://schemas.openxmlformats.org/markup-compatibility/2006">
          <mc:Choice Requires="x14">
            <control shapeId="1274893" r:id="rId16" name="Check Box 13">
              <controlPr defaultSize="0" autoFill="0" autoLine="0" autoPict="0">
                <anchor moveWithCells="1">
                  <from>
                    <xdr:col>3</xdr:col>
                    <xdr:colOff>22860</xdr:colOff>
                    <xdr:row>20</xdr:row>
                    <xdr:rowOff>76200</xdr:rowOff>
                  </from>
                  <to>
                    <xdr:col>4</xdr:col>
                    <xdr:colOff>312420</xdr:colOff>
                    <xdr:row>20</xdr:row>
                    <xdr:rowOff>236220</xdr:rowOff>
                  </to>
                </anchor>
              </controlPr>
            </control>
          </mc:Choice>
        </mc:AlternateContent>
        <mc:AlternateContent xmlns:mc="http://schemas.openxmlformats.org/markup-compatibility/2006">
          <mc:Choice Requires="x14">
            <control shapeId="1274894" r:id="rId17" name="Check Box 14">
              <controlPr defaultSize="0" autoFill="0" autoLine="0" autoPict="0">
                <anchor moveWithCells="1">
                  <from>
                    <xdr:col>3</xdr:col>
                    <xdr:colOff>22860</xdr:colOff>
                    <xdr:row>21</xdr:row>
                    <xdr:rowOff>76200</xdr:rowOff>
                  </from>
                  <to>
                    <xdr:col>4</xdr:col>
                    <xdr:colOff>312420</xdr:colOff>
                    <xdr:row>21</xdr:row>
                    <xdr:rowOff>236220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6"/>
  <sheetViews>
    <sheetView view="pageBreakPreview" zoomScaleNormal="100" zoomScaleSheetLayoutView="100" workbookViewId="0">
      <selection activeCell="G5" sqref="G5"/>
    </sheetView>
  </sheetViews>
  <sheetFormatPr defaultColWidth="8.88671875" defaultRowHeight="13.2"/>
  <cols>
    <col min="1" max="1" width="0.88671875" style="1521" customWidth="1"/>
    <col min="2" max="2" width="12.44140625" style="1521" bestFit="1" customWidth="1"/>
    <col min="3" max="3" width="15.21875" style="1522" customWidth="1"/>
    <col min="4" max="4" width="3.109375" style="1523" bestFit="1" customWidth="1"/>
    <col min="5" max="5" width="13" style="1524" customWidth="1"/>
    <col min="6" max="6" width="9.88671875" style="1521" customWidth="1"/>
    <col min="7" max="7" width="57.6640625" style="1521" customWidth="1"/>
    <col min="8" max="8" width="12.109375" style="1521" customWidth="1"/>
    <col min="9" max="16384" width="8.88671875" style="1521"/>
  </cols>
  <sheetData>
    <row r="1" spans="2:7">
      <c r="G1" s="1525" t="s">
        <v>2266</v>
      </c>
    </row>
    <row r="2" spans="2:7" ht="24.75" customHeight="1">
      <c r="B2" s="3417" t="s">
        <v>759</v>
      </c>
      <c r="C2" s="3417"/>
      <c r="D2" s="3417"/>
      <c r="E2" s="3417"/>
      <c r="F2" s="3417"/>
      <c r="G2" s="3417"/>
    </row>
    <row r="3" spans="2:7" ht="19.5" customHeight="1">
      <c r="B3" s="3418" t="str">
        <f>入力シート!C10</f>
        <v>県道博多天神線排水性舗装工事（第２工区）</v>
      </c>
      <c r="C3" s="3418"/>
      <c r="D3" s="3418"/>
      <c r="E3" s="3418"/>
      <c r="F3" s="3418"/>
      <c r="G3" s="3418"/>
    </row>
    <row r="4" spans="2:7" ht="19.5" customHeight="1">
      <c r="B4" s="1526"/>
      <c r="C4" s="1527"/>
      <c r="D4" s="1527"/>
      <c r="E4" s="1527"/>
      <c r="F4" s="1527"/>
      <c r="G4" s="1528" t="str">
        <f>入力シート!C26</f>
        <v>(株）福岡企画技調</v>
      </c>
    </row>
    <row r="5" spans="2:7" ht="19.5" customHeight="1">
      <c r="B5" s="1521" t="s">
        <v>760</v>
      </c>
      <c r="C5" s="1527"/>
      <c r="D5" s="1527"/>
      <c r="E5" s="1527"/>
      <c r="F5" s="1527"/>
      <c r="G5" s="1527"/>
    </row>
    <row r="6" spans="2:7" ht="9" customHeight="1">
      <c r="B6" s="1527"/>
      <c r="C6" s="1527"/>
      <c r="D6" s="1527"/>
      <c r="E6" s="1527"/>
      <c r="F6" s="1527"/>
      <c r="G6" s="1527"/>
    </row>
    <row r="7" spans="2:7" ht="19.5" customHeight="1">
      <c r="B7" s="1526" t="s">
        <v>1559</v>
      </c>
      <c r="C7" s="1526"/>
      <c r="D7" s="1526"/>
      <c r="E7" s="1526"/>
      <c r="F7" s="1526"/>
      <c r="G7" s="1529"/>
    </row>
    <row r="8" spans="2:7" ht="21.75" customHeight="1" thickBot="1">
      <c r="B8" s="1558" t="s">
        <v>701</v>
      </c>
      <c r="C8" s="1530" t="s">
        <v>702</v>
      </c>
      <c r="D8" s="3419" t="s">
        <v>703</v>
      </c>
      <c r="E8" s="3420"/>
      <c r="F8" s="3420"/>
      <c r="G8" s="3421"/>
    </row>
    <row r="9" spans="2:7" ht="21.75" customHeight="1" thickTop="1">
      <c r="B9" s="1552" t="s">
        <v>704</v>
      </c>
      <c r="C9" s="1552" t="s">
        <v>705</v>
      </c>
      <c r="D9" s="3436" t="s">
        <v>761</v>
      </c>
      <c r="E9" s="3436"/>
      <c r="F9" s="3436"/>
      <c r="G9" s="3436"/>
    </row>
    <row r="10" spans="2:7" ht="21.75" customHeight="1">
      <c r="B10" s="1578"/>
      <c r="C10" s="1534" t="s">
        <v>707</v>
      </c>
      <c r="D10" s="3416" t="s">
        <v>762</v>
      </c>
      <c r="E10" s="3416"/>
      <c r="F10" s="3416"/>
      <c r="G10" s="3416"/>
    </row>
    <row r="11" spans="2:7" ht="21.75" customHeight="1">
      <c r="B11" s="1578"/>
      <c r="C11" s="1534" t="s">
        <v>709</v>
      </c>
      <c r="D11" s="3416" t="s">
        <v>763</v>
      </c>
      <c r="E11" s="3416"/>
      <c r="F11" s="3416"/>
      <c r="G11" s="3416"/>
    </row>
    <row r="12" spans="2:7" ht="9" customHeight="1">
      <c r="B12" s="1527"/>
      <c r="C12" s="1527"/>
      <c r="D12" s="1527"/>
      <c r="E12" s="1527"/>
      <c r="F12" s="1527"/>
      <c r="G12" s="1527"/>
    </row>
    <row r="13" spans="2:7" ht="19.5" customHeight="1">
      <c r="B13" s="1521" t="s">
        <v>1499</v>
      </c>
      <c r="C13" s="1521"/>
      <c r="D13" s="1521"/>
      <c r="E13" s="1521"/>
    </row>
    <row r="14" spans="2:7" s="1524" customFormat="1" ht="43.5" customHeight="1" thickBot="1">
      <c r="B14" s="1535" t="s">
        <v>701</v>
      </c>
      <c r="C14" s="1535" t="s">
        <v>711</v>
      </c>
      <c r="D14" s="3424" t="s">
        <v>712</v>
      </c>
      <c r="E14" s="3424"/>
      <c r="F14" s="1535" t="s">
        <v>713</v>
      </c>
      <c r="G14" s="1530" t="s">
        <v>714</v>
      </c>
    </row>
    <row r="15" spans="2:7" ht="123.75" customHeight="1" thickTop="1">
      <c r="B15" s="1579"/>
      <c r="C15" s="1537" t="s">
        <v>715</v>
      </c>
      <c r="D15" s="3425"/>
      <c r="E15" s="3425"/>
      <c r="F15" s="1531"/>
      <c r="G15" s="1553" t="s">
        <v>2291</v>
      </c>
    </row>
    <row r="16" spans="2:7" ht="53.1" customHeight="1">
      <c r="B16" s="1580"/>
      <c r="C16" s="1540" t="s">
        <v>716</v>
      </c>
      <c r="D16" s="3426"/>
      <c r="E16" s="3426"/>
      <c r="F16" s="3427"/>
      <c r="G16" s="1541" t="s">
        <v>1901</v>
      </c>
    </row>
    <row r="17" spans="2:7" ht="80.25" customHeight="1">
      <c r="B17" s="1584"/>
      <c r="C17" s="1540" t="s">
        <v>718</v>
      </c>
      <c r="D17" s="1581"/>
      <c r="E17" s="1543" t="s">
        <v>764</v>
      </c>
      <c r="F17" s="1533"/>
      <c r="G17" s="1585" t="s">
        <v>765</v>
      </c>
    </row>
    <row r="18" spans="2:7" ht="35.25" customHeight="1">
      <c r="B18" s="3504"/>
      <c r="C18" s="3431" t="s">
        <v>725</v>
      </c>
      <c r="D18" s="3508"/>
      <c r="E18" s="3466" t="s">
        <v>726</v>
      </c>
      <c r="F18" s="3471"/>
      <c r="G18" s="3473" t="s">
        <v>2292</v>
      </c>
    </row>
    <row r="19" spans="2:7" ht="35.25" customHeight="1">
      <c r="B19" s="3506"/>
      <c r="C19" s="3431"/>
      <c r="D19" s="3509"/>
      <c r="E19" s="3467"/>
      <c r="F19" s="3472"/>
      <c r="G19" s="3474"/>
    </row>
    <row r="20" spans="2:7" ht="43.5" customHeight="1">
      <c r="B20" s="1580"/>
      <c r="C20" s="1546" t="s">
        <v>728</v>
      </c>
      <c r="D20" s="3434"/>
      <c r="E20" s="3434"/>
      <c r="F20" s="3434"/>
      <c r="G20" s="1547" t="s">
        <v>2270</v>
      </c>
    </row>
    <row r="21" spans="2:7">
      <c r="B21" s="1548"/>
      <c r="C21" s="1549"/>
      <c r="D21" s="1548"/>
      <c r="E21" s="1548"/>
      <c r="F21" s="1550"/>
      <c r="G21" s="1551"/>
    </row>
    <row r="22" spans="2:7">
      <c r="B22" s="3435" t="s">
        <v>729</v>
      </c>
      <c r="C22" s="3435"/>
      <c r="D22" s="3435"/>
      <c r="E22" s="3435"/>
      <c r="F22" s="3435"/>
      <c r="G22" s="3435"/>
    </row>
    <row r="23" spans="2:7" ht="3" customHeight="1">
      <c r="B23" s="3435"/>
      <c r="C23" s="3435"/>
      <c r="D23" s="3435"/>
      <c r="E23" s="3435"/>
      <c r="F23" s="3435"/>
      <c r="G23" s="3435"/>
    </row>
    <row r="24" spans="2:7" ht="37.5" customHeight="1">
      <c r="B24" s="3423" t="s">
        <v>730</v>
      </c>
      <c r="C24" s="3470"/>
      <c r="D24" s="3470"/>
      <c r="E24" s="3470"/>
      <c r="F24" s="3470"/>
      <c r="G24" s="3470"/>
    </row>
    <row r="25" spans="2:7" ht="3" customHeight="1">
      <c r="B25" s="1526"/>
    </row>
    <row r="26" spans="2:7">
      <c r="B26" s="1571"/>
    </row>
  </sheetData>
  <mergeCells count="19">
    <mergeCell ref="G18:G19"/>
    <mergeCell ref="D20:F20"/>
    <mergeCell ref="B22:G22"/>
    <mergeCell ref="B23:G23"/>
    <mergeCell ref="B24:G24"/>
    <mergeCell ref="D14:E14"/>
    <mergeCell ref="D15:E15"/>
    <mergeCell ref="D16:F16"/>
    <mergeCell ref="B18:B19"/>
    <mergeCell ref="C18:C19"/>
    <mergeCell ref="D18:D19"/>
    <mergeCell ref="E18:E19"/>
    <mergeCell ref="F18:F19"/>
    <mergeCell ref="D11:G11"/>
    <mergeCell ref="B2:G2"/>
    <mergeCell ref="B3:G3"/>
    <mergeCell ref="D8:G8"/>
    <mergeCell ref="D9:G9"/>
    <mergeCell ref="D10:G10"/>
  </mergeCells>
  <phoneticPr fontId="19"/>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5905" r:id="rId4" name="Check Box 1">
              <controlPr defaultSize="0" autoFill="0" autoLine="0" autoPict="0">
                <anchor moveWithCells="1">
                  <from>
                    <xdr:col>1</xdr:col>
                    <xdr:colOff>297180</xdr:colOff>
                    <xdr:row>9</xdr:row>
                    <xdr:rowOff>45720</xdr:rowOff>
                  </from>
                  <to>
                    <xdr:col>2</xdr:col>
                    <xdr:colOff>22860</xdr:colOff>
                    <xdr:row>9</xdr:row>
                    <xdr:rowOff>198120</xdr:rowOff>
                  </to>
                </anchor>
              </controlPr>
            </control>
          </mc:Choice>
        </mc:AlternateContent>
        <mc:AlternateContent xmlns:mc="http://schemas.openxmlformats.org/markup-compatibility/2006">
          <mc:Choice Requires="x14">
            <control shapeId="1275906" r:id="rId5" name="Check Box 2">
              <controlPr defaultSize="0" autoFill="0" autoLine="0" autoPict="0">
                <anchor moveWithCells="1">
                  <from>
                    <xdr:col>1</xdr:col>
                    <xdr:colOff>297180</xdr:colOff>
                    <xdr:row>10</xdr:row>
                    <xdr:rowOff>22860</xdr:rowOff>
                  </from>
                  <to>
                    <xdr:col>2</xdr:col>
                    <xdr:colOff>22860</xdr:colOff>
                    <xdr:row>10</xdr:row>
                    <xdr:rowOff>175260</xdr:rowOff>
                  </to>
                </anchor>
              </controlPr>
            </control>
          </mc:Choice>
        </mc:AlternateContent>
        <mc:AlternateContent xmlns:mc="http://schemas.openxmlformats.org/markup-compatibility/2006">
          <mc:Choice Requires="x14">
            <control shapeId="1275907" r:id="rId6" name="Check Box 3">
              <controlPr defaultSize="0" autoFill="0" autoLine="0" autoPict="0">
                <anchor moveWithCells="1">
                  <from>
                    <xdr:col>1</xdr:col>
                    <xdr:colOff>289560</xdr:colOff>
                    <xdr:row>14</xdr:row>
                    <xdr:rowOff>556260</xdr:rowOff>
                  </from>
                  <to>
                    <xdr:col>2</xdr:col>
                    <xdr:colOff>22860</xdr:colOff>
                    <xdr:row>14</xdr:row>
                    <xdr:rowOff>716280</xdr:rowOff>
                  </to>
                </anchor>
              </controlPr>
            </control>
          </mc:Choice>
        </mc:AlternateContent>
        <mc:AlternateContent xmlns:mc="http://schemas.openxmlformats.org/markup-compatibility/2006">
          <mc:Choice Requires="x14">
            <control shapeId="1275908" r:id="rId7" name="Check Box 4">
              <controlPr defaultSize="0" autoFill="0" autoLine="0" autoPict="0">
                <anchor moveWithCells="1">
                  <from>
                    <xdr:col>1</xdr:col>
                    <xdr:colOff>289560</xdr:colOff>
                    <xdr:row>15</xdr:row>
                    <xdr:rowOff>190500</xdr:rowOff>
                  </from>
                  <to>
                    <xdr:col>2</xdr:col>
                    <xdr:colOff>22860</xdr:colOff>
                    <xdr:row>15</xdr:row>
                    <xdr:rowOff>350520</xdr:rowOff>
                  </to>
                </anchor>
              </controlPr>
            </control>
          </mc:Choice>
        </mc:AlternateContent>
        <mc:AlternateContent xmlns:mc="http://schemas.openxmlformats.org/markup-compatibility/2006">
          <mc:Choice Requires="x14">
            <control shapeId="1275909" r:id="rId8" name="Check Box 5">
              <controlPr defaultSize="0" autoFill="0" autoLine="0" autoPict="0">
                <anchor moveWithCells="1">
                  <from>
                    <xdr:col>1</xdr:col>
                    <xdr:colOff>289560</xdr:colOff>
                    <xdr:row>16</xdr:row>
                    <xdr:rowOff>312420</xdr:rowOff>
                  </from>
                  <to>
                    <xdr:col>2</xdr:col>
                    <xdr:colOff>22860</xdr:colOff>
                    <xdr:row>16</xdr:row>
                    <xdr:rowOff>480060</xdr:rowOff>
                  </to>
                </anchor>
              </controlPr>
            </control>
          </mc:Choice>
        </mc:AlternateContent>
        <mc:AlternateContent xmlns:mc="http://schemas.openxmlformats.org/markup-compatibility/2006">
          <mc:Choice Requires="x14">
            <control shapeId="1275910" r:id="rId9" name="Check Box 6">
              <controlPr defaultSize="0" autoFill="0" autoLine="0" autoPict="0">
                <anchor moveWithCells="1">
                  <from>
                    <xdr:col>1</xdr:col>
                    <xdr:colOff>289560</xdr:colOff>
                    <xdr:row>17</xdr:row>
                    <xdr:rowOff>251460</xdr:rowOff>
                  </from>
                  <to>
                    <xdr:col>2</xdr:col>
                    <xdr:colOff>22860</xdr:colOff>
                    <xdr:row>18</xdr:row>
                    <xdr:rowOff>60960</xdr:rowOff>
                  </to>
                </anchor>
              </controlPr>
            </control>
          </mc:Choice>
        </mc:AlternateContent>
        <mc:AlternateContent xmlns:mc="http://schemas.openxmlformats.org/markup-compatibility/2006">
          <mc:Choice Requires="x14">
            <control shapeId="1275911" r:id="rId10" name="Check Box 7">
              <controlPr defaultSize="0" autoFill="0" autoLine="0" autoPict="0">
                <anchor moveWithCells="1">
                  <from>
                    <xdr:col>1</xdr:col>
                    <xdr:colOff>289560</xdr:colOff>
                    <xdr:row>19</xdr:row>
                    <xdr:rowOff>137160</xdr:rowOff>
                  </from>
                  <to>
                    <xdr:col>2</xdr:col>
                    <xdr:colOff>22860</xdr:colOff>
                    <xdr:row>19</xdr:row>
                    <xdr:rowOff>289560</xdr:rowOff>
                  </to>
                </anchor>
              </controlPr>
            </control>
          </mc:Choice>
        </mc:AlternateContent>
        <mc:AlternateContent xmlns:mc="http://schemas.openxmlformats.org/markup-compatibility/2006">
          <mc:Choice Requires="x14">
            <control shapeId="1275912" r:id="rId11" name="Check Box 8">
              <controlPr defaultSize="0" autoFill="0" autoLine="0" autoPict="0">
                <anchor moveWithCells="1">
                  <from>
                    <xdr:col>3</xdr:col>
                    <xdr:colOff>22860</xdr:colOff>
                    <xdr:row>16</xdr:row>
                    <xdr:rowOff>327660</xdr:rowOff>
                  </from>
                  <to>
                    <xdr:col>4</xdr:col>
                    <xdr:colOff>312420</xdr:colOff>
                    <xdr:row>16</xdr:row>
                    <xdr:rowOff>487680</xdr:rowOff>
                  </to>
                </anchor>
              </controlPr>
            </control>
          </mc:Choice>
        </mc:AlternateContent>
        <mc:AlternateContent xmlns:mc="http://schemas.openxmlformats.org/markup-compatibility/2006">
          <mc:Choice Requires="x14">
            <control shapeId="1275913" r:id="rId12" name="Check Box 9">
              <controlPr defaultSize="0" autoFill="0" autoLine="0" autoPict="0">
                <anchor moveWithCells="1">
                  <from>
                    <xdr:col>3</xdr:col>
                    <xdr:colOff>22860</xdr:colOff>
                    <xdr:row>17</xdr:row>
                    <xdr:rowOff>289560</xdr:rowOff>
                  </from>
                  <to>
                    <xdr:col>4</xdr:col>
                    <xdr:colOff>312420</xdr:colOff>
                    <xdr:row>18</xdr:row>
                    <xdr:rowOff>83820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Normal="100" zoomScaleSheetLayoutView="100" workbookViewId="0">
      <selection activeCell="G5" sqref="G5"/>
    </sheetView>
  </sheetViews>
  <sheetFormatPr defaultColWidth="8.88671875" defaultRowHeight="13.2"/>
  <cols>
    <col min="1" max="1" width="0.88671875" style="1521" customWidth="1"/>
    <col min="2" max="2" width="12.44140625" style="1521" bestFit="1" customWidth="1"/>
    <col min="3" max="3" width="15.21875" style="1522" customWidth="1"/>
    <col min="4" max="4" width="3.109375" style="1523" bestFit="1" customWidth="1"/>
    <col min="5" max="5" width="13" style="1524" customWidth="1"/>
    <col min="6" max="6" width="9.88671875" style="1521" customWidth="1"/>
    <col min="7" max="7" width="57.6640625" style="1521" customWidth="1"/>
    <col min="8" max="8" width="12.109375" style="1521" customWidth="1"/>
    <col min="9" max="16384" width="8.88671875" style="1521"/>
  </cols>
  <sheetData>
    <row r="1" spans="2:7">
      <c r="G1" s="1525" t="s">
        <v>2266</v>
      </c>
    </row>
    <row r="2" spans="2:7" ht="24.75" customHeight="1">
      <c r="B2" s="3417" t="s">
        <v>1500</v>
      </c>
      <c r="C2" s="3417"/>
      <c r="D2" s="3417"/>
      <c r="E2" s="3417"/>
      <c r="F2" s="3417"/>
      <c r="G2" s="3417"/>
    </row>
    <row r="3" spans="2:7" ht="19.5" customHeight="1">
      <c r="B3" s="3418" t="str">
        <f>入力シート!C10</f>
        <v>県道博多天神線排水性舗装工事（第２工区）</v>
      </c>
      <c r="C3" s="3418"/>
      <c r="D3" s="3418"/>
      <c r="E3" s="3418"/>
      <c r="F3" s="3418"/>
      <c r="G3" s="3418"/>
    </row>
    <row r="4" spans="2:7" ht="19.5" customHeight="1">
      <c r="B4" s="1526"/>
      <c r="C4" s="1527"/>
      <c r="D4" s="1527"/>
      <c r="E4" s="1527"/>
      <c r="F4" s="1527"/>
      <c r="G4" s="1528" t="str">
        <f>入力シート!C26</f>
        <v>(株）福岡企画技調</v>
      </c>
    </row>
    <row r="5" spans="2:7" ht="19.5" customHeight="1">
      <c r="B5" s="1521" t="s">
        <v>1501</v>
      </c>
      <c r="C5" s="1527"/>
      <c r="D5" s="1527"/>
      <c r="E5" s="1527"/>
      <c r="F5" s="1527"/>
      <c r="G5" s="1527"/>
    </row>
    <row r="6" spans="2:7" ht="9" customHeight="1">
      <c r="B6" s="1527"/>
      <c r="C6" s="1527"/>
      <c r="D6" s="1527"/>
      <c r="E6" s="1527"/>
      <c r="F6" s="1527"/>
      <c r="G6" s="1527"/>
    </row>
    <row r="7" spans="2:7" ht="19.5" customHeight="1">
      <c r="B7" s="1526" t="s">
        <v>1559</v>
      </c>
      <c r="C7" s="1526"/>
      <c r="D7" s="1526"/>
      <c r="E7" s="1526"/>
      <c r="F7" s="1526"/>
      <c r="G7" s="1529"/>
    </row>
    <row r="8" spans="2:7" ht="21.75" customHeight="1" thickBot="1">
      <c r="B8" s="1530" t="s">
        <v>701</v>
      </c>
      <c r="C8" s="1530" t="s">
        <v>702</v>
      </c>
      <c r="D8" s="3419" t="s">
        <v>703</v>
      </c>
      <c r="E8" s="3420"/>
      <c r="F8" s="3420"/>
      <c r="G8" s="3421"/>
    </row>
    <row r="9" spans="2:7" ht="21.75" customHeight="1" thickTop="1">
      <c r="B9" s="1552" t="s">
        <v>704</v>
      </c>
      <c r="C9" s="1552" t="s">
        <v>705</v>
      </c>
      <c r="D9" s="3436" t="s">
        <v>2092</v>
      </c>
      <c r="E9" s="3436"/>
      <c r="F9" s="3436"/>
      <c r="G9" s="3436"/>
    </row>
    <row r="10" spans="2:7" ht="21.75" customHeight="1">
      <c r="B10" s="1578"/>
      <c r="C10" s="1534" t="s">
        <v>707</v>
      </c>
      <c r="D10" s="3416" t="s">
        <v>1502</v>
      </c>
      <c r="E10" s="3416"/>
      <c r="F10" s="3416"/>
      <c r="G10" s="3416"/>
    </row>
    <row r="11" spans="2:7" ht="21.75" customHeight="1">
      <c r="B11" s="1559" t="s">
        <v>704</v>
      </c>
      <c r="C11" s="1559" t="s">
        <v>709</v>
      </c>
      <c r="D11" s="3438" t="s">
        <v>2093</v>
      </c>
      <c r="E11" s="3438"/>
      <c r="F11" s="3438"/>
      <c r="G11" s="3438"/>
    </row>
    <row r="12" spans="2:7" ht="9" customHeight="1">
      <c r="B12" s="1527"/>
      <c r="C12" s="1527"/>
      <c r="D12" s="1527"/>
      <c r="E12" s="1527"/>
      <c r="F12" s="1527"/>
      <c r="G12" s="1527"/>
    </row>
    <row r="13" spans="2:7" ht="19.5" customHeight="1">
      <c r="B13" s="1526" t="s">
        <v>1503</v>
      </c>
      <c r="C13" s="1526"/>
      <c r="D13" s="1526"/>
      <c r="E13" s="1526"/>
      <c r="F13" s="1526"/>
      <c r="G13" s="1526"/>
    </row>
    <row r="14" spans="2:7" s="1524" customFormat="1" ht="43.5" customHeight="1" thickBot="1">
      <c r="B14" s="1535" t="s">
        <v>701</v>
      </c>
      <c r="C14" s="1535" t="s">
        <v>711</v>
      </c>
      <c r="D14" s="3424" t="s">
        <v>712</v>
      </c>
      <c r="E14" s="3424"/>
      <c r="F14" s="1535" t="s">
        <v>713</v>
      </c>
      <c r="G14" s="1530" t="s">
        <v>714</v>
      </c>
    </row>
    <row r="15" spans="2:7" ht="156" customHeight="1" thickTop="1">
      <c r="B15" s="1579"/>
      <c r="C15" s="1537" t="s">
        <v>715</v>
      </c>
      <c r="D15" s="3425"/>
      <c r="E15" s="3425"/>
      <c r="F15" s="1531"/>
      <c r="G15" s="1553" t="s">
        <v>2272</v>
      </c>
    </row>
    <row r="16" spans="2:7" ht="53.1" customHeight="1">
      <c r="B16" s="1579"/>
      <c r="C16" s="1540" t="s">
        <v>716</v>
      </c>
      <c r="D16" s="3426"/>
      <c r="E16" s="3426"/>
      <c r="F16" s="3427"/>
      <c r="G16" s="1554" t="s">
        <v>1856</v>
      </c>
    </row>
    <row r="17" spans="2:7" ht="24" customHeight="1">
      <c r="B17" s="3479" t="s">
        <v>717</v>
      </c>
      <c r="C17" s="3481" t="s">
        <v>718</v>
      </c>
      <c r="D17" s="3482"/>
      <c r="E17" s="3482"/>
      <c r="F17" s="3484"/>
      <c r="G17" s="3485"/>
    </row>
    <row r="18" spans="2:7" ht="24" customHeight="1">
      <c r="B18" s="3480"/>
      <c r="C18" s="3481"/>
      <c r="D18" s="3483"/>
      <c r="E18" s="3483"/>
      <c r="F18" s="3436"/>
      <c r="G18" s="3486"/>
    </row>
    <row r="19" spans="2:7" ht="81.75" customHeight="1">
      <c r="B19" s="3428"/>
      <c r="C19" s="3431" t="s">
        <v>725</v>
      </c>
      <c r="D19" s="3464"/>
      <c r="E19" s="3466" t="s">
        <v>726</v>
      </c>
      <c r="F19" s="3471"/>
      <c r="G19" s="3473" t="s">
        <v>2293</v>
      </c>
    </row>
    <row r="20" spans="2:7" ht="81.75" customHeight="1">
      <c r="B20" s="3430"/>
      <c r="C20" s="3431"/>
      <c r="D20" s="3465"/>
      <c r="E20" s="3467"/>
      <c r="F20" s="3472"/>
      <c r="G20" s="3474"/>
    </row>
    <row r="21" spans="2:7" ht="43.5" customHeight="1">
      <c r="B21" s="1579"/>
      <c r="C21" s="1546" t="s">
        <v>728</v>
      </c>
      <c r="D21" s="3434"/>
      <c r="E21" s="3434"/>
      <c r="F21" s="3434"/>
      <c r="G21" s="1547" t="s">
        <v>2270</v>
      </c>
    </row>
    <row r="22" spans="2:7" ht="4.5" customHeight="1">
      <c r="B22" s="1548"/>
      <c r="C22" s="1549"/>
      <c r="D22" s="1548"/>
      <c r="E22" s="1548"/>
      <c r="F22" s="1550"/>
      <c r="G22" s="1551"/>
    </row>
    <row r="23" spans="2:7">
      <c r="B23" s="3435" t="s">
        <v>729</v>
      </c>
      <c r="C23" s="3435"/>
      <c r="D23" s="3435"/>
      <c r="E23" s="3435"/>
      <c r="F23" s="3435"/>
      <c r="G23" s="3435"/>
    </row>
    <row r="24" spans="2:7" ht="3" customHeight="1">
      <c r="B24" s="3435"/>
      <c r="C24" s="3435"/>
      <c r="D24" s="3435"/>
      <c r="E24" s="3435"/>
      <c r="F24" s="3435"/>
      <c r="G24" s="3435"/>
    </row>
    <row r="25" spans="2:7" ht="32.25" customHeight="1">
      <c r="B25" s="3423" t="s">
        <v>730</v>
      </c>
      <c r="C25" s="3423"/>
      <c r="D25" s="3423"/>
      <c r="E25" s="3423"/>
      <c r="F25" s="3423"/>
      <c r="G25" s="3423"/>
    </row>
    <row r="26" spans="2:7" ht="3" customHeight="1">
      <c r="B26" s="1526"/>
    </row>
    <row r="27" spans="2:7">
      <c r="B27" s="1571"/>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9"/>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6929" r:id="rId4" name="Check Box 1">
              <controlPr defaultSize="0" autoFill="0" autoLine="0" autoPict="0">
                <anchor moveWithCells="1">
                  <from>
                    <xdr:col>1</xdr:col>
                    <xdr:colOff>297180</xdr:colOff>
                    <xdr:row>9</xdr:row>
                    <xdr:rowOff>45720</xdr:rowOff>
                  </from>
                  <to>
                    <xdr:col>2</xdr:col>
                    <xdr:colOff>22860</xdr:colOff>
                    <xdr:row>9</xdr:row>
                    <xdr:rowOff>198120</xdr:rowOff>
                  </to>
                </anchor>
              </controlPr>
            </control>
          </mc:Choice>
        </mc:AlternateContent>
        <mc:AlternateContent xmlns:mc="http://schemas.openxmlformats.org/markup-compatibility/2006">
          <mc:Choice Requires="x14">
            <control shapeId="1276930" r:id="rId5" name="Check Box 2">
              <controlPr defaultSize="0" autoFill="0" autoLine="0" autoPict="0">
                <anchor moveWithCells="1">
                  <from>
                    <xdr:col>1</xdr:col>
                    <xdr:colOff>304800</xdr:colOff>
                    <xdr:row>14</xdr:row>
                    <xdr:rowOff>708660</xdr:rowOff>
                  </from>
                  <to>
                    <xdr:col>2</xdr:col>
                    <xdr:colOff>30480</xdr:colOff>
                    <xdr:row>14</xdr:row>
                    <xdr:rowOff>861060</xdr:rowOff>
                  </to>
                </anchor>
              </controlPr>
            </control>
          </mc:Choice>
        </mc:AlternateContent>
        <mc:AlternateContent xmlns:mc="http://schemas.openxmlformats.org/markup-compatibility/2006">
          <mc:Choice Requires="x14">
            <control shapeId="1276931" r:id="rId6" name="Check Box 3">
              <controlPr defaultSize="0" autoFill="0" autoLine="0" autoPict="0">
                <anchor moveWithCells="1">
                  <from>
                    <xdr:col>1</xdr:col>
                    <xdr:colOff>304800</xdr:colOff>
                    <xdr:row>15</xdr:row>
                    <xdr:rowOff>182880</xdr:rowOff>
                  </from>
                  <to>
                    <xdr:col>2</xdr:col>
                    <xdr:colOff>30480</xdr:colOff>
                    <xdr:row>15</xdr:row>
                    <xdr:rowOff>342900</xdr:rowOff>
                  </to>
                </anchor>
              </controlPr>
            </control>
          </mc:Choice>
        </mc:AlternateContent>
        <mc:AlternateContent xmlns:mc="http://schemas.openxmlformats.org/markup-compatibility/2006">
          <mc:Choice Requires="x14">
            <control shapeId="1276932" r:id="rId7" name="Check Box 4">
              <controlPr defaultSize="0" autoFill="0" autoLine="0" autoPict="0">
                <anchor moveWithCells="1">
                  <from>
                    <xdr:col>1</xdr:col>
                    <xdr:colOff>304800</xdr:colOff>
                    <xdr:row>18</xdr:row>
                    <xdr:rowOff>708660</xdr:rowOff>
                  </from>
                  <to>
                    <xdr:col>2</xdr:col>
                    <xdr:colOff>30480</xdr:colOff>
                    <xdr:row>19</xdr:row>
                    <xdr:rowOff>22860</xdr:rowOff>
                  </to>
                </anchor>
              </controlPr>
            </control>
          </mc:Choice>
        </mc:AlternateContent>
        <mc:AlternateContent xmlns:mc="http://schemas.openxmlformats.org/markup-compatibility/2006">
          <mc:Choice Requires="x14">
            <control shapeId="1276933" r:id="rId8" name="Check Box 5">
              <controlPr defaultSize="0" autoFill="0" autoLine="0" autoPict="0">
                <anchor moveWithCells="1">
                  <from>
                    <xdr:col>1</xdr:col>
                    <xdr:colOff>304800</xdr:colOff>
                    <xdr:row>20</xdr:row>
                    <xdr:rowOff>144780</xdr:rowOff>
                  </from>
                  <to>
                    <xdr:col>2</xdr:col>
                    <xdr:colOff>30480</xdr:colOff>
                    <xdr:row>20</xdr:row>
                    <xdr:rowOff>304800</xdr:rowOff>
                  </to>
                </anchor>
              </controlPr>
            </control>
          </mc:Choice>
        </mc:AlternateContent>
        <mc:AlternateContent xmlns:mc="http://schemas.openxmlformats.org/markup-compatibility/2006">
          <mc:Choice Requires="x14">
            <control shapeId="1276934" r:id="rId9" name="Check Box 6">
              <controlPr defaultSize="0" autoFill="0" autoLine="0" autoPict="0">
                <anchor moveWithCells="1">
                  <from>
                    <xdr:col>3</xdr:col>
                    <xdr:colOff>22860</xdr:colOff>
                    <xdr:row>18</xdr:row>
                    <xdr:rowOff>723900</xdr:rowOff>
                  </from>
                  <to>
                    <xdr:col>4</xdr:col>
                    <xdr:colOff>312420</xdr:colOff>
                    <xdr:row>19</xdr:row>
                    <xdr:rowOff>45720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115" zoomScaleNormal="100" zoomScaleSheetLayoutView="115" workbookViewId="0">
      <selection activeCell="G5" sqref="G5"/>
    </sheetView>
  </sheetViews>
  <sheetFormatPr defaultColWidth="8.88671875" defaultRowHeight="13.2"/>
  <cols>
    <col min="1" max="1" width="0.88671875" style="1521" customWidth="1"/>
    <col min="2" max="2" width="12.44140625" style="1521" bestFit="1" customWidth="1"/>
    <col min="3" max="3" width="15.21875" style="1522" customWidth="1"/>
    <col min="4" max="4" width="3.109375" style="1523" bestFit="1" customWidth="1"/>
    <col min="5" max="5" width="13" style="1524" customWidth="1"/>
    <col min="6" max="6" width="9.88671875" style="1521" customWidth="1"/>
    <col min="7" max="7" width="57.6640625" style="1521" customWidth="1"/>
    <col min="8" max="8" width="12.109375" style="1521" customWidth="1"/>
    <col min="9" max="16384" width="8.88671875" style="1521"/>
  </cols>
  <sheetData>
    <row r="1" spans="2:7">
      <c r="G1" s="1525" t="s">
        <v>2266</v>
      </c>
    </row>
    <row r="2" spans="2:7" ht="24.75" customHeight="1">
      <c r="B2" s="3417" t="s">
        <v>1504</v>
      </c>
      <c r="C2" s="3417"/>
      <c r="D2" s="3417"/>
      <c r="E2" s="3417"/>
      <c r="F2" s="3417"/>
      <c r="G2" s="3417"/>
    </row>
    <row r="3" spans="2:7" ht="19.5" customHeight="1">
      <c r="B3" s="3418" t="str">
        <f>入力シート!C10</f>
        <v>県道博多天神線排水性舗装工事（第２工区）</v>
      </c>
      <c r="C3" s="3418"/>
      <c r="D3" s="3418"/>
      <c r="E3" s="3418"/>
      <c r="F3" s="3418"/>
      <c r="G3" s="3418"/>
    </row>
    <row r="4" spans="2:7" ht="19.5" customHeight="1">
      <c r="B4" s="1526"/>
      <c r="C4" s="1527"/>
      <c r="D4" s="1527"/>
      <c r="E4" s="1527"/>
      <c r="F4" s="1527"/>
      <c r="G4" s="1528" t="str">
        <f>入力シート!C26</f>
        <v>(株）福岡企画技調</v>
      </c>
    </row>
    <row r="5" spans="2:7" ht="19.5" customHeight="1">
      <c r="B5" s="1521" t="s">
        <v>1505</v>
      </c>
      <c r="C5" s="1527"/>
      <c r="D5" s="1527"/>
      <c r="E5" s="1527"/>
      <c r="F5" s="1527"/>
      <c r="G5" s="1527"/>
    </row>
    <row r="6" spans="2:7" ht="9" customHeight="1">
      <c r="B6" s="1527"/>
      <c r="C6" s="1527"/>
      <c r="D6" s="1527"/>
      <c r="E6" s="1527"/>
      <c r="F6" s="1527"/>
      <c r="G6" s="1527"/>
    </row>
    <row r="7" spans="2:7" ht="19.5" customHeight="1">
      <c r="B7" s="1526" t="s">
        <v>1559</v>
      </c>
      <c r="C7" s="1526"/>
      <c r="D7" s="1526"/>
      <c r="E7" s="1526"/>
      <c r="F7" s="1526"/>
      <c r="G7" s="1529"/>
    </row>
    <row r="8" spans="2:7" ht="21.75" customHeight="1" thickBot="1">
      <c r="B8" s="1530" t="s">
        <v>701</v>
      </c>
      <c r="C8" s="1530" t="s">
        <v>702</v>
      </c>
      <c r="D8" s="3419" t="s">
        <v>703</v>
      </c>
      <c r="E8" s="3420"/>
      <c r="F8" s="3420"/>
      <c r="G8" s="3421"/>
    </row>
    <row r="9" spans="2:7" ht="21.75" customHeight="1" thickTop="1">
      <c r="B9" s="1552" t="s">
        <v>704</v>
      </c>
      <c r="C9" s="1552" t="s">
        <v>705</v>
      </c>
      <c r="D9" s="3436" t="s">
        <v>2095</v>
      </c>
      <c r="E9" s="3436"/>
      <c r="F9" s="3436"/>
      <c r="G9" s="3436"/>
    </row>
    <row r="10" spans="2:7" ht="21.75" customHeight="1">
      <c r="B10" s="1578"/>
      <c r="C10" s="1534" t="s">
        <v>707</v>
      </c>
      <c r="D10" s="3416" t="s">
        <v>1506</v>
      </c>
      <c r="E10" s="3416"/>
      <c r="F10" s="3416"/>
      <c r="G10" s="3416"/>
    </row>
    <row r="11" spans="2:7" ht="21.75" customHeight="1">
      <c r="B11" s="1559" t="s">
        <v>704</v>
      </c>
      <c r="C11" s="1559" t="s">
        <v>709</v>
      </c>
      <c r="D11" s="3438" t="s">
        <v>2094</v>
      </c>
      <c r="E11" s="3438"/>
      <c r="F11" s="3438"/>
      <c r="G11" s="3438"/>
    </row>
    <row r="12" spans="2:7" ht="9" customHeight="1">
      <c r="B12" s="1527"/>
      <c r="C12" s="1527"/>
      <c r="D12" s="1527"/>
      <c r="E12" s="1527"/>
      <c r="F12" s="1527"/>
      <c r="G12" s="1527"/>
    </row>
    <row r="13" spans="2:7" ht="19.5" customHeight="1">
      <c r="B13" s="1526" t="s">
        <v>1507</v>
      </c>
      <c r="C13" s="1526"/>
      <c r="D13" s="1526"/>
      <c r="E13" s="1526"/>
      <c r="F13" s="1526"/>
      <c r="G13" s="1526"/>
    </row>
    <row r="14" spans="2:7" s="1524" customFormat="1" ht="43.5" customHeight="1" thickBot="1">
      <c r="B14" s="1535" t="s">
        <v>701</v>
      </c>
      <c r="C14" s="1535" t="s">
        <v>711</v>
      </c>
      <c r="D14" s="3424" t="s">
        <v>712</v>
      </c>
      <c r="E14" s="3424"/>
      <c r="F14" s="1535" t="s">
        <v>713</v>
      </c>
      <c r="G14" s="1530" t="s">
        <v>714</v>
      </c>
    </row>
    <row r="15" spans="2:7" ht="156" customHeight="1" thickTop="1">
      <c r="B15" s="1579"/>
      <c r="C15" s="1537" t="s">
        <v>715</v>
      </c>
      <c r="D15" s="3425"/>
      <c r="E15" s="3425"/>
      <c r="F15" s="1531"/>
      <c r="G15" s="1553" t="s">
        <v>2272</v>
      </c>
    </row>
    <row r="16" spans="2:7" ht="53.1" customHeight="1">
      <c r="B16" s="1579"/>
      <c r="C16" s="1540" t="s">
        <v>716</v>
      </c>
      <c r="D16" s="3426"/>
      <c r="E16" s="3426"/>
      <c r="F16" s="3427"/>
      <c r="G16" s="1554" t="s">
        <v>1856</v>
      </c>
    </row>
    <row r="17" spans="2:7" ht="24" customHeight="1">
      <c r="B17" s="3479" t="s">
        <v>717</v>
      </c>
      <c r="C17" s="3481" t="s">
        <v>718</v>
      </c>
      <c r="D17" s="3482"/>
      <c r="E17" s="3482"/>
      <c r="F17" s="3484"/>
      <c r="G17" s="3485"/>
    </row>
    <row r="18" spans="2:7" ht="24" customHeight="1">
      <c r="B18" s="3480"/>
      <c r="C18" s="3481"/>
      <c r="D18" s="3483"/>
      <c r="E18" s="3483"/>
      <c r="F18" s="3436"/>
      <c r="G18" s="3486"/>
    </row>
    <row r="19" spans="2:7" ht="81.75" customHeight="1">
      <c r="B19" s="3428"/>
      <c r="C19" s="3431" t="s">
        <v>725</v>
      </c>
      <c r="D19" s="3464"/>
      <c r="E19" s="3466" t="s">
        <v>726</v>
      </c>
      <c r="F19" s="3471"/>
      <c r="G19" s="3473" t="s">
        <v>2294</v>
      </c>
    </row>
    <row r="20" spans="2:7" ht="81.75" customHeight="1">
      <c r="B20" s="3430"/>
      <c r="C20" s="3431"/>
      <c r="D20" s="3465"/>
      <c r="E20" s="3467"/>
      <c r="F20" s="3472"/>
      <c r="G20" s="3474"/>
    </row>
    <row r="21" spans="2:7" ht="43.5" customHeight="1">
      <c r="B21" s="1579"/>
      <c r="C21" s="1546" t="s">
        <v>728</v>
      </c>
      <c r="D21" s="3434"/>
      <c r="E21" s="3434"/>
      <c r="F21" s="3434"/>
      <c r="G21" s="1547" t="s">
        <v>2270</v>
      </c>
    </row>
    <row r="22" spans="2:7" ht="4.5" customHeight="1">
      <c r="B22" s="1548"/>
      <c r="C22" s="1549"/>
      <c r="D22" s="1548"/>
      <c r="E22" s="1548"/>
      <c r="F22" s="1550"/>
      <c r="G22" s="1551"/>
    </row>
    <row r="23" spans="2:7">
      <c r="B23" s="3435" t="s">
        <v>729</v>
      </c>
      <c r="C23" s="3435"/>
      <c r="D23" s="3435"/>
      <c r="E23" s="3435"/>
      <c r="F23" s="3435"/>
      <c r="G23" s="3435"/>
    </row>
    <row r="24" spans="2:7" ht="3" customHeight="1">
      <c r="B24" s="3435"/>
      <c r="C24" s="3435"/>
      <c r="D24" s="3435"/>
      <c r="E24" s="3435"/>
      <c r="F24" s="3435"/>
      <c r="G24" s="3435"/>
    </row>
    <row r="25" spans="2:7" ht="32.25" customHeight="1">
      <c r="B25" s="3423" t="s">
        <v>730</v>
      </c>
      <c r="C25" s="3423"/>
      <c r="D25" s="3423"/>
      <c r="E25" s="3423"/>
      <c r="F25" s="3423"/>
      <c r="G25" s="3423"/>
    </row>
    <row r="26" spans="2:7" ht="3" customHeight="1">
      <c r="B26" s="1526"/>
    </row>
    <row r="27" spans="2:7">
      <c r="B27" s="1571"/>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9"/>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7953" r:id="rId4" name="Check Box 1">
              <controlPr defaultSize="0" autoFill="0" autoLine="0" autoPict="0">
                <anchor moveWithCells="1">
                  <from>
                    <xdr:col>1</xdr:col>
                    <xdr:colOff>297180</xdr:colOff>
                    <xdr:row>9</xdr:row>
                    <xdr:rowOff>45720</xdr:rowOff>
                  </from>
                  <to>
                    <xdr:col>2</xdr:col>
                    <xdr:colOff>22860</xdr:colOff>
                    <xdr:row>9</xdr:row>
                    <xdr:rowOff>198120</xdr:rowOff>
                  </to>
                </anchor>
              </controlPr>
            </control>
          </mc:Choice>
        </mc:AlternateContent>
        <mc:AlternateContent xmlns:mc="http://schemas.openxmlformats.org/markup-compatibility/2006">
          <mc:Choice Requires="x14">
            <control shapeId="1277954" r:id="rId5" name="Check Box 2">
              <controlPr defaultSize="0" autoFill="0" autoLine="0" autoPict="0">
                <anchor moveWithCells="1">
                  <from>
                    <xdr:col>1</xdr:col>
                    <xdr:colOff>304800</xdr:colOff>
                    <xdr:row>14</xdr:row>
                    <xdr:rowOff>708660</xdr:rowOff>
                  </from>
                  <to>
                    <xdr:col>2</xdr:col>
                    <xdr:colOff>30480</xdr:colOff>
                    <xdr:row>14</xdr:row>
                    <xdr:rowOff>861060</xdr:rowOff>
                  </to>
                </anchor>
              </controlPr>
            </control>
          </mc:Choice>
        </mc:AlternateContent>
        <mc:AlternateContent xmlns:mc="http://schemas.openxmlformats.org/markup-compatibility/2006">
          <mc:Choice Requires="x14">
            <control shapeId="1277955" r:id="rId6" name="Check Box 3">
              <controlPr defaultSize="0" autoFill="0" autoLine="0" autoPict="0">
                <anchor moveWithCells="1">
                  <from>
                    <xdr:col>1</xdr:col>
                    <xdr:colOff>304800</xdr:colOff>
                    <xdr:row>15</xdr:row>
                    <xdr:rowOff>182880</xdr:rowOff>
                  </from>
                  <to>
                    <xdr:col>2</xdr:col>
                    <xdr:colOff>30480</xdr:colOff>
                    <xdr:row>15</xdr:row>
                    <xdr:rowOff>342900</xdr:rowOff>
                  </to>
                </anchor>
              </controlPr>
            </control>
          </mc:Choice>
        </mc:AlternateContent>
        <mc:AlternateContent xmlns:mc="http://schemas.openxmlformats.org/markup-compatibility/2006">
          <mc:Choice Requires="x14">
            <control shapeId="1277956" r:id="rId7" name="Check Box 4">
              <controlPr defaultSize="0" autoFill="0" autoLine="0" autoPict="0">
                <anchor moveWithCells="1">
                  <from>
                    <xdr:col>1</xdr:col>
                    <xdr:colOff>304800</xdr:colOff>
                    <xdr:row>18</xdr:row>
                    <xdr:rowOff>708660</xdr:rowOff>
                  </from>
                  <to>
                    <xdr:col>2</xdr:col>
                    <xdr:colOff>30480</xdr:colOff>
                    <xdr:row>19</xdr:row>
                    <xdr:rowOff>30480</xdr:rowOff>
                  </to>
                </anchor>
              </controlPr>
            </control>
          </mc:Choice>
        </mc:AlternateContent>
        <mc:AlternateContent xmlns:mc="http://schemas.openxmlformats.org/markup-compatibility/2006">
          <mc:Choice Requires="x14">
            <control shapeId="1277957" r:id="rId8" name="Check Box 5">
              <controlPr defaultSize="0" autoFill="0" autoLine="0" autoPict="0">
                <anchor moveWithCells="1">
                  <from>
                    <xdr:col>1</xdr:col>
                    <xdr:colOff>304800</xdr:colOff>
                    <xdr:row>20</xdr:row>
                    <xdr:rowOff>144780</xdr:rowOff>
                  </from>
                  <to>
                    <xdr:col>2</xdr:col>
                    <xdr:colOff>30480</xdr:colOff>
                    <xdr:row>20</xdr:row>
                    <xdr:rowOff>304800</xdr:rowOff>
                  </to>
                </anchor>
              </controlPr>
            </control>
          </mc:Choice>
        </mc:AlternateContent>
        <mc:AlternateContent xmlns:mc="http://schemas.openxmlformats.org/markup-compatibility/2006">
          <mc:Choice Requires="x14">
            <control shapeId="1277958" r:id="rId9" name="Check Box 6">
              <controlPr defaultSize="0" autoFill="0" autoLine="0" autoPict="0">
                <anchor moveWithCells="1">
                  <from>
                    <xdr:col>3</xdr:col>
                    <xdr:colOff>22860</xdr:colOff>
                    <xdr:row>18</xdr:row>
                    <xdr:rowOff>723900</xdr:rowOff>
                  </from>
                  <to>
                    <xdr:col>4</xdr:col>
                    <xdr:colOff>312420</xdr:colOff>
                    <xdr:row>19</xdr:row>
                    <xdr:rowOff>60960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Normal="100" zoomScaleSheetLayoutView="100" workbookViewId="0">
      <selection activeCell="G5" sqref="G5"/>
    </sheetView>
  </sheetViews>
  <sheetFormatPr defaultColWidth="8.88671875" defaultRowHeight="13.2"/>
  <cols>
    <col min="1" max="1" width="0.88671875" style="1521" customWidth="1"/>
    <col min="2" max="2" width="12.44140625" style="1521" bestFit="1" customWidth="1"/>
    <col min="3" max="3" width="15.21875" style="1522" customWidth="1"/>
    <col min="4" max="4" width="3.109375" style="1523" bestFit="1" customWidth="1"/>
    <col min="5" max="5" width="13" style="1524" customWidth="1"/>
    <col min="6" max="6" width="9.88671875" style="1521" customWidth="1"/>
    <col min="7" max="7" width="57.6640625" style="1521" customWidth="1"/>
    <col min="8" max="8" width="12.109375" style="1521" customWidth="1"/>
    <col min="9" max="16384" width="8.88671875" style="1521"/>
  </cols>
  <sheetData>
    <row r="1" spans="2:7">
      <c r="G1" s="1525" t="s">
        <v>2266</v>
      </c>
    </row>
    <row r="2" spans="2:7" ht="24.75" customHeight="1">
      <c r="B2" s="3417" t="s">
        <v>1880</v>
      </c>
      <c r="C2" s="3417"/>
      <c r="D2" s="3417"/>
      <c r="E2" s="3417"/>
      <c r="F2" s="3417"/>
      <c r="G2" s="3417"/>
    </row>
    <row r="3" spans="2:7" ht="19.5" customHeight="1">
      <c r="B3" s="3418" t="str">
        <f>入力シート!C10</f>
        <v>県道博多天神線排水性舗装工事（第２工区）</v>
      </c>
      <c r="C3" s="3418"/>
      <c r="D3" s="3418"/>
      <c r="E3" s="3418"/>
      <c r="F3" s="3418"/>
      <c r="G3" s="3418"/>
    </row>
    <row r="4" spans="2:7" ht="19.5" customHeight="1">
      <c r="B4" s="1526"/>
      <c r="C4" s="1527"/>
      <c r="D4" s="1527"/>
      <c r="E4" s="1527"/>
      <c r="F4" s="1527"/>
      <c r="G4" s="1528" t="str">
        <f>入力シート!C26</f>
        <v>(株）福岡企画技調</v>
      </c>
    </row>
    <row r="5" spans="2:7" ht="19.5" customHeight="1">
      <c r="B5" s="1521" t="s">
        <v>1881</v>
      </c>
      <c r="C5" s="1527"/>
      <c r="D5" s="1527"/>
      <c r="E5" s="1527"/>
      <c r="F5" s="1527"/>
      <c r="G5" s="1527"/>
    </row>
    <row r="6" spans="2:7" ht="9" customHeight="1">
      <c r="B6" s="1527"/>
      <c r="C6" s="1527"/>
      <c r="D6" s="1527"/>
      <c r="E6" s="1527"/>
      <c r="F6" s="1527"/>
      <c r="G6" s="1527"/>
    </row>
    <row r="7" spans="2:7" ht="19.5" customHeight="1">
      <c r="B7" s="1526" t="s">
        <v>1559</v>
      </c>
      <c r="C7" s="1526"/>
      <c r="D7" s="1526"/>
      <c r="E7" s="1526"/>
      <c r="F7" s="1526"/>
      <c r="G7" s="1529"/>
    </row>
    <row r="8" spans="2:7" ht="21.75" customHeight="1" thickBot="1">
      <c r="B8" s="1530" t="s">
        <v>701</v>
      </c>
      <c r="C8" s="1530" t="s">
        <v>702</v>
      </c>
      <c r="D8" s="3419" t="s">
        <v>703</v>
      </c>
      <c r="E8" s="3420"/>
      <c r="F8" s="3420"/>
      <c r="G8" s="3421"/>
    </row>
    <row r="9" spans="2:7" ht="21.75" customHeight="1" thickTop="1">
      <c r="B9" s="1552" t="s">
        <v>704</v>
      </c>
      <c r="C9" s="1552" t="s">
        <v>705</v>
      </c>
      <c r="D9" s="3436" t="s">
        <v>2087</v>
      </c>
      <c r="E9" s="3436"/>
      <c r="F9" s="3436"/>
      <c r="G9" s="3436"/>
    </row>
    <row r="10" spans="2:7" ht="21.75" customHeight="1">
      <c r="B10" s="1578"/>
      <c r="C10" s="1534" t="s">
        <v>707</v>
      </c>
      <c r="D10" s="3416" t="s">
        <v>2086</v>
      </c>
      <c r="E10" s="3416"/>
      <c r="F10" s="3416"/>
      <c r="G10" s="3416"/>
    </row>
    <row r="11" spans="2:7" ht="21.75" customHeight="1">
      <c r="B11" s="1559" t="s">
        <v>704</v>
      </c>
      <c r="C11" s="1559" t="s">
        <v>709</v>
      </c>
      <c r="D11" s="3438" t="s">
        <v>2088</v>
      </c>
      <c r="E11" s="3438"/>
      <c r="F11" s="3438"/>
      <c r="G11" s="3438"/>
    </row>
    <row r="12" spans="2:7" ht="9" customHeight="1">
      <c r="B12" s="1527"/>
      <c r="C12" s="1527"/>
      <c r="D12" s="1527"/>
      <c r="E12" s="1527"/>
      <c r="F12" s="1527"/>
      <c r="G12" s="1527"/>
    </row>
    <row r="13" spans="2:7" ht="19.5" customHeight="1">
      <c r="B13" s="1526" t="s">
        <v>1507</v>
      </c>
      <c r="C13" s="1526"/>
      <c r="D13" s="1526"/>
      <c r="E13" s="1526"/>
      <c r="F13" s="1526"/>
      <c r="G13" s="1526"/>
    </row>
    <row r="14" spans="2:7" s="1524" customFormat="1" ht="43.5" customHeight="1" thickBot="1">
      <c r="B14" s="1535" t="s">
        <v>701</v>
      </c>
      <c r="C14" s="1535" t="s">
        <v>711</v>
      </c>
      <c r="D14" s="3424" t="s">
        <v>712</v>
      </c>
      <c r="E14" s="3424"/>
      <c r="F14" s="1535" t="s">
        <v>713</v>
      </c>
      <c r="G14" s="1530" t="s">
        <v>714</v>
      </c>
    </row>
    <row r="15" spans="2:7" ht="48" customHeight="1" thickTop="1">
      <c r="B15" s="1586" t="s">
        <v>2295</v>
      </c>
      <c r="C15" s="1587" t="s">
        <v>715</v>
      </c>
      <c r="D15" s="3510"/>
      <c r="E15" s="3510"/>
      <c r="F15" s="1588"/>
      <c r="G15" s="1589"/>
    </row>
    <row r="16" spans="2:7" ht="53.1" customHeight="1">
      <c r="B16" s="1579"/>
      <c r="C16" s="1540" t="s">
        <v>716</v>
      </c>
      <c r="D16" s="3426"/>
      <c r="E16" s="3426"/>
      <c r="F16" s="3427"/>
      <c r="G16" s="1554" t="s">
        <v>1856</v>
      </c>
    </row>
    <row r="17" spans="2:7" ht="24" customHeight="1">
      <c r="B17" s="3479" t="s">
        <v>2295</v>
      </c>
      <c r="C17" s="3481" t="s">
        <v>718</v>
      </c>
      <c r="D17" s="3482"/>
      <c r="E17" s="3482"/>
      <c r="F17" s="3484"/>
      <c r="G17" s="3485"/>
    </row>
    <row r="18" spans="2:7" ht="24" customHeight="1">
      <c r="B18" s="3480"/>
      <c r="C18" s="3481"/>
      <c r="D18" s="3483"/>
      <c r="E18" s="3483"/>
      <c r="F18" s="3436"/>
      <c r="G18" s="3486"/>
    </row>
    <row r="19" spans="2:7" ht="81.75" customHeight="1">
      <c r="B19" s="3428"/>
      <c r="C19" s="3431" t="s">
        <v>725</v>
      </c>
      <c r="D19" s="3464"/>
      <c r="E19" s="3466" t="s">
        <v>726</v>
      </c>
      <c r="F19" s="3471"/>
      <c r="G19" s="3473" t="s">
        <v>1886</v>
      </c>
    </row>
    <row r="20" spans="2:7" ht="81.75" customHeight="1">
      <c r="B20" s="3430"/>
      <c r="C20" s="3431"/>
      <c r="D20" s="3465"/>
      <c r="E20" s="3467"/>
      <c r="F20" s="3472"/>
      <c r="G20" s="3474"/>
    </row>
    <row r="21" spans="2:7" ht="43.5" customHeight="1">
      <c r="B21" s="1579"/>
      <c r="C21" s="1546" t="s">
        <v>728</v>
      </c>
      <c r="D21" s="3434"/>
      <c r="E21" s="3434"/>
      <c r="F21" s="3434"/>
      <c r="G21" s="1547" t="s">
        <v>2296</v>
      </c>
    </row>
    <row r="22" spans="2:7" ht="4.5" customHeight="1">
      <c r="B22" s="1548"/>
      <c r="C22" s="1549"/>
      <c r="D22" s="1548"/>
      <c r="E22" s="1548"/>
      <c r="F22" s="1550"/>
      <c r="G22" s="1551"/>
    </row>
    <row r="23" spans="2:7">
      <c r="B23" s="3435" t="s">
        <v>729</v>
      </c>
      <c r="C23" s="3435"/>
      <c r="D23" s="3435"/>
      <c r="E23" s="3435"/>
      <c r="F23" s="3435"/>
      <c r="G23" s="3435"/>
    </row>
    <row r="24" spans="2:7" ht="3" customHeight="1">
      <c r="B24" s="3435"/>
      <c r="C24" s="3435"/>
      <c r="D24" s="3435"/>
      <c r="E24" s="3435"/>
      <c r="F24" s="3435"/>
      <c r="G24" s="3435"/>
    </row>
    <row r="25" spans="2:7" ht="32.25" customHeight="1">
      <c r="B25" s="3423" t="s">
        <v>730</v>
      </c>
      <c r="C25" s="3423"/>
      <c r="D25" s="3423"/>
      <c r="E25" s="3423"/>
      <c r="F25" s="3423"/>
      <c r="G25" s="3423"/>
    </row>
    <row r="26" spans="2:7" ht="3" customHeight="1">
      <c r="B26" s="1526"/>
    </row>
    <row r="27" spans="2:7">
      <c r="B27" s="1571"/>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9"/>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8977" r:id="rId4" name="Check Box 1">
              <controlPr defaultSize="0" autoFill="0" autoLine="0" autoPict="0">
                <anchor moveWithCells="1">
                  <from>
                    <xdr:col>1</xdr:col>
                    <xdr:colOff>297180</xdr:colOff>
                    <xdr:row>9</xdr:row>
                    <xdr:rowOff>45720</xdr:rowOff>
                  </from>
                  <to>
                    <xdr:col>2</xdr:col>
                    <xdr:colOff>22860</xdr:colOff>
                    <xdr:row>9</xdr:row>
                    <xdr:rowOff>213360</xdr:rowOff>
                  </to>
                </anchor>
              </controlPr>
            </control>
          </mc:Choice>
        </mc:AlternateContent>
        <mc:AlternateContent xmlns:mc="http://schemas.openxmlformats.org/markup-compatibility/2006">
          <mc:Choice Requires="x14">
            <control shapeId="1278978" r:id="rId5" name="Check Box 2">
              <controlPr defaultSize="0" autoFill="0" autoLine="0" autoPict="0">
                <anchor moveWithCells="1">
                  <from>
                    <xdr:col>1</xdr:col>
                    <xdr:colOff>304800</xdr:colOff>
                    <xdr:row>15</xdr:row>
                    <xdr:rowOff>182880</xdr:rowOff>
                  </from>
                  <to>
                    <xdr:col>2</xdr:col>
                    <xdr:colOff>30480</xdr:colOff>
                    <xdr:row>15</xdr:row>
                    <xdr:rowOff>350520</xdr:rowOff>
                  </to>
                </anchor>
              </controlPr>
            </control>
          </mc:Choice>
        </mc:AlternateContent>
        <mc:AlternateContent xmlns:mc="http://schemas.openxmlformats.org/markup-compatibility/2006">
          <mc:Choice Requires="x14">
            <control shapeId="1278979" r:id="rId6" name="Check Box 3">
              <controlPr defaultSize="0" autoFill="0" autoLine="0" autoPict="0">
                <anchor moveWithCells="1">
                  <from>
                    <xdr:col>1</xdr:col>
                    <xdr:colOff>304800</xdr:colOff>
                    <xdr:row>18</xdr:row>
                    <xdr:rowOff>708660</xdr:rowOff>
                  </from>
                  <to>
                    <xdr:col>2</xdr:col>
                    <xdr:colOff>30480</xdr:colOff>
                    <xdr:row>19</xdr:row>
                    <xdr:rowOff>30480</xdr:rowOff>
                  </to>
                </anchor>
              </controlPr>
            </control>
          </mc:Choice>
        </mc:AlternateContent>
        <mc:AlternateContent xmlns:mc="http://schemas.openxmlformats.org/markup-compatibility/2006">
          <mc:Choice Requires="x14">
            <control shapeId="1278980" r:id="rId7" name="Check Box 4">
              <controlPr defaultSize="0" autoFill="0" autoLine="0" autoPict="0">
                <anchor moveWithCells="1">
                  <from>
                    <xdr:col>1</xdr:col>
                    <xdr:colOff>304800</xdr:colOff>
                    <xdr:row>20</xdr:row>
                    <xdr:rowOff>144780</xdr:rowOff>
                  </from>
                  <to>
                    <xdr:col>2</xdr:col>
                    <xdr:colOff>30480</xdr:colOff>
                    <xdr:row>20</xdr:row>
                    <xdr:rowOff>304800</xdr:rowOff>
                  </to>
                </anchor>
              </controlPr>
            </control>
          </mc:Choice>
        </mc:AlternateContent>
        <mc:AlternateContent xmlns:mc="http://schemas.openxmlformats.org/markup-compatibility/2006">
          <mc:Choice Requires="x14">
            <control shapeId="1278981" r:id="rId8" name="Check Box 5">
              <controlPr defaultSize="0" autoFill="0" autoLine="0" autoPict="0">
                <anchor moveWithCells="1">
                  <from>
                    <xdr:col>3</xdr:col>
                    <xdr:colOff>22860</xdr:colOff>
                    <xdr:row>18</xdr:row>
                    <xdr:rowOff>723900</xdr:rowOff>
                  </from>
                  <to>
                    <xdr:col>4</xdr:col>
                    <xdr:colOff>312420</xdr:colOff>
                    <xdr:row>19</xdr:row>
                    <xdr:rowOff>68580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0"/>
  </sheetPr>
  <dimension ref="A1:J45"/>
  <sheetViews>
    <sheetView view="pageBreakPreview" topLeftCell="A13" zoomScale="80" zoomScaleNormal="100" zoomScaleSheetLayoutView="80" workbookViewId="0">
      <selection activeCell="D26" sqref="D26:G26"/>
    </sheetView>
  </sheetViews>
  <sheetFormatPr defaultColWidth="9" defaultRowHeight="13.2"/>
  <cols>
    <col min="1" max="1" width="9" style="386"/>
    <col min="2" max="2" width="11.21875" style="386" customWidth="1"/>
    <col min="3" max="8" width="9" style="386"/>
    <col min="9" max="9" width="7.6640625" style="386" customWidth="1"/>
    <col min="10" max="16384" width="9" style="386"/>
  </cols>
  <sheetData>
    <row r="1" spans="1:10">
      <c r="I1" s="387" t="s">
        <v>617</v>
      </c>
    </row>
    <row r="7" spans="1:10" ht="29.25" customHeight="1">
      <c r="A7" s="2041" t="s">
        <v>618</v>
      </c>
      <c r="B7" s="2041"/>
      <c r="C7" s="2041"/>
      <c r="D7" s="2041"/>
      <c r="E7" s="2041"/>
      <c r="F7" s="2041"/>
      <c r="G7" s="2041"/>
      <c r="H7" s="2041"/>
      <c r="I7" s="2041"/>
      <c r="J7" s="2041"/>
    </row>
    <row r="12" spans="1:10">
      <c r="B12" s="2042" t="str">
        <f>IF(入力シート!C24&lt;30000000,"福岡県"&amp;入力シート!C5&amp;"長　殿","福岡県知事　殿")</f>
        <v>福岡県○○県土整備事務所長　殿</v>
      </c>
      <c r="C12" s="2042"/>
      <c r="D12" s="2042"/>
      <c r="E12" s="2042"/>
    </row>
    <row r="17" spans="2:8">
      <c r="B17" s="388" t="s">
        <v>619</v>
      </c>
      <c r="C17" s="2043" t="str">
        <f>"50"&amp;入力シート!C3&amp;"-"&amp;入力シート!C4</f>
        <v>507-12345-001</v>
      </c>
      <c r="D17" s="2043"/>
      <c r="E17" s="2043"/>
      <c r="F17" s="390"/>
      <c r="G17" s="390"/>
      <c r="H17" s="390"/>
    </row>
    <row r="18" spans="2:8">
      <c r="B18" s="391"/>
    </row>
    <row r="19" spans="2:8">
      <c r="B19" s="388" t="s">
        <v>620</v>
      </c>
      <c r="C19" s="393" t="str">
        <f>入力シート!C11</f>
        <v>主要地方道博多天神線</v>
      </c>
      <c r="D19" s="393"/>
      <c r="E19" s="393"/>
      <c r="F19" s="393"/>
      <c r="G19" s="389"/>
      <c r="H19" s="389"/>
    </row>
    <row r="20" spans="2:8">
      <c r="B20" s="391"/>
    </row>
    <row r="21" spans="2:8">
      <c r="B21" s="388" t="s">
        <v>621</v>
      </c>
      <c r="C21" s="393" t="str">
        <f>入力シート!C10</f>
        <v>県道博多天神線排水性舗装工事（第２工区）</v>
      </c>
      <c r="D21" s="393"/>
      <c r="E21" s="393"/>
      <c r="F21" s="393"/>
      <c r="G21" s="389"/>
      <c r="H21" s="389"/>
    </row>
    <row r="22" spans="2:8">
      <c r="B22" s="391"/>
    </row>
    <row r="23" spans="2:8">
      <c r="B23" s="388" t="s">
        <v>622</v>
      </c>
      <c r="C23" s="389"/>
      <c r="D23" s="2040"/>
      <c r="E23" s="2040"/>
      <c r="F23" s="2040"/>
      <c r="G23" s="2040"/>
      <c r="H23" s="389"/>
    </row>
    <row r="24" spans="2:8">
      <c r="B24" s="391"/>
    </row>
    <row r="25" spans="2:8">
      <c r="B25" s="391"/>
      <c r="D25" s="386" t="s">
        <v>623</v>
      </c>
    </row>
    <row r="26" spans="2:8">
      <c r="B26" s="388" t="s">
        <v>76</v>
      </c>
      <c r="C26" s="389"/>
      <c r="D26" s="2040"/>
      <c r="E26" s="2040"/>
      <c r="F26" s="2040"/>
      <c r="G26" s="2040"/>
      <c r="H26" s="389"/>
    </row>
    <row r="27" spans="2:8">
      <c r="B27" s="392"/>
      <c r="C27" s="390"/>
      <c r="D27" s="390"/>
      <c r="E27" s="390"/>
      <c r="F27" s="390"/>
      <c r="G27" s="390"/>
      <c r="H27" s="390"/>
    </row>
    <row r="28" spans="2:8">
      <c r="B28" s="392"/>
      <c r="C28" s="390"/>
      <c r="D28" s="390"/>
      <c r="E28" s="390"/>
      <c r="F28" s="390"/>
      <c r="G28" s="390"/>
      <c r="H28" s="390"/>
    </row>
    <row r="29" spans="2:8">
      <c r="B29" s="392" t="s">
        <v>624</v>
      </c>
      <c r="C29" s="390"/>
      <c r="D29" s="390"/>
      <c r="E29" s="390"/>
      <c r="F29" s="390"/>
      <c r="G29" s="390"/>
      <c r="H29" s="390"/>
    </row>
    <row r="30" spans="2:8">
      <c r="B30" s="392" t="s">
        <v>625</v>
      </c>
      <c r="C30" s="390"/>
      <c r="D30" s="390"/>
      <c r="E30" s="390"/>
      <c r="F30" s="390"/>
      <c r="G30" s="390"/>
      <c r="H30" s="390"/>
    </row>
    <row r="31" spans="2:8">
      <c r="B31" s="392" t="s">
        <v>626</v>
      </c>
      <c r="C31" s="390"/>
      <c r="D31" s="390"/>
      <c r="E31" s="390"/>
      <c r="F31" s="390"/>
      <c r="G31" s="390"/>
      <c r="H31" s="390"/>
    </row>
    <row r="32" spans="2:8">
      <c r="B32" s="392" t="s">
        <v>627</v>
      </c>
      <c r="C32" s="390"/>
      <c r="D32" s="390"/>
      <c r="E32" s="390"/>
      <c r="F32" s="390"/>
      <c r="G32" s="390"/>
      <c r="H32" s="390"/>
    </row>
    <row r="33" spans="2:9">
      <c r="B33" s="392" t="s">
        <v>628</v>
      </c>
      <c r="C33" s="390"/>
      <c r="D33" s="390"/>
      <c r="E33" s="390"/>
      <c r="F33" s="390"/>
      <c r="G33" s="390"/>
      <c r="H33" s="390"/>
    </row>
    <row r="34" spans="2:9">
      <c r="B34" s="392" t="s">
        <v>629</v>
      </c>
      <c r="C34" s="390"/>
      <c r="D34" s="390"/>
      <c r="E34" s="390"/>
      <c r="F34" s="390"/>
      <c r="G34" s="390"/>
      <c r="H34" s="390"/>
    </row>
    <row r="35" spans="2:9" ht="27" customHeight="1">
      <c r="B35" s="392"/>
      <c r="C35" s="392"/>
      <c r="D35" s="392"/>
      <c r="E35" s="392"/>
      <c r="F35" s="392"/>
      <c r="G35" s="392"/>
      <c r="H35" s="392"/>
      <c r="I35" s="392"/>
    </row>
    <row r="36" spans="2:9" ht="27" customHeight="1">
      <c r="B36" s="392"/>
      <c r="C36" s="392"/>
      <c r="D36" s="392"/>
      <c r="E36" s="392"/>
      <c r="F36" s="392"/>
      <c r="G36" s="392"/>
      <c r="H36" s="392"/>
      <c r="I36" s="392"/>
    </row>
    <row r="37" spans="2:9" ht="27" customHeight="1">
      <c r="B37" s="392"/>
      <c r="C37" s="392"/>
      <c r="D37" s="392"/>
      <c r="E37" s="392"/>
      <c r="F37" s="392"/>
      <c r="G37" s="392"/>
      <c r="H37" s="392"/>
      <c r="I37" s="392"/>
    </row>
    <row r="39" spans="2:9">
      <c r="C39" s="2039">
        <v>37778</v>
      </c>
      <c r="D39" s="2039"/>
      <c r="E39" s="2039"/>
      <c r="F39" s="2039"/>
    </row>
    <row r="41" spans="2:9">
      <c r="E41" s="386" t="s">
        <v>630</v>
      </c>
    </row>
    <row r="42" spans="2:9">
      <c r="F42" s="2038" t="str">
        <f>入力シート!C25</f>
        <v>福岡市博多区東公園７－７</v>
      </c>
      <c r="G42" s="2038"/>
      <c r="H42" s="2038"/>
    </row>
    <row r="43" spans="2:9">
      <c r="E43" s="386" t="s">
        <v>631</v>
      </c>
    </row>
    <row r="44" spans="2:9">
      <c r="F44" s="2038" t="str">
        <f>入力シート!C26</f>
        <v>(株）福岡企画技調</v>
      </c>
      <c r="G44" s="2038"/>
      <c r="H44" s="2038"/>
    </row>
    <row r="45" spans="2:9">
      <c r="E45" s="386" t="s">
        <v>632</v>
      </c>
      <c r="F45" s="2038" t="str">
        <f>入力シート!C27</f>
        <v>代表取締役　企画太郎</v>
      </c>
      <c r="G45" s="2038"/>
      <c r="H45" s="2038"/>
      <c r="I45" s="386" t="s">
        <v>633</v>
      </c>
    </row>
  </sheetData>
  <mergeCells count="9">
    <mergeCell ref="F45:H45"/>
    <mergeCell ref="C39:F39"/>
    <mergeCell ref="D23:G23"/>
    <mergeCell ref="D26:G26"/>
    <mergeCell ref="A7:J7"/>
    <mergeCell ref="B12:E12"/>
    <mergeCell ref="C17:E17"/>
    <mergeCell ref="F42:H42"/>
    <mergeCell ref="F44:H44"/>
  </mergeCells>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85" zoomScaleNormal="100" zoomScaleSheetLayoutView="85" workbookViewId="0">
      <selection activeCell="G5" sqref="G5"/>
    </sheetView>
  </sheetViews>
  <sheetFormatPr defaultColWidth="8.88671875" defaultRowHeight="13.2"/>
  <cols>
    <col min="1" max="1" width="0.88671875" style="1521" customWidth="1"/>
    <col min="2" max="2" width="12.44140625" style="1521" bestFit="1" customWidth="1"/>
    <col min="3" max="3" width="15.21875" style="1522" customWidth="1"/>
    <col min="4" max="4" width="3.109375" style="1523" bestFit="1" customWidth="1"/>
    <col min="5" max="5" width="13" style="1524" customWidth="1"/>
    <col min="6" max="6" width="9.88671875" style="1521" customWidth="1"/>
    <col min="7" max="7" width="57.6640625" style="1521" customWidth="1"/>
    <col min="8" max="8" width="12.109375" style="1521" customWidth="1"/>
    <col min="9" max="16384" width="8.88671875" style="1521"/>
  </cols>
  <sheetData>
    <row r="1" spans="2:7">
      <c r="G1" s="1525" t="s">
        <v>2266</v>
      </c>
    </row>
    <row r="2" spans="2:7" ht="24.75" customHeight="1">
      <c r="B2" s="3417" t="s">
        <v>1882</v>
      </c>
      <c r="C2" s="3417"/>
      <c r="D2" s="3417"/>
      <c r="E2" s="3417"/>
      <c r="F2" s="3417"/>
      <c r="G2" s="3417"/>
    </row>
    <row r="3" spans="2:7" ht="19.5" customHeight="1">
      <c r="B3" s="3418" t="str">
        <f>入力シート!C10</f>
        <v>県道博多天神線排水性舗装工事（第２工区）</v>
      </c>
      <c r="C3" s="3418"/>
      <c r="D3" s="3418"/>
      <c r="E3" s="3418"/>
      <c r="F3" s="3418"/>
      <c r="G3" s="3418"/>
    </row>
    <row r="4" spans="2:7" ht="19.5" customHeight="1">
      <c r="B4" s="1526"/>
      <c r="C4" s="1527"/>
      <c r="D4" s="1527"/>
      <c r="E4" s="1527"/>
      <c r="F4" s="1527"/>
      <c r="G4" s="1528" t="str">
        <f>入力シート!C26</f>
        <v>(株）福岡企画技調</v>
      </c>
    </row>
    <row r="5" spans="2:7" ht="19.5" customHeight="1">
      <c r="B5" s="1521" t="s">
        <v>1883</v>
      </c>
      <c r="C5" s="1527"/>
      <c r="D5" s="1527"/>
      <c r="E5" s="1527"/>
      <c r="F5" s="1527"/>
      <c r="G5" s="1527"/>
    </row>
    <row r="6" spans="2:7" ht="9" customHeight="1">
      <c r="B6" s="1527"/>
      <c r="C6" s="1527"/>
      <c r="D6" s="1527"/>
      <c r="E6" s="1527"/>
      <c r="F6" s="1527"/>
      <c r="G6" s="1527"/>
    </row>
    <row r="7" spans="2:7" ht="19.5" customHeight="1">
      <c r="B7" s="1526" t="s">
        <v>1559</v>
      </c>
      <c r="C7" s="1526"/>
      <c r="D7" s="1526"/>
      <c r="E7" s="1526"/>
      <c r="F7" s="1526"/>
      <c r="G7" s="1529"/>
    </row>
    <row r="8" spans="2:7" ht="21.75" customHeight="1" thickBot="1">
      <c r="B8" s="1530" t="s">
        <v>701</v>
      </c>
      <c r="C8" s="1530" t="s">
        <v>702</v>
      </c>
      <c r="D8" s="3419" t="s">
        <v>703</v>
      </c>
      <c r="E8" s="3420"/>
      <c r="F8" s="3420"/>
      <c r="G8" s="3421"/>
    </row>
    <row r="9" spans="2:7" ht="21.75" customHeight="1" thickTop="1">
      <c r="B9" s="1552" t="s">
        <v>704</v>
      </c>
      <c r="C9" s="1552" t="s">
        <v>705</v>
      </c>
      <c r="D9" s="3436" t="s">
        <v>2089</v>
      </c>
      <c r="E9" s="3436"/>
      <c r="F9" s="3436"/>
      <c r="G9" s="3436"/>
    </row>
    <row r="10" spans="2:7" ht="21.75" customHeight="1">
      <c r="B10" s="1578"/>
      <c r="C10" s="1534" t="s">
        <v>707</v>
      </c>
      <c r="D10" s="3416" t="s">
        <v>2090</v>
      </c>
      <c r="E10" s="3416"/>
      <c r="F10" s="3416"/>
      <c r="G10" s="3416"/>
    </row>
    <row r="11" spans="2:7" ht="21.75" customHeight="1">
      <c r="B11" s="1559" t="s">
        <v>704</v>
      </c>
      <c r="C11" s="1559" t="s">
        <v>709</v>
      </c>
      <c r="D11" s="3438" t="s">
        <v>2091</v>
      </c>
      <c r="E11" s="3438"/>
      <c r="F11" s="3438"/>
      <c r="G11" s="3438"/>
    </row>
    <row r="12" spans="2:7" ht="9" customHeight="1">
      <c r="B12" s="1527"/>
      <c r="C12" s="1527"/>
      <c r="D12" s="1527"/>
      <c r="E12" s="1527"/>
      <c r="F12" s="1527"/>
      <c r="G12" s="1527"/>
    </row>
    <row r="13" spans="2:7" ht="19.5" customHeight="1">
      <c r="B13" s="1526" t="s">
        <v>1507</v>
      </c>
      <c r="C13" s="1526"/>
      <c r="D13" s="1526"/>
      <c r="E13" s="1526"/>
      <c r="F13" s="1526"/>
      <c r="G13" s="1526"/>
    </row>
    <row r="14" spans="2:7" s="1524" customFormat="1" ht="43.5" customHeight="1" thickBot="1">
      <c r="B14" s="1535" t="s">
        <v>701</v>
      </c>
      <c r="C14" s="1535" t="s">
        <v>711</v>
      </c>
      <c r="D14" s="3424" t="s">
        <v>712</v>
      </c>
      <c r="E14" s="3424"/>
      <c r="F14" s="1535" t="s">
        <v>713</v>
      </c>
      <c r="G14" s="1530" t="s">
        <v>714</v>
      </c>
    </row>
    <row r="15" spans="2:7" ht="156" customHeight="1" thickTop="1">
      <c r="B15" s="1579"/>
      <c r="C15" s="1537" t="s">
        <v>715</v>
      </c>
      <c r="D15" s="3425"/>
      <c r="E15" s="3425"/>
      <c r="F15" s="1531"/>
      <c r="G15" s="1553" t="s">
        <v>2297</v>
      </c>
    </row>
    <row r="16" spans="2:7" ht="53.1" customHeight="1">
      <c r="B16" s="1579"/>
      <c r="C16" s="1540" t="s">
        <v>716</v>
      </c>
      <c r="D16" s="3426"/>
      <c r="E16" s="3426"/>
      <c r="F16" s="3427"/>
      <c r="G16" s="1554" t="s">
        <v>1856</v>
      </c>
    </row>
    <row r="17" spans="2:7" ht="24" customHeight="1">
      <c r="B17" s="3479" t="s">
        <v>717</v>
      </c>
      <c r="C17" s="3481" t="s">
        <v>718</v>
      </c>
      <c r="D17" s="3482"/>
      <c r="E17" s="3482"/>
      <c r="F17" s="3484"/>
      <c r="G17" s="3485"/>
    </row>
    <row r="18" spans="2:7" ht="24" customHeight="1">
      <c r="B18" s="3480"/>
      <c r="C18" s="3481"/>
      <c r="D18" s="3483"/>
      <c r="E18" s="3483"/>
      <c r="F18" s="3436"/>
      <c r="G18" s="3486"/>
    </row>
    <row r="19" spans="2:7" ht="81.75" customHeight="1">
      <c r="B19" s="3428"/>
      <c r="C19" s="3431" t="s">
        <v>725</v>
      </c>
      <c r="D19" s="3464"/>
      <c r="E19" s="3466" t="s">
        <v>726</v>
      </c>
      <c r="F19" s="3471"/>
      <c r="G19" s="3473" t="s">
        <v>1886</v>
      </c>
    </row>
    <row r="20" spans="2:7" ht="81.75" customHeight="1">
      <c r="B20" s="3430"/>
      <c r="C20" s="3431"/>
      <c r="D20" s="3465"/>
      <c r="E20" s="3467"/>
      <c r="F20" s="3472"/>
      <c r="G20" s="3474"/>
    </row>
    <row r="21" spans="2:7" ht="43.5" customHeight="1">
      <c r="B21" s="1579"/>
      <c r="C21" s="1546" t="s">
        <v>728</v>
      </c>
      <c r="D21" s="3434"/>
      <c r="E21" s="3434"/>
      <c r="F21" s="3434"/>
      <c r="G21" s="1547" t="s">
        <v>2270</v>
      </c>
    </row>
    <row r="22" spans="2:7" ht="4.5" customHeight="1">
      <c r="B22" s="1548"/>
      <c r="C22" s="1549"/>
      <c r="D22" s="1548"/>
      <c r="E22" s="1548"/>
      <c r="F22" s="1550"/>
      <c r="G22" s="1551"/>
    </row>
    <row r="23" spans="2:7">
      <c r="B23" s="3435" t="s">
        <v>729</v>
      </c>
      <c r="C23" s="3435"/>
      <c r="D23" s="3435"/>
      <c r="E23" s="3435"/>
      <c r="F23" s="3435"/>
      <c r="G23" s="3435"/>
    </row>
    <row r="24" spans="2:7" ht="3" customHeight="1">
      <c r="B24" s="3435"/>
      <c r="C24" s="3435"/>
      <c r="D24" s="3435"/>
      <c r="E24" s="3435"/>
      <c r="F24" s="3435"/>
      <c r="G24" s="3435"/>
    </row>
    <row r="25" spans="2:7" ht="32.25" customHeight="1">
      <c r="B25" s="3423" t="s">
        <v>730</v>
      </c>
      <c r="C25" s="3423"/>
      <c r="D25" s="3423"/>
      <c r="E25" s="3423"/>
      <c r="F25" s="3423"/>
      <c r="G25" s="3423"/>
    </row>
    <row r="26" spans="2:7" ht="3" customHeight="1">
      <c r="B26" s="1526"/>
    </row>
    <row r="27" spans="2:7">
      <c r="B27" s="1571"/>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9"/>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80001" r:id="rId4" name="Check Box 1">
              <controlPr defaultSize="0" autoFill="0" autoLine="0" autoPict="0">
                <anchor moveWithCells="1">
                  <from>
                    <xdr:col>1</xdr:col>
                    <xdr:colOff>297180</xdr:colOff>
                    <xdr:row>9</xdr:row>
                    <xdr:rowOff>45720</xdr:rowOff>
                  </from>
                  <to>
                    <xdr:col>2</xdr:col>
                    <xdr:colOff>30480</xdr:colOff>
                    <xdr:row>9</xdr:row>
                    <xdr:rowOff>198120</xdr:rowOff>
                  </to>
                </anchor>
              </controlPr>
            </control>
          </mc:Choice>
        </mc:AlternateContent>
        <mc:AlternateContent xmlns:mc="http://schemas.openxmlformats.org/markup-compatibility/2006">
          <mc:Choice Requires="x14">
            <control shapeId="1280002" r:id="rId5" name="Check Box 2">
              <controlPr defaultSize="0" autoFill="0" autoLine="0" autoPict="0">
                <anchor moveWithCells="1">
                  <from>
                    <xdr:col>1</xdr:col>
                    <xdr:colOff>304800</xdr:colOff>
                    <xdr:row>14</xdr:row>
                    <xdr:rowOff>708660</xdr:rowOff>
                  </from>
                  <to>
                    <xdr:col>2</xdr:col>
                    <xdr:colOff>30480</xdr:colOff>
                    <xdr:row>14</xdr:row>
                    <xdr:rowOff>861060</xdr:rowOff>
                  </to>
                </anchor>
              </controlPr>
            </control>
          </mc:Choice>
        </mc:AlternateContent>
        <mc:AlternateContent xmlns:mc="http://schemas.openxmlformats.org/markup-compatibility/2006">
          <mc:Choice Requires="x14">
            <control shapeId="1280003" r:id="rId6" name="Check Box 3">
              <controlPr defaultSize="0" autoFill="0" autoLine="0" autoPict="0">
                <anchor moveWithCells="1">
                  <from>
                    <xdr:col>1</xdr:col>
                    <xdr:colOff>304800</xdr:colOff>
                    <xdr:row>15</xdr:row>
                    <xdr:rowOff>182880</xdr:rowOff>
                  </from>
                  <to>
                    <xdr:col>2</xdr:col>
                    <xdr:colOff>30480</xdr:colOff>
                    <xdr:row>15</xdr:row>
                    <xdr:rowOff>342900</xdr:rowOff>
                  </to>
                </anchor>
              </controlPr>
            </control>
          </mc:Choice>
        </mc:AlternateContent>
        <mc:AlternateContent xmlns:mc="http://schemas.openxmlformats.org/markup-compatibility/2006">
          <mc:Choice Requires="x14">
            <control shapeId="1280004" r:id="rId7" name="Check Box 4">
              <controlPr defaultSize="0" autoFill="0" autoLine="0" autoPict="0">
                <anchor moveWithCells="1">
                  <from>
                    <xdr:col>1</xdr:col>
                    <xdr:colOff>304800</xdr:colOff>
                    <xdr:row>18</xdr:row>
                    <xdr:rowOff>708660</xdr:rowOff>
                  </from>
                  <to>
                    <xdr:col>2</xdr:col>
                    <xdr:colOff>30480</xdr:colOff>
                    <xdr:row>19</xdr:row>
                    <xdr:rowOff>30480</xdr:rowOff>
                  </to>
                </anchor>
              </controlPr>
            </control>
          </mc:Choice>
        </mc:AlternateContent>
        <mc:AlternateContent xmlns:mc="http://schemas.openxmlformats.org/markup-compatibility/2006">
          <mc:Choice Requires="x14">
            <control shapeId="1280005" r:id="rId8" name="Check Box 5">
              <controlPr defaultSize="0" autoFill="0" autoLine="0" autoPict="0">
                <anchor moveWithCells="1">
                  <from>
                    <xdr:col>1</xdr:col>
                    <xdr:colOff>304800</xdr:colOff>
                    <xdr:row>20</xdr:row>
                    <xdr:rowOff>144780</xdr:rowOff>
                  </from>
                  <to>
                    <xdr:col>2</xdr:col>
                    <xdr:colOff>30480</xdr:colOff>
                    <xdr:row>20</xdr:row>
                    <xdr:rowOff>304800</xdr:rowOff>
                  </to>
                </anchor>
              </controlPr>
            </control>
          </mc:Choice>
        </mc:AlternateContent>
        <mc:AlternateContent xmlns:mc="http://schemas.openxmlformats.org/markup-compatibility/2006">
          <mc:Choice Requires="x14">
            <control shapeId="1280006" r:id="rId9" name="Check Box 6">
              <controlPr defaultSize="0" autoFill="0" autoLine="0" autoPict="0">
                <anchor moveWithCells="1">
                  <from>
                    <xdr:col>3</xdr:col>
                    <xdr:colOff>22860</xdr:colOff>
                    <xdr:row>18</xdr:row>
                    <xdr:rowOff>723900</xdr:rowOff>
                  </from>
                  <to>
                    <xdr:col>4</xdr:col>
                    <xdr:colOff>312420</xdr:colOff>
                    <xdr:row>19</xdr:row>
                    <xdr:rowOff>60960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Normal="100" zoomScaleSheetLayoutView="100" workbookViewId="0">
      <selection activeCell="G5" sqref="G5"/>
    </sheetView>
  </sheetViews>
  <sheetFormatPr defaultColWidth="8.88671875" defaultRowHeight="13.2"/>
  <cols>
    <col min="1" max="1" width="0.88671875" style="1521" customWidth="1"/>
    <col min="2" max="2" width="12.44140625" style="1521" bestFit="1" customWidth="1"/>
    <col min="3" max="3" width="15.21875" style="1522" customWidth="1"/>
    <col min="4" max="4" width="3.109375" style="1523" bestFit="1" customWidth="1"/>
    <col min="5" max="5" width="13" style="1524" customWidth="1"/>
    <col min="6" max="6" width="9.88671875" style="1521" customWidth="1"/>
    <col min="7" max="7" width="57.6640625" style="1521" customWidth="1"/>
    <col min="8" max="8" width="12.109375" style="1521" customWidth="1"/>
    <col min="9" max="16384" width="8.88671875" style="1521"/>
  </cols>
  <sheetData>
    <row r="1" spans="2:7">
      <c r="G1" s="1525" t="s">
        <v>2266</v>
      </c>
    </row>
    <row r="2" spans="2:7" ht="24.75" customHeight="1">
      <c r="B2" s="3417" t="s">
        <v>2084</v>
      </c>
      <c r="C2" s="3417"/>
      <c r="D2" s="3417"/>
      <c r="E2" s="3417"/>
      <c r="F2" s="3417"/>
      <c r="G2" s="3417"/>
    </row>
    <row r="3" spans="2:7" ht="19.5" customHeight="1">
      <c r="B3" s="3418" t="str">
        <f>入力シート!C10</f>
        <v>県道博多天神線排水性舗装工事（第２工区）</v>
      </c>
      <c r="C3" s="3418"/>
      <c r="D3" s="3418"/>
      <c r="E3" s="3418"/>
      <c r="F3" s="3418"/>
      <c r="G3" s="3418"/>
    </row>
    <row r="4" spans="2:7" ht="19.5" customHeight="1">
      <c r="B4" s="1526"/>
      <c r="C4" s="1527"/>
      <c r="D4" s="1527"/>
      <c r="E4" s="1527"/>
      <c r="F4" s="1527"/>
      <c r="G4" s="1528" t="str">
        <f>入力シート!C26</f>
        <v>(株）福岡企画技調</v>
      </c>
    </row>
    <row r="5" spans="2:7" ht="19.5" customHeight="1">
      <c r="B5" s="1521" t="s">
        <v>2085</v>
      </c>
      <c r="C5" s="1527"/>
      <c r="D5" s="1527"/>
      <c r="E5" s="1527"/>
      <c r="F5" s="1527"/>
      <c r="G5" s="1527"/>
    </row>
    <row r="6" spans="2:7" ht="9" customHeight="1">
      <c r="B6" s="1527"/>
      <c r="C6" s="1527"/>
      <c r="D6" s="1527"/>
      <c r="E6" s="1527"/>
      <c r="F6" s="1527"/>
      <c r="G6" s="1527"/>
    </row>
    <row r="7" spans="2:7" ht="19.5" customHeight="1">
      <c r="B7" s="1526" t="s">
        <v>1559</v>
      </c>
      <c r="C7" s="1526"/>
      <c r="D7" s="1526"/>
      <c r="E7" s="1526"/>
      <c r="F7" s="1526"/>
      <c r="G7" s="1529"/>
    </row>
    <row r="8" spans="2:7" ht="21.75" customHeight="1" thickBot="1">
      <c r="B8" s="1530" t="s">
        <v>701</v>
      </c>
      <c r="C8" s="1530" t="s">
        <v>702</v>
      </c>
      <c r="D8" s="3419" t="s">
        <v>703</v>
      </c>
      <c r="E8" s="3420"/>
      <c r="F8" s="3420"/>
      <c r="G8" s="3421"/>
    </row>
    <row r="9" spans="2:7" ht="21.75" customHeight="1" thickTop="1">
      <c r="B9" s="1552" t="s">
        <v>704</v>
      </c>
      <c r="C9" s="1552" t="s">
        <v>705</v>
      </c>
      <c r="D9" s="3436" t="s">
        <v>2096</v>
      </c>
      <c r="E9" s="3436"/>
      <c r="F9" s="3436"/>
      <c r="G9" s="3436"/>
    </row>
    <row r="10" spans="2:7" ht="21.75" customHeight="1">
      <c r="B10" s="1578"/>
      <c r="C10" s="1534" t="s">
        <v>707</v>
      </c>
      <c r="D10" s="3416" t="s">
        <v>2097</v>
      </c>
      <c r="E10" s="3416"/>
      <c r="F10" s="3416"/>
      <c r="G10" s="3416"/>
    </row>
    <row r="11" spans="2:7" ht="21.75" customHeight="1">
      <c r="B11" s="1559" t="s">
        <v>704</v>
      </c>
      <c r="C11" s="1559" t="s">
        <v>709</v>
      </c>
      <c r="D11" s="3438" t="s">
        <v>2098</v>
      </c>
      <c r="E11" s="3438"/>
      <c r="F11" s="3438"/>
      <c r="G11" s="3438"/>
    </row>
    <row r="12" spans="2:7" ht="9" customHeight="1">
      <c r="B12" s="1527"/>
      <c r="C12" s="1527"/>
      <c r="D12" s="1527"/>
      <c r="E12" s="1527"/>
      <c r="F12" s="1527"/>
      <c r="G12" s="1527"/>
    </row>
    <row r="13" spans="2:7" ht="19.5" customHeight="1">
      <c r="B13" s="1526" t="s">
        <v>1507</v>
      </c>
      <c r="C13" s="1526"/>
      <c r="D13" s="1526"/>
      <c r="E13" s="1526"/>
      <c r="F13" s="1526"/>
      <c r="G13" s="1526"/>
    </row>
    <row r="14" spans="2:7" s="1524" customFormat="1" ht="43.5" customHeight="1" thickBot="1">
      <c r="B14" s="1535" t="s">
        <v>701</v>
      </c>
      <c r="C14" s="1535" t="s">
        <v>711</v>
      </c>
      <c r="D14" s="3424" t="s">
        <v>712</v>
      </c>
      <c r="E14" s="3424"/>
      <c r="F14" s="1535" t="s">
        <v>713</v>
      </c>
      <c r="G14" s="1530" t="s">
        <v>714</v>
      </c>
    </row>
    <row r="15" spans="2:7" ht="156" customHeight="1" thickTop="1">
      <c r="B15" s="1579"/>
      <c r="C15" s="1537" t="s">
        <v>715</v>
      </c>
      <c r="D15" s="3425"/>
      <c r="E15" s="3425"/>
      <c r="F15" s="1531"/>
      <c r="G15" s="1553" t="s">
        <v>2272</v>
      </c>
    </row>
    <row r="16" spans="2:7" ht="53.1" customHeight="1">
      <c r="B16" s="1579"/>
      <c r="C16" s="1540" t="s">
        <v>716</v>
      </c>
      <c r="D16" s="3426"/>
      <c r="E16" s="3426"/>
      <c r="F16" s="3427"/>
      <c r="G16" s="1554" t="s">
        <v>1856</v>
      </c>
    </row>
    <row r="17" spans="2:7" ht="24" customHeight="1">
      <c r="B17" s="3479" t="s">
        <v>717</v>
      </c>
      <c r="C17" s="3481" t="s">
        <v>718</v>
      </c>
      <c r="D17" s="3482"/>
      <c r="E17" s="3482"/>
      <c r="F17" s="3484"/>
      <c r="G17" s="3485"/>
    </row>
    <row r="18" spans="2:7" ht="24" customHeight="1">
      <c r="B18" s="3480"/>
      <c r="C18" s="3481"/>
      <c r="D18" s="3483"/>
      <c r="E18" s="3483"/>
      <c r="F18" s="3436"/>
      <c r="G18" s="3486"/>
    </row>
    <row r="19" spans="2:7" ht="81.75" customHeight="1">
      <c r="B19" s="3428"/>
      <c r="C19" s="3431" t="s">
        <v>725</v>
      </c>
      <c r="D19" s="3464"/>
      <c r="E19" s="3466" t="s">
        <v>726</v>
      </c>
      <c r="F19" s="3471"/>
      <c r="G19" s="3473" t="s">
        <v>2298</v>
      </c>
    </row>
    <row r="20" spans="2:7" ht="81.75" customHeight="1">
      <c r="B20" s="3430"/>
      <c r="C20" s="3431"/>
      <c r="D20" s="3465"/>
      <c r="E20" s="3467"/>
      <c r="F20" s="3472"/>
      <c r="G20" s="3474"/>
    </row>
    <row r="21" spans="2:7" ht="43.5" customHeight="1">
      <c r="B21" s="1579"/>
      <c r="C21" s="1546" t="s">
        <v>728</v>
      </c>
      <c r="D21" s="3434"/>
      <c r="E21" s="3434"/>
      <c r="F21" s="3434"/>
      <c r="G21" s="1547" t="s">
        <v>2270</v>
      </c>
    </row>
    <row r="22" spans="2:7" ht="4.5" customHeight="1">
      <c r="B22" s="1548"/>
      <c r="C22" s="1549"/>
      <c r="D22" s="1548"/>
      <c r="E22" s="1548"/>
      <c r="F22" s="1550"/>
      <c r="G22" s="1551"/>
    </row>
    <row r="23" spans="2:7">
      <c r="B23" s="3435" t="s">
        <v>729</v>
      </c>
      <c r="C23" s="3435"/>
      <c r="D23" s="3435"/>
      <c r="E23" s="3435"/>
      <c r="F23" s="3435"/>
      <c r="G23" s="3435"/>
    </row>
    <row r="24" spans="2:7" ht="3" customHeight="1">
      <c r="B24" s="3435"/>
      <c r="C24" s="3435"/>
      <c r="D24" s="3435"/>
      <c r="E24" s="3435"/>
      <c r="F24" s="3435"/>
      <c r="G24" s="3435"/>
    </row>
    <row r="25" spans="2:7" ht="32.25" customHeight="1">
      <c r="B25" s="3423" t="s">
        <v>730</v>
      </c>
      <c r="C25" s="3423"/>
      <c r="D25" s="3423"/>
      <c r="E25" s="3423"/>
      <c r="F25" s="3423"/>
      <c r="G25" s="3423"/>
    </row>
    <row r="26" spans="2:7" ht="3" customHeight="1">
      <c r="B26" s="1526"/>
    </row>
    <row r="27" spans="2:7">
      <c r="B27" s="1571"/>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9"/>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81025" r:id="rId4" name="Check Box 1">
              <controlPr defaultSize="0" autoFill="0" autoLine="0" autoPict="0">
                <anchor moveWithCells="1">
                  <from>
                    <xdr:col>1</xdr:col>
                    <xdr:colOff>297180</xdr:colOff>
                    <xdr:row>9</xdr:row>
                    <xdr:rowOff>45720</xdr:rowOff>
                  </from>
                  <to>
                    <xdr:col>2</xdr:col>
                    <xdr:colOff>7620</xdr:colOff>
                    <xdr:row>9</xdr:row>
                    <xdr:rowOff>198120</xdr:rowOff>
                  </to>
                </anchor>
              </controlPr>
            </control>
          </mc:Choice>
        </mc:AlternateContent>
        <mc:AlternateContent xmlns:mc="http://schemas.openxmlformats.org/markup-compatibility/2006">
          <mc:Choice Requires="x14">
            <control shapeId="1281026" r:id="rId5" name="Check Box 2">
              <controlPr defaultSize="0" autoFill="0" autoLine="0" autoPict="0">
                <anchor moveWithCells="1">
                  <from>
                    <xdr:col>1</xdr:col>
                    <xdr:colOff>304800</xdr:colOff>
                    <xdr:row>14</xdr:row>
                    <xdr:rowOff>708660</xdr:rowOff>
                  </from>
                  <to>
                    <xdr:col>2</xdr:col>
                    <xdr:colOff>30480</xdr:colOff>
                    <xdr:row>14</xdr:row>
                    <xdr:rowOff>861060</xdr:rowOff>
                  </to>
                </anchor>
              </controlPr>
            </control>
          </mc:Choice>
        </mc:AlternateContent>
        <mc:AlternateContent xmlns:mc="http://schemas.openxmlformats.org/markup-compatibility/2006">
          <mc:Choice Requires="x14">
            <control shapeId="1281027" r:id="rId6" name="Check Box 3">
              <controlPr defaultSize="0" autoFill="0" autoLine="0" autoPict="0">
                <anchor moveWithCells="1">
                  <from>
                    <xdr:col>1</xdr:col>
                    <xdr:colOff>304800</xdr:colOff>
                    <xdr:row>15</xdr:row>
                    <xdr:rowOff>182880</xdr:rowOff>
                  </from>
                  <to>
                    <xdr:col>2</xdr:col>
                    <xdr:colOff>30480</xdr:colOff>
                    <xdr:row>15</xdr:row>
                    <xdr:rowOff>342900</xdr:rowOff>
                  </to>
                </anchor>
              </controlPr>
            </control>
          </mc:Choice>
        </mc:AlternateContent>
        <mc:AlternateContent xmlns:mc="http://schemas.openxmlformats.org/markup-compatibility/2006">
          <mc:Choice Requires="x14">
            <control shapeId="1281028" r:id="rId7" name="Check Box 4">
              <controlPr defaultSize="0" autoFill="0" autoLine="0" autoPict="0">
                <anchor moveWithCells="1">
                  <from>
                    <xdr:col>1</xdr:col>
                    <xdr:colOff>304800</xdr:colOff>
                    <xdr:row>18</xdr:row>
                    <xdr:rowOff>708660</xdr:rowOff>
                  </from>
                  <to>
                    <xdr:col>2</xdr:col>
                    <xdr:colOff>30480</xdr:colOff>
                    <xdr:row>19</xdr:row>
                    <xdr:rowOff>30480</xdr:rowOff>
                  </to>
                </anchor>
              </controlPr>
            </control>
          </mc:Choice>
        </mc:AlternateContent>
        <mc:AlternateContent xmlns:mc="http://schemas.openxmlformats.org/markup-compatibility/2006">
          <mc:Choice Requires="x14">
            <control shapeId="1281029" r:id="rId8" name="Check Box 5">
              <controlPr defaultSize="0" autoFill="0" autoLine="0" autoPict="0">
                <anchor moveWithCells="1">
                  <from>
                    <xdr:col>1</xdr:col>
                    <xdr:colOff>304800</xdr:colOff>
                    <xdr:row>20</xdr:row>
                    <xdr:rowOff>144780</xdr:rowOff>
                  </from>
                  <to>
                    <xdr:col>2</xdr:col>
                    <xdr:colOff>30480</xdr:colOff>
                    <xdr:row>20</xdr:row>
                    <xdr:rowOff>297180</xdr:rowOff>
                  </to>
                </anchor>
              </controlPr>
            </control>
          </mc:Choice>
        </mc:AlternateContent>
        <mc:AlternateContent xmlns:mc="http://schemas.openxmlformats.org/markup-compatibility/2006">
          <mc:Choice Requires="x14">
            <control shapeId="1281030" r:id="rId9" name="Check Box 6">
              <controlPr defaultSize="0" autoFill="0" autoLine="0" autoPict="0">
                <anchor moveWithCells="1">
                  <from>
                    <xdr:col>3</xdr:col>
                    <xdr:colOff>22860</xdr:colOff>
                    <xdr:row>18</xdr:row>
                    <xdr:rowOff>723900</xdr:rowOff>
                  </from>
                  <to>
                    <xdr:col>4</xdr:col>
                    <xdr:colOff>312420</xdr:colOff>
                    <xdr:row>19</xdr:row>
                    <xdr:rowOff>60960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7:G7"/>
  <sheetViews>
    <sheetView view="pageBreakPreview" zoomScale="60" zoomScaleNormal="100" workbookViewId="0">
      <selection activeCell="C7" sqref="C7"/>
    </sheetView>
  </sheetViews>
  <sheetFormatPr defaultRowHeight="13.2"/>
  <sheetData>
    <row r="7" spans="2:7">
      <c r="B7" t="s">
        <v>810</v>
      </c>
      <c r="C7" s="767" t="str">
        <f>入力シート!C10</f>
        <v>県道博多天神線排水性舗装工事（第２工区）</v>
      </c>
      <c r="D7" s="767"/>
      <c r="E7" s="767"/>
      <c r="F7" s="767"/>
      <c r="G7" s="767"/>
    </row>
  </sheetData>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F36"/>
  <sheetViews>
    <sheetView view="pageBreakPreview" zoomScaleNormal="100" zoomScaleSheetLayoutView="100" workbookViewId="0">
      <selection activeCell="C4" sqref="C4"/>
    </sheetView>
  </sheetViews>
  <sheetFormatPr defaultRowHeight="13.2"/>
  <cols>
    <col min="1" max="1" width="3.44140625" style="236" bestFit="1" customWidth="1"/>
    <col min="2" max="2" width="15.77734375" customWidth="1"/>
    <col min="3" max="3" width="6.77734375" bestFit="1" customWidth="1"/>
    <col min="4" max="4" width="21.21875" style="440" customWidth="1"/>
    <col min="5" max="5" width="27.109375" style="440" customWidth="1"/>
    <col min="6" max="6" width="10" customWidth="1"/>
  </cols>
  <sheetData>
    <row r="1" spans="1:6" ht="17.25" customHeight="1">
      <c r="A1" s="3511"/>
      <c r="B1" s="3511"/>
    </row>
    <row r="2" spans="1:6" ht="17.25" customHeight="1">
      <c r="E2" s="3523">
        <v>37778</v>
      </c>
      <c r="F2" s="3523"/>
    </row>
    <row r="3" spans="1:6" ht="17.25" customHeight="1">
      <c r="E3" s="442"/>
      <c r="F3" s="386"/>
    </row>
    <row r="4" spans="1:6" ht="22.5" customHeight="1">
      <c r="B4" s="749" t="s">
        <v>1489</v>
      </c>
      <c r="C4" s="768" t="str">
        <f>入力シート!C10</f>
        <v>県道博多天神線排水性舗装工事（第２工区）</v>
      </c>
      <c r="D4" s="769"/>
      <c r="E4" s="766"/>
      <c r="F4" s="748"/>
    </row>
    <row r="5" spans="1:6" ht="22.5" customHeight="1">
      <c r="B5" s="749" t="s">
        <v>1490</v>
      </c>
      <c r="C5" s="770"/>
      <c r="D5" s="771"/>
      <c r="E5" s="772"/>
      <c r="F5" s="748"/>
    </row>
    <row r="6" spans="1:6" ht="22.5" customHeight="1">
      <c r="B6" s="749" t="s">
        <v>1491</v>
      </c>
      <c r="C6" s="770"/>
      <c r="D6" s="771"/>
      <c r="E6" s="772"/>
      <c r="F6" s="748"/>
    </row>
    <row r="8" spans="1:6" ht="20.25" customHeight="1">
      <c r="A8" s="3512" t="s">
        <v>770</v>
      </c>
      <c r="B8" s="3512"/>
      <c r="C8" s="3512"/>
      <c r="D8" s="3512"/>
      <c r="E8" s="3512"/>
      <c r="F8" s="3512"/>
    </row>
    <row r="10" spans="1:6" s="432" customFormat="1" ht="39.75" customHeight="1">
      <c r="A10" s="3513" t="s">
        <v>28</v>
      </c>
      <c r="B10" s="3513"/>
      <c r="C10" s="747" t="s">
        <v>771</v>
      </c>
      <c r="D10" s="3514" t="s">
        <v>772</v>
      </c>
      <c r="E10" s="3515"/>
      <c r="F10" s="443" t="s">
        <v>773</v>
      </c>
    </row>
    <row r="11" spans="1:6" s="444" customFormat="1" ht="26.25" customHeight="1">
      <c r="A11" s="3516" t="s">
        <v>774</v>
      </c>
      <c r="B11" s="3518" t="s">
        <v>775</v>
      </c>
      <c r="C11" s="3513" t="s">
        <v>776</v>
      </c>
      <c r="D11" s="3521" t="s">
        <v>777</v>
      </c>
      <c r="E11" s="3522"/>
      <c r="F11" s="773"/>
    </row>
    <row r="12" spans="1:6" s="444" customFormat="1" ht="26.25" customHeight="1">
      <c r="A12" s="3517"/>
      <c r="B12" s="3519"/>
      <c r="C12" s="3513"/>
      <c r="D12" s="3521" t="s">
        <v>778</v>
      </c>
      <c r="E12" s="3522"/>
      <c r="F12" s="773"/>
    </row>
    <row r="13" spans="1:6" s="444" customFormat="1" ht="26.25" customHeight="1">
      <c r="A13" s="3517"/>
      <c r="B13" s="3520"/>
      <c r="C13" s="3513"/>
      <c r="D13" s="3521" t="s">
        <v>779</v>
      </c>
      <c r="E13" s="3522"/>
      <c r="F13" s="773"/>
    </row>
    <row r="14" spans="1:6" s="444" customFormat="1" ht="26.25" customHeight="1">
      <c r="A14" s="3517" t="s">
        <v>780</v>
      </c>
      <c r="B14" s="3524" t="s">
        <v>781</v>
      </c>
      <c r="C14" s="3513" t="s">
        <v>782</v>
      </c>
      <c r="D14" s="3521" t="s">
        <v>783</v>
      </c>
      <c r="E14" s="3522"/>
      <c r="F14" s="773"/>
    </row>
    <row r="15" spans="1:6" s="444" customFormat="1" ht="26.25" customHeight="1">
      <c r="A15" s="3517"/>
      <c r="B15" s="3524"/>
      <c r="C15" s="3513"/>
      <c r="D15" s="3521" t="s">
        <v>784</v>
      </c>
      <c r="E15" s="3522"/>
      <c r="F15" s="773"/>
    </row>
    <row r="16" spans="1:6" s="444" customFormat="1" ht="26.25" customHeight="1">
      <c r="A16" s="3517"/>
      <c r="B16" s="3524"/>
      <c r="C16" s="3513"/>
      <c r="D16" s="3521" t="s">
        <v>785</v>
      </c>
      <c r="E16" s="3522"/>
      <c r="F16" s="773"/>
    </row>
    <row r="17" spans="1:6" s="444" customFormat="1" ht="26.25" customHeight="1">
      <c r="A17" s="3517"/>
      <c r="B17" s="3524"/>
      <c r="C17" s="3513"/>
      <c r="D17" s="3521" t="s">
        <v>786</v>
      </c>
      <c r="E17" s="3522"/>
      <c r="F17" s="773"/>
    </row>
    <row r="18" spans="1:6" s="444" customFormat="1" ht="26.25" customHeight="1">
      <c r="A18" s="3517" t="s">
        <v>787</v>
      </c>
      <c r="B18" s="3524" t="s">
        <v>788</v>
      </c>
      <c r="C18" s="3513" t="s">
        <v>782</v>
      </c>
      <c r="D18" s="3521" t="s">
        <v>789</v>
      </c>
      <c r="E18" s="3522"/>
      <c r="F18" s="773"/>
    </row>
    <row r="19" spans="1:6" s="444" customFormat="1" ht="26.25" customHeight="1">
      <c r="A19" s="3517"/>
      <c r="B19" s="3524"/>
      <c r="C19" s="3513"/>
      <c r="D19" s="3521" t="s">
        <v>790</v>
      </c>
      <c r="E19" s="3522"/>
      <c r="F19" s="773"/>
    </row>
    <row r="20" spans="1:6" s="444" customFormat="1" ht="26.25" customHeight="1">
      <c r="A20" s="3517"/>
      <c r="B20" s="3524"/>
      <c r="C20" s="3513"/>
      <c r="D20" s="3521" t="s">
        <v>791</v>
      </c>
      <c r="E20" s="3522"/>
      <c r="F20" s="773"/>
    </row>
    <row r="21" spans="1:6" s="444" customFormat="1" ht="26.25" customHeight="1">
      <c r="A21" s="3516" t="s">
        <v>792</v>
      </c>
      <c r="B21" s="3522" t="s">
        <v>793</v>
      </c>
      <c r="C21" s="3513" t="s">
        <v>782</v>
      </c>
      <c r="D21" s="3521" t="s">
        <v>794</v>
      </c>
      <c r="E21" s="3522"/>
      <c r="F21" s="773"/>
    </row>
    <row r="22" spans="1:6" s="444" customFormat="1" ht="26.25" customHeight="1">
      <c r="A22" s="3517"/>
      <c r="B22" s="3524"/>
      <c r="C22" s="3513"/>
      <c r="D22" s="3521" t="s">
        <v>795</v>
      </c>
      <c r="E22" s="3522"/>
      <c r="F22" s="773"/>
    </row>
    <row r="23" spans="1:6" s="444" customFormat="1" ht="26.25" customHeight="1">
      <c r="A23" s="3517"/>
      <c r="B23" s="3524"/>
      <c r="C23" s="3513"/>
      <c r="D23" s="3521" t="s">
        <v>796</v>
      </c>
      <c r="E23" s="3522"/>
      <c r="F23" s="773"/>
    </row>
    <row r="24" spans="1:6" s="444" customFormat="1" ht="41.25" customHeight="1">
      <c r="A24" s="746" t="s">
        <v>797</v>
      </c>
      <c r="B24" s="745" t="s">
        <v>798</v>
      </c>
      <c r="C24" s="747" t="s">
        <v>782</v>
      </c>
      <c r="D24" s="3521" t="s">
        <v>799</v>
      </c>
      <c r="E24" s="3522"/>
      <c r="F24" s="773"/>
    </row>
    <row r="26" spans="1:6" ht="22.5" customHeight="1">
      <c r="B26" s="445" t="s">
        <v>800</v>
      </c>
      <c r="C26" s="282"/>
      <c r="D26" s="441"/>
      <c r="E26" s="442"/>
    </row>
    <row r="27" spans="1:6" ht="22.5" customHeight="1">
      <c r="B27" s="445" t="s">
        <v>801</v>
      </c>
      <c r="C27" s="282"/>
      <c r="D27" s="441"/>
      <c r="E27" s="442"/>
    </row>
    <row r="28" spans="1:6" ht="22.5" customHeight="1">
      <c r="B28" s="445" t="s">
        <v>802</v>
      </c>
      <c r="C28" s="282"/>
      <c r="D28" s="441"/>
      <c r="E28" s="442"/>
    </row>
    <row r="29" spans="1:6" ht="17.25" customHeight="1">
      <c r="B29" s="445" t="s">
        <v>803</v>
      </c>
      <c r="C29" s="282"/>
      <c r="D29" s="441"/>
      <c r="E29" s="442"/>
    </row>
    <row r="30" spans="1:6" ht="17.25" customHeight="1">
      <c r="B30" s="445" t="s">
        <v>804</v>
      </c>
      <c r="C30" s="282"/>
      <c r="D30" s="441"/>
      <c r="E30" s="442"/>
    </row>
    <row r="31" spans="1:6" ht="17.25" customHeight="1">
      <c r="B31" s="445" t="s">
        <v>805</v>
      </c>
      <c r="C31" s="282"/>
      <c r="D31" s="441"/>
      <c r="E31" s="442"/>
    </row>
    <row r="32" spans="1:6" ht="17.25" customHeight="1">
      <c r="B32" s="445" t="s">
        <v>806</v>
      </c>
      <c r="C32" s="282"/>
      <c r="D32" s="441"/>
      <c r="E32" s="442"/>
    </row>
    <row r="33" spans="2:5" ht="17.25" customHeight="1">
      <c r="B33" s="445" t="s">
        <v>807</v>
      </c>
      <c r="C33" s="282"/>
      <c r="D33" s="441"/>
      <c r="E33" s="442"/>
    </row>
    <row r="34" spans="2:5" ht="17.25" customHeight="1">
      <c r="B34" s="445" t="s">
        <v>808</v>
      </c>
      <c r="C34" s="282"/>
      <c r="D34" s="441"/>
      <c r="E34" s="442"/>
    </row>
    <row r="35" spans="2:5" ht="22.5" customHeight="1">
      <c r="B35" s="445" t="s">
        <v>809</v>
      </c>
      <c r="C35" s="282"/>
      <c r="D35" s="441"/>
      <c r="E35" s="442"/>
    </row>
    <row r="36" spans="2:5" ht="22.5" customHeight="1"/>
  </sheetData>
  <mergeCells count="31">
    <mergeCell ref="D24:E24"/>
    <mergeCell ref="A21:A23"/>
    <mergeCell ref="B21:B23"/>
    <mergeCell ref="C21:C23"/>
    <mergeCell ref="D21:E21"/>
    <mergeCell ref="D22:E22"/>
    <mergeCell ref="D23:E23"/>
    <mergeCell ref="A18:A20"/>
    <mergeCell ref="B18:B20"/>
    <mergeCell ref="C18:C20"/>
    <mergeCell ref="D18:E18"/>
    <mergeCell ref="D19:E19"/>
    <mergeCell ref="D20:E20"/>
    <mergeCell ref="A14:A17"/>
    <mergeCell ref="B14:B17"/>
    <mergeCell ref="C14:C17"/>
    <mergeCell ref="D14:E14"/>
    <mergeCell ref="D15:E15"/>
    <mergeCell ref="D16:E16"/>
    <mergeCell ref="D17:E17"/>
    <mergeCell ref="A1:B1"/>
    <mergeCell ref="A8:F8"/>
    <mergeCell ref="A10:B10"/>
    <mergeCell ref="D10:E10"/>
    <mergeCell ref="A11:A13"/>
    <mergeCell ref="B11:B13"/>
    <mergeCell ref="C11:C13"/>
    <mergeCell ref="D11:E11"/>
    <mergeCell ref="D12:E12"/>
    <mergeCell ref="D13:E13"/>
    <mergeCell ref="E2:F2"/>
  </mergeCells>
  <phoneticPr fontId="19"/>
  <dataValidations count="1">
    <dataValidation type="list" allowBlank="1" showInputMessage="1" showErrorMessage="1" sqref="F11:F24">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theme="0"/>
  </sheetPr>
  <dimension ref="A1:X48"/>
  <sheetViews>
    <sheetView showGridLines="0" view="pageBreakPreview" zoomScale="80" zoomScaleNormal="95" zoomScaleSheetLayoutView="80" workbookViewId="0">
      <selection activeCell="E6" sqref="E6:X6"/>
    </sheetView>
  </sheetViews>
  <sheetFormatPr defaultRowHeight="13.2"/>
  <cols>
    <col min="1" max="163" width="3.6640625" style="98" customWidth="1"/>
    <col min="164" max="256" width="9" style="98"/>
    <col min="257" max="419" width="3.6640625" style="98" customWidth="1"/>
    <col min="420" max="512" width="9" style="98"/>
    <col min="513" max="675" width="3.6640625" style="98" customWidth="1"/>
    <col min="676" max="768" width="9" style="98"/>
    <col min="769" max="931" width="3.6640625" style="98" customWidth="1"/>
    <col min="932" max="1024" width="9" style="98"/>
    <col min="1025" max="1187" width="3.6640625" style="98" customWidth="1"/>
    <col min="1188" max="1280" width="9" style="98"/>
    <col min="1281" max="1443" width="3.6640625" style="98" customWidth="1"/>
    <col min="1444" max="1536" width="9" style="98"/>
    <col min="1537" max="1699" width="3.6640625" style="98" customWidth="1"/>
    <col min="1700" max="1792" width="9" style="98"/>
    <col min="1793" max="1955" width="3.6640625" style="98" customWidth="1"/>
    <col min="1956" max="2048" width="9" style="98"/>
    <col min="2049" max="2211" width="3.6640625" style="98" customWidth="1"/>
    <col min="2212" max="2304" width="9" style="98"/>
    <col min="2305" max="2467" width="3.6640625" style="98" customWidth="1"/>
    <col min="2468" max="2560" width="9" style="98"/>
    <col min="2561" max="2723" width="3.6640625" style="98" customWidth="1"/>
    <col min="2724" max="2816" width="9" style="98"/>
    <col min="2817" max="2979" width="3.6640625" style="98" customWidth="1"/>
    <col min="2980" max="3072" width="9" style="98"/>
    <col min="3073" max="3235" width="3.6640625" style="98" customWidth="1"/>
    <col min="3236" max="3328" width="9" style="98"/>
    <col min="3329" max="3491" width="3.6640625" style="98" customWidth="1"/>
    <col min="3492" max="3584" width="9" style="98"/>
    <col min="3585" max="3747" width="3.6640625" style="98" customWidth="1"/>
    <col min="3748" max="3840" width="9" style="98"/>
    <col min="3841" max="4003" width="3.6640625" style="98" customWidth="1"/>
    <col min="4004" max="4096" width="9" style="98"/>
    <col min="4097" max="4259" width="3.6640625" style="98" customWidth="1"/>
    <col min="4260" max="4352" width="9" style="98"/>
    <col min="4353" max="4515" width="3.6640625" style="98" customWidth="1"/>
    <col min="4516" max="4608" width="9" style="98"/>
    <col min="4609" max="4771" width="3.6640625" style="98" customWidth="1"/>
    <col min="4772" max="4864" width="9" style="98"/>
    <col min="4865" max="5027" width="3.6640625" style="98" customWidth="1"/>
    <col min="5028" max="5120" width="9" style="98"/>
    <col min="5121" max="5283" width="3.6640625" style="98" customWidth="1"/>
    <col min="5284" max="5376" width="9" style="98"/>
    <col min="5377" max="5539" width="3.6640625" style="98" customWidth="1"/>
    <col min="5540" max="5632" width="9" style="98"/>
    <col min="5633" max="5795" width="3.6640625" style="98" customWidth="1"/>
    <col min="5796" max="5888" width="9" style="98"/>
    <col min="5889" max="6051" width="3.6640625" style="98" customWidth="1"/>
    <col min="6052" max="6144" width="9" style="98"/>
    <col min="6145" max="6307" width="3.6640625" style="98" customWidth="1"/>
    <col min="6308" max="6400" width="9" style="98"/>
    <col min="6401" max="6563" width="3.6640625" style="98" customWidth="1"/>
    <col min="6564" max="6656" width="9" style="98"/>
    <col min="6657" max="6819" width="3.6640625" style="98" customWidth="1"/>
    <col min="6820" max="6912" width="9" style="98"/>
    <col min="6913" max="7075" width="3.6640625" style="98" customWidth="1"/>
    <col min="7076" max="7168" width="9" style="98"/>
    <col min="7169" max="7331" width="3.6640625" style="98" customWidth="1"/>
    <col min="7332" max="7424" width="9" style="98"/>
    <col min="7425" max="7587" width="3.6640625" style="98" customWidth="1"/>
    <col min="7588" max="7680" width="9" style="98"/>
    <col min="7681" max="7843" width="3.6640625" style="98" customWidth="1"/>
    <col min="7844" max="7936" width="9" style="98"/>
    <col min="7937" max="8099" width="3.6640625" style="98" customWidth="1"/>
    <col min="8100" max="8192" width="9" style="98"/>
    <col min="8193" max="8355" width="3.6640625" style="98" customWidth="1"/>
    <col min="8356" max="8448" width="9" style="98"/>
    <col min="8449" max="8611" width="3.6640625" style="98" customWidth="1"/>
    <col min="8612" max="8704" width="9" style="98"/>
    <col min="8705" max="8867" width="3.6640625" style="98" customWidth="1"/>
    <col min="8868" max="8960" width="9" style="98"/>
    <col min="8961" max="9123" width="3.6640625" style="98" customWidth="1"/>
    <col min="9124" max="9216" width="9" style="98"/>
    <col min="9217" max="9379" width="3.6640625" style="98" customWidth="1"/>
    <col min="9380" max="9472" width="9" style="98"/>
    <col min="9473" max="9635" width="3.6640625" style="98" customWidth="1"/>
    <col min="9636" max="9728" width="9" style="98"/>
    <col min="9729" max="9891" width="3.6640625" style="98" customWidth="1"/>
    <col min="9892" max="9984" width="9" style="98"/>
    <col min="9985" max="10147" width="3.6640625" style="98" customWidth="1"/>
    <col min="10148" max="10240" width="9" style="98"/>
    <col min="10241" max="10403" width="3.6640625" style="98" customWidth="1"/>
    <col min="10404" max="10496" width="9" style="98"/>
    <col min="10497" max="10659" width="3.6640625" style="98" customWidth="1"/>
    <col min="10660" max="10752" width="9" style="98"/>
    <col min="10753" max="10915" width="3.6640625" style="98" customWidth="1"/>
    <col min="10916" max="11008" width="9" style="98"/>
    <col min="11009" max="11171" width="3.6640625" style="98" customWidth="1"/>
    <col min="11172" max="11264" width="9" style="98"/>
    <col min="11265" max="11427" width="3.6640625" style="98" customWidth="1"/>
    <col min="11428" max="11520" width="9" style="98"/>
    <col min="11521" max="11683" width="3.6640625" style="98" customWidth="1"/>
    <col min="11684" max="11776" width="9" style="98"/>
    <col min="11777" max="11939" width="3.6640625" style="98" customWidth="1"/>
    <col min="11940" max="12032" width="9" style="98"/>
    <col min="12033" max="12195" width="3.6640625" style="98" customWidth="1"/>
    <col min="12196" max="12288" width="9" style="98"/>
    <col min="12289" max="12451" width="3.6640625" style="98" customWidth="1"/>
    <col min="12452" max="12544" width="9" style="98"/>
    <col min="12545" max="12707" width="3.6640625" style="98" customWidth="1"/>
    <col min="12708" max="12800" width="9" style="98"/>
    <col min="12801" max="12963" width="3.6640625" style="98" customWidth="1"/>
    <col min="12964" max="13056" width="9" style="98"/>
    <col min="13057" max="13219" width="3.6640625" style="98" customWidth="1"/>
    <col min="13220" max="13312" width="9" style="98"/>
    <col min="13313" max="13475" width="3.6640625" style="98" customWidth="1"/>
    <col min="13476" max="13568" width="9" style="98"/>
    <col min="13569" max="13731" width="3.6640625" style="98" customWidth="1"/>
    <col min="13732" max="13824" width="9" style="98"/>
    <col min="13825" max="13987" width="3.6640625" style="98" customWidth="1"/>
    <col min="13988" max="14080" width="9" style="98"/>
    <col min="14081" max="14243" width="3.6640625" style="98" customWidth="1"/>
    <col min="14244" max="14336" width="9" style="98"/>
    <col min="14337" max="14499" width="3.6640625" style="98" customWidth="1"/>
    <col min="14500" max="14592" width="9" style="98"/>
    <col min="14593" max="14755" width="3.6640625" style="98" customWidth="1"/>
    <col min="14756" max="14848" width="9" style="98"/>
    <col min="14849" max="15011" width="3.6640625" style="98" customWidth="1"/>
    <col min="15012" max="15104" width="9" style="98"/>
    <col min="15105" max="15267" width="3.6640625" style="98" customWidth="1"/>
    <col min="15268" max="15360" width="9" style="98"/>
    <col min="15361" max="15523" width="3.6640625" style="98" customWidth="1"/>
    <col min="15524" max="15616" width="9" style="98"/>
    <col min="15617" max="15779" width="3.6640625" style="98" customWidth="1"/>
    <col min="15780" max="15872" width="9" style="98"/>
    <col min="15873" max="16035" width="3.6640625" style="98" customWidth="1"/>
    <col min="16036" max="16128" width="9" style="98"/>
    <col min="16129" max="16291" width="3.6640625" style="98" customWidth="1"/>
    <col min="16292" max="16384" width="9" style="98"/>
  </cols>
  <sheetData>
    <row r="1" spans="1:24">
      <c r="A1" s="96" t="s">
        <v>292</v>
      </c>
      <c r="B1" s="97"/>
      <c r="C1" s="97"/>
      <c r="D1" s="97"/>
      <c r="E1" s="97"/>
      <c r="F1" s="97"/>
      <c r="G1" s="97"/>
      <c r="H1" s="97"/>
      <c r="I1" s="97"/>
      <c r="J1" s="97"/>
      <c r="K1" s="97"/>
      <c r="L1" s="97"/>
      <c r="M1" s="97"/>
      <c r="N1" s="97"/>
      <c r="O1" s="97"/>
      <c r="P1" s="97"/>
      <c r="Q1" s="97"/>
      <c r="R1" s="97"/>
      <c r="S1" s="97"/>
      <c r="T1" s="97"/>
      <c r="U1" s="97"/>
      <c r="V1" s="97"/>
      <c r="W1" s="97"/>
      <c r="X1" s="97"/>
    </row>
    <row r="2" spans="1:24" ht="30" customHeight="1" thickBot="1">
      <c r="A2" s="3348" t="s">
        <v>871</v>
      </c>
      <c r="B2" s="3348"/>
      <c r="C2" s="3348"/>
      <c r="D2" s="3348"/>
      <c r="E2" s="3348"/>
      <c r="F2" s="3348"/>
      <c r="G2" s="3348"/>
      <c r="H2" s="3348"/>
      <c r="I2" s="3348"/>
      <c r="J2" s="3348"/>
      <c r="K2" s="3348"/>
      <c r="L2" s="3348"/>
      <c r="M2" s="3348"/>
      <c r="N2" s="3348"/>
      <c r="O2" s="3348"/>
      <c r="P2" s="3348"/>
      <c r="Q2" s="3348"/>
      <c r="R2" s="3348"/>
      <c r="S2" s="3348"/>
      <c r="T2" s="3348"/>
      <c r="U2" s="3348"/>
      <c r="V2" s="3348"/>
      <c r="W2" s="3348"/>
      <c r="X2" s="3348"/>
    </row>
    <row r="3" spans="1:24" ht="26.1" customHeight="1">
      <c r="A3" s="3349" t="s">
        <v>293</v>
      </c>
      <c r="B3" s="3350"/>
      <c r="C3" s="3350"/>
      <c r="D3" s="3351"/>
      <c r="E3" s="3535" t="s">
        <v>97</v>
      </c>
      <c r="F3" s="3536"/>
      <c r="G3" s="3536"/>
      <c r="H3" s="3350" t="s">
        <v>492</v>
      </c>
      <c r="I3" s="3537"/>
      <c r="J3" s="3538"/>
      <c r="K3" s="3357" t="s">
        <v>98</v>
      </c>
      <c r="L3" s="3350"/>
      <c r="M3" s="3358"/>
      <c r="N3" s="3539">
        <v>37778</v>
      </c>
      <c r="O3" s="3540"/>
      <c r="P3" s="3540"/>
      <c r="Q3" s="3540"/>
      <c r="R3" s="3540"/>
      <c r="S3" s="3540"/>
      <c r="T3" s="3540"/>
      <c r="U3" s="3540"/>
      <c r="V3" s="3540"/>
      <c r="W3" s="3540"/>
      <c r="X3" s="3541"/>
    </row>
    <row r="4" spans="1:24" ht="26.1" customHeight="1">
      <c r="A4" s="3364" t="s">
        <v>99</v>
      </c>
      <c r="B4" s="3365"/>
      <c r="C4" s="3365"/>
      <c r="D4" s="3366"/>
      <c r="E4" s="3530" t="s">
        <v>872</v>
      </c>
      <c r="F4" s="3398"/>
      <c r="G4" s="3398"/>
      <c r="H4" s="3398"/>
      <c r="I4" s="3398"/>
      <c r="J4" s="3398"/>
      <c r="K4" s="3398"/>
      <c r="L4" s="3398"/>
      <c r="M4" s="3398"/>
      <c r="N4" s="3398"/>
      <c r="O4" s="3398"/>
      <c r="P4" s="3398"/>
      <c r="Q4" s="3398"/>
      <c r="R4" s="3398"/>
      <c r="S4" s="3398"/>
      <c r="T4" s="3398"/>
      <c r="U4" s="3398"/>
      <c r="V4" s="3398"/>
      <c r="W4" s="3398"/>
      <c r="X4" s="3531"/>
    </row>
    <row r="5" spans="1:24" ht="26.1" customHeight="1">
      <c r="A5" s="3364"/>
      <c r="B5" s="3365"/>
      <c r="C5" s="3365"/>
      <c r="D5" s="3366"/>
      <c r="E5" s="3360" t="s">
        <v>296</v>
      </c>
      <c r="F5" s="3360"/>
      <c r="G5" s="3360"/>
      <c r="H5" s="450" t="s">
        <v>873</v>
      </c>
      <c r="I5" s="3382"/>
      <c r="J5" s="3382"/>
      <c r="K5" s="3382"/>
      <c r="L5" s="3382"/>
      <c r="M5" s="3382"/>
      <c r="N5" s="3382"/>
      <c r="O5" s="3382"/>
      <c r="P5" s="3382"/>
      <c r="Q5" s="3382"/>
      <c r="R5" s="3382"/>
      <c r="S5" s="3382"/>
      <c r="T5" s="3382"/>
      <c r="U5" s="3382"/>
      <c r="V5" s="3382"/>
      <c r="W5" s="3382"/>
      <c r="X5" s="451" t="s">
        <v>874</v>
      </c>
    </row>
    <row r="6" spans="1:24" ht="26.1" customHeight="1">
      <c r="A6" s="3372" t="s">
        <v>228</v>
      </c>
      <c r="B6" s="3373"/>
      <c r="C6" s="3373"/>
      <c r="D6" s="3374"/>
      <c r="E6" s="3532" t="str">
        <f>入力シート!C10</f>
        <v>県道博多天神線排水性舗装工事（第２工区）</v>
      </c>
      <c r="F6" s="3533"/>
      <c r="G6" s="3533"/>
      <c r="H6" s="3533"/>
      <c r="I6" s="3533"/>
      <c r="J6" s="3533"/>
      <c r="K6" s="3533"/>
      <c r="L6" s="3533"/>
      <c r="M6" s="3533"/>
      <c r="N6" s="3533"/>
      <c r="O6" s="3533"/>
      <c r="P6" s="3533"/>
      <c r="Q6" s="3533"/>
      <c r="R6" s="3533"/>
      <c r="S6" s="3533"/>
      <c r="T6" s="3533"/>
      <c r="U6" s="3533"/>
      <c r="V6" s="3533"/>
      <c r="W6" s="3533"/>
      <c r="X6" s="3534"/>
    </row>
    <row r="7" spans="1:24" ht="26.1" customHeight="1" thickBot="1">
      <c r="A7" s="3414" t="s">
        <v>87</v>
      </c>
      <c r="B7" s="3401"/>
      <c r="C7" s="3401"/>
      <c r="D7" s="3402"/>
      <c r="E7" s="3525" t="str">
        <f>"50"&amp;入力シート!C3&amp;"-"&amp;入力シート!C4</f>
        <v>507-12345-001</v>
      </c>
      <c r="F7" s="3526"/>
      <c r="G7" s="3526"/>
      <c r="H7" s="3526"/>
      <c r="I7" s="3526"/>
      <c r="J7" s="3526"/>
      <c r="K7" s="3526"/>
      <c r="L7" s="3526"/>
      <c r="M7" s="3526"/>
      <c r="N7" s="3526"/>
      <c r="O7" s="3526"/>
      <c r="P7" s="3526"/>
      <c r="Q7" s="3526"/>
      <c r="R7" s="3526"/>
      <c r="S7" s="3526"/>
      <c r="T7" s="3526"/>
      <c r="U7" s="3526"/>
      <c r="V7" s="3526"/>
      <c r="W7" s="3526"/>
      <c r="X7" s="3527"/>
    </row>
    <row r="8" spans="1:24">
      <c r="A8" s="99"/>
      <c r="B8" s="100" t="s">
        <v>100</v>
      </c>
      <c r="C8" s="100"/>
      <c r="D8" s="100"/>
      <c r="E8" s="100"/>
      <c r="F8" s="100"/>
      <c r="G8" s="100"/>
      <c r="H8" s="100"/>
      <c r="I8" s="100"/>
      <c r="J8" s="100"/>
      <c r="K8" s="100"/>
      <c r="L8" s="100"/>
      <c r="M8" s="100"/>
      <c r="N8" s="100"/>
      <c r="O8" s="100"/>
      <c r="P8" s="100"/>
      <c r="Q8" s="100"/>
      <c r="R8" s="100"/>
      <c r="S8" s="100"/>
      <c r="T8" s="100"/>
      <c r="U8" s="100"/>
      <c r="V8" s="100"/>
      <c r="W8" s="100"/>
      <c r="X8" s="101"/>
    </row>
    <row r="9" spans="1:24">
      <c r="A9" s="102"/>
      <c r="B9" s="3528" t="s">
        <v>1919</v>
      </c>
      <c r="C9" s="3529"/>
      <c r="D9" s="3529"/>
      <c r="E9" s="3529"/>
      <c r="F9" s="3529"/>
      <c r="G9" s="3529"/>
      <c r="H9" s="3529"/>
      <c r="I9" s="3529"/>
      <c r="J9" s="3529"/>
      <c r="K9" s="3529"/>
      <c r="L9" s="3529"/>
      <c r="M9" s="3529"/>
      <c r="N9" s="3529"/>
      <c r="O9" s="3529"/>
      <c r="P9" s="3529"/>
      <c r="Q9" s="3529"/>
      <c r="R9" s="3529"/>
      <c r="S9" s="3529"/>
      <c r="T9" s="3529"/>
      <c r="U9" s="3529"/>
      <c r="V9" s="3529"/>
      <c r="W9" s="3529"/>
      <c r="X9" s="103"/>
    </row>
    <row r="10" spans="1:24">
      <c r="A10" s="102"/>
      <c r="B10" s="3529"/>
      <c r="C10" s="3529"/>
      <c r="D10" s="3529"/>
      <c r="E10" s="3529"/>
      <c r="F10" s="3529"/>
      <c r="G10" s="3529"/>
      <c r="H10" s="3529"/>
      <c r="I10" s="3529"/>
      <c r="J10" s="3529"/>
      <c r="K10" s="3529"/>
      <c r="L10" s="3529"/>
      <c r="M10" s="3529"/>
      <c r="N10" s="3529"/>
      <c r="O10" s="3529"/>
      <c r="P10" s="3529"/>
      <c r="Q10" s="3529"/>
      <c r="R10" s="3529"/>
      <c r="S10" s="3529"/>
      <c r="T10" s="3529"/>
      <c r="U10" s="3529"/>
      <c r="V10" s="3529"/>
      <c r="W10" s="3529"/>
      <c r="X10" s="103"/>
    </row>
    <row r="11" spans="1:24">
      <c r="A11" s="102"/>
      <c r="B11" s="3529"/>
      <c r="C11" s="3529"/>
      <c r="D11" s="3529"/>
      <c r="E11" s="3529"/>
      <c r="F11" s="3529"/>
      <c r="G11" s="3529"/>
      <c r="H11" s="3529"/>
      <c r="I11" s="3529"/>
      <c r="J11" s="3529"/>
      <c r="K11" s="3529"/>
      <c r="L11" s="3529"/>
      <c r="M11" s="3529"/>
      <c r="N11" s="3529"/>
      <c r="O11" s="3529"/>
      <c r="P11" s="3529"/>
      <c r="Q11" s="3529"/>
      <c r="R11" s="3529"/>
      <c r="S11" s="3529"/>
      <c r="T11" s="3529"/>
      <c r="U11" s="3529"/>
      <c r="V11" s="3529"/>
      <c r="W11" s="3529"/>
      <c r="X11" s="103"/>
    </row>
    <row r="12" spans="1:24">
      <c r="A12" s="102"/>
      <c r="B12" s="3529"/>
      <c r="C12" s="3529"/>
      <c r="D12" s="3529"/>
      <c r="E12" s="3529"/>
      <c r="F12" s="3529"/>
      <c r="G12" s="3529"/>
      <c r="H12" s="3529"/>
      <c r="I12" s="3529"/>
      <c r="J12" s="3529"/>
      <c r="K12" s="3529"/>
      <c r="L12" s="3529"/>
      <c r="M12" s="3529"/>
      <c r="N12" s="3529"/>
      <c r="O12" s="3529"/>
      <c r="P12" s="3529"/>
      <c r="Q12" s="3529"/>
      <c r="R12" s="3529"/>
      <c r="S12" s="3529"/>
      <c r="T12" s="3529"/>
      <c r="U12" s="3529"/>
      <c r="V12" s="3529"/>
      <c r="W12" s="3529"/>
      <c r="X12" s="103"/>
    </row>
    <row r="13" spans="1:24">
      <c r="A13" s="102"/>
      <c r="B13" s="3529"/>
      <c r="C13" s="3529"/>
      <c r="D13" s="3529"/>
      <c r="E13" s="3529"/>
      <c r="F13" s="3529"/>
      <c r="G13" s="3529"/>
      <c r="H13" s="3529"/>
      <c r="I13" s="3529"/>
      <c r="J13" s="3529"/>
      <c r="K13" s="3529"/>
      <c r="L13" s="3529"/>
      <c r="M13" s="3529"/>
      <c r="N13" s="3529"/>
      <c r="O13" s="3529"/>
      <c r="P13" s="3529"/>
      <c r="Q13" s="3529"/>
      <c r="R13" s="3529"/>
      <c r="S13" s="3529"/>
      <c r="T13" s="3529"/>
      <c r="U13" s="3529"/>
      <c r="V13" s="3529"/>
      <c r="W13" s="3529"/>
      <c r="X13" s="103"/>
    </row>
    <row r="14" spans="1:24">
      <c r="A14" s="102"/>
      <c r="B14" s="3529"/>
      <c r="C14" s="3529"/>
      <c r="D14" s="3529"/>
      <c r="E14" s="3529"/>
      <c r="F14" s="3529"/>
      <c r="G14" s="3529"/>
      <c r="H14" s="3529"/>
      <c r="I14" s="3529"/>
      <c r="J14" s="3529"/>
      <c r="K14" s="3529"/>
      <c r="L14" s="3529"/>
      <c r="M14" s="3529"/>
      <c r="N14" s="3529"/>
      <c r="O14" s="3529"/>
      <c r="P14" s="3529"/>
      <c r="Q14" s="3529"/>
      <c r="R14" s="3529"/>
      <c r="S14" s="3529"/>
      <c r="T14" s="3529"/>
      <c r="U14" s="3529"/>
      <c r="V14" s="3529"/>
      <c r="W14" s="3529"/>
      <c r="X14" s="103"/>
    </row>
    <row r="15" spans="1:24">
      <c r="A15" s="102"/>
      <c r="B15" s="3529"/>
      <c r="C15" s="3529"/>
      <c r="D15" s="3529"/>
      <c r="E15" s="3529"/>
      <c r="F15" s="3529"/>
      <c r="G15" s="3529"/>
      <c r="H15" s="3529"/>
      <c r="I15" s="3529"/>
      <c r="J15" s="3529"/>
      <c r="K15" s="3529"/>
      <c r="L15" s="3529"/>
      <c r="M15" s="3529"/>
      <c r="N15" s="3529"/>
      <c r="O15" s="3529"/>
      <c r="P15" s="3529"/>
      <c r="Q15" s="3529"/>
      <c r="R15" s="3529"/>
      <c r="S15" s="3529"/>
      <c r="T15" s="3529"/>
      <c r="U15" s="3529"/>
      <c r="V15" s="3529"/>
      <c r="W15" s="3529"/>
      <c r="X15" s="103"/>
    </row>
    <row r="16" spans="1:24">
      <c r="A16" s="102"/>
      <c r="B16" s="3529"/>
      <c r="C16" s="3529"/>
      <c r="D16" s="3529"/>
      <c r="E16" s="3529"/>
      <c r="F16" s="3529"/>
      <c r="G16" s="3529"/>
      <c r="H16" s="3529"/>
      <c r="I16" s="3529"/>
      <c r="J16" s="3529"/>
      <c r="K16" s="3529"/>
      <c r="L16" s="3529"/>
      <c r="M16" s="3529"/>
      <c r="N16" s="3529"/>
      <c r="O16" s="3529"/>
      <c r="P16" s="3529"/>
      <c r="Q16" s="3529"/>
      <c r="R16" s="3529"/>
      <c r="S16" s="3529"/>
      <c r="T16" s="3529"/>
      <c r="U16" s="3529"/>
      <c r="V16" s="3529"/>
      <c r="W16" s="3529"/>
      <c r="X16" s="103"/>
    </row>
    <row r="17" spans="1:24">
      <c r="A17" s="102"/>
      <c r="B17" s="3529"/>
      <c r="C17" s="3529"/>
      <c r="D17" s="3529"/>
      <c r="E17" s="3529"/>
      <c r="F17" s="3529"/>
      <c r="G17" s="3529"/>
      <c r="H17" s="3529"/>
      <c r="I17" s="3529"/>
      <c r="J17" s="3529"/>
      <c r="K17" s="3529"/>
      <c r="L17" s="3529"/>
      <c r="M17" s="3529"/>
      <c r="N17" s="3529"/>
      <c r="O17" s="3529"/>
      <c r="P17" s="3529"/>
      <c r="Q17" s="3529"/>
      <c r="R17" s="3529"/>
      <c r="S17" s="3529"/>
      <c r="T17" s="3529"/>
      <c r="U17" s="3529"/>
      <c r="V17" s="3529"/>
      <c r="W17" s="3529"/>
      <c r="X17" s="103"/>
    </row>
    <row r="18" spans="1:24">
      <c r="A18" s="102"/>
      <c r="B18" s="3529"/>
      <c r="C18" s="3529"/>
      <c r="D18" s="3529"/>
      <c r="E18" s="3529"/>
      <c r="F18" s="3529"/>
      <c r="G18" s="3529"/>
      <c r="H18" s="3529"/>
      <c r="I18" s="3529"/>
      <c r="J18" s="3529"/>
      <c r="K18" s="3529"/>
      <c r="L18" s="3529"/>
      <c r="M18" s="3529"/>
      <c r="N18" s="3529"/>
      <c r="O18" s="3529"/>
      <c r="P18" s="3529"/>
      <c r="Q18" s="3529"/>
      <c r="R18" s="3529"/>
      <c r="S18" s="3529"/>
      <c r="T18" s="3529"/>
      <c r="U18" s="3529"/>
      <c r="V18" s="3529"/>
      <c r="W18" s="3529"/>
      <c r="X18" s="103"/>
    </row>
    <row r="19" spans="1:24">
      <c r="A19" s="102"/>
      <c r="B19" s="3529"/>
      <c r="C19" s="3529"/>
      <c r="D19" s="3529"/>
      <c r="E19" s="3529"/>
      <c r="F19" s="3529"/>
      <c r="G19" s="3529"/>
      <c r="H19" s="3529"/>
      <c r="I19" s="3529"/>
      <c r="J19" s="3529"/>
      <c r="K19" s="3529"/>
      <c r="L19" s="3529"/>
      <c r="M19" s="3529"/>
      <c r="N19" s="3529"/>
      <c r="O19" s="3529"/>
      <c r="P19" s="3529"/>
      <c r="Q19" s="3529"/>
      <c r="R19" s="3529"/>
      <c r="S19" s="3529"/>
      <c r="T19" s="3529"/>
      <c r="U19" s="3529"/>
      <c r="V19" s="3529"/>
      <c r="W19" s="3529"/>
      <c r="X19" s="103"/>
    </row>
    <row r="20" spans="1:24">
      <c r="A20" s="102"/>
      <c r="B20" s="3529"/>
      <c r="C20" s="3529"/>
      <c r="D20" s="3529"/>
      <c r="E20" s="3529"/>
      <c r="F20" s="3529"/>
      <c r="G20" s="3529"/>
      <c r="H20" s="3529"/>
      <c r="I20" s="3529"/>
      <c r="J20" s="3529"/>
      <c r="K20" s="3529"/>
      <c r="L20" s="3529"/>
      <c r="M20" s="3529"/>
      <c r="N20" s="3529"/>
      <c r="O20" s="3529"/>
      <c r="P20" s="3529"/>
      <c r="Q20" s="3529"/>
      <c r="R20" s="3529"/>
      <c r="S20" s="3529"/>
      <c r="T20" s="3529"/>
      <c r="U20" s="3529"/>
      <c r="V20" s="3529"/>
      <c r="W20" s="3529"/>
      <c r="X20" s="103"/>
    </row>
    <row r="21" spans="1:24">
      <c r="A21" s="102"/>
      <c r="B21" s="3529"/>
      <c r="C21" s="3529"/>
      <c r="D21" s="3529"/>
      <c r="E21" s="3529"/>
      <c r="F21" s="3529"/>
      <c r="G21" s="3529"/>
      <c r="H21" s="3529"/>
      <c r="I21" s="3529"/>
      <c r="J21" s="3529"/>
      <c r="K21" s="3529"/>
      <c r="L21" s="3529"/>
      <c r="M21" s="3529"/>
      <c r="N21" s="3529"/>
      <c r="O21" s="3529"/>
      <c r="P21" s="3529"/>
      <c r="Q21" s="3529"/>
      <c r="R21" s="3529"/>
      <c r="S21" s="3529"/>
      <c r="T21" s="3529"/>
      <c r="U21" s="3529"/>
      <c r="V21" s="3529"/>
      <c r="W21" s="3529"/>
      <c r="X21" s="103"/>
    </row>
    <row r="22" spans="1:24">
      <c r="A22" s="102"/>
      <c r="B22" s="3529"/>
      <c r="C22" s="3529"/>
      <c r="D22" s="3529"/>
      <c r="E22" s="3529"/>
      <c r="F22" s="3529"/>
      <c r="G22" s="3529"/>
      <c r="H22" s="3529"/>
      <c r="I22" s="3529"/>
      <c r="J22" s="3529"/>
      <c r="K22" s="3529"/>
      <c r="L22" s="3529"/>
      <c r="M22" s="3529"/>
      <c r="N22" s="3529"/>
      <c r="O22" s="3529"/>
      <c r="P22" s="3529"/>
      <c r="Q22" s="3529"/>
      <c r="R22" s="3529"/>
      <c r="S22" s="3529"/>
      <c r="T22" s="3529"/>
      <c r="U22" s="3529"/>
      <c r="V22" s="3529"/>
      <c r="W22" s="3529"/>
      <c r="X22" s="103"/>
    </row>
    <row r="23" spans="1:24">
      <c r="A23" s="102"/>
      <c r="B23" s="3529"/>
      <c r="C23" s="3529"/>
      <c r="D23" s="3529"/>
      <c r="E23" s="3529"/>
      <c r="F23" s="3529"/>
      <c r="G23" s="3529"/>
      <c r="H23" s="3529"/>
      <c r="I23" s="3529"/>
      <c r="J23" s="3529"/>
      <c r="K23" s="3529"/>
      <c r="L23" s="3529"/>
      <c r="M23" s="3529"/>
      <c r="N23" s="3529"/>
      <c r="O23" s="3529"/>
      <c r="P23" s="3529"/>
      <c r="Q23" s="3529"/>
      <c r="R23" s="3529"/>
      <c r="S23" s="3529"/>
      <c r="T23" s="3529"/>
      <c r="U23" s="3529"/>
      <c r="V23" s="3529"/>
      <c r="W23" s="3529"/>
      <c r="X23" s="103"/>
    </row>
    <row r="24" spans="1:24">
      <c r="A24" s="102"/>
      <c r="B24" s="3529"/>
      <c r="C24" s="3529"/>
      <c r="D24" s="3529"/>
      <c r="E24" s="3529"/>
      <c r="F24" s="3529"/>
      <c r="G24" s="3529"/>
      <c r="H24" s="3529"/>
      <c r="I24" s="3529"/>
      <c r="J24" s="3529"/>
      <c r="K24" s="3529"/>
      <c r="L24" s="3529"/>
      <c r="M24" s="3529"/>
      <c r="N24" s="3529"/>
      <c r="O24" s="3529"/>
      <c r="P24" s="3529"/>
      <c r="Q24" s="3529"/>
      <c r="R24" s="3529"/>
      <c r="S24" s="3529"/>
      <c r="T24" s="3529"/>
      <c r="U24" s="3529"/>
      <c r="V24" s="3529"/>
      <c r="W24" s="3529"/>
      <c r="X24" s="103"/>
    </row>
    <row r="25" spans="1:24">
      <c r="A25" s="102"/>
      <c r="B25" s="3529"/>
      <c r="C25" s="3529"/>
      <c r="D25" s="3529"/>
      <c r="E25" s="3529"/>
      <c r="F25" s="3529"/>
      <c r="G25" s="3529"/>
      <c r="H25" s="3529"/>
      <c r="I25" s="3529"/>
      <c r="J25" s="3529"/>
      <c r="K25" s="3529"/>
      <c r="L25" s="3529"/>
      <c r="M25" s="3529"/>
      <c r="N25" s="3529"/>
      <c r="O25" s="3529"/>
      <c r="P25" s="3529"/>
      <c r="Q25" s="3529"/>
      <c r="R25" s="3529"/>
      <c r="S25" s="3529"/>
      <c r="T25" s="3529"/>
      <c r="U25" s="3529"/>
      <c r="V25" s="3529"/>
      <c r="W25" s="3529"/>
      <c r="X25" s="103"/>
    </row>
    <row r="26" spans="1:24">
      <c r="A26" s="102"/>
      <c r="B26" s="3529"/>
      <c r="C26" s="3529"/>
      <c r="D26" s="3529"/>
      <c r="E26" s="3529"/>
      <c r="F26" s="3529"/>
      <c r="G26" s="3529"/>
      <c r="H26" s="3529"/>
      <c r="I26" s="3529"/>
      <c r="J26" s="3529"/>
      <c r="K26" s="3529"/>
      <c r="L26" s="3529"/>
      <c r="M26" s="3529"/>
      <c r="N26" s="3529"/>
      <c r="O26" s="3529"/>
      <c r="P26" s="3529"/>
      <c r="Q26" s="3529"/>
      <c r="R26" s="3529"/>
      <c r="S26" s="3529"/>
      <c r="T26" s="3529"/>
      <c r="U26" s="3529"/>
      <c r="V26" s="3529"/>
      <c r="W26" s="3529"/>
      <c r="X26" s="103"/>
    </row>
    <row r="27" spans="1:24" ht="26.1" customHeight="1" thickBot="1">
      <c r="A27" s="104"/>
      <c r="B27" s="3379" t="s">
        <v>297</v>
      </c>
      <c r="C27" s="3379"/>
      <c r="D27" s="3379"/>
      <c r="E27" s="3379"/>
      <c r="F27" s="3379"/>
      <c r="G27" s="3379" t="s">
        <v>298</v>
      </c>
      <c r="H27" s="3379"/>
      <c r="I27" s="3379"/>
      <c r="J27" s="3379"/>
      <c r="K27" s="3379"/>
      <c r="L27" s="3380"/>
      <c r="M27" s="3380"/>
      <c r="N27" s="3380"/>
      <c r="O27" s="3380"/>
      <c r="P27" s="3380"/>
      <c r="Q27" s="3380"/>
      <c r="R27" s="3380"/>
      <c r="S27" s="3380"/>
      <c r="T27" s="3380"/>
      <c r="U27" s="3380"/>
      <c r="V27" s="3380"/>
      <c r="W27" s="3380"/>
      <c r="X27" s="105"/>
    </row>
    <row r="28" spans="1:24" ht="15.9" customHeight="1">
      <c r="A28" s="106"/>
      <c r="B28" s="3388" t="s">
        <v>49</v>
      </c>
      <c r="C28" s="3360" t="s">
        <v>101</v>
      </c>
      <c r="D28" s="3360"/>
      <c r="E28" s="3360"/>
      <c r="F28" s="3360"/>
      <c r="G28" s="3361" t="s">
        <v>299</v>
      </c>
      <c r="H28" s="3361"/>
      <c r="I28" s="3360"/>
      <c r="J28" s="3363" t="s">
        <v>300</v>
      </c>
      <c r="K28" s="3363"/>
      <c r="L28" s="3360"/>
      <c r="M28" s="3363" t="s">
        <v>301</v>
      </c>
      <c r="N28" s="3363"/>
      <c r="O28" s="3360"/>
      <c r="P28" s="3363" t="s">
        <v>302</v>
      </c>
      <c r="Q28" s="3363"/>
      <c r="R28" s="3360"/>
      <c r="S28" s="3363" t="s">
        <v>875</v>
      </c>
      <c r="T28" s="3363"/>
      <c r="U28" s="3360" t="s">
        <v>876</v>
      </c>
      <c r="V28" s="3360"/>
      <c r="W28" s="3360"/>
      <c r="X28" s="103"/>
    </row>
    <row r="29" spans="1:24" ht="15.9" customHeight="1">
      <c r="A29" s="3381" t="s">
        <v>304</v>
      </c>
      <c r="B29" s="3389"/>
      <c r="C29" s="3360"/>
      <c r="D29" s="3360"/>
      <c r="E29" s="3360"/>
      <c r="F29" s="3360"/>
      <c r="G29" s="3362"/>
      <c r="H29" s="3362"/>
      <c r="I29" s="3360"/>
      <c r="J29" s="3360"/>
      <c r="K29" s="3360"/>
      <c r="L29" s="3360"/>
      <c r="M29" s="3360"/>
      <c r="N29" s="3360"/>
      <c r="O29" s="3360"/>
      <c r="P29" s="3360"/>
      <c r="Q29" s="3360"/>
      <c r="R29" s="3360"/>
      <c r="S29" s="3360"/>
      <c r="T29" s="3360"/>
      <c r="U29" s="3360"/>
      <c r="V29" s="3360"/>
      <c r="W29" s="3360"/>
      <c r="X29" s="103"/>
    </row>
    <row r="30" spans="1:24" ht="15.9" customHeight="1">
      <c r="A30" s="3381"/>
      <c r="B30" s="3389"/>
      <c r="C30" s="107"/>
      <c r="D30" s="107"/>
      <c r="E30" s="107"/>
      <c r="F30" s="107"/>
      <c r="G30" s="3382" t="s">
        <v>296</v>
      </c>
      <c r="H30" s="3382"/>
      <c r="I30" s="3382"/>
      <c r="J30" s="3383"/>
      <c r="K30" s="3383"/>
      <c r="L30" s="3383"/>
      <c r="M30" s="3383"/>
      <c r="N30" s="3383"/>
      <c r="O30" s="3383"/>
      <c r="P30" s="3383"/>
      <c r="Q30" s="3383"/>
      <c r="R30" s="3383"/>
      <c r="S30" s="3383"/>
      <c r="T30" s="3383"/>
      <c r="U30" s="3383"/>
      <c r="V30" s="3383"/>
      <c r="W30" s="449"/>
      <c r="X30" s="103"/>
    </row>
    <row r="31" spans="1:24" ht="15.9" customHeight="1">
      <c r="A31" s="3381"/>
      <c r="B31" s="3389"/>
      <c r="C31" s="107"/>
      <c r="D31" s="107"/>
      <c r="E31" s="107"/>
      <c r="F31" s="107"/>
      <c r="G31" s="3382"/>
      <c r="H31" s="3382"/>
      <c r="I31" s="3382"/>
      <c r="J31" s="3383"/>
      <c r="K31" s="3383"/>
      <c r="L31" s="3383"/>
      <c r="M31" s="3383"/>
      <c r="N31" s="3383"/>
      <c r="O31" s="3383"/>
      <c r="P31" s="3383"/>
      <c r="Q31" s="3383"/>
      <c r="R31" s="3383"/>
      <c r="S31" s="3383"/>
      <c r="T31" s="3383"/>
      <c r="U31" s="3383"/>
      <c r="V31" s="3383"/>
      <c r="W31" s="449"/>
      <c r="X31" s="103"/>
    </row>
    <row r="32" spans="1:24" ht="15.9" customHeight="1">
      <c r="A32" s="3381"/>
      <c r="B32" s="3389"/>
      <c r="C32" s="107"/>
      <c r="D32" s="107"/>
      <c r="E32" s="107"/>
      <c r="F32" s="107"/>
      <c r="G32" s="3382"/>
      <c r="H32" s="3382"/>
      <c r="I32" s="3382"/>
      <c r="J32" s="3383"/>
      <c r="K32" s="3383"/>
      <c r="L32" s="3383"/>
      <c r="M32" s="3383"/>
      <c r="N32" s="3383"/>
      <c r="O32" s="3383"/>
      <c r="P32" s="3383"/>
      <c r="Q32" s="3383"/>
      <c r="R32" s="3383"/>
      <c r="S32" s="3383"/>
      <c r="T32" s="3383"/>
      <c r="U32" s="3383"/>
      <c r="V32" s="3383"/>
      <c r="W32" s="449"/>
      <c r="X32" s="103"/>
    </row>
    <row r="33" spans="1:24" ht="15.9" customHeight="1">
      <c r="A33" s="108" t="s">
        <v>698</v>
      </c>
      <c r="B33" s="3390"/>
      <c r="C33" s="452"/>
      <c r="D33" s="452"/>
      <c r="E33" s="452"/>
      <c r="F33" s="452"/>
      <c r="G33" s="452"/>
      <c r="H33" s="452"/>
      <c r="I33" s="452"/>
      <c r="J33" s="452"/>
      <c r="K33" s="452"/>
      <c r="L33" s="452"/>
      <c r="M33" s="3386"/>
      <c r="N33" s="3386"/>
      <c r="O33" s="3386" t="s">
        <v>233</v>
      </c>
      <c r="P33" s="3386"/>
      <c r="Q33" s="3387"/>
      <c r="R33" s="3387"/>
      <c r="S33" s="3387"/>
      <c r="T33" s="3387"/>
      <c r="U33" s="3387"/>
      <c r="V33" s="3387"/>
      <c r="W33" s="3387"/>
      <c r="X33" s="109"/>
    </row>
    <row r="34" spans="1:24" ht="15.9" customHeight="1">
      <c r="A34" s="110"/>
      <c r="B34" s="3395" t="s">
        <v>305</v>
      </c>
      <c r="C34" s="3373" t="s">
        <v>101</v>
      </c>
      <c r="D34" s="3373"/>
      <c r="E34" s="3373"/>
      <c r="F34" s="3373"/>
      <c r="G34" s="3397" t="s">
        <v>300</v>
      </c>
      <c r="H34" s="3398"/>
      <c r="I34" s="3373"/>
      <c r="J34" s="3373" t="s">
        <v>301</v>
      </c>
      <c r="K34" s="3373"/>
      <c r="L34" s="3373"/>
      <c r="M34" s="3373" t="s">
        <v>302</v>
      </c>
      <c r="N34" s="3373"/>
      <c r="O34" s="3373"/>
      <c r="P34" s="3373" t="s">
        <v>306</v>
      </c>
      <c r="Q34" s="3373"/>
      <c r="R34" s="3373"/>
      <c r="S34" s="3394" t="s">
        <v>303</v>
      </c>
      <c r="T34" s="3373"/>
      <c r="U34" s="3373" t="s">
        <v>877</v>
      </c>
      <c r="V34" s="3373"/>
      <c r="W34" s="3373"/>
      <c r="X34" s="111"/>
    </row>
    <row r="35" spans="1:24" ht="15.9" customHeight="1">
      <c r="A35" s="3381" t="s">
        <v>307</v>
      </c>
      <c r="B35" s="3389"/>
      <c r="C35" s="3360"/>
      <c r="D35" s="3360"/>
      <c r="E35" s="3360"/>
      <c r="F35" s="3360"/>
      <c r="G35" s="3382"/>
      <c r="H35" s="3382"/>
      <c r="I35" s="3360"/>
      <c r="J35" s="3360"/>
      <c r="K35" s="3360"/>
      <c r="L35" s="3360"/>
      <c r="M35" s="3360"/>
      <c r="N35" s="3360"/>
      <c r="O35" s="3360"/>
      <c r="P35" s="3360"/>
      <c r="Q35" s="3360"/>
      <c r="R35" s="3360"/>
      <c r="S35" s="3360"/>
      <c r="T35" s="3360"/>
      <c r="U35" s="3360"/>
      <c r="V35" s="3360"/>
      <c r="W35" s="3360"/>
      <c r="X35" s="103"/>
    </row>
    <row r="36" spans="1:24" ht="15.9" customHeight="1">
      <c r="A36" s="3381"/>
      <c r="B36" s="3389"/>
      <c r="C36" s="107"/>
      <c r="D36" s="107"/>
      <c r="E36" s="107"/>
      <c r="F36" s="107"/>
      <c r="G36" s="3382" t="s">
        <v>699</v>
      </c>
      <c r="H36" s="3382"/>
      <c r="I36" s="3382"/>
      <c r="J36" s="3383"/>
      <c r="K36" s="3383"/>
      <c r="L36" s="3383"/>
      <c r="M36" s="3383"/>
      <c r="N36" s="3383"/>
      <c r="O36" s="3383"/>
      <c r="P36" s="3383"/>
      <c r="Q36" s="3383"/>
      <c r="R36" s="3383"/>
      <c r="S36" s="3383"/>
      <c r="T36" s="3383"/>
      <c r="U36" s="3383"/>
      <c r="V36" s="3383"/>
      <c r="W36" s="449"/>
      <c r="X36" s="103"/>
    </row>
    <row r="37" spans="1:24" ht="15.9" customHeight="1">
      <c r="A37" s="3381"/>
      <c r="B37" s="3389"/>
      <c r="C37" s="107"/>
      <c r="D37" s="107"/>
      <c r="E37" s="107"/>
      <c r="F37" s="107"/>
      <c r="G37" s="3382"/>
      <c r="H37" s="3382"/>
      <c r="I37" s="3382"/>
      <c r="J37" s="3383"/>
      <c r="K37" s="3383"/>
      <c r="L37" s="3383"/>
      <c r="M37" s="3383"/>
      <c r="N37" s="3383"/>
      <c r="O37" s="3383"/>
      <c r="P37" s="3383"/>
      <c r="Q37" s="3383"/>
      <c r="R37" s="3383"/>
      <c r="S37" s="3383"/>
      <c r="T37" s="3383"/>
      <c r="U37" s="3383"/>
      <c r="V37" s="3383"/>
      <c r="W37" s="449"/>
      <c r="X37" s="103"/>
    </row>
    <row r="38" spans="1:24" ht="15.9" customHeight="1">
      <c r="A38" s="3381"/>
      <c r="B38" s="3389"/>
      <c r="C38" s="107"/>
      <c r="D38" s="107"/>
      <c r="E38" s="107"/>
      <c r="F38" s="107"/>
      <c r="G38" s="3382"/>
      <c r="H38" s="3382"/>
      <c r="I38" s="3382"/>
      <c r="J38" s="3383"/>
      <c r="K38" s="3383"/>
      <c r="L38" s="3383"/>
      <c r="M38" s="3383"/>
      <c r="N38" s="3383"/>
      <c r="O38" s="3383"/>
      <c r="P38" s="3383"/>
      <c r="Q38" s="3383"/>
      <c r="R38" s="3383"/>
      <c r="S38" s="3383"/>
      <c r="T38" s="3383"/>
      <c r="U38" s="3383"/>
      <c r="V38" s="3383"/>
      <c r="W38" s="449"/>
      <c r="X38" s="103"/>
    </row>
    <row r="39" spans="1:24" ht="15.9" customHeight="1" thickBot="1">
      <c r="A39" s="112"/>
      <c r="B39" s="3396"/>
      <c r="C39" s="453"/>
      <c r="D39" s="453"/>
      <c r="E39" s="453"/>
      <c r="F39" s="453"/>
      <c r="G39" s="453"/>
      <c r="H39" s="453"/>
      <c r="I39" s="453"/>
      <c r="J39" s="453"/>
      <c r="K39" s="453"/>
      <c r="L39" s="453"/>
      <c r="M39" s="3379"/>
      <c r="N39" s="3379"/>
      <c r="O39" s="3379" t="s">
        <v>233</v>
      </c>
      <c r="P39" s="3379"/>
      <c r="Q39" s="3393"/>
      <c r="R39" s="3393"/>
      <c r="S39" s="3393"/>
      <c r="T39" s="3393"/>
      <c r="U39" s="3393"/>
      <c r="V39" s="3393"/>
      <c r="W39" s="3393"/>
      <c r="X39" s="105"/>
    </row>
    <row r="40" spans="1:24" ht="13.8" thickBot="1">
      <c r="A40" s="97"/>
      <c r="B40" s="97"/>
      <c r="C40" s="97"/>
      <c r="D40" s="97"/>
      <c r="E40" s="97"/>
      <c r="F40" s="97"/>
      <c r="G40" s="97"/>
      <c r="H40" s="97"/>
      <c r="I40" s="97"/>
      <c r="J40" s="97"/>
      <c r="K40" s="97"/>
      <c r="L40" s="97"/>
      <c r="M40" s="97"/>
      <c r="N40" s="97"/>
      <c r="O40" s="97"/>
      <c r="P40" s="97"/>
      <c r="Q40" s="97"/>
      <c r="R40" s="97"/>
      <c r="S40" s="97"/>
      <c r="T40" s="97"/>
      <c r="U40" s="97"/>
      <c r="V40" s="97"/>
      <c r="W40" s="97"/>
      <c r="X40" s="97"/>
    </row>
    <row r="41" spans="1:24">
      <c r="A41" s="97"/>
      <c r="B41" s="97"/>
      <c r="C41" s="97"/>
      <c r="D41" s="97"/>
      <c r="E41" s="3403" t="s">
        <v>308</v>
      </c>
      <c r="F41" s="3404"/>
      <c r="G41" s="3404"/>
      <c r="H41" s="3407" t="s">
        <v>309</v>
      </c>
      <c r="I41" s="3404"/>
      <c r="J41" s="3404"/>
      <c r="K41" s="3408" t="s">
        <v>971</v>
      </c>
      <c r="L41" s="3350"/>
      <c r="M41" s="3351"/>
      <c r="N41" s="3082"/>
      <c r="O41" s="3409"/>
      <c r="P41" s="3409"/>
      <c r="Q41" s="97"/>
      <c r="R41" s="3410" t="s">
        <v>310</v>
      </c>
      <c r="S41" s="3350"/>
      <c r="T41" s="3358"/>
      <c r="U41" s="3408" t="s">
        <v>311</v>
      </c>
      <c r="V41" s="3350"/>
      <c r="W41" s="3351"/>
      <c r="X41" s="97"/>
    </row>
    <row r="42" spans="1:24">
      <c r="A42" s="97"/>
      <c r="B42" s="97"/>
      <c r="C42" s="97"/>
      <c r="D42" s="97"/>
      <c r="E42" s="3405"/>
      <c r="F42" s="3406"/>
      <c r="G42" s="3406"/>
      <c r="H42" s="3406"/>
      <c r="I42" s="3406"/>
      <c r="J42" s="3406"/>
      <c r="K42" s="3399"/>
      <c r="L42" s="3365"/>
      <c r="M42" s="3366"/>
      <c r="N42" s="3409"/>
      <c r="O42" s="3409"/>
      <c r="P42" s="3409"/>
      <c r="Q42" s="97"/>
      <c r="R42" s="3364"/>
      <c r="S42" s="3365"/>
      <c r="T42" s="3411"/>
      <c r="U42" s="3399"/>
      <c r="V42" s="3365"/>
      <c r="W42" s="3366"/>
      <c r="X42" s="97"/>
    </row>
    <row r="43" spans="1:24">
      <c r="A43" s="97"/>
      <c r="B43" s="97"/>
      <c r="C43" s="97"/>
      <c r="D43" s="97"/>
      <c r="E43" s="3405"/>
      <c r="F43" s="3406"/>
      <c r="G43" s="3406"/>
      <c r="H43" s="3406"/>
      <c r="I43" s="3406"/>
      <c r="J43" s="3406"/>
      <c r="K43" s="3399"/>
      <c r="L43" s="3365"/>
      <c r="M43" s="3366"/>
      <c r="N43" s="3409"/>
      <c r="O43" s="3409"/>
      <c r="P43" s="3409"/>
      <c r="Q43" s="97"/>
      <c r="R43" s="3364"/>
      <c r="S43" s="3365"/>
      <c r="T43" s="3411"/>
      <c r="U43" s="3399"/>
      <c r="V43" s="3365"/>
      <c r="W43" s="3366"/>
      <c r="X43" s="97"/>
    </row>
    <row r="44" spans="1:24">
      <c r="A44" s="97"/>
      <c r="B44" s="97"/>
      <c r="C44" s="97"/>
      <c r="D44" s="97"/>
      <c r="E44" s="3405"/>
      <c r="F44" s="3406"/>
      <c r="G44" s="3406"/>
      <c r="H44" s="3406"/>
      <c r="I44" s="3406"/>
      <c r="J44" s="3406"/>
      <c r="K44" s="3399"/>
      <c r="L44" s="3365"/>
      <c r="M44" s="3366"/>
      <c r="N44" s="3409"/>
      <c r="O44" s="3409"/>
      <c r="P44" s="3409"/>
      <c r="Q44" s="97"/>
      <c r="R44" s="3364"/>
      <c r="S44" s="3365"/>
      <c r="T44" s="3411"/>
      <c r="U44" s="3399"/>
      <c r="V44" s="3365"/>
      <c r="W44" s="3366"/>
      <c r="X44" s="97"/>
    </row>
    <row r="45" spans="1:24">
      <c r="A45" s="97"/>
      <c r="B45" s="97"/>
      <c r="C45" s="97"/>
      <c r="D45" s="97"/>
      <c r="E45" s="3405"/>
      <c r="F45" s="3406"/>
      <c r="G45" s="3406"/>
      <c r="H45" s="3406"/>
      <c r="I45" s="3406"/>
      <c r="J45" s="3406"/>
      <c r="K45" s="3399"/>
      <c r="L45" s="3365"/>
      <c r="M45" s="3366"/>
      <c r="N45" s="3360"/>
      <c r="O45" s="3360"/>
      <c r="P45" s="3360"/>
      <c r="Q45" s="97"/>
      <c r="R45" s="3364"/>
      <c r="S45" s="3365"/>
      <c r="T45" s="3411"/>
      <c r="U45" s="3399"/>
      <c r="V45" s="3365"/>
      <c r="W45" s="3366"/>
      <c r="X45" s="97"/>
    </row>
    <row r="46" spans="1:24">
      <c r="A46" s="97"/>
      <c r="B46" s="97"/>
      <c r="C46" s="97"/>
      <c r="D46" s="97"/>
      <c r="E46" s="3405"/>
      <c r="F46" s="3406"/>
      <c r="G46" s="3406"/>
      <c r="H46" s="3406"/>
      <c r="I46" s="3406"/>
      <c r="J46" s="3406"/>
      <c r="K46" s="3399"/>
      <c r="L46" s="3365"/>
      <c r="M46" s="3366"/>
      <c r="N46" s="3360"/>
      <c r="O46" s="3360"/>
      <c r="P46" s="3360"/>
      <c r="Q46" s="97"/>
      <c r="R46" s="3364"/>
      <c r="S46" s="3365"/>
      <c r="T46" s="3411"/>
      <c r="U46" s="3399"/>
      <c r="V46" s="3365"/>
      <c r="W46" s="3366"/>
      <c r="X46" s="97"/>
    </row>
    <row r="47" spans="1:24">
      <c r="A47" s="97"/>
      <c r="B47" s="97"/>
      <c r="C47" s="97"/>
      <c r="D47" s="97"/>
      <c r="E47" s="3405"/>
      <c r="F47" s="3406"/>
      <c r="G47" s="3406"/>
      <c r="H47" s="3406"/>
      <c r="I47" s="3406"/>
      <c r="J47" s="3406"/>
      <c r="K47" s="3399"/>
      <c r="L47" s="3365"/>
      <c r="M47" s="3366"/>
      <c r="N47" s="3360"/>
      <c r="O47" s="3360"/>
      <c r="P47" s="3360"/>
      <c r="Q47" s="97"/>
      <c r="R47" s="3364"/>
      <c r="S47" s="3365"/>
      <c r="T47" s="3411"/>
      <c r="U47" s="3399"/>
      <c r="V47" s="3365"/>
      <c r="W47" s="3366"/>
      <c r="X47" s="97"/>
    </row>
    <row r="48" spans="1:24" ht="13.8" thickBot="1">
      <c r="A48" s="97"/>
      <c r="B48" s="97"/>
      <c r="C48" s="97"/>
      <c r="D48" s="97"/>
      <c r="E48" s="3412"/>
      <c r="F48" s="3413"/>
      <c r="G48" s="3413"/>
      <c r="H48" s="3413"/>
      <c r="I48" s="3413"/>
      <c r="J48" s="3413"/>
      <c r="K48" s="3400"/>
      <c r="L48" s="3401"/>
      <c r="M48" s="3402"/>
      <c r="N48" s="3360"/>
      <c r="O48" s="3360"/>
      <c r="P48" s="3360"/>
      <c r="Q48" s="97"/>
      <c r="R48" s="3414"/>
      <c r="S48" s="3401"/>
      <c r="T48" s="3415"/>
      <c r="U48" s="3400"/>
      <c r="V48" s="3401"/>
      <c r="W48" s="3402"/>
      <c r="X48" s="97"/>
    </row>
  </sheetData>
  <mergeCells count="67">
    <mergeCell ref="A2:X2"/>
    <mergeCell ref="A3:D3"/>
    <mergeCell ref="E3:G3"/>
    <mergeCell ref="H3:J3"/>
    <mergeCell ref="K3:M3"/>
    <mergeCell ref="N3:X3"/>
    <mergeCell ref="A4:D5"/>
    <mergeCell ref="E4:X4"/>
    <mergeCell ref="E5:G5"/>
    <mergeCell ref="I5:W5"/>
    <mergeCell ref="A6:D6"/>
    <mergeCell ref="E6:X6"/>
    <mergeCell ref="G28:H29"/>
    <mergeCell ref="I28:I29"/>
    <mergeCell ref="J28:K29"/>
    <mergeCell ref="L28:L29"/>
    <mergeCell ref="A7:D7"/>
    <mergeCell ref="E7:X7"/>
    <mergeCell ref="B9:W26"/>
    <mergeCell ref="B27:D27"/>
    <mergeCell ref="E27:F27"/>
    <mergeCell ref="G27:K27"/>
    <mergeCell ref="L27:W27"/>
    <mergeCell ref="J34:K35"/>
    <mergeCell ref="L34:L35"/>
    <mergeCell ref="A29:A32"/>
    <mergeCell ref="G30:I32"/>
    <mergeCell ref="J30:V32"/>
    <mergeCell ref="M33:N33"/>
    <mergeCell ref="O33:P33"/>
    <mergeCell ref="Q33:W33"/>
    <mergeCell ref="M28:N29"/>
    <mergeCell ref="O28:O29"/>
    <mergeCell ref="P28:Q29"/>
    <mergeCell ref="R28:R29"/>
    <mergeCell ref="S28:T29"/>
    <mergeCell ref="U28:W29"/>
    <mergeCell ref="B28:B33"/>
    <mergeCell ref="C28:F29"/>
    <mergeCell ref="A35:A38"/>
    <mergeCell ref="G36:I38"/>
    <mergeCell ref="J36:V38"/>
    <mergeCell ref="M39:N39"/>
    <mergeCell ref="O39:P39"/>
    <mergeCell ref="Q39:W39"/>
    <mergeCell ref="M34:N35"/>
    <mergeCell ref="O34:O35"/>
    <mergeCell ref="P34:Q35"/>
    <mergeCell ref="R34:R35"/>
    <mergeCell ref="S34:T35"/>
    <mergeCell ref="U34:W35"/>
    <mergeCell ref="B34:B39"/>
    <mergeCell ref="C34:F35"/>
    <mergeCell ref="G34:H35"/>
    <mergeCell ref="I34:I35"/>
    <mergeCell ref="U45:W48"/>
    <mergeCell ref="E41:G44"/>
    <mergeCell ref="H41:J44"/>
    <mergeCell ref="K41:M44"/>
    <mergeCell ref="N41:P44"/>
    <mergeCell ref="R41:T44"/>
    <mergeCell ref="U41:W44"/>
    <mergeCell ref="E45:G48"/>
    <mergeCell ref="H45:J48"/>
    <mergeCell ref="K45:M48"/>
    <mergeCell ref="N45:P48"/>
    <mergeCell ref="R45:T48"/>
  </mergeCells>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31"/>
  <sheetViews>
    <sheetView view="pageBreakPreview" zoomScale="85" zoomScaleNormal="70" zoomScaleSheetLayoutView="85" workbookViewId="0">
      <selection activeCell="L17" sqref="L17"/>
    </sheetView>
  </sheetViews>
  <sheetFormatPr defaultColWidth="9" defaultRowHeight="13.2"/>
  <cols>
    <col min="1" max="1" width="1.77734375" style="1035" customWidth="1"/>
    <col min="2" max="2" width="5.33203125" style="1035" customWidth="1"/>
    <col min="3" max="4" width="7.77734375" style="1035" customWidth="1"/>
    <col min="5" max="5" width="10" style="1036" customWidth="1"/>
    <col min="6" max="36" width="3.77734375" style="1036" customWidth="1"/>
    <col min="37" max="37" width="7.109375" style="1035" customWidth="1"/>
    <col min="38" max="38" width="7.109375" style="1036" customWidth="1"/>
    <col min="39" max="39" width="7.109375" style="1035" customWidth="1"/>
    <col min="40" max="40" width="9.77734375" style="1044" customWidth="1"/>
    <col min="41" max="41" width="9.109375" style="1035" customWidth="1"/>
    <col min="42" max="16384" width="9" style="1035"/>
  </cols>
  <sheetData>
    <row r="1" spans="1:44" ht="19.2">
      <c r="A1" s="1033" t="s">
        <v>1920</v>
      </c>
      <c r="B1" s="1034"/>
      <c r="P1" s="1037"/>
      <c r="AI1" s="1038"/>
      <c r="AJ1" s="1038"/>
      <c r="AK1" s="1038"/>
      <c r="AL1" s="1038"/>
      <c r="AM1" s="1039"/>
      <c r="AN1" s="1040"/>
      <c r="AO1" s="1041" t="s">
        <v>1921</v>
      </c>
    </row>
    <row r="2" spans="1:44" ht="19.2">
      <c r="B2" s="1034"/>
      <c r="P2" s="1037"/>
      <c r="AI2" s="1035"/>
      <c r="AJ2" s="1042"/>
      <c r="AK2" s="1042"/>
      <c r="AL2" s="1042" t="s">
        <v>826</v>
      </c>
      <c r="AM2" s="3567" t="s">
        <v>862</v>
      </c>
      <c r="AN2" s="3567"/>
      <c r="AO2" s="3567"/>
    </row>
    <row r="3" spans="1:44" ht="19.2">
      <c r="B3" s="1034"/>
      <c r="P3" s="1037"/>
      <c r="AL3" s="1043"/>
    </row>
    <row r="4" spans="1:44" ht="19.8" thickBot="1">
      <c r="B4" s="1034"/>
      <c r="P4" s="1037"/>
      <c r="AL4" s="1043"/>
      <c r="AM4" s="3568" t="s">
        <v>827</v>
      </c>
      <c r="AN4" s="3568"/>
      <c r="AO4" s="3568"/>
    </row>
    <row r="5" spans="1:44" s="1045" customFormat="1" ht="13.5" customHeight="1">
      <c r="B5" s="1046" t="s">
        <v>1922</v>
      </c>
      <c r="C5" s="1046"/>
      <c r="E5" s="1036" t="s">
        <v>825</v>
      </c>
      <c r="F5" s="3542" t="str">
        <f>入力シート!C10</f>
        <v>県道博多天神線排水性舗装工事（第２工区）</v>
      </c>
      <c r="G5" s="3542"/>
      <c r="H5" s="3542"/>
      <c r="I5" s="3542"/>
      <c r="J5" s="3542"/>
      <c r="K5" s="3542"/>
      <c r="L5" s="3542"/>
      <c r="M5" s="3542"/>
      <c r="N5" s="1047"/>
      <c r="O5" s="1048"/>
      <c r="P5" s="3543" t="s">
        <v>1923</v>
      </c>
      <c r="Q5" s="3544"/>
      <c r="R5" s="3544"/>
      <c r="S5" s="3544"/>
      <c r="T5" s="3544"/>
      <c r="U5" s="3547" t="str">
        <f>IF(AND(U7="未達成",AO8&lt;0.285),"未達成","達成")</f>
        <v>未達成</v>
      </c>
      <c r="V5" s="3547"/>
      <c r="W5" s="3547"/>
      <c r="X5" s="3548"/>
      <c r="AA5" s="3551" t="s">
        <v>1924</v>
      </c>
      <c r="AB5" s="3551"/>
      <c r="AC5" s="3552" t="s">
        <v>1925</v>
      </c>
      <c r="AD5" s="3552"/>
      <c r="AE5" s="3552"/>
      <c r="AF5" s="3552"/>
      <c r="AG5" s="3552" t="s">
        <v>1926</v>
      </c>
      <c r="AH5" s="3552"/>
      <c r="AI5" s="3552"/>
      <c r="AJ5" s="3552"/>
      <c r="AK5" s="3553" t="s">
        <v>811</v>
      </c>
      <c r="AL5" s="3554" t="s">
        <v>860</v>
      </c>
      <c r="AM5" s="3553" t="s">
        <v>828</v>
      </c>
      <c r="AN5" s="3555" t="s">
        <v>829</v>
      </c>
      <c r="AO5" s="3553" t="s">
        <v>1927</v>
      </c>
      <c r="AP5" s="1039"/>
      <c r="AQ5" s="1039"/>
      <c r="AR5" s="1039"/>
    </row>
    <row r="6" spans="1:44" s="1039" customFormat="1" ht="13.5" customHeight="1">
      <c r="B6" s="1046" t="s">
        <v>1928</v>
      </c>
      <c r="C6" s="1046"/>
      <c r="E6" s="1036" t="s">
        <v>825</v>
      </c>
      <c r="F6" s="3614">
        <f>入力シート!C14</f>
        <v>45840</v>
      </c>
      <c r="G6" s="3614"/>
      <c r="H6" s="3614"/>
      <c r="I6" s="3614"/>
      <c r="J6" s="3614"/>
      <c r="K6" s="1049"/>
      <c r="L6" s="1050"/>
      <c r="M6" s="1050"/>
      <c r="N6" s="1051"/>
      <c r="O6" s="1052"/>
      <c r="P6" s="3545"/>
      <c r="Q6" s="3546"/>
      <c r="R6" s="3546"/>
      <c r="S6" s="3546"/>
      <c r="T6" s="3546"/>
      <c r="U6" s="3549"/>
      <c r="V6" s="3549"/>
      <c r="W6" s="3549"/>
      <c r="X6" s="3550"/>
      <c r="Z6" s="1053"/>
      <c r="AA6" s="3551"/>
      <c r="AB6" s="3551"/>
      <c r="AC6" s="3552"/>
      <c r="AD6" s="3552"/>
      <c r="AE6" s="3552"/>
      <c r="AF6" s="3552"/>
      <c r="AG6" s="3552"/>
      <c r="AH6" s="3552"/>
      <c r="AI6" s="3552"/>
      <c r="AJ6" s="3552"/>
      <c r="AK6" s="3553"/>
      <c r="AL6" s="3554"/>
      <c r="AM6" s="3553"/>
      <c r="AN6" s="3555"/>
      <c r="AO6" s="3553"/>
    </row>
    <row r="7" spans="1:44" s="1039" customFormat="1" ht="13.5" customHeight="1">
      <c r="B7" s="1046" t="s">
        <v>1929</v>
      </c>
      <c r="C7" s="1046"/>
      <c r="E7" s="1036" t="s">
        <v>825</v>
      </c>
      <c r="F7" s="3613"/>
      <c r="G7" s="3613"/>
      <c r="H7" s="3613"/>
      <c r="I7" s="3613"/>
      <c r="J7" s="3613"/>
      <c r="K7" s="1049"/>
      <c r="L7" s="1050"/>
      <c r="M7" s="1050"/>
      <c r="N7" s="1051"/>
      <c r="O7" s="1054"/>
      <c r="P7" s="3556" t="s">
        <v>1930</v>
      </c>
      <c r="Q7" s="3557"/>
      <c r="R7" s="3557"/>
      <c r="S7" s="3557"/>
      <c r="T7" s="3557"/>
      <c r="U7" s="3560" t="str">
        <f>IF(COUNTIF(AO24:AO525,"NG")&gt;=1,"未達成","達成")</f>
        <v>未達成</v>
      </c>
      <c r="V7" s="3560"/>
      <c r="W7" s="3560"/>
      <c r="X7" s="3561"/>
      <c r="Y7" s="1053"/>
      <c r="Z7" s="1053"/>
      <c r="AA7" s="3551"/>
      <c r="AB7" s="3551"/>
      <c r="AC7" s="3552"/>
      <c r="AD7" s="3552"/>
      <c r="AE7" s="3552"/>
      <c r="AF7" s="3552"/>
      <c r="AG7" s="3552"/>
      <c r="AH7" s="3552"/>
      <c r="AI7" s="3552"/>
      <c r="AJ7" s="3552"/>
      <c r="AK7" s="1055" t="s">
        <v>1931</v>
      </c>
      <c r="AL7" s="1056" t="s">
        <v>1932</v>
      </c>
      <c r="AM7" s="1057" t="s">
        <v>1933</v>
      </c>
      <c r="AN7" s="1058" t="s">
        <v>1934</v>
      </c>
      <c r="AO7" s="1055" t="s">
        <v>863</v>
      </c>
    </row>
    <row r="8" spans="1:44" s="1039" customFormat="1" ht="13.5" customHeight="1" thickBot="1">
      <c r="B8" s="1059"/>
      <c r="C8" s="1060"/>
      <c r="E8" s="1061"/>
      <c r="F8" s="1062"/>
      <c r="G8" s="1060"/>
      <c r="H8" s="1049"/>
      <c r="I8" s="1063"/>
      <c r="J8" s="1063"/>
      <c r="K8" s="1049"/>
      <c r="L8" s="1063"/>
      <c r="M8" s="1063"/>
      <c r="N8" s="1051"/>
      <c r="P8" s="3558"/>
      <c r="Q8" s="3559"/>
      <c r="R8" s="3559"/>
      <c r="S8" s="3559"/>
      <c r="T8" s="3559"/>
      <c r="U8" s="3562"/>
      <c r="V8" s="3562"/>
      <c r="W8" s="3562"/>
      <c r="X8" s="3563"/>
      <c r="AA8" s="3564" t="s">
        <v>830</v>
      </c>
      <c r="AB8" s="3564"/>
      <c r="AC8" s="3565" t="s">
        <v>831</v>
      </c>
      <c r="AD8" s="3565"/>
      <c r="AE8" s="3565"/>
      <c r="AF8" s="3565"/>
      <c r="AG8" s="3566" t="s">
        <v>1935</v>
      </c>
      <c r="AH8" s="3566"/>
      <c r="AI8" s="3566"/>
      <c r="AJ8" s="3566"/>
      <c r="AK8" s="1064">
        <f>IFERROR((AK29+AK53+AK77+AK101+AK125+AK149+AK173+AK197+AK221+AK245+AK269+AK293+AK317+AK341+AK365+AK389+AK413+AK437+AK461+AK485+AK509),"")</f>
        <v>30</v>
      </c>
      <c r="AL8" s="1064">
        <f>IFERROR((AL29+AL53+AL77+AL101+AL125+AL149+AL173+AL197+AL221+AL245+AL269+AL293+AL317+AL341+AL365+AL389+AL413+AL437+AL461+AL485+AL509),"")</f>
        <v>0</v>
      </c>
      <c r="AM8" s="1064">
        <f>IFERROR((AM29+AM53+AM77+AM101+AM125+AM149+AM173+AM197+AM221+AM245+AM269+AM293+AM317+AM341+AM365+AM389+AM413+AM437+AM461+AM485+AM509),"")</f>
        <v>0</v>
      </c>
      <c r="AN8" s="1065">
        <f>IFERROR(ROUND(AM8/AK8,3),"")</f>
        <v>0</v>
      </c>
      <c r="AO8" s="3569">
        <f>ROUND(AVERAGE(AN8:AN21),3)</f>
        <v>0</v>
      </c>
    </row>
    <row r="9" spans="1:44" s="1039" customFormat="1" ht="13.5" customHeight="1">
      <c r="B9" s="3570" t="s">
        <v>819</v>
      </c>
      <c r="C9" s="3570"/>
      <c r="E9" s="1036" t="s">
        <v>825</v>
      </c>
      <c r="F9" s="3571">
        <f>+F7-F6+1</f>
        <v>-45839</v>
      </c>
      <c r="G9" s="3571"/>
      <c r="H9" s="3571"/>
      <c r="I9" s="1066"/>
      <c r="J9" s="1063"/>
      <c r="K9" s="1049"/>
      <c r="L9" s="1063"/>
      <c r="M9" s="1063"/>
      <c r="N9" s="1051"/>
      <c r="O9" s="1067"/>
      <c r="Y9" s="1068"/>
      <c r="AA9" s="3564"/>
      <c r="AB9" s="3564"/>
      <c r="AC9" s="3565"/>
      <c r="AD9" s="3565"/>
      <c r="AE9" s="3565"/>
      <c r="AF9" s="3565"/>
      <c r="AG9" s="3572" t="s">
        <v>1936</v>
      </c>
      <c r="AH9" s="3572"/>
      <c r="AI9" s="3572"/>
      <c r="AJ9" s="3572"/>
      <c r="AK9" s="1069">
        <f t="shared" ref="AK9:AM13" si="0">IFERROR((AK30+AK54+AK78+AK102+AK126+AK150+AK174+AK198+AK222+AK246+AK270+AK294+AK318+AK342+AK366+AK390+AK414+AK438+AK462+AK486+AK510),"")</f>
        <v>30</v>
      </c>
      <c r="AL9" s="1069">
        <f t="shared" si="0"/>
        <v>0</v>
      </c>
      <c r="AM9" s="1069">
        <f t="shared" si="0"/>
        <v>0</v>
      </c>
      <c r="AN9" s="1070">
        <f t="shared" ref="AN9:AN12" si="1">IFERROR(ROUND(AM9/AK9,3),"")</f>
        <v>0</v>
      </c>
      <c r="AO9" s="3569"/>
    </row>
    <row r="10" spans="1:44" s="1039" customFormat="1" ht="13.5" customHeight="1">
      <c r="B10" s="1071"/>
      <c r="K10" s="1051"/>
      <c r="L10" s="1067"/>
      <c r="M10" s="1067"/>
      <c r="N10" s="1051"/>
      <c r="O10" s="1067"/>
      <c r="P10" s="1067"/>
      <c r="Q10" s="1051"/>
      <c r="R10" s="1072"/>
      <c r="S10" s="1072"/>
      <c r="T10" s="1073"/>
      <c r="U10" s="1073"/>
      <c r="V10" s="1073"/>
      <c r="W10" s="1038"/>
      <c r="X10" s="1068"/>
      <c r="Y10" s="1068"/>
      <c r="AA10" s="3564"/>
      <c r="AB10" s="3564"/>
      <c r="AC10" s="3565"/>
      <c r="AD10" s="3565"/>
      <c r="AE10" s="3565"/>
      <c r="AF10" s="3565"/>
      <c r="AG10" s="3572" t="s">
        <v>1937</v>
      </c>
      <c r="AH10" s="3572"/>
      <c r="AI10" s="3572"/>
      <c r="AJ10" s="3572"/>
      <c r="AK10" s="1069">
        <f t="shared" si="0"/>
        <v>30</v>
      </c>
      <c r="AL10" s="1069">
        <f t="shared" si="0"/>
        <v>0</v>
      </c>
      <c r="AM10" s="1069">
        <f t="shared" si="0"/>
        <v>0</v>
      </c>
      <c r="AN10" s="1070">
        <f t="shared" si="1"/>
        <v>0</v>
      </c>
      <c r="AO10" s="3569"/>
    </row>
    <row r="11" spans="1:44" s="1039" customFormat="1" ht="13.5" customHeight="1">
      <c r="B11" s="1071"/>
      <c r="C11" s="1052"/>
      <c r="D11" s="1052"/>
      <c r="E11" s="1061"/>
      <c r="F11" s="1061"/>
      <c r="G11" s="1061"/>
      <c r="H11" s="1051"/>
      <c r="I11" s="1067"/>
      <c r="J11" s="1067"/>
      <c r="K11" s="1051"/>
      <c r="L11" s="1067"/>
      <c r="M11" s="1067"/>
      <c r="N11" s="1051"/>
      <c r="O11" s="1067"/>
      <c r="P11" s="1067"/>
      <c r="Q11" s="1051"/>
      <c r="R11" s="1072"/>
      <c r="S11" s="1072"/>
      <c r="T11" s="1073"/>
      <c r="U11" s="1073"/>
      <c r="V11" s="1073"/>
      <c r="W11" s="1038"/>
      <c r="X11" s="1068"/>
      <c r="Y11" s="1068"/>
      <c r="AA11" s="3564"/>
      <c r="AB11" s="3564"/>
      <c r="AC11" s="3565"/>
      <c r="AD11" s="3565"/>
      <c r="AE11" s="3565"/>
      <c r="AF11" s="3565"/>
      <c r="AG11" s="3572" t="s">
        <v>1938</v>
      </c>
      <c r="AH11" s="3572"/>
      <c r="AI11" s="3572"/>
      <c r="AJ11" s="3572"/>
      <c r="AK11" s="1069">
        <f t="shared" si="0"/>
        <v>30</v>
      </c>
      <c r="AL11" s="1069">
        <f t="shared" si="0"/>
        <v>0</v>
      </c>
      <c r="AM11" s="1069">
        <f t="shared" si="0"/>
        <v>0</v>
      </c>
      <c r="AN11" s="1070">
        <f t="shared" si="1"/>
        <v>0</v>
      </c>
      <c r="AO11" s="3569"/>
    </row>
    <row r="12" spans="1:44" s="1039" customFormat="1" ht="13.5" customHeight="1">
      <c r="B12" s="1071"/>
      <c r="C12" s="1052"/>
      <c r="D12" s="1052"/>
      <c r="E12" s="1061"/>
      <c r="F12" s="1061"/>
      <c r="G12" s="1061"/>
      <c r="H12" s="1051"/>
      <c r="I12" s="1067"/>
      <c r="J12" s="1067"/>
      <c r="K12" s="1051"/>
      <c r="L12" s="1067"/>
      <c r="M12" s="1067"/>
      <c r="N12" s="1051"/>
      <c r="O12" s="1067"/>
      <c r="P12" s="1067"/>
      <c r="Q12" s="1051"/>
      <c r="R12" s="1072"/>
      <c r="S12" s="1072"/>
      <c r="T12" s="1073"/>
      <c r="U12" s="1073"/>
      <c r="V12" s="1073"/>
      <c r="W12" s="1038"/>
      <c r="X12" s="1038"/>
      <c r="Y12" s="1038"/>
      <c r="AA12" s="3564"/>
      <c r="AB12" s="3564"/>
      <c r="AC12" s="3565"/>
      <c r="AD12" s="3565"/>
      <c r="AE12" s="3565"/>
      <c r="AF12" s="3565"/>
      <c r="AG12" s="3573" t="s">
        <v>1939</v>
      </c>
      <c r="AH12" s="3573"/>
      <c r="AI12" s="3573"/>
      <c r="AJ12" s="3573"/>
      <c r="AK12" s="1069">
        <f t="shared" si="0"/>
        <v>30</v>
      </c>
      <c r="AL12" s="1069">
        <f t="shared" si="0"/>
        <v>0</v>
      </c>
      <c r="AM12" s="1069">
        <f t="shared" si="0"/>
        <v>0</v>
      </c>
      <c r="AN12" s="1070">
        <f t="shared" si="1"/>
        <v>0</v>
      </c>
      <c r="AO12" s="3569"/>
    </row>
    <row r="13" spans="1:44" s="1039" customFormat="1" ht="13.5" customHeight="1">
      <c r="B13" s="1071"/>
      <c r="C13" s="1052"/>
      <c r="D13" s="1052"/>
      <c r="E13" s="1061"/>
      <c r="F13" s="1061"/>
      <c r="G13" s="1061"/>
      <c r="H13" s="1051"/>
      <c r="I13" s="1067"/>
      <c r="J13" s="1067"/>
      <c r="K13" s="1051"/>
      <c r="L13" s="1067"/>
      <c r="M13" s="1067"/>
      <c r="N13" s="1051"/>
      <c r="O13" s="1067"/>
      <c r="P13" s="1067"/>
      <c r="Q13" s="1051"/>
      <c r="R13" s="1072"/>
      <c r="S13" s="1072"/>
      <c r="T13" s="1073"/>
      <c r="U13" s="1073"/>
      <c r="V13" s="1073"/>
      <c r="W13" s="1038"/>
      <c r="X13" s="1038"/>
      <c r="Y13" s="1038"/>
      <c r="AA13" s="3564"/>
      <c r="AB13" s="3564"/>
      <c r="AC13" s="3565"/>
      <c r="AD13" s="3565"/>
      <c r="AE13" s="3565"/>
      <c r="AF13" s="3565"/>
      <c r="AG13" s="3574"/>
      <c r="AH13" s="3574"/>
      <c r="AI13" s="3574"/>
      <c r="AJ13" s="3574"/>
      <c r="AK13" s="1074" t="str">
        <f t="shared" si="0"/>
        <v/>
      </c>
      <c r="AL13" s="1075" t="str">
        <f t="shared" si="0"/>
        <v/>
      </c>
      <c r="AM13" s="1075" t="str">
        <f t="shared" si="0"/>
        <v/>
      </c>
      <c r="AN13" s="1076" t="str">
        <f>IFERROR(ROUND(AM13/AK13,3),"")</f>
        <v/>
      </c>
      <c r="AO13" s="3569"/>
    </row>
    <row r="14" spans="1:44" s="1039" customFormat="1" ht="13.5" customHeight="1">
      <c r="B14" s="1071"/>
      <c r="C14" s="1052"/>
      <c r="D14" s="1052"/>
      <c r="E14" s="1061"/>
      <c r="F14" s="1061"/>
      <c r="G14" s="1061"/>
      <c r="H14" s="1051"/>
      <c r="I14" s="1067"/>
      <c r="J14" s="1067"/>
      <c r="K14" s="1051"/>
      <c r="L14" s="1067"/>
      <c r="M14" s="1067"/>
      <c r="N14" s="1051"/>
      <c r="O14" s="1067"/>
      <c r="P14" s="1067"/>
      <c r="Q14" s="1051"/>
      <c r="R14" s="1072"/>
      <c r="S14" s="1072"/>
      <c r="T14" s="1073"/>
      <c r="U14" s="1073"/>
      <c r="V14" s="1073"/>
      <c r="W14" s="1038"/>
      <c r="X14" s="1038"/>
      <c r="AA14" s="3552" t="s">
        <v>832</v>
      </c>
      <c r="AB14" s="3552"/>
      <c r="AC14" s="3575" t="s">
        <v>833</v>
      </c>
      <c r="AD14" s="3575"/>
      <c r="AE14" s="3575"/>
      <c r="AF14" s="3575"/>
      <c r="AG14" s="3617" t="s">
        <v>1935</v>
      </c>
      <c r="AH14" s="3617"/>
      <c r="AI14" s="3617"/>
      <c r="AJ14" s="3618"/>
      <c r="AK14" s="1064">
        <f>IFERROR((AK36+AK60+AK84+AK108+AK132+AK156+AK180+AK204+AK228+AK252+AK276+AK300+AK324+AK348+AK372+AK396+AK420+AK444+AK468+AK492+AK516),"")</f>
        <v>30</v>
      </c>
      <c r="AL14" s="1064">
        <f t="shared" ref="AL14:AM15" si="2">IFERROR((AL36+AL60+AL84+AL108+AL132+AL156+AL180+AL204+AL228+AL252+AL276+AL300+AL324+AL348+AL372+AL396+AL420+AL444+AL468+AL492+AL516),"")</f>
        <v>0</v>
      </c>
      <c r="AM14" s="1064">
        <f t="shared" si="2"/>
        <v>0</v>
      </c>
      <c r="AN14" s="1065">
        <f>IFERROR(ROUND(AM14/AK14,3),"")</f>
        <v>0</v>
      </c>
      <c r="AO14" s="3569"/>
    </row>
    <row r="15" spans="1:44" s="1039" customFormat="1" ht="13.5" customHeight="1">
      <c r="B15" s="1071"/>
      <c r="C15" s="1052"/>
      <c r="D15" s="1052"/>
      <c r="E15" s="1061"/>
      <c r="F15" s="1061"/>
      <c r="G15" s="1061"/>
      <c r="H15" s="1051"/>
      <c r="I15" s="1067"/>
      <c r="J15" s="1067"/>
      <c r="K15" s="1051"/>
      <c r="L15" s="1067"/>
      <c r="M15" s="1067"/>
      <c r="N15" s="1051"/>
      <c r="O15" s="1067"/>
      <c r="P15" s="1067"/>
      <c r="Q15" s="1051"/>
      <c r="R15" s="1072"/>
      <c r="S15" s="1072"/>
      <c r="T15" s="1073"/>
      <c r="U15" s="1073"/>
      <c r="V15" s="1073"/>
      <c r="W15" s="1038"/>
      <c r="X15" s="1038"/>
      <c r="Y15" s="1038"/>
      <c r="AA15" s="3552"/>
      <c r="AB15" s="3552"/>
      <c r="AC15" s="3575"/>
      <c r="AD15" s="3575"/>
      <c r="AE15" s="3575"/>
      <c r="AF15" s="3575"/>
      <c r="AG15" s="3619" t="s">
        <v>1936</v>
      </c>
      <c r="AH15" s="3620"/>
      <c r="AI15" s="3620"/>
      <c r="AJ15" s="3621"/>
      <c r="AK15" s="1069">
        <f>IFERROR((AK37+AK61+AK85+AK109+AK133+AK157+AK181+AK205+AK229+AK253+AK277+AK301+AK325+AK349+AK373+AK397+AK421+AK445+AK469+AK493+AK517),"")</f>
        <v>30</v>
      </c>
      <c r="AL15" s="1069">
        <f t="shared" si="2"/>
        <v>0</v>
      </c>
      <c r="AM15" s="1069">
        <f t="shared" si="2"/>
        <v>0</v>
      </c>
      <c r="AN15" s="1070">
        <f t="shared" ref="AN15:AN17" si="3">IFERROR(ROUND(AM15/AK15,3),"")</f>
        <v>0</v>
      </c>
      <c r="AO15" s="3569"/>
    </row>
    <row r="16" spans="1:44" s="1039" customFormat="1" ht="13.5" customHeight="1">
      <c r="B16" s="1071"/>
      <c r="C16" s="1052"/>
      <c r="D16" s="1052"/>
      <c r="E16" s="1061"/>
      <c r="F16" s="1061"/>
      <c r="G16" s="1061"/>
      <c r="H16" s="1051"/>
      <c r="I16" s="1067"/>
      <c r="J16" s="1067"/>
      <c r="K16" s="1051"/>
      <c r="L16" s="1067"/>
      <c r="M16" s="1067"/>
      <c r="N16" s="1051"/>
      <c r="O16" s="1067"/>
      <c r="P16" s="1067"/>
      <c r="Q16" s="1051"/>
      <c r="R16" s="1072"/>
      <c r="S16" s="1072"/>
      <c r="T16" s="1073"/>
      <c r="U16" s="1073"/>
      <c r="V16" s="1073"/>
      <c r="W16" s="1038"/>
      <c r="X16" s="1038"/>
      <c r="Y16" s="1038"/>
      <c r="AA16" s="3552"/>
      <c r="AB16" s="3552"/>
      <c r="AC16" s="3575"/>
      <c r="AD16" s="3575"/>
      <c r="AE16" s="3575"/>
      <c r="AF16" s="3575"/>
      <c r="AG16" s="3619"/>
      <c r="AH16" s="3620"/>
      <c r="AI16" s="3620"/>
      <c r="AJ16" s="3621"/>
      <c r="AK16" s="1069" t="str">
        <f t="shared" ref="AK16:AM17" si="4">IFERROR((AK38+AK62+AK86+AK110+AK134+AK158+AK182+AK206+AK230+AK254+AK278+AK302+AK326+AK350+AK374+AK398+AK422+AK446+AK470+AK494+AK518),"")</f>
        <v/>
      </c>
      <c r="AL16" s="1069" t="str">
        <f t="shared" si="4"/>
        <v/>
      </c>
      <c r="AM16" s="1069" t="str">
        <f t="shared" si="4"/>
        <v/>
      </c>
      <c r="AN16" s="1070" t="str">
        <f t="shared" si="3"/>
        <v/>
      </c>
      <c r="AO16" s="3569"/>
    </row>
    <row r="17" spans="1:44" s="1039" customFormat="1" ht="13.5" customHeight="1">
      <c r="B17" s="1071"/>
      <c r="C17" s="1052"/>
      <c r="D17" s="1052"/>
      <c r="E17" s="1061"/>
      <c r="F17" s="1061"/>
      <c r="G17" s="1061"/>
      <c r="H17" s="1051"/>
      <c r="I17" s="1067"/>
      <c r="J17" s="1067"/>
      <c r="K17" s="1051"/>
      <c r="L17" s="1067"/>
      <c r="M17" s="1067"/>
      <c r="N17" s="1051"/>
      <c r="O17" s="1067"/>
      <c r="P17" s="1067"/>
      <c r="Q17" s="1051"/>
      <c r="R17" s="1072"/>
      <c r="S17" s="1072"/>
      <c r="T17" s="1073"/>
      <c r="U17" s="1073"/>
      <c r="V17" s="1073"/>
      <c r="W17" s="1038"/>
      <c r="X17" s="1038"/>
      <c r="Y17" s="1038"/>
      <c r="AA17" s="3552"/>
      <c r="AB17" s="3552"/>
      <c r="AC17" s="3575"/>
      <c r="AD17" s="3575"/>
      <c r="AE17" s="3575"/>
      <c r="AF17" s="3575"/>
      <c r="AG17" s="3574"/>
      <c r="AH17" s="3574"/>
      <c r="AI17" s="3574"/>
      <c r="AJ17" s="3574"/>
      <c r="AK17" s="1075" t="str">
        <f t="shared" si="4"/>
        <v/>
      </c>
      <c r="AL17" s="1075" t="str">
        <f t="shared" si="4"/>
        <v/>
      </c>
      <c r="AM17" s="1075" t="str">
        <f t="shared" si="4"/>
        <v/>
      </c>
      <c r="AN17" s="1076" t="str">
        <f t="shared" si="3"/>
        <v/>
      </c>
      <c r="AO17" s="3569"/>
    </row>
    <row r="18" spans="1:44" s="1039" customFormat="1" ht="13.5" customHeight="1">
      <c r="B18" s="1071"/>
      <c r="C18" s="1052"/>
      <c r="D18" s="1052"/>
      <c r="E18" s="1061"/>
      <c r="F18" s="1061"/>
      <c r="G18" s="1061"/>
      <c r="H18" s="1051"/>
      <c r="I18" s="1067"/>
      <c r="J18" s="1067"/>
      <c r="K18" s="1051"/>
      <c r="L18" s="1067"/>
      <c r="M18" s="1067"/>
      <c r="N18" s="1051"/>
      <c r="O18" s="1067"/>
      <c r="P18" s="1067"/>
      <c r="Q18" s="1051"/>
      <c r="R18" s="1072"/>
      <c r="S18" s="1072"/>
      <c r="T18" s="1073"/>
      <c r="U18" s="1073"/>
      <c r="V18" s="1073"/>
      <c r="W18" s="1038"/>
      <c r="X18" s="1038"/>
      <c r="Y18" s="1038"/>
      <c r="AA18" s="3552"/>
      <c r="AB18" s="3552"/>
      <c r="AC18" s="3575" t="s">
        <v>834</v>
      </c>
      <c r="AD18" s="3575"/>
      <c r="AE18" s="3575"/>
      <c r="AF18" s="3575"/>
      <c r="AG18" s="3575" t="s">
        <v>1936</v>
      </c>
      <c r="AH18" s="3575"/>
      <c r="AI18" s="3575"/>
      <c r="AJ18" s="3575"/>
      <c r="AK18" s="1064">
        <f>IFERROR((AK41+AK65+AK89+AK113+AK137+AK161+AK185+AK209+AK233+AK257+AK281+AK305+AK329+AK353+AK377+AK401+AK425+AK449+AK473+AK497+AK521),"")</f>
        <v>30</v>
      </c>
      <c r="AL18" s="1064">
        <f t="shared" ref="AL18:AM18" si="5">IFERROR((AL41+AL65+AL89+AL113+AL137+AL161+AL185+AL209+AL233+AL257+AL281+AL305+AL329+AL353+AL377+AL401+AL425+AL449+AL473+AL497+AL521),"")</f>
        <v>0</v>
      </c>
      <c r="AM18" s="1064">
        <f t="shared" si="5"/>
        <v>0</v>
      </c>
      <c r="AN18" s="1065">
        <f>IFERROR(ROUND(AM18/AK18,3),"")</f>
        <v>0</v>
      </c>
      <c r="AO18" s="3569"/>
    </row>
    <row r="19" spans="1:44" s="1039" customFormat="1" ht="13.5" customHeight="1">
      <c r="B19" s="1071"/>
      <c r="C19" s="1052"/>
      <c r="D19" s="1052"/>
      <c r="E19" s="1061"/>
      <c r="F19" s="1061"/>
      <c r="G19" s="1061"/>
      <c r="H19" s="1051"/>
      <c r="I19" s="1067"/>
      <c r="J19" s="1067"/>
      <c r="K19" s="1051"/>
      <c r="L19" s="1067"/>
      <c r="M19" s="1067"/>
      <c r="N19" s="1051"/>
      <c r="O19" s="1067"/>
      <c r="P19" s="1067"/>
      <c r="Q19" s="1051"/>
      <c r="R19" s="1072"/>
      <c r="S19" s="1072"/>
      <c r="T19" s="1073"/>
      <c r="U19" s="1073"/>
      <c r="V19" s="1073"/>
      <c r="W19" s="1038"/>
      <c r="X19" s="1038"/>
      <c r="Y19" s="1038"/>
      <c r="Z19" s="1038"/>
      <c r="AA19" s="3552"/>
      <c r="AB19" s="3552"/>
      <c r="AC19" s="3575"/>
      <c r="AD19" s="3575"/>
      <c r="AE19" s="3575"/>
      <c r="AF19" s="3575"/>
      <c r="AG19" s="3575"/>
      <c r="AH19" s="3575"/>
      <c r="AI19" s="3575"/>
      <c r="AJ19" s="3575"/>
      <c r="AK19" s="1069" t="str">
        <f t="shared" ref="AK19:AM21" si="6">IFERROR((AK42+AK66+AK90+AK114+AK138+AK162+AK186+AK210+AK234+AK258+AK282+AK306+AK330+AK354+AK378+AK402+AK426+AK450+AK474+AK498+AK522),"")</f>
        <v/>
      </c>
      <c r="AL19" s="1069" t="str">
        <f t="shared" si="6"/>
        <v/>
      </c>
      <c r="AM19" s="1069" t="str">
        <f t="shared" si="6"/>
        <v/>
      </c>
      <c r="AN19" s="1070" t="str">
        <f t="shared" ref="AN19:AN21" si="7">IFERROR(ROUND(AM19/AK19,3),"")</f>
        <v/>
      </c>
      <c r="AO19" s="3569"/>
    </row>
    <row r="20" spans="1:44" s="1039" customFormat="1" ht="13.5" customHeight="1">
      <c r="B20" s="1071"/>
      <c r="C20" s="1052"/>
      <c r="D20" s="1052"/>
      <c r="E20" s="1061"/>
      <c r="F20" s="1061"/>
      <c r="G20" s="1061"/>
      <c r="H20" s="1051"/>
      <c r="I20" s="1067"/>
      <c r="J20" s="1067"/>
      <c r="K20" s="1051"/>
      <c r="L20" s="1067"/>
      <c r="M20" s="1067"/>
      <c r="N20" s="1051"/>
      <c r="O20" s="1067"/>
      <c r="P20" s="1067"/>
      <c r="Q20" s="1051"/>
      <c r="R20" s="1072"/>
      <c r="S20" s="1072"/>
      <c r="T20" s="1073"/>
      <c r="U20" s="1073"/>
      <c r="V20" s="1073"/>
      <c r="W20" s="1077"/>
      <c r="X20" s="1077"/>
      <c r="Y20" s="1077"/>
      <c r="Z20" s="1077"/>
      <c r="AA20" s="3552"/>
      <c r="AB20" s="3552"/>
      <c r="AC20" s="3575"/>
      <c r="AD20" s="3575"/>
      <c r="AE20" s="3575"/>
      <c r="AF20" s="3575"/>
      <c r="AG20" s="3575"/>
      <c r="AH20" s="3575"/>
      <c r="AI20" s="3575"/>
      <c r="AJ20" s="3575"/>
      <c r="AK20" s="1069" t="str">
        <f t="shared" si="6"/>
        <v/>
      </c>
      <c r="AL20" s="1069" t="str">
        <f t="shared" si="6"/>
        <v/>
      </c>
      <c r="AM20" s="1069" t="str">
        <f t="shared" si="6"/>
        <v/>
      </c>
      <c r="AN20" s="1070" t="str">
        <f t="shared" si="7"/>
        <v/>
      </c>
      <c r="AO20" s="3569"/>
    </row>
    <row r="21" spans="1:44" s="1039" customFormat="1" ht="13.5" customHeight="1">
      <c r="B21" s="1071"/>
      <c r="C21" s="1052"/>
      <c r="D21" s="1052"/>
      <c r="E21" s="1061"/>
      <c r="F21" s="1061"/>
      <c r="G21" s="1061"/>
      <c r="H21" s="1051"/>
      <c r="I21" s="1067"/>
      <c r="J21" s="1067"/>
      <c r="K21" s="1051"/>
      <c r="L21" s="1067"/>
      <c r="M21" s="1067"/>
      <c r="N21" s="1051"/>
      <c r="O21" s="1067"/>
      <c r="P21" s="1067"/>
      <c r="Q21" s="1051"/>
      <c r="R21" s="1072"/>
      <c r="S21" s="1072"/>
      <c r="T21" s="1073"/>
      <c r="U21" s="1073"/>
      <c r="V21" s="1073"/>
      <c r="W21" s="1077"/>
      <c r="X21" s="1077"/>
      <c r="Y21" s="1077"/>
      <c r="Z21" s="1077"/>
      <c r="AA21" s="3552"/>
      <c r="AB21" s="3552"/>
      <c r="AC21" s="3575"/>
      <c r="AD21" s="3575"/>
      <c r="AE21" s="3575"/>
      <c r="AF21" s="3575"/>
      <c r="AG21" s="3575"/>
      <c r="AH21" s="3575"/>
      <c r="AI21" s="3575"/>
      <c r="AJ21" s="3575"/>
      <c r="AK21" s="1078" t="str">
        <f t="shared" si="6"/>
        <v/>
      </c>
      <c r="AL21" s="1078" t="str">
        <f t="shared" si="6"/>
        <v/>
      </c>
      <c r="AM21" s="1078" t="str">
        <f t="shared" si="6"/>
        <v/>
      </c>
      <c r="AN21" s="1079" t="str">
        <f t="shared" si="7"/>
        <v/>
      </c>
      <c r="AO21" s="3569"/>
    </row>
    <row r="22" spans="1:44" ht="18" customHeight="1">
      <c r="E22" s="1080"/>
      <c r="F22" s="1080"/>
      <c r="G22" s="1080"/>
      <c r="H22" s="1080"/>
      <c r="J22" s="1081"/>
      <c r="K22" s="1081"/>
      <c r="L22" s="1081"/>
      <c r="M22" s="1081"/>
      <c r="N22" s="1082"/>
      <c r="O22" s="1083"/>
      <c r="P22" s="1083"/>
      <c r="Q22" s="1083"/>
      <c r="S22" s="1084"/>
      <c r="T22" s="1084"/>
      <c r="U22" s="1084"/>
      <c r="AD22" s="1085"/>
      <c r="AE22" s="1086"/>
      <c r="AF22" s="1086"/>
      <c r="AG22" s="1086"/>
      <c r="AH22" s="1086"/>
      <c r="AI22" s="1086"/>
      <c r="AJ22" s="1086"/>
      <c r="AK22" s="1086"/>
      <c r="AL22" s="1087"/>
    </row>
    <row r="23" spans="1:44" ht="13.5" hidden="1" customHeight="1">
      <c r="F23" s="1035">
        <f>YEAR(F6)</f>
        <v>2025</v>
      </c>
      <c r="G23" s="1035">
        <f>MONTH(F6)</f>
        <v>7</v>
      </c>
      <c r="H23" s="1035"/>
      <c r="I23" s="1088">
        <f>DATE(F23,G23,1)</f>
        <v>45839</v>
      </c>
      <c r="Z23" s="1089"/>
      <c r="AA23" s="1089"/>
      <c r="AB23" s="1089"/>
      <c r="AC23" s="1089"/>
      <c r="AD23" s="1089"/>
      <c r="AE23" s="1089"/>
      <c r="AF23" s="1089"/>
      <c r="AG23" s="1089"/>
      <c r="AH23" s="1089"/>
      <c r="AI23" s="1089"/>
      <c r="AJ23" s="1089"/>
    </row>
    <row r="24" spans="1:44" ht="13.5" customHeight="1">
      <c r="B24" s="3589"/>
      <c r="C24" s="3590"/>
      <c r="D24" s="3591"/>
      <c r="E24" s="1090" t="s">
        <v>1940</v>
      </c>
      <c r="F24" s="3598">
        <f>F25</f>
        <v>45839</v>
      </c>
      <c r="G24" s="3599"/>
      <c r="H24" s="3599"/>
      <c r="I24" s="3599"/>
      <c r="J24" s="3599"/>
      <c r="K24" s="3599"/>
      <c r="L24" s="3599"/>
      <c r="M24" s="3599"/>
      <c r="N24" s="3599"/>
      <c r="O24" s="3599"/>
      <c r="P24" s="3599"/>
      <c r="Q24" s="3599"/>
      <c r="R24" s="3599"/>
      <c r="S24" s="3599"/>
      <c r="T24" s="3599"/>
      <c r="U24" s="3599"/>
      <c r="V24" s="3599"/>
      <c r="W24" s="3599"/>
      <c r="X24" s="3599"/>
      <c r="Y24" s="3599"/>
      <c r="Z24" s="3599"/>
      <c r="AA24" s="3599"/>
      <c r="AB24" s="3599"/>
      <c r="AC24" s="3599"/>
      <c r="AD24" s="3599"/>
      <c r="AE24" s="3599"/>
      <c r="AF24" s="3599"/>
      <c r="AG24" s="3599"/>
      <c r="AH24" s="3599"/>
      <c r="AI24" s="3599"/>
      <c r="AJ24" s="3599"/>
      <c r="AK24" s="3553" t="s">
        <v>835</v>
      </c>
      <c r="AL24" s="3600" t="s">
        <v>836</v>
      </c>
      <c r="AM24" s="3553" t="s">
        <v>828</v>
      </c>
      <c r="AN24" s="3555" t="s">
        <v>1941</v>
      </c>
      <c r="AO24" s="3553" t="s">
        <v>1942</v>
      </c>
      <c r="AQ24" s="3576" t="s">
        <v>1943</v>
      </c>
      <c r="AR24" s="3576" t="s">
        <v>864</v>
      </c>
    </row>
    <row r="25" spans="1:44" ht="13.5" hidden="1" customHeight="1">
      <c r="B25" s="3592"/>
      <c r="C25" s="3593"/>
      <c r="D25" s="3594"/>
      <c r="E25" s="1091"/>
      <c r="F25" s="1092">
        <f>DATE($F23,$G23,1)</f>
        <v>45839</v>
      </c>
      <c r="G25" s="1093">
        <f>F25+1</f>
        <v>45840</v>
      </c>
      <c r="H25" s="1093">
        <f t="shared" ref="H25:AJ25" si="8">G25+1</f>
        <v>45841</v>
      </c>
      <c r="I25" s="1093">
        <f t="shared" si="8"/>
        <v>45842</v>
      </c>
      <c r="J25" s="1093">
        <f t="shared" si="8"/>
        <v>45843</v>
      </c>
      <c r="K25" s="1093">
        <f t="shared" si="8"/>
        <v>45844</v>
      </c>
      <c r="L25" s="1093">
        <f t="shared" si="8"/>
        <v>45845</v>
      </c>
      <c r="M25" s="1093">
        <f t="shared" si="8"/>
        <v>45846</v>
      </c>
      <c r="N25" s="1093">
        <f t="shared" si="8"/>
        <v>45847</v>
      </c>
      <c r="O25" s="1093">
        <f t="shared" si="8"/>
        <v>45848</v>
      </c>
      <c r="P25" s="1093">
        <f t="shared" si="8"/>
        <v>45849</v>
      </c>
      <c r="Q25" s="1093">
        <f t="shared" si="8"/>
        <v>45850</v>
      </c>
      <c r="R25" s="1093">
        <f t="shared" si="8"/>
        <v>45851</v>
      </c>
      <c r="S25" s="1093">
        <f t="shared" si="8"/>
        <v>45852</v>
      </c>
      <c r="T25" s="1093">
        <f t="shared" si="8"/>
        <v>45853</v>
      </c>
      <c r="U25" s="1093">
        <f t="shared" si="8"/>
        <v>45854</v>
      </c>
      <c r="V25" s="1093">
        <f t="shared" si="8"/>
        <v>45855</v>
      </c>
      <c r="W25" s="1093">
        <f t="shared" si="8"/>
        <v>45856</v>
      </c>
      <c r="X25" s="1093">
        <f t="shared" si="8"/>
        <v>45857</v>
      </c>
      <c r="Y25" s="1093">
        <f t="shared" si="8"/>
        <v>45858</v>
      </c>
      <c r="Z25" s="1093">
        <f t="shared" si="8"/>
        <v>45859</v>
      </c>
      <c r="AA25" s="1093">
        <f t="shared" si="8"/>
        <v>45860</v>
      </c>
      <c r="AB25" s="1093">
        <f t="shared" si="8"/>
        <v>45861</v>
      </c>
      <c r="AC25" s="1093">
        <f t="shared" si="8"/>
        <v>45862</v>
      </c>
      <c r="AD25" s="1093">
        <f t="shared" si="8"/>
        <v>45863</v>
      </c>
      <c r="AE25" s="1093">
        <f t="shared" si="8"/>
        <v>45864</v>
      </c>
      <c r="AF25" s="1093">
        <f t="shared" si="8"/>
        <v>45865</v>
      </c>
      <c r="AG25" s="1093">
        <f t="shared" si="8"/>
        <v>45866</v>
      </c>
      <c r="AH25" s="1093">
        <f t="shared" si="8"/>
        <v>45867</v>
      </c>
      <c r="AI25" s="1093">
        <f t="shared" si="8"/>
        <v>45868</v>
      </c>
      <c r="AJ25" s="1094">
        <f t="shared" si="8"/>
        <v>45869</v>
      </c>
      <c r="AK25" s="3553"/>
      <c r="AL25" s="3600"/>
      <c r="AM25" s="3553"/>
      <c r="AN25" s="3555"/>
      <c r="AO25" s="3553"/>
      <c r="AQ25" s="3576"/>
      <c r="AR25" s="3576"/>
    </row>
    <row r="26" spans="1:44" ht="13.5" customHeight="1">
      <c r="B26" s="3592"/>
      <c r="C26" s="3593"/>
      <c r="D26" s="3594"/>
      <c r="E26" s="1091" t="s">
        <v>1944</v>
      </c>
      <c r="F26" s="1095" t="str">
        <f>IF(F25&gt;=F6,F25,"")</f>
        <v/>
      </c>
      <c r="G26" s="1096">
        <f t="shared" ref="G26:AH26" si="9">IF(G25&lt;$F6,"",IF(F25=EOMONTH(DATE($F23,$G23,1),0),"",IF(F25="","",F25+1)))</f>
        <v>45840</v>
      </c>
      <c r="H26" s="1096">
        <f t="shared" si="9"/>
        <v>45841</v>
      </c>
      <c r="I26" s="1096">
        <f t="shared" si="9"/>
        <v>45842</v>
      </c>
      <c r="J26" s="1096">
        <f t="shared" si="9"/>
        <v>45843</v>
      </c>
      <c r="K26" s="1096">
        <f t="shared" si="9"/>
        <v>45844</v>
      </c>
      <c r="L26" s="1096">
        <f t="shared" si="9"/>
        <v>45845</v>
      </c>
      <c r="M26" s="1096">
        <f t="shared" si="9"/>
        <v>45846</v>
      </c>
      <c r="N26" s="1096">
        <f t="shared" si="9"/>
        <v>45847</v>
      </c>
      <c r="O26" s="1096">
        <f t="shared" si="9"/>
        <v>45848</v>
      </c>
      <c r="P26" s="1096">
        <f t="shared" si="9"/>
        <v>45849</v>
      </c>
      <c r="Q26" s="1096">
        <f t="shared" si="9"/>
        <v>45850</v>
      </c>
      <c r="R26" s="1096">
        <f t="shared" si="9"/>
        <v>45851</v>
      </c>
      <c r="S26" s="1096">
        <f t="shared" si="9"/>
        <v>45852</v>
      </c>
      <c r="T26" s="1096">
        <f t="shared" si="9"/>
        <v>45853</v>
      </c>
      <c r="U26" s="1096">
        <f t="shared" si="9"/>
        <v>45854</v>
      </c>
      <c r="V26" s="1096">
        <f t="shared" si="9"/>
        <v>45855</v>
      </c>
      <c r="W26" s="1096">
        <f t="shared" si="9"/>
        <v>45856</v>
      </c>
      <c r="X26" s="1096">
        <f t="shared" si="9"/>
        <v>45857</v>
      </c>
      <c r="Y26" s="1096">
        <f t="shared" si="9"/>
        <v>45858</v>
      </c>
      <c r="Z26" s="1096">
        <f t="shared" si="9"/>
        <v>45859</v>
      </c>
      <c r="AA26" s="1096">
        <f t="shared" si="9"/>
        <v>45860</v>
      </c>
      <c r="AB26" s="1096">
        <f t="shared" si="9"/>
        <v>45861</v>
      </c>
      <c r="AC26" s="1096">
        <f t="shared" si="9"/>
        <v>45862</v>
      </c>
      <c r="AD26" s="1096">
        <f t="shared" si="9"/>
        <v>45863</v>
      </c>
      <c r="AE26" s="1096">
        <f t="shared" si="9"/>
        <v>45864</v>
      </c>
      <c r="AF26" s="1096">
        <f t="shared" si="9"/>
        <v>45865</v>
      </c>
      <c r="AG26" s="1096">
        <f t="shared" si="9"/>
        <v>45866</v>
      </c>
      <c r="AH26" s="1096">
        <f t="shared" si="9"/>
        <v>45867</v>
      </c>
      <c r="AI26" s="1096">
        <f>IF(AI25&lt;$F6,"",IF(AH25=EOMONTH(DATE($F23,$G23,1),0),"",IF(AH26="","",AH26+1)))</f>
        <v>45868</v>
      </c>
      <c r="AJ26" s="1097">
        <f>IF(AJ25&lt;$F6,"",IF(AI26=EOMONTH(DATE($F23,$G23,1),0),"",IF(AI26="","",AI26+1)))</f>
        <v>45869</v>
      </c>
      <c r="AK26" s="3553"/>
      <c r="AL26" s="3600"/>
      <c r="AM26" s="3553"/>
      <c r="AN26" s="3555"/>
      <c r="AO26" s="3553"/>
      <c r="AQ26" s="3576"/>
      <c r="AR26" s="3576"/>
    </row>
    <row r="27" spans="1:44">
      <c r="B27" s="3595"/>
      <c r="C27" s="3596"/>
      <c r="D27" s="3597"/>
      <c r="E27" s="1098" t="s">
        <v>820</v>
      </c>
      <c r="F27" s="1099" t="str">
        <f>IFERROR(TEXT(WEEKDAY(+F26),"aaa"),"")</f>
        <v/>
      </c>
      <c r="G27" s="1099" t="str">
        <f t="shared" ref="G27:AJ27" si="10">IFERROR(TEXT(WEEKDAY(+G26),"aaa"),"")</f>
        <v>水</v>
      </c>
      <c r="H27" s="1099" t="str">
        <f t="shared" si="10"/>
        <v>木</v>
      </c>
      <c r="I27" s="1099" t="str">
        <f t="shared" si="10"/>
        <v>金</v>
      </c>
      <c r="J27" s="1099" t="str">
        <f t="shared" si="10"/>
        <v>土</v>
      </c>
      <c r="K27" s="1099" t="str">
        <f>IFERROR(TEXT(WEEKDAY(+K26),"aaa"),"")</f>
        <v>日</v>
      </c>
      <c r="L27" s="1099" t="str">
        <f t="shared" si="10"/>
        <v>月</v>
      </c>
      <c r="M27" s="1099" t="str">
        <f t="shared" si="10"/>
        <v>火</v>
      </c>
      <c r="N27" s="1099" t="str">
        <f t="shared" si="10"/>
        <v>水</v>
      </c>
      <c r="O27" s="1099" t="str">
        <f t="shared" si="10"/>
        <v>木</v>
      </c>
      <c r="P27" s="1099" t="str">
        <f t="shared" si="10"/>
        <v>金</v>
      </c>
      <c r="Q27" s="1099" t="str">
        <f t="shared" si="10"/>
        <v>土</v>
      </c>
      <c r="R27" s="1099" t="str">
        <f t="shared" si="10"/>
        <v>日</v>
      </c>
      <c r="S27" s="1099" t="str">
        <f t="shared" si="10"/>
        <v>月</v>
      </c>
      <c r="T27" s="1099" t="str">
        <f t="shared" si="10"/>
        <v>火</v>
      </c>
      <c r="U27" s="1099" t="str">
        <f t="shared" si="10"/>
        <v>水</v>
      </c>
      <c r="V27" s="1099" t="str">
        <f t="shared" si="10"/>
        <v>木</v>
      </c>
      <c r="W27" s="1099" t="str">
        <f t="shared" si="10"/>
        <v>金</v>
      </c>
      <c r="X27" s="1099" t="str">
        <f t="shared" si="10"/>
        <v>土</v>
      </c>
      <c r="Y27" s="1099" t="str">
        <f t="shared" si="10"/>
        <v>日</v>
      </c>
      <c r="Z27" s="1099" t="str">
        <f t="shared" si="10"/>
        <v>月</v>
      </c>
      <c r="AA27" s="1099" t="str">
        <f t="shared" si="10"/>
        <v>火</v>
      </c>
      <c r="AB27" s="1099" t="str">
        <f t="shared" si="10"/>
        <v>水</v>
      </c>
      <c r="AC27" s="1099" t="str">
        <f t="shared" si="10"/>
        <v>木</v>
      </c>
      <c r="AD27" s="1099" t="str">
        <f t="shared" si="10"/>
        <v>金</v>
      </c>
      <c r="AE27" s="1099" t="str">
        <f t="shared" si="10"/>
        <v>土</v>
      </c>
      <c r="AF27" s="1099" t="str">
        <f t="shared" si="10"/>
        <v>日</v>
      </c>
      <c r="AG27" s="1099" t="str">
        <f t="shared" si="10"/>
        <v>月</v>
      </c>
      <c r="AH27" s="1099" t="str">
        <f t="shared" si="10"/>
        <v>火</v>
      </c>
      <c r="AI27" s="1099" t="str">
        <f t="shared" si="10"/>
        <v>水</v>
      </c>
      <c r="AJ27" s="1100" t="str">
        <f t="shared" si="10"/>
        <v>木</v>
      </c>
      <c r="AK27" s="3553"/>
      <c r="AL27" s="3600"/>
      <c r="AM27" s="3553"/>
      <c r="AN27" s="3555"/>
      <c r="AO27" s="3553"/>
      <c r="AQ27" s="3576"/>
      <c r="AR27" s="3576"/>
    </row>
    <row r="28" spans="1:44" ht="21" customHeight="1">
      <c r="A28" s="3578"/>
      <c r="B28" s="1101" t="s">
        <v>1945</v>
      </c>
      <c r="C28" s="1102" t="s">
        <v>1946</v>
      </c>
      <c r="D28" s="1103" t="s">
        <v>1947</v>
      </c>
      <c r="E28" s="1104" t="s">
        <v>1948</v>
      </c>
      <c r="F28" s="1105"/>
      <c r="G28" s="1106"/>
      <c r="H28" s="1106"/>
      <c r="I28" s="1106"/>
      <c r="J28" s="1106"/>
      <c r="K28" s="1106"/>
      <c r="L28" s="1106"/>
      <c r="M28" s="1106"/>
      <c r="N28" s="1106"/>
      <c r="O28" s="1106"/>
      <c r="P28" s="1106"/>
      <c r="Q28" s="1106"/>
      <c r="R28" s="1106"/>
      <c r="S28" s="1106"/>
      <c r="T28" s="1106"/>
      <c r="U28" s="1106"/>
      <c r="V28" s="1106"/>
      <c r="W28" s="1106"/>
      <c r="X28" s="1106"/>
      <c r="Y28" s="1106"/>
      <c r="Z28" s="1106"/>
      <c r="AA28" s="1106"/>
      <c r="AB28" s="1106"/>
      <c r="AC28" s="1106"/>
      <c r="AD28" s="1106"/>
      <c r="AE28" s="1106"/>
      <c r="AF28" s="1106"/>
      <c r="AG28" s="1106"/>
      <c r="AH28" s="1106"/>
      <c r="AI28" s="1106"/>
      <c r="AJ28" s="1106"/>
      <c r="AK28" s="1107" t="s">
        <v>1931</v>
      </c>
      <c r="AL28" s="1107" t="s">
        <v>1949</v>
      </c>
      <c r="AM28" s="1107" t="s">
        <v>1933</v>
      </c>
      <c r="AN28" s="1108" t="s">
        <v>1950</v>
      </c>
      <c r="AO28" s="1107" t="s">
        <v>863</v>
      </c>
      <c r="AQ28" s="3577"/>
      <c r="AR28" s="3577"/>
    </row>
    <row r="29" spans="1:44" ht="13.5" customHeight="1">
      <c r="A29" s="3579"/>
      <c r="B29" s="3580" t="s">
        <v>830</v>
      </c>
      <c r="C29" s="3583" t="s">
        <v>831</v>
      </c>
      <c r="D29" s="1109" t="s">
        <v>1935</v>
      </c>
      <c r="E29" s="1110"/>
      <c r="F29" s="1111"/>
      <c r="G29" s="1112"/>
      <c r="H29" s="1112"/>
      <c r="I29" s="1035"/>
      <c r="J29" s="1035"/>
      <c r="K29" s="1112"/>
      <c r="L29" s="1112"/>
      <c r="M29" s="1112"/>
      <c r="N29" s="1112"/>
      <c r="O29" s="1112"/>
      <c r="P29" s="1112"/>
      <c r="Q29" s="1112"/>
      <c r="R29" s="1112"/>
      <c r="S29" s="1112"/>
      <c r="T29" s="1112"/>
      <c r="U29" s="1112"/>
      <c r="V29" s="1112"/>
      <c r="W29" s="1112"/>
      <c r="X29" s="1112"/>
      <c r="Y29" s="1112"/>
      <c r="Z29" s="1112"/>
      <c r="AA29" s="1112"/>
      <c r="AB29" s="1112"/>
      <c r="AC29" s="1112"/>
      <c r="AD29" s="1112"/>
      <c r="AE29" s="1112"/>
      <c r="AF29" s="1112"/>
      <c r="AG29" s="1112"/>
      <c r="AH29" s="1112"/>
      <c r="AI29" s="1113"/>
      <c r="AJ29" s="1113"/>
      <c r="AK29" s="1114">
        <f>IF(D29="","",COUNT($F$26:$AJ$26)-AL29)</f>
        <v>30</v>
      </c>
      <c r="AL29" s="1115">
        <f>IF(D29="","",AQ29+AR29)</f>
        <v>0</v>
      </c>
      <c r="AM29" s="1115">
        <f t="shared" ref="AM29:AM33" si="11">IF(D29="","",COUNTIF(F29:AJ29,"休"))</f>
        <v>0</v>
      </c>
      <c r="AN29" s="1116">
        <f t="shared" ref="AN29:AN34" si="12">IF(D29="","",IFERROR(ROUND(AM29/AK29,3),""))</f>
        <v>0</v>
      </c>
      <c r="AO29" s="3586">
        <f>ROUND(AVERAGE(AN29:AN44),3)</f>
        <v>0</v>
      </c>
      <c r="AQ29" s="1117">
        <f t="shared" ref="AQ29:AQ31" si="13">IF(D29="","",COUNTIF(F29:AJ29,"－"))</f>
        <v>0</v>
      </c>
      <c r="AR29" s="1117">
        <f t="shared" ref="AR29:AR32" si="14">IF(D29="","",COUNTIF(F29:AJ29,"外"))</f>
        <v>0</v>
      </c>
    </row>
    <row r="30" spans="1:44" ht="13.5" customHeight="1">
      <c r="B30" s="3581"/>
      <c r="C30" s="3584"/>
      <c r="D30" s="1118" t="s">
        <v>1936</v>
      </c>
      <c r="E30" s="1110"/>
      <c r="F30" s="1119"/>
      <c r="G30" s="1120"/>
      <c r="H30" s="1120"/>
      <c r="I30" s="1035"/>
      <c r="J30" s="1035"/>
      <c r="K30" s="1120"/>
      <c r="L30" s="1120"/>
      <c r="M30" s="1120"/>
      <c r="N30" s="1120"/>
      <c r="O30" s="1120"/>
      <c r="P30" s="1120"/>
      <c r="Q30" s="1120"/>
      <c r="R30" s="1120"/>
      <c r="S30" s="1120"/>
      <c r="T30" s="1120"/>
      <c r="U30" s="1120"/>
      <c r="V30" s="1120"/>
      <c r="W30" s="1120"/>
      <c r="X30" s="1120"/>
      <c r="Y30" s="1120"/>
      <c r="Z30" s="1120"/>
      <c r="AA30" s="1120"/>
      <c r="AB30" s="1120"/>
      <c r="AC30" s="1120"/>
      <c r="AD30" s="1120"/>
      <c r="AE30" s="1120"/>
      <c r="AF30" s="1120"/>
      <c r="AG30" s="1120"/>
      <c r="AH30" s="1120"/>
      <c r="AI30" s="1121"/>
      <c r="AJ30" s="1121"/>
      <c r="AK30" s="1114">
        <f>IF(D30="","",COUNT($F$26:$AJ$26)-AL30)</f>
        <v>30</v>
      </c>
      <c r="AL30" s="1122">
        <f t="shared" ref="AL30:AL33" si="15">IF(D30="","",AQ30+AR30)</f>
        <v>0</v>
      </c>
      <c r="AM30" s="1122">
        <f t="shared" si="11"/>
        <v>0</v>
      </c>
      <c r="AN30" s="1123">
        <f t="shared" si="12"/>
        <v>0</v>
      </c>
      <c r="AO30" s="3587"/>
      <c r="AQ30" s="1117">
        <f t="shared" si="13"/>
        <v>0</v>
      </c>
      <c r="AR30" s="1117">
        <f t="shared" si="14"/>
        <v>0</v>
      </c>
    </row>
    <row r="31" spans="1:44">
      <c r="B31" s="3581"/>
      <c r="C31" s="3584"/>
      <c r="D31" s="1124" t="s">
        <v>1937</v>
      </c>
      <c r="E31" s="1110"/>
      <c r="F31" s="1119"/>
      <c r="G31" s="1120"/>
      <c r="H31" s="1120"/>
      <c r="I31" s="1120"/>
      <c r="J31" s="1120"/>
      <c r="K31" s="1120"/>
      <c r="L31" s="1120"/>
      <c r="M31" s="1120"/>
      <c r="N31" s="1120"/>
      <c r="O31" s="1120"/>
      <c r="P31" s="1120"/>
      <c r="Q31" s="1120"/>
      <c r="R31" s="1120"/>
      <c r="S31" s="1120"/>
      <c r="T31" s="1120"/>
      <c r="U31" s="1120"/>
      <c r="V31" s="1120"/>
      <c r="W31" s="1120"/>
      <c r="X31" s="1120"/>
      <c r="Y31" s="1120"/>
      <c r="Z31" s="1120"/>
      <c r="AA31" s="1120"/>
      <c r="AB31" s="1120"/>
      <c r="AC31" s="1120"/>
      <c r="AD31" s="1120"/>
      <c r="AE31" s="1120"/>
      <c r="AF31" s="1120"/>
      <c r="AG31" s="1120"/>
      <c r="AH31" s="1121"/>
      <c r="AI31" s="1121"/>
      <c r="AJ31" s="1121"/>
      <c r="AK31" s="1114">
        <f t="shared" ref="AK31:AK33" si="16">IF(D31="","",COUNT($F$26:$AJ$26)-AL31)</f>
        <v>30</v>
      </c>
      <c r="AL31" s="1122">
        <f t="shared" si="15"/>
        <v>0</v>
      </c>
      <c r="AM31" s="1122">
        <f t="shared" si="11"/>
        <v>0</v>
      </c>
      <c r="AN31" s="1123">
        <f t="shared" si="12"/>
        <v>0</v>
      </c>
      <c r="AO31" s="3587"/>
      <c r="AQ31" s="1117">
        <f t="shared" si="13"/>
        <v>0</v>
      </c>
      <c r="AR31" s="1117">
        <f t="shared" si="14"/>
        <v>0</v>
      </c>
    </row>
    <row r="32" spans="1:44">
      <c r="B32" s="3581"/>
      <c r="C32" s="3584"/>
      <c r="D32" s="1124" t="s">
        <v>1938</v>
      </c>
      <c r="E32" s="1125"/>
      <c r="F32" s="1119"/>
      <c r="G32" s="1120"/>
      <c r="H32" s="1120"/>
      <c r="I32" s="1120"/>
      <c r="J32" s="1120"/>
      <c r="K32" s="1120"/>
      <c r="L32" s="1120"/>
      <c r="M32" s="1120"/>
      <c r="N32" s="1120"/>
      <c r="O32" s="1120"/>
      <c r="P32" s="1120"/>
      <c r="Q32" s="1120"/>
      <c r="R32" s="1120"/>
      <c r="S32" s="1120"/>
      <c r="T32" s="1120"/>
      <c r="U32" s="1120"/>
      <c r="V32" s="1120"/>
      <c r="W32" s="1120"/>
      <c r="X32" s="1120"/>
      <c r="Y32" s="1120"/>
      <c r="Z32" s="1120"/>
      <c r="AA32" s="1120"/>
      <c r="AB32" s="1120"/>
      <c r="AC32" s="1120"/>
      <c r="AD32" s="1120"/>
      <c r="AE32" s="1120"/>
      <c r="AF32" s="1120"/>
      <c r="AG32" s="1120"/>
      <c r="AH32" s="1121"/>
      <c r="AI32" s="1121"/>
      <c r="AJ32" s="1121"/>
      <c r="AK32" s="1114">
        <f t="shared" si="16"/>
        <v>30</v>
      </c>
      <c r="AL32" s="1122">
        <f>IF(D32="","",AQ32+AR32)</f>
        <v>0</v>
      </c>
      <c r="AM32" s="1122">
        <f t="shared" si="11"/>
        <v>0</v>
      </c>
      <c r="AN32" s="1123">
        <f t="shared" si="12"/>
        <v>0</v>
      </c>
      <c r="AO32" s="3587"/>
      <c r="AQ32" s="1117">
        <f>IF(D32="","",COUNTIF(F32:AJ32,"－"))</f>
        <v>0</v>
      </c>
      <c r="AR32" s="1117">
        <f t="shared" si="14"/>
        <v>0</v>
      </c>
    </row>
    <row r="33" spans="1:44">
      <c r="B33" s="3581"/>
      <c r="C33" s="3584"/>
      <c r="D33" s="1124" t="s">
        <v>1939</v>
      </c>
      <c r="E33" s="1110"/>
      <c r="F33" s="1119"/>
      <c r="G33" s="1120"/>
      <c r="H33" s="1120"/>
      <c r="I33" s="1120"/>
      <c r="J33" s="1120"/>
      <c r="K33" s="1120"/>
      <c r="L33" s="1120"/>
      <c r="M33" s="1120"/>
      <c r="N33" s="1120"/>
      <c r="O33" s="1120"/>
      <c r="P33" s="1120"/>
      <c r="Q33" s="1120"/>
      <c r="R33" s="1120"/>
      <c r="S33" s="1120"/>
      <c r="T33" s="1120"/>
      <c r="U33" s="1120"/>
      <c r="V33" s="1120"/>
      <c r="W33" s="1120"/>
      <c r="X33" s="1120"/>
      <c r="Y33" s="1120"/>
      <c r="Z33" s="1120"/>
      <c r="AA33" s="1120"/>
      <c r="AB33" s="1120"/>
      <c r="AC33" s="1120"/>
      <c r="AD33" s="1120"/>
      <c r="AE33" s="1120"/>
      <c r="AF33" s="1120"/>
      <c r="AG33" s="1120"/>
      <c r="AH33" s="1120"/>
      <c r="AI33" s="1120"/>
      <c r="AJ33" s="1120"/>
      <c r="AK33" s="1114">
        <f t="shared" si="16"/>
        <v>30</v>
      </c>
      <c r="AL33" s="1122">
        <f t="shared" si="15"/>
        <v>0</v>
      </c>
      <c r="AM33" s="1122">
        <f t="shared" si="11"/>
        <v>0</v>
      </c>
      <c r="AN33" s="1123">
        <f>IF(D33="","",IFERROR(ROUND(AM33/AK33,3),""))</f>
        <v>0</v>
      </c>
      <c r="AO33" s="3587"/>
      <c r="AQ33" s="1117">
        <f>IF(D33="","",COUNTIF(F33:AJ33,"－"))</f>
        <v>0</v>
      </c>
      <c r="AR33" s="1117">
        <f>IF(D33="","",COUNTIF(F33:AJ33,"外"))</f>
        <v>0</v>
      </c>
    </row>
    <row r="34" spans="1:44">
      <c r="B34" s="3582"/>
      <c r="C34" s="3585"/>
      <c r="D34" s="1126"/>
      <c r="E34" s="1127"/>
      <c r="F34" s="1128"/>
      <c r="G34" s="1129"/>
      <c r="H34" s="1130"/>
      <c r="I34" s="1130"/>
      <c r="J34" s="1130"/>
      <c r="K34" s="1130"/>
      <c r="L34" s="1130"/>
      <c r="M34" s="1130"/>
      <c r="N34" s="1130"/>
      <c r="O34" s="1130"/>
      <c r="P34" s="1130"/>
      <c r="Q34" s="1130"/>
      <c r="R34" s="1130"/>
      <c r="S34" s="1130"/>
      <c r="T34" s="1130"/>
      <c r="U34" s="1130"/>
      <c r="V34" s="1130"/>
      <c r="W34" s="1130"/>
      <c r="X34" s="1130"/>
      <c r="Y34" s="1130"/>
      <c r="Z34" s="1130"/>
      <c r="AA34" s="1130"/>
      <c r="AB34" s="1130"/>
      <c r="AC34" s="1130"/>
      <c r="AD34" s="1130"/>
      <c r="AE34" s="1130"/>
      <c r="AF34" s="1130"/>
      <c r="AG34" s="1131"/>
      <c r="AH34" s="1131"/>
      <c r="AI34" s="1131"/>
      <c r="AJ34" s="1131"/>
      <c r="AK34" s="1114" t="str">
        <f>IF(D34="","",COUNT($F$26:$AJ$26)-AL34)</f>
        <v/>
      </c>
      <c r="AL34" s="1115" t="str">
        <f>IF(D34="","",AQ34+AR34)</f>
        <v/>
      </c>
      <c r="AM34" s="1132" t="str">
        <f>IF(D34="","",COUNTIF(F34:AJ34,"休"))</f>
        <v/>
      </c>
      <c r="AN34" s="1123" t="str">
        <f t="shared" si="12"/>
        <v/>
      </c>
      <c r="AO34" s="3587"/>
      <c r="AQ34" s="1117" t="str">
        <f>IF(D34="","",COUNTIF(F34:AJ34,"－"))</f>
        <v/>
      </c>
      <c r="AR34" s="1117" t="str">
        <f>IF(D34="","",COUNTIF(F34:AJ34,"外"))</f>
        <v/>
      </c>
    </row>
    <row r="35" spans="1:44" ht="23.25" customHeight="1">
      <c r="A35" s="3578"/>
      <c r="B35" s="3580" t="s">
        <v>832</v>
      </c>
      <c r="C35" s="3583" t="s">
        <v>833</v>
      </c>
      <c r="D35" s="1103" t="s">
        <v>1951</v>
      </c>
      <c r="E35" s="1133" t="s">
        <v>1948</v>
      </c>
      <c r="F35" s="1105"/>
      <c r="G35" s="1106"/>
      <c r="H35" s="1106"/>
      <c r="I35" s="1106"/>
      <c r="J35" s="1106"/>
      <c r="K35" s="1106"/>
      <c r="L35" s="1106"/>
      <c r="M35" s="1106"/>
      <c r="N35" s="1106"/>
      <c r="O35" s="1106"/>
      <c r="P35" s="1106"/>
      <c r="Q35" s="1106"/>
      <c r="R35" s="1106"/>
      <c r="S35" s="1106"/>
      <c r="T35" s="1106"/>
      <c r="U35" s="1106"/>
      <c r="V35" s="1106"/>
      <c r="W35" s="1106"/>
      <c r="X35" s="1106"/>
      <c r="Y35" s="1106"/>
      <c r="Z35" s="1106"/>
      <c r="AA35" s="1106"/>
      <c r="AB35" s="1106"/>
      <c r="AC35" s="1106"/>
      <c r="AD35" s="1106"/>
      <c r="AE35" s="1106"/>
      <c r="AF35" s="1106"/>
      <c r="AG35" s="1134"/>
      <c r="AH35" s="1134"/>
      <c r="AI35" s="1134"/>
      <c r="AJ35" s="1134"/>
      <c r="AK35" s="1135"/>
      <c r="AL35" s="1117"/>
      <c r="AM35" s="1136"/>
      <c r="AN35" s="1137"/>
      <c r="AO35" s="3587"/>
      <c r="AQ35" s="1039"/>
      <c r="AR35" s="1039"/>
    </row>
    <row r="36" spans="1:44" ht="13.5" customHeight="1">
      <c r="A36" s="3579"/>
      <c r="B36" s="3581"/>
      <c r="C36" s="3584"/>
      <c r="D36" s="1138" t="s">
        <v>1935</v>
      </c>
      <c r="E36" s="1110"/>
      <c r="F36" s="1111"/>
      <c r="G36" s="1112"/>
      <c r="H36" s="1112"/>
      <c r="I36" s="1112"/>
      <c r="J36" s="1112"/>
      <c r="K36" s="1112"/>
      <c r="L36" s="1112"/>
      <c r="M36" s="1112"/>
      <c r="N36" s="1112"/>
      <c r="O36" s="1112"/>
      <c r="P36" s="1112"/>
      <c r="Q36" s="1112"/>
      <c r="R36" s="1112"/>
      <c r="S36" s="1112"/>
      <c r="T36" s="1112"/>
      <c r="U36" s="1112"/>
      <c r="V36" s="1112"/>
      <c r="W36" s="1112"/>
      <c r="X36" s="1112"/>
      <c r="Y36" s="1112"/>
      <c r="Z36" s="1112"/>
      <c r="AA36" s="1112"/>
      <c r="AB36" s="1112"/>
      <c r="AC36" s="1112"/>
      <c r="AD36" s="1112"/>
      <c r="AE36" s="1112"/>
      <c r="AF36" s="1112"/>
      <c r="AG36" s="1112"/>
      <c r="AH36" s="1113"/>
      <c r="AI36" s="1113"/>
      <c r="AJ36" s="1121"/>
      <c r="AK36" s="1114">
        <f>IF(D36="","",COUNT($F$26:$AJ$26)-AL36)</f>
        <v>30</v>
      </c>
      <c r="AL36" s="1115">
        <f>IF(D36="","",AQ36+AR36)</f>
        <v>0</v>
      </c>
      <c r="AM36" s="1115">
        <f t="shared" ref="AM36:AM39" si="17">IF(D36="","",COUNTIF(F36:AJ36,"休"))</f>
        <v>0</v>
      </c>
      <c r="AN36" s="1116">
        <f t="shared" ref="AN36:AN39" si="18">IF(D36="","",IFERROR(ROUND(AM36/AK36,3),""))</f>
        <v>0</v>
      </c>
      <c r="AO36" s="3587"/>
      <c r="AQ36" s="1117">
        <f>+COUNTIF(F36:AI36,"－")</f>
        <v>0</v>
      </c>
      <c r="AR36" s="1117">
        <f>+COUNTIF(F36:AI36,"外")</f>
        <v>0</v>
      </c>
    </row>
    <row r="37" spans="1:44" ht="13.5" customHeight="1">
      <c r="B37" s="3581"/>
      <c r="C37" s="3584"/>
      <c r="D37" s="1118" t="s">
        <v>1936</v>
      </c>
      <c r="E37" s="1139"/>
      <c r="F37" s="1119"/>
      <c r="G37" s="1120"/>
      <c r="H37" s="1120"/>
      <c r="I37" s="1120"/>
      <c r="J37" s="1120"/>
      <c r="K37" s="1120"/>
      <c r="L37" s="1120"/>
      <c r="M37" s="1120"/>
      <c r="N37" s="1120"/>
      <c r="O37" s="1120"/>
      <c r="P37" s="1120"/>
      <c r="Q37" s="1120"/>
      <c r="R37" s="1120"/>
      <c r="S37" s="1120"/>
      <c r="T37" s="1120"/>
      <c r="U37" s="1120"/>
      <c r="V37" s="1120"/>
      <c r="W37" s="1120"/>
      <c r="X37" s="1120"/>
      <c r="Y37" s="1120"/>
      <c r="Z37" s="1120"/>
      <c r="AA37" s="1120"/>
      <c r="AB37" s="1120"/>
      <c r="AC37" s="1120"/>
      <c r="AD37" s="1120"/>
      <c r="AE37" s="1120"/>
      <c r="AF37" s="1120"/>
      <c r="AG37" s="1120"/>
      <c r="AH37" s="1121"/>
      <c r="AI37" s="1121"/>
      <c r="AJ37" s="1121"/>
      <c r="AK37" s="1114">
        <f>IF(D37="","",COUNT($F$26:$AJ$26)-AL37)</f>
        <v>30</v>
      </c>
      <c r="AL37" s="1122">
        <f t="shared" ref="AL37:AL39" si="19">IF(D37="","",AQ37+AR37)</f>
        <v>0</v>
      </c>
      <c r="AM37" s="1122">
        <f t="shared" si="17"/>
        <v>0</v>
      </c>
      <c r="AN37" s="1123">
        <f t="shared" si="18"/>
        <v>0</v>
      </c>
      <c r="AO37" s="3587"/>
      <c r="AQ37" s="1117">
        <f>+COUNTIF(F37:AI37,"－")</f>
        <v>0</v>
      </c>
      <c r="AR37" s="1117">
        <f>+COUNTIF(F37:AI37,"外")</f>
        <v>0</v>
      </c>
    </row>
    <row r="38" spans="1:44">
      <c r="B38" s="3581"/>
      <c r="C38" s="3584"/>
      <c r="E38" s="1139"/>
      <c r="F38" s="1119"/>
      <c r="G38" s="1120"/>
      <c r="H38" s="1120"/>
      <c r="I38" s="1120"/>
      <c r="J38" s="1120"/>
      <c r="K38" s="1120"/>
      <c r="L38" s="1120"/>
      <c r="M38" s="1120"/>
      <c r="N38" s="1120"/>
      <c r="O38" s="1120"/>
      <c r="P38" s="1120"/>
      <c r="Q38" s="1120"/>
      <c r="R38" s="1120"/>
      <c r="S38" s="1120"/>
      <c r="T38" s="1120"/>
      <c r="U38" s="1120"/>
      <c r="V38" s="1120"/>
      <c r="W38" s="1120"/>
      <c r="X38" s="1120"/>
      <c r="Y38" s="1120"/>
      <c r="Z38" s="1120"/>
      <c r="AA38" s="1120"/>
      <c r="AB38" s="1120"/>
      <c r="AC38" s="1120"/>
      <c r="AD38" s="1120"/>
      <c r="AE38" s="1120"/>
      <c r="AF38" s="1120"/>
      <c r="AG38" s="1121"/>
      <c r="AH38" s="1121"/>
      <c r="AI38" s="1121"/>
      <c r="AJ38" s="1120"/>
      <c r="AK38" s="1114" t="str">
        <f t="shared" ref="AK38:AK39" si="20">IF(D38="","",COUNT($F$26:$AJ$26)-AL38)</f>
        <v/>
      </c>
      <c r="AL38" s="1122" t="str">
        <f t="shared" si="19"/>
        <v/>
      </c>
      <c r="AM38" s="1122" t="str">
        <f t="shared" si="17"/>
        <v/>
      </c>
      <c r="AN38" s="1123" t="str">
        <f t="shared" si="18"/>
        <v/>
      </c>
      <c r="AO38" s="3587"/>
      <c r="AQ38" s="1117">
        <f>+COUNTIF(F38:AJ38,"－")</f>
        <v>0</v>
      </c>
      <c r="AR38" s="1117">
        <f>+COUNTIF(F38:AJ38,"外")</f>
        <v>0</v>
      </c>
    </row>
    <row r="39" spans="1:44">
      <c r="B39" s="3581"/>
      <c r="C39" s="3585"/>
      <c r="D39" s="1140"/>
      <c r="E39" s="1141"/>
      <c r="F39" s="1119"/>
      <c r="G39" s="1142"/>
      <c r="H39" s="1142"/>
      <c r="I39" s="1142"/>
      <c r="J39" s="1142"/>
      <c r="K39" s="1142"/>
      <c r="L39" s="1142"/>
      <c r="M39" s="1142"/>
      <c r="N39" s="1142"/>
      <c r="O39" s="1142"/>
      <c r="P39" s="1142"/>
      <c r="Q39" s="1142"/>
      <c r="R39" s="1142"/>
      <c r="S39" s="1142"/>
      <c r="T39" s="1142"/>
      <c r="U39" s="1142"/>
      <c r="V39" s="1142"/>
      <c r="W39" s="1142"/>
      <c r="X39" s="1142"/>
      <c r="Y39" s="1142"/>
      <c r="Z39" s="1142"/>
      <c r="AA39" s="1142"/>
      <c r="AB39" s="1142"/>
      <c r="AC39" s="1142"/>
      <c r="AD39" s="1142"/>
      <c r="AE39" s="1142"/>
      <c r="AF39" s="1142"/>
      <c r="AG39" s="1113"/>
      <c r="AH39" s="1113"/>
      <c r="AI39" s="1113"/>
      <c r="AJ39" s="1131"/>
      <c r="AK39" s="1114" t="str">
        <f t="shared" si="20"/>
        <v/>
      </c>
      <c r="AL39" s="1115" t="str">
        <f t="shared" si="19"/>
        <v/>
      </c>
      <c r="AM39" s="1122" t="str">
        <f t="shared" si="17"/>
        <v/>
      </c>
      <c r="AN39" s="1123" t="str">
        <f t="shared" si="18"/>
        <v/>
      </c>
      <c r="AO39" s="3587"/>
      <c r="AQ39" s="1117">
        <f>+COUNTIF(F39:AJ39,"－")</f>
        <v>0</v>
      </c>
      <c r="AR39" s="1117">
        <f>+COUNTIF(F39:AJ39,"外")</f>
        <v>0</v>
      </c>
    </row>
    <row r="40" spans="1:44" ht="23.25" customHeight="1">
      <c r="A40" s="3578"/>
      <c r="B40" s="3581"/>
      <c r="C40" s="3583" t="s">
        <v>834</v>
      </c>
      <c r="D40" s="1103" t="s">
        <v>1926</v>
      </c>
      <c r="E40" s="1143" t="s">
        <v>1948</v>
      </c>
      <c r="F40" s="1105"/>
      <c r="G40" s="1106"/>
      <c r="H40" s="1106"/>
      <c r="I40" s="1106"/>
      <c r="J40" s="1106"/>
      <c r="K40" s="1106"/>
      <c r="L40" s="1106"/>
      <c r="M40" s="1106"/>
      <c r="N40" s="1106"/>
      <c r="O40" s="1106"/>
      <c r="P40" s="1106"/>
      <c r="Q40" s="1106"/>
      <c r="R40" s="1106"/>
      <c r="S40" s="1106"/>
      <c r="T40" s="1106"/>
      <c r="U40" s="1106"/>
      <c r="V40" s="1106"/>
      <c r="W40" s="1106"/>
      <c r="X40" s="1106"/>
      <c r="Y40" s="1106"/>
      <c r="Z40" s="1106"/>
      <c r="AA40" s="1106"/>
      <c r="AB40" s="1106"/>
      <c r="AC40" s="1106"/>
      <c r="AD40" s="1106"/>
      <c r="AE40" s="1106"/>
      <c r="AF40" s="1106"/>
      <c r="AG40" s="1134"/>
      <c r="AH40" s="1134"/>
      <c r="AI40" s="1134"/>
      <c r="AJ40" s="1134"/>
      <c r="AK40" s="1135"/>
      <c r="AL40" s="1117"/>
      <c r="AM40" s="1144"/>
      <c r="AN40" s="1137"/>
      <c r="AO40" s="3587"/>
      <c r="AQ40" s="1039"/>
      <c r="AR40" s="1039"/>
    </row>
    <row r="41" spans="1:44" ht="13.5" customHeight="1">
      <c r="A41" s="3579"/>
      <c r="B41" s="3581"/>
      <c r="C41" s="3584"/>
      <c r="D41" s="1145" t="s">
        <v>1936</v>
      </c>
      <c r="E41" s="1110"/>
      <c r="F41" s="1111"/>
      <c r="G41" s="1112"/>
      <c r="H41" s="1112"/>
      <c r="I41" s="1112"/>
      <c r="J41" s="1112"/>
      <c r="K41" s="1112"/>
      <c r="L41" s="1112"/>
      <c r="M41" s="1112"/>
      <c r="N41" s="1112"/>
      <c r="O41" s="1112"/>
      <c r="P41" s="1112"/>
      <c r="Q41" s="1112"/>
      <c r="R41" s="1112"/>
      <c r="S41" s="1112"/>
      <c r="T41" s="1112"/>
      <c r="U41" s="1112"/>
      <c r="V41" s="1112"/>
      <c r="W41" s="1112"/>
      <c r="X41" s="1112"/>
      <c r="Y41" s="1112"/>
      <c r="Z41" s="1112"/>
      <c r="AA41" s="1112"/>
      <c r="AB41" s="1112"/>
      <c r="AC41" s="1112"/>
      <c r="AD41" s="1112"/>
      <c r="AE41" s="1112"/>
      <c r="AF41" s="1112"/>
      <c r="AG41" s="1112"/>
      <c r="AH41" s="1146"/>
      <c r="AI41" s="1146"/>
      <c r="AJ41" s="1146"/>
      <c r="AK41" s="1114">
        <f>IF(D41="","",COUNT($F$26:$AJ$26)-AL41)</f>
        <v>30</v>
      </c>
      <c r="AL41" s="1115">
        <f>IF(D41="","",AQ41+AR41)</f>
        <v>0</v>
      </c>
      <c r="AM41" s="1115">
        <f t="shared" ref="AM41:AM44" si="21">IF(D41="","",COUNTIF(F41:AJ41,"休"))</f>
        <v>0</v>
      </c>
      <c r="AN41" s="1116">
        <f t="shared" ref="AN41:AN44" si="22">IF(D41="","",IFERROR(ROUND(AM41/AK41,3),""))</f>
        <v>0</v>
      </c>
      <c r="AO41" s="3587"/>
      <c r="AQ41" s="1117">
        <f>+COUNTIF(F41:AJ41,"－")</f>
        <v>0</v>
      </c>
      <c r="AR41" s="1117">
        <f>+COUNTIF(F41:AJ41,"外")</f>
        <v>0</v>
      </c>
    </row>
    <row r="42" spans="1:44" ht="13.5" customHeight="1">
      <c r="B42" s="3581"/>
      <c r="C42" s="3584"/>
      <c r="E42" s="1139"/>
      <c r="F42" s="1119"/>
      <c r="G42" s="1120"/>
      <c r="H42" s="1120"/>
      <c r="I42" s="1120"/>
      <c r="J42" s="1120"/>
      <c r="K42" s="1120"/>
      <c r="L42" s="1120"/>
      <c r="M42" s="1120"/>
      <c r="N42" s="1120"/>
      <c r="O42" s="1120"/>
      <c r="P42" s="1120"/>
      <c r="Q42" s="1120"/>
      <c r="R42" s="1120"/>
      <c r="S42" s="1120"/>
      <c r="T42" s="1120"/>
      <c r="U42" s="1120"/>
      <c r="V42" s="1120"/>
      <c r="W42" s="1120"/>
      <c r="X42" s="1120"/>
      <c r="Y42" s="1120"/>
      <c r="Z42" s="1120"/>
      <c r="AA42" s="1120"/>
      <c r="AB42" s="1120"/>
      <c r="AC42" s="1120"/>
      <c r="AD42" s="1120"/>
      <c r="AE42" s="1120"/>
      <c r="AF42" s="1120"/>
      <c r="AG42" s="1121"/>
      <c r="AH42" s="1121"/>
      <c r="AI42" s="1121"/>
      <c r="AJ42" s="1121"/>
      <c r="AK42" s="1114" t="str">
        <f>IF(D42="","",COUNT($F$26:$AJ$26)-AL42)</f>
        <v/>
      </c>
      <c r="AL42" s="1122" t="str">
        <f t="shared" ref="AL42:AL44" si="23">IF(D42="","",AQ42+AR42)</f>
        <v/>
      </c>
      <c r="AM42" s="1122" t="str">
        <f t="shared" si="21"/>
        <v/>
      </c>
      <c r="AN42" s="1123" t="str">
        <f t="shared" si="22"/>
        <v/>
      </c>
      <c r="AO42" s="3587"/>
      <c r="AQ42" s="1117">
        <f>+COUNTIF(F42:AJ42,"－")</f>
        <v>0</v>
      </c>
      <c r="AR42" s="1117">
        <f>+COUNTIF(F42:AJ42,"外")</f>
        <v>0</v>
      </c>
    </row>
    <row r="43" spans="1:44">
      <c r="B43" s="3581"/>
      <c r="C43" s="3584"/>
      <c r="D43" s="1147"/>
      <c r="E43" s="1139"/>
      <c r="F43" s="1119"/>
      <c r="G43" s="1120"/>
      <c r="H43" s="1120"/>
      <c r="I43" s="1120"/>
      <c r="J43" s="1120"/>
      <c r="K43" s="1120"/>
      <c r="L43" s="1120"/>
      <c r="M43" s="1120"/>
      <c r="N43" s="1120"/>
      <c r="O43" s="1120"/>
      <c r="P43" s="1120"/>
      <c r="Q43" s="1120"/>
      <c r="R43" s="1120"/>
      <c r="S43" s="1120"/>
      <c r="T43" s="1120"/>
      <c r="U43" s="1120"/>
      <c r="V43" s="1120"/>
      <c r="W43" s="1120"/>
      <c r="X43" s="1120"/>
      <c r="Y43" s="1120"/>
      <c r="Z43" s="1120"/>
      <c r="AA43" s="1120"/>
      <c r="AB43" s="1120"/>
      <c r="AC43" s="1120"/>
      <c r="AD43" s="1120"/>
      <c r="AE43" s="1120"/>
      <c r="AF43" s="1120"/>
      <c r="AG43" s="1121"/>
      <c r="AH43" s="1121"/>
      <c r="AI43" s="1121"/>
      <c r="AJ43" s="1121"/>
      <c r="AK43" s="1114" t="str">
        <f t="shared" ref="AK43:AK44" si="24">IF(D43="","",COUNT($F$26:$AJ$26)-AL43)</f>
        <v/>
      </c>
      <c r="AL43" s="1122" t="str">
        <f t="shared" si="23"/>
        <v/>
      </c>
      <c r="AM43" s="1122" t="str">
        <f t="shared" si="21"/>
        <v/>
      </c>
      <c r="AN43" s="1123" t="str">
        <f t="shared" si="22"/>
        <v/>
      </c>
      <c r="AO43" s="3587"/>
      <c r="AQ43" s="1117">
        <f>+COUNTIF(F43:AJ43,"－")</f>
        <v>0</v>
      </c>
      <c r="AR43" s="1117">
        <f>+COUNTIF(F43:AJ43,"外")</f>
        <v>0</v>
      </c>
    </row>
    <row r="44" spans="1:44" ht="13.8" thickBot="1">
      <c r="B44" s="3582"/>
      <c r="C44" s="3585"/>
      <c r="D44" s="1140"/>
      <c r="E44" s="1141"/>
      <c r="F44" s="1148"/>
      <c r="G44" s="1129"/>
      <c r="H44" s="1129"/>
      <c r="I44" s="1129"/>
      <c r="J44" s="1129"/>
      <c r="K44" s="1129"/>
      <c r="L44" s="1129"/>
      <c r="M44" s="1129"/>
      <c r="N44" s="1129"/>
      <c r="O44" s="1129"/>
      <c r="P44" s="1129"/>
      <c r="Q44" s="1129"/>
      <c r="R44" s="1129"/>
      <c r="S44" s="1129"/>
      <c r="T44" s="1129"/>
      <c r="U44" s="1129"/>
      <c r="V44" s="1129"/>
      <c r="W44" s="1129"/>
      <c r="X44" s="1129"/>
      <c r="Y44" s="1129"/>
      <c r="Z44" s="1129"/>
      <c r="AA44" s="1129"/>
      <c r="AB44" s="1129"/>
      <c r="AC44" s="1129"/>
      <c r="AD44" s="1129"/>
      <c r="AE44" s="1129"/>
      <c r="AF44" s="1129"/>
      <c r="AG44" s="1149"/>
      <c r="AH44" s="1149"/>
      <c r="AI44" s="1149"/>
      <c r="AJ44" s="1149"/>
      <c r="AK44" s="1150" t="str">
        <f t="shared" si="24"/>
        <v/>
      </c>
      <c r="AL44" s="1132" t="str">
        <f t="shared" si="23"/>
        <v/>
      </c>
      <c r="AM44" s="1151" t="str">
        <f t="shared" si="21"/>
        <v/>
      </c>
      <c r="AN44" s="1123" t="str">
        <f t="shared" si="22"/>
        <v/>
      </c>
      <c r="AO44" s="3588"/>
      <c r="AQ44" s="1117">
        <f>+COUNTIF(F44:AJ44,"－")</f>
        <v>0</v>
      </c>
      <c r="AR44" s="1117">
        <f>+COUNTIF(F44:AJ44,"外")</f>
        <v>0</v>
      </c>
    </row>
    <row r="45" spans="1:44" ht="13.8" thickBot="1">
      <c r="B45" s="1152"/>
      <c r="C45" s="1153"/>
      <c r="D45" s="1147"/>
      <c r="E45" s="1089"/>
      <c r="F45" s="1113"/>
      <c r="G45" s="1113"/>
      <c r="H45" s="1113"/>
      <c r="I45" s="1113"/>
      <c r="J45" s="1113"/>
      <c r="K45" s="1113"/>
      <c r="L45" s="1113"/>
      <c r="M45" s="1113"/>
      <c r="N45" s="1113"/>
      <c r="O45" s="1113"/>
      <c r="P45" s="1113"/>
      <c r="Q45" s="1113"/>
      <c r="R45" s="1113"/>
      <c r="S45" s="1113"/>
      <c r="T45" s="1113"/>
      <c r="U45" s="1113"/>
      <c r="V45" s="1113"/>
      <c r="W45" s="1113"/>
      <c r="X45" s="1113"/>
      <c r="Y45" s="1113"/>
      <c r="Z45" s="1113"/>
      <c r="AA45" s="1113"/>
      <c r="AB45" s="1113"/>
      <c r="AC45" s="1113"/>
      <c r="AD45" s="1113"/>
      <c r="AE45" s="1113"/>
      <c r="AF45" s="1113"/>
      <c r="AG45" s="1113"/>
      <c r="AH45" s="1113"/>
      <c r="AI45" s="1113"/>
      <c r="AJ45" s="1113"/>
      <c r="AK45" s="1154"/>
      <c r="AL45" s="1155"/>
      <c r="AN45" s="1156" t="s">
        <v>1952</v>
      </c>
      <c r="AO45" s="1157" t="str">
        <f>IF(AO29&gt;=0.285,"OK","NG")</f>
        <v>NG</v>
      </c>
      <c r="AQ45" s="1155"/>
      <c r="AR45" s="1155"/>
    </row>
    <row r="46" spans="1:44">
      <c r="F46" s="1158"/>
      <c r="G46" s="1158"/>
      <c r="H46" s="1158"/>
      <c r="I46" s="1158"/>
      <c r="J46" s="1158"/>
      <c r="K46" s="1158"/>
      <c r="L46" s="1158"/>
      <c r="M46" s="1158"/>
      <c r="N46" s="1158"/>
      <c r="O46" s="1158"/>
      <c r="P46" s="1158"/>
      <c r="Q46" s="1158"/>
      <c r="R46" s="1158"/>
      <c r="S46" s="1158"/>
      <c r="T46" s="1158"/>
      <c r="U46" s="1158"/>
      <c r="V46" s="1158"/>
      <c r="W46" s="1158"/>
      <c r="X46" s="1158"/>
      <c r="Y46" s="1158"/>
      <c r="Z46" s="1158"/>
      <c r="AA46" s="1158"/>
      <c r="AB46" s="1158"/>
      <c r="AC46" s="1158"/>
      <c r="AD46" s="1158"/>
      <c r="AE46" s="1158"/>
      <c r="AF46" s="1158"/>
      <c r="AG46" s="1158"/>
      <c r="AH46" s="1158"/>
      <c r="AI46" s="1158"/>
      <c r="AJ46" s="1158"/>
    </row>
    <row r="47" spans="1:44" hidden="1">
      <c r="F47" s="1036" t="e">
        <f>YEAR(F50)</f>
        <v>#VALUE!</v>
      </c>
      <c r="G47" s="1036" t="e">
        <f>MONTH(F50)</f>
        <v>#VALUE!</v>
      </c>
    </row>
    <row r="48" spans="1:44" ht="13.5" customHeight="1">
      <c r="B48" s="3589"/>
      <c r="C48" s="3590"/>
      <c r="D48" s="3591"/>
      <c r="E48" s="1159" t="s">
        <v>1940</v>
      </c>
      <c r="F48" s="3598" t="str">
        <f>F50</f>
        <v/>
      </c>
      <c r="G48" s="3599"/>
      <c r="H48" s="3599"/>
      <c r="I48" s="3599"/>
      <c r="J48" s="3599"/>
      <c r="K48" s="3599"/>
      <c r="L48" s="3599"/>
      <c r="M48" s="3599"/>
      <c r="N48" s="3599"/>
      <c r="O48" s="3599"/>
      <c r="P48" s="3599"/>
      <c r="Q48" s="3599"/>
      <c r="R48" s="3599"/>
      <c r="S48" s="3599"/>
      <c r="T48" s="3599"/>
      <c r="U48" s="3599"/>
      <c r="V48" s="3599"/>
      <c r="W48" s="3599"/>
      <c r="X48" s="3599"/>
      <c r="Y48" s="3599"/>
      <c r="Z48" s="3599"/>
      <c r="AA48" s="3599"/>
      <c r="AB48" s="3599"/>
      <c r="AC48" s="3599"/>
      <c r="AD48" s="3599"/>
      <c r="AE48" s="3599"/>
      <c r="AF48" s="3599"/>
      <c r="AG48" s="3599"/>
      <c r="AH48" s="3599"/>
      <c r="AI48" s="3599"/>
      <c r="AJ48" s="3599"/>
      <c r="AK48" s="3553" t="s">
        <v>835</v>
      </c>
      <c r="AL48" s="3600" t="s">
        <v>836</v>
      </c>
      <c r="AM48" s="3553" t="s">
        <v>828</v>
      </c>
      <c r="AN48" s="3555" t="s">
        <v>1941</v>
      </c>
      <c r="AO48" s="3553" t="s">
        <v>1942</v>
      </c>
      <c r="AQ48" s="3576" t="s">
        <v>1943</v>
      </c>
      <c r="AR48" s="3576" t="s">
        <v>864</v>
      </c>
    </row>
    <row r="49" spans="2:44" ht="13.5" hidden="1" customHeight="1">
      <c r="B49" s="3592"/>
      <c r="C49" s="3593"/>
      <c r="D49" s="3594"/>
      <c r="E49" s="1160"/>
      <c r="F49" s="1096" t="e">
        <f>DATE($F47,$G47,1)</f>
        <v>#VALUE!</v>
      </c>
      <c r="G49" s="1096" t="e">
        <f>F49+1</f>
        <v>#VALUE!</v>
      </c>
      <c r="H49" s="1096" t="e">
        <f t="shared" ref="H49:AJ49" si="25">G49+1</f>
        <v>#VALUE!</v>
      </c>
      <c r="I49" s="1096" t="e">
        <f t="shared" si="25"/>
        <v>#VALUE!</v>
      </c>
      <c r="J49" s="1096" t="e">
        <f t="shared" si="25"/>
        <v>#VALUE!</v>
      </c>
      <c r="K49" s="1096" t="e">
        <f t="shared" si="25"/>
        <v>#VALUE!</v>
      </c>
      <c r="L49" s="1096" t="e">
        <f t="shared" si="25"/>
        <v>#VALUE!</v>
      </c>
      <c r="M49" s="1096" t="e">
        <f t="shared" si="25"/>
        <v>#VALUE!</v>
      </c>
      <c r="N49" s="1096" t="e">
        <f t="shared" si="25"/>
        <v>#VALUE!</v>
      </c>
      <c r="O49" s="1096" t="e">
        <f t="shared" si="25"/>
        <v>#VALUE!</v>
      </c>
      <c r="P49" s="1096" t="e">
        <f t="shared" si="25"/>
        <v>#VALUE!</v>
      </c>
      <c r="Q49" s="1096" t="e">
        <f t="shared" si="25"/>
        <v>#VALUE!</v>
      </c>
      <c r="R49" s="1096" t="e">
        <f t="shared" si="25"/>
        <v>#VALUE!</v>
      </c>
      <c r="S49" s="1096" t="e">
        <f t="shared" si="25"/>
        <v>#VALUE!</v>
      </c>
      <c r="T49" s="1096" t="e">
        <f t="shared" si="25"/>
        <v>#VALUE!</v>
      </c>
      <c r="U49" s="1096" t="e">
        <f t="shared" si="25"/>
        <v>#VALUE!</v>
      </c>
      <c r="V49" s="1096" t="e">
        <f t="shared" si="25"/>
        <v>#VALUE!</v>
      </c>
      <c r="W49" s="1096" t="e">
        <f t="shared" si="25"/>
        <v>#VALUE!</v>
      </c>
      <c r="X49" s="1096" t="e">
        <f t="shared" si="25"/>
        <v>#VALUE!</v>
      </c>
      <c r="Y49" s="1096" t="e">
        <f t="shared" si="25"/>
        <v>#VALUE!</v>
      </c>
      <c r="Z49" s="1096" t="e">
        <f t="shared" si="25"/>
        <v>#VALUE!</v>
      </c>
      <c r="AA49" s="1096" t="e">
        <f t="shared" si="25"/>
        <v>#VALUE!</v>
      </c>
      <c r="AB49" s="1096" t="e">
        <f t="shared" si="25"/>
        <v>#VALUE!</v>
      </c>
      <c r="AC49" s="1096" t="e">
        <f t="shared" si="25"/>
        <v>#VALUE!</v>
      </c>
      <c r="AD49" s="1096" t="e">
        <f t="shared" si="25"/>
        <v>#VALUE!</v>
      </c>
      <c r="AE49" s="1096" t="e">
        <f t="shared" si="25"/>
        <v>#VALUE!</v>
      </c>
      <c r="AF49" s="1096" t="e">
        <f t="shared" si="25"/>
        <v>#VALUE!</v>
      </c>
      <c r="AG49" s="1096" t="e">
        <f t="shared" si="25"/>
        <v>#VALUE!</v>
      </c>
      <c r="AH49" s="1096" t="e">
        <f t="shared" si="25"/>
        <v>#VALUE!</v>
      </c>
      <c r="AI49" s="1096" t="e">
        <f t="shared" si="25"/>
        <v>#VALUE!</v>
      </c>
      <c r="AJ49" s="1096" t="e">
        <f t="shared" si="25"/>
        <v>#VALUE!</v>
      </c>
      <c r="AK49" s="3553"/>
      <c r="AL49" s="3600"/>
      <c r="AM49" s="3553"/>
      <c r="AN49" s="3555"/>
      <c r="AO49" s="3553"/>
      <c r="AQ49" s="3576"/>
      <c r="AR49" s="3576"/>
    </row>
    <row r="50" spans="2:44">
      <c r="B50" s="3592"/>
      <c r="C50" s="3593"/>
      <c r="D50" s="3594"/>
      <c r="E50" s="1161" t="s">
        <v>1944</v>
      </c>
      <c r="F50" s="1162" t="str">
        <f>IF(EDATE(F25,1)&gt;$F$7,"",EDATE(F25,1))</f>
        <v/>
      </c>
      <c r="G50" s="1096" t="e">
        <f t="shared" ref="G50:AJ50" si="26">IF(G49&gt;$F$7,"",IF(F50=EOMONTH(DATE($F47,$G47,1),0),"",IF(F50="","",F50+1)))</f>
        <v>#VALUE!</v>
      </c>
      <c r="H50" s="1096" t="e">
        <f t="shared" si="26"/>
        <v>#VALUE!</v>
      </c>
      <c r="I50" s="1096" t="e">
        <f t="shared" si="26"/>
        <v>#VALUE!</v>
      </c>
      <c r="J50" s="1096" t="e">
        <f t="shared" si="26"/>
        <v>#VALUE!</v>
      </c>
      <c r="K50" s="1096" t="e">
        <f t="shared" si="26"/>
        <v>#VALUE!</v>
      </c>
      <c r="L50" s="1096" t="e">
        <f t="shared" si="26"/>
        <v>#VALUE!</v>
      </c>
      <c r="M50" s="1096" t="e">
        <f t="shared" si="26"/>
        <v>#VALUE!</v>
      </c>
      <c r="N50" s="1096" t="e">
        <f t="shared" si="26"/>
        <v>#VALUE!</v>
      </c>
      <c r="O50" s="1096" t="e">
        <f t="shared" si="26"/>
        <v>#VALUE!</v>
      </c>
      <c r="P50" s="1096" t="e">
        <f t="shared" si="26"/>
        <v>#VALUE!</v>
      </c>
      <c r="Q50" s="1096" t="e">
        <f t="shared" si="26"/>
        <v>#VALUE!</v>
      </c>
      <c r="R50" s="1096" t="e">
        <f t="shared" si="26"/>
        <v>#VALUE!</v>
      </c>
      <c r="S50" s="1096" t="e">
        <f t="shared" si="26"/>
        <v>#VALUE!</v>
      </c>
      <c r="T50" s="1096" t="e">
        <f t="shared" si="26"/>
        <v>#VALUE!</v>
      </c>
      <c r="U50" s="1096" t="e">
        <f t="shared" si="26"/>
        <v>#VALUE!</v>
      </c>
      <c r="V50" s="1096" t="e">
        <f t="shared" si="26"/>
        <v>#VALUE!</v>
      </c>
      <c r="W50" s="1096" t="e">
        <f t="shared" si="26"/>
        <v>#VALUE!</v>
      </c>
      <c r="X50" s="1096" t="e">
        <f t="shared" si="26"/>
        <v>#VALUE!</v>
      </c>
      <c r="Y50" s="1096" t="e">
        <f t="shared" si="26"/>
        <v>#VALUE!</v>
      </c>
      <c r="Z50" s="1096" t="e">
        <f t="shared" si="26"/>
        <v>#VALUE!</v>
      </c>
      <c r="AA50" s="1096" t="e">
        <f t="shared" si="26"/>
        <v>#VALUE!</v>
      </c>
      <c r="AB50" s="1096" t="e">
        <f t="shared" si="26"/>
        <v>#VALUE!</v>
      </c>
      <c r="AC50" s="1096" t="e">
        <f t="shared" si="26"/>
        <v>#VALUE!</v>
      </c>
      <c r="AD50" s="1096" t="e">
        <f t="shared" si="26"/>
        <v>#VALUE!</v>
      </c>
      <c r="AE50" s="1096" t="e">
        <f t="shared" si="26"/>
        <v>#VALUE!</v>
      </c>
      <c r="AF50" s="1096" t="e">
        <f t="shared" si="26"/>
        <v>#VALUE!</v>
      </c>
      <c r="AG50" s="1096" t="e">
        <f t="shared" si="26"/>
        <v>#VALUE!</v>
      </c>
      <c r="AH50" s="1096" t="e">
        <f t="shared" si="26"/>
        <v>#VALUE!</v>
      </c>
      <c r="AI50" s="1096" t="e">
        <f t="shared" si="26"/>
        <v>#VALUE!</v>
      </c>
      <c r="AJ50" s="1096" t="e">
        <f t="shared" si="26"/>
        <v>#VALUE!</v>
      </c>
      <c r="AK50" s="3553"/>
      <c r="AL50" s="3600"/>
      <c r="AM50" s="3553"/>
      <c r="AN50" s="3555"/>
      <c r="AO50" s="3553"/>
      <c r="AQ50" s="3576"/>
      <c r="AR50" s="3576"/>
    </row>
    <row r="51" spans="2:44" s="1165" customFormat="1">
      <c r="B51" s="3595"/>
      <c r="C51" s="3596"/>
      <c r="D51" s="3597"/>
      <c r="E51" s="1163" t="s">
        <v>820</v>
      </c>
      <c r="F51" s="1164" t="str">
        <f>IFERROR(TEXT(WEEKDAY(+F50),"aaa"),"")</f>
        <v/>
      </c>
      <c r="G51" s="1164" t="str">
        <f t="shared" ref="G51:AJ51" si="27">IFERROR(TEXT(WEEKDAY(+G50),"aaa"),"")</f>
        <v/>
      </c>
      <c r="H51" s="1164" t="str">
        <f t="shared" si="27"/>
        <v/>
      </c>
      <c r="I51" s="1164" t="str">
        <f t="shared" si="27"/>
        <v/>
      </c>
      <c r="J51" s="1164" t="str">
        <f t="shared" si="27"/>
        <v/>
      </c>
      <c r="K51" s="1164" t="str">
        <f t="shared" si="27"/>
        <v/>
      </c>
      <c r="L51" s="1164" t="str">
        <f t="shared" si="27"/>
        <v/>
      </c>
      <c r="M51" s="1164" t="str">
        <f t="shared" si="27"/>
        <v/>
      </c>
      <c r="N51" s="1164" t="str">
        <f t="shared" si="27"/>
        <v/>
      </c>
      <c r="O51" s="1164" t="str">
        <f t="shared" si="27"/>
        <v/>
      </c>
      <c r="P51" s="1164" t="str">
        <f t="shared" si="27"/>
        <v/>
      </c>
      <c r="Q51" s="1164" t="str">
        <f t="shared" si="27"/>
        <v/>
      </c>
      <c r="R51" s="1164" t="str">
        <f t="shared" si="27"/>
        <v/>
      </c>
      <c r="S51" s="1164" t="str">
        <f t="shared" si="27"/>
        <v/>
      </c>
      <c r="T51" s="1164" t="str">
        <f t="shared" si="27"/>
        <v/>
      </c>
      <c r="U51" s="1164" t="str">
        <f t="shared" si="27"/>
        <v/>
      </c>
      <c r="V51" s="1164" t="str">
        <f t="shared" si="27"/>
        <v/>
      </c>
      <c r="W51" s="1164" t="str">
        <f t="shared" si="27"/>
        <v/>
      </c>
      <c r="X51" s="1164" t="str">
        <f t="shared" si="27"/>
        <v/>
      </c>
      <c r="Y51" s="1164" t="str">
        <f t="shared" si="27"/>
        <v/>
      </c>
      <c r="Z51" s="1164" t="str">
        <f t="shared" si="27"/>
        <v/>
      </c>
      <c r="AA51" s="1164" t="str">
        <f t="shared" si="27"/>
        <v/>
      </c>
      <c r="AB51" s="1164" t="str">
        <f t="shared" si="27"/>
        <v/>
      </c>
      <c r="AC51" s="1164" t="str">
        <f t="shared" si="27"/>
        <v/>
      </c>
      <c r="AD51" s="1164" t="str">
        <f>IFERROR(TEXT(WEEKDAY(+AD50),"aaa"),"")</f>
        <v/>
      </c>
      <c r="AE51" s="1164" t="str">
        <f t="shared" si="27"/>
        <v/>
      </c>
      <c r="AF51" s="1164" t="str">
        <f t="shared" si="27"/>
        <v/>
      </c>
      <c r="AG51" s="1164" t="str">
        <f t="shared" si="27"/>
        <v/>
      </c>
      <c r="AH51" s="1164" t="str">
        <f t="shared" si="27"/>
        <v/>
      </c>
      <c r="AI51" s="1164" t="str">
        <f t="shared" si="27"/>
        <v/>
      </c>
      <c r="AJ51" s="1164" t="str">
        <f t="shared" si="27"/>
        <v/>
      </c>
      <c r="AK51" s="3553"/>
      <c r="AL51" s="3600"/>
      <c r="AM51" s="3553"/>
      <c r="AN51" s="3555"/>
      <c r="AO51" s="3553"/>
      <c r="AP51" s="1035"/>
      <c r="AQ51" s="3576"/>
      <c r="AR51" s="3576"/>
    </row>
    <row r="52" spans="2:44" s="1165" customFormat="1" ht="21" customHeight="1">
      <c r="B52" s="1166" t="s">
        <v>1945</v>
      </c>
      <c r="C52" s="1167" t="s">
        <v>1953</v>
      </c>
      <c r="D52" s="1103" t="s">
        <v>1954</v>
      </c>
      <c r="E52" s="1104" t="s">
        <v>1948</v>
      </c>
      <c r="F52" s="1105"/>
      <c r="G52" s="1106"/>
      <c r="H52" s="1106"/>
      <c r="I52" s="1106"/>
      <c r="J52" s="1106"/>
      <c r="K52" s="1106"/>
      <c r="L52" s="1106"/>
      <c r="M52" s="1106"/>
      <c r="N52" s="1106"/>
      <c r="O52" s="1106"/>
      <c r="P52" s="1106"/>
      <c r="Q52" s="1106"/>
      <c r="R52" s="1106"/>
      <c r="S52" s="1106"/>
      <c r="T52" s="1106"/>
      <c r="U52" s="1106"/>
      <c r="V52" s="1106"/>
      <c r="W52" s="1106"/>
      <c r="X52" s="1106"/>
      <c r="Y52" s="1106"/>
      <c r="Z52" s="1106"/>
      <c r="AA52" s="1106"/>
      <c r="AB52" s="1106"/>
      <c r="AC52" s="1106"/>
      <c r="AD52" s="1106"/>
      <c r="AE52" s="1106"/>
      <c r="AF52" s="1106"/>
      <c r="AG52" s="1134"/>
      <c r="AH52" s="1134"/>
      <c r="AI52" s="1134"/>
      <c r="AJ52" s="1134"/>
      <c r="AK52" s="1107" t="s">
        <v>1955</v>
      </c>
      <c r="AL52" s="1107" t="s">
        <v>1956</v>
      </c>
      <c r="AM52" s="1107" t="s">
        <v>1957</v>
      </c>
      <c r="AN52" s="1108" t="s">
        <v>1958</v>
      </c>
      <c r="AO52" s="1107" t="s">
        <v>863</v>
      </c>
      <c r="AP52" s="1035"/>
      <c r="AQ52" s="3577"/>
      <c r="AR52" s="3577"/>
    </row>
    <row r="53" spans="2:44" s="1165" customFormat="1" ht="13.5" customHeight="1">
      <c r="B53" s="3580" t="s">
        <v>830</v>
      </c>
      <c r="C53" s="3583" t="s">
        <v>831</v>
      </c>
      <c r="D53" s="1109" t="s">
        <v>1935</v>
      </c>
      <c r="E53" s="1110"/>
      <c r="F53" s="1168"/>
      <c r="G53" s="1169"/>
      <c r="H53" s="1146"/>
      <c r="I53" s="1112"/>
      <c r="J53" s="1112"/>
      <c r="K53" s="1112"/>
      <c r="L53" s="1112"/>
      <c r="M53" s="1112"/>
      <c r="N53" s="1112"/>
      <c r="O53" s="1112"/>
      <c r="P53" s="1112"/>
      <c r="Q53" s="1112"/>
      <c r="R53" s="1112"/>
      <c r="S53" s="1112"/>
      <c r="T53" s="1112"/>
      <c r="U53" s="1112"/>
      <c r="V53" s="1112"/>
      <c r="W53" s="1112"/>
      <c r="X53" s="1112"/>
      <c r="Y53" s="1112"/>
      <c r="Z53" s="1112"/>
      <c r="AA53" s="1112"/>
      <c r="AB53" s="1112"/>
      <c r="AC53" s="1112"/>
      <c r="AD53" s="1112"/>
      <c r="AE53" s="1112"/>
      <c r="AF53" s="1112"/>
      <c r="AG53" s="1112"/>
      <c r="AH53" s="1112"/>
      <c r="AI53" s="1113"/>
      <c r="AJ53" s="1113"/>
      <c r="AK53" s="1114">
        <f>IF(D53="","",COUNT($F$50:$AJ$50)-AL53)</f>
        <v>0</v>
      </c>
      <c r="AL53" s="1115">
        <f>IF(D53="","",AQ53+AR53)</f>
        <v>0</v>
      </c>
      <c r="AM53" s="1115">
        <f>IF(D53="","",COUNTIF(F53:AJ53,"休"))</f>
        <v>0</v>
      </c>
      <c r="AN53" s="1116" t="str">
        <f>IF(D53="","",IFERROR(ROUND(AM53/AK53,3),""))</f>
        <v/>
      </c>
      <c r="AO53" s="3586" t="e">
        <f>ROUND(AVERAGE(AN53:AN68),3)</f>
        <v>#DIV/0!</v>
      </c>
      <c r="AP53" s="1035"/>
      <c r="AQ53" s="1117">
        <f>+COUNTIF(F53:AJ53,"－")</f>
        <v>0</v>
      </c>
      <c r="AR53" s="1117">
        <f t="shared" ref="AR53:AR58" si="28">+COUNTIF(H53:AJ53,"外")</f>
        <v>0</v>
      </c>
    </row>
    <row r="54" spans="2:44" s="1165" customFormat="1" ht="13.5" customHeight="1">
      <c r="B54" s="3581"/>
      <c r="C54" s="3584"/>
      <c r="D54" s="1118" t="s">
        <v>1936</v>
      </c>
      <c r="E54" s="1110"/>
      <c r="F54" s="1170"/>
      <c r="G54" s="1171"/>
      <c r="H54" s="1121"/>
      <c r="I54" s="1120"/>
      <c r="J54" s="1120"/>
      <c r="K54" s="1120"/>
      <c r="L54" s="1120"/>
      <c r="M54" s="1120"/>
      <c r="N54" s="1120"/>
      <c r="O54" s="1120"/>
      <c r="P54" s="1120"/>
      <c r="Q54" s="1120"/>
      <c r="R54" s="1120"/>
      <c r="S54" s="1120"/>
      <c r="T54" s="1120"/>
      <c r="U54" s="1120"/>
      <c r="V54" s="1120"/>
      <c r="W54" s="1120"/>
      <c r="X54" s="1120"/>
      <c r="Y54" s="1120"/>
      <c r="Z54" s="1120"/>
      <c r="AA54" s="1120"/>
      <c r="AB54" s="1120"/>
      <c r="AC54" s="1120"/>
      <c r="AD54" s="1120"/>
      <c r="AE54" s="1120"/>
      <c r="AF54" s="1120"/>
      <c r="AG54" s="1120"/>
      <c r="AH54" s="1120"/>
      <c r="AI54" s="1121"/>
      <c r="AJ54" s="1121"/>
      <c r="AK54" s="1114">
        <f t="shared" ref="AK54:AK58" si="29">IF(D54="","",COUNT($F$50:$AJ$50)-AL54)</f>
        <v>0</v>
      </c>
      <c r="AL54" s="1115">
        <f t="shared" ref="AL54:AL58" si="30">IF(D54="","",AQ54+AR54)</f>
        <v>0</v>
      </c>
      <c r="AM54" s="1115">
        <f t="shared" ref="AM54:AM58" si="31">IF(D54="","",COUNTIF(F54:AJ54,"休"))</f>
        <v>0</v>
      </c>
      <c r="AN54" s="1116" t="str">
        <f t="shared" ref="AN54:AN58" si="32">IF(D54="","",IFERROR(ROUND(AM54/AK54,3),""))</f>
        <v/>
      </c>
      <c r="AO54" s="3587"/>
      <c r="AP54" s="1035"/>
      <c r="AQ54" s="1117">
        <f>+COUNTIF(F54:AJ54,"－")</f>
        <v>0</v>
      </c>
      <c r="AR54" s="1117">
        <f t="shared" si="28"/>
        <v>0</v>
      </c>
    </row>
    <row r="55" spans="2:44" s="1165" customFormat="1">
      <c r="B55" s="3581"/>
      <c r="C55" s="3584"/>
      <c r="D55" s="1124" t="s">
        <v>1937</v>
      </c>
      <c r="E55" s="1110"/>
      <c r="F55" s="1170"/>
      <c r="G55" s="1120"/>
      <c r="H55" s="1172"/>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0"/>
      <c r="AE55" s="1120"/>
      <c r="AF55" s="1120"/>
      <c r="AG55" s="1120"/>
      <c r="AH55" s="1120"/>
      <c r="AI55" s="1120"/>
      <c r="AJ55" s="1121"/>
      <c r="AK55" s="1114">
        <f t="shared" si="29"/>
        <v>0</v>
      </c>
      <c r="AL55" s="1115">
        <f t="shared" si="30"/>
        <v>0</v>
      </c>
      <c r="AM55" s="1115">
        <f t="shared" si="31"/>
        <v>0</v>
      </c>
      <c r="AN55" s="1116" t="str">
        <f t="shared" si="32"/>
        <v/>
      </c>
      <c r="AO55" s="3587"/>
      <c r="AP55" s="1035"/>
      <c r="AQ55" s="1117">
        <f t="shared" ref="AQ55:AQ58" si="33">+COUNTIF(F55:AJ55,"－")</f>
        <v>0</v>
      </c>
      <c r="AR55" s="1117">
        <f t="shared" si="28"/>
        <v>0</v>
      </c>
    </row>
    <row r="56" spans="2:44" s="1165" customFormat="1">
      <c r="B56" s="3581"/>
      <c r="C56" s="3584"/>
      <c r="D56" s="1124" t="s">
        <v>1938</v>
      </c>
      <c r="E56" s="1125"/>
      <c r="F56" s="1170"/>
      <c r="G56" s="1171"/>
      <c r="H56" s="1172"/>
      <c r="I56" s="1120"/>
      <c r="J56" s="1120"/>
      <c r="K56" s="1120"/>
      <c r="L56" s="1120"/>
      <c r="M56" s="1120"/>
      <c r="N56" s="1120"/>
      <c r="O56" s="1120"/>
      <c r="P56" s="1120"/>
      <c r="Q56" s="1120"/>
      <c r="R56" s="1120"/>
      <c r="S56" s="1120"/>
      <c r="T56" s="1120"/>
      <c r="U56" s="1120"/>
      <c r="V56" s="1120"/>
      <c r="W56" s="1120"/>
      <c r="X56" s="1120"/>
      <c r="Y56" s="1120"/>
      <c r="Z56" s="1120"/>
      <c r="AA56" s="1120"/>
      <c r="AB56" s="1120"/>
      <c r="AC56" s="1120"/>
      <c r="AD56" s="1120"/>
      <c r="AE56" s="1120"/>
      <c r="AF56" s="1120"/>
      <c r="AG56" s="1120"/>
      <c r="AH56" s="1120"/>
      <c r="AI56" s="1121"/>
      <c r="AJ56" s="1120"/>
      <c r="AK56" s="1114">
        <f t="shared" si="29"/>
        <v>0</v>
      </c>
      <c r="AL56" s="1115">
        <f t="shared" si="30"/>
        <v>0</v>
      </c>
      <c r="AM56" s="1115">
        <f t="shared" si="31"/>
        <v>0</v>
      </c>
      <c r="AN56" s="1116" t="str">
        <f t="shared" si="32"/>
        <v/>
      </c>
      <c r="AO56" s="3587"/>
      <c r="AP56" s="1035"/>
      <c r="AQ56" s="1117">
        <f t="shared" si="33"/>
        <v>0</v>
      </c>
      <c r="AR56" s="1117">
        <f t="shared" si="28"/>
        <v>0</v>
      </c>
    </row>
    <row r="57" spans="2:44" s="1165" customFormat="1">
      <c r="B57" s="3581"/>
      <c r="C57" s="3584"/>
      <c r="D57" s="1124" t="s">
        <v>1939</v>
      </c>
      <c r="E57" s="1110"/>
      <c r="F57" s="1170"/>
      <c r="G57" s="1171"/>
      <c r="H57" s="1121"/>
      <c r="I57" s="1120"/>
      <c r="J57" s="1120"/>
      <c r="K57" s="1120"/>
      <c r="L57" s="1120"/>
      <c r="M57" s="1120"/>
      <c r="N57" s="1120"/>
      <c r="O57" s="1120"/>
      <c r="P57" s="1120"/>
      <c r="Q57" s="1120"/>
      <c r="R57" s="1120"/>
      <c r="S57" s="1120"/>
      <c r="T57" s="1120"/>
      <c r="U57" s="1120"/>
      <c r="V57" s="1120"/>
      <c r="W57" s="1120"/>
      <c r="X57" s="1120"/>
      <c r="Y57" s="1120"/>
      <c r="Z57" s="1120"/>
      <c r="AA57" s="1120"/>
      <c r="AB57" s="1120"/>
      <c r="AC57" s="1120"/>
      <c r="AD57" s="1120"/>
      <c r="AE57" s="1120"/>
      <c r="AF57" s="1120"/>
      <c r="AG57" s="1120"/>
      <c r="AH57" s="1120"/>
      <c r="AI57" s="1121"/>
      <c r="AJ57" s="1121"/>
      <c r="AK57" s="1114">
        <f t="shared" si="29"/>
        <v>0</v>
      </c>
      <c r="AL57" s="1115">
        <f t="shared" si="30"/>
        <v>0</v>
      </c>
      <c r="AM57" s="1115">
        <f t="shared" si="31"/>
        <v>0</v>
      </c>
      <c r="AN57" s="1116" t="str">
        <f t="shared" si="32"/>
        <v/>
      </c>
      <c r="AO57" s="3587"/>
      <c r="AP57" s="1035"/>
      <c r="AQ57" s="1117">
        <f t="shared" si="33"/>
        <v>0</v>
      </c>
      <c r="AR57" s="1117">
        <f t="shared" si="28"/>
        <v>0</v>
      </c>
    </row>
    <row r="58" spans="2:44" s="1165" customFormat="1">
      <c r="B58" s="3582"/>
      <c r="C58" s="3585"/>
      <c r="D58" s="1126">
        <f>E$29</f>
        <v>0</v>
      </c>
      <c r="E58" s="1127"/>
      <c r="F58" s="1148"/>
      <c r="G58" s="1173"/>
      <c r="H58" s="1149"/>
      <c r="I58" s="1130"/>
      <c r="J58" s="1130"/>
      <c r="K58" s="1130"/>
      <c r="L58" s="1130"/>
      <c r="M58" s="1130"/>
      <c r="N58" s="1130"/>
      <c r="O58" s="1130"/>
      <c r="P58" s="1130"/>
      <c r="Q58" s="1130"/>
      <c r="R58" s="1130"/>
      <c r="S58" s="1130"/>
      <c r="T58" s="1130"/>
      <c r="U58" s="1130"/>
      <c r="V58" s="1130"/>
      <c r="W58" s="1130"/>
      <c r="X58" s="1130"/>
      <c r="Y58" s="1130"/>
      <c r="Z58" s="1130"/>
      <c r="AA58" s="1130"/>
      <c r="AB58" s="1130"/>
      <c r="AC58" s="1130"/>
      <c r="AD58" s="1130"/>
      <c r="AE58" s="1130"/>
      <c r="AF58" s="1130"/>
      <c r="AG58" s="1130"/>
      <c r="AH58" s="1130"/>
      <c r="AI58" s="1131"/>
      <c r="AJ58" s="1131"/>
      <c r="AK58" s="1114">
        <f t="shared" si="29"/>
        <v>0</v>
      </c>
      <c r="AL58" s="1115">
        <f t="shared" si="30"/>
        <v>0</v>
      </c>
      <c r="AM58" s="1132">
        <f t="shared" si="31"/>
        <v>0</v>
      </c>
      <c r="AN58" s="1116" t="str">
        <f t="shared" si="32"/>
        <v/>
      </c>
      <c r="AO58" s="3587"/>
      <c r="AP58" s="1035"/>
      <c r="AQ58" s="1117">
        <f t="shared" si="33"/>
        <v>0</v>
      </c>
      <c r="AR58" s="1117">
        <f t="shared" si="28"/>
        <v>0</v>
      </c>
    </row>
    <row r="59" spans="2:44" s="1165" customFormat="1">
      <c r="B59" s="3580" t="s">
        <v>832</v>
      </c>
      <c r="C59" s="3583" t="s">
        <v>833</v>
      </c>
      <c r="D59" s="1103" t="s">
        <v>1951</v>
      </c>
      <c r="E59" s="1174" t="s">
        <v>1948</v>
      </c>
      <c r="F59" s="1105"/>
      <c r="G59" s="1134"/>
      <c r="H59" s="1106"/>
      <c r="I59" s="1106"/>
      <c r="J59" s="1106"/>
      <c r="K59" s="1106"/>
      <c r="L59" s="1106"/>
      <c r="M59" s="1106"/>
      <c r="N59" s="1106"/>
      <c r="O59" s="1106"/>
      <c r="P59" s="1106"/>
      <c r="Q59" s="1106"/>
      <c r="R59" s="1106"/>
      <c r="S59" s="1106"/>
      <c r="T59" s="1106"/>
      <c r="U59" s="1106"/>
      <c r="V59" s="1106"/>
      <c r="W59" s="1106"/>
      <c r="X59" s="1106"/>
      <c r="Y59" s="1106"/>
      <c r="Z59" s="1106"/>
      <c r="AA59" s="1106"/>
      <c r="AB59" s="1106"/>
      <c r="AC59" s="1106"/>
      <c r="AD59" s="1106"/>
      <c r="AE59" s="1106"/>
      <c r="AF59" s="1106"/>
      <c r="AG59" s="1134"/>
      <c r="AH59" s="1134"/>
      <c r="AI59" s="1134"/>
      <c r="AJ59" s="1134"/>
      <c r="AK59" s="1135"/>
      <c r="AL59" s="1117"/>
      <c r="AM59" s="1136"/>
      <c r="AN59" s="1137"/>
      <c r="AO59" s="3587"/>
      <c r="AP59" s="1035"/>
      <c r="AQ59" s="1039"/>
      <c r="AR59" s="1039"/>
    </row>
    <row r="60" spans="2:44" s="1165" customFormat="1">
      <c r="B60" s="3581"/>
      <c r="C60" s="3584"/>
      <c r="D60" s="1138" t="s">
        <v>1935</v>
      </c>
      <c r="E60" s="1110"/>
      <c r="F60" s="1168"/>
      <c r="G60" s="1175"/>
      <c r="H60" s="1175"/>
      <c r="I60" s="1175"/>
      <c r="J60" s="1175"/>
      <c r="K60" s="1175"/>
      <c r="L60" s="1175"/>
      <c r="M60" s="1175"/>
      <c r="N60" s="1175"/>
      <c r="O60" s="1175"/>
      <c r="P60" s="1175"/>
      <c r="Q60" s="1175"/>
      <c r="R60" s="1175"/>
      <c r="S60" s="1175"/>
      <c r="T60" s="1175"/>
      <c r="U60" s="1175"/>
      <c r="V60" s="1175"/>
      <c r="W60" s="1175"/>
      <c r="X60" s="1175"/>
      <c r="Y60" s="1175"/>
      <c r="Z60" s="1175"/>
      <c r="AA60" s="1175"/>
      <c r="AB60" s="1175"/>
      <c r="AC60" s="1175"/>
      <c r="AD60" s="1175"/>
      <c r="AE60" s="1175"/>
      <c r="AF60" s="1175"/>
      <c r="AG60" s="1175"/>
      <c r="AH60" s="1175"/>
      <c r="AI60" s="1175"/>
      <c r="AJ60" s="1176"/>
      <c r="AK60" s="1114">
        <f>IF(D60="","",COUNT($F$50:$AJ$50)-AL60)</f>
        <v>0</v>
      </c>
      <c r="AL60" s="1115">
        <f>IF(D60="","",AQ60+AR60)</f>
        <v>0</v>
      </c>
      <c r="AM60" s="1115">
        <f>IF(D60="","",COUNTIF(F60:AJ60,"休"))</f>
        <v>0</v>
      </c>
      <c r="AN60" s="1116" t="str">
        <f>IF(D60="","",IFERROR(ROUND(AM60/AK60,3),""))</f>
        <v/>
      </c>
      <c r="AO60" s="3587"/>
      <c r="AP60" s="1035"/>
      <c r="AQ60" s="1117">
        <f>+COUNTIF(F60:AJ60,"－")</f>
        <v>0</v>
      </c>
      <c r="AR60" s="1117">
        <f>+COUNTIF(F60:AJ60,"外")</f>
        <v>0</v>
      </c>
    </row>
    <row r="61" spans="2:44" s="1165" customFormat="1">
      <c r="B61" s="3581"/>
      <c r="C61" s="3584"/>
      <c r="D61" s="1118" t="s">
        <v>1936</v>
      </c>
      <c r="E61" s="1110"/>
      <c r="F61" s="1177"/>
      <c r="G61" s="1130"/>
      <c r="H61" s="1130"/>
      <c r="I61" s="1130"/>
      <c r="J61" s="1130"/>
      <c r="K61" s="1142"/>
      <c r="L61" s="1142"/>
      <c r="M61" s="1130"/>
      <c r="N61" s="1130"/>
      <c r="O61" s="1130"/>
      <c r="P61" s="1130"/>
      <c r="Q61" s="1142"/>
      <c r="R61" s="1142"/>
      <c r="S61" s="1130"/>
      <c r="T61" s="1130"/>
      <c r="U61" s="1130"/>
      <c r="V61" s="1130"/>
      <c r="W61" s="1130"/>
      <c r="X61" s="1130"/>
      <c r="Y61" s="1142"/>
      <c r="Z61" s="1130"/>
      <c r="AA61" s="1130"/>
      <c r="AB61" s="1130"/>
      <c r="AC61" s="1130"/>
      <c r="AD61" s="1130"/>
      <c r="AE61" s="1130"/>
      <c r="AF61" s="1142"/>
      <c r="AG61" s="1130"/>
      <c r="AH61" s="1130"/>
      <c r="AI61" s="1131"/>
      <c r="AJ61" s="1131"/>
      <c r="AK61" s="1114">
        <f t="shared" ref="AK61:AK63" si="34">IF(D61="","",COUNT($F$50:$AJ$50)-AL61)</f>
        <v>0</v>
      </c>
      <c r="AL61" s="1115">
        <f t="shared" ref="AL61:AL63" si="35">IF(D61="","",AQ61+AR61)</f>
        <v>0</v>
      </c>
      <c r="AM61" s="1115">
        <f t="shared" ref="AM61:AM63" si="36">IF(D61="","",COUNTIF(F61:AJ61,"休"))</f>
        <v>0</v>
      </c>
      <c r="AN61" s="1116" t="str">
        <f t="shared" ref="AN61:AN63" si="37">IF(D61="","",IFERROR(ROUND(AM61/AK61,3),""))</f>
        <v/>
      </c>
      <c r="AO61" s="3587"/>
      <c r="AP61" s="1035"/>
      <c r="AQ61" s="1117">
        <f>+COUNTIF(F61:AJ61,"－")</f>
        <v>0</v>
      </c>
      <c r="AR61" s="1117">
        <f>+COUNTIF(F61:AJ61,"外")</f>
        <v>0</v>
      </c>
    </row>
    <row r="62" spans="2:44" s="1165" customFormat="1">
      <c r="B62" s="3581"/>
      <c r="C62" s="3584"/>
      <c r="D62" s="1035"/>
      <c r="E62" s="1110"/>
      <c r="F62" s="1170"/>
      <c r="G62" s="1120"/>
      <c r="H62" s="1120"/>
      <c r="I62" s="1120"/>
      <c r="J62" s="1120"/>
      <c r="K62" s="1120"/>
      <c r="L62" s="1120"/>
      <c r="M62" s="1120"/>
      <c r="N62" s="1120"/>
      <c r="O62" s="1120"/>
      <c r="P62" s="1120"/>
      <c r="Q62" s="1120"/>
      <c r="R62" s="1120"/>
      <c r="S62" s="1120"/>
      <c r="T62" s="1120"/>
      <c r="U62" s="1120"/>
      <c r="V62" s="1120"/>
      <c r="W62" s="1120"/>
      <c r="X62" s="1120"/>
      <c r="Y62" s="1120"/>
      <c r="Z62" s="1120"/>
      <c r="AA62" s="1120"/>
      <c r="AB62" s="1120"/>
      <c r="AC62" s="1120"/>
      <c r="AD62" s="1120"/>
      <c r="AE62" s="1120"/>
      <c r="AF62" s="1120"/>
      <c r="AG62" s="1121"/>
      <c r="AH62" s="1121"/>
      <c r="AI62" s="1121"/>
      <c r="AJ62" s="1121"/>
      <c r="AK62" s="1114" t="str">
        <f t="shared" si="34"/>
        <v/>
      </c>
      <c r="AL62" s="1115" t="str">
        <f t="shared" si="35"/>
        <v/>
      </c>
      <c r="AM62" s="1115" t="str">
        <f t="shared" si="36"/>
        <v/>
      </c>
      <c r="AN62" s="1116" t="str">
        <f t="shared" si="37"/>
        <v/>
      </c>
      <c r="AO62" s="3587"/>
      <c r="AP62" s="1035"/>
      <c r="AQ62" s="1117">
        <f>+COUNTIF(F62:AJ62,"－")</f>
        <v>0</v>
      </c>
      <c r="AR62" s="1117">
        <f>+COUNTIF(F62:AJ62,"外")</f>
        <v>0</v>
      </c>
    </row>
    <row r="63" spans="2:44" s="1165" customFormat="1">
      <c r="B63" s="3581"/>
      <c r="C63" s="3585"/>
      <c r="D63" s="1140"/>
      <c r="E63" s="1178"/>
      <c r="F63" s="1179"/>
      <c r="G63" s="1131"/>
      <c r="H63" s="1142"/>
      <c r="I63" s="1142"/>
      <c r="J63" s="1142"/>
      <c r="K63" s="1142"/>
      <c r="L63" s="1142"/>
      <c r="M63" s="1142"/>
      <c r="N63" s="1142"/>
      <c r="O63" s="1142"/>
      <c r="P63" s="1142"/>
      <c r="Q63" s="1142"/>
      <c r="R63" s="1142"/>
      <c r="S63" s="1142"/>
      <c r="T63" s="1142"/>
      <c r="U63" s="1142"/>
      <c r="V63" s="1142"/>
      <c r="W63" s="1142"/>
      <c r="X63" s="1142"/>
      <c r="Y63" s="1142"/>
      <c r="Z63" s="1142"/>
      <c r="AA63" s="1142"/>
      <c r="AB63" s="1142"/>
      <c r="AC63" s="1142"/>
      <c r="AD63" s="1142"/>
      <c r="AE63" s="1142"/>
      <c r="AF63" s="1142"/>
      <c r="AG63" s="1113"/>
      <c r="AH63" s="1113"/>
      <c r="AI63" s="1113"/>
      <c r="AJ63" s="1113"/>
      <c r="AK63" s="1114" t="str">
        <f t="shared" si="34"/>
        <v/>
      </c>
      <c r="AL63" s="1115" t="str">
        <f t="shared" si="35"/>
        <v/>
      </c>
      <c r="AM63" s="1115" t="str">
        <f t="shared" si="36"/>
        <v/>
      </c>
      <c r="AN63" s="1116" t="str">
        <f t="shared" si="37"/>
        <v/>
      </c>
      <c r="AO63" s="3587"/>
      <c r="AP63" s="1035"/>
      <c r="AQ63" s="1117">
        <f>+COUNTIF(F63:AJ63,"－")</f>
        <v>0</v>
      </c>
      <c r="AR63" s="1117">
        <f>+COUNTIF(F63:AJ63,"外")</f>
        <v>0</v>
      </c>
    </row>
    <row r="64" spans="2:44" s="1165" customFormat="1">
      <c r="B64" s="3581"/>
      <c r="C64" s="3583" t="s">
        <v>834</v>
      </c>
      <c r="D64" s="1103" t="s">
        <v>1951</v>
      </c>
      <c r="E64" s="1104" t="s">
        <v>1948</v>
      </c>
      <c r="F64" s="1105"/>
      <c r="G64" s="1134"/>
      <c r="H64" s="1106"/>
      <c r="I64" s="1106"/>
      <c r="J64" s="1106"/>
      <c r="K64" s="1106"/>
      <c r="L64" s="1106"/>
      <c r="M64" s="1106"/>
      <c r="N64" s="1106"/>
      <c r="O64" s="1106"/>
      <c r="P64" s="1106"/>
      <c r="Q64" s="1106"/>
      <c r="R64" s="1106"/>
      <c r="S64" s="1106"/>
      <c r="T64" s="1106"/>
      <c r="U64" s="1106"/>
      <c r="V64" s="1106"/>
      <c r="W64" s="1106"/>
      <c r="X64" s="1106"/>
      <c r="Y64" s="1106"/>
      <c r="Z64" s="1106"/>
      <c r="AA64" s="1106"/>
      <c r="AB64" s="1106"/>
      <c r="AC64" s="1106"/>
      <c r="AD64" s="1106"/>
      <c r="AE64" s="1106"/>
      <c r="AF64" s="1106"/>
      <c r="AG64" s="1134"/>
      <c r="AH64" s="1134"/>
      <c r="AI64" s="1134"/>
      <c r="AJ64" s="1134"/>
      <c r="AK64" s="1135"/>
      <c r="AL64" s="1117"/>
      <c r="AM64" s="1144"/>
      <c r="AN64" s="1137"/>
      <c r="AO64" s="3587"/>
      <c r="AP64" s="1035"/>
      <c r="AQ64" s="1039"/>
      <c r="AR64" s="1039"/>
    </row>
    <row r="65" spans="2:44" s="1165" customFormat="1">
      <c r="B65" s="3581"/>
      <c r="C65" s="3584"/>
      <c r="D65" s="1145" t="s">
        <v>1936</v>
      </c>
      <c r="E65" s="1110"/>
      <c r="F65" s="1168"/>
      <c r="G65" s="1175"/>
      <c r="H65" s="1112"/>
      <c r="I65" s="1112"/>
      <c r="J65" s="1112"/>
      <c r="K65" s="1112"/>
      <c r="L65" s="1112"/>
      <c r="M65" s="1112"/>
      <c r="N65" s="1112"/>
      <c r="O65" s="1112"/>
      <c r="P65" s="1112"/>
      <c r="Q65" s="1112"/>
      <c r="R65" s="1112"/>
      <c r="S65" s="1112"/>
      <c r="T65" s="1112"/>
      <c r="U65" s="1112"/>
      <c r="V65" s="1112"/>
      <c r="W65" s="1112"/>
      <c r="X65" s="1112"/>
      <c r="Y65" s="1175"/>
      <c r="Z65" s="1175"/>
      <c r="AA65" s="1112"/>
      <c r="AB65" s="1112"/>
      <c r="AC65" s="1112"/>
      <c r="AD65" s="1112"/>
      <c r="AE65" s="1112"/>
      <c r="AF65" s="1112"/>
      <c r="AG65" s="1146"/>
      <c r="AH65" s="1146"/>
      <c r="AI65" s="1112"/>
      <c r="AJ65" s="1112"/>
      <c r="AK65" s="1114">
        <f>IF(D65="","",COUNT($F$50:$AJ$50)-AL65)</f>
        <v>0</v>
      </c>
      <c r="AL65" s="1115">
        <f>IF(D65="","",AQ65+AR65)</f>
        <v>0</v>
      </c>
      <c r="AM65" s="1115">
        <f>IF(D65="","",COUNTIF(F65:AJ65,"休"))</f>
        <v>0</v>
      </c>
      <c r="AN65" s="1116" t="str">
        <f>IF(D65="","",IFERROR(ROUND(AM65/AK65,3),""))</f>
        <v/>
      </c>
      <c r="AO65" s="3587"/>
      <c r="AP65" s="1035"/>
      <c r="AQ65" s="1117">
        <f>+COUNTIF(F65:AJ65,"－")</f>
        <v>0</v>
      </c>
      <c r="AR65" s="1117">
        <f>+COUNTIF(F65:AJ65,"外")</f>
        <v>0</v>
      </c>
    </row>
    <row r="66" spans="2:44" s="1165" customFormat="1">
      <c r="B66" s="3581"/>
      <c r="C66" s="3584"/>
      <c r="D66" s="1035"/>
      <c r="E66" s="1110"/>
      <c r="F66" s="1170"/>
      <c r="G66" s="1120"/>
      <c r="H66" s="1120"/>
      <c r="I66" s="1120"/>
      <c r="J66" s="1120"/>
      <c r="K66" s="1120"/>
      <c r="L66" s="1120"/>
      <c r="M66" s="1120"/>
      <c r="N66" s="1120"/>
      <c r="O66" s="1120"/>
      <c r="P66" s="1120"/>
      <c r="Q66" s="1120"/>
      <c r="R66" s="1120"/>
      <c r="S66" s="1120"/>
      <c r="T66" s="1120"/>
      <c r="U66" s="1120"/>
      <c r="V66" s="1120"/>
      <c r="W66" s="1120"/>
      <c r="X66" s="1120"/>
      <c r="Y66" s="1120"/>
      <c r="Z66" s="1120"/>
      <c r="AA66" s="1120"/>
      <c r="AB66" s="1120"/>
      <c r="AC66" s="1120"/>
      <c r="AD66" s="1120"/>
      <c r="AE66" s="1120"/>
      <c r="AF66" s="1120"/>
      <c r="AG66" s="1121"/>
      <c r="AH66" s="1121"/>
      <c r="AI66" s="1121"/>
      <c r="AJ66" s="1121"/>
      <c r="AK66" s="1114" t="str">
        <f t="shared" ref="AK66:AK68" si="38">IF(D66="","",COUNT($F$50:$AJ$50)-AL66)</f>
        <v/>
      </c>
      <c r="AL66" s="1115" t="str">
        <f t="shared" ref="AL66:AL68" si="39">IF(D66="","",AQ66+AR66)</f>
        <v/>
      </c>
      <c r="AM66" s="1115" t="str">
        <f t="shared" ref="AM66:AM68" si="40">IF(D66="","",COUNTIF(F66:AJ66,"休"))</f>
        <v/>
      </c>
      <c r="AN66" s="1116" t="str">
        <f t="shared" ref="AN66:AN68" si="41">IF(D66="","",IFERROR(ROUND(AM66/AK66,3),""))</f>
        <v/>
      </c>
      <c r="AO66" s="3587"/>
      <c r="AP66" s="1035"/>
      <c r="AQ66" s="1117">
        <f>+COUNTIF(F66:AJ66,"－")</f>
        <v>0</v>
      </c>
      <c r="AR66" s="1117">
        <f>+COUNTIF(F66:AJ66,"外")</f>
        <v>0</v>
      </c>
    </row>
    <row r="67" spans="2:44" s="1165" customFormat="1">
      <c r="B67" s="3581"/>
      <c r="C67" s="3584"/>
      <c r="D67" s="1147"/>
      <c r="E67" s="1110"/>
      <c r="F67" s="1170"/>
      <c r="G67" s="1120"/>
      <c r="H67" s="1120"/>
      <c r="I67" s="1120"/>
      <c r="J67" s="1120"/>
      <c r="K67" s="1120"/>
      <c r="L67" s="1120"/>
      <c r="M67" s="1120"/>
      <c r="N67" s="1120"/>
      <c r="O67" s="1120"/>
      <c r="P67" s="1120"/>
      <c r="Q67" s="1120"/>
      <c r="R67" s="1120"/>
      <c r="S67" s="1120"/>
      <c r="T67" s="1120"/>
      <c r="U67" s="1120"/>
      <c r="V67" s="1120"/>
      <c r="W67" s="1120"/>
      <c r="X67" s="1120"/>
      <c r="Y67" s="1120"/>
      <c r="Z67" s="1120"/>
      <c r="AA67" s="1120"/>
      <c r="AB67" s="1120"/>
      <c r="AC67" s="1120"/>
      <c r="AD67" s="1120"/>
      <c r="AE67" s="1120"/>
      <c r="AF67" s="1120"/>
      <c r="AG67" s="1121"/>
      <c r="AH67" s="1121"/>
      <c r="AI67" s="1121"/>
      <c r="AJ67" s="1121"/>
      <c r="AK67" s="1114" t="str">
        <f t="shared" si="38"/>
        <v/>
      </c>
      <c r="AL67" s="1115" t="str">
        <f t="shared" si="39"/>
        <v/>
      </c>
      <c r="AM67" s="1115" t="str">
        <f t="shared" si="40"/>
        <v/>
      </c>
      <c r="AN67" s="1116" t="str">
        <f t="shared" si="41"/>
        <v/>
      </c>
      <c r="AO67" s="3587"/>
      <c r="AP67" s="1035"/>
      <c r="AQ67" s="1117">
        <f>+COUNTIF(F67:AJ67,"－")</f>
        <v>0</v>
      </c>
      <c r="AR67" s="1117">
        <f>+COUNTIF(F67:AJ67,"外")</f>
        <v>0</v>
      </c>
    </row>
    <row r="68" spans="2:44" s="1165" customFormat="1" ht="13.8" thickBot="1">
      <c r="B68" s="3582"/>
      <c r="C68" s="3585"/>
      <c r="D68" s="1140"/>
      <c r="E68" s="1178"/>
      <c r="F68" s="1148"/>
      <c r="G68" s="1180"/>
      <c r="H68" s="1180"/>
      <c r="I68" s="1129"/>
      <c r="J68" s="1129"/>
      <c r="K68" s="1129"/>
      <c r="L68" s="1129"/>
      <c r="M68" s="1129"/>
      <c r="N68" s="1129"/>
      <c r="O68" s="1129"/>
      <c r="P68" s="1129"/>
      <c r="Q68" s="1129"/>
      <c r="R68" s="1129"/>
      <c r="S68" s="1129"/>
      <c r="T68" s="1129"/>
      <c r="U68" s="1129"/>
      <c r="V68" s="1129"/>
      <c r="W68" s="1129"/>
      <c r="X68" s="1129"/>
      <c r="Y68" s="1129"/>
      <c r="Z68" s="1129"/>
      <c r="AA68" s="1129"/>
      <c r="AB68" s="1129"/>
      <c r="AC68" s="1129"/>
      <c r="AD68" s="1129"/>
      <c r="AE68" s="1129"/>
      <c r="AF68" s="1129"/>
      <c r="AG68" s="1149"/>
      <c r="AH68" s="1149"/>
      <c r="AI68" s="1149"/>
      <c r="AJ68" s="1149"/>
      <c r="AK68" s="1150" t="str">
        <f t="shared" si="38"/>
        <v/>
      </c>
      <c r="AL68" s="1132" t="str">
        <f t="shared" si="39"/>
        <v/>
      </c>
      <c r="AM68" s="1132" t="str">
        <f t="shared" si="40"/>
        <v/>
      </c>
      <c r="AN68" s="1116" t="str">
        <f t="shared" si="41"/>
        <v/>
      </c>
      <c r="AO68" s="3588"/>
      <c r="AP68" s="1035"/>
      <c r="AQ68" s="1117">
        <f>+COUNTIF(F68:AJ68,"－")</f>
        <v>0</v>
      </c>
      <c r="AR68" s="1117">
        <f>+COUNTIF(F68:AJ68,"外")</f>
        <v>0</v>
      </c>
    </row>
    <row r="69" spans="2:44" ht="13.8" thickBot="1">
      <c r="B69" s="1152"/>
      <c r="C69" s="1153"/>
      <c r="D69" s="1147"/>
      <c r="E69" s="1089"/>
      <c r="F69" s="1113"/>
      <c r="G69" s="1113"/>
      <c r="H69" s="1113"/>
      <c r="I69" s="1113"/>
      <c r="J69" s="1113"/>
      <c r="K69" s="1113"/>
      <c r="L69" s="1113"/>
      <c r="M69" s="1113"/>
      <c r="N69" s="1113"/>
      <c r="O69" s="1113"/>
      <c r="P69" s="1113"/>
      <c r="Q69" s="1113"/>
      <c r="R69" s="1113"/>
      <c r="S69" s="1113"/>
      <c r="T69" s="1113"/>
      <c r="U69" s="1113"/>
      <c r="V69" s="1113"/>
      <c r="W69" s="1113"/>
      <c r="X69" s="1113"/>
      <c r="Y69" s="1113"/>
      <c r="Z69" s="1113"/>
      <c r="AA69" s="1113"/>
      <c r="AB69" s="1113"/>
      <c r="AC69" s="1113"/>
      <c r="AD69" s="1113"/>
      <c r="AE69" s="1113"/>
      <c r="AF69" s="1113"/>
      <c r="AG69" s="1113"/>
      <c r="AH69" s="1113"/>
      <c r="AI69" s="1113"/>
      <c r="AJ69" s="1113"/>
      <c r="AK69" s="1154"/>
      <c r="AL69" s="1155"/>
      <c r="AN69" s="1156" t="s">
        <v>1952</v>
      </c>
      <c r="AO69" s="1157" t="e">
        <f>IF(AO53&gt;=0.285,"OK","NG")</f>
        <v>#DIV/0!</v>
      </c>
      <c r="AQ69" s="1155"/>
      <c r="AR69" s="1155"/>
    </row>
    <row r="70" spans="2:44">
      <c r="F70" s="1158"/>
      <c r="G70" s="1158"/>
      <c r="H70" s="1158"/>
      <c r="I70" s="1158"/>
      <c r="J70" s="1158"/>
      <c r="K70" s="1158"/>
      <c r="L70" s="1158"/>
      <c r="M70" s="1158"/>
      <c r="N70" s="1158"/>
      <c r="O70" s="1158"/>
      <c r="P70" s="1158"/>
      <c r="Q70" s="1158"/>
      <c r="R70" s="1158"/>
      <c r="S70" s="1158"/>
      <c r="T70" s="1158"/>
      <c r="U70" s="1158"/>
      <c r="V70" s="1158"/>
      <c r="W70" s="1158"/>
      <c r="X70" s="1158"/>
      <c r="Y70" s="1158"/>
      <c r="Z70" s="1158"/>
      <c r="AA70" s="1158"/>
      <c r="AB70" s="1158"/>
      <c r="AC70" s="1158"/>
      <c r="AD70" s="1158"/>
      <c r="AE70" s="1158"/>
      <c r="AF70" s="1158"/>
      <c r="AG70" s="1158"/>
      <c r="AH70" s="1158"/>
      <c r="AI70" s="1158"/>
      <c r="AJ70" s="1158"/>
    </row>
    <row r="71" spans="2:44" hidden="1">
      <c r="F71" s="1036" t="e">
        <f>YEAR(F74)</f>
        <v>#VALUE!</v>
      </c>
      <c r="G71" s="1036" t="e">
        <f>MONTH(F74)</f>
        <v>#VALUE!</v>
      </c>
    </row>
    <row r="72" spans="2:44" ht="13.5" customHeight="1">
      <c r="B72" s="3589"/>
      <c r="C72" s="3590"/>
      <c r="D72" s="3591"/>
      <c r="E72" s="1159" t="s">
        <v>1940</v>
      </c>
      <c r="F72" s="3598" t="e">
        <f>F74</f>
        <v>#VALUE!</v>
      </c>
      <c r="G72" s="3599"/>
      <c r="H72" s="3599"/>
      <c r="I72" s="3599"/>
      <c r="J72" s="3599"/>
      <c r="K72" s="3599"/>
      <c r="L72" s="3599"/>
      <c r="M72" s="3599"/>
      <c r="N72" s="3599"/>
      <c r="O72" s="3599"/>
      <c r="P72" s="3599"/>
      <c r="Q72" s="3599"/>
      <c r="R72" s="3599"/>
      <c r="S72" s="3599"/>
      <c r="T72" s="3599"/>
      <c r="U72" s="3599"/>
      <c r="V72" s="3599"/>
      <c r="W72" s="3599"/>
      <c r="X72" s="3599"/>
      <c r="Y72" s="3599"/>
      <c r="Z72" s="3599"/>
      <c r="AA72" s="3599"/>
      <c r="AB72" s="3599"/>
      <c r="AC72" s="3599"/>
      <c r="AD72" s="3599"/>
      <c r="AE72" s="3599"/>
      <c r="AF72" s="3599"/>
      <c r="AG72" s="3599"/>
      <c r="AH72" s="3599"/>
      <c r="AI72" s="3599"/>
      <c r="AJ72" s="3599"/>
      <c r="AK72" s="3601" t="s">
        <v>835</v>
      </c>
      <c r="AL72" s="3604" t="s">
        <v>836</v>
      </c>
      <c r="AM72" s="3607" t="s">
        <v>828</v>
      </c>
      <c r="AN72" s="3555" t="s">
        <v>1941</v>
      </c>
      <c r="AO72" s="3553" t="s">
        <v>1942</v>
      </c>
      <c r="AQ72" s="3576" t="s">
        <v>1943</v>
      </c>
      <c r="AR72" s="3576" t="s">
        <v>864</v>
      </c>
    </row>
    <row r="73" spans="2:44" ht="13.5" hidden="1" customHeight="1">
      <c r="B73" s="3592"/>
      <c r="C73" s="3593"/>
      <c r="D73" s="3594"/>
      <c r="E73" s="1160"/>
      <c r="F73" s="1096" t="e">
        <f>DATE($F71,$G71,1)</f>
        <v>#VALUE!</v>
      </c>
      <c r="G73" s="1096" t="e">
        <f t="shared" ref="G73:AJ73" si="42">F73+1</f>
        <v>#VALUE!</v>
      </c>
      <c r="H73" s="1096" t="e">
        <f t="shared" si="42"/>
        <v>#VALUE!</v>
      </c>
      <c r="I73" s="1096" t="e">
        <f t="shared" si="42"/>
        <v>#VALUE!</v>
      </c>
      <c r="J73" s="1096" t="e">
        <f t="shared" si="42"/>
        <v>#VALUE!</v>
      </c>
      <c r="K73" s="1096" t="e">
        <f t="shared" si="42"/>
        <v>#VALUE!</v>
      </c>
      <c r="L73" s="1096" t="e">
        <f t="shared" si="42"/>
        <v>#VALUE!</v>
      </c>
      <c r="M73" s="1096" t="e">
        <f t="shared" si="42"/>
        <v>#VALUE!</v>
      </c>
      <c r="N73" s="1096" t="e">
        <f t="shared" si="42"/>
        <v>#VALUE!</v>
      </c>
      <c r="O73" s="1096" t="e">
        <f t="shared" si="42"/>
        <v>#VALUE!</v>
      </c>
      <c r="P73" s="1096" t="e">
        <f t="shared" si="42"/>
        <v>#VALUE!</v>
      </c>
      <c r="Q73" s="1096" t="e">
        <f t="shared" si="42"/>
        <v>#VALUE!</v>
      </c>
      <c r="R73" s="1096" t="e">
        <f t="shared" si="42"/>
        <v>#VALUE!</v>
      </c>
      <c r="S73" s="1096" t="e">
        <f t="shared" si="42"/>
        <v>#VALUE!</v>
      </c>
      <c r="T73" s="1096" t="e">
        <f t="shared" si="42"/>
        <v>#VALUE!</v>
      </c>
      <c r="U73" s="1096" t="e">
        <f t="shared" si="42"/>
        <v>#VALUE!</v>
      </c>
      <c r="V73" s="1096" t="e">
        <f t="shared" si="42"/>
        <v>#VALUE!</v>
      </c>
      <c r="W73" s="1096" t="e">
        <f t="shared" si="42"/>
        <v>#VALUE!</v>
      </c>
      <c r="X73" s="1096" t="e">
        <f t="shared" si="42"/>
        <v>#VALUE!</v>
      </c>
      <c r="Y73" s="1096" t="e">
        <f t="shared" si="42"/>
        <v>#VALUE!</v>
      </c>
      <c r="Z73" s="1096" t="e">
        <f t="shared" si="42"/>
        <v>#VALUE!</v>
      </c>
      <c r="AA73" s="1096" t="e">
        <f t="shared" si="42"/>
        <v>#VALUE!</v>
      </c>
      <c r="AB73" s="1096" t="e">
        <f t="shared" si="42"/>
        <v>#VALUE!</v>
      </c>
      <c r="AC73" s="1096" t="e">
        <f t="shared" si="42"/>
        <v>#VALUE!</v>
      </c>
      <c r="AD73" s="1096" t="e">
        <f t="shared" si="42"/>
        <v>#VALUE!</v>
      </c>
      <c r="AE73" s="1096" t="e">
        <f t="shared" si="42"/>
        <v>#VALUE!</v>
      </c>
      <c r="AF73" s="1096" t="e">
        <f t="shared" si="42"/>
        <v>#VALUE!</v>
      </c>
      <c r="AG73" s="1096" t="e">
        <f t="shared" si="42"/>
        <v>#VALUE!</v>
      </c>
      <c r="AH73" s="1096" t="e">
        <f t="shared" si="42"/>
        <v>#VALUE!</v>
      </c>
      <c r="AI73" s="1096" t="e">
        <f t="shared" si="42"/>
        <v>#VALUE!</v>
      </c>
      <c r="AJ73" s="1096" t="e">
        <f t="shared" si="42"/>
        <v>#VALUE!</v>
      </c>
      <c r="AK73" s="3602"/>
      <c r="AL73" s="3605"/>
      <c r="AM73" s="3608"/>
      <c r="AN73" s="3555"/>
      <c r="AO73" s="3553"/>
      <c r="AQ73" s="3576"/>
      <c r="AR73" s="3576"/>
    </row>
    <row r="74" spans="2:44">
      <c r="B74" s="3592"/>
      <c r="C74" s="3593"/>
      <c r="D74" s="3594"/>
      <c r="E74" s="1161" t="s">
        <v>1944</v>
      </c>
      <c r="F74" s="1162" t="e">
        <f>IF(EDATE(F49,1)&gt;$F$7,"",EDATE(F49,1))</f>
        <v>#VALUE!</v>
      </c>
      <c r="G74" s="1096" t="e">
        <f t="shared" ref="G74:AJ74" si="43">IF(G73&gt;$F$7,"",IF(F74=EOMONTH(DATE($F71,$G71,1),0),"",IF(F74="","",F74+1)))</f>
        <v>#VALUE!</v>
      </c>
      <c r="H74" s="1096" t="e">
        <f t="shared" si="43"/>
        <v>#VALUE!</v>
      </c>
      <c r="I74" s="1096" t="e">
        <f t="shared" si="43"/>
        <v>#VALUE!</v>
      </c>
      <c r="J74" s="1096" t="e">
        <f t="shared" si="43"/>
        <v>#VALUE!</v>
      </c>
      <c r="K74" s="1096" t="e">
        <f t="shared" si="43"/>
        <v>#VALUE!</v>
      </c>
      <c r="L74" s="1096" t="e">
        <f t="shared" si="43"/>
        <v>#VALUE!</v>
      </c>
      <c r="M74" s="1096" t="e">
        <f t="shared" si="43"/>
        <v>#VALUE!</v>
      </c>
      <c r="N74" s="1096" t="e">
        <f t="shared" si="43"/>
        <v>#VALUE!</v>
      </c>
      <c r="O74" s="1096" t="e">
        <f t="shared" si="43"/>
        <v>#VALUE!</v>
      </c>
      <c r="P74" s="1096" t="e">
        <f t="shared" si="43"/>
        <v>#VALUE!</v>
      </c>
      <c r="Q74" s="1096" t="e">
        <f t="shared" si="43"/>
        <v>#VALUE!</v>
      </c>
      <c r="R74" s="1096" t="e">
        <f t="shared" si="43"/>
        <v>#VALUE!</v>
      </c>
      <c r="S74" s="1096" t="e">
        <f t="shared" si="43"/>
        <v>#VALUE!</v>
      </c>
      <c r="T74" s="1096" t="e">
        <f t="shared" si="43"/>
        <v>#VALUE!</v>
      </c>
      <c r="U74" s="1096" t="e">
        <f t="shared" si="43"/>
        <v>#VALUE!</v>
      </c>
      <c r="V74" s="1096" t="e">
        <f t="shared" si="43"/>
        <v>#VALUE!</v>
      </c>
      <c r="W74" s="1096" t="e">
        <f t="shared" si="43"/>
        <v>#VALUE!</v>
      </c>
      <c r="X74" s="1096" t="e">
        <f t="shared" si="43"/>
        <v>#VALUE!</v>
      </c>
      <c r="Y74" s="1096" t="e">
        <f t="shared" si="43"/>
        <v>#VALUE!</v>
      </c>
      <c r="Z74" s="1096" t="e">
        <f t="shared" si="43"/>
        <v>#VALUE!</v>
      </c>
      <c r="AA74" s="1096" t="e">
        <f t="shared" si="43"/>
        <v>#VALUE!</v>
      </c>
      <c r="AB74" s="1096" t="e">
        <f t="shared" si="43"/>
        <v>#VALUE!</v>
      </c>
      <c r="AC74" s="1096" t="e">
        <f t="shared" si="43"/>
        <v>#VALUE!</v>
      </c>
      <c r="AD74" s="1096" t="e">
        <f t="shared" si="43"/>
        <v>#VALUE!</v>
      </c>
      <c r="AE74" s="1096" t="e">
        <f t="shared" si="43"/>
        <v>#VALUE!</v>
      </c>
      <c r="AF74" s="1096" t="e">
        <f t="shared" si="43"/>
        <v>#VALUE!</v>
      </c>
      <c r="AG74" s="1096" t="e">
        <f t="shared" si="43"/>
        <v>#VALUE!</v>
      </c>
      <c r="AH74" s="1096" t="e">
        <f t="shared" si="43"/>
        <v>#VALUE!</v>
      </c>
      <c r="AI74" s="1096" t="e">
        <f t="shared" si="43"/>
        <v>#VALUE!</v>
      </c>
      <c r="AJ74" s="1096" t="e">
        <f t="shared" si="43"/>
        <v>#VALUE!</v>
      </c>
      <c r="AK74" s="3602"/>
      <c r="AL74" s="3605"/>
      <c r="AM74" s="3608"/>
      <c r="AN74" s="3555"/>
      <c r="AO74" s="3553"/>
      <c r="AQ74" s="3576"/>
      <c r="AR74" s="3576"/>
    </row>
    <row r="75" spans="2:44" s="1165" customFormat="1">
      <c r="B75" s="3595"/>
      <c r="C75" s="3596"/>
      <c r="D75" s="3597"/>
      <c r="E75" s="1163" t="s">
        <v>820</v>
      </c>
      <c r="F75" s="1164" t="str">
        <f>IFERROR(TEXT(WEEKDAY(+F74),"aaa"),"")</f>
        <v/>
      </c>
      <c r="G75" s="1164" t="str">
        <f t="shared" ref="G75:AJ75" si="44">IFERROR(TEXT(WEEKDAY(+G74),"aaa"),"")</f>
        <v/>
      </c>
      <c r="H75" s="1164" t="str">
        <f t="shared" si="44"/>
        <v/>
      </c>
      <c r="I75" s="1164" t="str">
        <f t="shared" si="44"/>
        <v/>
      </c>
      <c r="J75" s="1164" t="str">
        <f t="shared" si="44"/>
        <v/>
      </c>
      <c r="K75" s="1164" t="str">
        <f t="shared" si="44"/>
        <v/>
      </c>
      <c r="L75" s="1164" t="str">
        <f t="shared" si="44"/>
        <v/>
      </c>
      <c r="M75" s="1164" t="str">
        <f t="shared" si="44"/>
        <v/>
      </c>
      <c r="N75" s="1164" t="str">
        <f t="shared" si="44"/>
        <v/>
      </c>
      <c r="O75" s="1164" t="str">
        <f t="shared" si="44"/>
        <v/>
      </c>
      <c r="P75" s="1164" t="str">
        <f t="shared" si="44"/>
        <v/>
      </c>
      <c r="Q75" s="1164" t="str">
        <f t="shared" si="44"/>
        <v/>
      </c>
      <c r="R75" s="1164" t="str">
        <f t="shared" si="44"/>
        <v/>
      </c>
      <c r="S75" s="1164" t="str">
        <f t="shared" si="44"/>
        <v/>
      </c>
      <c r="T75" s="1164" t="str">
        <f t="shared" si="44"/>
        <v/>
      </c>
      <c r="U75" s="1164" t="str">
        <f t="shared" si="44"/>
        <v/>
      </c>
      <c r="V75" s="1164" t="str">
        <f t="shared" si="44"/>
        <v/>
      </c>
      <c r="W75" s="1164" t="str">
        <f t="shared" si="44"/>
        <v/>
      </c>
      <c r="X75" s="1164" t="str">
        <f t="shared" si="44"/>
        <v/>
      </c>
      <c r="Y75" s="1164" t="str">
        <f t="shared" si="44"/>
        <v/>
      </c>
      <c r="Z75" s="1164" t="str">
        <f t="shared" si="44"/>
        <v/>
      </c>
      <c r="AA75" s="1164" t="str">
        <f t="shared" si="44"/>
        <v/>
      </c>
      <c r="AB75" s="1164" t="str">
        <f t="shared" si="44"/>
        <v/>
      </c>
      <c r="AC75" s="1164" t="str">
        <f t="shared" si="44"/>
        <v/>
      </c>
      <c r="AD75" s="1164" t="str">
        <f t="shared" si="44"/>
        <v/>
      </c>
      <c r="AE75" s="1164" t="str">
        <f t="shared" si="44"/>
        <v/>
      </c>
      <c r="AF75" s="1164" t="str">
        <f t="shared" si="44"/>
        <v/>
      </c>
      <c r="AG75" s="1164" t="str">
        <f t="shared" si="44"/>
        <v/>
      </c>
      <c r="AH75" s="1164" t="str">
        <f t="shared" si="44"/>
        <v/>
      </c>
      <c r="AI75" s="1164" t="str">
        <f t="shared" si="44"/>
        <v/>
      </c>
      <c r="AJ75" s="1164" t="str">
        <f t="shared" si="44"/>
        <v/>
      </c>
      <c r="AK75" s="3602"/>
      <c r="AL75" s="3605"/>
      <c r="AM75" s="3608"/>
      <c r="AN75" s="3555"/>
      <c r="AO75" s="3553"/>
      <c r="AP75" s="1035"/>
      <c r="AQ75" s="3576"/>
      <c r="AR75" s="3576"/>
    </row>
    <row r="76" spans="2:44" s="1165" customFormat="1" ht="21" customHeight="1">
      <c r="B76" s="1166" t="s">
        <v>1945</v>
      </c>
      <c r="C76" s="1167" t="s">
        <v>1959</v>
      </c>
      <c r="D76" s="1103" t="s">
        <v>1951</v>
      </c>
      <c r="E76" s="1104" t="s">
        <v>1948</v>
      </c>
      <c r="F76" s="1105"/>
      <c r="G76" s="1106"/>
      <c r="H76" s="1106"/>
      <c r="I76" s="1106"/>
      <c r="J76" s="1106"/>
      <c r="K76" s="1106"/>
      <c r="L76" s="1106"/>
      <c r="M76" s="1106"/>
      <c r="N76" s="1106"/>
      <c r="O76" s="1106"/>
      <c r="P76" s="1106"/>
      <c r="Q76" s="1106"/>
      <c r="R76" s="1106"/>
      <c r="S76" s="1106"/>
      <c r="T76" s="1106"/>
      <c r="U76" s="1106"/>
      <c r="V76" s="1106"/>
      <c r="W76" s="1106"/>
      <c r="X76" s="1106"/>
      <c r="Y76" s="1106"/>
      <c r="Z76" s="1106"/>
      <c r="AA76" s="1106"/>
      <c r="AB76" s="1106"/>
      <c r="AC76" s="1106"/>
      <c r="AD76" s="1106"/>
      <c r="AE76" s="1106"/>
      <c r="AF76" s="1106"/>
      <c r="AG76" s="1134"/>
      <c r="AH76" s="1134"/>
      <c r="AI76" s="1134"/>
      <c r="AJ76" s="1134"/>
      <c r="AK76" s="3603"/>
      <c r="AL76" s="3606"/>
      <c r="AM76" s="3609"/>
      <c r="AN76" s="1108" t="s">
        <v>1958</v>
      </c>
      <c r="AO76" s="1107" t="s">
        <v>863</v>
      </c>
      <c r="AP76" s="1035"/>
      <c r="AQ76" s="3577"/>
      <c r="AR76" s="3577"/>
    </row>
    <row r="77" spans="2:44" s="1165" customFormat="1" ht="13.5" customHeight="1">
      <c r="B77" s="3580" t="s">
        <v>830</v>
      </c>
      <c r="C77" s="3583" t="s">
        <v>831</v>
      </c>
      <c r="D77" s="1109" t="s">
        <v>1935</v>
      </c>
      <c r="E77" s="1110"/>
      <c r="F77" s="1111"/>
      <c r="G77" s="1112"/>
      <c r="H77" s="1112"/>
      <c r="I77" s="1112"/>
      <c r="J77" s="1112"/>
      <c r="K77" s="1112"/>
      <c r="L77" s="1112"/>
      <c r="M77" s="1112"/>
      <c r="N77" s="1112"/>
      <c r="O77" s="1112"/>
      <c r="P77" s="1112"/>
      <c r="Q77" s="1112"/>
      <c r="R77" s="1112"/>
      <c r="S77" s="1112"/>
      <c r="T77" s="1112"/>
      <c r="U77" s="1112"/>
      <c r="V77" s="1112"/>
      <c r="W77" s="1112"/>
      <c r="X77" s="1112"/>
      <c r="Y77" s="1112"/>
      <c r="Z77" s="1112"/>
      <c r="AA77" s="1112"/>
      <c r="AB77" s="1112"/>
      <c r="AC77" s="1112"/>
      <c r="AD77" s="1112"/>
      <c r="AE77" s="1112"/>
      <c r="AF77" s="1112"/>
      <c r="AG77" s="1181"/>
      <c r="AH77" s="1181"/>
      <c r="AI77" s="1181"/>
      <c r="AJ77" s="1181"/>
      <c r="AK77" s="1114">
        <f>IF(D77="","",COUNT($F$74:$AJ$74)-AL77)</f>
        <v>0</v>
      </c>
      <c r="AL77" s="1115">
        <f>IF(D77="","",AQ77+AR77)</f>
        <v>0</v>
      </c>
      <c r="AM77" s="1115">
        <f>IF(D77="","",COUNTIF(F77:AJ77,"休"))</f>
        <v>0</v>
      </c>
      <c r="AN77" s="1116" t="str">
        <f>IF(D77="","",IFERROR(ROUND(AM77/AK77,3),""))</f>
        <v/>
      </c>
      <c r="AO77" s="3586" t="e">
        <f>ROUND(AVERAGE(AN77:AN92),3)</f>
        <v>#DIV/0!</v>
      </c>
      <c r="AP77" s="1035"/>
      <c r="AQ77" s="1117">
        <f>+COUNTIF(F77:AJ77,"－")</f>
        <v>0</v>
      </c>
      <c r="AR77" s="1117">
        <f>+COUNTIF(F77:AJ77,"外")</f>
        <v>0</v>
      </c>
    </row>
    <row r="78" spans="2:44" s="1165" customFormat="1" ht="13.5" customHeight="1">
      <c r="B78" s="3581"/>
      <c r="C78" s="3584"/>
      <c r="D78" s="1118" t="s">
        <v>1936</v>
      </c>
      <c r="E78" s="1110"/>
      <c r="F78" s="1170"/>
      <c r="G78" s="1120"/>
      <c r="H78" s="1120"/>
      <c r="I78" s="1120"/>
      <c r="J78" s="1120"/>
      <c r="K78" s="1120"/>
      <c r="L78" s="1120"/>
      <c r="M78" s="1120"/>
      <c r="N78" s="1120"/>
      <c r="O78" s="1120"/>
      <c r="P78" s="1120"/>
      <c r="Q78" s="1120"/>
      <c r="R78" s="1120"/>
      <c r="S78" s="1120"/>
      <c r="T78" s="1120"/>
      <c r="U78" s="1120"/>
      <c r="V78" s="1120"/>
      <c r="W78" s="1120"/>
      <c r="X78" s="1120"/>
      <c r="Y78" s="1120"/>
      <c r="Z78" s="1120"/>
      <c r="AA78" s="1120"/>
      <c r="AB78" s="1120"/>
      <c r="AC78" s="1120"/>
      <c r="AD78" s="1120"/>
      <c r="AE78" s="1120"/>
      <c r="AF78" s="1120"/>
      <c r="AG78" s="1171"/>
      <c r="AH78" s="1120"/>
      <c r="AI78" s="1120"/>
      <c r="AJ78" s="1171"/>
      <c r="AK78" s="1114">
        <f t="shared" ref="AK78:AK82" si="45">IF(D78="","",COUNT($F$74:$AJ$74)-AL78)</f>
        <v>0</v>
      </c>
      <c r="AL78" s="1115">
        <f t="shared" ref="AL78:AL82" si="46">IF(D78="","",AQ78+AR78)</f>
        <v>0</v>
      </c>
      <c r="AM78" s="1115">
        <f t="shared" ref="AM78:AM82" si="47">IF(D78="","",COUNTIF(F78:AJ78,"休"))</f>
        <v>0</v>
      </c>
      <c r="AN78" s="1116" t="str">
        <f t="shared" ref="AN78:AN82" si="48">IF(D78="","",IFERROR(ROUND(AM78/AK78,3),""))</f>
        <v/>
      </c>
      <c r="AO78" s="3587"/>
      <c r="AP78" s="1035"/>
      <c r="AQ78" s="1117">
        <f>+COUNTIF(F78:AJ78,"－")</f>
        <v>0</v>
      </c>
      <c r="AR78" s="1117">
        <f>+COUNTIF(F78:AJ78,"外")</f>
        <v>0</v>
      </c>
    </row>
    <row r="79" spans="2:44" s="1165" customFormat="1">
      <c r="B79" s="3581"/>
      <c r="C79" s="3584"/>
      <c r="D79" s="1124" t="s">
        <v>1937</v>
      </c>
      <c r="E79" s="1110"/>
      <c r="F79" s="1170"/>
      <c r="G79" s="1120"/>
      <c r="H79" s="1120"/>
      <c r="I79" s="1120"/>
      <c r="J79" s="1120"/>
      <c r="K79" s="1120"/>
      <c r="L79" s="1120"/>
      <c r="M79" s="1120"/>
      <c r="N79" s="1120"/>
      <c r="O79" s="1120"/>
      <c r="P79" s="1120"/>
      <c r="Q79" s="1120"/>
      <c r="R79" s="1120"/>
      <c r="S79" s="1120"/>
      <c r="T79" s="1120"/>
      <c r="U79" s="1120"/>
      <c r="V79" s="1120"/>
      <c r="W79" s="1120"/>
      <c r="X79" s="1120"/>
      <c r="Y79" s="1120"/>
      <c r="Z79" s="1120"/>
      <c r="AA79" s="1120"/>
      <c r="AB79" s="1120"/>
      <c r="AC79" s="1120"/>
      <c r="AD79" s="1120"/>
      <c r="AE79" s="1120"/>
      <c r="AF79" s="1120"/>
      <c r="AG79" s="1171"/>
      <c r="AH79" s="1171"/>
      <c r="AI79" s="1171"/>
      <c r="AJ79" s="1171"/>
      <c r="AK79" s="1114">
        <f t="shared" si="45"/>
        <v>0</v>
      </c>
      <c r="AL79" s="1115">
        <f t="shared" si="46"/>
        <v>0</v>
      </c>
      <c r="AM79" s="1115">
        <f t="shared" si="47"/>
        <v>0</v>
      </c>
      <c r="AN79" s="1116" t="str">
        <f t="shared" si="48"/>
        <v/>
      </c>
      <c r="AO79" s="3587"/>
      <c r="AP79" s="1035"/>
      <c r="AQ79" s="1117">
        <f>+COUNTIF(F79:AJ79,"－")</f>
        <v>0</v>
      </c>
      <c r="AR79" s="1117">
        <f t="shared" ref="AR79:AR82" si="49">+COUNTIF(F79:AJ79,"外")</f>
        <v>0</v>
      </c>
    </row>
    <row r="80" spans="2:44" s="1165" customFormat="1">
      <c r="B80" s="3581"/>
      <c r="C80" s="3584"/>
      <c r="D80" s="1124" t="s">
        <v>1938</v>
      </c>
      <c r="E80" s="1125"/>
      <c r="F80" s="1170"/>
      <c r="G80" s="1120"/>
      <c r="H80" s="1120"/>
      <c r="I80" s="1120"/>
      <c r="J80" s="1120"/>
      <c r="K80" s="1120"/>
      <c r="L80" s="1120"/>
      <c r="M80" s="1120"/>
      <c r="N80" s="1120"/>
      <c r="O80" s="1120"/>
      <c r="P80" s="1120"/>
      <c r="Q80" s="1120"/>
      <c r="R80" s="1120"/>
      <c r="S80" s="1120"/>
      <c r="T80" s="1120"/>
      <c r="U80" s="1120"/>
      <c r="V80" s="1120"/>
      <c r="W80" s="1120"/>
      <c r="X80" s="1120"/>
      <c r="Y80" s="1120"/>
      <c r="Z80" s="1120"/>
      <c r="AA80" s="1120"/>
      <c r="AB80" s="1120"/>
      <c r="AC80" s="1120"/>
      <c r="AD80" s="1120"/>
      <c r="AE80" s="1120"/>
      <c r="AF80" s="1120"/>
      <c r="AG80" s="1120"/>
      <c r="AH80" s="1171"/>
      <c r="AI80" s="1171"/>
      <c r="AJ80" s="1171"/>
      <c r="AK80" s="1114">
        <f t="shared" si="45"/>
        <v>0</v>
      </c>
      <c r="AL80" s="1115">
        <f t="shared" si="46"/>
        <v>0</v>
      </c>
      <c r="AM80" s="1115">
        <f t="shared" si="47"/>
        <v>0</v>
      </c>
      <c r="AN80" s="1116" t="str">
        <f t="shared" si="48"/>
        <v/>
      </c>
      <c r="AO80" s="3587"/>
      <c r="AP80" s="1035"/>
      <c r="AQ80" s="1117">
        <f>+COUNTIF(F80:AJ80,"－")</f>
        <v>0</v>
      </c>
      <c r="AR80" s="1117">
        <f t="shared" si="49"/>
        <v>0</v>
      </c>
    </row>
    <row r="81" spans="2:44" s="1165" customFormat="1">
      <c r="B81" s="3581"/>
      <c r="C81" s="3584"/>
      <c r="D81" s="1124" t="s">
        <v>1939</v>
      </c>
      <c r="E81" s="1110"/>
      <c r="F81" s="1170"/>
      <c r="G81" s="1120"/>
      <c r="H81" s="1120"/>
      <c r="I81" s="1120"/>
      <c r="J81" s="1120"/>
      <c r="K81" s="1120"/>
      <c r="L81" s="1120"/>
      <c r="M81" s="1120"/>
      <c r="N81" s="1120"/>
      <c r="O81" s="1120"/>
      <c r="P81" s="1120"/>
      <c r="Q81" s="1120"/>
      <c r="R81" s="1120"/>
      <c r="S81" s="1120"/>
      <c r="T81" s="1120"/>
      <c r="U81" s="1120"/>
      <c r="V81" s="1120"/>
      <c r="W81" s="1120"/>
      <c r="X81" s="1120"/>
      <c r="Y81" s="1120"/>
      <c r="Z81" s="1120"/>
      <c r="AA81" s="1120"/>
      <c r="AB81" s="1120"/>
      <c r="AC81" s="1120"/>
      <c r="AD81" s="1120"/>
      <c r="AE81" s="1120"/>
      <c r="AF81" s="1120"/>
      <c r="AG81" s="1120"/>
      <c r="AH81" s="1120"/>
      <c r="AI81" s="1120"/>
      <c r="AJ81" s="1120"/>
      <c r="AK81" s="1114">
        <f t="shared" si="45"/>
        <v>0</v>
      </c>
      <c r="AL81" s="1115">
        <f>IF(D81="","",AQ81+AR81)</f>
        <v>0</v>
      </c>
      <c r="AM81" s="1115">
        <f t="shared" si="47"/>
        <v>0</v>
      </c>
      <c r="AN81" s="1116" t="str">
        <f t="shared" si="48"/>
        <v/>
      </c>
      <c r="AO81" s="3587"/>
      <c r="AP81" s="1035"/>
      <c r="AQ81" s="1117">
        <f t="shared" ref="AQ81:AQ82" si="50">+COUNTIF(F81:AJ81,"－")</f>
        <v>0</v>
      </c>
      <c r="AR81" s="1117">
        <f t="shared" si="49"/>
        <v>0</v>
      </c>
    </row>
    <row r="82" spans="2:44" s="1165" customFormat="1">
      <c r="B82" s="3582"/>
      <c r="C82" s="3585"/>
      <c r="D82" s="1126">
        <f>E$29</f>
        <v>0</v>
      </c>
      <c r="E82" s="1127"/>
      <c r="F82" s="1182"/>
      <c r="G82" s="1130"/>
      <c r="H82" s="1130"/>
      <c r="I82" s="1130"/>
      <c r="J82" s="1130"/>
      <c r="K82" s="1130"/>
      <c r="L82" s="1130"/>
      <c r="M82" s="1130"/>
      <c r="N82" s="1130"/>
      <c r="O82" s="1130"/>
      <c r="P82" s="1130"/>
      <c r="Q82" s="1130"/>
      <c r="R82" s="1130"/>
      <c r="S82" s="1130"/>
      <c r="T82" s="1130"/>
      <c r="U82" s="1130"/>
      <c r="V82" s="1130"/>
      <c r="W82" s="1130"/>
      <c r="X82" s="1130"/>
      <c r="Y82" s="1130"/>
      <c r="Z82" s="1130"/>
      <c r="AA82" s="1130"/>
      <c r="AB82" s="1130"/>
      <c r="AC82" s="1130"/>
      <c r="AD82" s="1130"/>
      <c r="AE82" s="1130"/>
      <c r="AF82" s="1130"/>
      <c r="AG82" s="1131"/>
      <c r="AH82" s="1131"/>
      <c r="AI82" s="1131"/>
      <c r="AJ82" s="1131"/>
      <c r="AK82" s="1114">
        <f t="shared" si="45"/>
        <v>0</v>
      </c>
      <c r="AL82" s="1115">
        <f t="shared" si="46"/>
        <v>0</v>
      </c>
      <c r="AM82" s="1132">
        <f t="shared" si="47"/>
        <v>0</v>
      </c>
      <c r="AN82" s="1116" t="str">
        <f t="shared" si="48"/>
        <v/>
      </c>
      <c r="AO82" s="3587"/>
      <c r="AP82" s="1035"/>
      <c r="AQ82" s="1117">
        <f t="shared" si="50"/>
        <v>0</v>
      </c>
      <c r="AR82" s="1117">
        <f t="shared" si="49"/>
        <v>0</v>
      </c>
    </row>
    <row r="83" spans="2:44" s="1165" customFormat="1" ht="15" customHeight="1">
      <c r="B83" s="3580" t="s">
        <v>832</v>
      </c>
      <c r="C83" s="3583" t="s">
        <v>833</v>
      </c>
      <c r="D83" s="1103" t="s">
        <v>1947</v>
      </c>
      <c r="E83" s="1133" t="s">
        <v>1948</v>
      </c>
      <c r="F83" s="1105"/>
      <c r="G83" s="1106"/>
      <c r="H83" s="1106"/>
      <c r="I83" s="1106"/>
      <c r="J83" s="1106"/>
      <c r="K83" s="1106"/>
      <c r="L83" s="1106"/>
      <c r="M83" s="1106"/>
      <c r="N83" s="1106"/>
      <c r="O83" s="1106"/>
      <c r="P83" s="1106"/>
      <c r="Q83" s="1106"/>
      <c r="R83" s="1106"/>
      <c r="S83" s="1106"/>
      <c r="T83" s="1106"/>
      <c r="U83" s="1106"/>
      <c r="V83" s="1106"/>
      <c r="W83" s="1106"/>
      <c r="X83" s="1106"/>
      <c r="Y83" s="1106"/>
      <c r="Z83" s="1106"/>
      <c r="AA83" s="1106"/>
      <c r="AB83" s="1106"/>
      <c r="AC83" s="1106"/>
      <c r="AD83" s="1106"/>
      <c r="AE83" s="1106"/>
      <c r="AF83" s="1106"/>
      <c r="AG83" s="1134"/>
      <c r="AH83" s="1134"/>
      <c r="AI83" s="1134"/>
      <c r="AJ83" s="1134"/>
      <c r="AK83" s="1135"/>
      <c r="AL83" s="1117"/>
      <c r="AM83" s="1136"/>
      <c r="AN83" s="1137"/>
      <c r="AO83" s="3587"/>
      <c r="AP83" s="1035"/>
      <c r="AQ83" s="1039"/>
      <c r="AR83" s="1039"/>
    </row>
    <row r="84" spans="2:44" s="1165" customFormat="1">
      <c r="B84" s="3581"/>
      <c r="C84" s="3584"/>
      <c r="D84" s="1138" t="s">
        <v>1935</v>
      </c>
      <c r="E84" s="1110"/>
      <c r="F84" s="1168"/>
      <c r="G84" s="1175"/>
      <c r="H84" s="1175"/>
      <c r="I84" s="1175"/>
      <c r="J84" s="1175"/>
      <c r="K84" s="1175"/>
      <c r="L84" s="1175"/>
      <c r="M84" s="1175"/>
      <c r="N84" s="1175"/>
      <c r="O84" s="1175"/>
      <c r="P84" s="1175"/>
      <c r="Q84" s="1175"/>
      <c r="R84" s="1175"/>
      <c r="S84" s="1175"/>
      <c r="T84" s="1175"/>
      <c r="U84" s="1175"/>
      <c r="V84" s="1175"/>
      <c r="W84" s="1175"/>
      <c r="X84" s="1175"/>
      <c r="Y84" s="1175"/>
      <c r="Z84" s="1175"/>
      <c r="AA84" s="1175"/>
      <c r="AB84" s="1175"/>
      <c r="AC84" s="1175"/>
      <c r="AD84" s="1175"/>
      <c r="AE84" s="1175"/>
      <c r="AF84" s="1175"/>
      <c r="AG84" s="1175"/>
      <c r="AH84" s="1175"/>
      <c r="AI84" s="1175"/>
      <c r="AJ84" s="1175"/>
      <c r="AK84" s="1114">
        <f>IF(D84="","",COUNT($F$74:$AJ$74)-AL84)</f>
        <v>0</v>
      </c>
      <c r="AL84" s="1115">
        <f>IF(D84="","",AQ84+AR84)</f>
        <v>0</v>
      </c>
      <c r="AM84" s="1115">
        <f>IF(D84="","",COUNTIF(F84:AJ84,"休"))</f>
        <v>0</v>
      </c>
      <c r="AN84" s="1116" t="str">
        <f>IF(D84="","",IFERROR(ROUND(AM84/AK84,3),""))</f>
        <v/>
      </c>
      <c r="AO84" s="3587"/>
      <c r="AP84" s="1035"/>
      <c r="AQ84" s="1117">
        <f>+COUNTIF(F84:AJ84,"－")</f>
        <v>0</v>
      </c>
      <c r="AR84" s="1117">
        <f>+COUNTIF(F84:AJ84,"外")</f>
        <v>0</v>
      </c>
    </row>
    <row r="85" spans="2:44" s="1165" customFormat="1">
      <c r="B85" s="3581"/>
      <c r="C85" s="3584"/>
      <c r="D85" s="1118" t="s">
        <v>1936</v>
      </c>
      <c r="E85" s="1139"/>
      <c r="F85" s="1177"/>
      <c r="G85" s="1130"/>
      <c r="H85" s="1142"/>
      <c r="I85" s="1142"/>
      <c r="J85" s="1130"/>
      <c r="K85" s="1130"/>
      <c r="L85" s="1130"/>
      <c r="M85" s="1130"/>
      <c r="N85" s="1130"/>
      <c r="O85" s="1130"/>
      <c r="P85" s="1130"/>
      <c r="Q85" s="1142"/>
      <c r="R85" s="1142"/>
      <c r="S85" s="1130"/>
      <c r="T85" s="1130"/>
      <c r="U85" s="1130"/>
      <c r="V85" s="1142"/>
      <c r="W85" s="1142"/>
      <c r="X85" s="1130"/>
      <c r="Y85" s="1130"/>
      <c r="Z85" s="1130"/>
      <c r="AA85" s="1130"/>
      <c r="AB85" s="1130"/>
      <c r="AC85" s="1130"/>
      <c r="AD85" s="1130"/>
      <c r="AE85" s="1130"/>
      <c r="AF85" s="1130"/>
      <c r="AG85" s="1130"/>
      <c r="AH85" s="1130"/>
      <c r="AI85" s="1130"/>
      <c r="AJ85" s="1130"/>
      <c r="AK85" s="1114">
        <f t="shared" ref="AK85:AK87" si="51">IF(D85="","",COUNT($F$74:$AJ$74)-AL85)</f>
        <v>0</v>
      </c>
      <c r="AL85" s="1115">
        <f t="shared" ref="AL85:AL87" si="52">IF(D85="","",AQ85+AR85)</f>
        <v>0</v>
      </c>
      <c r="AM85" s="1115">
        <f t="shared" ref="AM85:AM87" si="53">IF(D85="","",COUNTIF(F85:AJ85,"休"))</f>
        <v>0</v>
      </c>
      <c r="AN85" s="1116" t="str">
        <f t="shared" ref="AN85:AN87" si="54">IF(D85="","",IFERROR(ROUND(AM85/AK85,3),""))</f>
        <v/>
      </c>
      <c r="AO85" s="3587"/>
      <c r="AP85" s="1035"/>
      <c r="AQ85" s="1117">
        <f>+COUNTIF(F85:AJ85,"－")</f>
        <v>0</v>
      </c>
      <c r="AR85" s="1117">
        <f>+COUNTIF(F85:AJ85,"外")</f>
        <v>0</v>
      </c>
    </row>
    <row r="86" spans="2:44" s="1165" customFormat="1">
      <c r="B86" s="3581"/>
      <c r="C86" s="3584"/>
      <c r="D86" s="1035"/>
      <c r="E86" s="1139"/>
      <c r="F86" s="1170"/>
      <c r="G86" s="1120"/>
      <c r="H86" s="1120"/>
      <c r="I86" s="1120"/>
      <c r="J86" s="1120"/>
      <c r="K86" s="1120"/>
      <c r="L86" s="1120"/>
      <c r="M86" s="1120"/>
      <c r="N86" s="1120"/>
      <c r="O86" s="1120"/>
      <c r="P86" s="1120"/>
      <c r="Q86" s="1120"/>
      <c r="R86" s="1120"/>
      <c r="S86" s="1120"/>
      <c r="T86" s="1120"/>
      <c r="U86" s="1120"/>
      <c r="V86" s="1120"/>
      <c r="W86" s="1120"/>
      <c r="X86" s="1120"/>
      <c r="Y86" s="1120"/>
      <c r="Z86" s="1120"/>
      <c r="AA86" s="1120"/>
      <c r="AB86" s="1120"/>
      <c r="AC86" s="1120"/>
      <c r="AD86" s="1120"/>
      <c r="AE86" s="1120"/>
      <c r="AF86" s="1120"/>
      <c r="AG86" s="1121"/>
      <c r="AH86" s="1121"/>
      <c r="AI86" s="1121"/>
      <c r="AJ86" s="1121"/>
      <c r="AK86" s="1114" t="str">
        <f t="shared" si="51"/>
        <v/>
      </c>
      <c r="AL86" s="1115" t="str">
        <f t="shared" si="52"/>
        <v/>
      </c>
      <c r="AM86" s="1115" t="str">
        <f t="shared" si="53"/>
        <v/>
      </c>
      <c r="AN86" s="1116" t="str">
        <f t="shared" si="54"/>
        <v/>
      </c>
      <c r="AO86" s="3587"/>
      <c r="AP86" s="1035"/>
      <c r="AQ86" s="1117">
        <f>+COUNTIF(F86:AJ86,"－")</f>
        <v>0</v>
      </c>
      <c r="AR86" s="1117">
        <f>+COUNTIF(F86:AJ86,"外")</f>
        <v>0</v>
      </c>
    </row>
    <row r="87" spans="2:44" s="1165" customFormat="1">
      <c r="B87" s="3581"/>
      <c r="C87" s="3585"/>
      <c r="D87" s="1140"/>
      <c r="E87" s="1141"/>
      <c r="F87" s="1183"/>
      <c r="G87" s="1142"/>
      <c r="H87" s="1142"/>
      <c r="I87" s="1142"/>
      <c r="J87" s="1142"/>
      <c r="K87" s="1142"/>
      <c r="L87" s="1142"/>
      <c r="M87" s="1142"/>
      <c r="N87" s="1142"/>
      <c r="O87" s="1142"/>
      <c r="P87" s="1142"/>
      <c r="Q87" s="1142"/>
      <c r="R87" s="1142"/>
      <c r="S87" s="1142"/>
      <c r="T87" s="1142"/>
      <c r="U87" s="1142"/>
      <c r="V87" s="1142"/>
      <c r="W87" s="1142"/>
      <c r="X87" s="1142"/>
      <c r="Y87" s="1142"/>
      <c r="Z87" s="1142"/>
      <c r="AA87" s="1142"/>
      <c r="AB87" s="1142"/>
      <c r="AC87" s="1142"/>
      <c r="AD87" s="1142"/>
      <c r="AE87" s="1142"/>
      <c r="AF87" s="1142"/>
      <c r="AG87" s="1113"/>
      <c r="AH87" s="1113"/>
      <c r="AI87" s="1113"/>
      <c r="AJ87" s="1113"/>
      <c r="AK87" s="1114" t="str">
        <f t="shared" si="51"/>
        <v/>
      </c>
      <c r="AL87" s="1115" t="str">
        <f t="shared" si="52"/>
        <v/>
      </c>
      <c r="AM87" s="1115" t="str">
        <f t="shared" si="53"/>
        <v/>
      </c>
      <c r="AN87" s="1116" t="str">
        <f t="shared" si="54"/>
        <v/>
      </c>
      <c r="AO87" s="3587"/>
      <c r="AP87" s="1035"/>
      <c r="AQ87" s="1117">
        <f>+COUNTIF(F87:AJ87,"－")</f>
        <v>0</v>
      </c>
      <c r="AR87" s="1117">
        <f>+COUNTIF(F87:AJ87,"外")</f>
        <v>0</v>
      </c>
    </row>
    <row r="88" spans="2:44" s="1165" customFormat="1" ht="15" customHeight="1">
      <c r="B88" s="3581"/>
      <c r="C88" s="3583" t="s">
        <v>834</v>
      </c>
      <c r="D88" s="1103" t="s">
        <v>1951</v>
      </c>
      <c r="E88" s="1143" t="s">
        <v>1948</v>
      </c>
      <c r="F88" s="1105"/>
      <c r="G88" s="1106"/>
      <c r="H88" s="1106"/>
      <c r="I88" s="1106"/>
      <c r="J88" s="1106"/>
      <c r="K88" s="1106"/>
      <c r="L88" s="1106"/>
      <c r="M88" s="1106"/>
      <c r="N88" s="1106"/>
      <c r="O88" s="1106"/>
      <c r="P88" s="1106"/>
      <c r="Q88" s="1106"/>
      <c r="R88" s="1106"/>
      <c r="S88" s="1106"/>
      <c r="T88" s="1106"/>
      <c r="U88" s="1106"/>
      <c r="V88" s="1106"/>
      <c r="W88" s="1106"/>
      <c r="X88" s="1106"/>
      <c r="Y88" s="1106"/>
      <c r="Z88" s="1106"/>
      <c r="AA88" s="1106"/>
      <c r="AB88" s="1106"/>
      <c r="AC88" s="1106"/>
      <c r="AD88" s="1106"/>
      <c r="AE88" s="1106"/>
      <c r="AF88" s="1106"/>
      <c r="AG88" s="1134"/>
      <c r="AH88" s="1134"/>
      <c r="AI88" s="1134"/>
      <c r="AJ88" s="1134"/>
      <c r="AK88" s="1135"/>
      <c r="AL88" s="1117"/>
      <c r="AM88" s="1144"/>
      <c r="AN88" s="1137"/>
      <c r="AO88" s="3587"/>
      <c r="AP88" s="1035"/>
      <c r="AQ88" s="1039"/>
      <c r="AR88" s="1039"/>
    </row>
    <row r="89" spans="2:44" s="1165" customFormat="1">
      <c r="B89" s="3581"/>
      <c r="C89" s="3584"/>
      <c r="D89" s="1145" t="s">
        <v>1936</v>
      </c>
      <c r="E89" s="1110"/>
      <c r="F89" s="1111"/>
      <c r="G89" s="1112"/>
      <c r="H89" s="1112"/>
      <c r="I89" s="1175"/>
      <c r="J89" s="1175"/>
      <c r="K89" s="1112"/>
      <c r="L89" s="1112"/>
      <c r="M89" s="1112"/>
      <c r="N89" s="1112"/>
      <c r="O89" s="1175"/>
      <c r="P89" s="1175"/>
      <c r="Q89" s="1112"/>
      <c r="R89" s="1112"/>
      <c r="S89" s="1112"/>
      <c r="T89" s="1112"/>
      <c r="U89" s="1175"/>
      <c r="V89" s="1175"/>
      <c r="W89" s="1112"/>
      <c r="X89" s="1112"/>
      <c r="Y89" s="1112"/>
      <c r="Z89" s="1112"/>
      <c r="AA89" s="1175"/>
      <c r="AB89" s="1175"/>
      <c r="AC89" s="1175"/>
      <c r="AD89" s="1175"/>
      <c r="AE89" s="1175"/>
      <c r="AF89" s="1175"/>
      <c r="AG89" s="1175"/>
      <c r="AH89" s="1175"/>
      <c r="AI89" s="1175"/>
      <c r="AJ89" s="1175"/>
      <c r="AK89" s="1114">
        <f>IF(D89="","",COUNT($F$74:$AJ$74)-AL89)</f>
        <v>0</v>
      </c>
      <c r="AL89" s="1115">
        <f>IF(D89="","",AQ89+AR89)</f>
        <v>0</v>
      </c>
      <c r="AM89" s="1115">
        <f>IF(D89="","",COUNTIF(F89:AJ89,"休"))</f>
        <v>0</v>
      </c>
      <c r="AN89" s="1116" t="str">
        <f>IF(D89="","",IFERROR(ROUND(AM89/AK89,3),""))</f>
        <v/>
      </c>
      <c r="AO89" s="3587"/>
      <c r="AP89" s="1035"/>
      <c r="AQ89" s="1117">
        <f>+COUNTIF(F89:AJ89,"－")</f>
        <v>0</v>
      </c>
      <c r="AR89" s="1117">
        <f>+COUNTIF(F89:AJ89,"外")</f>
        <v>0</v>
      </c>
    </row>
    <row r="90" spans="2:44" s="1165" customFormat="1">
      <c r="B90" s="3581"/>
      <c r="C90" s="3584"/>
      <c r="D90" s="1035"/>
      <c r="E90" s="1139"/>
      <c r="F90" s="1119"/>
      <c r="G90" s="1120"/>
      <c r="H90" s="1120"/>
      <c r="I90" s="1120"/>
      <c r="J90" s="1120"/>
      <c r="K90" s="1120"/>
      <c r="L90" s="1120"/>
      <c r="M90" s="1120"/>
      <c r="N90" s="1120"/>
      <c r="O90" s="1120"/>
      <c r="P90" s="1120"/>
      <c r="Q90" s="1120"/>
      <c r="R90" s="1120"/>
      <c r="S90" s="1120"/>
      <c r="T90" s="1120"/>
      <c r="U90" s="1120"/>
      <c r="V90" s="1120"/>
      <c r="W90" s="1120"/>
      <c r="X90" s="1120"/>
      <c r="Y90" s="1120"/>
      <c r="Z90" s="1120"/>
      <c r="AA90" s="1120"/>
      <c r="AB90" s="1120"/>
      <c r="AC90" s="1120"/>
      <c r="AD90" s="1120"/>
      <c r="AE90" s="1120"/>
      <c r="AF90" s="1120"/>
      <c r="AG90" s="1121"/>
      <c r="AH90" s="1121"/>
      <c r="AI90" s="1121"/>
      <c r="AJ90" s="1121"/>
      <c r="AK90" s="1114" t="str">
        <f>IF(D90="","",COUNT($F$74:$AJ$74)-AL90)</f>
        <v/>
      </c>
      <c r="AL90" s="1115" t="str">
        <f>IF(D90="","",AQ90+AR90)</f>
        <v/>
      </c>
      <c r="AM90" s="1115" t="str">
        <f t="shared" ref="AM90:AM92" si="55">IF(D90="","",COUNTIF(F90:AJ90,"休"))</f>
        <v/>
      </c>
      <c r="AN90" s="1116" t="str">
        <f t="shared" ref="AN90:AN92" si="56">IF(D90="","",IFERROR(ROUND(AM90/AK90,3),""))</f>
        <v/>
      </c>
      <c r="AO90" s="3587"/>
      <c r="AP90" s="1035"/>
      <c r="AQ90" s="1117">
        <f>+COUNTIF(F90:AJ90,"－")</f>
        <v>0</v>
      </c>
      <c r="AR90" s="1117">
        <f>+COUNTIF(F90:AJ90,"外")</f>
        <v>0</v>
      </c>
    </row>
    <row r="91" spans="2:44" s="1165" customFormat="1">
      <c r="B91" s="3581"/>
      <c r="C91" s="3584"/>
      <c r="D91" s="1147"/>
      <c r="E91" s="1139"/>
      <c r="F91" s="1119"/>
      <c r="G91" s="1120"/>
      <c r="H91" s="1120"/>
      <c r="I91" s="1120"/>
      <c r="J91" s="1120"/>
      <c r="K91" s="1120"/>
      <c r="L91" s="1120"/>
      <c r="M91" s="1120"/>
      <c r="N91" s="1120"/>
      <c r="O91" s="1120"/>
      <c r="P91" s="1120"/>
      <c r="Q91" s="1120"/>
      <c r="R91" s="1120"/>
      <c r="S91" s="1120"/>
      <c r="T91" s="1120"/>
      <c r="U91" s="1120"/>
      <c r="V91" s="1120"/>
      <c r="W91" s="1120"/>
      <c r="X91" s="1120"/>
      <c r="Y91" s="1120"/>
      <c r="Z91" s="1120"/>
      <c r="AA91" s="1120"/>
      <c r="AB91" s="1120"/>
      <c r="AC91" s="1120"/>
      <c r="AD91" s="1120"/>
      <c r="AE91" s="1120"/>
      <c r="AF91" s="1120"/>
      <c r="AG91" s="1121"/>
      <c r="AH91" s="1121"/>
      <c r="AI91" s="1121"/>
      <c r="AJ91" s="1121"/>
      <c r="AK91" s="1114" t="str">
        <f>IF(D91="","",COUNT($F$74:$AJ$74)-AL91)</f>
        <v/>
      </c>
      <c r="AL91" s="1115" t="str">
        <f t="shared" ref="AL91:AL92" si="57">IF(D91="","",AQ91+AR91)</f>
        <v/>
      </c>
      <c r="AM91" s="1115" t="str">
        <f t="shared" si="55"/>
        <v/>
      </c>
      <c r="AN91" s="1116" t="str">
        <f t="shared" si="56"/>
        <v/>
      </c>
      <c r="AO91" s="3587"/>
      <c r="AP91" s="1035"/>
      <c r="AQ91" s="1117">
        <f>+COUNTIF(F91:AJ91,"－")</f>
        <v>0</v>
      </c>
      <c r="AR91" s="1117">
        <f>+COUNTIF(F91:AJ91,"外")</f>
        <v>0</v>
      </c>
    </row>
    <row r="92" spans="2:44" s="1165" customFormat="1" ht="13.8" thickBot="1">
      <c r="B92" s="3582"/>
      <c r="C92" s="3585"/>
      <c r="D92" s="1140"/>
      <c r="E92" s="1141"/>
      <c r="F92" s="1182"/>
      <c r="G92" s="1129"/>
      <c r="H92" s="1129"/>
      <c r="I92" s="1129"/>
      <c r="J92" s="1129"/>
      <c r="K92" s="1129"/>
      <c r="L92" s="1129"/>
      <c r="M92" s="1129"/>
      <c r="N92" s="1129"/>
      <c r="O92" s="1129"/>
      <c r="P92" s="1129"/>
      <c r="Q92" s="1129"/>
      <c r="R92" s="1129"/>
      <c r="S92" s="1129"/>
      <c r="T92" s="1129"/>
      <c r="U92" s="1129"/>
      <c r="V92" s="1129"/>
      <c r="W92" s="1129"/>
      <c r="X92" s="1129"/>
      <c r="Y92" s="1129"/>
      <c r="Z92" s="1129"/>
      <c r="AA92" s="1129"/>
      <c r="AB92" s="1129"/>
      <c r="AC92" s="1129"/>
      <c r="AD92" s="1129"/>
      <c r="AE92" s="1129"/>
      <c r="AF92" s="1129"/>
      <c r="AG92" s="1149"/>
      <c r="AH92" s="1149"/>
      <c r="AI92" s="1149"/>
      <c r="AJ92" s="1149"/>
      <c r="AK92" s="1150" t="str">
        <f t="shared" ref="AK92" si="58">IF(D92="","",COUNT($F$74:$AJ$74)-AL92)</f>
        <v/>
      </c>
      <c r="AL92" s="1132" t="str">
        <f t="shared" si="57"/>
        <v/>
      </c>
      <c r="AM92" s="1132" t="str">
        <f t="shared" si="55"/>
        <v/>
      </c>
      <c r="AN92" s="1116" t="str">
        <f t="shared" si="56"/>
        <v/>
      </c>
      <c r="AO92" s="3588"/>
      <c r="AP92" s="1035"/>
      <c r="AQ92" s="1117">
        <f>+COUNTIF(F92:AJ92,"－")</f>
        <v>0</v>
      </c>
      <c r="AR92" s="1117">
        <f>+COUNTIF(F92:AJ92,"外")</f>
        <v>0</v>
      </c>
    </row>
    <row r="93" spans="2:44" ht="13.8" thickBot="1">
      <c r="B93" s="1152"/>
      <c r="C93" s="1153"/>
      <c r="D93" s="1147"/>
      <c r="E93" s="1089"/>
      <c r="F93" s="1113"/>
      <c r="G93" s="1113"/>
      <c r="H93" s="1113"/>
      <c r="I93" s="1113"/>
      <c r="J93" s="1113"/>
      <c r="K93" s="1113"/>
      <c r="L93" s="1113"/>
      <c r="M93" s="1113"/>
      <c r="N93" s="1113"/>
      <c r="O93" s="1113"/>
      <c r="P93" s="1113"/>
      <c r="Q93" s="1113"/>
      <c r="R93" s="1113"/>
      <c r="S93" s="1113"/>
      <c r="T93" s="1113"/>
      <c r="U93" s="1113"/>
      <c r="V93" s="1113"/>
      <c r="W93" s="1113"/>
      <c r="X93" s="1113"/>
      <c r="Y93" s="1113"/>
      <c r="Z93" s="1113"/>
      <c r="AA93" s="1113"/>
      <c r="AB93" s="1113"/>
      <c r="AC93" s="1113"/>
      <c r="AD93" s="1113"/>
      <c r="AE93" s="1113"/>
      <c r="AF93" s="1113"/>
      <c r="AG93" s="1113"/>
      <c r="AH93" s="1113"/>
      <c r="AI93" s="1113"/>
      <c r="AJ93" s="1113"/>
      <c r="AK93" s="1154"/>
      <c r="AL93" s="1155"/>
      <c r="AN93" s="1156" t="s">
        <v>1952</v>
      </c>
      <c r="AO93" s="1157" t="e">
        <f>IF(AO77&gt;=0.285,"OK","NG")</f>
        <v>#DIV/0!</v>
      </c>
      <c r="AQ93" s="1155"/>
      <c r="AR93" s="1155"/>
    </row>
    <row r="94" spans="2:44" s="1165" customFormat="1">
      <c r="E94" s="1184"/>
      <c r="F94" s="1184"/>
      <c r="G94" s="1184"/>
      <c r="H94" s="1184"/>
      <c r="I94" s="1184"/>
      <c r="J94" s="1184"/>
      <c r="K94" s="1184"/>
      <c r="L94" s="1184"/>
      <c r="M94" s="1184"/>
      <c r="N94" s="1184"/>
      <c r="O94" s="1184"/>
      <c r="P94" s="1184"/>
      <c r="Q94" s="1184"/>
      <c r="R94" s="1184"/>
      <c r="S94" s="1184"/>
      <c r="T94" s="1184"/>
      <c r="U94" s="1184"/>
      <c r="V94" s="1184"/>
      <c r="W94" s="1184"/>
      <c r="X94" s="1184"/>
      <c r="Y94" s="1184"/>
      <c r="Z94" s="1184"/>
      <c r="AA94" s="1184"/>
      <c r="AB94" s="1184"/>
      <c r="AC94" s="1184"/>
      <c r="AD94" s="1184"/>
      <c r="AE94" s="1184"/>
      <c r="AF94" s="1184"/>
      <c r="AG94" s="1184"/>
      <c r="AH94" s="1184"/>
      <c r="AI94" s="1184"/>
      <c r="AJ94" s="1184"/>
      <c r="AL94" s="1184"/>
      <c r="AN94" s="1185"/>
    </row>
    <row r="95" spans="2:44" hidden="1">
      <c r="F95" s="1036" t="e">
        <f>YEAR(F98)</f>
        <v>#VALUE!</v>
      </c>
      <c r="G95" s="1036" t="e">
        <f>MONTH(F98)</f>
        <v>#VALUE!</v>
      </c>
    </row>
    <row r="96" spans="2:44">
      <c r="B96" s="3589"/>
      <c r="C96" s="3590"/>
      <c r="D96" s="3591"/>
      <c r="E96" s="1159" t="s">
        <v>1940</v>
      </c>
      <c r="F96" s="3598" t="e">
        <f>F98</f>
        <v>#VALUE!</v>
      </c>
      <c r="G96" s="3599"/>
      <c r="H96" s="3599"/>
      <c r="I96" s="3599"/>
      <c r="J96" s="3599"/>
      <c r="K96" s="3599"/>
      <c r="L96" s="3599"/>
      <c r="M96" s="3599"/>
      <c r="N96" s="3599"/>
      <c r="O96" s="3599"/>
      <c r="P96" s="3599"/>
      <c r="Q96" s="3599"/>
      <c r="R96" s="3599"/>
      <c r="S96" s="3599"/>
      <c r="T96" s="3599"/>
      <c r="U96" s="3599"/>
      <c r="V96" s="3599"/>
      <c r="W96" s="3599"/>
      <c r="X96" s="3599"/>
      <c r="Y96" s="3599"/>
      <c r="Z96" s="3599"/>
      <c r="AA96" s="3599"/>
      <c r="AB96" s="3599"/>
      <c r="AC96" s="3599"/>
      <c r="AD96" s="3599"/>
      <c r="AE96" s="3599"/>
      <c r="AF96" s="3599"/>
      <c r="AG96" s="3599"/>
      <c r="AH96" s="3599"/>
      <c r="AI96" s="3599"/>
      <c r="AJ96" s="3599"/>
      <c r="AK96" s="3601" t="s">
        <v>835</v>
      </c>
      <c r="AL96" s="3604" t="s">
        <v>836</v>
      </c>
      <c r="AM96" s="3607" t="s">
        <v>828</v>
      </c>
      <c r="AN96" s="3555" t="s">
        <v>1941</v>
      </c>
      <c r="AO96" s="3553" t="s">
        <v>1942</v>
      </c>
      <c r="AQ96" s="3576" t="s">
        <v>1960</v>
      </c>
      <c r="AR96" s="3576" t="s">
        <v>864</v>
      </c>
    </row>
    <row r="97" spans="2:44" ht="13.5" hidden="1" customHeight="1">
      <c r="B97" s="3592"/>
      <c r="C97" s="3593"/>
      <c r="D97" s="3594"/>
      <c r="E97" s="1160"/>
      <c r="F97" s="1096" t="e">
        <f>DATE($F95,$G95,1)</f>
        <v>#VALUE!</v>
      </c>
      <c r="G97" s="1096" t="e">
        <f t="shared" ref="G97:AJ97" si="59">F97+1</f>
        <v>#VALUE!</v>
      </c>
      <c r="H97" s="1096" t="e">
        <f t="shared" si="59"/>
        <v>#VALUE!</v>
      </c>
      <c r="I97" s="1096" t="e">
        <f t="shared" si="59"/>
        <v>#VALUE!</v>
      </c>
      <c r="J97" s="1096" t="e">
        <f t="shared" si="59"/>
        <v>#VALUE!</v>
      </c>
      <c r="K97" s="1096" t="e">
        <f t="shared" si="59"/>
        <v>#VALUE!</v>
      </c>
      <c r="L97" s="1096" t="e">
        <f t="shared" si="59"/>
        <v>#VALUE!</v>
      </c>
      <c r="M97" s="1096" t="e">
        <f t="shared" si="59"/>
        <v>#VALUE!</v>
      </c>
      <c r="N97" s="1096" t="e">
        <f t="shared" si="59"/>
        <v>#VALUE!</v>
      </c>
      <c r="O97" s="1096" t="e">
        <f t="shared" si="59"/>
        <v>#VALUE!</v>
      </c>
      <c r="P97" s="1096" t="e">
        <f t="shared" si="59"/>
        <v>#VALUE!</v>
      </c>
      <c r="Q97" s="1096" t="e">
        <f t="shared" si="59"/>
        <v>#VALUE!</v>
      </c>
      <c r="R97" s="1096" t="e">
        <f t="shared" si="59"/>
        <v>#VALUE!</v>
      </c>
      <c r="S97" s="1096" t="e">
        <f t="shared" si="59"/>
        <v>#VALUE!</v>
      </c>
      <c r="T97" s="1096" t="e">
        <f t="shared" si="59"/>
        <v>#VALUE!</v>
      </c>
      <c r="U97" s="1096" t="e">
        <f t="shared" si="59"/>
        <v>#VALUE!</v>
      </c>
      <c r="V97" s="1096" t="e">
        <f t="shared" si="59"/>
        <v>#VALUE!</v>
      </c>
      <c r="W97" s="1096" t="e">
        <f t="shared" si="59"/>
        <v>#VALUE!</v>
      </c>
      <c r="X97" s="1096" t="e">
        <f t="shared" si="59"/>
        <v>#VALUE!</v>
      </c>
      <c r="Y97" s="1096" t="e">
        <f t="shared" si="59"/>
        <v>#VALUE!</v>
      </c>
      <c r="Z97" s="1096" t="e">
        <f t="shared" si="59"/>
        <v>#VALUE!</v>
      </c>
      <c r="AA97" s="1096" t="e">
        <f t="shared" si="59"/>
        <v>#VALUE!</v>
      </c>
      <c r="AB97" s="1096" t="e">
        <f t="shared" si="59"/>
        <v>#VALUE!</v>
      </c>
      <c r="AC97" s="1096" t="e">
        <f t="shared" si="59"/>
        <v>#VALUE!</v>
      </c>
      <c r="AD97" s="1096" t="e">
        <f t="shared" si="59"/>
        <v>#VALUE!</v>
      </c>
      <c r="AE97" s="1096" t="e">
        <f t="shared" si="59"/>
        <v>#VALUE!</v>
      </c>
      <c r="AF97" s="1096" t="e">
        <f t="shared" si="59"/>
        <v>#VALUE!</v>
      </c>
      <c r="AG97" s="1096" t="e">
        <f t="shared" si="59"/>
        <v>#VALUE!</v>
      </c>
      <c r="AH97" s="1096" t="e">
        <f t="shared" si="59"/>
        <v>#VALUE!</v>
      </c>
      <c r="AI97" s="1096" t="e">
        <f t="shared" si="59"/>
        <v>#VALUE!</v>
      </c>
      <c r="AJ97" s="1096" t="e">
        <f t="shared" si="59"/>
        <v>#VALUE!</v>
      </c>
      <c r="AK97" s="3602"/>
      <c r="AL97" s="3605"/>
      <c r="AM97" s="3608"/>
      <c r="AN97" s="3555"/>
      <c r="AO97" s="3553"/>
      <c r="AQ97" s="3576"/>
      <c r="AR97" s="3576"/>
    </row>
    <row r="98" spans="2:44">
      <c r="B98" s="3592"/>
      <c r="C98" s="3593"/>
      <c r="D98" s="3594"/>
      <c r="E98" s="1161" t="s">
        <v>1944</v>
      </c>
      <c r="F98" s="1162" t="e">
        <f>IF(EDATE(F73,1)&gt;$F$7,"",EDATE(F73,1))</f>
        <v>#VALUE!</v>
      </c>
      <c r="G98" s="1096" t="e">
        <f t="shared" ref="G98:AJ98" si="60">IF(G97&gt;$F$7,"",IF(F98=EOMONTH(DATE($F95,$G95,1),0),"",IF(F98="","",F98+1)))</f>
        <v>#VALUE!</v>
      </c>
      <c r="H98" s="1096" t="e">
        <f t="shared" si="60"/>
        <v>#VALUE!</v>
      </c>
      <c r="I98" s="1096" t="e">
        <f t="shared" si="60"/>
        <v>#VALUE!</v>
      </c>
      <c r="J98" s="1096" t="e">
        <f t="shared" si="60"/>
        <v>#VALUE!</v>
      </c>
      <c r="K98" s="1096" t="e">
        <f t="shared" si="60"/>
        <v>#VALUE!</v>
      </c>
      <c r="L98" s="1096" t="e">
        <f t="shared" si="60"/>
        <v>#VALUE!</v>
      </c>
      <c r="M98" s="1096" t="e">
        <f t="shared" si="60"/>
        <v>#VALUE!</v>
      </c>
      <c r="N98" s="1096" t="e">
        <f t="shared" si="60"/>
        <v>#VALUE!</v>
      </c>
      <c r="O98" s="1096" t="e">
        <f t="shared" si="60"/>
        <v>#VALUE!</v>
      </c>
      <c r="P98" s="1096" t="e">
        <f t="shared" si="60"/>
        <v>#VALUE!</v>
      </c>
      <c r="Q98" s="1096" t="e">
        <f t="shared" si="60"/>
        <v>#VALUE!</v>
      </c>
      <c r="R98" s="1096" t="e">
        <f t="shared" si="60"/>
        <v>#VALUE!</v>
      </c>
      <c r="S98" s="1096" t="e">
        <f t="shared" si="60"/>
        <v>#VALUE!</v>
      </c>
      <c r="T98" s="1096" t="e">
        <f t="shared" si="60"/>
        <v>#VALUE!</v>
      </c>
      <c r="U98" s="1096" t="e">
        <f t="shared" si="60"/>
        <v>#VALUE!</v>
      </c>
      <c r="V98" s="1096" t="e">
        <f t="shared" si="60"/>
        <v>#VALUE!</v>
      </c>
      <c r="W98" s="1096" t="e">
        <f t="shared" si="60"/>
        <v>#VALUE!</v>
      </c>
      <c r="X98" s="1096" t="e">
        <f t="shared" si="60"/>
        <v>#VALUE!</v>
      </c>
      <c r="Y98" s="1096" t="e">
        <f t="shared" si="60"/>
        <v>#VALUE!</v>
      </c>
      <c r="Z98" s="1096" t="e">
        <f t="shared" si="60"/>
        <v>#VALUE!</v>
      </c>
      <c r="AA98" s="1096" t="e">
        <f t="shared" si="60"/>
        <v>#VALUE!</v>
      </c>
      <c r="AB98" s="1096" t="e">
        <f t="shared" si="60"/>
        <v>#VALUE!</v>
      </c>
      <c r="AC98" s="1096" t="e">
        <f t="shared" si="60"/>
        <v>#VALUE!</v>
      </c>
      <c r="AD98" s="1096" t="e">
        <f t="shared" si="60"/>
        <v>#VALUE!</v>
      </c>
      <c r="AE98" s="1096" t="e">
        <f t="shared" si="60"/>
        <v>#VALUE!</v>
      </c>
      <c r="AF98" s="1096" t="e">
        <f t="shared" si="60"/>
        <v>#VALUE!</v>
      </c>
      <c r="AG98" s="1096" t="e">
        <f t="shared" si="60"/>
        <v>#VALUE!</v>
      </c>
      <c r="AH98" s="1096" t="e">
        <f t="shared" si="60"/>
        <v>#VALUE!</v>
      </c>
      <c r="AI98" s="1096" t="e">
        <f t="shared" si="60"/>
        <v>#VALUE!</v>
      </c>
      <c r="AJ98" s="1096" t="e">
        <f t="shared" si="60"/>
        <v>#VALUE!</v>
      </c>
      <c r="AK98" s="3602"/>
      <c r="AL98" s="3605"/>
      <c r="AM98" s="3608"/>
      <c r="AN98" s="3555"/>
      <c r="AO98" s="3553"/>
      <c r="AQ98" s="3576"/>
      <c r="AR98" s="3576"/>
    </row>
    <row r="99" spans="2:44" s="1165" customFormat="1">
      <c r="B99" s="3595"/>
      <c r="C99" s="3596"/>
      <c r="D99" s="3597"/>
      <c r="E99" s="1163" t="s">
        <v>820</v>
      </c>
      <c r="F99" s="1164" t="str">
        <f>IFERROR(TEXT(WEEKDAY(+F98),"aaa"),"")</f>
        <v/>
      </c>
      <c r="G99" s="1164" t="str">
        <f t="shared" ref="G99:AJ99" si="61">IFERROR(TEXT(WEEKDAY(+G98),"aaa"),"")</f>
        <v/>
      </c>
      <c r="H99" s="1164" t="str">
        <f t="shared" si="61"/>
        <v/>
      </c>
      <c r="I99" s="1164" t="str">
        <f t="shared" si="61"/>
        <v/>
      </c>
      <c r="J99" s="1164" t="str">
        <f t="shared" si="61"/>
        <v/>
      </c>
      <c r="K99" s="1164" t="str">
        <f t="shared" si="61"/>
        <v/>
      </c>
      <c r="L99" s="1164" t="str">
        <f t="shared" si="61"/>
        <v/>
      </c>
      <c r="M99" s="1164" t="str">
        <f t="shared" si="61"/>
        <v/>
      </c>
      <c r="N99" s="1164" t="str">
        <f t="shared" si="61"/>
        <v/>
      </c>
      <c r="O99" s="1164" t="str">
        <f t="shared" si="61"/>
        <v/>
      </c>
      <c r="P99" s="1164" t="str">
        <f t="shared" si="61"/>
        <v/>
      </c>
      <c r="Q99" s="1164" t="str">
        <f t="shared" si="61"/>
        <v/>
      </c>
      <c r="R99" s="1164" t="str">
        <f t="shared" si="61"/>
        <v/>
      </c>
      <c r="S99" s="1164" t="str">
        <f t="shared" si="61"/>
        <v/>
      </c>
      <c r="T99" s="1164" t="str">
        <f t="shared" si="61"/>
        <v/>
      </c>
      <c r="U99" s="1164" t="str">
        <f t="shared" si="61"/>
        <v/>
      </c>
      <c r="V99" s="1164" t="str">
        <f t="shared" si="61"/>
        <v/>
      </c>
      <c r="W99" s="1164" t="str">
        <f t="shared" si="61"/>
        <v/>
      </c>
      <c r="X99" s="1164" t="str">
        <f t="shared" si="61"/>
        <v/>
      </c>
      <c r="Y99" s="1164" t="str">
        <f t="shared" si="61"/>
        <v/>
      </c>
      <c r="Z99" s="1164" t="str">
        <f t="shared" si="61"/>
        <v/>
      </c>
      <c r="AA99" s="1164" t="str">
        <f t="shared" si="61"/>
        <v/>
      </c>
      <c r="AB99" s="1164" t="str">
        <f t="shared" si="61"/>
        <v/>
      </c>
      <c r="AC99" s="1164" t="str">
        <f t="shared" si="61"/>
        <v/>
      </c>
      <c r="AD99" s="1164" t="str">
        <f t="shared" si="61"/>
        <v/>
      </c>
      <c r="AE99" s="1164" t="str">
        <f t="shared" si="61"/>
        <v/>
      </c>
      <c r="AF99" s="1164" t="str">
        <f t="shared" si="61"/>
        <v/>
      </c>
      <c r="AG99" s="1164" t="str">
        <f t="shared" si="61"/>
        <v/>
      </c>
      <c r="AH99" s="1164" t="str">
        <f t="shared" si="61"/>
        <v/>
      </c>
      <c r="AI99" s="1164" t="str">
        <f t="shared" si="61"/>
        <v/>
      </c>
      <c r="AJ99" s="1164" t="str">
        <f t="shared" si="61"/>
        <v/>
      </c>
      <c r="AK99" s="3602"/>
      <c r="AL99" s="3605"/>
      <c r="AM99" s="3608"/>
      <c r="AN99" s="3555"/>
      <c r="AO99" s="3553"/>
      <c r="AP99" s="1035"/>
      <c r="AQ99" s="3576"/>
      <c r="AR99" s="3576"/>
    </row>
    <row r="100" spans="2:44" s="1165" customFormat="1" ht="21" customHeight="1">
      <c r="B100" s="1166" t="s">
        <v>1945</v>
      </c>
      <c r="C100" s="1167" t="s">
        <v>1925</v>
      </c>
      <c r="D100" s="1103" t="s">
        <v>1951</v>
      </c>
      <c r="E100" s="1104" t="s">
        <v>1948</v>
      </c>
      <c r="F100" s="1105"/>
      <c r="G100" s="1106"/>
      <c r="H100" s="1106"/>
      <c r="I100" s="1106"/>
      <c r="J100" s="1106"/>
      <c r="K100" s="1106"/>
      <c r="L100" s="1106"/>
      <c r="M100" s="1106"/>
      <c r="N100" s="1106"/>
      <c r="O100" s="1106"/>
      <c r="P100" s="1106"/>
      <c r="Q100" s="1106"/>
      <c r="R100" s="1106"/>
      <c r="S100" s="1106"/>
      <c r="T100" s="1106"/>
      <c r="U100" s="1106"/>
      <c r="V100" s="1106"/>
      <c r="W100" s="1106"/>
      <c r="X100" s="1106"/>
      <c r="Y100" s="1106"/>
      <c r="Z100" s="1106"/>
      <c r="AA100" s="1106"/>
      <c r="AB100" s="1106"/>
      <c r="AC100" s="1106"/>
      <c r="AD100" s="1106"/>
      <c r="AE100" s="1106"/>
      <c r="AF100" s="1106"/>
      <c r="AG100" s="1134"/>
      <c r="AH100" s="1134"/>
      <c r="AI100" s="1134"/>
      <c r="AJ100" s="1134"/>
      <c r="AK100" s="3603"/>
      <c r="AL100" s="3606"/>
      <c r="AM100" s="3609"/>
      <c r="AN100" s="1108" t="s">
        <v>1958</v>
      </c>
      <c r="AO100" s="1107" t="s">
        <v>863</v>
      </c>
      <c r="AP100" s="1035"/>
      <c r="AQ100" s="3577"/>
      <c r="AR100" s="3577"/>
    </row>
    <row r="101" spans="2:44" s="1165" customFormat="1" ht="13.5" customHeight="1">
      <c r="B101" s="3580" t="s">
        <v>830</v>
      </c>
      <c r="C101" s="3583" t="s">
        <v>831</v>
      </c>
      <c r="D101" s="1109" t="s">
        <v>1935</v>
      </c>
      <c r="E101" s="1110"/>
      <c r="F101" s="1111"/>
      <c r="G101" s="1112"/>
      <c r="H101" s="1112"/>
      <c r="I101" s="1112"/>
      <c r="J101" s="1175"/>
      <c r="K101" s="1175"/>
      <c r="L101" s="1175"/>
      <c r="M101" s="1175"/>
      <c r="N101" s="1175"/>
      <c r="O101" s="1175"/>
      <c r="P101" s="1175"/>
      <c r="Q101" s="1175"/>
      <c r="R101" s="1175"/>
      <c r="S101" s="1175"/>
      <c r="T101" s="1175"/>
      <c r="U101" s="1175"/>
      <c r="V101" s="1175"/>
      <c r="W101" s="1175"/>
      <c r="X101" s="1175"/>
      <c r="Y101" s="1175"/>
      <c r="Z101" s="1175"/>
      <c r="AA101" s="1175"/>
      <c r="AB101" s="1175"/>
      <c r="AC101" s="1175"/>
      <c r="AD101" s="1175"/>
      <c r="AE101" s="1175"/>
      <c r="AF101" s="1175"/>
      <c r="AG101" s="1175"/>
      <c r="AH101" s="1175"/>
      <c r="AI101" s="1181"/>
      <c r="AJ101" s="1181"/>
      <c r="AK101" s="1114">
        <f>IF(D101="","",COUNT($F$98:$AJ$98)-AL101)</f>
        <v>0</v>
      </c>
      <c r="AL101" s="1115">
        <f>IF(D101="","",AQ101+AR101)</f>
        <v>0</v>
      </c>
      <c r="AM101" s="1115">
        <f>IF(D101="","",COUNTIF(F101:AJ101,"休"))</f>
        <v>0</v>
      </c>
      <c r="AN101" s="1116" t="str">
        <f>IF(D101="","",IFERROR(ROUND(AM101/AK101,3),""))</f>
        <v/>
      </c>
      <c r="AO101" s="3586" t="e">
        <f>ROUND(AVERAGE(AN101:AN116),3)</f>
        <v>#DIV/0!</v>
      </c>
      <c r="AP101" s="1035"/>
      <c r="AQ101" s="1117">
        <f>+COUNTIF(F101:AJ101,"－")</f>
        <v>0</v>
      </c>
      <c r="AR101" s="1117">
        <f>+COUNTIF(F101:AJ101,"外")</f>
        <v>0</v>
      </c>
    </row>
    <row r="102" spans="2:44" s="1165" customFormat="1" ht="13.5" customHeight="1">
      <c r="B102" s="3581"/>
      <c r="C102" s="3584"/>
      <c r="D102" s="1118" t="s">
        <v>1936</v>
      </c>
      <c r="E102" s="1110"/>
      <c r="F102" s="1170"/>
      <c r="G102" s="1120"/>
      <c r="H102" s="1120"/>
      <c r="I102" s="1120"/>
      <c r="J102" s="1142"/>
      <c r="K102" s="1142"/>
      <c r="L102" s="1130"/>
      <c r="M102" s="1130"/>
      <c r="N102" s="1130"/>
      <c r="O102" s="1130"/>
      <c r="P102" s="1130"/>
      <c r="Q102" s="1142"/>
      <c r="R102" s="1142"/>
      <c r="S102" s="1130"/>
      <c r="T102" s="1130"/>
      <c r="U102" s="1130"/>
      <c r="V102" s="1130"/>
      <c r="W102" s="1130"/>
      <c r="X102" s="1142"/>
      <c r="Y102" s="1142"/>
      <c r="Z102" s="1130"/>
      <c r="AA102" s="1130"/>
      <c r="AB102" s="1130"/>
      <c r="AC102" s="1130"/>
      <c r="AD102" s="1130"/>
      <c r="AE102" s="1142"/>
      <c r="AF102" s="1142"/>
      <c r="AG102" s="1186"/>
      <c r="AH102" s="1130"/>
      <c r="AI102" s="1120"/>
      <c r="AJ102" s="1171"/>
      <c r="AK102" s="1114">
        <f t="shared" ref="AK102:AK106" si="62">IF(D102="","",COUNT($F$98:$AJ$98)-AL102)</f>
        <v>0</v>
      </c>
      <c r="AL102" s="1115">
        <f t="shared" ref="AL102:AL106" si="63">IF(D102="","",AQ102+AR102)</f>
        <v>0</v>
      </c>
      <c r="AM102" s="1115">
        <f t="shared" ref="AM102:AM106" si="64">IF(D102="","",COUNTIF(F102:AJ102,"休"))</f>
        <v>0</v>
      </c>
      <c r="AN102" s="1116" t="str">
        <f t="shared" ref="AN102:AN106" si="65">IF(D102="","",IFERROR(ROUND(AM102/AK102,3),""))</f>
        <v/>
      </c>
      <c r="AO102" s="3587"/>
      <c r="AP102" s="1035"/>
      <c r="AQ102" s="1117">
        <f>+COUNTIF(F102:AJ102,"－")</f>
        <v>0</v>
      </c>
      <c r="AR102" s="1117">
        <f>+COUNTIF(F102:AJ102,"外")</f>
        <v>0</v>
      </c>
    </row>
    <row r="103" spans="2:44" s="1165" customFormat="1">
      <c r="B103" s="3581"/>
      <c r="C103" s="3584"/>
      <c r="D103" s="1124" t="s">
        <v>1937</v>
      </c>
      <c r="E103" s="1110"/>
      <c r="F103" s="1170"/>
      <c r="G103" s="1120"/>
      <c r="H103" s="1120"/>
      <c r="I103" s="1120"/>
      <c r="J103" s="1120"/>
      <c r="K103" s="1120"/>
      <c r="L103" s="1120"/>
      <c r="M103" s="1120"/>
      <c r="N103" s="1120"/>
      <c r="O103" s="1120"/>
      <c r="P103" s="1120"/>
      <c r="Q103" s="1120"/>
      <c r="R103" s="1120"/>
      <c r="S103" s="1120"/>
      <c r="T103" s="1120"/>
      <c r="U103" s="1120"/>
      <c r="V103" s="1120"/>
      <c r="W103" s="1120"/>
      <c r="X103" s="1120"/>
      <c r="Y103" s="1120"/>
      <c r="Z103" s="1120"/>
      <c r="AA103" s="1120"/>
      <c r="AB103" s="1120"/>
      <c r="AC103" s="1120"/>
      <c r="AD103" s="1120"/>
      <c r="AE103" s="1120"/>
      <c r="AF103" s="1120"/>
      <c r="AG103" s="1171"/>
      <c r="AH103" s="1171"/>
      <c r="AI103" s="1171"/>
      <c r="AJ103" s="1171"/>
      <c r="AK103" s="1114">
        <f t="shared" si="62"/>
        <v>0</v>
      </c>
      <c r="AL103" s="1115">
        <f t="shared" si="63"/>
        <v>0</v>
      </c>
      <c r="AM103" s="1115">
        <f t="shared" si="64"/>
        <v>0</v>
      </c>
      <c r="AN103" s="1116" t="str">
        <f t="shared" si="65"/>
        <v/>
      </c>
      <c r="AO103" s="3587"/>
      <c r="AP103" s="1035"/>
      <c r="AQ103" s="1117">
        <f>+COUNTIF(F103:AJ103,"－")</f>
        <v>0</v>
      </c>
      <c r="AR103" s="1117">
        <f t="shared" ref="AR103:AR106" si="66">+COUNTIF(F103:AJ103,"外")</f>
        <v>0</v>
      </c>
    </row>
    <row r="104" spans="2:44" s="1165" customFormat="1">
      <c r="B104" s="3581"/>
      <c r="C104" s="3584"/>
      <c r="D104" s="1124" t="s">
        <v>1938</v>
      </c>
      <c r="E104" s="1125"/>
      <c r="F104" s="1170"/>
      <c r="G104" s="1120"/>
      <c r="H104" s="1120"/>
      <c r="I104" s="1120"/>
      <c r="J104" s="1120"/>
      <c r="K104" s="1120"/>
      <c r="L104" s="1120"/>
      <c r="M104" s="1120"/>
      <c r="N104" s="1120"/>
      <c r="O104" s="1120"/>
      <c r="P104" s="1120"/>
      <c r="Q104" s="1120"/>
      <c r="R104" s="1120"/>
      <c r="S104" s="1120"/>
      <c r="T104" s="1120"/>
      <c r="U104" s="1120"/>
      <c r="V104" s="1120"/>
      <c r="W104" s="1120"/>
      <c r="X104" s="1120"/>
      <c r="Y104" s="1120"/>
      <c r="Z104" s="1120"/>
      <c r="AA104" s="1120"/>
      <c r="AB104" s="1120"/>
      <c r="AC104" s="1120"/>
      <c r="AD104" s="1120"/>
      <c r="AE104" s="1120"/>
      <c r="AF104" s="1120"/>
      <c r="AG104" s="1120"/>
      <c r="AH104" s="1171"/>
      <c r="AI104" s="1171"/>
      <c r="AJ104" s="1171"/>
      <c r="AK104" s="1114">
        <f t="shared" si="62"/>
        <v>0</v>
      </c>
      <c r="AL104" s="1115">
        <f t="shared" si="63"/>
        <v>0</v>
      </c>
      <c r="AM104" s="1115">
        <f t="shared" si="64"/>
        <v>0</v>
      </c>
      <c r="AN104" s="1116" t="str">
        <f t="shared" si="65"/>
        <v/>
      </c>
      <c r="AO104" s="3587"/>
      <c r="AP104" s="1035"/>
      <c r="AQ104" s="1117">
        <f>+COUNTIF(F104:AJ104,"－")</f>
        <v>0</v>
      </c>
      <c r="AR104" s="1117">
        <f t="shared" si="66"/>
        <v>0</v>
      </c>
    </row>
    <row r="105" spans="2:44" s="1165" customFormat="1">
      <c r="B105" s="3581"/>
      <c r="C105" s="3584"/>
      <c r="D105" s="1124" t="s">
        <v>1939</v>
      </c>
      <c r="E105" s="1110"/>
      <c r="F105" s="1170"/>
      <c r="G105" s="1120"/>
      <c r="H105" s="1120"/>
      <c r="I105" s="1120"/>
      <c r="J105" s="1120"/>
      <c r="K105" s="1120"/>
      <c r="L105" s="1120"/>
      <c r="M105" s="1120"/>
      <c r="N105" s="1120"/>
      <c r="O105" s="1120"/>
      <c r="P105" s="1120"/>
      <c r="Q105" s="1120"/>
      <c r="R105" s="1120"/>
      <c r="S105" s="1120"/>
      <c r="T105" s="1120"/>
      <c r="U105" s="1120"/>
      <c r="V105" s="1120"/>
      <c r="W105" s="1120"/>
      <c r="X105" s="1120"/>
      <c r="Y105" s="1120"/>
      <c r="Z105" s="1120"/>
      <c r="AA105" s="1120"/>
      <c r="AB105" s="1120"/>
      <c r="AC105" s="1120"/>
      <c r="AD105" s="1120"/>
      <c r="AE105" s="1120"/>
      <c r="AF105" s="1120"/>
      <c r="AG105" s="1120"/>
      <c r="AH105" s="1120"/>
      <c r="AI105" s="1120"/>
      <c r="AJ105" s="1120"/>
      <c r="AK105" s="1114">
        <f t="shared" si="62"/>
        <v>0</v>
      </c>
      <c r="AL105" s="1115">
        <f t="shared" si="63"/>
        <v>0</v>
      </c>
      <c r="AM105" s="1115">
        <f t="shared" si="64"/>
        <v>0</v>
      </c>
      <c r="AN105" s="1116" t="str">
        <f t="shared" si="65"/>
        <v/>
      </c>
      <c r="AO105" s="3587"/>
      <c r="AP105" s="1035"/>
      <c r="AQ105" s="1117">
        <f t="shared" ref="AQ105:AQ106" si="67">+COUNTIF(F105:AJ105,"－")</f>
        <v>0</v>
      </c>
      <c r="AR105" s="1117">
        <f t="shared" si="66"/>
        <v>0</v>
      </c>
    </row>
    <row r="106" spans="2:44" s="1165" customFormat="1">
      <c r="B106" s="3582"/>
      <c r="C106" s="3585"/>
      <c r="D106" s="1126">
        <f>E$29</f>
        <v>0</v>
      </c>
      <c r="E106" s="1127"/>
      <c r="F106" s="1182"/>
      <c r="G106" s="1130"/>
      <c r="H106" s="1130"/>
      <c r="I106" s="1130"/>
      <c r="J106" s="1130"/>
      <c r="K106" s="1130"/>
      <c r="L106" s="1130"/>
      <c r="M106" s="1130"/>
      <c r="N106" s="1130"/>
      <c r="O106" s="1130"/>
      <c r="P106" s="1130"/>
      <c r="Q106" s="1130"/>
      <c r="R106" s="1130"/>
      <c r="S106" s="1130"/>
      <c r="T106" s="1130"/>
      <c r="U106" s="1130"/>
      <c r="V106" s="1130"/>
      <c r="W106" s="1130"/>
      <c r="X106" s="1130"/>
      <c r="Y106" s="1130"/>
      <c r="Z106" s="1130"/>
      <c r="AA106" s="1130"/>
      <c r="AB106" s="1130"/>
      <c r="AC106" s="1130"/>
      <c r="AD106" s="1130"/>
      <c r="AE106" s="1130"/>
      <c r="AF106" s="1130"/>
      <c r="AG106" s="1131"/>
      <c r="AH106" s="1131"/>
      <c r="AI106" s="1131"/>
      <c r="AJ106" s="1131"/>
      <c r="AK106" s="1114">
        <f t="shared" si="62"/>
        <v>0</v>
      </c>
      <c r="AL106" s="1115">
        <f t="shared" si="63"/>
        <v>0</v>
      </c>
      <c r="AM106" s="1132">
        <f t="shared" si="64"/>
        <v>0</v>
      </c>
      <c r="AN106" s="1116" t="str">
        <f t="shared" si="65"/>
        <v/>
      </c>
      <c r="AO106" s="3587"/>
      <c r="AP106" s="1035"/>
      <c r="AQ106" s="1117">
        <f t="shared" si="67"/>
        <v>0</v>
      </c>
      <c r="AR106" s="1117">
        <f t="shared" si="66"/>
        <v>0</v>
      </c>
    </row>
    <row r="107" spans="2:44" s="1165" customFormat="1">
      <c r="B107" s="3580" t="s">
        <v>832</v>
      </c>
      <c r="C107" s="3583" t="s">
        <v>833</v>
      </c>
      <c r="D107" s="1103" t="s">
        <v>1951</v>
      </c>
      <c r="E107" s="1133" t="s">
        <v>1948</v>
      </c>
      <c r="F107" s="1105"/>
      <c r="G107" s="1106"/>
      <c r="H107" s="1106"/>
      <c r="I107" s="1106"/>
      <c r="J107" s="1106"/>
      <c r="K107" s="1106"/>
      <c r="L107" s="1106"/>
      <c r="M107" s="1106"/>
      <c r="N107" s="1106"/>
      <c r="O107" s="1106"/>
      <c r="P107" s="1106"/>
      <c r="Q107" s="1106"/>
      <c r="R107" s="1106"/>
      <c r="S107" s="1106"/>
      <c r="T107" s="1106"/>
      <c r="U107" s="1106"/>
      <c r="V107" s="1106"/>
      <c r="W107" s="1106"/>
      <c r="X107" s="1106"/>
      <c r="Y107" s="1106"/>
      <c r="Z107" s="1106"/>
      <c r="AA107" s="1106"/>
      <c r="AB107" s="1106"/>
      <c r="AC107" s="1106"/>
      <c r="AD107" s="1106"/>
      <c r="AE107" s="1106"/>
      <c r="AF107" s="1106"/>
      <c r="AG107" s="1134"/>
      <c r="AH107" s="1134"/>
      <c r="AI107" s="1134"/>
      <c r="AJ107" s="1134"/>
      <c r="AK107" s="1135"/>
      <c r="AL107" s="1117"/>
      <c r="AM107" s="1136"/>
      <c r="AN107" s="1137"/>
      <c r="AO107" s="3587"/>
      <c r="AP107" s="1035"/>
      <c r="AQ107" s="1039"/>
      <c r="AR107" s="1039"/>
    </row>
    <row r="108" spans="2:44" s="1165" customFormat="1">
      <c r="B108" s="3581"/>
      <c r="C108" s="3584"/>
      <c r="D108" s="1138" t="s">
        <v>1935</v>
      </c>
      <c r="E108" s="1110"/>
      <c r="F108" s="1168"/>
      <c r="G108" s="1175"/>
      <c r="H108" s="1175"/>
      <c r="I108" s="1175"/>
      <c r="J108" s="1175"/>
      <c r="K108" s="1175"/>
      <c r="L108" s="1175"/>
      <c r="M108" s="1175"/>
      <c r="N108" s="1175"/>
      <c r="O108" s="1175"/>
      <c r="P108" s="1175"/>
      <c r="Q108" s="1175"/>
      <c r="R108" s="1175"/>
      <c r="S108" s="1175"/>
      <c r="T108" s="1175"/>
      <c r="U108" s="1175"/>
      <c r="V108" s="1175"/>
      <c r="W108" s="1175"/>
      <c r="X108" s="1175"/>
      <c r="Y108" s="1175"/>
      <c r="Z108" s="1175"/>
      <c r="AA108" s="1175"/>
      <c r="AB108" s="1175"/>
      <c r="AC108" s="1175"/>
      <c r="AD108" s="1175"/>
      <c r="AE108" s="1175"/>
      <c r="AF108" s="1175"/>
      <c r="AG108" s="1175"/>
      <c r="AH108" s="1175"/>
      <c r="AI108" s="1175"/>
      <c r="AJ108" s="1175"/>
      <c r="AK108" s="1114">
        <f>IF(D108="","",COUNT($F$98:$AJ$98)-AL108)</f>
        <v>0</v>
      </c>
      <c r="AL108" s="1115">
        <f>IF(D108="","",AQ108+AR108)</f>
        <v>0</v>
      </c>
      <c r="AM108" s="1115">
        <f>IF(D108="","",COUNTIF(F108:AJ108,"休"))</f>
        <v>0</v>
      </c>
      <c r="AN108" s="1116" t="str">
        <f>IF(D108="","",IFERROR(ROUND(AM108/AK108,3),""))</f>
        <v/>
      </c>
      <c r="AO108" s="3587"/>
      <c r="AP108" s="1035"/>
      <c r="AQ108" s="1117">
        <f>+COUNTIF(F108:AJ108,"－")</f>
        <v>0</v>
      </c>
      <c r="AR108" s="1117">
        <f>+COUNTIF(F108:AJ108,"外")</f>
        <v>0</v>
      </c>
    </row>
    <row r="109" spans="2:44" s="1165" customFormat="1">
      <c r="B109" s="3581"/>
      <c r="C109" s="3584"/>
      <c r="D109" s="1118" t="s">
        <v>1936</v>
      </c>
      <c r="E109" s="1139"/>
      <c r="F109" s="1177"/>
      <c r="G109" s="1130"/>
      <c r="H109" s="1142"/>
      <c r="I109" s="1142"/>
      <c r="J109" s="1130"/>
      <c r="K109" s="1130"/>
      <c r="L109" s="1130"/>
      <c r="M109" s="1130"/>
      <c r="N109" s="1130"/>
      <c r="O109" s="1142"/>
      <c r="P109" s="1142"/>
      <c r="Q109" s="1142"/>
      <c r="R109" s="1142"/>
      <c r="S109" s="1130"/>
      <c r="T109" s="1130"/>
      <c r="U109" s="1130"/>
      <c r="V109" s="1142"/>
      <c r="W109" s="1142"/>
      <c r="X109" s="1130"/>
      <c r="Y109" s="1130"/>
      <c r="Z109" s="1130"/>
      <c r="AA109" s="1130"/>
      <c r="AB109" s="1130"/>
      <c r="AC109" s="1142"/>
      <c r="AD109" s="1142"/>
      <c r="AE109" s="1130"/>
      <c r="AF109" s="1130"/>
      <c r="AG109" s="1130"/>
      <c r="AH109" s="1130"/>
      <c r="AI109" s="1130"/>
      <c r="AJ109" s="1130"/>
      <c r="AK109" s="1114">
        <f t="shared" ref="AK109:AK111" si="68">IF(D109="","",COUNT($F$98:$AJ$98)-AL109)</f>
        <v>0</v>
      </c>
      <c r="AL109" s="1115">
        <f t="shared" ref="AL109:AL111" si="69">IF(D109="","",AQ109+AR109)</f>
        <v>0</v>
      </c>
      <c r="AM109" s="1115">
        <f t="shared" ref="AM109:AM111" si="70">IF(D109="","",COUNTIF(F109:AJ109,"休"))</f>
        <v>0</v>
      </c>
      <c r="AN109" s="1116" t="str">
        <f t="shared" ref="AN109:AN111" si="71">IF(D109="","",IFERROR(ROUND(AM109/AK109,3),""))</f>
        <v/>
      </c>
      <c r="AO109" s="3587"/>
      <c r="AP109" s="1035"/>
      <c r="AQ109" s="1117">
        <f>+COUNTIF(F109:AJ109,"－")</f>
        <v>0</v>
      </c>
      <c r="AR109" s="1117">
        <f>+COUNTIF(F109:AJ109,"外")</f>
        <v>0</v>
      </c>
    </row>
    <row r="110" spans="2:44" s="1165" customFormat="1">
      <c r="B110" s="3581"/>
      <c r="C110" s="3584"/>
      <c r="D110" s="1035"/>
      <c r="E110" s="1139"/>
      <c r="F110" s="1170"/>
      <c r="G110" s="1120"/>
      <c r="H110" s="1120"/>
      <c r="I110" s="1120"/>
      <c r="J110" s="1120"/>
      <c r="K110" s="1120"/>
      <c r="L110" s="1120"/>
      <c r="M110" s="1120"/>
      <c r="N110" s="1120"/>
      <c r="O110" s="1120"/>
      <c r="P110" s="1120"/>
      <c r="Q110" s="1120"/>
      <c r="R110" s="1120"/>
      <c r="S110" s="1120"/>
      <c r="T110" s="1120"/>
      <c r="U110" s="1120"/>
      <c r="V110" s="1120"/>
      <c r="W110" s="1120"/>
      <c r="X110" s="1120"/>
      <c r="Y110" s="1120"/>
      <c r="Z110" s="1120"/>
      <c r="AA110" s="1120"/>
      <c r="AB110" s="1120"/>
      <c r="AC110" s="1120"/>
      <c r="AD110" s="1120"/>
      <c r="AE110" s="1120"/>
      <c r="AF110" s="1120"/>
      <c r="AG110" s="1121"/>
      <c r="AH110" s="1121"/>
      <c r="AI110" s="1121"/>
      <c r="AJ110" s="1121"/>
      <c r="AK110" s="1114" t="str">
        <f t="shared" si="68"/>
        <v/>
      </c>
      <c r="AL110" s="1115" t="str">
        <f t="shared" si="69"/>
        <v/>
      </c>
      <c r="AM110" s="1115" t="str">
        <f t="shared" si="70"/>
        <v/>
      </c>
      <c r="AN110" s="1116" t="str">
        <f t="shared" si="71"/>
        <v/>
      </c>
      <c r="AO110" s="3587"/>
      <c r="AP110" s="1035"/>
      <c r="AQ110" s="1117">
        <f>+COUNTIF(F110:AJ110,"－")</f>
        <v>0</v>
      </c>
      <c r="AR110" s="1117">
        <f>+COUNTIF(F110:AJ110,"外")</f>
        <v>0</v>
      </c>
    </row>
    <row r="111" spans="2:44" s="1165" customFormat="1">
      <c r="B111" s="3581"/>
      <c r="C111" s="3585"/>
      <c r="D111" s="1140"/>
      <c r="E111" s="1141"/>
      <c r="F111" s="1183"/>
      <c r="G111" s="1142"/>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13"/>
      <c r="AH111" s="1113"/>
      <c r="AI111" s="1113"/>
      <c r="AJ111" s="1113"/>
      <c r="AK111" s="1114" t="str">
        <f t="shared" si="68"/>
        <v/>
      </c>
      <c r="AL111" s="1115" t="str">
        <f t="shared" si="69"/>
        <v/>
      </c>
      <c r="AM111" s="1115" t="str">
        <f t="shared" si="70"/>
        <v/>
      </c>
      <c r="AN111" s="1116" t="str">
        <f t="shared" si="71"/>
        <v/>
      </c>
      <c r="AO111" s="3587"/>
      <c r="AP111" s="1035"/>
      <c r="AQ111" s="1117">
        <f>+COUNTIF(F111:AJ111,"－")</f>
        <v>0</v>
      </c>
      <c r="AR111" s="1117">
        <f>+COUNTIF(F111:AJ111,"外")</f>
        <v>0</v>
      </c>
    </row>
    <row r="112" spans="2:44" s="1165" customFormat="1">
      <c r="B112" s="3581"/>
      <c r="C112" s="3583" t="s">
        <v>834</v>
      </c>
      <c r="D112" s="1103" t="s">
        <v>1951</v>
      </c>
      <c r="E112" s="1143" t="s">
        <v>1948</v>
      </c>
      <c r="F112" s="1105"/>
      <c r="G112" s="1106"/>
      <c r="H112" s="1106"/>
      <c r="I112" s="1106"/>
      <c r="J112" s="1106"/>
      <c r="K112" s="1106"/>
      <c r="L112" s="1106"/>
      <c r="M112" s="1106"/>
      <c r="N112" s="1106"/>
      <c r="O112" s="1106"/>
      <c r="P112" s="1106"/>
      <c r="Q112" s="1106"/>
      <c r="R112" s="1106"/>
      <c r="S112" s="1106"/>
      <c r="T112" s="1106"/>
      <c r="U112" s="1106"/>
      <c r="V112" s="1106"/>
      <c r="W112" s="1106"/>
      <c r="X112" s="1106"/>
      <c r="Y112" s="1106"/>
      <c r="Z112" s="1106"/>
      <c r="AA112" s="1106"/>
      <c r="AB112" s="1106"/>
      <c r="AC112" s="1106"/>
      <c r="AD112" s="1106"/>
      <c r="AE112" s="1106"/>
      <c r="AF112" s="1106"/>
      <c r="AG112" s="1134"/>
      <c r="AH112" s="1134"/>
      <c r="AI112" s="1134"/>
      <c r="AJ112" s="1134"/>
      <c r="AK112" s="1135"/>
      <c r="AL112" s="1117"/>
      <c r="AM112" s="1144"/>
      <c r="AN112" s="1137"/>
      <c r="AO112" s="3587"/>
      <c r="AP112" s="1035"/>
      <c r="AQ112" s="1039"/>
      <c r="AR112" s="1039"/>
    </row>
    <row r="113" spans="2:44" s="1165" customFormat="1">
      <c r="B113" s="3581"/>
      <c r="C113" s="3584"/>
      <c r="D113" s="1145" t="s">
        <v>1936</v>
      </c>
      <c r="E113" s="1110"/>
      <c r="F113" s="1111"/>
      <c r="G113" s="1112"/>
      <c r="H113" s="1112"/>
      <c r="I113" s="1175"/>
      <c r="J113" s="1175"/>
      <c r="K113" s="1112"/>
      <c r="L113" s="1112"/>
      <c r="M113" s="1112"/>
      <c r="N113" s="1112"/>
      <c r="O113" s="1175"/>
      <c r="P113" s="1175"/>
      <c r="Q113" s="1112"/>
      <c r="R113" s="1112"/>
      <c r="S113" s="1112"/>
      <c r="T113" s="1112"/>
      <c r="U113" s="1175"/>
      <c r="V113" s="1112"/>
      <c r="W113" s="1175"/>
      <c r="X113" s="1175"/>
      <c r="Y113" s="1112"/>
      <c r="Z113" s="1112"/>
      <c r="AA113" s="1112"/>
      <c r="AB113" s="1112"/>
      <c r="AC113" s="1175"/>
      <c r="AD113" s="1112"/>
      <c r="AE113" s="1175"/>
      <c r="AF113" s="1175"/>
      <c r="AG113" s="1112"/>
      <c r="AH113" s="1112"/>
      <c r="AI113" s="1112"/>
      <c r="AJ113" s="1112"/>
      <c r="AK113" s="1114">
        <f>IF(D113="","",COUNT($F$98:$AJ$98)-AL113)</f>
        <v>0</v>
      </c>
      <c r="AL113" s="1115">
        <f>IF(D113="","",AQ113+AR113)</f>
        <v>0</v>
      </c>
      <c r="AM113" s="1115">
        <f>IF(D113="","",COUNTIF(F113:AJ113,"休"))</f>
        <v>0</v>
      </c>
      <c r="AN113" s="1116" t="str">
        <f>IF(D113="","",IFERROR(ROUND(AM113/AK113,3),""))</f>
        <v/>
      </c>
      <c r="AO113" s="3587"/>
      <c r="AP113" s="1035"/>
      <c r="AQ113" s="1117">
        <f>+COUNTIF(F113:AJ113,"－")</f>
        <v>0</v>
      </c>
      <c r="AR113" s="1117">
        <f>+COUNTIF(F113:AJ113,"外")</f>
        <v>0</v>
      </c>
    </row>
    <row r="114" spans="2:44" s="1165" customFormat="1">
      <c r="B114" s="3581"/>
      <c r="C114" s="3584"/>
      <c r="D114" s="1035"/>
      <c r="E114" s="1139"/>
      <c r="F114" s="1119"/>
      <c r="G114" s="1120"/>
      <c r="H114" s="1120"/>
      <c r="I114" s="1120"/>
      <c r="J114" s="1120"/>
      <c r="K114" s="1120"/>
      <c r="L114" s="1120"/>
      <c r="M114" s="1120"/>
      <c r="N114" s="1120"/>
      <c r="O114" s="1120"/>
      <c r="P114" s="1120"/>
      <c r="Q114" s="1120"/>
      <c r="R114" s="1120"/>
      <c r="S114" s="1120"/>
      <c r="T114" s="1120"/>
      <c r="U114" s="1120"/>
      <c r="V114" s="1120"/>
      <c r="W114" s="1120"/>
      <c r="X114" s="1120"/>
      <c r="Y114" s="1120"/>
      <c r="Z114" s="1120"/>
      <c r="AA114" s="1120"/>
      <c r="AB114" s="1120"/>
      <c r="AC114" s="1120"/>
      <c r="AD114" s="1120"/>
      <c r="AE114" s="1120"/>
      <c r="AF114" s="1120"/>
      <c r="AG114" s="1121"/>
      <c r="AH114" s="1121"/>
      <c r="AI114" s="1121"/>
      <c r="AJ114" s="1121"/>
      <c r="AK114" s="1114" t="str">
        <f t="shared" ref="AK114:AK116" si="72">IF(D114="","",COUNT($F$98:$AJ$98)-AL114)</f>
        <v/>
      </c>
      <c r="AL114" s="1115" t="str">
        <f t="shared" ref="AL114:AL116" si="73">IF(D114="","",AQ114+AR114)</f>
        <v/>
      </c>
      <c r="AM114" s="1115" t="str">
        <f t="shared" ref="AM114:AM116" si="74">IF(D114="","",COUNTIF(F114:AJ114,"休"))</f>
        <v/>
      </c>
      <c r="AN114" s="1116" t="str">
        <f t="shared" ref="AN114:AN116" si="75">IF(D114="","",IFERROR(ROUND(AM114/AK114,3),""))</f>
        <v/>
      </c>
      <c r="AO114" s="3587"/>
      <c r="AP114" s="1035"/>
      <c r="AQ114" s="1117">
        <f>+COUNTIF(F114:AJ114,"－")</f>
        <v>0</v>
      </c>
      <c r="AR114" s="1117">
        <f>+COUNTIF(F114:AJ114,"外")</f>
        <v>0</v>
      </c>
    </row>
    <row r="115" spans="2:44" s="1165" customFormat="1">
      <c r="B115" s="3581"/>
      <c r="C115" s="3584"/>
      <c r="D115" s="1147"/>
      <c r="E115" s="1139"/>
      <c r="F115" s="1119"/>
      <c r="G115" s="1120"/>
      <c r="H115" s="1120"/>
      <c r="I115" s="1120"/>
      <c r="J115" s="1120"/>
      <c r="K115" s="1120"/>
      <c r="L115" s="1120"/>
      <c r="M115" s="1120"/>
      <c r="N115" s="1120"/>
      <c r="O115" s="1120"/>
      <c r="P115" s="1120"/>
      <c r="Q115" s="1120"/>
      <c r="R115" s="1120"/>
      <c r="S115" s="1120"/>
      <c r="T115" s="1120"/>
      <c r="U115" s="1120"/>
      <c r="V115" s="1120"/>
      <c r="W115" s="1120"/>
      <c r="X115" s="1120"/>
      <c r="Y115" s="1120"/>
      <c r="Z115" s="1120"/>
      <c r="AA115" s="1120"/>
      <c r="AB115" s="1120"/>
      <c r="AC115" s="1120"/>
      <c r="AD115" s="1120"/>
      <c r="AE115" s="1120"/>
      <c r="AF115" s="1120"/>
      <c r="AG115" s="1121"/>
      <c r="AH115" s="1121"/>
      <c r="AI115" s="1121"/>
      <c r="AJ115" s="1121"/>
      <c r="AK115" s="1114" t="str">
        <f t="shared" si="72"/>
        <v/>
      </c>
      <c r="AL115" s="1115" t="str">
        <f t="shared" si="73"/>
        <v/>
      </c>
      <c r="AM115" s="1115" t="str">
        <f t="shared" si="74"/>
        <v/>
      </c>
      <c r="AN115" s="1116" t="str">
        <f t="shared" si="75"/>
        <v/>
      </c>
      <c r="AO115" s="3587"/>
      <c r="AP115" s="1035"/>
      <c r="AQ115" s="1117">
        <f>+COUNTIF(F115:AJ115,"－")</f>
        <v>0</v>
      </c>
      <c r="AR115" s="1117">
        <f>+COUNTIF(F115:AJ115,"外")</f>
        <v>0</v>
      </c>
    </row>
    <row r="116" spans="2:44" s="1165" customFormat="1" ht="13.8" thickBot="1">
      <c r="B116" s="3582"/>
      <c r="C116" s="3585"/>
      <c r="D116" s="1140"/>
      <c r="E116" s="1141"/>
      <c r="F116" s="1182"/>
      <c r="G116" s="1129"/>
      <c r="H116" s="1129"/>
      <c r="I116" s="1129"/>
      <c r="J116" s="1129"/>
      <c r="K116" s="1129"/>
      <c r="L116" s="1129"/>
      <c r="M116" s="1129"/>
      <c r="N116" s="1129"/>
      <c r="O116" s="1129"/>
      <c r="P116" s="1129"/>
      <c r="Q116" s="1129"/>
      <c r="R116" s="1129"/>
      <c r="S116" s="1129"/>
      <c r="T116" s="1129"/>
      <c r="U116" s="1129"/>
      <c r="V116" s="1129"/>
      <c r="W116" s="1129"/>
      <c r="X116" s="1129"/>
      <c r="Y116" s="1129"/>
      <c r="Z116" s="1129"/>
      <c r="AA116" s="1129"/>
      <c r="AB116" s="1129"/>
      <c r="AC116" s="1129"/>
      <c r="AD116" s="1129"/>
      <c r="AE116" s="1129"/>
      <c r="AF116" s="1129"/>
      <c r="AG116" s="1149"/>
      <c r="AH116" s="1149"/>
      <c r="AI116" s="1149"/>
      <c r="AJ116" s="1149"/>
      <c r="AK116" s="1150" t="str">
        <f t="shared" si="72"/>
        <v/>
      </c>
      <c r="AL116" s="1132" t="str">
        <f t="shared" si="73"/>
        <v/>
      </c>
      <c r="AM116" s="1132" t="str">
        <f t="shared" si="74"/>
        <v/>
      </c>
      <c r="AN116" s="1116" t="str">
        <f t="shared" si="75"/>
        <v/>
      </c>
      <c r="AO116" s="3588"/>
      <c r="AP116" s="1035"/>
      <c r="AQ116" s="1117">
        <f>+COUNTIF(F116:AJ116,"－")</f>
        <v>0</v>
      </c>
      <c r="AR116" s="1117">
        <f>+COUNTIF(F116:AJ116,"外")</f>
        <v>0</v>
      </c>
    </row>
    <row r="117" spans="2:44" ht="13.8" thickBot="1">
      <c r="B117" s="1152"/>
      <c r="C117" s="1153"/>
      <c r="D117" s="1147"/>
      <c r="E117" s="1089"/>
      <c r="F117" s="1113"/>
      <c r="G117" s="1113"/>
      <c r="H117" s="1113"/>
      <c r="I117" s="1113"/>
      <c r="J117" s="1113"/>
      <c r="K117" s="1113"/>
      <c r="L117" s="1113"/>
      <c r="M117" s="1113"/>
      <c r="N117" s="1113"/>
      <c r="O117" s="1113"/>
      <c r="P117" s="1113"/>
      <c r="Q117" s="1113"/>
      <c r="R117" s="1113"/>
      <c r="S117" s="1113"/>
      <c r="T117" s="1113"/>
      <c r="U117" s="1113"/>
      <c r="V117" s="1113"/>
      <c r="W117" s="1113"/>
      <c r="X117" s="1113"/>
      <c r="Y117" s="1113"/>
      <c r="Z117" s="1113"/>
      <c r="AA117" s="1113"/>
      <c r="AB117" s="1113"/>
      <c r="AC117" s="1113"/>
      <c r="AD117" s="1113"/>
      <c r="AE117" s="1113"/>
      <c r="AF117" s="1113"/>
      <c r="AG117" s="1113"/>
      <c r="AH117" s="1113"/>
      <c r="AI117" s="1113"/>
      <c r="AJ117" s="1113"/>
      <c r="AK117" s="1154"/>
      <c r="AL117" s="1155"/>
      <c r="AN117" s="1156" t="s">
        <v>1952</v>
      </c>
      <c r="AO117" s="1157" t="e">
        <f>IF(AO101&gt;=0.285,"OK","NG")</f>
        <v>#DIV/0!</v>
      </c>
      <c r="AQ117" s="1155"/>
      <c r="AR117" s="1155"/>
    </row>
    <row r="118" spans="2:44" s="1165" customFormat="1">
      <c r="E118" s="1184"/>
      <c r="F118" s="1184"/>
      <c r="G118" s="1184"/>
      <c r="H118" s="1184"/>
      <c r="I118" s="1184"/>
      <c r="J118" s="1184"/>
      <c r="K118" s="1184"/>
      <c r="L118" s="1184"/>
      <c r="M118" s="1184"/>
      <c r="N118" s="1184"/>
      <c r="O118" s="1184"/>
      <c r="P118" s="1184"/>
      <c r="Q118" s="1184"/>
      <c r="R118" s="1184"/>
      <c r="S118" s="1184"/>
      <c r="T118" s="1184"/>
      <c r="U118" s="1184"/>
      <c r="V118" s="1184"/>
      <c r="W118" s="1184"/>
      <c r="X118" s="1184"/>
      <c r="Y118" s="1184"/>
      <c r="Z118" s="1184"/>
      <c r="AA118" s="1184"/>
      <c r="AB118" s="1184"/>
      <c r="AC118" s="1184"/>
      <c r="AD118" s="1184"/>
      <c r="AE118" s="1184"/>
      <c r="AF118" s="1184"/>
      <c r="AG118" s="1184"/>
      <c r="AH118" s="1184"/>
      <c r="AI118" s="1184"/>
      <c r="AJ118" s="1184"/>
      <c r="AL118" s="1184"/>
      <c r="AN118" s="1185"/>
    </row>
    <row r="119" spans="2:44" hidden="1">
      <c r="F119" s="1036" t="e">
        <f>YEAR(F122)</f>
        <v>#VALUE!</v>
      </c>
      <c r="G119" s="1036" t="e">
        <f>MONTH(F122)</f>
        <v>#VALUE!</v>
      </c>
    </row>
    <row r="120" spans="2:44">
      <c r="B120" s="3589"/>
      <c r="C120" s="3590"/>
      <c r="D120" s="3591"/>
      <c r="E120" s="1159" t="s">
        <v>1940</v>
      </c>
      <c r="F120" s="3598" t="e">
        <f>F122</f>
        <v>#VALUE!</v>
      </c>
      <c r="G120" s="3599"/>
      <c r="H120" s="3599"/>
      <c r="I120" s="3599"/>
      <c r="J120" s="3599"/>
      <c r="K120" s="3599"/>
      <c r="L120" s="3599"/>
      <c r="M120" s="3599"/>
      <c r="N120" s="3599"/>
      <c r="O120" s="3599"/>
      <c r="P120" s="3599"/>
      <c r="Q120" s="3599"/>
      <c r="R120" s="3599"/>
      <c r="S120" s="3599"/>
      <c r="T120" s="3599"/>
      <c r="U120" s="3599"/>
      <c r="V120" s="3599"/>
      <c r="W120" s="3599"/>
      <c r="X120" s="3599"/>
      <c r="Y120" s="3599"/>
      <c r="Z120" s="3599"/>
      <c r="AA120" s="3599"/>
      <c r="AB120" s="3599"/>
      <c r="AC120" s="3599"/>
      <c r="AD120" s="3599"/>
      <c r="AE120" s="3599"/>
      <c r="AF120" s="3599"/>
      <c r="AG120" s="3599"/>
      <c r="AH120" s="3599"/>
      <c r="AI120" s="3599"/>
      <c r="AJ120" s="3599"/>
      <c r="AK120" s="3601" t="s">
        <v>835</v>
      </c>
      <c r="AL120" s="3604" t="s">
        <v>836</v>
      </c>
      <c r="AM120" s="3607" t="s">
        <v>828</v>
      </c>
      <c r="AN120" s="3555" t="s">
        <v>1941</v>
      </c>
      <c r="AO120" s="3553" t="s">
        <v>1942</v>
      </c>
      <c r="AQ120" s="3576" t="s">
        <v>1961</v>
      </c>
      <c r="AR120" s="3576" t="s">
        <v>864</v>
      </c>
    </row>
    <row r="121" spans="2:44" ht="13.5" hidden="1" customHeight="1">
      <c r="B121" s="3592"/>
      <c r="C121" s="3593"/>
      <c r="D121" s="3594"/>
      <c r="E121" s="1160"/>
      <c r="F121" s="1096" t="e">
        <f>DATE($F119,$G119,1)</f>
        <v>#VALUE!</v>
      </c>
      <c r="G121" s="1096" t="e">
        <f t="shared" ref="G121:AJ121" si="76">F121+1</f>
        <v>#VALUE!</v>
      </c>
      <c r="H121" s="1096" t="e">
        <f t="shared" si="76"/>
        <v>#VALUE!</v>
      </c>
      <c r="I121" s="1096" t="e">
        <f t="shared" si="76"/>
        <v>#VALUE!</v>
      </c>
      <c r="J121" s="1096" t="e">
        <f t="shared" si="76"/>
        <v>#VALUE!</v>
      </c>
      <c r="K121" s="1096" t="e">
        <f t="shared" si="76"/>
        <v>#VALUE!</v>
      </c>
      <c r="L121" s="1096" t="e">
        <f t="shared" si="76"/>
        <v>#VALUE!</v>
      </c>
      <c r="M121" s="1096" t="e">
        <f t="shared" si="76"/>
        <v>#VALUE!</v>
      </c>
      <c r="N121" s="1096" t="e">
        <f t="shared" si="76"/>
        <v>#VALUE!</v>
      </c>
      <c r="O121" s="1096" t="e">
        <f t="shared" si="76"/>
        <v>#VALUE!</v>
      </c>
      <c r="P121" s="1096" t="e">
        <f t="shared" si="76"/>
        <v>#VALUE!</v>
      </c>
      <c r="Q121" s="1096" t="e">
        <f t="shared" si="76"/>
        <v>#VALUE!</v>
      </c>
      <c r="R121" s="1096" t="e">
        <f t="shared" si="76"/>
        <v>#VALUE!</v>
      </c>
      <c r="S121" s="1096" t="e">
        <f t="shared" si="76"/>
        <v>#VALUE!</v>
      </c>
      <c r="T121" s="1096" t="e">
        <f t="shared" si="76"/>
        <v>#VALUE!</v>
      </c>
      <c r="U121" s="1096" t="e">
        <f t="shared" si="76"/>
        <v>#VALUE!</v>
      </c>
      <c r="V121" s="1096" t="e">
        <f t="shared" si="76"/>
        <v>#VALUE!</v>
      </c>
      <c r="W121" s="1096" t="e">
        <f t="shared" si="76"/>
        <v>#VALUE!</v>
      </c>
      <c r="X121" s="1096" t="e">
        <f t="shared" si="76"/>
        <v>#VALUE!</v>
      </c>
      <c r="Y121" s="1096" t="e">
        <f t="shared" si="76"/>
        <v>#VALUE!</v>
      </c>
      <c r="Z121" s="1096" t="e">
        <f t="shared" si="76"/>
        <v>#VALUE!</v>
      </c>
      <c r="AA121" s="1096" t="e">
        <f t="shared" si="76"/>
        <v>#VALUE!</v>
      </c>
      <c r="AB121" s="1096" t="e">
        <f t="shared" si="76"/>
        <v>#VALUE!</v>
      </c>
      <c r="AC121" s="1096" t="e">
        <f t="shared" si="76"/>
        <v>#VALUE!</v>
      </c>
      <c r="AD121" s="1096" t="e">
        <f t="shared" si="76"/>
        <v>#VALUE!</v>
      </c>
      <c r="AE121" s="1096" t="e">
        <f t="shared" si="76"/>
        <v>#VALUE!</v>
      </c>
      <c r="AF121" s="1096" t="e">
        <f t="shared" si="76"/>
        <v>#VALUE!</v>
      </c>
      <c r="AG121" s="1096" t="e">
        <f t="shared" si="76"/>
        <v>#VALUE!</v>
      </c>
      <c r="AH121" s="1096" t="e">
        <f t="shared" si="76"/>
        <v>#VALUE!</v>
      </c>
      <c r="AI121" s="1096" t="e">
        <f t="shared" si="76"/>
        <v>#VALUE!</v>
      </c>
      <c r="AJ121" s="1096" t="e">
        <f t="shared" si="76"/>
        <v>#VALUE!</v>
      </c>
      <c r="AK121" s="3602"/>
      <c r="AL121" s="3605"/>
      <c r="AM121" s="3608"/>
      <c r="AN121" s="3555"/>
      <c r="AO121" s="3553"/>
      <c r="AQ121" s="3576"/>
      <c r="AR121" s="3576"/>
    </row>
    <row r="122" spans="2:44">
      <c r="B122" s="3592"/>
      <c r="C122" s="3593"/>
      <c r="D122" s="3594"/>
      <c r="E122" s="1161" t="s">
        <v>1944</v>
      </c>
      <c r="F122" s="1162" t="e">
        <f>IF(EDATE(F97,1)&gt;$F$7,"",EDATE(F97,1))</f>
        <v>#VALUE!</v>
      </c>
      <c r="G122" s="1096" t="e">
        <f t="shared" ref="G122:AJ122" si="77">IF(G121&gt;$F$7,"",IF(F122=EOMONTH(DATE($F119,$G119,1),0),"",IF(F122="","",F122+1)))</f>
        <v>#VALUE!</v>
      </c>
      <c r="H122" s="1096" t="e">
        <f t="shared" si="77"/>
        <v>#VALUE!</v>
      </c>
      <c r="I122" s="1096" t="e">
        <f t="shared" si="77"/>
        <v>#VALUE!</v>
      </c>
      <c r="J122" s="1096" t="e">
        <f t="shared" si="77"/>
        <v>#VALUE!</v>
      </c>
      <c r="K122" s="1096" t="e">
        <f t="shared" si="77"/>
        <v>#VALUE!</v>
      </c>
      <c r="L122" s="1096" t="e">
        <f t="shared" si="77"/>
        <v>#VALUE!</v>
      </c>
      <c r="M122" s="1096" t="e">
        <f t="shared" si="77"/>
        <v>#VALUE!</v>
      </c>
      <c r="N122" s="1096" t="e">
        <f t="shared" si="77"/>
        <v>#VALUE!</v>
      </c>
      <c r="O122" s="1096" t="e">
        <f t="shared" si="77"/>
        <v>#VALUE!</v>
      </c>
      <c r="P122" s="1096" t="e">
        <f t="shared" si="77"/>
        <v>#VALUE!</v>
      </c>
      <c r="Q122" s="1096" t="e">
        <f t="shared" si="77"/>
        <v>#VALUE!</v>
      </c>
      <c r="R122" s="1096" t="e">
        <f t="shared" si="77"/>
        <v>#VALUE!</v>
      </c>
      <c r="S122" s="1096" t="e">
        <f t="shared" si="77"/>
        <v>#VALUE!</v>
      </c>
      <c r="T122" s="1096" t="e">
        <f t="shared" si="77"/>
        <v>#VALUE!</v>
      </c>
      <c r="U122" s="1096" t="e">
        <f t="shared" si="77"/>
        <v>#VALUE!</v>
      </c>
      <c r="V122" s="1096" t="e">
        <f t="shared" si="77"/>
        <v>#VALUE!</v>
      </c>
      <c r="W122" s="1096" t="e">
        <f t="shared" si="77"/>
        <v>#VALUE!</v>
      </c>
      <c r="X122" s="1096" t="e">
        <f t="shared" si="77"/>
        <v>#VALUE!</v>
      </c>
      <c r="Y122" s="1096" t="e">
        <f t="shared" si="77"/>
        <v>#VALUE!</v>
      </c>
      <c r="Z122" s="1096" t="e">
        <f t="shared" si="77"/>
        <v>#VALUE!</v>
      </c>
      <c r="AA122" s="1096" t="e">
        <f t="shared" si="77"/>
        <v>#VALUE!</v>
      </c>
      <c r="AB122" s="1096" t="e">
        <f t="shared" si="77"/>
        <v>#VALUE!</v>
      </c>
      <c r="AC122" s="1096" t="e">
        <f t="shared" si="77"/>
        <v>#VALUE!</v>
      </c>
      <c r="AD122" s="1096" t="e">
        <f t="shared" si="77"/>
        <v>#VALUE!</v>
      </c>
      <c r="AE122" s="1096" t="e">
        <f t="shared" si="77"/>
        <v>#VALUE!</v>
      </c>
      <c r="AF122" s="1096" t="e">
        <f t="shared" si="77"/>
        <v>#VALUE!</v>
      </c>
      <c r="AG122" s="1096" t="e">
        <f t="shared" si="77"/>
        <v>#VALUE!</v>
      </c>
      <c r="AH122" s="1096" t="e">
        <f t="shared" si="77"/>
        <v>#VALUE!</v>
      </c>
      <c r="AI122" s="1096" t="e">
        <f t="shared" si="77"/>
        <v>#VALUE!</v>
      </c>
      <c r="AJ122" s="1096" t="e">
        <f t="shared" si="77"/>
        <v>#VALUE!</v>
      </c>
      <c r="AK122" s="3602"/>
      <c r="AL122" s="3605"/>
      <c r="AM122" s="3608"/>
      <c r="AN122" s="3555"/>
      <c r="AO122" s="3553"/>
      <c r="AQ122" s="3576"/>
      <c r="AR122" s="3576"/>
    </row>
    <row r="123" spans="2:44" s="1165" customFormat="1">
      <c r="B123" s="3595"/>
      <c r="C123" s="3596"/>
      <c r="D123" s="3597"/>
      <c r="E123" s="1163" t="s">
        <v>820</v>
      </c>
      <c r="F123" s="1164" t="str">
        <f>IFERROR(TEXT(WEEKDAY(+F122),"aaa"),"")</f>
        <v/>
      </c>
      <c r="G123" s="1164" t="str">
        <f t="shared" ref="G123:AJ123" si="78">IFERROR(TEXT(WEEKDAY(+G122),"aaa"),"")</f>
        <v/>
      </c>
      <c r="H123" s="1164" t="str">
        <f t="shared" si="78"/>
        <v/>
      </c>
      <c r="I123" s="1164" t="str">
        <f t="shared" si="78"/>
        <v/>
      </c>
      <c r="J123" s="1164" t="str">
        <f t="shared" si="78"/>
        <v/>
      </c>
      <c r="K123" s="1164" t="str">
        <f t="shared" si="78"/>
        <v/>
      </c>
      <c r="L123" s="1164" t="str">
        <f t="shared" si="78"/>
        <v/>
      </c>
      <c r="M123" s="1164" t="str">
        <f t="shared" si="78"/>
        <v/>
      </c>
      <c r="N123" s="1164" t="str">
        <f t="shared" si="78"/>
        <v/>
      </c>
      <c r="O123" s="1164" t="str">
        <f t="shared" si="78"/>
        <v/>
      </c>
      <c r="P123" s="1164" t="str">
        <f t="shared" si="78"/>
        <v/>
      </c>
      <c r="Q123" s="1164" t="str">
        <f t="shared" si="78"/>
        <v/>
      </c>
      <c r="R123" s="1164" t="str">
        <f t="shared" si="78"/>
        <v/>
      </c>
      <c r="S123" s="1164" t="str">
        <f t="shared" si="78"/>
        <v/>
      </c>
      <c r="T123" s="1164" t="str">
        <f t="shared" si="78"/>
        <v/>
      </c>
      <c r="U123" s="1164" t="str">
        <f t="shared" si="78"/>
        <v/>
      </c>
      <c r="V123" s="1164" t="str">
        <f t="shared" si="78"/>
        <v/>
      </c>
      <c r="W123" s="1164" t="str">
        <f t="shared" si="78"/>
        <v/>
      </c>
      <c r="X123" s="1164" t="str">
        <f t="shared" si="78"/>
        <v/>
      </c>
      <c r="Y123" s="1164" t="str">
        <f t="shared" si="78"/>
        <v/>
      </c>
      <c r="Z123" s="1164" t="str">
        <f t="shared" si="78"/>
        <v/>
      </c>
      <c r="AA123" s="1164" t="str">
        <f t="shared" si="78"/>
        <v/>
      </c>
      <c r="AB123" s="1164" t="str">
        <f t="shared" si="78"/>
        <v/>
      </c>
      <c r="AC123" s="1164" t="str">
        <f t="shared" si="78"/>
        <v/>
      </c>
      <c r="AD123" s="1164" t="str">
        <f t="shared" si="78"/>
        <v/>
      </c>
      <c r="AE123" s="1164" t="str">
        <f t="shared" si="78"/>
        <v/>
      </c>
      <c r="AF123" s="1164" t="str">
        <f t="shared" si="78"/>
        <v/>
      </c>
      <c r="AG123" s="1164" t="str">
        <f t="shared" si="78"/>
        <v/>
      </c>
      <c r="AH123" s="1164" t="str">
        <f t="shared" si="78"/>
        <v/>
      </c>
      <c r="AI123" s="1164" t="str">
        <f t="shared" si="78"/>
        <v/>
      </c>
      <c r="AJ123" s="1164" t="str">
        <f t="shared" si="78"/>
        <v/>
      </c>
      <c r="AK123" s="3602"/>
      <c r="AL123" s="3605"/>
      <c r="AM123" s="3608"/>
      <c r="AN123" s="3555"/>
      <c r="AO123" s="3553"/>
      <c r="AP123" s="1035"/>
      <c r="AQ123" s="3576"/>
      <c r="AR123" s="3576"/>
    </row>
    <row r="124" spans="2:44" s="1165" customFormat="1" ht="21" customHeight="1">
      <c r="B124" s="1166" t="s">
        <v>1945</v>
      </c>
      <c r="C124" s="1167" t="s">
        <v>1925</v>
      </c>
      <c r="D124" s="1103" t="s">
        <v>1926</v>
      </c>
      <c r="E124" s="1104" t="s">
        <v>1948</v>
      </c>
      <c r="F124" s="1105"/>
      <c r="G124" s="1106"/>
      <c r="H124" s="1106"/>
      <c r="I124" s="1106"/>
      <c r="J124" s="1106"/>
      <c r="K124" s="1106"/>
      <c r="L124" s="1106"/>
      <c r="M124" s="1106"/>
      <c r="N124" s="1106"/>
      <c r="O124" s="1106"/>
      <c r="P124" s="1106"/>
      <c r="Q124" s="1106"/>
      <c r="R124" s="1106"/>
      <c r="S124" s="1106"/>
      <c r="T124" s="1106"/>
      <c r="U124" s="1106"/>
      <c r="V124" s="1106"/>
      <c r="W124" s="1106"/>
      <c r="X124" s="1106"/>
      <c r="Y124" s="1106"/>
      <c r="Z124" s="1106"/>
      <c r="AA124" s="1106"/>
      <c r="AB124" s="1106"/>
      <c r="AC124" s="1106"/>
      <c r="AD124" s="1106"/>
      <c r="AE124" s="1106"/>
      <c r="AF124" s="1106"/>
      <c r="AG124" s="1134"/>
      <c r="AH124" s="1134"/>
      <c r="AI124" s="1134"/>
      <c r="AJ124" s="1134"/>
      <c r="AK124" s="3603"/>
      <c r="AL124" s="3606"/>
      <c r="AM124" s="3609"/>
      <c r="AN124" s="1108" t="s">
        <v>1934</v>
      </c>
      <c r="AO124" s="1107" t="s">
        <v>863</v>
      </c>
      <c r="AP124" s="1035"/>
      <c r="AQ124" s="3577"/>
      <c r="AR124" s="3577"/>
    </row>
    <row r="125" spans="2:44" s="1165" customFormat="1" ht="13.5" customHeight="1">
      <c r="B125" s="3580" t="s">
        <v>830</v>
      </c>
      <c r="C125" s="3583" t="s">
        <v>831</v>
      </c>
      <c r="D125" s="1109" t="s">
        <v>1935</v>
      </c>
      <c r="E125" s="1110"/>
      <c r="F125" s="1111"/>
      <c r="G125" s="1112"/>
      <c r="H125" s="1112"/>
      <c r="I125" s="1112"/>
      <c r="J125" s="1175"/>
      <c r="K125" s="1175"/>
      <c r="L125" s="1175"/>
      <c r="M125" s="1175"/>
      <c r="N125" s="1175"/>
      <c r="O125" s="1175"/>
      <c r="P125" s="1175"/>
      <c r="Q125" s="1175"/>
      <c r="R125" s="1175"/>
      <c r="S125" s="1175"/>
      <c r="T125" s="1175"/>
      <c r="U125" s="1175"/>
      <c r="V125" s="1175"/>
      <c r="W125" s="1175"/>
      <c r="X125" s="1175"/>
      <c r="Y125" s="1175"/>
      <c r="Z125" s="1175"/>
      <c r="AA125" s="1175"/>
      <c r="AB125" s="1175"/>
      <c r="AC125" s="1175"/>
      <c r="AD125" s="1175"/>
      <c r="AE125" s="1175"/>
      <c r="AF125" s="1175"/>
      <c r="AG125" s="1175"/>
      <c r="AH125" s="1175"/>
      <c r="AI125" s="1181"/>
      <c r="AJ125" s="1181"/>
      <c r="AK125" s="1114">
        <f>IF(D125="","",COUNT($F$122:$AJ$122)-AL125)</f>
        <v>0</v>
      </c>
      <c r="AL125" s="1115">
        <f>IF(D125="","",AQ125+AR125)</f>
        <v>0</v>
      </c>
      <c r="AM125" s="1115">
        <f>IF(D125="","",COUNTIF(F125:AJ125,"休"))</f>
        <v>0</v>
      </c>
      <c r="AN125" s="1116" t="str">
        <f>IF(D125="","",IFERROR(ROUND(AM125/AK125,3),""))</f>
        <v/>
      </c>
      <c r="AO125" s="3586" t="e">
        <f>ROUND(AVERAGE(AN125:AN140),3)</f>
        <v>#DIV/0!</v>
      </c>
      <c r="AP125" s="1035"/>
      <c r="AQ125" s="1117">
        <f>+COUNTIF(F125:AJ125,"－")</f>
        <v>0</v>
      </c>
      <c r="AR125" s="1117">
        <f>+COUNTIF(F125:AJ125,"外")</f>
        <v>0</v>
      </c>
    </row>
    <row r="126" spans="2:44" s="1165" customFormat="1" ht="13.5" customHeight="1">
      <c r="B126" s="3581"/>
      <c r="C126" s="3584"/>
      <c r="D126" s="1118" t="s">
        <v>1936</v>
      </c>
      <c r="E126" s="1110"/>
      <c r="F126" s="1170"/>
      <c r="G126" s="1120"/>
      <c r="H126" s="1142"/>
      <c r="I126" s="1142"/>
      <c r="J126" s="1142"/>
      <c r="K126" s="1142"/>
      <c r="L126" s="1130"/>
      <c r="M126" s="1130"/>
      <c r="N126" s="1130"/>
      <c r="O126" s="1142"/>
      <c r="P126" s="1142"/>
      <c r="Q126" s="1142"/>
      <c r="R126" s="1142"/>
      <c r="S126" s="1130"/>
      <c r="T126" s="1130"/>
      <c r="U126" s="1130"/>
      <c r="V126" s="1142"/>
      <c r="W126" s="1142"/>
      <c r="X126" s="1142"/>
      <c r="Y126" s="1142"/>
      <c r="Z126" s="1130"/>
      <c r="AA126" s="1130"/>
      <c r="AB126" s="1130"/>
      <c r="AC126" s="1142"/>
      <c r="AD126" s="1142"/>
      <c r="AE126" s="1142"/>
      <c r="AF126" s="1142"/>
      <c r="AG126" s="1186"/>
      <c r="AH126" s="1130"/>
      <c r="AI126" s="1120"/>
      <c r="AJ126" s="1171"/>
      <c r="AK126" s="1114">
        <f t="shared" ref="AK126:AK130" si="79">IF(D126="","",COUNT($F$122:$AJ$122)-AL126)</f>
        <v>0</v>
      </c>
      <c r="AL126" s="1115">
        <f t="shared" ref="AL126:AL130" si="80">IF(D126="","",AQ126+AR126)</f>
        <v>0</v>
      </c>
      <c r="AM126" s="1115">
        <f t="shared" ref="AM126:AM130" si="81">IF(D126="","",COUNTIF(F126:AJ126,"休"))</f>
        <v>0</v>
      </c>
      <c r="AN126" s="1116" t="str">
        <f t="shared" ref="AN126:AN130" si="82">IF(D126="","",IFERROR(ROUND(AM126/AK126,3),""))</f>
        <v/>
      </c>
      <c r="AO126" s="3587"/>
      <c r="AP126" s="1035"/>
      <c r="AQ126" s="1117">
        <f>+COUNTIF(F126:AJ126,"－")</f>
        <v>0</v>
      </c>
      <c r="AR126" s="1117">
        <f>+COUNTIF(F126:AJ126,"外")</f>
        <v>0</v>
      </c>
    </row>
    <row r="127" spans="2:44" s="1165" customFormat="1">
      <c r="B127" s="3581"/>
      <c r="C127" s="3584"/>
      <c r="D127" s="1124" t="s">
        <v>1937</v>
      </c>
      <c r="E127" s="1110"/>
      <c r="F127" s="1170"/>
      <c r="G127" s="1120"/>
      <c r="H127" s="1120"/>
      <c r="I127" s="1120"/>
      <c r="J127" s="1120"/>
      <c r="K127" s="1120"/>
      <c r="L127" s="1120"/>
      <c r="M127" s="1120"/>
      <c r="N127" s="1120"/>
      <c r="O127" s="1120"/>
      <c r="P127" s="1120"/>
      <c r="Q127" s="1120"/>
      <c r="R127" s="1120"/>
      <c r="S127" s="1120"/>
      <c r="T127" s="1120"/>
      <c r="U127" s="1120"/>
      <c r="V127" s="1120"/>
      <c r="W127" s="1120"/>
      <c r="X127" s="1120"/>
      <c r="Y127" s="1120"/>
      <c r="Z127" s="1120"/>
      <c r="AA127" s="1120"/>
      <c r="AB127" s="1120"/>
      <c r="AC127" s="1120"/>
      <c r="AD127" s="1120"/>
      <c r="AE127" s="1120"/>
      <c r="AF127" s="1120"/>
      <c r="AG127" s="1171"/>
      <c r="AH127" s="1171"/>
      <c r="AI127" s="1171"/>
      <c r="AJ127" s="1171"/>
      <c r="AK127" s="1114">
        <f t="shared" si="79"/>
        <v>0</v>
      </c>
      <c r="AL127" s="1115">
        <f t="shared" si="80"/>
        <v>0</v>
      </c>
      <c r="AM127" s="1115">
        <f t="shared" si="81"/>
        <v>0</v>
      </c>
      <c r="AN127" s="1116" t="str">
        <f t="shared" si="82"/>
        <v/>
      </c>
      <c r="AO127" s="3587"/>
      <c r="AP127" s="1035"/>
      <c r="AQ127" s="1117">
        <f>+COUNTIF(F127:AJ127,"－")</f>
        <v>0</v>
      </c>
      <c r="AR127" s="1117">
        <f t="shared" ref="AR127:AR130" si="83">+COUNTIF(F127:AJ127,"外")</f>
        <v>0</v>
      </c>
    </row>
    <row r="128" spans="2:44" s="1165" customFormat="1">
      <c r="B128" s="3581"/>
      <c r="C128" s="3584"/>
      <c r="D128" s="1124" t="s">
        <v>1938</v>
      </c>
      <c r="E128" s="1125"/>
      <c r="F128" s="1170"/>
      <c r="G128" s="1120"/>
      <c r="H128" s="1120"/>
      <c r="I128" s="1120"/>
      <c r="J128" s="1120"/>
      <c r="K128" s="1120"/>
      <c r="L128" s="1120"/>
      <c r="M128" s="1120"/>
      <c r="N128" s="1120"/>
      <c r="O128" s="1120"/>
      <c r="P128" s="1120"/>
      <c r="Q128" s="1120"/>
      <c r="R128" s="1120"/>
      <c r="S128" s="1120"/>
      <c r="T128" s="1120"/>
      <c r="U128" s="1120"/>
      <c r="V128" s="1120"/>
      <c r="W128" s="1120"/>
      <c r="X128" s="1120"/>
      <c r="Y128" s="1120"/>
      <c r="Z128" s="1120"/>
      <c r="AA128" s="1120"/>
      <c r="AB128" s="1120"/>
      <c r="AC128" s="1120"/>
      <c r="AD128" s="1120"/>
      <c r="AE128" s="1120"/>
      <c r="AF128" s="1120"/>
      <c r="AG128" s="1120"/>
      <c r="AH128" s="1171"/>
      <c r="AI128" s="1171"/>
      <c r="AJ128" s="1171"/>
      <c r="AK128" s="1114">
        <f t="shared" si="79"/>
        <v>0</v>
      </c>
      <c r="AL128" s="1115">
        <f t="shared" si="80"/>
        <v>0</v>
      </c>
      <c r="AM128" s="1115">
        <f t="shared" si="81"/>
        <v>0</v>
      </c>
      <c r="AN128" s="1116" t="str">
        <f t="shared" si="82"/>
        <v/>
      </c>
      <c r="AO128" s="3587"/>
      <c r="AP128" s="1035"/>
      <c r="AQ128" s="1117">
        <f>+COUNTIF(F128:AJ128,"－")</f>
        <v>0</v>
      </c>
      <c r="AR128" s="1117">
        <f t="shared" si="83"/>
        <v>0</v>
      </c>
    </row>
    <row r="129" spans="2:44" s="1165" customFormat="1">
      <c r="B129" s="3581"/>
      <c r="C129" s="3584"/>
      <c r="D129" s="1124" t="s">
        <v>1939</v>
      </c>
      <c r="E129" s="1110"/>
      <c r="F129" s="1170"/>
      <c r="G129" s="1120"/>
      <c r="H129" s="1120"/>
      <c r="I129" s="1120"/>
      <c r="J129" s="1120"/>
      <c r="K129" s="1120"/>
      <c r="L129" s="1120"/>
      <c r="M129" s="1120"/>
      <c r="N129" s="1120"/>
      <c r="O129" s="1120"/>
      <c r="P129" s="1120"/>
      <c r="Q129" s="1120"/>
      <c r="R129" s="1120"/>
      <c r="S129" s="1120"/>
      <c r="T129" s="1120"/>
      <c r="U129" s="1120"/>
      <c r="V129" s="1120"/>
      <c r="W129" s="1120"/>
      <c r="X129" s="1120"/>
      <c r="Y129" s="1120"/>
      <c r="Z129" s="1120"/>
      <c r="AA129" s="1120"/>
      <c r="AB129" s="1120"/>
      <c r="AC129" s="1120"/>
      <c r="AD129" s="1120"/>
      <c r="AE129" s="1120"/>
      <c r="AF129" s="1120"/>
      <c r="AG129" s="1120"/>
      <c r="AH129" s="1120"/>
      <c r="AI129" s="1120"/>
      <c r="AJ129" s="1120"/>
      <c r="AK129" s="1114">
        <f t="shared" si="79"/>
        <v>0</v>
      </c>
      <c r="AL129" s="1115">
        <f t="shared" si="80"/>
        <v>0</v>
      </c>
      <c r="AM129" s="1115">
        <f t="shared" si="81"/>
        <v>0</v>
      </c>
      <c r="AN129" s="1116" t="str">
        <f t="shared" si="82"/>
        <v/>
      </c>
      <c r="AO129" s="3587"/>
      <c r="AP129" s="1035"/>
      <c r="AQ129" s="1117">
        <f t="shared" ref="AQ129:AQ130" si="84">+COUNTIF(F129:AJ129,"－")</f>
        <v>0</v>
      </c>
      <c r="AR129" s="1117">
        <f t="shared" si="83"/>
        <v>0</v>
      </c>
    </row>
    <row r="130" spans="2:44" s="1165" customFormat="1">
      <c r="B130" s="3582"/>
      <c r="C130" s="3585"/>
      <c r="D130" s="1126">
        <f>E$29</f>
        <v>0</v>
      </c>
      <c r="E130" s="1127"/>
      <c r="F130" s="1182"/>
      <c r="G130" s="1130"/>
      <c r="H130" s="1130"/>
      <c r="I130" s="1130"/>
      <c r="J130" s="1130"/>
      <c r="K130" s="1130"/>
      <c r="L130" s="1130"/>
      <c r="M130" s="1130"/>
      <c r="N130" s="1130"/>
      <c r="O130" s="1130"/>
      <c r="P130" s="1130"/>
      <c r="Q130" s="1130"/>
      <c r="R130" s="1130"/>
      <c r="S130" s="1130"/>
      <c r="T130" s="1130"/>
      <c r="U130" s="1130"/>
      <c r="V130" s="1130"/>
      <c r="W130" s="1130"/>
      <c r="X130" s="1130"/>
      <c r="Y130" s="1130"/>
      <c r="Z130" s="1130"/>
      <c r="AA130" s="1130"/>
      <c r="AB130" s="1130"/>
      <c r="AC130" s="1130"/>
      <c r="AD130" s="1130"/>
      <c r="AE130" s="1130"/>
      <c r="AF130" s="1130"/>
      <c r="AG130" s="1131"/>
      <c r="AH130" s="1131"/>
      <c r="AI130" s="1131"/>
      <c r="AJ130" s="1131"/>
      <c r="AK130" s="1114">
        <f t="shared" si="79"/>
        <v>0</v>
      </c>
      <c r="AL130" s="1115">
        <f t="shared" si="80"/>
        <v>0</v>
      </c>
      <c r="AM130" s="1132">
        <f t="shared" si="81"/>
        <v>0</v>
      </c>
      <c r="AN130" s="1116" t="str">
        <f t="shared" si="82"/>
        <v/>
      </c>
      <c r="AO130" s="3587"/>
      <c r="AP130" s="1035"/>
      <c r="AQ130" s="1117">
        <f t="shared" si="84"/>
        <v>0</v>
      </c>
      <c r="AR130" s="1117">
        <f t="shared" si="83"/>
        <v>0</v>
      </c>
    </row>
    <row r="131" spans="2:44" s="1165" customFormat="1">
      <c r="B131" s="3580" t="s">
        <v>832</v>
      </c>
      <c r="C131" s="3583" t="s">
        <v>833</v>
      </c>
      <c r="D131" s="1103" t="s">
        <v>1926</v>
      </c>
      <c r="E131" s="1133" t="s">
        <v>1948</v>
      </c>
      <c r="F131" s="1105"/>
      <c r="G131" s="1106"/>
      <c r="H131" s="1106"/>
      <c r="I131" s="1106"/>
      <c r="J131" s="1106"/>
      <c r="K131" s="1106"/>
      <c r="L131" s="1106"/>
      <c r="M131" s="1106"/>
      <c r="N131" s="1106"/>
      <c r="O131" s="1106"/>
      <c r="P131" s="1106"/>
      <c r="Q131" s="1106"/>
      <c r="R131" s="1106"/>
      <c r="S131" s="1106"/>
      <c r="T131" s="1106"/>
      <c r="U131" s="1106"/>
      <c r="V131" s="1106"/>
      <c r="W131" s="1106"/>
      <c r="X131" s="1106"/>
      <c r="Y131" s="1106"/>
      <c r="Z131" s="1106"/>
      <c r="AA131" s="1106"/>
      <c r="AB131" s="1106"/>
      <c r="AC131" s="1106"/>
      <c r="AD131" s="1106"/>
      <c r="AE131" s="1106"/>
      <c r="AF131" s="1106"/>
      <c r="AG131" s="1134"/>
      <c r="AH131" s="1134"/>
      <c r="AI131" s="1134"/>
      <c r="AJ131" s="1134"/>
      <c r="AK131" s="1135"/>
      <c r="AL131" s="1117"/>
      <c r="AM131" s="1136"/>
      <c r="AN131" s="1137"/>
      <c r="AO131" s="3587"/>
      <c r="AP131" s="1035"/>
      <c r="AQ131" s="1039"/>
      <c r="AR131" s="1039"/>
    </row>
    <row r="132" spans="2:44" s="1165" customFormat="1">
      <c r="B132" s="3581"/>
      <c r="C132" s="3584"/>
      <c r="D132" s="1138" t="s">
        <v>1935</v>
      </c>
      <c r="E132" s="1110"/>
      <c r="F132" s="1168"/>
      <c r="G132" s="1175"/>
      <c r="H132" s="1175"/>
      <c r="I132" s="1175"/>
      <c r="J132" s="1175"/>
      <c r="K132" s="1175"/>
      <c r="L132" s="1175"/>
      <c r="M132" s="1175"/>
      <c r="N132" s="1175"/>
      <c r="O132" s="1175"/>
      <c r="P132" s="1175"/>
      <c r="Q132" s="1175"/>
      <c r="R132" s="1175"/>
      <c r="S132" s="1175"/>
      <c r="T132" s="1175"/>
      <c r="U132" s="1175"/>
      <c r="V132" s="1175"/>
      <c r="W132" s="1175"/>
      <c r="X132" s="1175"/>
      <c r="Y132" s="1175"/>
      <c r="Z132" s="1175"/>
      <c r="AA132" s="1175"/>
      <c r="AB132" s="1175"/>
      <c r="AC132" s="1175"/>
      <c r="AD132" s="1175"/>
      <c r="AE132" s="1175"/>
      <c r="AF132" s="1175"/>
      <c r="AG132" s="1175"/>
      <c r="AH132" s="1175"/>
      <c r="AI132" s="1175"/>
      <c r="AJ132" s="1175"/>
      <c r="AK132" s="1114">
        <f>IF(D132="","",COUNT($F$122:$AJ$122)-AL132)</f>
        <v>0</v>
      </c>
      <c r="AL132" s="1115">
        <f>IF(D132="","",AQ132+AR132)</f>
        <v>0</v>
      </c>
      <c r="AM132" s="1115">
        <f>IF(D132="","",COUNTIF(F132:AJ132,"休"))</f>
        <v>0</v>
      </c>
      <c r="AN132" s="1116" t="str">
        <f>IF(D132="","",IFERROR(ROUND(AM132/AK132,3),""))</f>
        <v/>
      </c>
      <c r="AO132" s="3587"/>
      <c r="AP132" s="1035"/>
      <c r="AQ132" s="1117">
        <f>+COUNTIF(F132:AJ132,"－")</f>
        <v>0</v>
      </c>
      <c r="AR132" s="1117">
        <f>+COUNTIF(F132:AJ132,"外")</f>
        <v>0</v>
      </c>
    </row>
    <row r="133" spans="2:44" s="1165" customFormat="1">
      <c r="B133" s="3581"/>
      <c r="C133" s="3584"/>
      <c r="D133" s="1118" t="s">
        <v>1936</v>
      </c>
      <c r="E133" s="1139"/>
      <c r="F133" s="1177"/>
      <c r="G133" s="1130"/>
      <c r="H133" s="1142"/>
      <c r="I133" s="1142"/>
      <c r="J133" s="1130"/>
      <c r="K133" s="1130"/>
      <c r="L133" s="1130"/>
      <c r="M133" s="1130"/>
      <c r="N133" s="1130"/>
      <c r="O133" s="1142"/>
      <c r="P133" s="1142"/>
      <c r="Q133" s="1142"/>
      <c r="R133" s="1142"/>
      <c r="S133" s="1130"/>
      <c r="T133" s="1130"/>
      <c r="U133" s="1130"/>
      <c r="V133" s="1142"/>
      <c r="W133" s="1142"/>
      <c r="X133" s="1130"/>
      <c r="Y133" s="1130"/>
      <c r="Z133" s="1130"/>
      <c r="AA133" s="1130"/>
      <c r="AB133" s="1130"/>
      <c r="AC133" s="1142"/>
      <c r="AD133" s="1142"/>
      <c r="AE133" s="1130"/>
      <c r="AF133" s="1130"/>
      <c r="AG133" s="1130"/>
      <c r="AH133" s="1130"/>
      <c r="AI133" s="1130"/>
      <c r="AJ133" s="1130"/>
      <c r="AK133" s="1114">
        <f t="shared" ref="AK133:AK135" si="85">IF(D133="","",COUNT($F$122:$AJ$122)-AL133)</f>
        <v>0</v>
      </c>
      <c r="AL133" s="1115">
        <f t="shared" ref="AL133:AL135" si="86">IF(D133="","",AQ133+AR133)</f>
        <v>0</v>
      </c>
      <c r="AM133" s="1115">
        <f t="shared" ref="AM133:AM135" si="87">IF(D133="","",COUNTIF(F133:AJ133,"休"))</f>
        <v>0</v>
      </c>
      <c r="AN133" s="1116" t="str">
        <f t="shared" ref="AN133:AN135" si="88">IF(D133="","",IFERROR(ROUND(AM133/AK133,3),""))</f>
        <v/>
      </c>
      <c r="AO133" s="3587"/>
      <c r="AP133" s="1035"/>
      <c r="AQ133" s="1117">
        <f>+COUNTIF(F133:AJ133,"－")</f>
        <v>0</v>
      </c>
      <c r="AR133" s="1117">
        <f>+COUNTIF(F133:AJ133,"外")</f>
        <v>0</v>
      </c>
    </row>
    <row r="134" spans="2:44" s="1165" customFormat="1">
      <c r="B134" s="3581"/>
      <c r="C134" s="3584"/>
      <c r="D134" s="1035"/>
      <c r="E134" s="1139"/>
      <c r="F134" s="1170"/>
      <c r="G134" s="1120"/>
      <c r="H134" s="1120"/>
      <c r="I134" s="1120"/>
      <c r="J134" s="1120"/>
      <c r="K134" s="1120"/>
      <c r="L134" s="1120"/>
      <c r="M134" s="1120"/>
      <c r="N134" s="1120"/>
      <c r="O134" s="1120"/>
      <c r="P134" s="1120"/>
      <c r="Q134" s="1120"/>
      <c r="R134" s="1120"/>
      <c r="S134" s="1120"/>
      <c r="T134" s="1120"/>
      <c r="U134" s="1120"/>
      <c r="V134" s="1120"/>
      <c r="W134" s="1120"/>
      <c r="X134" s="1120"/>
      <c r="Y134" s="1120"/>
      <c r="Z134" s="1120"/>
      <c r="AA134" s="1120"/>
      <c r="AB134" s="1120"/>
      <c r="AC134" s="1120"/>
      <c r="AD134" s="1120"/>
      <c r="AE134" s="1120"/>
      <c r="AF134" s="1120"/>
      <c r="AG134" s="1121"/>
      <c r="AH134" s="1121"/>
      <c r="AI134" s="1121"/>
      <c r="AJ134" s="1121"/>
      <c r="AK134" s="1114" t="str">
        <f t="shared" si="85"/>
        <v/>
      </c>
      <c r="AL134" s="1115" t="str">
        <f t="shared" si="86"/>
        <v/>
      </c>
      <c r="AM134" s="1115" t="str">
        <f t="shared" si="87"/>
        <v/>
      </c>
      <c r="AN134" s="1116" t="str">
        <f t="shared" si="88"/>
        <v/>
      </c>
      <c r="AO134" s="3587"/>
      <c r="AP134" s="1035"/>
      <c r="AQ134" s="1117">
        <f>+COUNTIF(F134:AJ134,"－")</f>
        <v>0</v>
      </c>
      <c r="AR134" s="1117">
        <f>+COUNTIF(F134:AJ134,"外")</f>
        <v>0</v>
      </c>
    </row>
    <row r="135" spans="2:44" s="1165" customFormat="1">
      <c r="B135" s="3581"/>
      <c r="C135" s="3585"/>
      <c r="D135" s="1140"/>
      <c r="E135" s="1141"/>
      <c r="F135" s="1183"/>
      <c r="G135" s="1142"/>
      <c r="H135" s="1142"/>
      <c r="I135" s="1142"/>
      <c r="J135" s="1142"/>
      <c r="K135" s="1142"/>
      <c r="L135" s="1142"/>
      <c r="M135" s="1142"/>
      <c r="N135" s="1142"/>
      <c r="O135" s="1142"/>
      <c r="P135" s="1142"/>
      <c r="Q135" s="1142"/>
      <c r="R135" s="1142"/>
      <c r="S135" s="1142"/>
      <c r="T135" s="1142"/>
      <c r="U135" s="1142"/>
      <c r="V135" s="1142"/>
      <c r="W135" s="1142"/>
      <c r="X135" s="1142"/>
      <c r="Y135" s="1142"/>
      <c r="Z135" s="1142"/>
      <c r="AA135" s="1142"/>
      <c r="AB135" s="1142"/>
      <c r="AC135" s="1142"/>
      <c r="AD135" s="1142"/>
      <c r="AE135" s="1142"/>
      <c r="AF135" s="1142"/>
      <c r="AG135" s="1113"/>
      <c r="AH135" s="1113"/>
      <c r="AI135" s="1113"/>
      <c r="AJ135" s="1113"/>
      <c r="AK135" s="1114" t="str">
        <f t="shared" si="85"/>
        <v/>
      </c>
      <c r="AL135" s="1115" t="str">
        <f t="shared" si="86"/>
        <v/>
      </c>
      <c r="AM135" s="1115" t="str">
        <f t="shared" si="87"/>
        <v/>
      </c>
      <c r="AN135" s="1116" t="str">
        <f t="shared" si="88"/>
        <v/>
      </c>
      <c r="AO135" s="3587"/>
      <c r="AP135" s="1035"/>
      <c r="AQ135" s="1117">
        <f>+COUNTIF(F135:AJ135,"－")</f>
        <v>0</v>
      </c>
      <c r="AR135" s="1117">
        <f>+COUNTIF(F135:AJ135,"外")</f>
        <v>0</v>
      </c>
    </row>
    <row r="136" spans="2:44" s="1165" customFormat="1">
      <c r="B136" s="3581"/>
      <c r="C136" s="3583" t="s">
        <v>834</v>
      </c>
      <c r="D136" s="1103" t="s">
        <v>1926</v>
      </c>
      <c r="E136" s="1143" t="s">
        <v>1948</v>
      </c>
      <c r="F136" s="1105"/>
      <c r="G136" s="1106"/>
      <c r="H136" s="1106"/>
      <c r="I136" s="1106"/>
      <c r="J136" s="1106"/>
      <c r="K136" s="1106"/>
      <c r="L136" s="1106"/>
      <c r="M136" s="1106"/>
      <c r="N136" s="1106"/>
      <c r="O136" s="1106"/>
      <c r="P136" s="1106"/>
      <c r="Q136" s="1106"/>
      <c r="R136" s="1106"/>
      <c r="S136" s="1106"/>
      <c r="T136" s="1106"/>
      <c r="U136" s="1106"/>
      <c r="V136" s="1106"/>
      <c r="W136" s="1106"/>
      <c r="X136" s="1106"/>
      <c r="Y136" s="1106"/>
      <c r="Z136" s="1106"/>
      <c r="AA136" s="1106"/>
      <c r="AB136" s="1106"/>
      <c r="AC136" s="1106"/>
      <c r="AD136" s="1106"/>
      <c r="AE136" s="1106"/>
      <c r="AF136" s="1106"/>
      <c r="AG136" s="1134"/>
      <c r="AH136" s="1134"/>
      <c r="AI136" s="1134"/>
      <c r="AJ136" s="1134"/>
      <c r="AK136" s="1135"/>
      <c r="AL136" s="1117"/>
      <c r="AM136" s="1144"/>
      <c r="AN136" s="1137"/>
      <c r="AO136" s="3587"/>
      <c r="AP136" s="1035"/>
      <c r="AQ136" s="1039"/>
      <c r="AR136" s="1039"/>
    </row>
    <row r="137" spans="2:44" s="1165" customFormat="1">
      <c r="B137" s="3581"/>
      <c r="C137" s="3584"/>
      <c r="D137" s="1145" t="s">
        <v>1936</v>
      </c>
      <c r="E137" s="1110"/>
      <c r="F137" s="1111"/>
      <c r="G137" s="1112"/>
      <c r="H137" s="1112"/>
      <c r="I137" s="1175"/>
      <c r="J137" s="1175"/>
      <c r="K137" s="1112"/>
      <c r="L137" s="1112"/>
      <c r="M137" s="1112"/>
      <c r="N137" s="1112"/>
      <c r="O137" s="1175"/>
      <c r="P137" s="1175"/>
      <c r="Q137" s="1112"/>
      <c r="R137" s="1112"/>
      <c r="S137" s="1112"/>
      <c r="T137" s="1112"/>
      <c r="U137" s="1175"/>
      <c r="V137" s="1175"/>
      <c r="W137" s="1112"/>
      <c r="X137" s="1112"/>
      <c r="Y137" s="1112"/>
      <c r="Z137" s="1112"/>
      <c r="AA137" s="1175"/>
      <c r="AB137" s="1175"/>
      <c r="AC137" s="1112"/>
      <c r="AD137" s="1112"/>
      <c r="AE137" s="1175"/>
      <c r="AF137" s="1175"/>
      <c r="AG137" s="1112"/>
      <c r="AH137" s="1112"/>
      <c r="AI137" s="1112"/>
      <c r="AJ137" s="1112"/>
      <c r="AK137" s="1114">
        <f>IF(D137="","",COUNT($F$122:$AJ$122)-AL137)</f>
        <v>0</v>
      </c>
      <c r="AL137" s="1115">
        <f>IF(D137="","",AQ137+AR137)</f>
        <v>0</v>
      </c>
      <c r="AM137" s="1115">
        <f>IF(D137="","",COUNTIF(F137:AJ137,"休"))</f>
        <v>0</v>
      </c>
      <c r="AN137" s="1116" t="str">
        <f>IF(D137="","",IFERROR(ROUND(AM137/AK137,3),""))</f>
        <v/>
      </c>
      <c r="AO137" s="3587"/>
      <c r="AP137" s="1035"/>
      <c r="AQ137" s="1117">
        <f>+COUNTIF(F137:AJ137,"－")</f>
        <v>0</v>
      </c>
      <c r="AR137" s="1117">
        <f>+COUNTIF(F137:AJ137,"外")</f>
        <v>0</v>
      </c>
    </row>
    <row r="138" spans="2:44" s="1165" customFormat="1">
      <c r="B138" s="3581"/>
      <c r="C138" s="3584"/>
      <c r="D138" s="1035"/>
      <c r="E138" s="1139"/>
      <c r="F138" s="1119"/>
      <c r="G138" s="1120"/>
      <c r="H138" s="1120"/>
      <c r="I138" s="1120"/>
      <c r="J138" s="1120"/>
      <c r="K138" s="1120"/>
      <c r="L138" s="1120"/>
      <c r="M138" s="1120"/>
      <c r="N138" s="1120"/>
      <c r="O138" s="1120"/>
      <c r="P138" s="1120"/>
      <c r="Q138" s="1120"/>
      <c r="R138" s="1120"/>
      <c r="S138" s="1120"/>
      <c r="T138" s="1120"/>
      <c r="U138" s="1120"/>
      <c r="V138" s="1120"/>
      <c r="W138" s="1120"/>
      <c r="X138" s="1120"/>
      <c r="Y138" s="1120"/>
      <c r="Z138" s="1120"/>
      <c r="AA138" s="1120"/>
      <c r="AB138" s="1120"/>
      <c r="AC138" s="1120"/>
      <c r="AD138" s="1120"/>
      <c r="AE138" s="1120"/>
      <c r="AF138" s="1120"/>
      <c r="AG138" s="1121"/>
      <c r="AH138" s="1121"/>
      <c r="AI138" s="1121"/>
      <c r="AJ138" s="1121"/>
      <c r="AK138" s="1114" t="str">
        <f t="shared" ref="AK138:AK140" si="89">IF(D138="","",COUNT($F$122:$AJ$122)-AL138)</f>
        <v/>
      </c>
      <c r="AL138" s="1115" t="str">
        <f t="shared" ref="AL138:AL140" si="90">IF(D138="","",AQ138+AR138)</f>
        <v/>
      </c>
      <c r="AM138" s="1115" t="str">
        <f t="shared" ref="AM138:AM140" si="91">IF(D138="","",COUNTIF(F138:AJ138,"休"))</f>
        <v/>
      </c>
      <c r="AN138" s="1116" t="str">
        <f t="shared" ref="AN138:AN140" si="92">IF(D138="","",IFERROR(ROUND(AM138/AK138,3),""))</f>
        <v/>
      </c>
      <c r="AO138" s="3587"/>
      <c r="AP138" s="1035"/>
      <c r="AQ138" s="1117">
        <f>+COUNTIF(F138:AJ138,"－")</f>
        <v>0</v>
      </c>
      <c r="AR138" s="1117">
        <f>+COUNTIF(F138:AJ138,"外")</f>
        <v>0</v>
      </c>
    </row>
    <row r="139" spans="2:44" s="1165" customFormat="1">
      <c r="B139" s="3581"/>
      <c r="C139" s="3584"/>
      <c r="D139" s="1147"/>
      <c r="E139" s="1139"/>
      <c r="F139" s="1119"/>
      <c r="G139" s="1120"/>
      <c r="H139" s="1120"/>
      <c r="I139" s="1120"/>
      <c r="J139" s="1120"/>
      <c r="K139" s="1120"/>
      <c r="L139" s="1120"/>
      <c r="M139" s="1120"/>
      <c r="N139" s="1120"/>
      <c r="O139" s="1120"/>
      <c r="P139" s="1120"/>
      <c r="Q139" s="1120"/>
      <c r="R139" s="1120"/>
      <c r="S139" s="1120"/>
      <c r="T139" s="1120"/>
      <c r="U139" s="1120"/>
      <c r="V139" s="1120"/>
      <c r="W139" s="1120"/>
      <c r="X139" s="1120"/>
      <c r="Y139" s="1120"/>
      <c r="Z139" s="1120"/>
      <c r="AA139" s="1120"/>
      <c r="AB139" s="1120"/>
      <c r="AC139" s="1120"/>
      <c r="AD139" s="1120"/>
      <c r="AE139" s="1120"/>
      <c r="AF139" s="1120"/>
      <c r="AG139" s="1121"/>
      <c r="AH139" s="1121"/>
      <c r="AI139" s="1121"/>
      <c r="AJ139" s="1121"/>
      <c r="AK139" s="1114" t="str">
        <f t="shared" si="89"/>
        <v/>
      </c>
      <c r="AL139" s="1115" t="str">
        <f t="shared" si="90"/>
        <v/>
      </c>
      <c r="AM139" s="1115" t="str">
        <f t="shared" si="91"/>
        <v/>
      </c>
      <c r="AN139" s="1116" t="str">
        <f t="shared" si="92"/>
        <v/>
      </c>
      <c r="AO139" s="3587"/>
      <c r="AP139" s="1035"/>
      <c r="AQ139" s="1117">
        <f>+COUNTIF(F139:AJ139,"－")</f>
        <v>0</v>
      </c>
      <c r="AR139" s="1117">
        <f>+COUNTIF(F139:AJ139,"外")</f>
        <v>0</v>
      </c>
    </row>
    <row r="140" spans="2:44" s="1165" customFormat="1" ht="13.8" thickBot="1">
      <c r="B140" s="3582"/>
      <c r="C140" s="3585"/>
      <c r="D140" s="1140"/>
      <c r="E140" s="1141"/>
      <c r="F140" s="1182"/>
      <c r="G140" s="1129"/>
      <c r="H140" s="1129"/>
      <c r="I140" s="1129"/>
      <c r="J140" s="1129"/>
      <c r="K140" s="1129"/>
      <c r="L140" s="1129"/>
      <c r="M140" s="1129"/>
      <c r="N140" s="1129"/>
      <c r="O140" s="1129"/>
      <c r="P140" s="1129"/>
      <c r="Q140" s="1129"/>
      <c r="R140" s="1129"/>
      <c r="S140" s="1129"/>
      <c r="T140" s="1129"/>
      <c r="U140" s="1129"/>
      <c r="V140" s="1129"/>
      <c r="W140" s="1129"/>
      <c r="X140" s="1129"/>
      <c r="Y140" s="1129"/>
      <c r="Z140" s="1129"/>
      <c r="AA140" s="1129"/>
      <c r="AB140" s="1129"/>
      <c r="AC140" s="1129"/>
      <c r="AD140" s="1129"/>
      <c r="AE140" s="1129"/>
      <c r="AF140" s="1129"/>
      <c r="AG140" s="1149"/>
      <c r="AH140" s="1149"/>
      <c r="AI140" s="1149"/>
      <c r="AJ140" s="1149"/>
      <c r="AK140" s="1150" t="str">
        <f t="shared" si="89"/>
        <v/>
      </c>
      <c r="AL140" s="1132" t="str">
        <f t="shared" si="90"/>
        <v/>
      </c>
      <c r="AM140" s="1132" t="str">
        <f t="shared" si="91"/>
        <v/>
      </c>
      <c r="AN140" s="1116" t="str">
        <f t="shared" si="92"/>
        <v/>
      </c>
      <c r="AO140" s="3588"/>
      <c r="AP140" s="1035"/>
      <c r="AQ140" s="1117">
        <f>+COUNTIF(F140:AJ140,"－")</f>
        <v>0</v>
      </c>
      <c r="AR140" s="1117">
        <f>+COUNTIF(F140:AJ140,"外")</f>
        <v>0</v>
      </c>
    </row>
    <row r="141" spans="2:44" ht="13.8" thickBot="1">
      <c r="B141" s="1152"/>
      <c r="C141" s="1153"/>
      <c r="D141" s="1147"/>
      <c r="E141" s="1089"/>
      <c r="F141" s="1113"/>
      <c r="G141" s="1113"/>
      <c r="H141" s="1113"/>
      <c r="I141" s="1113"/>
      <c r="J141" s="1113"/>
      <c r="K141" s="1113"/>
      <c r="L141" s="1113"/>
      <c r="M141" s="1113"/>
      <c r="N141" s="1113"/>
      <c r="O141" s="1113"/>
      <c r="P141" s="1113"/>
      <c r="Q141" s="1113"/>
      <c r="R141" s="1113"/>
      <c r="S141" s="1113"/>
      <c r="T141" s="1113"/>
      <c r="U141" s="1113"/>
      <c r="V141" s="1113"/>
      <c r="W141" s="1113"/>
      <c r="X141" s="1113"/>
      <c r="Y141" s="1113"/>
      <c r="Z141" s="1113"/>
      <c r="AA141" s="1113"/>
      <c r="AB141" s="1113"/>
      <c r="AC141" s="1113"/>
      <c r="AD141" s="1113"/>
      <c r="AE141" s="1113"/>
      <c r="AF141" s="1113"/>
      <c r="AG141" s="1113"/>
      <c r="AH141" s="1113"/>
      <c r="AI141" s="1113"/>
      <c r="AJ141" s="1113"/>
      <c r="AK141" s="1154"/>
      <c r="AL141" s="1155"/>
      <c r="AN141" s="1156" t="s">
        <v>1952</v>
      </c>
      <c r="AO141" s="1157" t="e">
        <f>IF(AO125&gt;=0.285,"OK","NG")</f>
        <v>#DIV/0!</v>
      </c>
      <c r="AQ141" s="1155"/>
      <c r="AR141" s="1155"/>
    </row>
    <row r="142" spans="2:44">
      <c r="B142" s="1152"/>
      <c r="C142" s="1153"/>
      <c r="D142" s="1147"/>
      <c r="E142" s="1089"/>
      <c r="F142" s="1113"/>
      <c r="G142" s="1113"/>
      <c r="H142" s="1113"/>
      <c r="I142" s="1113"/>
      <c r="J142" s="1113"/>
      <c r="K142" s="1113"/>
      <c r="L142" s="1113"/>
      <c r="M142" s="1113"/>
      <c r="N142" s="1113"/>
      <c r="O142" s="1113"/>
      <c r="P142" s="1113"/>
      <c r="Q142" s="1113"/>
      <c r="R142" s="1113"/>
      <c r="S142" s="1113"/>
      <c r="T142" s="1113"/>
      <c r="U142" s="1113"/>
      <c r="V142" s="1113"/>
      <c r="W142" s="1113"/>
      <c r="X142" s="1113"/>
      <c r="Y142" s="1113"/>
      <c r="Z142" s="1113"/>
      <c r="AA142" s="1113"/>
      <c r="AB142" s="1113"/>
      <c r="AC142" s="1113"/>
      <c r="AD142" s="1113"/>
      <c r="AE142" s="1113"/>
      <c r="AF142" s="1113"/>
      <c r="AG142" s="1113"/>
      <c r="AH142" s="1113"/>
      <c r="AI142" s="1113"/>
      <c r="AJ142" s="1113"/>
      <c r="AK142" s="1154"/>
      <c r="AL142" s="1155"/>
      <c r="AN142" s="1187"/>
      <c r="AO142" s="1116"/>
      <c r="AQ142" s="1155"/>
      <c r="AR142" s="1155"/>
    </row>
    <row r="143" spans="2:44" hidden="1">
      <c r="F143" s="1036" t="e">
        <f>YEAR(F146)</f>
        <v>#VALUE!</v>
      </c>
      <c r="G143" s="1036" t="e">
        <f>MONTH(F146)</f>
        <v>#VALUE!</v>
      </c>
    </row>
    <row r="144" spans="2:44">
      <c r="B144" s="3589"/>
      <c r="C144" s="3590"/>
      <c r="D144" s="3591"/>
      <c r="E144" s="1159" t="s">
        <v>1940</v>
      </c>
      <c r="F144" s="3598" t="e">
        <f>F146</f>
        <v>#VALUE!</v>
      </c>
      <c r="G144" s="3599"/>
      <c r="H144" s="3599"/>
      <c r="I144" s="3599"/>
      <c r="J144" s="3599"/>
      <c r="K144" s="3599"/>
      <c r="L144" s="3599"/>
      <c r="M144" s="3599"/>
      <c r="N144" s="3599"/>
      <c r="O144" s="3599"/>
      <c r="P144" s="3599"/>
      <c r="Q144" s="3599"/>
      <c r="R144" s="3599"/>
      <c r="S144" s="3599"/>
      <c r="T144" s="3599"/>
      <c r="U144" s="3599"/>
      <c r="V144" s="3599"/>
      <c r="W144" s="3599"/>
      <c r="X144" s="3599"/>
      <c r="Y144" s="3599"/>
      <c r="Z144" s="3599"/>
      <c r="AA144" s="3599"/>
      <c r="AB144" s="3599"/>
      <c r="AC144" s="3599"/>
      <c r="AD144" s="3599"/>
      <c r="AE144" s="3599"/>
      <c r="AF144" s="3599"/>
      <c r="AG144" s="3599"/>
      <c r="AH144" s="3599"/>
      <c r="AI144" s="3599"/>
      <c r="AJ144" s="3599"/>
      <c r="AK144" s="3601" t="s">
        <v>835</v>
      </c>
      <c r="AL144" s="3604" t="s">
        <v>836</v>
      </c>
      <c r="AM144" s="3607" t="s">
        <v>828</v>
      </c>
      <c r="AN144" s="3555" t="s">
        <v>1941</v>
      </c>
      <c r="AO144" s="3553" t="s">
        <v>1942</v>
      </c>
      <c r="AQ144" s="3576" t="s">
        <v>1943</v>
      </c>
      <c r="AR144" s="3576" t="s">
        <v>864</v>
      </c>
    </row>
    <row r="145" spans="2:44" ht="13.5" hidden="1" customHeight="1">
      <c r="B145" s="3592"/>
      <c r="C145" s="3593"/>
      <c r="D145" s="3594"/>
      <c r="E145" s="1160"/>
      <c r="F145" s="1096" t="e">
        <f>DATE($F143,$G143,1)</f>
        <v>#VALUE!</v>
      </c>
      <c r="G145" s="1096" t="e">
        <f t="shared" ref="G145:AJ145" si="93">F145+1</f>
        <v>#VALUE!</v>
      </c>
      <c r="H145" s="1096" t="e">
        <f t="shared" si="93"/>
        <v>#VALUE!</v>
      </c>
      <c r="I145" s="1096" t="e">
        <f t="shared" si="93"/>
        <v>#VALUE!</v>
      </c>
      <c r="J145" s="1096" t="e">
        <f t="shared" si="93"/>
        <v>#VALUE!</v>
      </c>
      <c r="K145" s="1096" t="e">
        <f t="shared" si="93"/>
        <v>#VALUE!</v>
      </c>
      <c r="L145" s="1096" t="e">
        <f t="shared" si="93"/>
        <v>#VALUE!</v>
      </c>
      <c r="M145" s="1096" t="e">
        <f t="shared" si="93"/>
        <v>#VALUE!</v>
      </c>
      <c r="N145" s="1096" t="e">
        <f t="shared" si="93"/>
        <v>#VALUE!</v>
      </c>
      <c r="O145" s="1096" t="e">
        <f t="shared" si="93"/>
        <v>#VALUE!</v>
      </c>
      <c r="P145" s="1096" t="e">
        <f t="shared" si="93"/>
        <v>#VALUE!</v>
      </c>
      <c r="Q145" s="1096" t="e">
        <f t="shared" si="93"/>
        <v>#VALUE!</v>
      </c>
      <c r="R145" s="1096" t="e">
        <f t="shared" si="93"/>
        <v>#VALUE!</v>
      </c>
      <c r="S145" s="1096" t="e">
        <f t="shared" si="93"/>
        <v>#VALUE!</v>
      </c>
      <c r="T145" s="1096" t="e">
        <f t="shared" si="93"/>
        <v>#VALUE!</v>
      </c>
      <c r="U145" s="1096" t="e">
        <f t="shared" si="93"/>
        <v>#VALUE!</v>
      </c>
      <c r="V145" s="1096" t="e">
        <f t="shared" si="93"/>
        <v>#VALUE!</v>
      </c>
      <c r="W145" s="1096" t="e">
        <f t="shared" si="93"/>
        <v>#VALUE!</v>
      </c>
      <c r="X145" s="1096" t="e">
        <f t="shared" si="93"/>
        <v>#VALUE!</v>
      </c>
      <c r="Y145" s="1096" t="e">
        <f t="shared" si="93"/>
        <v>#VALUE!</v>
      </c>
      <c r="Z145" s="1096" t="e">
        <f t="shared" si="93"/>
        <v>#VALUE!</v>
      </c>
      <c r="AA145" s="1096" t="e">
        <f t="shared" si="93"/>
        <v>#VALUE!</v>
      </c>
      <c r="AB145" s="1096" t="e">
        <f t="shared" si="93"/>
        <v>#VALUE!</v>
      </c>
      <c r="AC145" s="1096" t="e">
        <f t="shared" si="93"/>
        <v>#VALUE!</v>
      </c>
      <c r="AD145" s="1096" t="e">
        <f t="shared" si="93"/>
        <v>#VALUE!</v>
      </c>
      <c r="AE145" s="1096" t="e">
        <f t="shared" si="93"/>
        <v>#VALUE!</v>
      </c>
      <c r="AF145" s="1096" t="e">
        <f t="shared" si="93"/>
        <v>#VALUE!</v>
      </c>
      <c r="AG145" s="1096" t="e">
        <f t="shared" si="93"/>
        <v>#VALUE!</v>
      </c>
      <c r="AH145" s="1096" t="e">
        <f t="shared" si="93"/>
        <v>#VALUE!</v>
      </c>
      <c r="AI145" s="1096" t="e">
        <f t="shared" si="93"/>
        <v>#VALUE!</v>
      </c>
      <c r="AJ145" s="1096" t="e">
        <f t="shared" si="93"/>
        <v>#VALUE!</v>
      </c>
      <c r="AK145" s="3602"/>
      <c r="AL145" s="3605"/>
      <c r="AM145" s="3608"/>
      <c r="AN145" s="3555"/>
      <c r="AO145" s="3553"/>
      <c r="AQ145" s="3576"/>
      <c r="AR145" s="3576"/>
    </row>
    <row r="146" spans="2:44">
      <c r="B146" s="3592"/>
      <c r="C146" s="3593"/>
      <c r="D146" s="3594"/>
      <c r="E146" s="1161" t="s">
        <v>1944</v>
      </c>
      <c r="F146" s="1162" t="e">
        <f>IF(EDATE(F121,1)&gt;$F$7,"",EDATE(F121,1))</f>
        <v>#VALUE!</v>
      </c>
      <c r="G146" s="1096" t="e">
        <f t="shared" ref="G146:AJ146" si="94">IF(G145&gt;$F$7,"",IF(F146=EOMONTH(DATE($F143,$G143,1),0),"",IF(F146="","",F146+1)))</f>
        <v>#VALUE!</v>
      </c>
      <c r="H146" s="1096" t="e">
        <f t="shared" si="94"/>
        <v>#VALUE!</v>
      </c>
      <c r="I146" s="1096" t="e">
        <f t="shared" si="94"/>
        <v>#VALUE!</v>
      </c>
      <c r="J146" s="1096" t="e">
        <f t="shared" si="94"/>
        <v>#VALUE!</v>
      </c>
      <c r="K146" s="1096" t="e">
        <f t="shared" si="94"/>
        <v>#VALUE!</v>
      </c>
      <c r="L146" s="1096" t="e">
        <f t="shared" si="94"/>
        <v>#VALUE!</v>
      </c>
      <c r="M146" s="1096" t="e">
        <f t="shared" si="94"/>
        <v>#VALUE!</v>
      </c>
      <c r="N146" s="1096" t="e">
        <f t="shared" si="94"/>
        <v>#VALUE!</v>
      </c>
      <c r="O146" s="1096" t="e">
        <f t="shared" si="94"/>
        <v>#VALUE!</v>
      </c>
      <c r="P146" s="1096" t="e">
        <f t="shared" si="94"/>
        <v>#VALUE!</v>
      </c>
      <c r="Q146" s="1096" t="e">
        <f t="shared" si="94"/>
        <v>#VALUE!</v>
      </c>
      <c r="R146" s="1096" t="e">
        <f t="shared" si="94"/>
        <v>#VALUE!</v>
      </c>
      <c r="S146" s="1096" t="e">
        <f t="shared" si="94"/>
        <v>#VALUE!</v>
      </c>
      <c r="T146" s="1096" t="e">
        <f t="shared" si="94"/>
        <v>#VALUE!</v>
      </c>
      <c r="U146" s="1096" t="e">
        <f t="shared" si="94"/>
        <v>#VALUE!</v>
      </c>
      <c r="V146" s="1096" t="e">
        <f t="shared" si="94"/>
        <v>#VALUE!</v>
      </c>
      <c r="W146" s="1096" t="e">
        <f t="shared" si="94"/>
        <v>#VALUE!</v>
      </c>
      <c r="X146" s="1096" t="e">
        <f t="shared" si="94"/>
        <v>#VALUE!</v>
      </c>
      <c r="Y146" s="1096" t="e">
        <f t="shared" si="94"/>
        <v>#VALUE!</v>
      </c>
      <c r="Z146" s="1096" t="e">
        <f t="shared" si="94"/>
        <v>#VALUE!</v>
      </c>
      <c r="AA146" s="1096" t="e">
        <f t="shared" si="94"/>
        <v>#VALUE!</v>
      </c>
      <c r="AB146" s="1096" t="e">
        <f t="shared" si="94"/>
        <v>#VALUE!</v>
      </c>
      <c r="AC146" s="1096" t="e">
        <f t="shared" si="94"/>
        <v>#VALUE!</v>
      </c>
      <c r="AD146" s="1096" t="e">
        <f t="shared" si="94"/>
        <v>#VALUE!</v>
      </c>
      <c r="AE146" s="1096" t="e">
        <f t="shared" si="94"/>
        <v>#VALUE!</v>
      </c>
      <c r="AF146" s="1096" t="e">
        <f t="shared" si="94"/>
        <v>#VALUE!</v>
      </c>
      <c r="AG146" s="1096" t="e">
        <f t="shared" si="94"/>
        <v>#VALUE!</v>
      </c>
      <c r="AH146" s="1096" t="e">
        <f t="shared" si="94"/>
        <v>#VALUE!</v>
      </c>
      <c r="AI146" s="1096" t="e">
        <f t="shared" si="94"/>
        <v>#VALUE!</v>
      </c>
      <c r="AJ146" s="1096" t="e">
        <f t="shared" si="94"/>
        <v>#VALUE!</v>
      </c>
      <c r="AK146" s="3602"/>
      <c r="AL146" s="3605"/>
      <c r="AM146" s="3608"/>
      <c r="AN146" s="3555"/>
      <c r="AO146" s="3553"/>
      <c r="AQ146" s="3576"/>
      <c r="AR146" s="3576"/>
    </row>
    <row r="147" spans="2:44" s="1165" customFormat="1">
      <c r="B147" s="3595"/>
      <c r="C147" s="3596"/>
      <c r="D147" s="3597"/>
      <c r="E147" s="1163" t="s">
        <v>820</v>
      </c>
      <c r="F147" s="1164" t="str">
        <f>IFERROR(TEXT(WEEKDAY(+F146),"aaa"),"")</f>
        <v/>
      </c>
      <c r="G147" s="1164" t="str">
        <f t="shared" ref="G147:AJ147" si="95">IFERROR(TEXT(WEEKDAY(+G146),"aaa"),"")</f>
        <v/>
      </c>
      <c r="H147" s="1164" t="str">
        <f t="shared" si="95"/>
        <v/>
      </c>
      <c r="I147" s="1164" t="str">
        <f t="shared" si="95"/>
        <v/>
      </c>
      <c r="J147" s="1164" t="str">
        <f t="shared" si="95"/>
        <v/>
      </c>
      <c r="K147" s="1164" t="str">
        <f t="shared" si="95"/>
        <v/>
      </c>
      <c r="L147" s="1164" t="str">
        <f t="shared" si="95"/>
        <v/>
      </c>
      <c r="M147" s="1164" t="str">
        <f t="shared" si="95"/>
        <v/>
      </c>
      <c r="N147" s="1164" t="str">
        <f t="shared" si="95"/>
        <v/>
      </c>
      <c r="O147" s="1164" t="str">
        <f t="shared" si="95"/>
        <v/>
      </c>
      <c r="P147" s="1164" t="str">
        <f t="shared" si="95"/>
        <v/>
      </c>
      <c r="Q147" s="1164" t="str">
        <f t="shared" si="95"/>
        <v/>
      </c>
      <c r="R147" s="1164" t="str">
        <f t="shared" si="95"/>
        <v/>
      </c>
      <c r="S147" s="1164" t="str">
        <f t="shared" si="95"/>
        <v/>
      </c>
      <c r="T147" s="1164" t="str">
        <f t="shared" si="95"/>
        <v/>
      </c>
      <c r="U147" s="1164" t="str">
        <f t="shared" si="95"/>
        <v/>
      </c>
      <c r="V147" s="1164" t="str">
        <f t="shared" si="95"/>
        <v/>
      </c>
      <c r="W147" s="1164" t="str">
        <f t="shared" si="95"/>
        <v/>
      </c>
      <c r="X147" s="1164" t="str">
        <f t="shared" si="95"/>
        <v/>
      </c>
      <c r="Y147" s="1164" t="str">
        <f t="shared" si="95"/>
        <v/>
      </c>
      <c r="Z147" s="1164" t="str">
        <f t="shared" si="95"/>
        <v/>
      </c>
      <c r="AA147" s="1164" t="str">
        <f t="shared" si="95"/>
        <v/>
      </c>
      <c r="AB147" s="1164" t="str">
        <f t="shared" si="95"/>
        <v/>
      </c>
      <c r="AC147" s="1164" t="str">
        <f t="shared" si="95"/>
        <v/>
      </c>
      <c r="AD147" s="1164" t="str">
        <f t="shared" si="95"/>
        <v/>
      </c>
      <c r="AE147" s="1164" t="str">
        <f t="shared" si="95"/>
        <v/>
      </c>
      <c r="AF147" s="1164" t="str">
        <f t="shared" si="95"/>
        <v/>
      </c>
      <c r="AG147" s="1164" t="str">
        <f t="shared" si="95"/>
        <v/>
      </c>
      <c r="AH147" s="1164" t="str">
        <f t="shared" si="95"/>
        <v/>
      </c>
      <c r="AI147" s="1164" t="str">
        <f t="shared" si="95"/>
        <v/>
      </c>
      <c r="AJ147" s="1164" t="str">
        <f t="shared" si="95"/>
        <v/>
      </c>
      <c r="AK147" s="3602"/>
      <c r="AL147" s="3605"/>
      <c r="AM147" s="3608"/>
      <c r="AN147" s="3555"/>
      <c r="AO147" s="3553"/>
      <c r="AP147" s="1035"/>
      <c r="AQ147" s="3576"/>
      <c r="AR147" s="3576"/>
    </row>
    <row r="148" spans="2:44" s="1165" customFormat="1" ht="21" customHeight="1">
      <c r="B148" s="1166" t="s">
        <v>1945</v>
      </c>
      <c r="C148" s="1167" t="s">
        <v>1925</v>
      </c>
      <c r="D148" s="1103" t="s">
        <v>1926</v>
      </c>
      <c r="E148" s="1104" t="s">
        <v>1948</v>
      </c>
      <c r="F148" s="1105"/>
      <c r="G148" s="1106"/>
      <c r="H148" s="1106"/>
      <c r="I148" s="1106"/>
      <c r="J148" s="1106"/>
      <c r="K148" s="1106"/>
      <c r="L148" s="1106"/>
      <c r="M148" s="1106"/>
      <c r="N148" s="1106"/>
      <c r="O148" s="1106"/>
      <c r="P148" s="1106"/>
      <c r="Q148" s="1106"/>
      <c r="R148" s="1106"/>
      <c r="S148" s="1106"/>
      <c r="T148" s="1106"/>
      <c r="U148" s="1106"/>
      <c r="V148" s="1106"/>
      <c r="W148" s="1106"/>
      <c r="X148" s="1106"/>
      <c r="Y148" s="1106"/>
      <c r="Z148" s="1106"/>
      <c r="AA148" s="1106"/>
      <c r="AB148" s="1106"/>
      <c r="AC148" s="1106"/>
      <c r="AD148" s="1106"/>
      <c r="AE148" s="1106"/>
      <c r="AF148" s="1106"/>
      <c r="AG148" s="1134"/>
      <c r="AH148" s="1134"/>
      <c r="AI148" s="1134"/>
      <c r="AJ148" s="1134"/>
      <c r="AK148" s="3603"/>
      <c r="AL148" s="3606"/>
      <c r="AM148" s="3609"/>
      <c r="AN148" s="1108" t="s">
        <v>1958</v>
      </c>
      <c r="AO148" s="1107" t="s">
        <v>863</v>
      </c>
      <c r="AP148" s="1035"/>
      <c r="AQ148" s="3577"/>
      <c r="AR148" s="3577"/>
    </row>
    <row r="149" spans="2:44" s="1165" customFormat="1" ht="13.5" customHeight="1">
      <c r="B149" s="3580" t="s">
        <v>830</v>
      </c>
      <c r="C149" s="3583" t="s">
        <v>831</v>
      </c>
      <c r="D149" s="1109" t="s">
        <v>1935</v>
      </c>
      <c r="E149" s="1110"/>
      <c r="F149" s="1111"/>
      <c r="G149" s="1112"/>
      <c r="H149" s="1112"/>
      <c r="I149" s="1112"/>
      <c r="J149" s="1175"/>
      <c r="K149" s="1175"/>
      <c r="L149" s="1175"/>
      <c r="M149" s="1175"/>
      <c r="N149" s="1112"/>
      <c r="O149" s="1112"/>
      <c r="P149" s="1175"/>
      <c r="Q149" s="1175"/>
      <c r="R149" s="1175"/>
      <c r="S149" s="1175"/>
      <c r="T149" s="1175"/>
      <c r="U149" s="1112"/>
      <c r="V149" s="1112"/>
      <c r="W149" s="1175"/>
      <c r="X149" s="1175"/>
      <c r="Y149" s="1175"/>
      <c r="Z149" s="1175"/>
      <c r="AA149" s="1175"/>
      <c r="AB149" s="1112"/>
      <c r="AC149" s="1112"/>
      <c r="AD149" s="1175"/>
      <c r="AE149" s="1175"/>
      <c r="AF149" s="1175"/>
      <c r="AG149" s="1175"/>
      <c r="AH149" s="1175"/>
      <c r="AI149" s="1181"/>
      <c r="AJ149" s="1181"/>
      <c r="AK149" s="1114">
        <f>IF(D149="","",COUNT($F$146:$AJ$146)-AL149)</f>
        <v>0</v>
      </c>
      <c r="AL149" s="1115">
        <f>IF(D149="","",AQ149+AR149)</f>
        <v>0</v>
      </c>
      <c r="AM149" s="1115">
        <f>IF(D149="","",COUNTIF(F149:AJ149,"休"))</f>
        <v>0</v>
      </c>
      <c r="AN149" s="1116" t="str">
        <f>IF(D149="","",IFERROR(ROUND(AM149/AK149,3),""))</f>
        <v/>
      </c>
      <c r="AO149" s="3586" t="e">
        <f>ROUND(AVERAGE(AN149:AN164),3)</f>
        <v>#DIV/0!</v>
      </c>
      <c r="AP149" s="1035"/>
      <c r="AQ149" s="1117">
        <f>+COUNTIF(F149:AJ149,"－")</f>
        <v>0</v>
      </c>
      <c r="AR149" s="1117">
        <f>+COUNTIF(F149:AJ149,"外")</f>
        <v>0</v>
      </c>
    </row>
    <row r="150" spans="2:44" s="1165" customFormat="1" ht="13.5" customHeight="1">
      <c r="B150" s="3581"/>
      <c r="C150" s="3584"/>
      <c r="D150" s="1118" t="s">
        <v>1936</v>
      </c>
      <c r="E150" s="1110"/>
      <c r="F150" s="1170"/>
      <c r="G150" s="1120"/>
      <c r="H150" s="1142"/>
      <c r="I150" s="1142"/>
      <c r="J150" s="1142"/>
      <c r="K150" s="1142"/>
      <c r="L150" s="1130"/>
      <c r="M150" s="1130"/>
      <c r="N150" s="1130"/>
      <c r="O150" s="1142"/>
      <c r="P150" s="1142"/>
      <c r="Q150" s="1142"/>
      <c r="R150" s="1142"/>
      <c r="S150" s="1130"/>
      <c r="T150" s="1130"/>
      <c r="U150" s="1130"/>
      <c r="V150" s="1142"/>
      <c r="W150" s="1142"/>
      <c r="X150" s="1142"/>
      <c r="Y150" s="1142"/>
      <c r="Z150" s="1130"/>
      <c r="AA150" s="1130"/>
      <c r="AB150" s="1130"/>
      <c r="AC150" s="1142"/>
      <c r="AD150" s="1142"/>
      <c r="AE150" s="1142"/>
      <c r="AF150" s="1142"/>
      <c r="AG150" s="1130"/>
      <c r="AH150" s="1130"/>
      <c r="AI150" s="1120"/>
      <c r="AJ150" s="1171"/>
      <c r="AK150" s="1114">
        <f t="shared" ref="AK150:AK154" si="96">IF(D150="","",COUNT($F$146:$AJ$146)-AL150)</f>
        <v>0</v>
      </c>
      <c r="AL150" s="1115">
        <f t="shared" ref="AL150:AL154" si="97">IF(D150="","",AQ150+AR150)</f>
        <v>0</v>
      </c>
      <c r="AM150" s="1115">
        <f t="shared" ref="AM150:AM154" si="98">IF(D150="","",COUNTIF(F150:AJ150,"休"))</f>
        <v>0</v>
      </c>
      <c r="AN150" s="1116" t="str">
        <f t="shared" ref="AN150:AN154" si="99">IF(D150="","",IFERROR(ROUND(AM150/AK150,3),""))</f>
        <v/>
      </c>
      <c r="AO150" s="3587"/>
      <c r="AP150" s="1035"/>
      <c r="AQ150" s="1117">
        <f>+COUNTIF(F150:AJ150,"－")</f>
        <v>0</v>
      </c>
      <c r="AR150" s="1117">
        <f>+COUNTIF(F150:AJ150,"外")</f>
        <v>0</v>
      </c>
    </row>
    <row r="151" spans="2:44" s="1165" customFormat="1">
      <c r="B151" s="3581"/>
      <c r="C151" s="3584"/>
      <c r="D151" s="1124" t="s">
        <v>1937</v>
      </c>
      <c r="E151" s="1110"/>
      <c r="F151" s="1170"/>
      <c r="G151" s="1120"/>
      <c r="H151" s="1120"/>
      <c r="I151" s="1120"/>
      <c r="J151" s="1120"/>
      <c r="K151" s="1120"/>
      <c r="L151" s="1120"/>
      <c r="M151" s="1120"/>
      <c r="N151" s="1120"/>
      <c r="O151" s="1120"/>
      <c r="P151" s="1120"/>
      <c r="Q151" s="1120"/>
      <c r="R151" s="1120"/>
      <c r="S151" s="1120"/>
      <c r="T151" s="1120"/>
      <c r="U151" s="1120"/>
      <c r="V151" s="1120"/>
      <c r="W151" s="1120"/>
      <c r="X151" s="1120"/>
      <c r="Y151" s="1120"/>
      <c r="Z151" s="1120"/>
      <c r="AA151" s="1120"/>
      <c r="AB151" s="1120"/>
      <c r="AC151" s="1120"/>
      <c r="AD151" s="1120"/>
      <c r="AE151" s="1120"/>
      <c r="AF151" s="1120"/>
      <c r="AG151" s="1171"/>
      <c r="AH151" s="1171"/>
      <c r="AI151" s="1171"/>
      <c r="AJ151" s="1171"/>
      <c r="AK151" s="1114">
        <f t="shared" si="96"/>
        <v>0</v>
      </c>
      <c r="AL151" s="1115">
        <f t="shared" si="97"/>
        <v>0</v>
      </c>
      <c r="AM151" s="1115">
        <f t="shared" si="98"/>
        <v>0</v>
      </c>
      <c r="AN151" s="1116" t="str">
        <f t="shared" si="99"/>
        <v/>
      </c>
      <c r="AO151" s="3587"/>
      <c r="AP151" s="1035"/>
      <c r="AQ151" s="1117">
        <f>+COUNTIF(F151:AJ151,"－")</f>
        <v>0</v>
      </c>
      <c r="AR151" s="1117">
        <f t="shared" ref="AR151:AR154" si="100">+COUNTIF(F151:AJ151,"外")</f>
        <v>0</v>
      </c>
    </row>
    <row r="152" spans="2:44" s="1165" customFormat="1">
      <c r="B152" s="3581"/>
      <c r="C152" s="3584"/>
      <c r="D152" s="1124" t="s">
        <v>1938</v>
      </c>
      <c r="E152" s="1125"/>
      <c r="F152" s="1170"/>
      <c r="G152" s="1120"/>
      <c r="H152" s="1120"/>
      <c r="I152" s="1120"/>
      <c r="J152" s="1120"/>
      <c r="K152" s="1120"/>
      <c r="L152" s="1120"/>
      <c r="M152" s="1120"/>
      <c r="N152" s="1120"/>
      <c r="O152" s="1120"/>
      <c r="P152" s="1120"/>
      <c r="Q152" s="1120"/>
      <c r="R152" s="1120"/>
      <c r="S152" s="1120"/>
      <c r="T152" s="1120"/>
      <c r="U152" s="1120"/>
      <c r="V152" s="1120"/>
      <c r="W152" s="1120"/>
      <c r="X152" s="1120"/>
      <c r="Y152" s="1120"/>
      <c r="Z152" s="1120"/>
      <c r="AA152" s="1120"/>
      <c r="AB152" s="1120"/>
      <c r="AC152" s="1120"/>
      <c r="AD152" s="1120"/>
      <c r="AE152" s="1120"/>
      <c r="AF152" s="1120"/>
      <c r="AG152" s="1120"/>
      <c r="AH152" s="1171"/>
      <c r="AI152" s="1171"/>
      <c r="AJ152" s="1171"/>
      <c r="AK152" s="1114">
        <f t="shared" si="96"/>
        <v>0</v>
      </c>
      <c r="AL152" s="1115">
        <f t="shared" si="97"/>
        <v>0</v>
      </c>
      <c r="AM152" s="1115">
        <f t="shared" si="98"/>
        <v>0</v>
      </c>
      <c r="AN152" s="1116" t="str">
        <f t="shared" si="99"/>
        <v/>
      </c>
      <c r="AO152" s="3587"/>
      <c r="AP152" s="1035"/>
      <c r="AQ152" s="1117">
        <f>+COUNTIF(F152:AJ152,"－")</f>
        <v>0</v>
      </c>
      <c r="AR152" s="1117">
        <f t="shared" si="100"/>
        <v>0</v>
      </c>
    </row>
    <row r="153" spans="2:44" s="1165" customFormat="1">
      <c r="B153" s="3581"/>
      <c r="C153" s="3584"/>
      <c r="D153" s="1124" t="s">
        <v>1939</v>
      </c>
      <c r="E153" s="1110"/>
      <c r="F153" s="1170"/>
      <c r="G153" s="1120"/>
      <c r="H153" s="1120"/>
      <c r="I153" s="1120"/>
      <c r="J153" s="1120"/>
      <c r="K153" s="1120"/>
      <c r="L153" s="1120"/>
      <c r="M153" s="1120"/>
      <c r="N153" s="1120"/>
      <c r="O153" s="1120"/>
      <c r="P153" s="1120"/>
      <c r="Q153" s="1120"/>
      <c r="R153" s="1120"/>
      <c r="S153" s="1120"/>
      <c r="T153" s="1120"/>
      <c r="U153" s="1120"/>
      <c r="V153" s="1120"/>
      <c r="W153" s="1120"/>
      <c r="X153" s="1120"/>
      <c r="Y153" s="1120"/>
      <c r="Z153" s="1120"/>
      <c r="AA153" s="1120"/>
      <c r="AB153" s="1120"/>
      <c r="AC153" s="1120"/>
      <c r="AD153" s="1120"/>
      <c r="AE153" s="1120"/>
      <c r="AF153" s="1120"/>
      <c r="AG153" s="1120"/>
      <c r="AH153" s="1120"/>
      <c r="AI153" s="1120"/>
      <c r="AJ153" s="1120"/>
      <c r="AK153" s="1114">
        <f t="shared" si="96"/>
        <v>0</v>
      </c>
      <c r="AL153" s="1115">
        <f t="shared" si="97"/>
        <v>0</v>
      </c>
      <c r="AM153" s="1115">
        <f t="shared" si="98"/>
        <v>0</v>
      </c>
      <c r="AN153" s="1116" t="str">
        <f t="shared" si="99"/>
        <v/>
      </c>
      <c r="AO153" s="3587"/>
      <c r="AP153" s="1035"/>
      <c r="AQ153" s="1117">
        <f t="shared" ref="AQ153:AQ154" si="101">+COUNTIF(F153:AJ153,"－")</f>
        <v>0</v>
      </c>
      <c r="AR153" s="1117">
        <f t="shared" si="100"/>
        <v>0</v>
      </c>
    </row>
    <row r="154" spans="2:44" s="1165" customFormat="1">
      <c r="B154" s="3582"/>
      <c r="C154" s="3585"/>
      <c r="D154" s="1126">
        <f>E$29</f>
        <v>0</v>
      </c>
      <c r="E154" s="1127"/>
      <c r="F154" s="1182"/>
      <c r="G154" s="1130"/>
      <c r="H154" s="1130"/>
      <c r="I154" s="1130"/>
      <c r="J154" s="1130"/>
      <c r="K154" s="1130"/>
      <c r="L154" s="1130"/>
      <c r="M154" s="1130"/>
      <c r="N154" s="1130"/>
      <c r="O154" s="1130"/>
      <c r="P154" s="1130"/>
      <c r="Q154" s="1130"/>
      <c r="R154" s="1130"/>
      <c r="S154" s="1130"/>
      <c r="T154" s="1130"/>
      <c r="U154" s="1130"/>
      <c r="V154" s="1130"/>
      <c r="W154" s="1130"/>
      <c r="X154" s="1130"/>
      <c r="Y154" s="1130"/>
      <c r="Z154" s="1130"/>
      <c r="AA154" s="1130"/>
      <c r="AB154" s="1130"/>
      <c r="AC154" s="1130"/>
      <c r="AD154" s="1130"/>
      <c r="AE154" s="1130"/>
      <c r="AF154" s="1130"/>
      <c r="AG154" s="1131"/>
      <c r="AH154" s="1131"/>
      <c r="AI154" s="1131"/>
      <c r="AJ154" s="1131"/>
      <c r="AK154" s="1114">
        <f t="shared" si="96"/>
        <v>0</v>
      </c>
      <c r="AL154" s="1115">
        <f t="shared" si="97"/>
        <v>0</v>
      </c>
      <c r="AM154" s="1132">
        <f t="shared" si="98"/>
        <v>0</v>
      </c>
      <c r="AN154" s="1116" t="str">
        <f t="shared" si="99"/>
        <v/>
      </c>
      <c r="AO154" s="3587"/>
      <c r="AP154" s="1035"/>
      <c r="AQ154" s="1117">
        <f t="shared" si="101"/>
        <v>0</v>
      </c>
      <c r="AR154" s="1117">
        <f t="shared" si="100"/>
        <v>0</v>
      </c>
    </row>
    <row r="155" spans="2:44" s="1165" customFormat="1">
      <c r="B155" s="3580" t="s">
        <v>832</v>
      </c>
      <c r="C155" s="3583" t="s">
        <v>833</v>
      </c>
      <c r="D155" s="1103" t="s">
        <v>1926</v>
      </c>
      <c r="E155" s="1133" t="s">
        <v>1948</v>
      </c>
      <c r="F155" s="1105"/>
      <c r="G155" s="1106"/>
      <c r="H155" s="1106"/>
      <c r="I155" s="1106"/>
      <c r="J155" s="1106"/>
      <c r="K155" s="1106"/>
      <c r="L155" s="1106"/>
      <c r="M155" s="1106"/>
      <c r="N155" s="1106"/>
      <c r="O155" s="1106"/>
      <c r="P155" s="1106"/>
      <c r="Q155" s="1106"/>
      <c r="R155" s="1106"/>
      <c r="S155" s="1106"/>
      <c r="T155" s="1106"/>
      <c r="U155" s="1106"/>
      <c r="V155" s="1106"/>
      <c r="W155" s="1106"/>
      <c r="X155" s="1106"/>
      <c r="Y155" s="1106"/>
      <c r="Z155" s="1106"/>
      <c r="AA155" s="1106"/>
      <c r="AB155" s="1106"/>
      <c r="AC155" s="1106"/>
      <c r="AD155" s="1106"/>
      <c r="AE155" s="1106"/>
      <c r="AF155" s="1106"/>
      <c r="AG155" s="1134"/>
      <c r="AH155" s="1134"/>
      <c r="AI155" s="1134"/>
      <c r="AJ155" s="1134"/>
      <c r="AK155" s="1135"/>
      <c r="AL155" s="1117"/>
      <c r="AM155" s="1136"/>
      <c r="AN155" s="1137"/>
      <c r="AO155" s="3587"/>
      <c r="AP155" s="1035"/>
      <c r="AQ155" s="1039"/>
      <c r="AR155" s="1039"/>
    </row>
    <row r="156" spans="2:44" s="1165" customFormat="1">
      <c r="B156" s="3581"/>
      <c r="C156" s="3584"/>
      <c r="D156" s="1138" t="s">
        <v>1935</v>
      </c>
      <c r="E156" s="1110"/>
      <c r="F156" s="1168"/>
      <c r="G156" s="1175"/>
      <c r="H156" s="1175"/>
      <c r="I156" s="1175"/>
      <c r="J156" s="1175"/>
      <c r="K156" s="1175"/>
      <c r="L156" s="1175"/>
      <c r="M156" s="1175"/>
      <c r="N156" s="1175"/>
      <c r="O156" s="1175"/>
      <c r="P156" s="1175"/>
      <c r="Q156" s="1175"/>
      <c r="R156" s="1175"/>
      <c r="S156" s="1175"/>
      <c r="T156" s="1175"/>
      <c r="U156" s="1175"/>
      <c r="V156" s="1175"/>
      <c r="W156" s="1175"/>
      <c r="X156" s="1175"/>
      <c r="Y156" s="1175"/>
      <c r="Z156" s="1175"/>
      <c r="AA156" s="1175"/>
      <c r="AB156" s="1175"/>
      <c r="AC156" s="1175"/>
      <c r="AD156" s="1175"/>
      <c r="AE156" s="1175"/>
      <c r="AF156" s="1175"/>
      <c r="AG156" s="1175"/>
      <c r="AH156" s="1175"/>
      <c r="AI156" s="1175"/>
      <c r="AJ156" s="1175"/>
      <c r="AK156" s="1114">
        <f>IF(D156="","",COUNT($F$146:$AJ$146)-AL156)</f>
        <v>0</v>
      </c>
      <c r="AL156" s="1115">
        <f>IF(D156="","",AQ156+AR156)</f>
        <v>0</v>
      </c>
      <c r="AM156" s="1115">
        <f>IF(D156="","",COUNTIF(F156:AJ156,"休"))</f>
        <v>0</v>
      </c>
      <c r="AN156" s="1116" t="str">
        <f>IF(D156="","",IFERROR(ROUND(AM156/AK156,3),""))</f>
        <v/>
      </c>
      <c r="AO156" s="3587"/>
      <c r="AP156" s="1035"/>
      <c r="AQ156" s="1117">
        <f>+COUNTIF(F156:AJ156,"－")</f>
        <v>0</v>
      </c>
      <c r="AR156" s="1117">
        <f>+COUNTIF(F156:AJ156,"外")</f>
        <v>0</v>
      </c>
    </row>
    <row r="157" spans="2:44" s="1165" customFormat="1">
      <c r="B157" s="3581"/>
      <c r="C157" s="3584"/>
      <c r="D157" s="1118" t="s">
        <v>1936</v>
      </c>
      <c r="E157" s="1139"/>
      <c r="F157" s="1177"/>
      <c r="G157" s="1130"/>
      <c r="H157" s="1142"/>
      <c r="I157" s="1142"/>
      <c r="J157" s="1130"/>
      <c r="K157" s="1130"/>
      <c r="L157" s="1130"/>
      <c r="M157" s="1130"/>
      <c r="N157" s="1130"/>
      <c r="O157" s="1142"/>
      <c r="P157" s="1142"/>
      <c r="Q157" s="1130"/>
      <c r="R157" s="1130"/>
      <c r="S157" s="1130"/>
      <c r="T157" s="1130"/>
      <c r="U157" s="1130"/>
      <c r="V157" s="1142"/>
      <c r="W157" s="1142"/>
      <c r="X157" s="1130"/>
      <c r="Y157" s="1130"/>
      <c r="Z157" s="1130"/>
      <c r="AA157" s="1130"/>
      <c r="AB157" s="1130"/>
      <c r="AC157" s="1142"/>
      <c r="AD157" s="1142"/>
      <c r="AE157" s="1130"/>
      <c r="AF157" s="1130"/>
      <c r="AG157" s="1130"/>
      <c r="AH157" s="1130"/>
      <c r="AI157" s="1130"/>
      <c r="AJ157" s="1130"/>
      <c r="AK157" s="1114">
        <f t="shared" ref="AK157:AK159" si="102">IF(D157="","",COUNT($F$146:$AJ$146)-AL157)</f>
        <v>0</v>
      </c>
      <c r="AL157" s="1115">
        <f t="shared" ref="AL157:AL159" si="103">IF(D157="","",AQ157+AR157)</f>
        <v>0</v>
      </c>
      <c r="AM157" s="1115">
        <f t="shared" ref="AM157:AM159" si="104">IF(D157="","",COUNTIF(F157:AJ157,"休"))</f>
        <v>0</v>
      </c>
      <c r="AN157" s="1116" t="str">
        <f t="shared" ref="AN157:AN159" si="105">IF(D157="","",IFERROR(ROUND(AM157/AK157,3),""))</f>
        <v/>
      </c>
      <c r="AO157" s="3587"/>
      <c r="AP157" s="1035"/>
      <c r="AQ157" s="1117">
        <f>+COUNTIF(F157:AJ157,"－")</f>
        <v>0</v>
      </c>
      <c r="AR157" s="1117">
        <f>+COUNTIF(F157:AJ157,"外")</f>
        <v>0</v>
      </c>
    </row>
    <row r="158" spans="2:44" s="1165" customFormat="1">
      <c r="B158" s="3581"/>
      <c r="C158" s="3584"/>
      <c r="D158" s="1035"/>
      <c r="E158" s="1139"/>
      <c r="F158" s="1170"/>
      <c r="G158" s="1120"/>
      <c r="H158" s="1120"/>
      <c r="I158" s="1120"/>
      <c r="J158" s="1120"/>
      <c r="K158" s="1120"/>
      <c r="L158" s="1120"/>
      <c r="M158" s="1120"/>
      <c r="N158" s="1120"/>
      <c r="O158" s="1120"/>
      <c r="P158" s="1120"/>
      <c r="Q158" s="1120"/>
      <c r="R158" s="1120"/>
      <c r="S158" s="1120"/>
      <c r="T158" s="1120"/>
      <c r="U158" s="1120"/>
      <c r="V158" s="1120"/>
      <c r="W158" s="1120"/>
      <c r="X158" s="1120"/>
      <c r="Y158" s="1120"/>
      <c r="Z158" s="1120"/>
      <c r="AA158" s="1120"/>
      <c r="AB158" s="1120"/>
      <c r="AC158" s="1120"/>
      <c r="AD158" s="1120"/>
      <c r="AE158" s="1120"/>
      <c r="AF158" s="1120"/>
      <c r="AG158" s="1121"/>
      <c r="AH158" s="1121"/>
      <c r="AI158" s="1121"/>
      <c r="AJ158" s="1121"/>
      <c r="AK158" s="1114" t="str">
        <f t="shared" si="102"/>
        <v/>
      </c>
      <c r="AL158" s="1115" t="str">
        <f t="shared" si="103"/>
        <v/>
      </c>
      <c r="AM158" s="1115" t="str">
        <f t="shared" si="104"/>
        <v/>
      </c>
      <c r="AN158" s="1116" t="str">
        <f t="shared" si="105"/>
        <v/>
      </c>
      <c r="AO158" s="3587"/>
      <c r="AP158" s="1035"/>
      <c r="AQ158" s="1117">
        <f>+COUNTIF(F158:AJ158,"－")</f>
        <v>0</v>
      </c>
      <c r="AR158" s="1117">
        <f>+COUNTIF(F158:AJ158,"外")</f>
        <v>0</v>
      </c>
    </row>
    <row r="159" spans="2:44" s="1165" customFormat="1">
      <c r="B159" s="3581"/>
      <c r="C159" s="3585"/>
      <c r="D159" s="1140"/>
      <c r="E159" s="1141"/>
      <c r="F159" s="1183"/>
      <c r="G159" s="1142"/>
      <c r="H159" s="1142"/>
      <c r="I159" s="1142"/>
      <c r="J159" s="1142"/>
      <c r="K159" s="1142"/>
      <c r="L159" s="1142"/>
      <c r="M159" s="1142"/>
      <c r="N159" s="1142"/>
      <c r="O159" s="1142"/>
      <c r="P159" s="1142"/>
      <c r="Q159" s="1142"/>
      <c r="R159" s="1142"/>
      <c r="S159" s="1142"/>
      <c r="T159" s="1142"/>
      <c r="U159" s="1142"/>
      <c r="V159" s="1142"/>
      <c r="W159" s="1142"/>
      <c r="X159" s="1142"/>
      <c r="Y159" s="1142"/>
      <c r="Z159" s="1142"/>
      <c r="AA159" s="1142"/>
      <c r="AB159" s="1142"/>
      <c r="AC159" s="1142"/>
      <c r="AD159" s="1142"/>
      <c r="AE159" s="1142"/>
      <c r="AF159" s="1142"/>
      <c r="AG159" s="1113"/>
      <c r="AH159" s="1113"/>
      <c r="AI159" s="1113"/>
      <c r="AJ159" s="1113"/>
      <c r="AK159" s="1114" t="str">
        <f t="shared" si="102"/>
        <v/>
      </c>
      <c r="AL159" s="1115" t="str">
        <f t="shared" si="103"/>
        <v/>
      </c>
      <c r="AM159" s="1115" t="str">
        <f t="shared" si="104"/>
        <v/>
      </c>
      <c r="AN159" s="1116" t="str">
        <f t="shared" si="105"/>
        <v/>
      </c>
      <c r="AO159" s="3587"/>
      <c r="AP159" s="1035"/>
      <c r="AQ159" s="1117">
        <f>+COUNTIF(F159:AJ159,"－")</f>
        <v>0</v>
      </c>
      <c r="AR159" s="1117">
        <f>+COUNTIF(F159:AJ159,"外")</f>
        <v>0</v>
      </c>
    </row>
    <row r="160" spans="2:44" s="1165" customFormat="1">
      <c r="B160" s="3581"/>
      <c r="C160" s="3583" t="s">
        <v>834</v>
      </c>
      <c r="D160" s="1103" t="s">
        <v>1926</v>
      </c>
      <c r="E160" s="1143" t="s">
        <v>1948</v>
      </c>
      <c r="F160" s="1105"/>
      <c r="G160" s="1106"/>
      <c r="H160" s="1106"/>
      <c r="I160" s="1106"/>
      <c r="J160" s="1106"/>
      <c r="K160" s="1106"/>
      <c r="L160" s="1106"/>
      <c r="M160" s="1106"/>
      <c r="N160" s="1106"/>
      <c r="O160" s="1106"/>
      <c r="P160" s="1106"/>
      <c r="Q160" s="1106"/>
      <c r="R160" s="1106"/>
      <c r="S160" s="1106"/>
      <c r="T160" s="1106"/>
      <c r="U160" s="1106"/>
      <c r="V160" s="1106"/>
      <c r="W160" s="1106"/>
      <c r="X160" s="1106"/>
      <c r="Y160" s="1106"/>
      <c r="Z160" s="1106"/>
      <c r="AA160" s="1106"/>
      <c r="AB160" s="1106"/>
      <c r="AC160" s="1106"/>
      <c r="AD160" s="1106"/>
      <c r="AE160" s="1106"/>
      <c r="AF160" s="1106"/>
      <c r="AG160" s="1134"/>
      <c r="AH160" s="1134"/>
      <c r="AI160" s="1134"/>
      <c r="AJ160" s="1134"/>
      <c r="AK160" s="1135"/>
      <c r="AL160" s="1117"/>
      <c r="AM160" s="1144"/>
      <c r="AN160" s="1137"/>
      <c r="AO160" s="3587"/>
      <c r="AP160" s="1035"/>
      <c r="AQ160" s="1039"/>
      <c r="AR160" s="1039"/>
    </row>
    <row r="161" spans="2:44" s="1165" customFormat="1">
      <c r="B161" s="3581"/>
      <c r="C161" s="3584"/>
      <c r="D161" s="1145" t="s">
        <v>1936</v>
      </c>
      <c r="E161" s="1110"/>
      <c r="F161" s="1111"/>
      <c r="G161" s="1112"/>
      <c r="H161" s="1112"/>
      <c r="I161" s="1175"/>
      <c r="J161" s="1175"/>
      <c r="K161" s="1112"/>
      <c r="L161" s="1112"/>
      <c r="M161" s="1112"/>
      <c r="N161" s="1112"/>
      <c r="O161" s="1175"/>
      <c r="P161" s="1175"/>
      <c r="Q161" s="1112"/>
      <c r="R161" s="1112"/>
      <c r="S161" s="1112"/>
      <c r="T161" s="1112"/>
      <c r="U161" s="1175"/>
      <c r="V161" s="1175"/>
      <c r="W161" s="1112"/>
      <c r="X161" s="1112"/>
      <c r="Y161" s="1112"/>
      <c r="Z161" s="1112"/>
      <c r="AA161" s="1175"/>
      <c r="AB161" s="1175"/>
      <c r="AC161" s="1112"/>
      <c r="AD161" s="1112"/>
      <c r="AE161" s="1112"/>
      <c r="AF161" s="1112"/>
      <c r="AG161" s="1175"/>
      <c r="AH161" s="1175"/>
      <c r="AI161" s="1112"/>
      <c r="AJ161" s="1112"/>
      <c r="AK161" s="1114">
        <f>IF(D161="","",COUNT($F$146:$AJ$146)-AL161)</f>
        <v>0</v>
      </c>
      <c r="AL161" s="1115">
        <f>IF(D161="","",AQ161+AR161)</f>
        <v>0</v>
      </c>
      <c r="AM161" s="1115">
        <f>IF(D161="","",COUNTIF(F161:AJ161,"休"))</f>
        <v>0</v>
      </c>
      <c r="AN161" s="1116" t="str">
        <f>IF(D161="","",IFERROR(ROUND(AM161/AK161,3),""))</f>
        <v/>
      </c>
      <c r="AO161" s="3587"/>
      <c r="AP161" s="1035"/>
      <c r="AQ161" s="1117">
        <f>+COUNTIF(F161:AJ161,"－")</f>
        <v>0</v>
      </c>
      <c r="AR161" s="1117">
        <f>+COUNTIF(F161:AJ161,"外")</f>
        <v>0</v>
      </c>
    </row>
    <row r="162" spans="2:44" s="1165" customFormat="1">
      <c r="B162" s="3581"/>
      <c r="C162" s="3584"/>
      <c r="D162" s="1035"/>
      <c r="E162" s="1139"/>
      <c r="F162" s="1119"/>
      <c r="G162" s="1120"/>
      <c r="H162" s="1120"/>
      <c r="I162" s="1120"/>
      <c r="J162" s="1120"/>
      <c r="K162" s="1120"/>
      <c r="L162" s="1120"/>
      <c r="M162" s="1120"/>
      <c r="N162" s="1120"/>
      <c r="O162" s="1120"/>
      <c r="P162" s="1120"/>
      <c r="Q162" s="1120"/>
      <c r="R162" s="1120"/>
      <c r="S162" s="1120"/>
      <c r="T162" s="1120"/>
      <c r="U162" s="1120"/>
      <c r="V162" s="1120"/>
      <c r="W162" s="1120"/>
      <c r="X162" s="1120"/>
      <c r="Y162" s="1120"/>
      <c r="Z162" s="1120"/>
      <c r="AA162" s="1120"/>
      <c r="AB162" s="1120"/>
      <c r="AC162" s="1120"/>
      <c r="AD162" s="1120"/>
      <c r="AE162" s="1120"/>
      <c r="AF162" s="1120"/>
      <c r="AG162" s="1121"/>
      <c r="AH162" s="1121"/>
      <c r="AI162" s="1121"/>
      <c r="AJ162" s="1121"/>
      <c r="AK162" s="1114" t="str">
        <f t="shared" ref="AK162:AK164" si="106">IF(D162="","",COUNT($F$146:$AJ$146)-AL162)</f>
        <v/>
      </c>
      <c r="AL162" s="1115" t="str">
        <f t="shared" ref="AL162:AL164" si="107">IF(D162="","",AQ162+AR162)</f>
        <v/>
      </c>
      <c r="AM162" s="1115" t="str">
        <f t="shared" ref="AM162:AM164" si="108">IF(D162="","",COUNTIF(F162:AJ162,"休"))</f>
        <v/>
      </c>
      <c r="AN162" s="1116" t="str">
        <f t="shared" ref="AN162:AN164" si="109">IF(D162="","",IFERROR(ROUND(AM162/AK162,3),""))</f>
        <v/>
      </c>
      <c r="AO162" s="3587"/>
      <c r="AP162" s="1035"/>
      <c r="AQ162" s="1117">
        <f>+COUNTIF(F162:AJ162,"－")</f>
        <v>0</v>
      </c>
      <c r="AR162" s="1117">
        <f>+COUNTIF(F162:AJ162,"外")</f>
        <v>0</v>
      </c>
    </row>
    <row r="163" spans="2:44" s="1165" customFormat="1">
      <c r="B163" s="3581"/>
      <c r="C163" s="3584"/>
      <c r="D163" s="1147"/>
      <c r="E163" s="1139"/>
      <c r="F163" s="1119"/>
      <c r="G163" s="1120"/>
      <c r="H163" s="1120"/>
      <c r="I163" s="1120"/>
      <c r="J163" s="1120"/>
      <c r="K163" s="1120"/>
      <c r="L163" s="1120"/>
      <c r="M163" s="1120"/>
      <c r="N163" s="1120"/>
      <c r="O163" s="1120"/>
      <c r="P163" s="1120"/>
      <c r="Q163" s="1120"/>
      <c r="R163" s="1120"/>
      <c r="S163" s="1120"/>
      <c r="T163" s="1120"/>
      <c r="U163" s="1120"/>
      <c r="V163" s="1120"/>
      <c r="W163" s="1120"/>
      <c r="X163" s="1120"/>
      <c r="Y163" s="1120"/>
      <c r="Z163" s="1120"/>
      <c r="AA163" s="1120"/>
      <c r="AB163" s="1120"/>
      <c r="AC163" s="1120"/>
      <c r="AD163" s="1120"/>
      <c r="AE163" s="1120"/>
      <c r="AF163" s="1120"/>
      <c r="AG163" s="1121"/>
      <c r="AH163" s="1121"/>
      <c r="AI163" s="1121"/>
      <c r="AJ163" s="1121"/>
      <c r="AK163" s="1114" t="str">
        <f t="shared" si="106"/>
        <v/>
      </c>
      <c r="AL163" s="1115" t="str">
        <f t="shared" si="107"/>
        <v/>
      </c>
      <c r="AM163" s="1115" t="str">
        <f t="shared" si="108"/>
        <v/>
      </c>
      <c r="AN163" s="1116" t="str">
        <f t="shared" si="109"/>
        <v/>
      </c>
      <c r="AO163" s="3587"/>
      <c r="AP163" s="1035"/>
      <c r="AQ163" s="1117">
        <f>+COUNTIF(F163:AJ163,"－")</f>
        <v>0</v>
      </c>
      <c r="AR163" s="1117">
        <f>+COUNTIF(F163:AJ163,"外")</f>
        <v>0</v>
      </c>
    </row>
    <row r="164" spans="2:44" s="1165" customFormat="1" ht="13.8" thickBot="1">
      <c r="B164" s="3582"/>
      <c r="C164" s="3585"/>
      <c r="D164" s="1140"/>
      <c r="E164" s="1141"/>
      <c r="F164" s="1182"/>
      <c r="G164" s="1129"/>
      <c r="H164" s="1129"/>
      <c r="I164" s="1129"/>
      <c r="J164" s="1129"/>
      <c r="K164" s="1129"/>
      <c r="L164" s="1129"/>
      <c r="M164" s="1129"/>
      <c r="N164" s="1129"/>
      <c r="O164" s="1129"/>
      <c r="P164" s="1129"/>
      <c r="Q164" s="1129"/>
      <c r="R164" s="1129"/>
      <c r="S164" s="1129"/>
      <c r="T164" s="1129"/>
      <c r="U164" s="1129"/>
      <c r="V164" s="1129"/>
      <c r="W164" s="1129"/>
      <c r="X164" s="1129"/>
      <c r="Y164" s="1129"/>
      <c r="Z164" s="1129"/>
      <c r="AA164" s="1129"/>
      <c r="AB164" s="1129"/>
      <c r="AC164" s="1129"/>
      <c r="AD164" s="1129"/>
      <c r="AE164" s="1129"/>
      <c r="AF164" s="1129"/>
      <c r="AG164" s="1149"/>
      <c r="AH164" s="1149"/>
      <c r="AI164" s="1149"/>
      <c r="AJ164" s="1149"/>
      <c r="AK164" s="1150" t="str">
        <f t="shared" si="106"/>
        <v/>
      </c>
      <c r="AL164" s="1132" t="str">
        <f t="shared" si="107"/>
        <v/>
      </c>
      <c r="AM164" s="1132" t="str">
        <f t="shared" si="108"/>
        <v/>
      </c>
      <c r="AN164" s="1116" t="str">
        <f t="shared" si="109"/>
        <v/>
      </c>
      <c r="AO164" s="3588"/>
      <c r="AP164" s="1035"/>
      <c r="AQ164" s="1117">
        <f>+COUNTIF(F164:AJ164,"－")</f>
        <v>0</v>
      </c>
      <c r="AR164" s="1117">
        <f>+COUNTIF(F164:AJ164,"外")</f>
        <v>0</v>
      </c>
    </row>
    <row r="165" spans="2:44" ht="13.8" thickBot="1">
      <c r="B165" s="1152"/>
      <c r="C165" s="1153"/>
      <c r="D165" s="1147"/>
      <c r="E165" s="1089"/>
      <c r="F165" s="1113"/>
      <c r="G165" s="1113"/>
      <c r="H165" s="1113"/>
      <c r="I165" s="1113"/>
      <c r="J165" s="1113"/>
      <c r="K165" s="1113"/>
      <c r="L165" s="1113"/>
      <c r="M165" s="1113"/>
      <c r="N165" s="1113"/>
      <c r="O165" s="1113"/>
      <c r="P165" s="1113"/>
      <c r="Q165" s="1113"/>
      <c r="R165" s="1113"/>
      <c r="S165" s="1113"/>
      <c r="T165" s="1113"/>
      <c r="U165" s="1113"/>
      <c r="V165" s="1113"/>
      <c r="W165" s="1113"/>
      <c r="X165" s="1113"/>
      <c r="Y165" s="1113"/>
      <c r="Z165" s="1113"/>
      <c r="AA165" s="1113"/>
      <c r="AB165" s="1113"/>
      <c r="AC165" s="1113"/>
      <c r="AD165" s="1113"/>
      <c r="AE165" s="1113"/>
      <c r="AF165" s="1113"/>
      <c r="AG165" s="1113"/>
      <c r="AH165" s="1113"/>
      <c r="AI165" s="1113"/>
      <c r="AJ165" s="1113"/>
      <c r="AK165" s="1154"/>
      <c r="AL165" s="1155"/>
      <c r="AN165" s="1156" t="s">
        <v>1952</v>
      </c>
      <c r="AO165" s="1157" t="e">
        <f>IF(AO149&gt;=0.285,"OK","NG")</f>
        <v>#DIV/0!</v>
      </c>
      <c r="AQ165" s="1155"/>
      <c r="AR165" s="1155"/>
    </row>
    <row r="166" spans="2:44">
      <c r="B166" s="1152"/>
      <c r="C166" s="1153"/>
      <c r="D166" s="1147"/>
      <c r="E166" s="1089"/>
      <c r="F166" s="1113"/>
      <c r="G166" s="1113"/>
      <c r="H166" s="1113"/>
      <c r="I166" s="1113"/>
      <c r="J166" s="1113"/>
      <c r="K166" s="1113"/>
      <c r="L166" s="1113"/>
      <c r="M166" s="1113"/>
      <c r="N166" s="1113"/>
      <c r="O166" s="1113"/>
      <c r="P166" s="1113"/>
      <c r="Q166" s="1113"/>
      <c r="R166" s="1113"/>
      <c r="S166" s="1113"/>
      <c r="T166" s="1113"/>
      <c r="U166" s="1113"/>
      <c r="V166" s="1113"/>
      <c r="W166" s="1113"/>
      <c r="X166" s="1113"/>
      <c r="Y166" s="1113"/>
      <c r="Z166" s="1113"/>
      <c r="AA166" s="1113"/>
      <c r="AB166" s="1113"/>
      <c r="AC166" s="1113"/>
      <c r="AD166" s="1113"/>
      <c r="AE166" s="1113"/>
      <c r="AF166" s="1113"/>
      <c r="AG166" s="1113"/>
      <c r="AH166" s="1113"/>
      <c r="AI166" s="1113"/>
      <c r="AJ166" s="1113"/>
      <c r="AK166" s="1154"/>
      <c r="AL166" s="1155"/>
      <c r="AN166" s="1187"/>
      <c r="AO166" s="1116"/>
      <c r="AQ166" s="1155"/>
      <c r="AR166" s="1155"/>
    </row>
    <row r="167" spans="2:44" hidden="1">
      <c r="F167" s="1036" t="e">
        <f>YEAR(F170)</f>
        <v>#VALUE!</v>
      </c>
      <c r="G167" s="1036" t="e">
        <f>MONTH(F170)</f>
        <v>#VALUE!</v>
      </c>
    </row>
    <row r="168" spans="2:44">
      <c r="B168" s="3589"/>
      <c r="C168" s="3590"/>
      <c r="D168" s="3591"/>
      <c r="E168" s="1159" t="s">
        <v>1940</v>
      </c>
      <c r="F168" s="3598" t="e">
        <f>F170</f>
        <v>#VALUE!</v>
      </c>
      <c r="G168" s="3599"/>
      <c r="H168" s="3599"/>
      <c r="I168" s="3599"/>
      <c r="J168" s="3599"/>
      <c r="K168" s="3599"/>
      <c r="L168" s="3599"/>
      <c r="M168" s="3599"/>
      <c r="N168" s="3599"/>
      <c r="O168" s="3599"/>
      <c r="P168" s="3599"/>
      <c r="Q168" s="3599"/>
      <c r="R168" s="3599"/>
      <c r="S168" s="3599"/>
      <c r="T168" s="3599"/>
      <c r="U168" s="3599"/>
      <c r="V168" s="3599"/>
      <c r="W168" s="3599"/>
      <c r="X168" s="3599"/>
      <c r="Y168" s="3599"/>
      <c r="Z168" s="3599"/>
      <c r="AA168" s="3599"/>
      <c r="AB168" s="3599"/>
      <c r="AC168" s="3599"/>
      <c r="AD168" s="3599"/>
      <c r="AE168" s="3599"/>
      <c r="AF168" s="3599"/>
      <c r="AG168" s="3599"/>
      <c r="AH168" s="3599"/>
      <c r="AI168" s="3599"/>
      <c r="AJ168" s="3599"/>
      <c r="AK168" s="3601" t="s">
        <v>835</v>
      </c>
      <c r="AL168" s="3604" t="s">
        <v>836</v>
      </c>
      <c r="AM168" s="3607" t="s">
        <v>828</v>
      </c>
      <c r="AN168" s="3555" t="s">
        <v>1941</v>
      </c>
      <c r="AO168" s="3553" t="s">
        <v>1942</v>
      </c>
      <c r="AQ168" s="3576" t="s">
        <v>1961</v>
      </c>
      <c r="AR168" s="3576" t="s">
        <v>864</v>
      </c>
    </row>
    <row r="169" spans="2:44" ht="13.5" hidden="1" customHeight="1">
      <c r="B169" s="3592"/>
      <c r="C169" s="3593"/>
      <c r="D169" s="3594"/>
      <c r="E169" s="1160"/>
      <c r="F169" s="1096" t="e">
        <f>DATE($F167,$G167,1)</f>
        <v>#VALUE!</v>
      </c>
      <c r="G169" s="1096" t="e">
        <f t="shared" ref="G169:AJ169" si="110">F169+1</f>
        <v>#VALUE!</v>
      </c>
      <c r="H169" s="1096" t="e">
        <f t="shared" si="110"/>
        <v>#VALUE!</v>
      </c>
      <c r="I169" s="1096" t="e">
        <f t="shared" si="110"/>
        <v>#VALUE!</v>
      </c>
      <c r="J169" s="1096" t="e">
        <f t="shared" si="110"/>
        <v>#VALUE!</v>
      </c>
      <c r="K169" s="1096" t="e">
        <f t="shared" si="110"/>
        <v>#VALUE!</v>
      </c>
      <c r="L169" s="1096" t="e">
        <f t="shared" si="110"/>
        <v>#VALUE!</v>
      </c>
      <c r="M169" s="1096" t="e">
        <f t="shared" si="110"/>
        <v>#VALUE!</v>
      </c>
      <c r="N169" s="1096" t="e">
        <f t="shared" si="110"/>
        <v>#VALUE!</v>
      </c>
      <c r="O169" s="1096" t="e">
        <f t="shared" si="110"/>
        <v>#VALUE!</v>
      </c>
      <c r="P169" s="1096" t="e">
        <f t="shared" si="110"/>
        <v>#VALUE!</v>
      </c>
      <c r="Q169" s="1096" t="e">
        <f t="shared" si="110"/>
        <v>#VALUE!</v>
      </c>
      <c r="R169" s="1096" t="e">
        <f t="shared" si="110"/>
        <v>#VALUE!</v>
      </c>
      <c r="S169" s="1096" t="e">
        <f t="shared" si="110"/>
        <v>#VALUE!</v>
      </c>
      <c r="T169" s="1096" t="e">
        <f t="shared" si="110"/>
        <v>#VALUE!</v>
      </c>
      <c r="U169" s="1096" t="e">
        <f t="shared" si="110"/>
        <v>#VALUE!</v>
      </c>
      <c r="V169" s="1096" t="e">
        <f t="shared" si="110"/>
        <v>#VALUE!</v>
      </c>
      <c r="W169" s="1096" t="e">
        <f t="shared" si="110"/>
        <v>#VALUE!</v>
      </c>
      <c r="X169" s="1096" t="e">
        <f t="shared" si="110"/>
        <v>#VALUE!</v>
      </c>
      <c r="Y169" s="1096" t="e">
        <f t="shared" si="110"/>
        <v>#VALUE!</v>
      </c>
      <c r="Z169" s="1096" t="e">
        <f t="shared" si="110"/>
        <v>#VALUE!</v>
      </c>
      <c r="AA169" s="1096" t="e">
        <f t="shared" si="110"/>
        <v>#VALUE!</v>
      </c>
      <c r="AB169" s="1096" t="e">
        <f t="shared" si="110"/>
        <v>#VALUE!</v>
      </c>
      <c r="AC169" s="1096" t="e">
        <f t="shared" si="110"/>
        <v>#VALUE!</v>
      </c>
      <c r="AD169" s="1096" t="e">
        <f t="shared" si="110"/>
        <v>#VALUE!</v>
      </c>
      <c r="AE169" s="1096" t="e">
        <f t="shared" si="110"/>
        <v>#VALUE!</v>
      </c>
      <c r="AF169" s="1096" t="e">
        <f t="shared" si="110"/>
        <v>#VALUE!</v>
      </c>
      <c r="AG169" s="1096" t="e">
        <f t="shared" si="110"/>
        <v>#VALUE!</v>
      </c>
      <c r="AH169" s="1096" t="e">
        <f t="shared" si="110"/>
        <v>#VALUE!</v>
      </c>
      <c r="AI169" s="1096" t="e">
        <f t="shared" si="110"/>
        <v>#VALUE!</v>
      </c>
      <c r="AJ169" s="1096" t="e">
        <f t="shared" si="110"/>
        <v>#VALUE!</v>
      </c>
      <c r="AK169" s="3602"/>
      <c r="AL169" s="3605"/>
      <c r="AM169" s="3608"/>
      <c r="AN169" s="3555"/>
      <c r="AO169" s="3553"/>
      <c r="AQ169" s="3576"/>
      <c r="AR169" s="3576"/>
    </row>
    <row r="170" spans="2:44">
      <c r="B170" s="3592"/>
      <c r="C170" s="3593"/>
      <c r="D170" s="3594"/>
      <c r="E170" s="1161" t="s">
        <v>1944</v>
      </c>
      <c r="F170" s="1162" t="e">
        <f>IF(EDATE(F145,1)&gt;$F$7,"",EDATE(F145,1))</f>
        <v>#VALUE!</v>
      </c>
      <c r="G170" s="1096" t="e">
        <f t="shared" ref="G170:AJ170" si="111">IF(G169&gt;$F$7,"",IF(F170=EOMONTH(DATE($F167,$G167,1),0),"",IF(F170="","",F170+1)))</f>
        <v>#VALUE!</v>
      </c>
      <c r="H170" s="1096" t="e">
        <f t="shared" si="111"/>
        <v>#VALUE!</v>
      </c>
      <c r="I170" s="1096" t="e">
        <f t="shared" si="111"/>
        <v>#VALUE!</v>
      </c>
      <c r="J170" s="1096" t="e">
        <f t="shared" si="111"/>
        <v>#VALUE!</v>
      </c>
      <c r="K170" s="1096" t="e">
        <f t="shared" si="111"/>
        <v>#VALUE!</v>
      </c>
      <c r="L170" s="1096" t="e">
        <f t="shared" si="111"/>
        <v>#VALUE!</v>
      </c>
      <c r="M170" s="1096" t="e">
        <f t="shared" si="111"/>
        <v>#VALUE!</v>
      </c>
      <c r="N170" s="1096" t="e">
        <f t="shared" si="111"/>
        <v>#VALUE!</v>
      </c>
      <c r="O170" s="1096" t="e">
        <f t="shared" si="111"/>
        <v>#VALUE!</v>
      </c>
      <c r="P170" s="1096" t="e">
        <f t="shared" si="111"/>
        <v>#VALUE!</v>
      </c>
      <c r="Q170" s="1096" t="e">
        <f t="shared" si="111"/>
        <v>#VALUE!</v>
      </c>
      <c r="R170" s="1096" t="e">
        <f t="shared" si="111"/>
        <v>#VALUE!</v>
      </c>
      <c r="S170" s="1096" t="e">
        <f t="shared" si="111"/>
        <v>#VALUE!</v>
      </c>
      <c r="T170" s="1096" t="e">
        <f t="shared" si="111"/>
        <v>#VALUE!</v>
      </c>
      <c r="U170" s="1096" t="e">
        <f t="shared" si="111"/>
        <v>#VALUE!</v>
      </c>
      <c r="V170" s="1096" t="e">
        <f t="shared" si="111"/>
        <v>#VALUE!</v>
      </c>
      <c r="W170" s="1096" t="e">
        <f t="shared" si="111"/>
        <v>#VALUE!</v>
      </c>
      <c r="X170" s="1096" t="e">
        <f t="shared" si="111"/>
        <v>#VALUE!</v>
      </c>
      <c r="Y170" s="1096" t="e">
        <f t="shared" si="111"/>
        <v>#VALUE!</v>
      </c>
      <c r="Z170" s="1096" t="e">
        <f t="shared" si="111"/>
        <v>#VALUE!</v>
      </c>
      <c r="AA170" s="1096" t="e">
        <f t="shared" si="111"/>
        <v>#VALUE!</v>
      </c>
      <c r="AB170" s="1096" t="e">
        <f t="shared" si="111"/>
        <v>#VALUE!</v>
      </c>
      <c r="AC170" s="1096" t="e">
        <f t="shared" si="111"/>
        <v>#VALUE!</v>
      </c>
      <c r="AD170" s="1096" t="e">
        <f t="shared" si="111"/>
        <v>#VALUE!</v>
      </c>
      <c r="AE170" s="1096" t="e">
        <f t="shared" si="111"/>
        <v>#VALUE!</v>
      </c>
      <c r="AF170" s="1096" t="e">
        <f t="shared" si="111"/>
        <v>#VALUE!</v>
      </c>
      <c r="AG170" s="1096" t="e">
        <f t="shared" si="111"/>
        <v>#VALUE!</v>
      </c>
      <c r="AH170" s="1096" t="e">
        <f t="shared" si="111"/>
        <v>#VALUE!</v>
      </c>
      <c r="AI170" s="1096" t="e">
        <f t="shared" si="111"/>
        <v>#VALUE!</v>
      </c>
      <c r="AJ170" s="1096" t="e">
        <f t="shared" si="111"/>
        <v>#VALUE!</v>
      </c>
      <c r="AK170" s="3602"/>
      <c r="AL170" s="3605"/>
      <c r="AM170" s="3608"/>
      <c r="AN170" s="3555"/>
      <c r="AO170" s="3553"/>
      <c r="AQ170" s="3576"/>
      <c r="AR170" s="3576"/>
    </row>
    <row r="171" spans="2:44" s="1165" customFormat="1">
      <c r="B171" s="3595"/>
      <c r="C171" s="3596"/>
      <c r="D171" s="3597"/>
      <c r="E171" s="1163" t="s">
        <v>820</v>
      </c>
      <c r="F171" s="1164" t="str">
        <f>IFERROR(TEXT(WEEKDAY(+F170),"aaa"),"")</f>
        <v/>
      </c>
      <c r="G171" s="1164" t="str">
        <f t="shared" ref="G171:AJ171" si="112">IFERROR(TEXT(WEEKDAY(+G170),"aaa"),"")</f>
        <v/>
      </c>
      <c r="H171" s="1164" t="str">
        <f t="shared" si="112"/>
        <v/>
      </c>
      <c r="I171" s="1164" t="str">
        <f t="shared" si="112"/>
        <v/>
      </c>
      <c r="J171" s="1164" t="str">
        <f t="shared" si="112"/>
        <v/>
      </c>
      <c r="K171" s="1164" t="str">
        <f t="shared" si="112"/>
        <v/>
      </c>
      <c r="L171" s="1164" t="str">
        <f t="shared" si="112"/>
        <v/>
      </c>
      <c r="M171" s="1164" t="str">
        <f t="shared" si="112"/>
        <v/>
      </c>
      <c r="N171" s="1164" t="str">
        <f t="shared" si="112"/>
        <v/>
      </c>
      <c r="O171" s="1164" t="str">
        <f t="shared" si="112"/>
        <v/>
      </c>
      <c r="P171" s="1164" t="str">
        <f t="shared" si="112"/>
        <v/>
      </c>
      <c r="Q171" s="1164" t="str">
        <f t="shared" si="112"/>
        <v/>
      </c>
      <c r="R171" s="1164" t="str">
        <f t="shared" si="112"/>
        <v/>
      </c>
      <c r="S171" s="1164" t="str">
        <f t="shared" si="112"/>
        <v/>
      </c>
      <c r="T171" s="1164" t="str">
        <f t="shared" si="112"/>
        <v/>
      </c>
      <c r="U171" s="1164" t="str">
        <f t="shared" si="112"/>
        <v/>
      </c>
      <c r="V171" s="1164" t="str">
        <f t="shared" si="112"/>
        <v/>
      </c>
      <c r="W171" s="1164" t="str">
        <f t="shared" si="112"/>
        <v/>
      </c>
      <c r="X171" s="1164" t="str">
        <f t="shared" si="112"/>
        <v/>
      </c>
      <c r="Y171" s="1164" t="str">
        <f t="shared" si="112"/>
        <v/>
      </c>
      <c r="Z171" s="1164" t="str">
        <f t="shared" si="112"/>
        <v/>
      </c>
      <c r="AA171" s="1164" t="str">
        <f t="shared" si="112"/>
        <v/>
      </c>
      <c r="AB171" s="1164" t="str">
        <f t="shared" si="112"/>
        <v/>
      </c>
      <c r="AC171" s="1164" t="str">
        <f t="shared" si="112"/>
        <v/>
      </c>
      <c r="AD171" s="1164" t="str">
        <f t="shared" si="112"/>
        <v/>
      </c>
      <c r="AE171" s="1164" t="str">
        <f t="shared" si="112"/>
        <v/>
      </c>
      <c r="AF171" s="1164" t="str">
        <f t="shared" si="112"/>
        <v/>
      </c>
      <c r="AG171" s="1164" t="str">
        <f t="shared" si="112"/>
        <v/>
      </c>
      <c r="AH171" s="1164" t="str">
        <f t="shared" si="112"/>
        <v/>
      </c>
      <c r="AI171" s="1164" t="str">
        <f t="shared" si="112"/>
        <v/>
      </c>
      <c r="AJ171" s="1164" t="str">
        <f t="shared" si="112"/>
        <v/>
      </c>
      <c r="AK171" s="3602"/>
      <c r="AL171" s="3605"/>
      <c r="AM171" s="3608"/>
      <c r="AN171" s="3555"/>
      <c r="AO171" s="3553"/>
      <c r="AP171" s="1035"/>
      <c r="AQ171" s="3576"/>
      <c r="AR171" s="3576"/>
    </row>
    <row r="172" spans="2:44" s="1165" customFormat="1" ht="21" customHeight="1">
      <c r="B172" s="1166" t="s">
        <v>1945</v>
      </c>
      <c r="C172" s="1167" t="s">
        <v>1925</v>
      </c>
      <c r="D172" s="1103" t="s">
        <v>1926</v>
      </c>
      <c r="E172" s="1104" t="s">
        <v>1948</v>
      </c>
      <c r="F172" s="1105"/>
      <c r="G172" s="1106"/>
      <c r="H172" s="1106"/>
      <c r="I172" s="1106"/>
      <c r="J172" s="1106"/>
      <c r="K172" s="1106"/>
      <c r="L172" s="1106"/>
      <c r="M172" s="1106"/>
      <c r="N172" s="1106"/>
      <c r="O172" s="1106"/>
      <c r="P172" s="1106"/>
      <c r="Q172" s="1106"/>
      <c r="R172" s="1106"/>
      <c r="S172" s="1106"/>
      <c r="T172" s="1106"/>
      <c r="U172" s="1106"/>
      <c r="V172" s="1106"/>
      <c r="W172" s="1106"/>
      <c r="X172" s="1106"/>
      <c r="Y172" s="1106"/>
      <c r="Z172" s="1106"/>
      <c r="AA172" s="1106"/>
      <c r="AB172" s="1106"/>
      <c r="AC172" s="1106"/>
      <c r="AD172" s="1106"/>
      <c r="AE172" s="1106"/>
      <c r="AF172" s="1106"/>
      <c r="AG172" s="1134"/>
      <c r="AH172" s="1134"/>
      <c r="AI172" s="1134"/>
      <c r="AJ172" s="1134"/>
      <c r="AK172" s="3603"/>
      <c r="AL172" s="3606"/>
      <c r="AM172" s="3609"/>
      <c r="AN172" s="1108" t="s">
        <v>1934</v>
      </c>
      <c r="AO172" s="1107" t="s">
        <v>863</v>
      </c>
      <c r="AP172" s="1035"/>
      <c r="AQ172" s="3577"/>
      <c r="AR172" s="3577"/>
    </row>
    <row r="173" spans="2:44" s="1165" customFormat="1" ht="13.5" customHeight="1">
      <c r="B173" s="3580" t="s">
        <v>830</v>
      </c>
      <c r="C173" s="3583" t="s">
        <v>831</v>
      </c>
      <c r="D173" s="1109" t="s">
        <v>1935</v>
      </c>
      <c r="E173" s="1110"/>
      <c r="F173" s="1111"/>
      <c r="G173" s="1112"/>
      <c r="H173" s="1112"/>
      <c r="I173" s="1112"/>
      <c r="J173" s="1175"/>
      <c r="K173" s="1175"/>
      <c r="L173" s="1175"/>
      <c r="M173" s="1175"/>
      <c r="N173" s="1112"/>
      <c r="O173" s="1112"/>
      <c r="P173" s="1175"/>
      <c r="Q173" s="1175"/>
      <c r="R173" s="1175"/>
      <c r="S173" s="1175"/>
      <c r="T173" s="1175"/>
      <c r="U173" s="1112"/>
      <c r="V173" s="1112"/>
      <c r="W173" s="1175"/>
      <c r="X173" s="1175"/>
      <c r="Y173" s="1175"/>
      <c r="Z173" s="1175"/>
      <c r="AA173" s="1175"/>
      <c r="AB173" s="1112"/>
      <c r="AC173" s="1112"/>
      <c r="AD173" s="1175"/>
      <c r="AE173" s="1175"/>
      <c r="AF173" s="1175"/>
      <c r="AG173" s="1175"/>
      <c r="AH173" s="1175"/>
      <c r="AI173" s="1175"/>
      <c r="AJ173" s="1181"/>
      <c r="AK173" s="1114">
        <f>IF(D173="","",COUNT($F$170:$AJ$170)-AL173)</f>
        <v>0</v>
      </c>
      <c r="AL173" s="1115">
        <f>IF(D173="","",AQ173+AR173)</f>
        <v>0</v>
      </c>
      <c r="AM173" s="1115">
        <f>IF(D173="","",COUNTIF(F173:AJ173,"休"))</f>
        <v>0</v>
      </c>
      <c r="AN173" s="1116" t="str">
        <f>IF(D173="","",IFERROR(ROUND(AM173/AK173,3),""))</f>
        <v/>
      </c>
      <c r="AO173" s="3586" t="e">
        <f>ROUND(AVERAGE(AN173:AN188),3)</f>
        <v>#DIV/0!</v>
      </c>
      <c r="AP173" s="1035"/>
      <c r="AQ173" s="1117">
        <f>+COUNTIF(F173:AJ173,"－")</f>
        <v>0</v>
      </c>
      <c r="AR173" s="1117">
        <f>+COUNTIF(F173:AJ173,"外")</f>
        <v>0</v>
      </c>
    </row>
    <row r="174" spans="2:44" s="1165" customFormat="1" ht="13.5" customHeight="1">
      <c r="B174" s="3581"/>
      <c r="C174" s="3584"/>
      <c r="D174" s="1118" t="s">
        <v>1936</v>
      </c>
      <c r="E174" s="1110"/>
      <c r="F174" s="1170"/>
      <c r="G174" s="1120"/>
      <c r="H174" s="1142"/>
      <c r="I174" s="1142"/>
      <c r="J174" s="1142"/>
      <c r="K174" s="1142"/>
      <c r="L174" s="1130"/>
      <c r="M174" s="1130"/>
      <c r="N174" s="1130"/>
      <c r="O174" s="1142"/>
      <c r="P174" s="1142"/>
      <c r="Q174" s="1142"/>
      <c r="R174" s="1142"/>
      <c r="S174" s="1130"/>
      <c r="T174" s="1130"/>
      <c r="U174" s="1130"/>
      <c r="V174" s="1142"/>
      <c r="W174" s="1142"/>
      <c r="X174" s="1142"/>
      <c r="Y174" s="1142"/>
      <c r="Z174" s="1130"/>
      <c r="AA174" s="1130"/>
      <c r="AB174" s="1130"/>
      <c r="AC174" s="1142"/>
      <c r="AD174" s="1142"/>
      <c r="AE174" s="1142"/>
      <c r="AF174" s="1142"/>
      <c r="AG174" s="1130"/>
      <c r="AH174" s="1130"/>
      <c r="AI174" s="1130"/>
      <c r="AJ174" s="1171"/>
      <c r="AK174" s="1114">
        <f t="shared" ref="AK174:AK178" si="113">IF(D174="","",COUNT($F$170:$AJ$170)-AL174)</f>
        <v>0</v>
      </c>
      <c r="AL174" s="1115">
        <f t="shared" ref="AL174:AL178" si="114">IF(D174="","",AQ174+AR174)</f>
        <v>0</v>
      </c>
      <c r="AM174" s="1115">
        <f t="shared" ref="AM174:AM178" si="115">IF(D174="","",COUNTIF(F174:AJ174,"休"))</f>
        <v>0</v>
      </c>
      <c r="AN174" s="1116" t="str">
        <f t="shared" ref="AN174:AN178" si="116">IF(D174="","",IFERROR(ROUND(AM174/AK174,3),""))</f>
        <v/>
      </c>
      <c r="AO174" s="3587"/>
      <c r="AP174" s="1035"/>
      <c r="AQ174" s="1117">
        <f>+COUNTIF(F174:AJ174,"－")</f>
        <v>0</v>
      </c>
      <c r="AR174" s="1117">
        <f>+COUNTIF(F174:AJ174,"外")</f>
        <v>0</v>
      </c>
    </row>
    <row r="175" spans="2:44" s="1165" customFormat="1">
      <c r="B175" s="3581"/>
      <c r="C175" s="3584"/>
      <c r="D175" s="1124" t="s">
        <v>1937</v>
      </c>
      <c r="E175" s="1110"/>
      <c r="F175" s="1170"/>
      <c r="G175" s="1120"/>
      <c r="H175" s="1120"/>
      <c r="I175" s="1120"/>
      <c r="J175" s="1120"/>
      <c r="K175" s="1120"/>
      <c r="L175" s="1120"/>
      <c r="M175" s="1120"/>
      <c r="N175" s="1120"/>
      <c r="O175" s="1120"/>
      <c r="P175" s="1120"/>
      <c r="Q175" s="1120"/>
      <c r="R175" s="1120"/>
      <c r="S175" s="1120"/>
      <c r="T175" s="1120"/>
      <c r="U175" s="1120"/>
      <c r="V175" s="1120"/>
      <c r="W175" s="1120"/>
      <c r="X175" s="1120"/>
      <c r="Y175" s="1120"/>
      <c r="Z175" s="1120"/>
      <c r="AA175" s="1120"/>
      <c r="AB175" s="1120"/>
      <c r="AC175" s="1120"/>
      <c r="AD175" s="1120"/>
      <c r="AE175" s="1120"/>
      <c r="AF175" s="1120"/>
      <c r="AG175" s="1171"/>
      <c r="AH175" s="1171"/>
      <c r="AI175" s="1171"/>
      <c r="AJ175" s="1171"/>
      <c r="AK175" s="1114">
        <f t="shared" si="113"/>
        <v>0</v>
      </c>
      <c r="AL175" s="1115">
        <f t="shared" si="114"/>
        <v>0</v>
      </c>
      <c r="AM175" s="1115">
        <f t="shared" si="115"/>
        <v>0</v>
      </c>
      <c r="AN175" s="1116" t="str">
        <f t="shared" si="116"/>
        <v/>
      </c>
      <c r="AO175" s="3587"/>
      <c r="AP175" s="1035"/>
      <c r="AQ175" s="1117">
        <f>+COUNTIF(F175:AJ175,"－")</f>
        <v>0</v>
      </c>
      <c r="AR175" s="1117">
        <f t="shared" ref="AR175:AR178" si="117">+COUNTIF(F175:AJ175,"外")</f>
        <v>0</v>
      </c>
    </row>
    <row r="176" spans="2:44" s="1165" customFormat="1">
      <c r="B176" s="3581"/>
      <c r="C176" s="3584"/>
      <c r="D176" s="1124" t="s">
        <v>1938</v>
      </c>
      <c r="E176" s="1125"/>
      <c r="F176" s="1170"/>
      <c r="G176" s="1120"/>
      <c r="H176" s="1120"/>
      <c r="I176" s="1120"/>
      <c r="J176" s="1120"/>
      <c r="K176" s="1120"/>
      <c r="L176" s="1120"/>
      <c r="M176" s="1120"/>
      <c r="N176" s="1120"/>
      <c r="O176" s="1120"/>
      <c r="P176" s="1120"/>
      <c r="Q176" s="1120"/>
      <c r="R176" s="1120"/>
      <c r="S176" s="1120"/>
      <c r="T176" s="1120"/>
      <c r="U176" s="1120"/>
      <c r="V176" s="1120"/>
      <c r="W176" s="1120"/>
      <c r="X176" s="1120"/>
      <c r="Y176" s="1120"/>
      <c r="Z176" s="1120"/>
      <c r="AA176" s="1120"/>
      <c r="AB176" s="1120"/>
      <c r="AC176" s="1120"/>
      <c r="AD176" s="1120"/>
      <c r="AE176" s="1120"/>
      <c r="AF176" s="1120"/>
      <c r="AG176" s="1120"/>
      <c r="AH176" s="1171"/>
      <c r="AI176" s="1171"/>
      <c r="AJ176" s="1171"/>
      <c r="AK176" s="1114">
        <f t="shared" si="113"/>
        <v>0</v>
      </c>
      <c r="AL176" s="1115">
        <f t="shared" si="114"/>
        <v>0</v>
      </c>
      <c r="AM176" s="1115">
        <f t="shared" si="115"/>
        <v>0</v>
      </c>
      <c r="AN176" s="1116" t="str">
        <f t="shared" si="116"/>
        <v/>
      </c>
      <c r="AO176" s="3587"/>
      <c r="AP176" s="1035"/>
      <c r="AQ176" s="1117">
        <f>+COUNTIF(F176:AJ176,"－")</f>
        <v>0</v>
      </c>
      <c r="AR176" s="1117">
        <f t="shared" si="117"/>
        <v>0</v>
      </c>
    </row>
    <row r="177" spans="2:44" s="1165" customFormat="1">
      <c r="B177" s="3581"/>
      <c r="C177" s="3584"/>
      <c r="D177" s="1124" t="s">
        <v>1939</v>
      </c>
      <c r="E177" s="1110"/>
      <c r="F177" s="1170"/>
      <c r="G177" s="1120"/>
      <c r="H177" s="1120"/>
      <c r="I177" s="1120"/>
      <c r="J177" s="1120"/>
      <c r="K177" s="1120"/>
      <c r="L177" s="1120"/>
      <c r="M177" s="1120"/>
      <c r="N177" s="1120"/>
      <c r="O177" s="1120"/>
      <c r="P177" s="1120"/>
      <c r="Q177" s="1120"/>
      <c r="R177" s="1120"/>
      <c r="S177" s="1120"/>
      <c r="T177" s="1120"/>
      <c r="U177" s="1120"/>
      <c r="V177" s="1120"/>
      <c r="W177" s="1120"/>
      <c r="X177" s="1120"/>
      <c r="Y177" s="1120"/>
      <c r="Z177" s="1120"/>
      <c r="AA177" s="1120"/>
      <c r="AB177" s="1120"/>
      <c r="AC177" s="1120"/>
      <c r="AD177" s="1120"/>
      <c r="AE177" s="1120"/>
      <c r="AF177" s="1120"/>
      <c r="AG177" s="1120"/>
      <c r="AH177" s="1120"/>
      <c r="AI177" s="1120"/>
      <c r="AJ177" s="1120"/>
      <c r="AK177" s="1114">
        <f t="shared" si="113"/>
        <v>0</v>
      </c>
      <c r="AL177" s="1115">
        <f t="shared" si="114"/>
        <v>0</v>
      </c>
      <c r="AM177" s="1115">
        <f t="shared" si="115"/>
        <v>0</v>
      </c>
      <c r="AN177" s="1116" t="str">
        <f t="shared" si="116"/>
        <v/>
      </c>
      <c r="AO177" s="3587"/>
      <c r="AP177" s="1035"/>
      <c r="AQ177" s="1117">
        <f t="shared" ref="AQ177:AQ178" si="118">+COUNTIF(F177:AJ177,"－")</f>
        <v>0</v>
      </c>
      <c r="AR177" s="1117">
        <f t="shared" si="117"/>
        <v>0</v>
      </c>
    </row>
    <row r="178" spans="2:44" s="1165" customFormat="1">
      <c r="B178" s="3582"/>
      <c r="C178" s="3585"/>
      <c r="D178" s="1126">
        <f>E$29</f>
        <v>0</v>
      </c>
      <c r="E178" s="1127"/>
      <c r="F178" s="1182"/>
      <c r="G178" s="1130"/>
      <c r="H178" s="1130"/>
      <c r="I178" s="1130"/>
      <c r="J178" s="1130"/>
      <c r="K178" s="1130"/>
      <c r="L178" s="1130"/>
      <c r="M178" s="1130"/>
      <c r="N178" s="1130"/>
      <c r="O178" s="1130"/>
      <c r="P178" s="1130"/>
      <c r="Q178" s="1130"/>
      <c r="R178" s="1130"/>
      <c r="S178" s="1130"/>
      <c r="T178" s="1130"/>
      <c r="U178" s="1130"/>
      <c r="V178" s="1130"/>
      <c r="W178" s="1130"/>
      <c r="X178" s="1130"/>
      <c r="Y178" s="1130"/>
      <c r="Z178" s="1130"/>
      <c r="AA178" s="1130"/>
      <c r="AB178" s="1130"/>
      <c r="AC178" s="1130"/>
      <c r="AD178" s="1130"/>
      <c r="AE178" s="1130"/>
      <c r="AF178" s="1130"/>
      <c r="AG178" s="1131"/>
      <c r="AH178" s="1131"/>
      <c r="AI178" s="1131"/>
      <c r="AJ178" s="1131"/>
      <c r="AK178" s="1114">
        <f t="shared" si="113"/>
        <v>0</v>
      </c>
      <c r="AL178" s="1115">
        <f t="shared" si="114"/>
        <v>0</v>
      </c>
      <c r="AM178" s="1132">
        <f t="shared" si="115"/>
        <v>0</v>
      </c>
      <c r="AN178" s="1116" t="str">
        <f t="shared" si="116"/>
        <v/>
      </c>
      <c r="AO178" s="3587"/>
      <c r="AP178" s="1035"/>
      <c r="AQ178" s="1117">
        <f t="shared" si="118"/>
        <v>0</v>
      </c>
      <c r="AR178" s="1117">
        <f t="shared" si="117"/>
        <v>0</v>
      </c>
    </row>
    <row r="179" spans="2:44" s="1165" customFormat="1" ht="15" customHeight="1">
      <c r="B179" s="3580" t="s">
        <v>832</v>
      </c>
      <c r="C179" s="3583" t="s">
        <v>833</v>
      </c>
      <c r="D179" s="1103" t="s">
        <v>1926</v>
      </c>
      <c r="E179" s="1133" t="s">
        <v>1948</v>
      </c>
      <c r="F179" s="1105"/>
      <c r="G179" s="1106"/>
      <c r="H179" s="1106"/>
      <c r="I179" s="1106"/>
      <c r="J179" s="1106"/>
      <c r="K179" s="1106"/>
      <c r="L179" s="1106"/>
      <c r="M179" s="1106"/>
      <c r="N179" s="1106"/>
      <c r="O179" s="1106"/>
      <c r="P179" s="1106"/>
      <c r="Q179" s="1106"/>
      <c r="R179" s="1106"/>
      <c r="S179" s="1106"/>
      <c r="T179" s="1106"/>
      <c r="U179" s="1106"/>
      <c r="V179" s="1106"/>
      <c r="W179" s="1106"/>
      <c r="X179" s="1106"/>
      <c r="Y179" s="1106"/>
      <c r="Z179" s="1106"/>
      <c r="AA179" s="1106"/>
      <c r="AB179" s="1106"/>
      <c r="AC179" s="1106"/>
      <c r="AD179" s="1106"/>
      <c r="AE179" s="1106"/>
      <c r="AF179" s="1106"/>
      <c r="AG179" s="1134"/>
      <c r="AH179" s="1134"/>
      <c r="AI179" s="1134"/>
      <c r="AJ179" s="1134"/>
      <c r="AK179" s="1135"/>
      <c r="AL179" s="1117"/>
      <c r="AM179" s="1136"/>
      <c r="AN179" s="1137"/>
      <c r="AO179" s="3587"/>
      <c r="AP179" s="1035"/>
      <c r="AQ179" s="1039"/>
      <c r="AR179" s="1039"/>
    </row>
    <row r="180" spans="2:44" s="1165" customFormat="1">
      <c r="B180" s="3581"/>
      <c r="C180" s="3584"/>
      <c r="D180" s="1138" t="s">
        <v>1935</v>
      </c>
      <c r="E180" s="1110"/>
      <c r="F180" s="1168"/>
      <c r="G180" s="1175"/>
      <c r="H180" s="1175"/>
      <c r="I180" s="1175"/>
      <c r="J180" s="1175"/>
      <c r="K180" s="1175"/>
      <c r="L180" s="1175"/>
      <c r="M180" s="1175"/>
      <c r="N180" s="1175"/>
      <c r="O180" s="1175"/>
      <c r="P180" s="1175"/>
      <c r="Q180" s="1175"/>
      <c r="R180" s="1175"/>
      <c r="S180" s="1175"/>
      <c r="T180" s="1175"/>
      <c r="U180" s="1175"/>
      <c r="V180" s="1175"/>
      <c r="W180" s="1175"/>
      <c r="X180" s="1175"/>
      <c r="Y180" s="1175"/>
      <c r="Z180" s="1175"/>
      <c r="AA180" s="1175"/>
      <c r="AB180" s="1175"/>
      <c r="AC180" s="1175"/>
      <c r="AD180" s="1175"/>
      <c r="AE180" s="1175"/>
      <c r="AF180" s="1175"/>
      <c r="AG180" s="1175"/>
      <c r="AH180" s="1175"/>
      <c r="AI180" s="1175"/>
      <c r="AJ180" s="1175"/>
      <c r="AK180" s="1114">
        <f>IF(D180="","",COUNT($F$170:$AJ$170)-AL180)</f>
        <v>0</v>
      </c>
      <c r="AL180" s="1115">
        <f>IF(D180="","",AQ180+AR180)</f>
        <v>0</v>
      </c>
      <c r="AM180" s="1115">
        <f>IF(D180="","",COUNTIF(F180:AJ180,"休"))</f>
        <v>0</v>
      </c>
      <c r="AN180" s="1116" t="str">
        <f>IF(D180="","",IFERROR(ROUND(AM180/AK180,3),""))</f>
        <v/>
      </c>
      <c r="AO180" s="3587"/>
      <c r="AP180" s="1035"/>
      <c r="AQ180" s="1117">
        <f>+COUNTIF(F180:AJ180,"－")</f>
        <v>0</v>
      </c>
      <c r="AR180" s="1117">
        <f>+COUNTIF(F180:AJ180,"外")</f>
        <v>0</v>
      </c>
    </row>
    <row r="181" spans="2:44" s="1165" customFormat="1">
      <c r="B181" s="3581"/>
      <c r="C181" s="3584"/>
      <c r="D181" s="1118" t="s">
        <v>1936</v>
      </c>
      <c r="E181" s="1139"/>
      <c r="F181" s="1177"/>
      <c r="G181" s="1130"/>
      <c r="H181" s="1142"/>
      <c r="I181" s="1142"/>
      <c r="J181" s="1130"/>
      <c r="K181" s="1130"/>
      <c r="L181" s="1130"/>
      <c r="M181" s="1130"/>
      <c r="N181" s="1130"/>
      <c r="O181" s="1142"/>
      <c r="P181" s="1142"/>
      <c r="Q181" s="1130"/>
      <c r="R181" s="1130"/>
      <c r="S181" s="1130"/>
      <c r="T181" s="1130"/>
      <c r="U181" s="1130"/>
      <c r="V181" s="1142"/>
      <c r="W181" s="1142"/>
      <c r="X181" s="1130"/>
      <c r="Y181" s="1130"/>
      <c r="Z181" s="1130"/>
      <c r="AA181" s="1130"/>
      <c r="AB181" s="1130"/>
      <c r="AC181" s="1142"/>
      <c r="AD181" s="1142"/>
      <c r="AE181" s="1130"/>
      <c r="AF181" s="1130"/>
      <c r="AG181" s="1130"/>
      <c r="AH181" s="1130"/>
      <c r="AI181" s="1130"/>
      <c r="AJ181" s="1130"/>
      <c r="AK181" s="1114">
        <f t="shared" ref="AK181:AK183" si="119">IF(D181="","",COUNT($F$170:$AJ$170)-AL181)</f>
        <v>0</v>
      </c>
      <c r="AL181" s="1115">
        <f t="shared" ref="AL181:AL183" si="120">IF(D181="","",AQ181+AR181)</f>
        <v>0</v>
      </c>
      <c r="AM181" s="1115">
        <f t="shared" ref="AM181:AM183" si="121">IF(D181="","",COUNTIF(F181:AJ181,"休"))</f>
        <v>0</v>
      </c>
      <c r="AN181" s="1116" t="str">
        <f t="shared" ref="AN181:AN183" si="122">IF(D181="","",IFERROR(ROUND(AM181/AK181,3),""))</f>
        <v/>
      </c>
      <c r="AO181" s="3587"/>
      <c r="AP181" s="1035"/>
      <c r="AQ181" s="1117">
        <f>+COUNTIF(F181:AJ181,"－")</f>
        <v>0</v>
      </c>
      <c r="AR181" s="1117">
        <f>+COUNTIF(F181:AJ181,"外")</f>
        <v>0</v>
      </c>
    </row>
    <row r="182" spans="2:44" s="1165" customFormat="1">
      <c r="B182" s="3581"/>
      <c r="C182" s="3584"/>
      <c r="D182" s="1035"/>
      <c r="E182" s="1139"/>
      <c r="F182" s="1170"/>
      <c r="G182" s="1120"/>
      <c r="H182" s="1120"/>
      <c r="I182" s="1120"/>
      <c r="J182" s="1120"/>
      <c r="K182" s="1120"/>
      <c r="L182" s="1120"/>
      <c r="M182" s="1120"/>
      <c r="N182" s="1120"/>
      <c r="O182" s="1120"/>
      <c r="P182" s="1120"/>
      <c r="Q182" s="1120"/>
      <c r="R182" s="1120"/>
      <c r="S182" s="1120"/>
      <c r="T182" s="1120"/>
      <c r="U182" s="1120"/>
      <c r="V182" s="1120"/>
      <c r="W182" s="1120"/>
      <c r="X182" s="1120"/>
      <c r="Y182" s="1120"/>
      <c r="Z182" s="1120"/>
      <c r="AA182" s="1120"/>
      <c r="AB182" s="1120"/>
      <c r="AC182" s="1120"/>
      <c r="AD182" s="1120"/>
      <c r="AE182" s="1120"/>
      <c r="AF182" s="1120"/>
      <c r="AG182" s="1121"/>
      <c r="AH182" s="1121"/>
      <c r="AI182" s="1121"/>
      <c r="AJ182" s="1121"/>
      <c r="AK182" s="1114" t="str">
        <f t="shared" si="119"/>
        <v/>
      </c>
      <c r="AL182" s="1115" t="str">
        <f t="shared" si="120"/>
        <v/>
      </c>
      <c r="AM182" s="1115" t="str">
        <f t="shared" si="121"/>
        <v/>
      </c>
      <c r="AN182" s="1116" t="str">
        <f t="shared" si="122"/>
        <v/>
      </c>
      <c r="AO182" s="3587"/>
      <c r="AP182" s="1035"/>
      <c r="AQ182" s="1117">
        <f>+COUNTIF(F182:AJ182,"－")</f>
        <v>0</v>
      </c>
      <c r="AR182" s="1117">
        <f>+COUNTIF(F182:AJ182,"外")</f>
        <v>0</v>
      </c>
    </row>
    <row r="183" spans="2:44" s="1165" customFormat="1">
      <c r="B183" s="3581"/>
      <c r="C183" s="3585"/>
      <c r="D183" s="1140"/>
      <c r="E183" s="1141"/>
      <c r="F183" s="1183"/>
      <c r="G183" s="1142"/>
      <c r="H183" s="1142"/>
      <c r="I183" s="1142"/>
      <c r="J183" s="1142"/>
      <c r="K183" s="1142"/>
      <c r="L183" s="1142"/>
      <c r="M183" s="1142"/>
      <c r="N183" s="1142"/>
      <c r="O183" s="1142"/>
      <c r="P183" s="1142"/>
      <c r="Q183" s="1142"/>
      <c r="R183" s="1142"/>
      <c r="S183" s="1142"/>
      <c r="T183" s="1142"/>
      <c r="U183" s="1142"/>
      <c r="V183" s="1142"/>
      <c r="W183" s="1142"/>
      <c r="X183" s="1142"/>
      <c r="Y183" s="1142"/>
      <c r="Z183" s="1142"/>
      <c r="AA183" s="1142"/>
      <c r="AB183" s="1142"/>
      <c r="AC183" s="1142"/>
      <c r="AD183" s="1142"/>
      <c r="AE183" s="1142"/>
      <c r="AF183" s="1142"/>
      <c r="AG183" s="1113"/>
      <c r="AH183" s="1113"/>
      <c r="AI183" s="1113"/>
      <c r="AJ183" s="1113"/>
      <c r="AK183" s="1114" t="str">
        <f t="shared" si="119"/>
        <v/>
      </c>
      <c r="AL183" s="1115" t="str">
        <f t="shared" si="120"/>
        <v/>
      </c>
      <c r="AM183" s="1115" t="str">
        <f t="shared" si="121"/>
        <v/>
      </c>
      <c r="AN183" s="1116" t="str">
        <f t="shared" si="122"/>
        <v/>
      </c>
      <c r="AO183" s="3587"/>
      <c r="AP183" s="1035"/>
      <c r="AQ183" s="1117">
        <f>+COUNTIF(F183:AJ183,"－")</f>
        <v>0</v>
      </c>
      <c r="AR183" s="1117">
        <f>+COUNTIF(F183:AJ183,"外")</f>
        <v>0</v>
      </c>
    </row>
    <row r="184" spans="2:44" s="1165" customFormat="1" ht="15" customHeight="1">
      <c r="B184" s="3581"/>
      <c r="C184" s="3583" t="s">
        <v>834</v>
      </c>
      <c r="D184" s="1103" t="s">
        <v>1954</v>
      </c>
      <c r="E184" s="1143" t="s">
        <v>1948</v>
      </c>
      <c r="F184" s="1105"/>
      <c r="G184" s="1106"/>
      <c r="H184" s="1106"/>
      <c r="I184" s="1106"/>
      <c r="J184" s="1106"/>
      <c r="K184" s="1106"/>
      <c r="L184" s="1106"/>
      <c r="M184" s="1106"/>
      <c r="N184" s="1106"/>
      <c r="O184" s="1106"/>
      <c r="P184" s="1106"/>
      <c r="Q184" s="1106"/>
      <c r="R184" s="1106"/>
      <c r="S184" s="1106"/>
      <c r="T184" s="1106"/>
      <c r="U184" s="1106"/>
      <c r="V184" s="1106"/>
      <c r="W184" s="1106"/>
      <c r="X184" s="1106"/>
      <c r="Y184" s="1106"/>
      <c r="Z184" s="1106"/>
      <c r="AA184" s="1106"/>
      <c r="AB184" s="1106"/>
      <c r="AC184" s="1106"/>
      <c r="AD184" s="1106"/>
      <c r="AE184" s="1106"/>
      <c r="AF184" s="1106"/>
      <c r="AG184" s="1134"/>
      <c r="AH184" s="1134"/>
      <c r="AI184" s="1134"/>
      <c r="AJ184" s="1134"/>
      <c r="AK184" s="1135"/>
      <c r="AL184" s="1117"/>
      <c r="AM184" s="1144"/>
      <c r="AN184" s="1137"/>
      <c r="AO184" s="3587"/>
      <c r="AP184" s="1035"/>
      <c r="AQ184" s="1039"/>
      <c r="AR184" s="1039"/>
    </row>
    <row r="185" spans="2:44" s="1165" customFormat="1">
      <c r="B185" s="3581"/>
      <c r="C185" s="3584"/>
      <c r="D185" s="1145" t="s">
        <v>1936</v>
      </c>
      <c r="E185" s="1110"/>
      <c r="F185" s="1111"/>
      <c r="G185" s="1112"/>
      <c r="H185" s="1112"/>
      <c r="I185" s="1175"/>
      <c r="J185" s="1175"/>
      <c r="K185" s="1112"/>
      <c r="L185" s="1112"/>
      <c r="M185" s="1112"/>
      <c r="N185" s="1112"/>
      <c r="O185" s="1175"/>
      <c r="P185" s="1175"/>
      <c r="Q185" s="1112"/>
      <c r="R185" s="1112"/>
      <c r="S185" s="1112"/>
      <c r="T185" s="1112"/>
      <c r="U185" s="1175"/>
      <c r="V185" s="1175"/>
      <c r="W185" s="1112"/>
      <c r="X185" s="1112"/>
      <c r="Y185" s="1112"/>
      <c r="Z185" s="1112"/>
      <c r="AA185" s="1175"/>
      <c r="AB185" s="1175"/>
      <c r="AC185" s="1112"/>
      <c r="AD185" s="1112"/>
      <c r="AE185" s="1112"/>
      <c r="AF185" s="1112"/>
      <c r="AG185" s="1175"/>
      <c r="AH185" s="1175"/>
      <c r="AI185" s="1112"/>
      <c r="AJ185" s="1112"/>
      <c r="AK185" s="1114">
        <f>IF(D185="","",COUNT($F$170:$AJ$170)-AL185)</f>
        <v>0</v>
      </c>
      <c r="AL185" s="1115">
        <f>IF(D185="","",AQ185+AR185)</f>
        <v>0</v>
      </c>
      <c r="AM185" s="1115">
        <f>IF(D185="","",COUNTIF(F185:AJ185,"休"))</f>
        <v>0</v>
      </c>
      <c r="AN185" s="1116" t="str">
        <f>IF(D185="","",IFERROR(ROUND(AM185/AK185,3),""))</f>
        <v/>
      </c>
      <c r="AO185" s="3587"/>
      <c r="AP185" s="1035"/>
      <c r="AQ185" s="1117">
        <f>+COUNTIF(F185:AJ185,"－")</f>
        <v>0</v>
      </c>
      <c r="AR185" s="1117">
        <f>+COUNTIF(F185:AJ185,"外")</f>
        <v>0</v>
      </c>
    </row>
    <row r="186" spans="2:44" s="1165" customFormat="1">
      <c r="B186" s="3581"/>
      <c r="C186" s="3584"/>
      <c r="D186" s="1035"/>
      <c r="E186" s="1139"/>
      <c r="F186" s="1119"/>
      <c r="G186" s="1120"/>
      <c r="H186" s="1120"/>
      <c r="I186" s="1120"/>
      <c r="J186" s="1120"/>
      <c r="K186" s="1120"/>
      <c r="L186" s="1120"/>
      <c r="M186" s="1120"/>
      <c r="N186" s="1120"/>
      <c r="O186" s="1120"/>
      <c r="P186" s="1120"/>
      <c r="Q186" s="1120"/>
      <c r="R186" s="1120"/>
      <c r="S186" s="1120"/>
      <c r="T186" s="1120"/>
      <c r="U186" s="1120"/>
      <c r="V186" s="1120"/>
      <c r="W186" s="1120"/>
      <c r="X186" s="1120"/>
      <c r="Y186" s="1120"/>
      <c r="Z186" s="1120"/>
      <c r="AA186" s="1120"/>
      <c r="AB186" s="1120"/>
      <c r="AC186" s="1120"/>
      <c r="AD186" s="1120"/>
      <c r="AE186" s="1120"/>
      <c r="AF186" s="1120"/>
      <c r="AG186" s="1121"/>
      <c r="AH186" s="1121"/>
      <c r="AI186" s="1121"/>
      <c r="AJ186" s="1121"/>
      <c r="AK186" s="1114" t="str">
        <f t="shared" ref="AK186:AK188" si="123">IF(D186="","",COUNT($F$170:$AJ$170)-AL186)</f>
        <v/>
      </c>
      <c r="AL186" s="1115" t="str">
        <f t="shared" ref="AL186:AL188" si="124">IF(D186="","",AQ186+AR186)</f>
        <v/>
      </c>
      <c r="AM186" s="1115" t="str">
        <f t="shared" ref="AM186:AM188" si="125">IF(D186="","",COUNTIF(F186:AJ186,"休"))</f>
        <v/>
      </c>
      <c r="AN186" s="1116" t="str">
        <f t="shared" ref="AN186:AN188" si="126">IF(D186="","",IFERROR(ROUND(AM186/AK186,3),""))</f>
        <v/>
      </c>
      <c r="AO186" s="3587"/>
      <c r="AP186" s="1035"/>
      <c r="AQ186" s="1117">
        <f>+COUNTIF(F186:AJ186,"－")</f>
        <v>0</v>
      </c>
      <c r="AR186" s="1117">
        <f>+COUNTIF(F186:AJ186,"外")</f>
        <v>0</v>
      </c>
    </row>
    <row r="187" spans="2:44" s="1165" customFormat="1">
      <c r="B187" s="3581"/>
      <c r="C187" s="3584"/>
      <c r="D187" s="1147"/>
      <c r="E187" s="1139"/>
      <c r="F187" s="1119"/>
      <c r="G187" s="1120"/>
      <c r="H187" s="1120"/>
      <c r="I187" s="1120"/>
      <c r="J187" s="1120"/>
      <c r="K187" s="1120"/>
      <c r="L187" s="1120"/>
      <c r="M187" s="1120"/>
      <c r="N187" s="1120"/>
      <c r="O187" s="1120"/>
      <c r="P187" s="1120"/>
      <c r="Q187" s="1120"/>
      <c r="R187" s="1120"/>
      <c r="S187" s="1120"/>
      <c r="T187" s="1120"/>
      <c r="U187" s="1120"/>
      <c r="V187" s="1120"/>
      <c r="W187" s="1120"/>
      <c r="X187" s="1120"/>
      <c r="Y187" s="1120"/>
      <c r="Z187" s="1120"/>
      <c r="AA187" s="1120"/>
      <c r="AB187" s="1120"/>
      <c r="AC187" s="1120"/>
      <c r="AD187" s="1120"/>
      <c r="AE187" s="1120"/>
      <c r="AF187" s="1120"/>
      <c r="AG187" s="1121"/>
      <c r="AH187" s="1121"/>
      <c r="AI187" s="1121"/>
      <c r="AJ187" s="1121"/>
      <c r="AK187" s="1114" t="str">
        <f t="shared" si="123"/>
        <v/>
      </c>
      <c r="AL187" s="1115" t="str">
        <f t="shared" si="124"/>
        <v/>
      </c>
      <c r="AM187" s="1115" t="str">
        <f t="shared" si="125"/>
        <v/>
      </c>
      <c r="AN187" s="1116" t="str">
        <f t="shared" si="126"/>
        <v/>
      </c>
      <c r="AO187" s="3587"/>
      <c r="AP187" s="1035"/>
      <c r="AQ187" s="1117">
        <f>+COUNTIF(F187:AJ187,"－")</f>
        <v>0</v>
      </c>
      <c r="AR187" s="1117">
        <f>+COUNTIF(F187:AJ187,"外")</f>
        <v>0</v>
      </c>
    </row>
    <row r="188" spans="2:44" s="1165" customFormat="1" ht="13.8" thickBot="1">
      <c r="B188" s="3582"/>
      <c r="C188" s="3585"/>
      <c r="D188" s="1140"/>
      <c r="E188" s="1141"/>
      <c r="F188" s="1182"/>
      <c r="G188" s="1129"/>
      <c r="H188" s="1129"/>
      <c r="I188" s="1129"/>
      <c r="J188" s="1129"/>
      <c r="K188" s="1129"/>
      <c r="L188" s="1129"/>
      <c r="M188" s="1129"/>
      <c r="N188" s="1129"/>
      <c r="O188" s="1129"/>
      <c r="P188" s="1129"/>
      <c r="Q188" s="1129"/>
      <c r="R188" s="1129"/>
      <c r="S188" s="1129"/>
      <c r="T188" s="1129"/>
      <c r="U188" s="1129"/>
      <c r="V188" s="1129"/>
      <c r="W188" s="1129"/>
      <c r="X188" s="1129"/>
      <c r="Y188" s="1129"/>
      <c r="Z188" s="1129"/>
      <c r="AA188" s="1129"/>
      <c r="AB188" s="1129"/>
      <c r="AC188" s="1129"/>
      <c r="AD188" s="1129"/>
      <c r="AE188" s="1129"/>
      <c r="AF188" s="1129"/>
      <c r="AG188" s="1149"/>
      <c r="AH188" s="1149"/>
      <c r="AI188" s="1149"/>
      <c r="AJ188" s="1149"/>
      <c r="AK188" s="1150" t="str">
        <f t="shared" si="123"/>
        <v/>
      </c>
      <c r="AL188" s="1132" t="str">
        <f t="shared" si="124"/>
        <v/>
      </c>
      <c r="AM188" s="1132" t="str">
        <f t="shared" si="125"/>
        <v/>
      </c>
      <c r="AN188" s="1116" t="str">
        <f t="shared" si="126"/>
        <v/>
      </c>
      <c r="AO188" s="3588"/>
      <c r="AP188" s="1035"/>
      <c r="AQ188" s="1117">
        <f>+COUNTIF(F188:AJ188,"－")</f>
        <v>0</v>
      </c>
      <c r="AR188" s="1117">
        <f>+COUNTIF(F188:AJ188,"外")</f>
        <v>0</v>
      </c>
    </row>
    <row r="189" spans="2:44" ht="13.8" thickBot="1">
      <c r="B189" s="1152"/>
      <c r="C189" s="1153"/>
      <c r="D189" s="1147"/>
      <c r="E189" s="1089"/>
      <c r="F189" s="1113"/>
      <c r="G189" s="1113"/>
      <c r="H189" s="1113"/>
      <c r="I189" s="1113"/>
      <c r="J189" s="1113"/>
      <c r="K189" s="1113"/>
      <c r="L189" s="1113"/>
      <c r="M189" s="1113"/>
      <c r="N189" s="1113"/>
      <c r="O189" s="1113"/>
      <c r="P189" s="1113"/>
      <c r="Q189" s="1113"/>
      <c r="R189" s="1113"/>
      <c r="S189" s="1113"/>
      <c r="T189" s="1113"/>
      <c r="U189" s="1113"/>
      <c r="V189" s="1113"/>
      <c r="W189" s="1113"/>
      <c r="X189" s="1113"/>
      <c r="Y189" s="1113"/>
      <c r="Z189" s="1113"/>
      <c r="AA189" s="1113"/>
      <c r="AB189" s="1113"/>
      <c r="AC189" s="1113"/>
      <c r="AD189" s="1113"/>
      <c r="AE189" s="1113"/>
      <c r="AF189" s="1113"/>
      <c r="AG189" s="1113"/>
      <c r="AH189" s="1113"/>
      <c r="AI189" s="1113"/>
      <c r="AJ189" s="1113"/>
      <c r="AK189" s="1154"/>
      <c r="AL189" s="1155"/>
      <c r="AN189" s="1156" t="s">
        <v>1952</v>
      </c>
      <c r="AO189" s="1157" t="e">
        <f>IF(AO173&gt;=0.285,"OK","NG")</f>
        <v>#DIV/0!</v>
      </c>
      <c r="AQ189" s="1155"/>
      <c r="AR189" s="1155"/>
    </row>
    <row r="190" spans="2:44">
      <c r="B190" s="1152"/>
      <c r="C190" s="1153"/>
      <c r="D190" s="1147"/>
      <c r="E190" s="1089"/>
      <c r="F190" s="1113"/>
      <c r="G190" s="1113"/>
      <c r="H190" s="1113"/>
      <c r="I190" s="1113"/>
      <c r="J190" s="1113"/>
      <c r="K190" s="1113"/>
      <c r="L190" s="1113"/>
      <c r="M190" s="1113"/>
      <c r="N190" s="1113"/>
      <c r="O190" s="1113"/>
      <c r="P190" s="1113"/>
      <c r="Q190" s="1113"/>
      <c r="R190" s="1113"/>
      <c r="S190" s="1113"/>
      <c r="T190" s="1113"/>
      <c r="U190" s="1113"/>
      <c r="V190" s="1113"/>
      <c r="W190" s="1113"/>
      <c r="X190" s="1113"/>
      <c r="Y190" s="1113"/>
      <c r="Z190" s="1113"/>
      <c r="AA190" s="1113"/>
      <c r="AB190" s="1113"/>
      <c r="AC190" s="1113"/>
      <c r="AD190" s="1113"/>
      <c r="AE190" s="1113"/>
      <c r="AF190" s="1113"/>
      <c r="AG190" s="1113"/>
      <c r="AH190" s="1113"/>
      <c r="AI190" s="1113"/>
      <c r="AJ190" s="1113"/>
      <c r="AK190" s="1154"/>
      <c r="AL190" s="1155"/>
      <c r="AN190" s="1187"/>
      <c r="AO190" s="1116"/>
      <c r="AQ190" s="1155"/>
      <c r="AR190" s="1155"/>
    </row>
    <row r="191" spans="2:44" hidden="1">
      <c r="F191" s="1036" t="e">
        <f>YEAR(F194)</f>
        <v>#VALUE!</v>
      </c>
      <c r="G191" s="1036" t="e">
        <f>MONTH(F194)</f>
        <v>#VALUE!</v>
      </c>
    </row>
    <row r="192" spans="2:44">
      <c r="B192" s="3589"/>
      <c r="C192" s="3590"/>
      <c r="D192" s="3591"/>
      <c r="E192" s="1159" t="s">
        <v>1940</v>
      </c>
      <c r="F192" s="3598" t="e">
        <f>F194</f>
        <v>#VALUE!</v>
      </c>
      <c r="G192" s="3599"/>
      <c r="H192" s="3599"/>
      <c r="I192" s="3599"/>
      <c r="J192" s="3599"/>
      <c r="K192" s="3599"/>
      <c r="L192" s="3599"/>
      <c r="M192" s="3599"/>
      <c r="N192" s="3599"/>
      <c r="O192" s="3599"/>
      <c r="P192" s="3599"/>
      <c r="Q192" s="3599"/>
      <c r="R192" s="3599"/>
      <c r="S192" s="3599"/>
      <c r="T192" s="3599"/>
      <c r="U192" s="3599"/>
      <c r="V192" s="3599"/>
      <c r="W192" s="3599"/>
      <c r="X192" s="3599"/>
      <c r="Y192" s="3599"/>
      <c r="Z192" s="3599"/>
      <c r="AA192" s="3599"/>
      <c r="AB192" s="3599"/>
      <c r="AC192" s="3599"/>
      <c r="AD192" s="3599"/>
      <c r="AE192" s="3599"/>
      <c r="AF192" s="3599"/>
      <c r="AG192" s="3599"/>
      <c r="AH192" s="3599"/>
      <c r="AI192" s="3599"/>
      <c r="AJ192" s="3599"/>
      <c r="AK192" s="3601" t="s">
        <v>835</v>
      </c>
      <c r="AL192" s="3604" t="s">
        <v>836</v>
      </c>
      <c r="AM192" s="3607" t="s">
        <v>828</v>
      </c>
      <c r="AN192" s="3555" t="s">
        <v>1941</v>
      </c>
      <c r="AO192" s="3553" t="s">
        <v>1942</v>
      </c>
      <c r="AQ192" s="3576" t="s">
        <v>1943</v>
      </c>
      <c r="AR192" s="3576" t="s">
        <v>864</v>
      </c>
    </row>
    <row r="193" spans="2:44" ht="13.5" hidden="1" customHeight="1">
      <c r="B193" s="3592"/>
      <c r="C193" s="3593"/>
      <c r="D193" s="3594"/>
      <c r="E193" s="1160"/>
      <c r="F193" s="1096" t="e">
        <f>DATE($F191,$G191,1)</f>
        <v>#VALUE!</v>
      </c>
      <c r="G193" s="1096" t="e">
        <f t="shared" ref="G193:AJ193" si="127">F193+1</f>
        <v>#VALUE!</v>
      </c>
      <c r="H193" s="1096" t="e">
        <f t="shared" si="127"/>
        <v>#VALUE!</v>
      </c>
      <c r="I193" s="1096" t="e">
        <f t="shared" si="127"/>
        <v>#VALUE!</v>
      </c>
      <c r="J193" s="1096" t="e">
        <f t="shared" si="127"/>
        <v>#VALUE!</v>
      </c>
      <c r="K193" s="1096" t="e">
        <f t="shared" si="127"/>
        <v>#VALUE!</v>
      </c>
      <c r="L193" s="1096" t="e">
        <f t="shared" si="127"/>
        <v>#VALUE!</v>
      </c>
      <c r="M193" s="1096" t="e">
        <f t="shared" si="127"/>
        <v>#VALUE!</v>
      </c>
      <c r="N193" s="1096" t="e">
        <f t="shared" si="127"/>
        <v>#VALUE!</v>
      </c>
      <c r="O193" s="1096" t="e">
        <f t="shared" si="127"/>
        <v>#VALUE!</v>
      </c>
      <c r="P193" s="1096" t="e">
        <f t="shared" si="127"/>
        <v>#VALUE!</v>
      </c>
      <c r="Q193" s="1096" t="e">
        <f t="shared" si="127"/>
        <v>#VALUE!</v>
      </c>
      <c r="R193" s="1096" t="e">
        <f t="shared" si="127"/>
        <v>#VALUE!</v>
      </c>
      <c r="S193" s="1096" t="e">
        <f t="shared" si="127"/>
        <v>#VALUE!</v>
      </c>
      <c r="T193" s="1096" t="e">
        <f t="shared" si="127"/>
        <v>#VALUE!</v>
      </c>
      <c r="U193" s="1096" t="e">
        <f t="shared" si="127"/>
        <v>#VALUE!</v>
      </c>
      <c r="V193" s="1096" t="e">
        <f t="shared" si="127"/>
        <v>#VALUE!</v>
      </c>
      <c r="W193" s="1096" t="e">
        <f t="shared" si="127"/>
        <v>#VALUE!</v>
      </c>
      <c r="X193" s="1096" t="e">
        <f t="shared" si="127"/>
        <v>#VALUE!</v>
      </c>
      <c r="Y193" s="1096" t="e">
        <f t="shared" si="127"/>
        <v>#VALUE!</v>
      </c>
      <c r="Z193" s="1096" t="e">
        <f t="shared" si="127"/>
        <v>#VALUE!</v>
      </c>
      <c r="AA193" s="1096" t="e">
        <f t="shared" si="127"/>
        <v>#VALUE!</v>
      </c>
      <c r="AB193" s="1096" t="e">
        <f t="shared" si="127"/>
        <v>#VALUE!</v>
      </c>
      <c r="AC193" s="1096" t="e">
        <f t="shared" si="127"/>
        <v>#VALUE!</v>
      </c>
      <c r="AD193" s="1096" t="e">
        <f t="shared" si="127"/>
        <v>#VALUE!</v>
      </c>
      <c r="AE193" s="1096" t="e">
        <f t="shared" si="127"/>
        <v>#VALUE!</v>
      </c>
      <c r="AF193" s="1096" t="e">
        <f t="shared" si="127"/>
        <v>#VALUE!</v>
      </c>
      <c r="AG193" s="1096" t="e">
        <f t="shared" si="127"/>
        <v>#VALUE!</v>
      </c>
      <c r="AH193" s="1096" t="e">
        <f t="shared" si="127"/>
        <v>#VALUE!</v>
      </c>
      <c r="AI193" s="1096" t="e">
        <f t="shared" si="127"/>
        <v>#VALUE!</v>
      </c>
      <c r="AJ193" s="1096" t="e">
        <f t="shared" si="127"/>
        <v>#VALUE!</v>
      </c>
      <c r="AK193" s="3602"/>
      <c r="AL193" s="3605"/>
      <c r="AM193" s="3608"/>
      <c r="AN193" s="3555"/>
      <c r="AO193" s="3553"/>
      <c r="AQ193" s="3576"/>
      <c r="AR193" s="3576"/>
    </row>
    <row r="194" spans="2:44">
      <c r="B194" s="3592"/>
      <c r="C194" s="3593"/>
      <c r="D194" s="3594"/>
      <c r="E194" s="1161" t="s">
        <v>1944</v>
      </c>
      <c r="F194" s="1162" t="e">
        <f>IF(EDATE(F169,1)&gt;$F$7,"",EDATE(F169,1))</f>
        <v>#VALUE!</v>
      </c>
      <c r="G194" s="1096" t="e">
        <f t="shared" ref="G194:AJ194" si="128">IF(G193&gt;$F$7,"",IF(F194=EOMONTH(DATE($F191,$G191,1),0),"",IF(F194="","",F194+1)))</f>
        <v>#VALUE!</v>
      </c>
      <c r="H194" s="1096" t="e">
        <f t="shared" si="128"/>
        <v>#VALUE!</v>
      </c>
      <c r="I194" s="1096" t="e">
        <f t="shared" si="128"/>
        <v>#VALUE!</v>
      </c>
      <c r="J194" s="1096" t="e">
        <f t="shared" si="128"/>
        <v>#VALUE!</v>
      </c>
      <c r="K194" s="1096" t="e">
        <f t="shared" si="128"/>
        <v>#VALUE!</v>
      </c>
      <c r="L194" s="1096" t="e">
        <f t="shared" si="128"/>
        <v>#VALUE!</v>
      </c>
      <c r="M194" s="1096" t="e">
        <f t="shared" si="128"/>
        <v>#VALUE!</v>
      </c>
      <c r="N194" s="1096" t="e">
        <f t="shared" si="128"/>
        <v>#VALUE!</v>
      </c>
      <c r="O194" s="1096" t="e">
        <f t="shared" si="128"/>
        <v>#VALUE!</v>
      </c>
      <c r="P194" s="1096" t="e">
        <f t="shared" si="128"/>
        <v>#VALUE!</v>
      </c>
      <c r="Q194" s="1096" t="e">
        <f t="shared" si="128"/>
        <v>#VALUE!</v>
      </c>
      <c r="R194" s="1096" t="e">
        <f t="shared" si="128"/>
        <v>#VALUE!</v>
      </c>
      <c r="S194" s="1096" t="e">
        <f t="shared" si="128"/>
        <v>#VALUE!</v>
      </c>
      <c r="T194" s="1096" t="e">
        <f t="shared" si="128"/>
        <v>#VALUE!</v>
      </c>
      <c r="U194" s="1096" t="e">
        <f t="shared" si="128"/>
        <v>#VALUE!</v>
      </c>
      <c r="V194" s="1096" t="e">
        <f t="shared" si="128"/>
        <v>#VALUE!</v>
      </c>
      <c r="W194" s="1096" t="e">
        <f t="shared" si="128"/>
        <v>#VALUE!</v>
      </c>
      <c r="X194" s="1096" t="e">
        <f t="shared" si="128"/>
        <v>#VALUE!</v>
      </c>
      <c r="Y194" s="1096" t="e">
        <f t="shared" si="128"/>
        <v>#VALUE!</v>
      </c>
      <c r="Z194" s="1096" t="e">
        <f t="shared" si="128"/>
        <v>#VALUE!</v>
      </c>
      <c r="AA194" s="1096" t="e">
        <f t="shared" si="128"/>
        <v>#VALUE!</v>
      </c>
      <c r="AB194" s="1096" t="e">
        <f t="shared" si="128"/>
        <v>#VALUE!</v>
      </c>
      <c r="AC194" s="1096" t="e">
        <f t="shared" si="128"/>
        <v>#VALUE!</v>
      </c>
      <c r="AD194" s="1096" t="e">
        <f t="shared" si="128"/>
        <v>#VALUE!</v>
      </c>
      <c r="AE194" s="1096" t="e">
        <f t="shared" si="128"/>
        <v>#VALUE!</v>
      </c>
      <c r="AF194" s="1096" t="e">
        <f t="shared" si="128"/>
        <v>#VALUE!</v>
      </c>
      <c r="AG194" s="1096" t="e">
        <f t="shared" si="128"/>
        <v>#VALUE!</v>
      </c>
      <c r="AH194" s="1096" t="e">
        <f t="shared" si="128"/>
        <v>#VALUE!</v>
      </c>
      <c r="AI194" s="1096" t="e">
        <f t="shared" si="128"/>
        <v>#VALUE!</v>
      </c>
      <c r="AJ194" s="1096" t="e">
        <f t="shared" si="128"/>
        <v>#VALUE!</v>
      </c>
      <c r="AK194" s="3602"/>
      <c r="AL194" s="3605"/>
      <c r="AM194" s="3608"/>
      <c r="AN194" s="3555"/>
      <c r="AO194" s="3553"/>
      <c r="AQ194" s="3576"/>
      <c r="AR194" s="3576"/>
    </row>
    <row r="195" spans="2:44" s="1165" customFormat="1">
      <c r="B195" s="3595"/>
      <c r="C195" s="3596"/>
      <c r="D195" s="3597"/>
      <c r="E195" s="1163" t="s">
        <v>820</v>
      </c>
      <c r="F195" s="1164" t="str">
        <f>IFERROR(TEXT(WEEKDAY(+F194),"aaa"),"")</f>
        <v/>
      </c>
      <c r="G195" s="1164" t="str">
        <f t="shared" ref="G195:AJ195" si="129">IFERROR(TEXT(WEEKDAY(+G194),"aaa"),"")</f>
        <v/>
      </c>
      <c r="H195" s="1164" t="str">
        <f t="shared" si="129"/>
        <v/>
      </c>
      <c r="I195" s="1164" t="str">
        <f t="shared" si="129"/>
        <v/>
      </c>
      <c r="J195" s="1164" t="str">
        <f t="shared" si="129"/>
        <v/>
      </c>
      <c r="K195" s="1164" t="str">
        <f t="shared" si="129"/>
        <v/>
      </c>
      <c r="L195" s="1164" t="str">
        <f t="shared" si="129"/>
        <v/>
      </c>
      <c r="M195" s="1164" t="str">
        <f t="shared" si="129"/>
        <v/>
      </c>
      <c r="N195" s="1164" t="str">
        <f t="shared" si="129"/>
        <v/>
      </c>
      <c r="O195" s="1164" t="str">
        <f t="shared" si="129"/>
        <v/>
      </c>
      <c r="P195" s="1164" t="str">
        <f t="shared" si="129"/>
        <v/>
      </c>
      <c r="Q195" s="1164" t="str">
        <f t="shared" si="129"/>
        <v/>
      </c>
      <c r="R195" s="1164" t="str">
        <f t="shared" si="129"/>
        <v/>
      </c>
      <c r="S195" s="1164" t="str">
        <f t="shared" si="129"/>
        <v/>
      </c>
      <c r="T195" s="1164" t="str">
        <f t="shared" si="129"/>
        <v/>
      </c>
      <c r="U195" s="1164" t="str">
        <f t="shared" si="129"/>
        <v/>
      </c>
      <c r="V195" s="1164" t="str">
        <f t="shared" si="129"/>
        <v/>
      </c>
      <c r="W195" s="1164" t="str">
        <f t="shared" si="129"/>
        <v/>
      </c>
      <c r="X195" s="1164" t="str">
        <f t="shared" si="129"/>
        <v/>
      </c>
      <c r="Y195" s="1164" t="str">
        <f t="shared" si="129"/>
        <v/>
      </c>
      <c r="Z195" s="1164" t="str">
        <f t="shared" si="129"/>
        <v/>
      </c>
      <c r="AA195" s="1164" t="str">
        <f t="shared" si="129"/>
        <v/>
      </c>
      <c r="AB195" s="1164" t="str">
        <f t="shared" si="129"/>
        <v/>
      </c>
      <c r="AC195" s="1164" t="str">
        <f t="shared" si="129"/>
        <v/>
      </c>
      <c r="AD195" s="1164" t="str">
        <f t="shared" si="129"/>
        <v/>
      </c>
      <c r="AE195" s="1164" t="str">
        <f t="shared" si="129"/>
        <v/>
      </c>
      <c r="AF195" s="1164" t="str">
        <f t="shared" si="129"/>
        <v/>
      </c>
      <c r="AG195" s="1164" t="str">
        <f t="shared" si="129"/>
        <v/>
      </c>
      <c r="AH195" s="1164" t="str">
        <f t="shared" si="129"/>
        <v/>
      </c>
      <c r="AI195" s="1164" t="str">
        <f t="shared" si="129"/>
        <v/>
      </c>
      <c r="AJ195" s="1164" t="str">
        <f t="shared" si="129"/>
        <v/>
      </c>
      <c r="AK195" s="3602"/>
      <c r="AL195" s="3605"/>
      <c r="AM195" s="3608"/>
      <c r="AN195" s="3555"/>
      <c r="AO195" s="3553"/>
      <c r="AP195" s="1035"/>
      <c r="AQ195" s="3576"/>
      <c r="AR195" s="3576"/>
    </row>
    <row r="196" spans="2:44" s="1165" customFormat="1" ht="21" customHeight="1">
      <c r="B196" s="1166" t="s">
        <v>1945</v>
      </c>
      <c r="C196" s="1167" t="s">
        <v>1953</v>
      </c>
      <c r="D196" s="1103" t="s">
        <v>1954</v>
      </c>
      <c r="E196" s="1104" t="s">
        <v>1948</v>
      </c>
      <c r="F196" s="1105"/>
      <c r="G196" s="1106"/>
      <c r="H196" s="1106"/>
      <c r="I196" s="1106"/>
      <c r="J196" s="1106"/>
      <c r="K196" s="1106"/>
      <c r="L196" s="1106"/>
      <c r="M196" s="1106"/>
      <c r="N196" s="1106"/>
      <c r="O196" s="1106"/>
      <c r="P196" s="1106"/>
      <c r="Q196" s="1106"/>
      <c r="R196" s="1106"/>
      <c r="S196" s="1106"/>
      <c r="T196" s="1106"/>
      <c r="U196" s="1106"/>
      <c r="V196" s="1106"/>
      <c r="W196" s="1106"/>
      <c r="X196" s="1106"/>
      <c r="Y196" s="1106"/>
      <c r="Z196" s="1106"/>
      <c r="AA196" s="1106"/>
      <c r="AB196" s="1106"/>
      <c r="AC196" s="1106"/>
      <c r="AD196" s="1106"/>
      <c r="AE196" s="1106"/>
      <c r="AF196" s="1106"/>
      <c r="AG196" s="1134"/>
      <c r="AH196" s="1134"/>
      <c r="AI196" s="1134"/>
      <c r="AJ196" s="1134"/>
      <c r="AK196" s="3603"/>
      <c r="AL196" s="3606"/>
      <c r="AM196" s="3609"/>
      <c r="AN196" s="1108" t="s">
        <v>1962</v>
      </c>
      <c r="AO196" s="1107" t="s">
        <v>863</v>
      </c>
      <c r="AP196" s="1035"/>
      <c r="AQ196" s="3577"/>
      <c r="AR196" s="3577"/>
    </row>
    <row r="197" spans="2:44" s="1165" customFormat="1" ht="13.5" customHeight="1">
      <c r="B197" s="3580" t="s">
        <v>830</v>
      </c>
      <c r="C197" s="3583" t="s">
        <v>831</v>
      </c>
      <c r="D197" s="1109" t="s">
        <v>1935</v>
      </c>
      <c r="E197" s="1110"/>
      <c r="F197" s="1111"/>
      <c r="G197" s="1112"/>
      <c r="H197" s="1112"/>
      <c r="I197" s="1112"/>
      <c r="J197" s="1175"/>
      <c r="K197" s="1175"/>
      <c r="L197" s="1175"/>
      <c r="M197" s="1175"/>
      <c r="N197" s="1112"/>
      <c r="O197" s="1112"/>
      <c r="P197" s="1112"/>
      <c r="Q197" s="1175"/>
      <c r="R197" s="1175"/>
      <c r="S197" s="1175"/>
      <c r="T197" s="1175"/>
      <c r="U197" s="1112"/>
      <c r="V197" s="1112"/>
      <c r="W197" s="1112"/>
      <c r="X197" s="1175"/>
      <c r="Y197" s="1175"/>
      <c r="Z197" s="1175"/>
      <c r="AA197" s="1175"/>
      <c r="AB197" s="1112"/>
      <c r="AC197" s="1112"/>
      <c r="AD197" s="1175"/>
      <c r="AE197" s="1175"/>
      <c r="AF197" s="1175"/>
      <c r="AG197" s="1175"/>
      <c r="AH197" s="1175"/>
      <c r="AI197" s="1175"/>
      <c r="AJ197" s="1181"/>
      <c r="AK197" s="1114">
        <f>IF(D197="","",COUNT($F$194:$AJ$194)-AL197)</f>
        <v>0</v>
      </c>
      <c r="AL197" s="1115">
        <f>IF(D197="","",AQ197+AR197)</f>
        <v>0</v>
      </c>
      <c r="AM197" s="1115">
        <f>IF(D197="","",COUNTIF(F197:AJ197,"休"))</f>
        <v>0</v>
      </c>
      <c r="AN197" s="1116" t="str">
        <f>IF(D197="","",IFERROR(ROUND(AM197/AK197,3),""))</f>
        <v/>
      </c>
      <c r="AO197" s="3586" t="e">
        <f>ROUND(AVERAGE(AN197:AN212),3)</f>
        <v>#DIV/0!</v>
      </c>
      <c r="AP197" s="1035"/>
      <c r="AQ197" s="1117">
        <f>+COUNTIF(F197:AJ197,"－")</f>
        <v>0</v>
      </c>
      <c r="AR197" s="1117">
        <f>+COUNTIF(F197:AJ197,"外")</f>
        <v>0</v>
      </c>
    </row>
    <row r="198" spans="2:44" s="1165" customFormat="1" ht="13.5" customHeight="1">
      <c r="B198" s="3581"/>
      <c r="C198" s="3584"/>
      <c r="D198" s="1118" t="s">
        <v>1936</v>
      </c>
      <c r="E198" s="1110"/>
      <c r="F198" s="1170"/>
      <c r="G198" s="1120"/>
      <c r="H198" s="1120"/>
      <c r="I198" s="1142"/>
      <c r="J198" s="1142"/>
      <c r="K198" s="1142"/>
      <c r="L198" s="1130"/>
      <c r="M198" s="1130"/>
      <c r="N198" s="1130"/>
      <c r="O198" s="1142"/>
      <c r="P198" s="1142"/>
      <c r="Q198" s="1142"/>
      <c r="R198" s="1142"/>
      <c r="S198" s="1130"/>
      <c r="T198" s="1130"/>
      <c r="U198" s="1130"/>
      <c r="V198" s="1142"/>
      <c r="W198" s="1142"/>
      <c r="X198" s="1142"/>
      <c r="Y198" s="1142"/>
      <c r="Z198" s="1130"/>
      <c r="AA198" s="1130"/>
      <c r="AB198" s="1130"/>
      <c r="AC198" s="1142"/>
      <c r="AD198" s="1142"/>
      <c r="AE198" s="1142"/>
      <c r="AF198" s="1142"/>
      <c r="AG198" s="1130"/>
      <c r="AH198" s="1130"/>
      <c r="AI198" s="1130"/>
      <c r="AJ198" s="1171"/>
      <c r="AK198" s="1114">
        <f t="shared" ref="AK198:AK202" si="130">IF(D198="","",COUNT($F$194:$AJ$194)-AL198)</f>
        <v>0</v>
      </c>
      <c r="AL198" s="1115">
        <f t="shared" ref="AL198:AL202" si="131">IF(D198="","",AQ198+AR198)</f>
        <v>0</v>
      </c>
      <c r="AM198" s="1115">
        <f t="shared" ref="AM198:AM202" si="132">IF(D198="","",COUNTIF(F198:AJ198,"休"))</f>
        <v>0</v>
      </c>
      <c r="AN198" s="1116" t="str">
        <f t="shared" ref="AN198:AN202" si="133">IF(D198="","",IFERROR(ROUND(AM198/AK198,3),""))</f>
        <v/>
      </c>
      <c r="AO198" s="3587"/>
      <c r="AP198" s="1035"/>
      <c r="AQ198" s="1117">
        <f>+COUNTIF(F198:AJ198,"－")</f>
        <v>0</v>
      </c>
      <c r="AR198" s="1117">
        <f>+COUNTIF(F198:AJ198,"外")</f>
        <v>0</v>
      </c>
    </row>
    <row r="199" spans="2:44" s="1165" customFormat="1">
      <c r="B199" s="3581"/>
      <c r="C199" s="3584"/>
      <c r="D199" s="1124" t="s">
        <v>1937</v>
      </c>
      <c r="E199" s="1110"/>
      <c r="F199" s="1170"/>
      <c r="G199" s="1120"/>
      <c r="H199" s="1120"/>
      <c r="I199" s="1120"/>
      <c r="J199" s="1120"/>
      <c r="K199" s="1120"/>
      <c r="L199" s="1120"/>
      <c r="M199" s="1120"/>
      <c r="N199" s="1120"/>
      <c r="O199" s="1120"/>
      <c r="P199" s="1120"/>
      <c r="Q199" s="1120"/>
      <c r="R199" s="1120"/>
      <c r="S199" s="1120"/>
      <c r="T199" s="1120"/>
      <c r="U199" s="1120"/>
      <c r="V199" s="1120"/>
      <c r="W199" s="1120"/>
      <c r="X199" s="1120"/>
      <c r="Y199" s="1120"/>
      <c r="Z199" s="1120"/>
      <c r="AA199" s="1120"/>
      <c r="AB199" s="1120"/>
      <c r="AC199" s="1120"/>
      <c r="AD199" s="1120"/>
      <c r="AE199" s="1120"/>
      <c r="AF199" s="1120"/>
      <c r="AG199" s="1171"/>
      <c r="AH199" s="1171"/>
      <c r="AI199" s="1171"/>
      <c r="AJ199" s="1171"/>
      <c r="AK199" s="1114">
        <f t="shared" si="130"/>
        <v>0</v>
      </c>
      <c r="AL199" s="1115">
        <f t="shared" si="131"/>
        <v>0</v>
      </c>
      <c r="AM199" s="1115">
        <f t="shared" si="132"/>
        <v>0</v>
      </c>
      <c r="AN199" s="1116" t="str">
        <f t="shared" si="133"/>
        <v/>
      </c>
      <c r="AO199" s="3587"/>
      <c r="AP199" s="1035"/>
      <c r="AQ199" s="1117">
        <f>+COUNTIF(F199:AJ199,"－")</f>
        <v>0</v>
      </c>
      <c r="AR199" s="1117">
        <f t="shared" ref="AR199:AR202" si="134">+COUNTIF(F199:AJ199,"外")</f>
        <v>0</v>
      </c>
    </row>
    <row r="200" spans="2:44" s="1165" customFormat="1">
      <c r="B200" s="3581"/>
      <c r="C200" s="3584"/>
      <c r="D200" s="1124" t="s">
        <v>1938</v>
      </c>
      <c r="E200" s="1125"/>
      <c r="F200" s="1170"/>
      <c r="G200" s="1120"/>
      <c r="H200" s="1120"/>
      <c r="I200" s="1120"/>
      <c r="J200" s="1120"/>
      <c r="K200" s="1120"/>
      <c r="L200" s="1120"/>
      <c r="M200" s="1120"/>
      <c r="N200" s="1120"/>
      <c r="O200" s="1120"/>
      <c r="P200" s="1120"/>
      <c r="Q200" s="1120"/>
      <c r="R200" s="1120"/>
      <c r="S200" s="1120"/>
      <c r="T200" s="1120"/>
      <c r="U200" s="1120"/>
      <c r="V200" s="1120"/>
      <c r="W200" s="1120"/>
      <c r="X200" s="1120"/>
      <c r="Y200" s="1120"/>
      <c r="Z200" s="1120"/>
      <c r="AA200" s="1120"/>
      <c r="AB200" s="1120"/>
      <c r="AC200" s="1120"/>
      <c r="AD200" s="1120"/>
      <c r="AE200" s="1120"/>
      <c r="AF200" s="1120"/>
      <c r="AG200" s="1120"/>
      <c r="AH200" s="1171"/>
      <c r="AI200" s="1171"/>
      <c r="AJ200" s="1171"/>
      <c r="AK200" s="1114">
        <f t="shared" si="130"/>
        <v>0</v>
      </c>
      <c r="AL200" s="1115">
        <f t="shared" si="131"/>
        <v>0</v>
      </c>
      <c r="AM200" s="1115">
        <f t="shared" si="132"/>
        <v>0</v>
      </c>
      <c r="AN200" s="1116" t="str">
        <f t="shared" si="133"/>
        <v/>
      </c>
      <c r="AO200" s="3587"/>
      <c r="AP200" s="1035"/>
      <c r="AQ200" s="1117">
        <f>+COUNTIF(F200:AJ200,"－")</f>
        <v>0</v>
      </c>
      <c r="AR200" s="1117">
        <f t="shared" si="134"/>
        <v>0</v>
      </c>
    </row>
    <row r="201" spans="2:44" s="1165" customFormat="1">
      <c r="B201" s="3581"/>
      <c r="C201" s="3584"/>
      <c r="D201" s="1124" t="s">
        <v>1939</v>
      </c>
      <c r="E201" s="1110"/>
      <c r="F201" s="1170"/>
      <c r="G201" s="1120"/>
      <c r="H201" s="1120"/>
      <c r="I201" s="1120"/>
      <c r="J201" s="1120"/>
      <c r="K201" s="1120"/>
      <c r="L201" s="1120"/>
      <c r="M201" s="1120"/>
      <c r="N201" s="1120"/>
      <c r="O201" s="1120"/>
      <c r="P201" s="1120"/>
      <c r="Q201" s="1120"/>
      <c r="R201" s="1120"/>
      <c r="S201" s="1120"/>
      <c r="T201" s="1120"/>
      <c r="U201" s="1120"/>
      <c r="V201" s="1120"/>
      <c r="W201" s="1120"/>
      <c r="X201" s="1120"/>
      <c r="Y201" s="1120"/>
      <c r="Z201" s="1120"/>
      <c r="AA201" s="1120"/>
      <c r="AB201" s="1120"/>
      <c r="AC201" s="1120"/>
      <c r="AD201" s="1120"/>
      <c r="AE201" s="1120"/>
      <c r="AF201" s="1120"/>
      <c r="AG201" s="1120"/>
      <c r="AH201" s="1120"/>
      <c r="AI201" s="1120"/>
      <c r="AJ201" s="1120"/>
      <c r="AK201" s="1114">
        <f t="shared" si="130"/>
        <v>0</v>
      </c>
      <c r="AL201" s="1115">
        <f t="shared" si="131"/>
        <v>0</v>
      </c>
      <c r="AM201" s="1115">
        <f t="shared" si="132"/>
        <v>0</v>
      </c>
      <c r="AN201" s="1116" t="str">
        <f t="shared" si="133"/>
        <v/>
      </c>
      <c r="AO201" s="3587"/>
      <c r="AP201" s="1035"/>
      <c r="AQ201" s="1117">
        <f t="shared" ref="AQ201:AQ202" si="135">+COUNTIF(F201:AJ201,"－")</f>
        <v>0</v>
      </c>
      <c r="AR201" s="1117">
        <f t="shared" si="134"/>
        <v>0</v>
      </c>
    </row>
    <row r="202" spans="2:44" s="1165" customFormat="1">
      <c r="B202" s="3582"/>
      <c r="C202" s="3585"/>
      <c r="D202" s="1126">
        <f>E$29</f>
        <v>0</v>
      </c>
      <c r="E202" s="1127"/>
      <c r="F202" s="1182"/>
      <c r="G202" s="1130"/>
      <c r="H202" s="1130"/>
      <c r="I202" s="1130"/>
      <c r="J202" s="1130"/>
      <c r="K202" s="1130"/>
      <c r="L202" s="1130"/>
      <c r="M202" s="1130"/>
      <c r="N202" s="1130"/>
      <c r="O202" s="1130"/>
      <c r="P202" s="1130"/>
      <c r="Q202" s="1130"/>
      <c r="R202" s="1130"/>
      <c r="S202" s="1130"/>
      <c r="T202" s="1130"/>
      <c r="U202" s="1130"/>
      <c r="V202" s="1130"/>
      <c r="W202" s="1130"/>
      <c r="X202" s="1130"/>
      <c r="Y202" s="1130"/>
      <c r="Z202" s="1130"/>
      <c r="AA202" s="1130"/>
      <c r="AB202" s="1130"/>
      <c r="AC202" s="1130"/>
      <c r="AD202" s="1130"/>
      <c r="AE202" s="1130"/>
      <c r="AF202" s="1130"/>
      <c r="AG202" s="1131"/>
      <c r="AH202" s="1131"/>
      <c r="AI202" s="1131"/>
      <c r="AJ202" s="1131"/>
      <c r="AK202" s="1114">
        <f t="shared" si="130"/>
        <v>0</v>
      </c>
      <c r="AL202" s="1115">
        <f t="shared" si="131"/>
        <v>0</v>
      </c>
      <c r="AM202" s="1132">
        <f t="shared" si="132"/>
        <v>0</v>
      </c>
      <c r="AN202" s="1116" t="str">
        <f t="shared" si="133"/>
        <v/>
      </c>
      <c r="AO202" s="3587"/>
      <c r="AP202" s="1035"/>
      <c r="AQ202" s="1117">
        <f t="shared" si="135"/>
        <v>0</v>
      </c>
      <c r="AR202" s="1117">
        <f t="shared" si="134"/>
        <v>0</v>
      </c>
    </row>
    <row r="203" spans="2:44" s="1165" customFormat="1" ht="15" customHeight="1">
      <c r="B203" s="3580" t="s">
        <v>832</v>
      </c>
      <c r="C203" s="3583" t="s">
        <v>833</v>
      </c>
      <c r="D203" s="1103" t="s">
        <v>1951</v>
      </c>
      <c r="E203" s="1133" t="s">
        <v>1948</v>
      </c>
      <c r="F203" s="1105"/>
      <c r="G203" s="1106"/>
      <c r="H203" s="1106"/>
      <c r="I203" s="1106"/>
      <c r="J203" s="1106"/>
      <c r="K203" s="1106"/>
      <c r="L203" s="1106"/>
      <c r="M203" s="1106"/>
      <c r="N203" s="1106"/>
      <c r="O203" s="1106"/>
      <c r="P203" s="1106"/>
      <c r="Q203" s="1106"/>
      <c r="R203" s="1106"/>
      <c r="S203" s="1106"/>
      <c r="T203" s="1106"/>
      <c r="U203" s="1106"/>
      <c r="V203" s="1106"/>
      <c r="W203" s="1106"/>
      <c r="X203" s="1106"/>
      <c r="Y203" s="1106"/>
      <c r="Z203" s="1106"/>
      <c r="AA203" s="1106"/>
      <c r="AB203" s="1106"/>
      <c r="AC203" s="1106"/>
      <c r="AD203" s="1106"/>
      <c r="AE203" s="1106"/>
      <c r="AF203" s="1106"/>
      <c r="AG203" s="1134"/>
      <c r="AH203" s="1134"/>
      <c r="AI203" s="1134"/>
      <c r="AJ203" s="1134"/>
      <c r="AK203" s="1135"/>
      <c r="AL203" s="1117"/>
      <c r="AM203" s="1136"/>
      <c r="AN203" s="1137"/>
      <c r="AO203" s="3587"/>
      <c r="AP203" s="1035"/>
      <c r="AQ203" s="1039"/>
      <c r="AR203" s="1039"/>
    </row>
    <row r="204" spans="2:44" s="1165" customFormat="1">
      <c r="B204" s="3581"/>
      <c r="C204" s="3584"/>
      <c r="D204" s="1138" t="s">
        <v>1935</v>
      </c>
      <c r="E204" s="1110"/>
      <c r="F204" s="1168"/>
      <c r="G204" s="1175"/>
      <c r="H204" s="1175"/>
      <c r="I204" s="1175"/>
      <c r="J204" s="1175"/>
      <c r="K204" s="1175"/>
      <c r="L204" s="1175"/>
      <c r="M204" s="1175"/>
      <c r="N204" s="1175"/>
      <c r="O204" s="1175"/>
      <c r="P204" s="1175"/>
      <c r="Q204" s="1175"/>
      <c r="R204" s="1175"/>
      <c r="S204" s="1175"/>
      <c r="T204" s="1175"/>
      <c r="U204" s="1175"/>
      <c r="V204" s="1175"/>
      <c r="W204" s="1175"/>
      <c r="X204" s="1175"/>
      <c r="Y204" s="1175"/>
      <c r="Z204" s="1175"/>
      <c r="AA204" s="1175"/>
      <c r="AB204" s="1175"/>
      <c r="AC204" s="1175"/>
      <c r="AD204" s="1175"/>
      <c r="AE204" s="1175"/>
      <c r="AF204" s="1175"/>
      <c r="AG204" s="1175"/>
      <c r="AH204" s="1175"/>
      <c r="AI204" s="1175"/>
      <c r="AJ204" s="1175"/>
      <c r="AK204" s="1114">
        <f>IF(D204="","",COUNT($F$194:$AJ$194)-AL204)</f>
        <v>0</v>
      </c>
      <c r="AL204" s="1115">
        <f>IF(D204="","",AQ204+AR204)</f>
        <v>0</v>
      </c>
      <c r="AM204" s="1115">
        <f>IF(D204="","",COUNTIF(F204:AJ204,"休"))</f>
        <v>0</v>
      </c>
      <c r="AN204" s="1116" t="str">
        <f>IF(D204="","",IFERROR(ROUND(AM204/AK204,3),""))</f>
        <v/>
      </c>
      <c r="AO204" s="3587"/>
      <c r="AP204" s="1035"/>
      <c r="AQ204" s="1117">
        <f>+COUNTIF(F204:AJ204,"－")</f>
        <v>0</v>
      </c>
      <c r="AR204" s="1117">
        <f>+COUNTIF(F204:AJ204,"外")</f>
        <v>0</v>
      </c>
    </row>
    <row r="205" spans="2:44" s="1165" customFormat="1">
      <c r="B205" s="3581"/>
      <c r="C205" s="3584"/>
      <c r="D205" s="1118" t="s">
        <v>1936</v>
      </c>
      <c r="E205" s="1139"/>
      <c r="F205" s="1177"/>
      <c r="G205" s="1130"/>
      <c r="H205" s="1130"/>
      <c r="I205" s="1130"/>
      <c r="J205" s="1130"/>
      <c r="K205" s="1130"/>
      <c r="L205" s="1130"/>
      <c r="M205" s="1130"/>
      <c r="N205" s="1130"/>
      <c r="O205" s="1130"/>
      <c r="P205" s="1130"/>
      <c r="Q205" s="1130"/>
      <c r="R205" s="1130"/>
      <c r="S205" s="1130"/>
      <c r="T205" s="1130"/>
      <c r="U205" s="1130"/>
      <c r="V205" s="1130"/>
      <c r="W205" s="1130"/>
      <c r="X205" s="1130"/>
      <c r="Y205" s="1130"/>
      <c r="Z205" s="1130"/>
      <c r="AA205" s="1130"/>
      <c r="AB205" s="1130"/>
      <c r="AC205" s="1130"/>
      <c r="AD205" s="1130"/>
      <c r="AE205" s="1130"/>
      <c r="AF205" s="1130"/>
      <c r="AG205" s="1130"/>
      <c r="AH205" s="1130"/>
      <c r="AI205" s="1130"/>
      <c r="AJ205" s="1130"/>
      <c r="AK205" s="1114">
        <f t="shared" ref="AK205:AK207" si="136">IF(D205="","",COUNT($F$194:$AJ$194)-AL205)</f>
        <v>0</v>
      </c>
      <c r="AL205" s="1115">
        <f t="shared" ref="AL205:AL207" si="137">IF(D205="","",AQ205+AR205)</f>
        <v>0</v>
      </c>
      <c r="AM205" s="1115">
        <f t="shared" ref="AM205:AM207" si="138">IF(D205="","",COUNTIF(F205:AJ205,"休"))</f>
        <v>0</v>
      </c>
      <c r="AN205" s="1116" t="str">
        <f t="shared" ref="AN205:AN207" si="139">IF(D205="","",IFERROR(ROUND(AM205/AK205,3),""))</f>
        <v/>
      </c>
      <c r="AO205" s="3587"/>
      <c r="AP205" s="1035"/>
      <c r="AQ205" s="1117">
        <f>+COUNTIF(F205:AJ205,"－")</f>
        <v>0</v>
      </c>
      <c r="AR205" s="1117">
        <f>+COUNTIF(F205:AJ205,"外")</f>
        <v>0</v>
      </c>
    </row>
    <row r="206" spans="2:44" s="1165" customFormat="1">
      <c r="B206" s="3581"/>
      <c r="C206" s="3584"/>
      <c r="D206" s="1035"/>
      <c r="E206" s="1139"/>
      <c r="F206" s="1170"/>
      <c r="G206" s="1120"/>
      <c r="H206" s="1120"/>
      <c r="I206" s="1120"/>
      <c r="J206" s="1120"/>
      <c r="K206" s="1120"/>
      <c r="L206" s="1120"/>
      <c r="M206" s="1120"/>
      <c r="N206" s="1120"/>
      <c r="O206" s="1120"/>
      <c r="P206" s="1120"/>
      <c r="Q206" s="1120"/>
      <c r="R206" s="1120"/>
      <c r="S206" s="1120"/>
      <c r="T206" s="1120"/>
      <c r="U206" s="1120"/>
      <c r="V206" s="1120"/>
      <c r="W206" s="1120"/>
      <c r="X206" s="1120"/>
      <c r="Y206" s="1120"/>
      <c r="Z206" s="1120"/>
      <c r="AA206" s="1120"/>
      <c r="AB206" s="1120"/>
      <c r="AC206" s="1120"/>
      <c r="AD206" s="1120"/>
      <c r="AE206" s="1120"/>
      <c r="AF206" s="1120"/>
      <c r="AG206" s="1121"/>
      <c r="AH206" s="1121"/>
      <c r="AI206" s="1121"/>
      <c r="AJ206" s="1121"/>
      <c r="AK206" s="1114" t="str">
        <f t="shared" si="136"/>
        <v/>
      </c>
      <c r="AL206" s="1115" t="str">
        <f t="shared" si="137"/>
        <v/>
      </c>
      <c r="AM206" s="1115" t="str">
        <f t="shared" si="138"/>
        <v/>
      </c>
      <c r="AN206" s="1116" t="str">
        <f t="shared" si="139"/>
        <v/>
      </c>
      <c r="AO206" s="3587"/>
      <c r="AP206" s="1035"/>
      <c r="AQ206" s="1117">
        <f>+COUNTIF(F206:AJ206,"－")</f>
        <v>0</v>
      </c>
      <c r="AR206" s="1117">
        <f>+COUNTIF(F206:AJ206,"外")</f>
        <v>0</v>
      </c>
    </row>
    <row r="207" spans="2:44" s="1165" customFormat="1">
      <c r="B207" s="3581"/>
      <c r="C207" s="3585"/>
      <c r="D207" s="1140"/>
      <c r="E207" s="1141"/>
      <c r="F207" s="1183"/>
      <c r="G207" s="1142"/>
      <c r="H207" s="1142"/>
      <c r="I207" s="1142"/>
      <c r="J207" s="1142"/>
      <c r="K207" s="1142"/>
      <c r="L207" s="1142"/>
      <c r="M207" s="1142"/>
      <c r="N207" s="1142"/>
      <c r="O207" s="1142"/>
      <c r="P207" s="1142"/>
      <c r="Q207" s="1142"/>
      <c r="R207" s="1142"/>
      <c r="S207" s="1142"/>
      <c r="T207" s="1142"/>
      <c r="U207" s="1142"/>
      <c r="V207" s="1142"/>
      <c r="W207" s="1142"/>
      <c r="X207" s="1142"/>
      <c r="Y207" s="1142"/>
      <c r="Z207" s="1142"/>
      <c r="AA207" s="1142"/>
      <c r="AB207" s="1142"/>
      <c r="AC207" s="1142"/>
      <c r="AD207" s="1142"/>
      <c r="AE207" s="1142"/>
      <c r="AF207" s="1142"/>
      <c r="AG207" s="1113"/>
      <c r="AH207" s="1113"/>
      <c r="AI207" s="1113"/>
      <c r="AJ207" s="1113"/>
      <c r="AK207" s="1114" t="str">
        <f t="shared" si="136"/>
        <v/>
      </c>
      <c r="AL207" s="1115" t="str">
        <f t="shared" si="137"/>
        <v/>
      </c>
      <c r="AM207" s="1115" t="str">
        <f t="shared" si="138"/>
        <v/>
      </c>
      <c r="AN207" s="1116" t="str">
        <f t="shared" si="139"/>
        <v/>
      </c>
      <c r="AO207" s="3587"/>
      <c r="AP207" s="1035"/>
      <c r="AQ207" s="1117">
        <f>+COUNTIF(F207:AJ207,"－")</f>
        <v>0</v>
      </c>
      <c r="AR207" s="1117">
        <f>+COUNTIF(F207:AJ207,"外")</f>
        <v>0</v>
      </c>
    </row>
    <row r="208" spans="2:44" s="1165" customFormat="1" ht="15" customHeight="1">
      <c r="B208" s="3581"/>
      <c r="C208" s="3583" t="s">
        <v>834</v>
      </c>
      <c r="D208" s="1103" t="s">
        <v>1947</v>
      </c>
      <c r="E208" s="1143" t="s">
        <v>1948</v>
      </c>
      <c r="F208" s="1105"/>
      <c r="G208" s="1106"/>
      <c r="H208" s="1106"/>
      <c r="I208" s="1106"/>
      <c r="J208" s="1106"/>
      <c r="K208" s="1106"/>
      <c r="L208" s="1106"/>
      <c r="M208" s="1106"/>
      <c r="N208" s="1106"/>
      <c r="O208" s="1106"/>
      <c r="P208" s="1106"/>
      <c r="Q208" s="1106"/>
      <c r="R208" s="1106"/>
      <c r="S208" s="1106"/>
      <c r="T208" s="1106"/>
      <c r="U208" s="1106"/>
      <c r="V208" s="1106"/>
      <c r="W208" s="1106"/>
      <c r="X208" s="1106"/>
      <c r="Y208" s="1106"/>
      <c r="Z208" s="1106"/>
      <c r="AA208" s="1106"/>
      <c r="AB208" s="1106"/>
      <c r="AC208" s="1106"/>
      <c r="AD208" s="1106"/>
      <c r="AE208" s="1106"/>
      <c r="AF208" s="1106"/>
      <c r="AG208" s="1134"/>
      <c r="AH208" s="1134"/>
      <c r="AI208" s="1134"/>
      <c r="AJ208" s="1134"/>
      <c r="AK208" s="1135"/>
      <c r="AL208" s="1117"/>
      <c r="AM208" s="1144"/>
      <c r="AN208" s="1137"/>
      <c r="AO208" s="3587"/>
      <c r="AP208" s="1035"/>
      <c r="AQ208" s="1039"/>
      <c r="AR208" s="1039"/>
    </row>
    <row r="209" spans="2:44" s="1165" customFormat="1">
      <c r="B209" s="3581"/>
      <c r="C209" s="3584"/>
      <c r="D209" s="1145" t="s">
        <v>1936</v>
      </c>
      <c r="E209" s="1110"/>
      <c r="F209" s="1111"/>
      <c r="G209" s="1112"/>
      <c r="H209" s="1112"/>
      <c r="I209" s="1175"/>
      <c r="J209" s="1175"/>
      <c r="K209" s="1112"/>
      <c r="L209" s="1112"/>
      <c r="M209" s="1112"/>
      <c r="N209" s="1112"/>
      <c r="O209" s="1175"/>
      <c r="P209" s="1175"/>
      <c r="Q209" s="1112"/>
      <c r="R209" s="1175"/>
      <c r="S209" s="1112"/>
      <c r="T209" s="1112"/>
      <c r="U209" s="1112"/>
      <c r="V209" s="1112"/>
      <c r="W209" s="1175"/>
      <c r="X209" s="1175"/>
      <c r="Y209" s="1112"/>
      <c r="Z209" s="1175"/>
      <c r="AA209" s="1112"/>
      <c r="AB209" s="1112"/>
      <c r="AC209" s="1112"/>
      <c r="AD209" s="1112"/>
      <c r="AE209" s="1175"/>
      <c r="AF209" s="1175"/>
      <c r="AG209" s="1175"/>
      <c r="AH209" s="1175"/>
      <c r="AI209" s="1112"/>
      <c r="AJ209" s="1112"/>
      <c r="AK209" s="1114">
        <f>IF(D209="","",COUNT($F$194:$AJ$194)-AL209)</f>
        <v>0</v>
      </c>
      <c r="AL209" s="1115">
        <f>IF(D209="","",AQ209+AR209)</f>
        <v>0</v>
      </c>
      <c r="AM209" s="1115">
        <f>IF(D209="","",COUNTIF(F209:AJ209,"休"))</f>
        <v>0</v>
      </c>
      <c r="AN209" s="1116" t="str">
        <f>IF(D209="","",IFERROR(ROUND(AM209/AK209,3),""))</f>
        <v/>
      </c>
      <c r="AO209" s="3587"/>
      <c r="AP209" s="1035"/>
      <c r="AQ209" s="1117">
        <f>+COUNTIF(F209:AJ209,"－")</f>
        <v>0</v>
      </c>
      <c r="AR209" s="1117">
        <f>+COUNTIF(F209:AJ209,"外")</f>
        <v>0</v>
      </c>
    </row>
    <row r="210" spans="2:44" s="1165" customFormat="1">
      <c r="B210" s="3581"/>
      <c r="C210" s="3584"/>
      <c r="D210" s="1035"/>
      <c r="E210" s="1139"/>
      <c r="F210" s="1119"/>
      <c r="G210" s="1120"/>
      <c r="H210" s="1120"/>
      <c r="I210" s="1120"/>
      <c r="J210" s="1120"/>
      <c r="K210" s="1120"/>
      <c r="L210" s="1120"/>
      <c r="M210" s="1120"/>
      <c r="N210" s="1120"/>
      <c r="O210" s="1120"/>
      <c r="P210" s="1120"/>
      <c r="Q210" s="1120"/>
      <c r="R210" s="1120"/>
      <c r="S210" s="1120"/>
      <c r="T210" s="1120"/>
      <c r="U210" s="1120"/>
      <c r="V210" s="1120"/>
      <c r="W210" s="1120"/>
      <c r="X210" s="1120"/>
      <c r="Y210" s="1120"/>
      <c r="Z210" s="1120"/>
      <c r="AA210" s="1120"/>
      <c r="AB210" s="1120"/>
      <c r="AC210" s="1120"/>
      <c r="AD210" s="1120"/>
      <c r="AE210" s="1120"/>
      <c r="AF210" s="1120"/>
      <c r="AG210" s="1121"/>
      <c r="AH210" s="1121"/>
      <c r="AI210" s="1121"/>
      <c r="AJ210" s="1121"/>
      <c r="AK210" s="1114" t="str">
        <f t="shared" ref="AK210:AK212" si="140">IF(D210="","",COUNT($F$194:$AJ$194)-AL210)</f>
        <v/>
      </c>
      <c r="AL210" s="1115" t="str">
        <f t="shared" ref="AL210:AL212" si="141">IF(D210="","",AQ210+AR210)</f>
        <v/>
      </c>
      <c r="AM210" s="1115" t="str">
        <f t="shared" ref="AM210:AM212" si="142">IF(D210="","",COUNTIF(F210:AJ210,"休"))</f>
        <v/>
      </c>
      <c r="AN210" s="1116" t="str">
        <f t="shared" ref="AN210:AN212" si="143">IF(D210="","",IFERROR(ROUND(AM210/AK210,3),""))</f>
        <v/>
      </c>
      <c r="AO210" s="3587"/>
      <c r="AP210" s="1035"/>
      <c r="AQ210" s="1117">
        <f>+COUNTIF(F210:AJ210,"－")</f>
        <v>0</v>
      </c>
      <c r="AR210" s="1117">
        <f>+COUNTIF(F210:AJ210,"外")</f>
        <v>0</v>
      </c>
    </row>
    <row r="211" spans="2:44" s="1165" customFormat="1">
      <c r="B211" s="3581"/>
      <c r="C211" s="3584"/>
      <c r="D211" s="1147"/>
      <c r="E211" s="1139"/>
      <c r="F211" s="1119"/>
      <c r="G211" s="1120"/>
      <c r="H211" s="1120"/>
      <c r="I211" s="1120"/>
      <c r="J211" s="1120"/>
      <c r="K211" s="1120"/>
      <c r="L211" s="1120"/>
      <c r="M211" s="1120"/>
      <c r="N211" s="1120"/>
      <c r="O211" s="1120"/>
      <c r="P211" s="1120"/>
      <c r="Q211" s="1120"/>
      <c r="R211" s="1120"/>
      <c r="S211" s="1120"/>
      <c r="T211" s="1120"/>
      <c r="U211" s="1120"/>
      <c r="V211" s="1120"/>
      <c r="W211" s="1120"/>
      <c r="X211" s="1120"/>
      <c r="Y211" s="1120"/>
      <c r="Z211" s="1120"/>
      <c r="AA211" s="1120"/>
      <c r="AB211" s="1120"/>
      <c r="AC211" s="1120"/>
      <c r="AD211" s="1120"/>
      <c r="AE211" s="1120"/>
      <c r="AF211" s="1120"/>
      <c r="AG211" s="1121"/>
      <c r="AH211" s="1121"/>
      <c r="AI211" s="1121"/>
      <c r="AJ211" s="1121"/>
      <c r="AK211" s="1114" t="str">
        <f t="shared" si="140"/>
        <v/>
      </c>
      <c r="AL211" s="1115" t="str">
        <f t="shared" si="141"/>
        <v/>
      </c>
      <c r="AM211" s="1115" t="str">
        <f t="shared" si="142"/>
        <v/>
      </c>
      <c r="AN211" s="1116" t="str">
        <f t="shared" si="143"/>
        <v/>
      </c>
      <c r="AO211" s="3587"/>
      <c r="AP211" s="1035"/>
      <c r="AQ211" s="1117">
        <f>+COUNTIF(F211:AJ211,"－")</f>
        <v>0</v>
      </c>
      <c r="AR211" s="1117">
        <f>+COUNTIF(F211:AJ211,"外")</f>
        <v>0</v>
      </c>
    </row>
    <row r="212" spans="2:44" s="1165" customFormat="1" ht="13.8" thickBot="1">
      <c r="B212" s="3582"/>
      <c r="C212" s="3585"/>
      <c r="D212" s="1140"/>
      <c r="E212" s="1141"/>
      <c r="F212" s="1182"/>
      <c r="G212" s="1129"/>
      <c r="H212" s="1129"/>
      <c r="I212" s="1129"/>
      <c r="J212" s="1129"/>
      <c r="K212" s="1129"/>
      <c r="L212" s="1129"/>
      <c r="M212" s="1129"/>
      <c r="N212" s="1129"/>
      <c r="O212" s="1129"/>
      <c r="P212" s="1129"/>
      <c r="Q212" s="1129"/>
      <c r="R212" s="1129"/>
      <c r="S212" s="1129"/>
      <c r="T212" s="1129"/>
      <c r="U212" s="1129"/>
      <c r="V212" s="1129"/>
      <c r="W212" s="1129"/>
      <c r="X212" s="1129"/>
      <c r="Y212" s="1129"/>
      <c r="Z212" s="1129"/>
      <c r="AA212" s="1129"/>
      <c r="AB212" s="1129"/>
      <c r="AC212" s="1129"/>
      <c r="AD212" s="1129"/>
      <c r="AE212" s="1129"/>
      <c r="AF212" s="1129"/>
      <c r="AG212" s="1149"/>
      <c r="AH212" s="1149"/>
      <c r="AI212" s="1149"/>
      <c r="AJ212" s="1149"/>
      <c r="AK212" s="1150" t="str">
        <f t="shared" si="140"/>
        <v/>
      </c>
      <c r="AL212" s="1132" t="str">
        <f t="shared" si="141"/>
        <v/>
      </c>
      <c r="AM212" s="1132" t="str">
        <f t="shared" si="142"/>
        <v/>
      </c>
      <c r="AN212" s="1116" t="str">
        <f t="shared" si="143"/>
        <v/>
      </c>
      <c r="AO212" s="3588"/>
      <c r="AP212" s="1035"/>
      <c r="AQ212" s="1117">
        <f>+COUNTIF(F212:AJ212,"－")</f>
        <v>0</v>
      </c>
      <c r="AR212" s="1117">
        <f>+COUNTIF(F212:AJ212,"外")</f>
        <v>0</v>
      </c>
    </row>
    <row r="213" spans="2:44" ht="13.8" thickBot="1">
      <c r="B213" s="1152"/>
      <c r="C213" s="1153"/>
      <c r="D213" s="1147"/>
      <c r="E213" s="1089"/>
      <c r="F213" s="1113"/>
      <c r="G213" s="1113"/>
      <c r="H213" s="1113"/>
      <c r="I213" s="1113"/>
      <c r="J213" s="1113"/>
      <c r="K213" s="1113"/>
      <c r="L213" s="1113"/>
      <c r="M213" s="1113"/>
      <c r="N213" s="1113"/>
      <c r="O213" s="1113"/>
      <c r="P213" s="1113"/>
      <c r="Q213" s="1113"/>
      <c r="R213" s="1113"/>
      <c r="S213" s="1113"/>
      <c r="T213" s="1113"/>
      <c r="U213" s="1113"/>
      <c r="V213" s="1113"/>
      <c r="W213" s="1113"/>
      <c r="X213" s="1113"/>
      <c r="Y213" s="1113"/>
      <c r="Z213" s="1113"/>
      <c r="AA213" s="1113"/>
      <c r="AB213" s="1113"/>
      <c r="AC213" s="1113"/>
      <c r="AD213" s="1113"/>
      <c r="AE213" s="1113"/>
      <c r="AF213" s="1113"/>
      <c r="AG213" s="1113"/>
      <c r="AH213" s="1113"/>
      <c r="AI213" s="1113"/>
      <c r="AJ213" s="1113"/>
      <c r="AK213" s="1154"/>
      <c r="AL213" s="1155"/>
      <c r="AN213" s="1156" t="s">
        <v>1952</v>
      </c>
      <c r="AO213" s="1157" t="e">
        <f>IF(AO197&gt;=0.285,"OK","NG")</f>
        <v>#DIV/0!</v>
      </c>
      <c r="AQ213" s="1155"/>
      <c r="AR213" s="1155"/>
    </row>
    <row r="214" spans="2:44">
      <c r="B214" s="1152"/>
      <c r="C214" s="1153"/>
      <c r="D214" s="1147"/>
      <c r="E214" s="1089"/>
      <c r="F214" s="1113"/>
      <c r="G214" s="1113"/>
      <c r="H214" s="1113"/>
      <c r="I214" s="1113"/>
      <c r="J214" s="1113"/>
      <c r="K214" s="1113"/>
      <c r="L214" s="1113"/>
      <c r="M214" s="1113"/>
      <c r="N214" s="1113"/>
      <c r="O214" s="1113"/>
      <c r="P214" s="1113"/>
      <c r="Q214" s="1113"/>
      <c r="R214" s="1113"/>
      <c r="S214" s="1113"/>
      <c r="T214" s="1113"/>
      <c r="U214" s="1113"/>
      <c r="V214" s="1113"/>
      <c r="W214" s="1113"/>
      <c r="X214" s="1113"/>
      <c r="Y214" s="1113"/>
      <c r="Z214" s="1113"/>
      <c r="AA214" s="1113"/>
      <c r="AB214" s="1113"/>
      <c r="AC214" s="1113"/>
      <c r="AD214" s="1113"/>
      <c r="AE214" s="1113"/>
      <c r="AF214" s="1113"/>
      <c r="AG214" s="1113"/>
      <c r="AH214" s="1113"/>
      <c r="AI214" s="1113"/>
      <c r="AJ214" s="1113"/>
      <c r="AK214" s="1154"/>
      <c r="AL214" s="1155"/>
      <c r="AN214" s="1187"/>
      <c r="AO214" s="1116"/>
      <c r="AQ214" s="1155"/>
      <c r="AR214" s="1155"/>
    </row>
    <row r="215" spans="2:44" hidden="1">
      <c r="F215" s="1036" t="e">
        <f>YEAR(F218)</f>
        <v>#VALUE!</v>
      </c>
      <c r="G215" s="1036" t="e">
        <f>MONTH(F218)</f>
        <v>#VALUE!</v>
      </c>
    </row>
    <row r="216" spans="2:44">
      <c r="B216" s="3589"/>
      <c r="C216" s="3590"/>
      <c r="D216" s="3591"/>
      <c r="E216" s="1159" t="s">
        <v>1940</v>
      </c>
      <c r="F216" s="3598" t="e">
        <f>F218</f>
        <v>#VALUE!</v>
      </c>
      <c r="G216" s="3599"/>
      <c r="H216" s="3599"/>
      <c r="I216" s="3599"/>
      <c r="J216" s="3599"/>
      <c r="K216" s="3599"/>
      <c r="L216" s="3599"/>
      <c r="M216" s="3599"/>
      <c r="N216" s="3599"/>
      <c r="O216" s="3599"/>
      <c r="P216" s="3599"/>
      <c r="Q216" s="3599"/>
      <c r="R216" s="3599"/>
      <c r="S216" s="3599"/>
      <c r="T216" s="3599"/>
      <c r="U216" s="3599"/>
      <c r="V216" s="3599"/>
      <c r="W216" s="3599"/>
      <c r="X216" s="3599"/>
      <c r="Y216" s="3599"/>
      <c r="Z216" s="3599"/>
      <c r="AA216" s="3599"/>
      <c r="AB216" s="3599"/>
      <c r="AC216" s="3599"/>
      <c r="AD216" s="3599"/>
      <c r="AE216" s="3599"/>
      <c r="AF216" s="3599"/>
      <c r="AG216" s="3599"/>
      <c r="AH216" s="3599"/>
      <c r="AI216" s="3599"/>
      <c r="AJ216" s="3599"/>
      <c r="AK216" s="3601" t="s">
        <v>835</v>
      </c>
      <c r="AL216" s="3604" t="s">
        <v>836</v>
      </c>
      <c r="AM216" s="3607" t="s">
        <v>828</v>
      </c>
      <c r="AN216" s="3555" t="s">
        <v>1941</v>
      </c>
      <c r="AO216" s="3553" t="s">
        <v>1942</v>
      </c>
      <c r="AQ216" s="3576" t="s">
        <v>1963</v>
      </c>
      <c r="AR216" s="3576" t="s">
        <v>864</v>
      </c>
    </row>
    <row r="217" spans="2:44" ht="13.5" hidden="1" customHeight="1">
      <c r="B217" s="3592"/>
      <c r="C217" s="3593"/>
      <c r="D217" s="3594"/>
      <c r="E217" s="1160"/>
      <c r="F217" s="1096" t="e">
        <f>DATE($F215,$G215,1)</f>
        <v>#VALUE!</v>
      </c>
      <c r="G217" s="1096" t="e">
        <f t="shared" ref="G217:AJ217" si="144">F217+1</f>
        <v>#VALUE!</v>
      </c>
      <c r="H217" s="1096" t="e">
        <f t="shared" si="144"/>
        <v>#VALUE!</v>
      </c>
      <c r="I217" s="1096" t="e">
        <f t="shared" si="144"/>
        <v>#VALUE!</v>
      </c>
      <c r="J217" s="1096" t="e">
        <f t="shared" si="144"/>
        <v>#VALUE!</v>
      </c>
      <c r="K217" s="1096" t="e">
        <f t="shared" si="144"/>
        <v>#VALUE!</v>
      </c>
      <c r="L217" s="1096" t="e">
        <f t="shared" si="144"/>
        <v>#VALUE!</v>
      </c>
      <c r="M217" s="1096" t="e">
        <f t="shared" si="144"/>
        <v>#VALUE!</v>
      </c>
      <c r="N217" s="1096" t="e">
        <f t="shared" si="144"/>
        <v>#VALUE!</v>
      </c>
      <c r="O217" s="1096" t="e">
        <f t="shared" si="144"/>
        <v>#VALUE!</v>
      </c>
      <c r="P217" s="1096" t="e">
        <f t="shared" si="144"/>
        <v>#VALUE!</v>
      </c>
      <c r="Q217" s="1096" t="e">
        <f t="shared" si="144"/>
        <v>#VALUE!</v>
      </c>
      <c r="R217" s="1096" t="e">
        <f t="shared" si="144"/>
        <v>#VALUE!</v>
      </c>
      <c r="S217" s="1096" t="e">
        <f t="shared" si="144"/>
        <v>#VALUE!</v>
      </c>
      <c r="T217" s="1096" t="e">
        <f t="shared" si="144"/>
        <v>#VALUE!</v>
      </c>
      <c r="U217" s="1096" t="e">
        <f t="shared" si="144"/>
        <v>#VALUE!</v>
      </c>
      <c r="V217" s="1096" t="e">
        <f t="shared" si="144"/>
        <v>#VALUE!</v>
      </c>
      <c r="W217" s="1096" t="e">
        <f t="shared" si="144"/>
        <v>#VALUE!</v>
      </c>
      <c r="X217" s="1096" t="e">
        <f t="shared" si="144"/>
        <v>#VALUE!</v>
      </c>
      <c r="Y217" s="1096" t="e">
        <f t="shared" si="144"/>
        <v>#VALUE!</v>
      </c>
      <c r="Z217" s="1096" t="e">
        <f t="shared" si="144"/>
        <v>#VALUE!</v>
      </c>
      <c r="AA217" s="1096" t="e">
        <f t="shared" si="144"/>
        <v>#VALUE!</v>
      </c>
      <c r="AB217" s="1096" t="e">
        <f t="shared" si="144"/>
        <v>#VALUE!</v>
      </c>
      <c r="AC217" s="1096" t="e">
        <f t="shared" si="144"/>
        <v>#VALUE!</v>
      </c>
      <c r="AD217" s="1096" t="e">
        <f t="shared" si="144"/>
        <v>#VALUE!</v>
      </c>
      <c r="AE217" s="1096" t="e">
        <f t="shared" si="144"/>
        <v>#VALUE!</v>
      </c>
      <c r="AF217" s="1096" t="e">
        <f t="shared" si="144"/>
        <v>#VALUE!</v>
      </c>
      <c r="AG217" s="1096" t="e">
        <f t="shared" si="144"/>
        <v>#VALUE!</v>
      </c>
      <c r="AH217" s="1096" t="e">
        <f t="shared" si="144"/>
        <v>#VALUE!</v>
      </c>
      <c r="AI217" s="1096" t="e">
        <f t="shared" si="144"/>
        <v>#VALUE!</v>
      </c>
      <c r="AJ217" s="1096" t="e">
        <f t="shared" si="144"/>
        <v>#VALUE!</v>
      </c>
      <c r="AK217" s="3602"/>
      <c r="AL217" s="3605"/>
      <c r="AM217" s="3608"/>
      <c r="AN217" s="3555"/>
      <c r="AO217" s="3553"/>
      <c r="AQ217" s="3576"/>
      <c r="AR217" s="3576"/>
    </row>
    <row r="218" spans="2:44">
      <c r="B218" s="3592"/>
      <c r="C218" s="3593"/>
      <c r="D218" s="3594"/>
      <c r="E218" s="1161" t="s">
        <v>1944</v>
      </c>
      <c r="F218" s="1162" t="e">
        <f>IF(EDATE(F193,1)&gt;$F$7,"",EDATE(F193,1))</f>
        <v>#VALUE!</v>
      </c>
      <c r="G218" s="1096" t="e">
        <f t="shared" ref="G218:AJ218" si="145">IF(G217&gt;$F$7,"",IF(F218=EOMONTH(DATE($F215,$G215,1),0),"",IF(F218="","",F218+1)))</f>
        <v>#VALUE!</v>
      </c>
      <c r="H218" s="1096" t="e">
        <f t="shared" si="145"/>
        <v>#VALUE!</v>
      </c>
      <c r="I218" s="1096" t="e">
        <f t="shared" si="145"/>
        <v>#VALUE!</v>
      </c>
      <c r="J218" s="1096" t="e">
        <f t="shared" si="145"/>
        <v>#VALUE!</v>
      </c>
      <c r="K218" s="1096" t="e">
        <f t="shared" si="145"/>
        <v>#VALUE!</v>
      </c>
      <c r="L218" s="1096" t="e">
        <f t="shared" si="145"/>
        <v>#VALUE!</v>
      </c>
      <c r="M218" s="1096" t="e">
        <f t="shared" si="145"/>
        <v>#VALUE!</v>
      </c>
      <c r="N218" s="1096" t="e">
        <f t="shared" si="145"/>
        <v>#VALUE!</v>
      </c>
      <c r="O218" s="1096" t="e">
        <f t="shared" si="145"/>
        <v>#VALUE!</v>
      </c>
      <c r="P218" s="1096" t="e">
        <f t="shared" si="145"/>
        <v>#VALUE!</v>
      </c>
      <c r="Q218" s="1096" t="e">
        <f t="shared" si="145"/>
        <v>#VALUE!</v>
      </c>
      <c r="R218" s="1096" t="e">
        <f t="shared" si="145"/>
        <v>#VALUE!</v>
      </c>
      <c r="S218" s="1096" t="e">
        <f t="shared" si="145"/>
        <v>#VALUE!</v>
      </c>
      <c r="T218" s="1096" t="e">
        <f t="shared" si="145"/>
        <v>#VALUE!</v>
      </c>
      <c r="U218" s="1096" t="e">
        <f t="shared" si="145"/>
        <v>#VALUE!</v>
      </c>
      <c r="V218" s="1096" t="e">
        <f t="shared" si="145"/>
        <v>#VALUE!</v>
      </c>
      <c r="W218" s="1096" t="e">
        <f t="shared" si="145"/>
        <v>#VALUE!</v>
      </c>
      <c r="X218" s="1096" t="e">
        <f t="shared" si="145"/>
        <v>#VALUE!</v>
      </c>
      <c r="Y218" s="1096" t="e">
        <f t="shared" si="145"/>
        <v>#VALUE!</v>
      </c>
      <c r="Z218" s="1096" t="e">
        <f t="shared" si="145"/>
        <v>#VALUE!</v>
      </c>
      <c r="AA218" s="1096" t="e">
        <f t="shared" si="145"/>
        <v>#VALUE!</v>
      </c>
      <c r="AB218" s="1096" t="e">
        <f t="shared" si="145"/>
        <v>#VALUE!</v>
      </c>
      <c r="AC218" s="1096" t="e">
        <f t="shared" si="145"/>
        <v>#VALUE!</v>
      </c>
      <c r="AD218" s="1096" t="e">
        <f t="shared" si="145"/>
        <v>#VALUE!</v>
      </c>
      <c r="AE218" s="1096" t="e">
        <f t="shared" si="145"/>
        <v>#VALUE!</v>
      </c>
      <c r="AF218" s="1096" t="e">
        <f t="shared" si="145"/>
        <v>#VALUE!</v>
      </c>
      <c r="AG218" s="1096" t="e">
        <f t="shared" si="145"/>
        <v>#VALUE!</v>
      </c>
      <c r="AH218" s="1096" t="e">
        <f t="shared" si="145"/>
        <v>#VALUE!</v>
      </c>
      <c r="AI218" s="1096" t="e">
        <f t="shared" si="145"/>
        <v>#VALUE!</v>
      </c>
      <c r="AJ218" s="1096" t="e">
        <f t="shared" si="145"/>
        <v>#VALUE!</v>
      </c>
      <c r="AK218" s="3602"/>
      <c r="AL218" s="3605"/>
      <c r="AM218" s="3608"/>
      <c r="AN218" s="3555"/>
      <c r="AO218" s="3553"/>
      <c r="AQ218" s="3576"/>
      <c r="AR218" s="3576"/>
    </row>
    <row r="219" spans="2:44" s="1165" customFormat="1">
      <c r="B219" s="3595"/>
      <c r="C219" s="3596"/>
      <c r="D219" s="3597"/>
      <c r="E219" s="1163" t="s">
        <v>820</v>
      </c>
      <c r="F219" s="1164" t="str">
        <f>IFERROR(TEXT(WEEKDAY(+F218),"aaa"),"")</f>
        <v/>
      </c>
      <c r="G219" s="1164" t="str">
        <f t="shared" ref="G219:AJ219" si="146">IFERROR(TEXT(WEEKDAY(+G218),"aaa"),"")</f>
        <v/>
      </c>
      <c r="H219" s="1164" t="str">
        <f t="shared" si="146"/>
        <v/>
      </c>
      <c r="I219" s="1164" t="str">
        <f t="shared" si="146"/>
        <v/>
      </c>
      <c r="J219" s="1164" t="str">
        <f t="shared" si="146"/>
        <v/>
      </c>
      <c r="K219" s="1164" t="str">
        <f t="shared" si="146"/>
        <v/>
      </c>
      <c r="L219" s="1164" t="str">
        <f t="shared" si="146"/>
        <v/>
      </c>
      <c r="M219" s="1164" t="str">
        <f t="shared" si="146"/>
        <v/>
      </c>
      <c r="N219" s="1164" t="str">
        <f t="shared" si="146"/>
        <v/>
      </c>
      <c r="O219" s="1164" t="str">
        <f t="shared" si="146"/>
        <v/>
      </c>
      <c r="P219" s="1164" t="str">
        <f t="shared" si="146"/>
        <v/>
      </c>
      <c r="Q219" s="1164" t="str">
        <f t="shared" si="146"/>
        <v/>
      </c>
      <c r="R219" s="1164" t="str">
        <f t="shared" si="146"/>
        <v/>
      </c>
      <c r="S219" s="1164" t="str">
        <f t="shared" si="146"/>
        <v/>
      </c>
      <c r="T219" s="1164" t="str">
        <f t="shared" si="146"/>
        <v/>
      </c>
      <c r="U219" s="1164" t="str">
        <f t="shared" si="146"/>
        <v/>
      </c>
      <c r="V219" s="1164" t="str">
        <f t="shared" si="146"/>
        <v/>
      </c>
      <c r="W219" s="1164" t="str">
        <f t="shared" si="146"/>
        <v/>
      </c>
      <c r="X219" s="1164" t="str">
        <f t="shared" si="146"/>
        <v/>
      </c>
      <c r="Y219" s="1164" t="str">
        <f t="shared" si="146"/>
        <v/>
      </c>
      <c r="Z219" s="1164" t="str">
        <f t="shared" si="146"/>
        <v/>
      </c>
      <c r="AA219" s="1164" t="str">
        <f t="shared" si="146"/>
        <v/>
      </c>
      <c r="AB219" s="1164" t="str">
        <f t="shared" si="146"/>
        <v/>
      </c>
      <c r="AC219" s="1164" t="str">
        <f t="shared" si="146"/>
        <v/>
      </c>
      <c r="AD219" s="1164" t="str">
        <f t="shared" si="146"/>
        <v/>
      </c>
      <c r="AE219" s="1164" t="str">
        <f t="shared" si="146"/>
        <v/>
      </c>
      <c r="AF219" s="1164" t="str">
        <f t="shared" si="146"/>
        <v/>
      </c>
      <c r="AG219" s="1164" t="str">
        <f t="shared" si="146"/>
        <v/>
      </c>
      <c r="AH219" s="1164" t="str">
        <f t="shared" si="146"/>
        <v/>
      </c>
      <c r="AI219" s="1164" t="str">
        <f t="shared" si="146"/>
        <v/>
      </c>
      <c r="AJ219" s="1164" t="str">
        <f t="shared" si="146"/>
        <v/>
      </c>
      <c r="AK219" s="3602"/>
      <c r="AL219" s="3605"/>
      <c r="AM219" s="3608"/>
      <c r="AN219" s="3555"/>
      <c r="AO219" s="3553"/>
      <c r="AP219" s="1035"/>
      <c r="AQ219" s="3576"/>
      <c r="AR219" s="3576"/>
    </row>
    <row r="220" spans="2:44" s="1165" customFormat="1" ht="21" customHeight="1">
      <c r="B220" s="1166" t="s">
        <v>1945</v>
      </c>
      <c r="C220" s="1167" t="s">
        <v>1946</v>
      </c>
      <c r="D220" s="1103" t="s">
        <v>1947</v>
      </c>
      <c r="E220" s="1104" t="s">
        <v>1948</v>
      </c>
      <c r="F220" s="1105" t="s">
        <v>865</v>
      </c>
      <c r="G220" s="1106" t="s">
        <v>865</v>
      </c>
      <c r="H220" s="1106" t="s">
        <v>865</v>
      </c>
      <c r="I220" s="1106" t="s">
        <v>865</v>
      </c>
      <c r="J220" s="1106" t="s">
        <v>865</v>
      </c>
      <c r="K220" s="1106" t="s">
        <v>865</v>
      </c>
      <c r="L220" s="1106" t="s">
        <v>865</v>
      </c>
      <c r="M220" s="1106" t="s">
        <v>865</v>
      </c>
      <c r="N220" s="1106" t="s">
        <v>865</v>
      </c>
      <c r="O220" s="1106" t="s">
        <v>865</v>
      </c>
      <c r="P220" s="1106" t="s">
        <v>865</v>
      </c>
      <c r="Q220" s="1106" t="s">
        <v>865</v>
      </c>
      <c r="R220" s="1106" t="s">
        <v>865</v>
      </c>
      <c r="S220" s="1106" t="s">
        <v>865</v>
      </c>
      <c r="T220" s="1106" t="s">
        <v>865</v>
      </c>
      <c r="U220" s="1106" t="s">
        <v>865</v>
      </c>
      <c r="V220" s="1106" t="s">
        <v>865</v>
      </c>
      <c r="W220" s="1106" t="s">
        <v>865</v>
      </c>
      <c r="X220" s="1106" t="s">
        <v>865</v>
      </c>
      <c r="Y220" s="1106" t="s">
        <v>865</v>
      </c>
      <c r="Z220" s="1106" t="s">
        <v>865</v>
      </c>
      <c r="AA220" s="1106" t="s">
        <v>865</v>
      </c>
      <c r="AB220" s="1106" t="s">
        <v>865</v>
      </c>
      <c r="AC220" s="1106" t="s">
        <v>865</v>
      </c>
      <c r="AD220" s="1106" t="s">
        <v>865</v>
      </c>
      <c r="AE220" s="1106" t="s">
        <v>865</v>
      </c>
      <c r="AF220" s="1106" t="s">
        <v>865</v>
      </c>
      <c r="AG220" s="1106" t="s">
        <v>865</v>
      </c>
      <c r="AH220" s="1106" t="s">
        <v>865</v>
      </c>
      <c r="AI220" s="1106" t="s">
        <v>865</v>
      </c>
      <c r="AJ220" s="1188" t="s">
        <v>865</v>
      </c>
      <c r="AK220" s="3603"/>
      <c r="AL220" s="3606"/>
      <c r="AM220" s="3609"/>
      <c r="AN220" s="1108" t="s">
        <v>1958</v>
      </c>
      <c r="AO220" s="1107" t="s">
        <v>863</v>
      </c>
      <c r="AP220" s="1035"/>
      <c r="AQ220" s="3577"/>
      <c r="AR220" s="3577"/>
    </row>
    <row r="221" spans="2:44" s="1165" customFormat="1" ht="13.5" customHeight="1">
      <c r="B221" s="3580" t="s">
        <v>830</v>
      </c>
      <c r="C221" s="3583" t="s">
        <v>831</v>
      </c>
      <c r="D221" s="1109" t="s">
        <v>1935</v>
      </c>
      <c r="E221" s="1110"/>
      <c r="F221" s="1189"/>
      <c r="G221" s="1175"/>
      <c r="H221" s="1175"/>
      <c r="I221" s="1175"/>
      <c r="J221" s="1175"/>
      <c r="K221" s="1175"/>
      <c r="L221" s="1175"/>
      <c r="M221" s="1175"/>
      <c r="N221" s="1175"/>
      <c r="O221" s="1175"/>
      <c r="P221" s="1175"/>
      <c r="Q221" s="1175"/>
      <c r="R221" s="1175"/>
      <c r="S221" s="1175"/>
      <c r="T221" s="1175"/>
      <c r="U221" s="1175"/>
      <c r="V221" s="1175"/>
      <c r="W221" s="1175"/>
      <c r="X221" s="1175"/>
      <c r="Y221" s="1175"/>
      <c r="Z221" s="1175"/>
      <c r="AA221" s="1175"/>
      <c r="AB221" s="1175"/>
      <c r="AC221" s="1175"/>
      <c r="AD221" s="1175"/>
      <c r="AE221" s="1175"/>
      <c r="AF221" s="1175"/>
      <c r="AG221" s="1175"/>
      <c r="AH221" s="1175"/>
      <c r="AI221" s="1175"/>
      <c r="AJ221" s="1190"/>
      <c r="AK221" s="1114">
        <f>IF(D221="","",COUNT($F$218:$AJ$218)-AL221)</f>
        <v>0</v>
      </c>
      <c r="AL221" s="1115">
        <f>IF(D221="","",AQ221+AR221)</f>
        <v>0</v>
      </c>
      <c r="AM221" s="1115">
        <f>IF(D221="","",COUNTIF(F221:AJ221,"休"))</f>
        <v>0</v>
      </c>
      <c r="AN221" s="1116" t="str">
        <f>IF(D221="","",IFERROR(ROUND(AM221/AK221,3),""))</f>
        <v/>
      </c>
      <c r="AO221" s="3586" t="e">
        <f>ROUND(AVERAGE(AN221:AN236),3)</f>
        <v>#DIV/0!</v>
      </c>
      <c r="AP221" s="1035"/>
      <c r="AQ221" s="1117">
        <f>+COUNTIF(F221:AJ221,"－")</f>
        <v>0</v>
      </c>
      <c r="AR221" s="1117">
        <f>+COUNTIF(F221:AJ221,"外")</f>
        <v>0</v>
      </c>
    </row>
    <row r="222" spans="2:44" s="1165" customFormat="1" ht="13.5" customHeight="1">
      <c r="B222" s="3581"/>
      <c r="C222" s="3584"/>
      <c r="D222" s="1118" t="s">
        <v>1936</v>
      </c>
      <c r="E222" s="1110"/>
      <c r="F222" s="1119"/>
      <c r="G222" s="1120"/>
      <c r="H222" s="1120"/>
      <c r="I222" s="1120"/>
      <c r="J222" s="1120"/>
      <c r="K222" s="1120"/>
      <c r="L222" s="1120"/>
      <c r="M222" s="1120"/>
      <c r="N222" s="1120"/>
      <c r="O222" s="1120"/>
      <c r="P222" s="1120"/>
      <c r="Q222" s="1120"/>
      <c r="R222" s="1120"/>
      <c r="S222" s="1120"/>
      <c r="T222" s="1120"/>
      <c r="U222" s="1120"/>
      <c r="V222" s="1120"/>
      <c r="W222" s="1120"/>
      <c r="X222" s="1120"/>
      <c r="Y222" s="1120"/>
      <c r="Z222" s="1120"/>
      <c r="AA222" s="1120"/>
      <c r="AB222" s="1120"/>
      <c r="AC222" s="1120"/>
      <c r="AD222" s="1120"/>
      <c r="AE222" s="1120"/>
      <c r="AF222" s="1120"/>
      <c r="AG222" s="1120"/>
      <c r="AH222" s="1120"/>
      <c r="AI222" s="1120"/>
      <c r="AJ222" s="1172"/>
      <c r="AK222" s="1114">
        <f t="shared" ref="AK222:AK226" si="147">IF(D222="","",COUNT($F$218:$AJ$218)-AL222)</f>
        <v>0</v>
      </c>
      <c r="AL222" s="1115">
        <f t="shared" ref="AL222:AL226" si="148">IF(D222="","",AQ222+AR222)</f>
        <v>0</v>
      </c>
      <c r="AM222" s="1115">
        <f t="shared" ref="AM222:AM226" si="149">IF(D222="","",COUNTIF(F222:AJ222,"休"))</f>
        <v>0</v>
      </c>
      <c r="AN222" s="1116" t="str">
        <f t="shared" ref="AN222:AN226" si="150">IF(D222="","",IFERROR(ROUND(AM222/AK222,3),""))</f>
        <v/>
      </c>
      <c r="AO222" s="3587"/>
      <c r="AP222" s="1035"/>
      <c r="AQ222" s="1117">
        <f>+COUNTIF(F222:AJ222,"－")</f>
        <v>0</v>
      </c>
      <c r="AR222" s="1117">
        <f>+COUNTIF(F222:AJ222,"外")</f>
        <v>0</v>
      </c>
    </row>
    <row r="223" spans="2:44" s="1165" customFormat="1">
      <c r="B223" s="3581"/>
      <c r="C223" s="3584"/>
      <c r="D223" s="1124" t="s">
        <v>1937</v>
      </c>
      <c r="E223" s="1110"/>
      <c r="F223" s="1119"/>
      <c r="G223" s="1120"/>
      <c r="H223" s="1120"/>
      <c r="I223" s="1120"/>
      <c r="J223" s="1120"/>
      <c r="K223" s="1120"/>
      <c r="L223" s="1120"/>
      <c r="M223" s="1120"/>
      <c r="N223" s="1120"/>
      <c r="O223" s="1120"/>
      <c r="P223" s="1120"/>
      <c r="Q223" s="1120"/>
      <c r="R223" s="1120"/>
      <c r="S223" s="1120"/>
      <c r="T223" s="1120"/>
      <c r="U223" s="1120"/>
      <c r="V223" s="1120"/>
      <c r="W223" s="1120"/>
      <c r="X223" s="1120"/>
      <c r="Y223" s="1120"/>
      <c r="Z223" s="1120"/>
      <c r="AA223" s="1120"/>
      <c r="AB223" s="1120"/>
      <c r="AC223" s="1120"/>
      <c r="AD223" s="1120"/>
      <c r="AE223" s="1120"/>
      <c r="AF223" s="1120"/>
      <c r="AG223" s="1120"/>
      <c r="AH223" s="1120"/>
      <c r="AI223" s="1120"/>
      <c r="AJ223" s="1172"/>
      <c r="AK223" s="1114">
        <f t="shared" si="147"/>
        <v>0</v>
      </c>
      <c r="AL223" s="1115">
        <f t="shared" si="148"/>
        <v>0</v>
      </c>
      <c r="AM223" s="1115">
        <f t="shared" si="149"/>
        <v>0</v>
      </c>
      <c r="AN223" s="1116" t="str">
        <f t="shared" si="150"/>
        <v/>
      </c>
      <c r="AO223" s="3587"/>
      <c r="AP223" s="1035"/>
      <c r="AQ223" s="1117">
        <f>+COUNTIF(F223:AJ223,"－")</f>
        <v>0</v>
      </c>
      <c r="AR223" s="1117">
        <f t="shared" ref="AR223:AR226" si="151">+COUNTIF(F223:AJ223,"外")</f>
        <v>0</v>
      </c>
    </row>
    <row r="224" spans="2:44" s="1165" customFormat="1">
      <c r="B224" s="3581"/>
      <c r="C224" s="3584"/>
      <c r="D224" s="1124" t="s">
        <v>1938</v>
      </c>
      <c r="E224" s="1125"/>
      <c r="F224" s="1119"/>
      <c r="G224" s="1120"/>
      <c r="H224" s="1120"/>
      <c r="I224" s="1120"/>
      <c r="J224" s="1120"/>
      <c r="K224" s="1120"/>
      <c r="L224" s="1120"/>
      <c r="M224" s="1120"/>
      <c r="N224" s="1120"/>
      <c r="O224" s="1120"/>
      <c r="P224" s="1120"/>
      <c r="Q224" s="1120"/>
      <c r="R224" s="1120"/>
      <c r="S224" s="1120"/>
      <c r="T224" s="1120"/>
      <c r="U224" s="1120"/>
      <c r="V224" s="1120"/>
      <c r="W224" s="1120"/>
      <c r="X224" s="1120"/>
      <c r="Y224" s="1120"/>
      <c r="Z224" s="1120"/>
      <c r="AA224" s="1120"/>
      <c r="AB224" s="1120"/>
      <c r="AC224" s="1120"/>
      <c r="AD224" s="1120"/>
      <c r="AE224" s="1120"/>
      <c r="AF224" s="1120"/>
      <c r="AG224" s="1120"/>
      <c r="AH224" s="1120"/>
      <c r="AI224" s="1120"/>
      <c r="AJ224" s="1172"/>
      <c r="AK224" s="1114">
        <f t="shared" si="147"/>
        <v>0</v>
      </c>
      <c r="AL224" s="1115">
        <f t="shared" si="148"/>
        <v>0</v>
      </c>
      <c r="AM224" s="1115">
        <f t="shared" si="149"/>
        <v>0</v>
      </c>
      <c r="AN224" s="1116" t="str">
        <f t="shared" si="150"/>
        <v/>
      </c>
      <c r="AO224" s="3587"/>
      <c r="AP224" s="1035"/>
      <c r="AQ224" s="1117">
        <f>+COUNTIF(F224:AJ224,"－")</f>
        <v>0</v>
      </c>
      <c r="AR224" s="1117">
        <f t="shared" si="151"/>
        <v>0</v>
      </c>
    </row>
    <row r="225" spans="2:44" s="1165" customFormat="1">
      <c r="B225" s="3581"/>
      <c r="C225" s="3584"/>
      <c r="D225" s="1124" t="s">
        <v>1939</v>
      </c>
      <c r="E225" s="1110"/>
      <c r="F225" s="1119"/>
      <c r="G225" s="1120"/>
      <c r="H225" s="1120"/>
      <c r="I225" s="1120"/>
      <c r="J225" s="1120"/>
      <c r="K225" s="1120"/>
      <c r="L225" s="1120"/>
      <c r="M225" s="1120"/>
      <c r="N225" s="1120"/>
      <c r="O225" s="1120"/>
      <c r="P225" s="1120"/>
      <c r="Q225" s="1120"/>
      <c r="R225" s="1120"/>
      <c r="S225" s="1120"/>
      <c r="T225" s="1120"/>
      <c r="U225" s="1120"/>
      <c r="V225" s="1120"/>
      <c r="W225" s="1120"/>
      <c r="X225" s="1120"/>
      <c r="Y225" s="1120"/>
      <c r="Z225" s="1120"/>
      <c r="AA225" s="1120"/>
      <c r="AB225" s="1120"/>
      <c r="AC225" s="1120"/>
      <c r="AD225" s="1120"/>
      <c r="AE225" s="1120"/>
      <c r="AF225" s="1120"/>
      <c r="AG225" s="1120"/>
      <c r="AH225" s="1120"/>
      <c r="AI225" s="1120"/>
      <c r="AJ225" s="1172"/>
      <c r="AK225" s="1114">
        <f t="shared" si="147"/>
        <v>0</v>
      </c>
      <c r="AL225" s="1115">
        <f t="shared" si="148"/>
        <v>0</v>
      </c>
      <c r="AM225" s="1115">
        <f t="shared" si="149"/>
        <v>0</v>
      </c>
      <c r="AN225" s="1116" t="str">
        <f t="shared" si="150"/>
        <v/>
      </c>
      <c r="AO225" s="3587"/>
      <c r="AP225" s="1035"/>
      <c r="AQ225" s="1117">
        <f t="shared" ref="AQ225:AQ226" si="152">+COUNTIF(F225:AJ225,"－")</f>
        <v>0</v>
      </c>
      <c r="AR225" s="1117">
        <f t="shared" si="151"/>
        <v>0</v>
      </c>
    </row>
    <row r="226" spans="2:44" s="1165" customFormat="1">
      <c r="B226" s="3582"/>
      <c r="C226" s="3585"/>
      <c r="D226" s="1126">
        <f>E$29</f>
        <v>0</v>
      </c>
      <c r="E226" s="1127"/>
      <c r="F226" s="1191"/>
      <c r="G226" s="1180"/>
      <c r="H226" s="1180"/>
      <c r="I226" s="1180"/>
      <c r="J226" s="1180"/>
      <c r="K226" s="1180"/>
      <c r="L226" s="1180"/>
      <c r="M226" s="1180"/>
      <c r="N226" s="1180"/>
      <c r="O226" s="1180"/>
      <c r="P226" s="1180"/>
      <c r="Q226" s="1180"/>
      <c r="R226" s="1180"/>
      <c r="S226" s="1180"/>
      <c r="T226" s="1180"/>
      <c r="U226" s="1180"/>
      <c r="V226" s="1180"/>
      <c r="W226" s="1180"/>
      <c r="X226" s="1180"/>
      <c r="Y226" s="1180"/>
      <c r="Z226" s="1180"/>
      <c r="AA226" s="1180"/>
      <c r="AB226" s="1180"/>
      <c r="AC226" s="1180"/>
      <c r="AD226" s="1180"/>
      <c r="AE226" s="1180"/>
      <c r="AF226" s="1180"/>
      <c r="AG226" s="1180"/>
      <c r="AH226" s="1180"/>
      <c r="AI226" s="1180"/>
      <c r="AJ226" s="1192"/>
      <c r="AK226" s="1114">
        <f t="shared" si="147"/>
        <v>0</v>
      </c>
      <c r="AL226" s="1115">
        <f t="shared" si="148"/>
        <v>0</v>
      </c>
      <c r="AM226" s="1132">
        <f t="shared" si="149"/>
        <v>0</v>
      </c>
      <c r="AN226" s="1116" t="str">
        <f t="shared" si="150"/>
        <v/>
      </c>
      <c r="AO226" s="3587"/>
      <c r="AP226" s="1035"/>
      <c r="AQ226" s="1117">
        <f t="shared" si="152"/>
        <v>0</v>
      </c>
      <c r="AR226" s="1117">
        <f t="shared" si="151"/>
        <v>0</v>
      </c>
    </row>
    <row r="227" spans="2:44" s="1165" customFormat="1" ht="14.4">
      <c r="B227" s="3580" t="s">
        <v>832</v>
      </c>
      <c r="C227" s="3583" t="s">
        <v>833</v>
      </c>
      <c r="D227" s="1103" t="s">
        <v>1947</v>
      </c>
      <c r="E227" s="1133" t="s">
        <v>1948</v>
      </c>
      <c r="F227" s="1105" t="s">
        <v>1964</v>
      </c>
      <c r="G227" s="1106" t="s">
        <v>1964</v>
      </c>
      <c r="H227" s="1106" t="s">
        <v>1965</v>
      </c>
      <c r="I227" s="1106" t="s">
        <v>1966</v>
      </c>
      <c r="J227" s="1106" t="s">
        <v>1964</v>
      </c>
      <c r="K227" s="1106" t="s">
        <v>1965</v>
      </c>
      <c r="L227" s="1106" t="s">
        <v>1964</v>
      </c>
      <c r="M227" s="1106" t="s">
        <v>1966</v>
      </c>
      <c r="N227" s="1106" t="s">
        <v>1966</v>
      </c>
      <c r="O227" s="1106" t="s">
        <v>1964</v>
      </c>
      <c r="P227" s="1106" t="s">
        <v>1966</v>
      </c>
      <c r="Q227" s="1106" t="s">
        <v>1964</v>
      </c>
      <c r="R227" s="1106" t="s">
        <v>1966</v>
      </c>
      <c r="S227" s="1106" t="s">
        <v>1966</v>
      </c>
      <c r="T227" s="1106" t="s">
        <v>1966</v>
      </c>
      <c r="U227" s="1106" t="s">
        <v>1964</v>
      </c>
      <c r="V227" s="1106" t="s">
        <v>1966</v>
      </c>
      <c r="W227" s="1106" t="s">
        <v>1966</v>
      </c>
      <c r="X227" s="1106" t="s">
        <v>1966</v>
      </c>
      <c r="Y227" s="1106" t="s">
        <v>1967</v>
      </c>
      <c r="Z227" s="1106" t="s">
        <v>1966</v>
      </c>
      <c r="AA227" s="1106" t="s">
        <v>1965</v>
      </c>
      <c r="AB227" s="1106" t="s">
        <v>1964</v>
      </c>
      <c r="AC227" s="1106" t="s">
        <v>1966</v>
      </c>
      <c r="AD227" s="1106" t="s">
        <v>1967</v>
      </c>
      <c r="AE227" s="1106" t="s">
        <v>1964</v>
      </c>
      <c r="AF227" s="1106" t="s">
        <v>1964</v>
      </c>
      <c r="AG227" s="1106" t="s">
        <v>1966</v>
      </c>
      <c r="AH227" s="1106" t="s">
        <v>1964</v>
      </c>
      <c r="AI227" s="1106" t="s">
        <v>1965</v>
      </c>
      <c r="AJ227" s="1188" t="s">
        <v>1964</v>
      </c>
      <c r="AK227" s="1135"/>
      <c r="AL227" s="1117"/>
      <c r="AM227" s="1136"/>
      <c r="AN227" s="1137"/>
      <c r="AO227" s="3587"/>
      <c r="AP227" s="1035"/>
      <c r="AQ227" s="1039"/>
      <c r="AR227" s="1039"/>
    </row>
    <row r="228" spans="2:44" s="1165" customFormat="1">
      <c r="B228" s="3581"/>
      <c r="C228" s="3584"/>
      <c r="D228" s="1138" t="s">
        <v>1935</v>
      </c>
      <c r="E228" s="1110"/>
      <c r="F228" s="1179"/>
      <c r="G228" s="1130"/>
      <c r="H228" s="1130"/>
      <c r="I228" s="1130"/>
      <c r="J228" s="1130"/>
      <c r="K228" s="1130"/>
      <c r="L228" s="1130"/>
      <c r="M228" s="1130"/>
      <c r="N228" s="1130"/>
      <c r="O228" s="1130"/>
      <c r="P228" s="1130"/>
      <c r="Q228" s="1130"/>
      <c r="R228" s="1130"/>
      <c r="S228" s="1130"/>
      <c r="T228" s="1130"/>
      <c r="U228" s="1130"/>
      <c r="V228" s="1130"/>
      <c r="W228" s="1130"/>
      <c r="X228" s="1130"/>
      <c r="Y228" s="1130"/>
      <c r="Z228" s="1130"/>
      <c r="AA228" s="1130"/>
      <c r="AB228" s="1130"/>
      <c r="AC228" s="1130"/>
      <c r="AD228" s="1130"/>
      <c r="AE228" s="1130"/>
      <c r="AF228" s="1130"/>
      <c r="AG228" s="1130"/>
      <c r="AH228" s="1130"/>
      <c r="AI228" s="1130"/>
      <c r="AJ228" s="1193"/>
      <c r="AK228" s="1114">
        <f>IF(D228="","",COUNT($F$218:$AJ$218)-AL228)</f>
        <v>0</v>
      </c>
      <c r="AL228" s="1115">
        <f>IF(D228="","",AQ228+AR228)</f>
        <v>0</v>
      </c>
      <c r="AM228" s="1115">
        <f>IF(D228="","",COUNTIF(F228:AJ228,"休"))</f>
        <v>0</v>
      </c>
      <c r="AN228" s="1116" t="str">
        <f>IF(D228="","",IFERROR(ROUND(AM228/AK228,3),""))</f>
        <v/>
      </c>
      <c r="AO228" s="3587"/>
      <c r="AP228" s="1035"/>
      <c r="AQ228" s="1117">
        <f>+COUNTIF(F228:AJ228,"－")</f>
        <v>0</v>
      </c>
      <c r="AR228" s="1117">
        <f>+COUNTIF(F228:AJ228,"外")</f>
        <v>0</v>
      </c>
    </row>
    <row r="229" spans="2:44" s="1165" customFormat="1">
      <c r="B229" s="3581"/>
      <c r="C229" s="3584"/>
      <c r="D229" s="1118" t="s">
        <v>1936</v>
      </c>
      <c r="E229" s="1139"/>
      <c r="F229" s="1119"/>
      <c r="G229" s="1120"/>
      <c r="H229" s="1120"/>
      <c r="I229" s="1120"/>
      <c r="J229" s="1120"/>
      <c r="K229" s="1120"/>
      <c r="L229" s="1120"/>
      <c r="M229" s="1120"/>
      <c r="N229" s="1120"/>
      <c r="O229" s="1120"/>
      <c r="P229" s="1120"/>
      <c r="Q229" s="1120"/>
      <c r="R229" s="1120"/>
      <c r="S229" s="1120"/>
      <c r="T229" s="1120"/>
      <c r="U229" s="1120"/>
      <c r="V229" s="1120"/>
      <c r="W229" s="1120"/>
      <c r="X229" s="1120"/>
      <c r="Y229" s="1120"/>
      <c r="Z229" s="1120"/>
      <c r="AA229" s="1120"/>
      <c r="AB229" s="1120"/>
      <c r="AC229" s="1120"/>
      <c r="AD229" s="1120"/>
      <c r="AE229" s="1120"/>
      <c r="AF229" s="1120"/>
      <c r="AG229" s="1120"/>
      <c r="AH229" s="1120"/>
      <c r="AI229" s="1120"/>
      <c r="AJ229" s="1172"/>
      <c r="AK229" s="1114">
        <f t="shared" ref="AK229:AK231" si="153">IF(D229="","",COUNT($F$218:$AJ$218)-AL229)</f>
        <v>0</v>
      </c>
      <c r="AL229" s="1115">
        <f t="shared" ref="AL229:AL231" si="154">IF(D229="","",AQ229+AR229)</f>
        <v>0</v>
      </c>
      <c r="AM229" s="1115">
        <f t="shared" ref="AM229:AM231" si="155">IF(D229="","",COUNTIF(F229:AJ229,"休"))</f>
        <v>0</v>
      </c>
      <c r="AN229" s="1116" t="str">
        <f t="shared" ref="AN229:AN231" si="156">IF(D229="","",IFERROR(ROUND(AM229/AK229,3),""))</f>
        <v/>
      </c>
      <c r="AO229" s="3587"/>
      <c r="AP229" s="1035"/>
      <c r="AQ229" s="1117">
        <f>+COUNTIF(F229:AJ229,"－")</f>
        <v>0</v>
      </c>
      <c r="AR229" s="1117">
        <f>+COUNTIF(F229:AJ229,"外")</f>
        <v>0</v>
      </c>
    </row>
    <row r="230" spans="2:44" s="1165" customFormat="1">
      <c r="B230" s="3581"/>
      <c r="C230" s="3584"/>
      <c r="D230" s="1035"/>
      <c r="E230" s="1139"/>
      <c r="F230" s="1119"/>
      <c r="G230" s="1120"/>
      <c r="H230" s="1120"/>
      <c r="I230" s="1120"/>
      <c r="J230" s="1120"/>
      <c r="K230" s="1120"/>
      <c r="L230" s="1120"/>
      <c r="M230" s="1120"/>
      <c r="N230" s="1120"/>
      <c r="O230" s="1120"/>
      <c r="P230" s="1120"/>
      <c r="Q230" s="1120"/>
      <c r="R230" s="1120"/>
      <c r="S230" s="1120"/>
      <c r="T230" s="1120"/>
      <c r="U230" s="1120"/>
      <c r="V230" s="1120"/>
      <c r="W230" s="1120"/>
      <c r="X230" s="1120"/>
      <c r="Y230" s="1120"/>
      <c r="Z230" s="1120"/>
      <c r="AA230" s="1120"/>
      <c r="AB230" s="1120"/>
      <c r="AC230" s="1120"/>
      <c r="AD230" s="1120"/>
      <c r="AE230" s="1120"/>
      <c r="AF230" s="1120"/>
      <c r="AG230" s="1120"/>
      <c r="AH230" s="1120"/>
      <c r="AI230" s="1120"/>
      <c r="AJ230" s="1172"/>
      <c r="AK230" s="1114" t="str">
        <f t="shared" si="153"/>
        <v/>
      </c>
      <c r="AL230" s="1115" t="str">
        <f t="shared" si="154"/>
        <v/>
      </c>
      <c r="AM230" s="1115" t="str">
        <f t="shared" si="155"/>
        <v/>
      </c>
      <c r="AN230" s="1116" t="str">
        <f t="shared" si="156"/>
        <v/>
      </c>
      <c r="AO230" s="3587"/>
      <c r="AP230" s="1035"/>
      <c r="AQ230" s="1117">
        <f>+COUNTIF(F230:AJ230,"－")</f>
        <v>0</v>
      </c>
      <c r="AR230" s="1117">
        <f>+COUNTIF(F230:AJ230,"外")</f>
        <v>0</v>
      </c>
    </row>
    <row r="231" spans="2:44" s="1165" customFormat="1">
      <c r="B231" s="3581"/>
      <c r="C231" s="3585"/>
      <c r="D231" s="1140"/>
      <c r="E231" s="1141"/>
      <c r="F231" s="1191"/>
      <c r="G231" s="1180"/>
      <c r="H231" s="1180"/>
      <c r="I231" s="1180"/>
      <c r="J231" s="1180"/>
      <c r="K231" s="1180"/>
      <c r="L231" s="1180"/>
      <c r="M231" s="1180"/>
      <c r="N231" s="1180"/>
      <c r="O231" s="1180"/>
      <c r="P231" s="1180"/>
      <c r="Q231" s="1180"/>
      <c r="R231" s="1180"/>
      <c r="S231" s="1180"/>
      <c r="T231" s="1180"/>
      <c r="U231" s="1180"/>
      <c r="V231" s="1180"/>
      <c r="W231" s="1180"/>
      <c r="X231" s="1180"/>
      <c r="Y231" s="1180"/>
      <c r="Z231" s="1180"/>
      <c r="AA231" s="1180"/>
      <c r="AB231" s="1180"/>
      <c r="AC231" s="1180"/>
      <c r="AD231" s="1180"/>
      <c r="AE231" s="1180"/>
      <c r="AF231" s="1180"/>
      <c r="AG231" s="1180"/>
      <c r="AH231" s="1180"/>
      <c r="AI231" s="1180"/>
      <c r="AJ231" s="1192"/>
      <c r="AK231" s="1114" t="str">
        <f t="shared" si="153"/>
        <v/>
      </c>
      <c r="AL231" s="1115" t="str">
        <f t="shared" si="154"/>
        <v/>
      </c>
      <c r="AM231" s="1115" t="str">
        <f t="shared" si="155"/>
        <v/>
      </c>
      <c r="AN231" s="1116" t="str">
        <f t="shared" si="156"/>
        <v/>
      </c>
      <c r="AO231" s="3587"/>
      <c r="AP231" s="1035"/>
      <c r="AQ231" s="1117">
        <f>+COUNTIF(F231:AJ231,"－")</f>
        <v>0</v>
      </c>
      <c r="AR231" s="1117">
        <f>+COUNTIF(F231:AJ231,"外")</f>
        <v>0</v>
      </c>
    </row>
    <row r="232" spans="2:44" s="1165" customFormat="1" ht="14.4">
      <c r="B232" s="3581"/>
      <c r="C232" s="3583" t="s">
        <v>834</v>
      </c>
      <c r="D232" s="1103" t="s">
        <v>1947</v>
      </c>
      <c r="E232" s="1143" t="s">
        <v>1948</v>
      </c>
      <c r="F232" s="1105" t="s">
        <v>865</v>
      </c>
      <c r="G232" s="1106" t="s">
        <v>865</v>
      </c>
      <c r="H232" s="1106" t="s">
        <v>865</v>
      </c>
      <c r="I232" s="1106" t="s">
        <v>865</v>
      </c>
      <c r="J232" s="1106" t="s">
        <v>865</v>
      </c>
      <c r="K232" s="1106" t="s">
        <v>865</v>
      </c>
      <c r="L232" s="1106" t="s">
        <v>865</v>
      </c>
      <c r="M232" s="1106" t="s">
        <v>865</v>
      </c>
      <c r="N232" s="1106" t="s">
        <v>865</v>
      </c>
      <c r="O232" s="1106" t="s">
        <v>865</v>
      </c>
      <c r="P232" s="1106" t="s">
        <v>865</v>
      </c>
      <c r="Q232" s="1106" t="s">
        <v>865</v>
      </c>
      <c r="R232" s="1106" t="s">
        <v>865</v>
      </c>
      <c r="S232" s="1106" t="s">
        <v>865</v>
      </c>
      <c r="T232" s="1106" t="s">
        <v>865</v>
      </c>
      <c r="U232" s="1106" t="s">
        <v>865</v>
      </c>
      <c r="V232" s="1106" t="s">
        <v>865</v>
      </c>
      <c r="W232" s="1106" t="s">
        <v>865</v>
      </c>
      <c r="X232" s="1106" t="s">
        <v>865</v>
      </c>
      <c r="Y232" s="1106" t="s">
        <v>865</v>
      </c>
      <c r="Z232" s="1106" t="s">
        <v>865</v>
      </c>
      <c r="AA232" s="1106" t="s">
        <v>865</v>
      </c>
      <c r="AB232" s="1106" t="s">
        <v>865</v>
      </c>
      <c r="AC232" s="1106" t="s">
        <v>865</v>
      </c>
      <c r="AD232" s="1106" t="s">
        <v>865</v>
      </c>
      <c r="AE232" s="1106" t="s">
        <v>865</v>
      </c>
      <c r="AF232" s="1106" t="s">
        <v>865</v>
      </c>
      <c r="AG232" s="1106" t="s">
        <v>865</v>
      </c>
      <c r="AH232" s="1106" t="s">
        <v>865</v>
      </c>
      <c r="AI232" s="1106" t="s">
        <v>865</v>
      </c>
      <c r="AJ232" s="1188" t="s">
        <v>865</v>
      </c>
      <c r="AK232" s="1135"/>
      <c r="AL232" s="1117"/>
      <c r="AM232" s="1144"/>
      <c r="AN232" s="1137"/>
      <c r="AO232" s="3587"/>
      <c r="AP232" s="1035"/>
      <c r="AQ232" s="1039"/>
      <c r="AR232" s="1039"/>
    </row>
    <row r="233" spans="2:44" s="1165" customFormat="1">
      <c r="B233" s="3581"/>
      <c r="C233" s="3584"/>
      <c r="D233" s="1145" t="s">
        <v>1936</v>
      </c>
      <c r="E233" s="1110"/>
      <c r="F233" s="1179"/>
      <c r="G233" s="1130"/>
      <c r="H233" s="1130"/>
      <c r="I233" s="1130"/>
      <c r="J233" s="1130"/>
      <c r="K233" s="1130"/>
      <c r="L233" s="1130"/>
      <c r="M233" s="1130"/>
      <c r="N233" s="1130"/>
      <c r="O233" s="1130"/>
      <c r="P233" s="1130"/>
      <c r="Q233" s="1130"/>
      <c r="R233" s="1130"/>
      <c r="S233" s="1130"/>
      <c r="T233" s="1130"/>
      <c r="U233" s="1130"/>
      <c r="V233" s="1130"/>
      <c r="W233" s="1130"/>
      <c r="X233" s="1130"/>
      <c r="Y233" s="1130"/>
      <c r="Z233" s="1130"/>
      <c r="AA233" s="1130"/>
      <c r="AB233" s="1130"/>
      <c r="AC233" s="1130"/>
      <c r="AD233" s="1130"/>
      <c r="AE233" s="1130"/>
      <c r="AF233" s="1130"/>
      <c r="AG233" s="1130"/>
      <c r="AH233" s="1130"/>
      <c r="AI233" s="1130"/>
      <c r="AJ233" s="1193"/>
      <c r="AK233" s="1114">
        <f>IF(D233="","",COUNT($F$218:$AJ$218)-AL233)</f>
        <v>0</v>
      </c>
      <c r="AL233" s="1115">
        <f>IF(D233="","",AQ233+AR233)</f>
        <v>0</v>
      </c>
      <c r="AM233" s="1115">
        <f>IF(D233="","",COUNTIF(F233:AJ233,"休"))</f>
        <v>0</v>
      </c>
      <c r="AN233" s="1116" t="str">
        <f>IF(D233="","",IFERROR(ROUND(AM233/AK233,3),""))</f>
        <v/>
      </c>
      <c r="AO233" s="3587"/>
      <c r="AP233" s="1035"/>
      <c r="AQ233" s="1117">
        <f>+COUNTIF(F233:AJ233,"－")</f>
        <v>0</v>
      </c>
      <c r="AR233" s="1117">
        <f>+COUNTIF(F233:AJ233,"外")</f>
        <v>0</v>
      </c>
    </row>
    <row r="234" spans="2:44" s="1165" customFormat="1">
      <c r="B234" s="3581"/>
      <c r="C234" s="3584"/>
      <c r="D234" s="1035"/>
      <c r="E234" s="1139"/>
      <c r="F234" s="1119"/>
      <c r="G234" s="1120"/>
      <c r="H234" s="1120"/>
      <c r="I234" s="1120"/>
      <c r="J234" s="1120"/>
      <c r="K234" s="1120"/>
      <c r="L234" s="1120"/>
      <c r="M234" s="1120"/>
      <c r="N234" s="1120"/>
      <c r="O234" s="1120"/>
      <c r="P234" s="1120"/>
      <c r="Q234" s="1120"/>
      <c r="R234" s="1120"/>
      <c r="S234" s="1120"/>
      <c r="T234" s="1120"/>
      <c r="U234" s="1120"/>
      <c r="V234" s="1120"/>
      <c r="W234" s="1120"/>
      <c r="X234" s="1120"/>
      <c r="Y234" s="1120"/>
      <c r="Z234" s="1120"/>
      <c r="AA234" s="1120"/>
      <c r="AB234" s="1120"/>
      <c r="AC234" s="1120"/>
      <c r="AD234" s="1120"/>
      <c r="AE234" s="1120"/>
      <c r="AF234" s="1120"/>
      <c r="AG234" s="1120"/>
      <c r="AH234" s="1120"/>
      <c r="AI234" s="1120"/>
      <c r="AJ234" s="1172"/>
      <c r="AK234" s="1114" t="str">
        <f t="shared" ref="AK234:AK236" si="157">IF(D234="","",COUNT($F$218:$AJ$218)-AL234)</f>
        <v/>
      </c>
      <c r="AL234" s="1115" t="str">
        <f t="shared" ref="AL234:AL236" si="158">IF(D234="","",AQ234+AR234)</f>
        <v/>
      </c>
      <c r="AM234" s="1115" t="str">
        <f t="shared" ref="AM234:AM236" si="159">IF(D234="","",COUNTIF(F234:AJ234,"休"))</f>
        <v/>
      </c>
      <c r="AN234" s="1116" t="str">
        <f t="shared" ref="AN234:AN236" si="160">IF(D234="","",IFERROR(ROUND(AM234/AK234,3),""))</f>
        <v/>
      </c>
      <c r="AO234" s="3587"/>
      <c r="AP234" s="1035"/>
      <c r="AQ234" s="1117">
        <f>+COUNTIF(F234:AJ234,"－")</f>
        <v>0</v>
      </c>
      <c r="AR234" s="1117">
        <f>+COUNTIF(F234:AJ234,"外")</f>
        <v>0</v>
      </c>
    </row>
    <row r="235" spans="2:44" s="1165" customFormat="1">
      <c r="B235" s="3581"/>
      <c r="C235" s="3584"/>
      <c r="D235" s="1147"/>
      <c r="E235" s="1139"/>
      <c r="F235" s="1119"/>
      <c r="G235" s="1120"/>
      <c r="H235" s="1120"/>
      <c r="I235" s="1120"/>
      <c r="J235" s="1120"/>
      <c r="K235" s="1120"/>
      <c r="L235" s="1120"/>
      <c r="M235" s="1120"/>
      <c r="N235" s="1120"/>
      <c r="O235" s="1120"/>
      <c r="P235" s="1120"/>
      <c r="Q235" s="1120"/>
      <c r="R235" s="1120"/>
      <c r="S235" s="1120"/>
      <c r="T235" s="1120"/>
      <c r="U235" s="1120"/>
      <c r="V235" s="1120"/>
      <c r="W235" s="1120"/>
      <c r="X235" s="1120"/>
      <c r="Y235" s="1120"/>
      <c r="Z235" s="1120"/>
      <c r="AA235" s="1120"/>
      <c r="AB235" s="1120"/>
      <c r="AC235" s="1120"/>
      <c r="AD235" s="1120"/>
      <c r="AE235" s="1120"/>
      <c r="AF235" s="1120"/>
      <c r="AG235" s="1120"/>
      <c r="AH235" s="1120"/>
      <c r="AI235" s="1120"/>
      <c r="AJ235" s="1172"/>
      <c r="AK235" s="1114" t="str">
        <f t="shared" si="157"/>
        <v/>
      </c>
      <c r="AL235" s="1115" t="str">
        <f t="shared" si="158"/>
        <v/>
      </c>
      <c r="AM235" s="1115" t="str">
        <f t="shared" si="159"/>
        <v/>
      </c>
      <c r="AN235" s="1116" t="str">
        <f t="shared" si="160"/>
        <v/>
      </c>
      <c r="AO235" s="3587"/>
      <c r="AP235" s="1035"/>
      <c r="AQ235" s="1117">
        <f>+COUNTIF(F235:AJ235,"－")</f>
        <v>0</v>
      </c>
      <c r="AR235" s="1117">
        <f>+COUNTIF(F235:AJ235,"外")</f>
        <v>0</v>
      </c>
    </row>
    <row r="236" spans="2:44" s="1165" customFormat="1" ht="13.8" thickBot="1">
      <c r="B236" s="3582"/>
      <c r="C236" s="3585"/>
      <c r="D236" s="1140"/>
      <c r="E236" s="1141"/>
      <c r="F236" s="1191"/>
      <c r="G236" s="1180"/>
      <c r="H236" s="1180"/>
      <c r="I236" s="1180"/>
      <c r="J236" s="1180"/>
      <c r="K236" s="1180"/>
      <c r="L236" s="1180"/>
      <c r="M236" s="1180"/>
      <c r="N236" s="1180"/>
      <c r="O236" s="1180"/>
      <c r="P236" s="1180"/>
      <c r="Q236" s="1180"/>
      <c r="R236" s="1180"/>
      <c r="S236" s="1180"/>
      <c r="T236" s="1180"/>
      <c r="U236" s="1180"/>
      <c r="V236" s="1180"/>
      <c r="W236" s="1180"/>
      <c r="X236" s="1180"/>
      <c r="Y236" s="1180"/>
      <c r="Z236" s="1180"/>
      <c r="AA236" s="1180"/>
      <c r="AB236" s="1180"/>
      <c r="AC236" s="1180"/>
      <c r="AD236" s="1180"/>
      <c r="AE236" s="1180"/>
      <c r="AF236" s="1180"/>
      <c r="AG236" s="1180"/>
      <c r="AH236" s="1180"/>
      <c r="AI236" s="1180"/>
      <c r="AJ236" s="1192"/>
      <c r="AK236" s="1150" t="str">
        <f t="shared" si="157"/>
        <v/>
      </c>
      <c r="AL236" s="1132" t="str">
        <f t="shared" si="158"/>
        <v/>
      </c>
      <c r="AM236" s="1132" t="str">
        <f t="shared" si="159"/>
        <v/>
      </c>
      <c r="AN236" s="1116" t="str">
        <f t="shared" si="160"/>
        <v/>
      </c>
      <c r="AO236" s="3588"/>
      <c r="AP236" s="1035"/>
      <c r="AQ236" s="1117">
        <f>+COUNTIF(F236:AJ236,"－")</f>
        <v>0</v>
      </c>
      <c r="AR236" s="1117">
        <f>+COUNTIF(F236:AJ236,"外")</f>
        <v>0</v>
      </c>
    </row>
    <row r="237" spans="2:44" ht="13.8" thickBot="1">
      <c r="B237" s="1152"/>
      <c r="C237" s="1153"/>
      <c r="D237" s="1147"/>
      <c r="E237" s="1089"/>
      <c r="F237" s="1113"/>
      <c r="G237" s="1113"/>
      <c r="H237" s="1113"/>
      <c r="I237" s="1113"/>
      <c r="J237" s="1113"/>
      <c r="K237" s="1113"/>
      <c r="L237" s="1113"/>
      <c r="M237" s="1113"/>
      <c r="N237" s="1113"/>
      <c r="O237" s="1113"/>
      <c r="P237" s="1113"/>
      <c r="Q237" s="1113"/>
      <c r="R237" s="1113"/>
      <c r="S237" s="1113"/>
      <c r="T237" s="1113"/>
      <c r="U237" s="1113"/>
      <c r="V237" s="1113"/>
      <c r="W237" s="1113"/>
      <c r="X237" s="1113"/>
      <c r="Y237" s="1113"/>
      <c r="Z237" s="1113"/>
      <c r="AA237" s="1113"/>
      <c r="AB237" s="1113"/>
      <c r="AC237" s="1113"/>
      <c r="AD237" s="1113"/>
      <c r="AE237" s="1113"/>
      <c r="AF237" s="1113"/>
      <c r="AG237" s="1113"/>
      <c r="AH237" s="1113"/>
      <c r="AI237" s="1113"/>
      <c r="AJ237" s="1113"/>
      <c r="AK237" s="1154"/>
      <c r="AL237" s="1155"/>
      <c r="AN237" s="1156" t="s">
        <v>1952</v>
      </c>
      <c r="AO237" s="1157" t="e">
        <f>IF(AO221&gt;=0.285,"OK","NG")</f>
        <v>#DIV/0!</v>
      </c>
      <c r="AQ237" s="1155"/>
      <c r="AR237" s="1155"/>
    </row>
    <row r="238" spans="2:44" hidden="1">
      <c r="F238" s="1036" t="e">
        <f>YEAR(F242)</f>
        <v>#VALUE!</v>
      </c>
      <c r="G238" s="1036" t="e">
        <f>MONTH(F242)</f>
        <v>#VALUE!</v>
      </c>
    </row>
    <row r="240" spans="2:44">
      <c r="B240" s="3589"/>
      <c r="C240" s="3590"/>
      <c r="D240" s="3591"/>
      <c r="E240" s="1159" t="s">
        <v>1940</v>
      </c>
      <c r="F240" s="3598" t="e">
        <f>F242</f>
        <v>#VALUE!</v>
      </c>
      <c r="G240" s="3599"/>
      <c r="H240" s="3599"/>
      <c r="I240" s="3599"/>
      <c r="J240" s="3599"/>
      <c r="K240" s="3599"/>
      <c r="L240" s="3599"/>
      <c r="M240" s="3599"/>
      <c r="N240" s="3599"/>
      <c r="O240" s="3599"/>
      <c r="P240" s="3599"/>
      <c r="Q240" s="3599"/>
      <c r="R240" s="3599"/>
      <c r="S240" s="3599"/>
      <c r="T240" s="3599"/>
      <c r="U240" s="3599"/>
      <c r="V240" s="3599"/>
      <c r="W240" s="3599"/>
      <c r="X240" s="3599"/>
      <c r="Y240" s="3599"/>
      <c r="Z240" s="3599"/>
      <c r="AA240" s="3599"/>
      <c r="AB240" s="3599"/>
      <c r="AC240" s="3599"/>
      <c r="AD240" s="3599"/>
      <c r="AE240" s="3599"/>
      <c r="AF240" s="3599"/>
      <c r="AG240" s="3599"/>
      <c r="AH240" s="3599"/>
      <c r="AI240" s="3599"/>
      <c r="AJ240" s="3599"/>
      <c r="AK240" s="3601" t="s">
        <v>835</v>
      </c>
      <c r="AL240" s="3604" t="s">
        <v>836</v>
      </c>
      <c r="AM240" s="3607" t="s">
        <v>828</v>
      </c>
      <c r="AN240" s="3555" t="s">
        <v>1941</v>
      </c>
      <c r="AO240" s="3553" t="s">
        <v>1942</v>
      </c>
      <c r="AQ240" s="3576" t="s">
        <v>1963</v>
      </c>
      <c r="AR240" s="3576" t="s">
        <v>864</v>
      </c>
    </row>
    <row r="241" spans="2:44" ht="13.5" hidden="1" customHeight="1">
      <c r="B241" s="3592"/>
      <c r="C241" s="3593"/>
      <c r="D241" s="3594"/>
      <c r="E241" s="1160"/>
      <c r="F241" s="1096" t="e">
        <f>DATE($F238,$G238,1)</f>
        <v>#VALUE!</v>
      </c>
      <c r="G241" s="1096" t="e">
        <f t="shared" ref="G241:AJ241" si="161">F241+1</f>
        <v>#VALUE!</v>
      </c>
      <c r="H241" s="1096" t="e">
        <f t="shared" si="161"/>
        <v>#VALUE!</v>
      </c>
      <c r="I241" s="1096" t="e">
        <f t="shared" si="161"/>
        <v>#VALUE!</v>
      </c>
      <c r="J241" s="1096" t="e">
        <f t="shared" si="161"/>
        <v>#VALUE!</v>
      </c>
      <c r="K241" s="1096" t="e">
        <f t="shared" si="161"/>
        <v>#VALUE!</v>
      </c>
      <c r="L241" s="1096" t="e">
        <f t="shared" si="161"/>
        <v>#VALUE!</v>
      </c>
      <c r="M241" s="1096" t="e">
        <f t="shared" si="161"/>
        <v>#VALUE!</v>
      </c>
      <c r="N241" s="1096" t="e">
        <f t="shared" si="161"/>
        <v>#VALUE!</v>
      </c>
      <c r="O241" s="1096" t="e">
        <f t="shared" si="161"/>
        <v>#VALUE!</v>
      </c>
      <c r="P241" s="1096" t="e">
        <f t="shared" si="161"/>
        <v>#VALUE!</v>
      </c>
      <c r="Q241" s="1096" t="e">
        <f t="shared" si="161"/>
        <v>#VALUE!</v>
      </c>
      <c r="R241" s="1096" t="e">
        <f t="shared" si="161"/>
        <v>#VALUE!</v>
      </c>
      <c r="S241" s="1096" t="e">
        <f t="shared" si="161"/>
        <v>#VALUE!</v>
      </c>
      <c r="T241" s="1096" t="e">
        <f t="shared" si="161"/>
        <v>#VALUE!</v>
      </c>
      <c r="U241" s="1096" t="e">
        <f t="shared" si="161"/>
        <v>#VALUE!</v>
      </c>
      <c r="V241" s="1096" t="e">
        <f t="shared" si="161"/>
        <v>#VALUE!</v>
      </c>
      <c r="W241" s="1096" t="e">
        <f t="shared" si="161"/>
        <v>#VALUE!</v>
      </c>
      <c r="X241" s="1096" t="e">
        <f t="shared" si="161"/>
        <v>#VALUE!</v>
      </c>
      <c r="Y241" s="1096" t="e">
        <f t="shared" si="161"/>
        <v>#VALUE!</v>
      </c>
      <c r="Z241" s="1096" t="e">
        <f t="shared" si="161"/>
        <v>#VALUE!</v>
      </c>
      <c r="AA241" s="1096" t="e">
        <f t="shared" si="161"/>
        <v>#VALUE!</v>
      </c>
      <c r="AB241" s="1096" t="e">
        <f t="shared" si="161"/>
        <v>#VALUE!</v>
      </c>
      <c r="AC241" s="1096" t="e">
        <f t="shared" si="161"/>
        <v>#VALUE!</v>
      </c>
      <c r="AD241" s="1096" t="e">
        <f t="shared" si="161"/>
        <v>#VALUE!</v>
      </c>
      <c r="AE241" s="1096" t="e">
        <f t="shared" si="161"/>
        <v>#VALUE!</v>
      </c>
      <c r="AF241" s="1096" t="e">
        <f t="shared" si="161"/>
        <v>#VALUE!</v>
      </c>
      <c r="AG241" s="1096" t="e">
        <f t="shared" si="161"/>
        <v>#VALUE!</v>
      </c>
      <c r="AH241" s="1096" t="e">
        <f t="shared" si="161"/>
        <v>#VALUE!</v>
      </c>
      <c r="AI241" s="1096" t="e">
        <f t="shared" si="161"/>
        <v>#VALUE!</v>
      </c>
      <c r="AJ241" s="1096" t="e">
        <f t="shared" si="161"/>
        <v>#VALUE!</v>
      </c>
      <c r="AK241" s="3602"/>
      <c r="AL241" s="3605"/>
      <c r="AM241" s="3608"/>
      <c r="AN241" s="3555"/>
      <c r="AO241" s="3553"/>
      <c r="AQ241" s="3576"/>
      <c r="AR241" s="3576"/>
    </row>
    <row r="242" spans="2:44">
      <c r="B242" s="3592"/>
      <c r="C242" s="3593"/>
      <c r="D242" s="3594"/>
      <c r="E242" s="1161" t="s">
        <v>1944</v>
      </c>
      <c r="F242" s="1162" t="e">
        <f>IF(EDATE(F217,1)&gt;$F$7,"",EDATE(F217,1))</f>
        <v>#VALUE!</v>
      </c>
      <c r="G242" s="1096" t="e">
        <f t="shared" ref="G242:AJ242" si="162">IF(G241&gt;$F$7,"",IF(F242=EOMONTH(DATE($F238,$G238,1),0),"",IF(F242="","",F242+1)))</f>
        <v>#VALUE!</v>
      </c>
      <c r="H242" s="1096" t="e">
        <f t="shared" si="162"/>
        <v>#VALUE!</v>
      </c>
      <c r="I242" s="1096" t="e">
        <f t="shared" si="162"/>
        <v>#VALUE!</v>
      </c>
      <c r="J242" s="1096" t="e">
        <f t="shared" si="162"/>
        <v>#VALUE!</v>
      </c>
      <c r="K242" s="1096" t="e">
        <f t="shared" si="162"/>
        <v>#VALUE!</v>
      </c>
      <c r="L242" s="1096" t="e">
        <f t="shared" si="162"/>
        <v>#VALUE!</v>
      </c>
      <c r="M242" s="1096" t="e">
        <f t="shared" si="162"/>
        <v>#VALUE!</v>
      </c>
      <c r="N242" s="1096" t="e">
        <f t="shared" si="162"/>
        <v>#VALUE!</v>
      </c>
      <c r="O242" s="1096" t="e">
        <f t="shared" si="162"/>
        <v>#VALUE!</v>
      </c>
      <c r="P242" s="1096" t="e">
        <f t="shared" si="162"/>
        <v>#VALUE!</v>
      </c>
      <c r="Q242" s="1096" t="e">
        <f t="shared" si="162"/>
        <v>#VALUE!</v>
      </c>
      <c r="R242" s="1096" t="e">
        <f t="shared" si="162"/>
        <v>#VALUE!</v>
      </c>
      <c r="S242" s="1096" t="e">
        <f t="shared" si="162"/>
        <v>#VALUE!</v>
      </c>
      <c r="T242" s="1096" t="e">
        <f t="shared" si="162"/>
        <v>#VALUE!</v>
      </c>
      <c r="U242" s="1096" t="e">
        <f t="shared" si="162"/>
        <v>#VALUE!</v>
      </c>
      <c r="V242" s="1096" t="e">
        <f t="shared" si="162"/>
        <v>#VALUE!</v>
      </c>
      <c r="W242" s="1096" t="e">
        <f t="shared" si="162"/>
        <v>#VALUE!</v>
      </c>
      <c r="X242" s="1096" t="e">
        <f t="shared" si="162"/>
        <v>#VALUE!</v>
      </c>
      <c r="Y242" s="1096" t="e">
        <f t="shared" si="162"/>
        <v>#VALUE!</v>
      </c>
      <c r="Z242" s="1096" t="e">
        <f t="shared" si="162"/>
        <v>#VALUE!</v>
      </c>
      <c r="AA242" s="1096" t="e">
        <f t="shared" si="162"/>
        <v>#VALUE!</v>
      </c>
      <c r="AB242" s="1096" t="e">
        <f t="shared" si="162"/>
        <v>#VALUE!</v>
      </c>
      <c r="AC242" s="1096" t="e">
        <f t="shared" si="162"/>
        <v>#VALUE!</v>
      </c>
      <c r="AD242" s="1096" t="e">
        <f t="shared" si="162"/>
        <v>#VALUE!</v>
      </c>
      <c r="AE242" s="1096" t="e">
        <f t="shared" si="162"/>
        <v>#VALUE!</v>
      </c>
      <c r="AF242" s="1096" t="e">
        <f t="shared" si="162"/>
        <v>#VALUE!</v>
      </c>
      <c r="AG242" s="1096" t="e">
        <f t="shared" si="162"/>
        <v>#VALUE!</v>
      </c>
      <c r="AH242" s="1096" t="e">
        <f t="shared" si="162"/>
        <v>#VALUE!</v>
      </c>
      <c r="AI242" s="1096" t="e">
        <f t="shared" si="162"/>
        <v>#VALUE!</v>
      </c>
      <c r="AJ242" s="1096" t="e">
        <f t="shared" si="162"/>
        <v>#VALUE!</v>
      </c>
      <c r="AK242" s="3602"/>
      <c r="AL242" s="3605"/>
      <c r="AM242" s="3608"/>
      <c r="AN242" s="3555"/>
      <c r="AO242" s="3553"/>
      <c r="AQ242" s="3576"/>
      <c r="AR242" s="3576"/>
    </row>
    <row r="243" spans="2:44" s="1165" customFormat="1">
      <c r="B243" s="3595"/>
      <c r="C243" s="3596"/>
      <c r="D243" s="3597"/>
      <c r="E243" s="1163" t="s">
        <v>820</v>
      </c>
      <c r="F243" s="1164" t="str">
        <f>IFERROR(TEXT(WEEKDAY(+F242),"aaa"),"")</f>
        <v/>
      </c>
      <c r="G243" s="1164" t="str">
        <f t="shared" ref="G243:AJ243" si="163">IFERROR(TEXT(WEEKDAY(+G242),"aaa"),"")</f>
        <v/>
      </c>
      <c r="H243" s="1164" t="str">
        <f t="shared" si="163"/>
        <v/>
      </c>
      <c r="I243" s="1164" t="str">
        <f t="shared" si="163"/>
        <v/>
      </c>
      <c r="J243" s="1164" t="str">
        <f t="shared" si="163"/>
        <v/>
      </c>
      <c r="K243" s="1164" t="str">
        <f t="shared" si="163"/>
        <v/>
      </c>
      <c r="L243" s="1164" t="str">
        <f t="shared" si="163"/>
        <v/>
      </c>
      <c r="M243" s="1164" t="str">
        <f t="shared" si="163"/>
        <v/>
      </c>
      <c r="N243" s="1164" t="str">
        <f t="shared" si="163"/>
        <v/>
      </c>
      <c r="O243" s="1164" t="str">
        <f t="shared" si="163"/>
        <v/>
      </c>
      <c r="P243" s="1164" t="str">
        <f t="shared" si="163"/>
        <v/>
      </c>
      <c r="Q243" s="1164" t="str">
        <f t="shared" si="163"/>
        <v/>
      </c>
      <c r="R243" s="1164" t="str">
        <f t="shared" si="163"/>
        <v/>
      </c>
      <c r="S243" s="1164" t="str">
        <f t="shared" si="163"/>
        <v/>
      </c>
      <c r="T243" s="1164" t="str">
        <f t="shared" si="163"/>
        <v/>
      </c>
      <c r="U243" s="1164" t="str">
        <f t="shared" si="163"/>
        <v/>
      </c>
      <c r="V243" s="1164" t="str">
        <f t="shared" si="163"/>
        <v/>
      </c>
      <c r="W243" s="1164" t="str">
        <f t="shared" si="163"/>
        <v/>
      </c>
      <c r="X243" s="1164" t="str">
        <f t="shared" si="163"/>
        <v/>
      </c>
      <c r="Y243" s="1164" t="str">
        <f t="shared" si="163"/>
        <v/>
      </c>
      <c r="Z243" s="1164" t="str">
        <f t="shared" si="163"/>
        <v/>
      </c>
      <c r="AA243" s="1164" t="str">
        <f t="shared" si="163"/>
        <v/>
      </c>
      <c r="AB243" s="1164" t="str">
        <f t="shared" si="163"/>
        <v/>
      </c>
      <c r="AC243" s="1164" t="str">
        <f t="shared" si="163"/>
        <v/>
      </c>
      <c r="AD243" s="1164" t="str">
        <f t="shared" si="163"/>
        <v/>
      </c>
      <c r="AE243" s="1164" t="str">
        <f t="shared" si="163"/>
        <v/>
      </c>
      <c r="AF243" s="1164" t="str">
        <f t="shared" si="163"/>
        <v/>
      </c>
      <c r="AG243" s="1164" t="str">
        <f t="shared" si="163"/>
        <v/>
      </c>
      <c r="AH243" s="1164" t="str">
        <f t="shared" si="163"/>
        <v/>
      </c>
      <c r="AI243" s="1164" t="str">
        <f t="shared" si="163"/>
        <v/>
      </c>
      <c r="AJ243" s="1164" t="str">
        <f t="shared" si="163"/>
        <v/>
      </c>
      <c r="AK243" s="3602"/>
      <c r="AL243" s="3605"/>
      <c r="AM243" s="3608"/>
      <c r="AN243" s="3555"/>
      <c r="AO243" s="3553"/>
      <c r="AP243" s="1035"/>
      <c r="AQ243" s="3576"/>
      <c r="AR243" s="3576"/>
    </row>
    <row r="244" spans="2:44" s="1165" customFormat="1" ht="21" customHeight="1">
      <c r="B244" s="1166" t="s">
        <v>1945</v>
      </c>
      <c r="C244" s="1167" t="s">
        <v>1946</v>
      </c>
      <c r="D244" s="1103" t="s">
        <v>1951</v>
      </c>
      <c r="E244" s="1104" t="s">
        <v>1948</v>
      </c>
      <c r="F244" s="1105" t="s">
        <v>865</v>
      </c>
      <c r="G244" s="1106" t="s">
        <v>865</v>
      </c>
      <c r="H244" s="1106" t="s">
        <v>865</v>
      </c>
      <c r="I244" s="1106" t="s">
        <v>865</v>
      </c>
      <c r="J244" s="1106" t="s">
        <v>865</v>
      </c>
      <c r="K244" s="1106" t="s">
        <v>865</v>
      </c>
      <c r="L244" s="1106" t="s">
        <v>865</v>
      </c>
      <c r="M244" s="1106" t="s">
        <v>865</v>
      </c>
      <c r="N244" s="1106" t="s">
        <v>865</v>
      </c>
      <c r="O244" s="1106" t="s">
        <v>865</v>
      </c>
      <c r="P244" s="1106" t="s">
        <v>865</v>
      </c>
      <c r="Q244" s="1106" t="s">
        <v>865</v>
      </c>
      <c r="R244" s="1106" t="s">
        <v>865</v>
      </c>
      <c r="S244" s="1106" t="s">
        <v>865</v>
      </c>
      <c r="T244" s="1106" t="s">
        <v>865</v>
      </c>
      <c r="U244" s="1106" t="s">
        <v>865</v>
      </c>
      <c r="V244" s="1106" t="s">
        <v>865</v>
      </c>
      <c r="W244" s="1106" t="s">
        <v>865</v>
      </c>
      <c r="X244" s="1106" t="s">
        <v>865</v>
      </c>
      <c r="Y244" s="1106" t="s">
        <v>865</v>
      </c>
      <c r="Z244" s="1106" t="s">
        <v>865</v>
      </c>
      <c r="AA244" s="1106" t="s">
        <v>865</v>
      </c>
      <c r="AB244" s="1106" t="s">
        <v>865</v>
      </c>
      <c r="AC244" s="1106" t="s">
        <v>865</v>
      </c>
      <c r="AD244" s="1106" t="s">
        <v>865</v>
      </c>
      <c r="AE244" s="1106" t="s">
        <v>865</v>
      </c>
      <c r="AF244" s="1106" t="s">
        <v>865</v>
      </c>
      <c r="AG244" s="1106" t="s">
        <v>865</v>
      </c>
      <c r="AH244" s="1106" t="s">
        <v>865</v>
      </c>
      <c r="AI244" s="1106" t="s">
        <v>865</v>
      </c>
      <c r="AJ244" s="1188" t="s">
        <v>865</v>
      </c>
      <c r="AK244" s="3603"/>
      <c r="AL244" s="3606"/>
      <c r="AM244" s="3609"/>
      <c r="AN244" s="1108" t="s">
        <v>1958</v>
      </c>
      <c r="AO244" s="1107" t="s">
        <v>863</v>
      </c>
      <c r="AP244" s="1035"/>
      <c r="AQ244" s="3577"/>
      <c r="AR244" s="3577"/>
    </row>
    <row r="245" spans="2:44" s="1165" customFormat="1" ht="13.5" customHeight="1">
      <c r="B245" s="3580" t="s">
        <v>830</v>
      </c>
      <c r="C245" s="3583" t="s">
        <v>831</v>
      </c>
      <c r="D245" s="1109" t="s">
        <v>1935</v>
      </c>
      <c r="E245" s="1110"/>
      <c r="F245" s="1189"/>
      <c r="G245" s="1175"/>
      <c r="H245" s="1175"/>
      <c r="I245" s="1175"/>
      <c r="J245" s="1175"/>
      <c r="K245" s="1175"/>
      <c r="L245" s="1175"/>
      <c r="M245" s="1175"/>
      <c r="N245" s="1175"/>
      <c r="O245" s="1175"/>
      <c r="P245" s="1175"/>
      <c r="Q245" s="1175"/>
      <c r="R245" s="1175"/>
      <c r="S245" s="1175"/>
      <c r="T245" s="1175"/>
      <c r="U245" s="1175"/>
      <c r="V245" s="1175"/>
      <c r="W245" s="1175"/>
      <c r="X245" s="1175"/>
      <c r="Y245" s="1175"/>
      <c r="Z245" s="1175"/>
      <c r="AA245" s="1175"/>
      <c r="AB245" s="1175"/>
      <c r="AC245" s="1175"/>
      <c r="AD245" s="1175"/>
      <c r="AE245" s="1175"/>
      <c r="AF245" s="1175"/>
      <c r="AG245" s="1175"/>
      <c r="AH245" s="1175"/>
      <c r="AI245" s="1175"/>
      <c r="AJ245" s="1190"/>
      <c r="AK245" s="1114">
        <f>IF(D245="","",COUNT($F$242:$AJ$242)-AL245)</f>
        <v>0</v>
      </c>
      <c r="AL245" s="1115">
        <f>IF(D245="","",AQ245+AR245)</f>
        <v>0</v>
      </c>
      <c r="AM245" s="1115">
        <f>IF(D245="","",COUNTIF(F245:AJ245,"休"))</f>
        <v>0</v>
      </c>
      <c r="AN245" s="1116" t="str">
        <f>IF(D245="","",IFERROR(ROUND(AM245/AK245,3),""))</f>
        <v/>
      </c>
      <c r="AO245" s="3586" t="e">
        <f>ROUND(AVERAGE(AN245:AN260),3)</f>
        <v>#DIV/0!</v>
      </c>
      <c r="AP245" s="1035"/>
      <c r="AQ245" s="1117">
        <f>+COUNTIF(F245:AJ245,"－")</f>
        <v>0</v>
      </c>
      <c r="AR245" s="1117">
        <f>+COUNTIF(F245:AJ245,"外")</f>
        <v>0</v>
      </c>
    </row>
    <row r="246" spans="2:44" s="1165" customFormat="1" ht="13.5" customHeight="1">
      <c r="B246" s="3581"/>
      <c r="C246" s="3584"/>
      <c r="D246" s="1118" t="s">
        <v>1936</v>
      </c>
      <c r="E246" s="1110"/>
      <c r="F246" s="1119"/>
      <c r="G246" s="1120"/>
      <c r="H246" s="1120"/>
      <c r="I246" s="1120"/>
      <c r="J246" s="1120"/>
      <c r="K246" s="1120"/>
      <c r="L246" s="1120"/>
      <c r="M246" s="1120"/>
      <c r="N246" s="1120"/>
      <c r="O246" s="1120"/>
      <c r="P246" s="1120"/>
      <c r="Q246" s="1120"/>
      <c r="R246" s="1120"/>
      <c r="S246" s="1120"/>
      <c r="T246" s="1120"/>
      <c r="U246" s="1120"/>
      <c r="V246" s="1120"/>
      <c r="W246" s="1120"/>
      <c r="X246" s="1120"/>
      <c r="Y246" s="1120"/>
      <c r="Z246" s="1120"/>
      <c r="AA246" s="1120"/>
      <c r="AB246" s="1120"/>
      <c r="AC246" s="1120"/>
      <c r="AD246" s="1120"/>
      <c r="AE246" s="1120"/>
      <c r="AF246" s="1120"/>
      <c r="AG246" s="1120"/>
      <c r="AH246" s="1120"/>
      <c r="AI246" s="1120"/>
      <c r="AJ246" s="1172"/>
      <c r="AK246" s="1114">
        <f t="shared" ref="AK246:AK250" si="164">IF(D246="","",COUNT($F$242:$AJ$242)-AL246)</f>
        <v>0</v>
      </c>
      <c r="AL246" s="1115">
        <f t="shared" ref="AL246:AL250" si="165">IF(D246="","",AQ246+AR246)</f>
        <v>0</v>
      </c>
      <c r="AM246" s="1115">
        <f t="shared" ref="AM246:AM250" si="166">IF(D246="","",COUNTIF(F246:AJ246,"休"))</f>
        <v>0</v>
      </c>
      <c r="AN246" s="1116" t="str">
        <f t="shared" ref="AN246:AN250" si="167">IF(D246="","",IFERROR(ROUND(AM246/AK246,3),""))</f>
        <v/>
      </c>
      <c r="AO246" s="3587"/>
      <c r="AP246" s="1035"/>
      <c r="AQ246" s="1117">
        <f>+COUNTIF(F246:AJ246,"－")</f>
        <v>0</v>
      </c>
      <c r="AR246" s="1117">
        <f>+COUNTIF(F246:AJ246,"外")</f>
        <v>0</v>
      </c>
    </row>
    <row r="247" spans="2:44" s="1165" customFormat="1">
      <c r="B247" s="3581"/>
      <c r="C247" s="3584"/>
      <c r="D247" s="1124" t="s">
        <v>1937</v>
      </c>
      <c r="E247" s="1110"/>
      <c r="F247" s="1119"/>
      <c r="G247" s="1120"/>
      <c r="H247" s="1120"/>
      <c r="I247" s="1120"/>
      <c r="J247" s="1120"/>
      <c r="K247" s="1120"/>
      <c r="L247" s="1120"/>
      <c r="M247" s="1120"/>
      <c r="N247" s="1120"/>
      <c r="O247" s="1120"/>
      <c r="P247" s="1120"/>
      <c r="Q247" s="1120"/>
      <c r="R247" s="1120"/>
      <c r="S247" s="1120"/>
      <c r="T247" s="1120"/>
      <c r="U247" s="1120"/>
      <c r="V247" s="1120"/>
      <c r="W247" s="1120"/>
      <c r="X247" s="1120"/>
      <c r="Y247" s="1120"/>
      <c r="Z247" s="1120"/>
      <c r="AA247" s="1120"/>
      <c r="AB247" s="1120"/>
      <c r="AC247" s="1120"/>
      <c r="AD247" s="1120"/>
      <c r="AE247" s="1120"/>
      <c r="AF247" s="1120"/>
      <c r="AG247" s="1120"/>
      <c r="AH247" s="1120"/>
      <c r="AI247" s="1120"/>
      <c r="AJ247" s="1172"/>
      <c r="AK247" s="1114">
        <f t="shared" si="164"/>
        <v>0</v>
      </c>
      <c r="AL247" s="1115">
        <f t="shared" si="165"/>
        <v>0</v>
      </c>
      <c r="AM247" s="1115">
        <f t="shared" si="166"/>
        <v>0</v>
      </c>
      <c r="AN247" s="1116" t="str">
        <f t="shared" si="167"/>
        <v/>
      </c>
      <c r="AO247" s="3587"/>
      <c r="AP247" s="1035"/>
      <c r="AQ247" s="1117">
        <f>+COUNTIF(F247:AJ247,"－")</f>
        <v>0</v>
      </c>
      <c r="AR247" s="1117">
        <f t="shared" ref="AR247:AR250" si="168">+COUNTIF(F247:AJ247,"外")</f>
        <v>0</v>
      </c>
    </row>
    <row r="248" spans="2:44" s="1165" customFormat="1">
      <c r="B248" s="3581"/>
      <c r="C248" s="3584"/>
      <c r="D248" s="1124" t="s">
        <v>1938</v>
      </c>
      <c r="E248" s="1125"/>
      <c r="F248" s="1119"/>
      <c r="G248" s="1120"/>
      <c r="H248" s="1120"/>
      <c r="I248" s="1120"/>
      <c r="J248" s="1120"/>
      <c r="K248" s="1120"/>
      <c r="L248" s="1120"/>
      <c r="M248" s="1120"/>
      <c r="N248" s="1120"/>
      <c r="O248" s="1120"/>
      <c r="P248" s="1120"/>
      <c r="Q248" s="1120"/>
      <c r="R248" s="1120"/>
      <c r="S248" s="1120"/>
      <c r="T248" s="1120"/>
      <c r="U248" s="1120"/>
      <c r="V248" s="1120"/>
      <c r="W248" s="1120"/>
      <c r="X248" s="1120"/>
      <c r="Y248" s="1120"/>
      <c r="Z248" s="1120"/>
      <c r="AA248" s="1120"/>
      <c r="AB248" s="1120"/>
      <c r="AC248" s="1120"/>
      <c r="AD248" s="1120"/>
      <c r="AE248" s="1120"/>
      <c r="AF248" s="1120"/>
      <c r="AG248" s="1120"/>
      <c r="AH248" s="1120"/>
      <c r="AI248" s="1120"/>
      <c r="AJ248" s="1172"/>
      <c r="AK248" s="1114">
        <f t="shared" si="164"/>
        <v>0</v>
      </c>
      <c r="AL248" s="1115">
        <f t="shared" si="165"/>
        <v>0</v>
      </c>
      <c r="AM248" s="1115">
        <f t="shared" si="166"/>
        <v>0</v>
      </c>
      <c r="AN248" s="1116" t="str">
        <f t="shared" si="167"/>
        <v/>
      </c>
      <c r="AO248" s="3587"/>
      <c r="AP248" s="1035"/>
      <c r="AQ248" s="1117">
        <f>+COUNTIF(F248:AJ248,"－")</f>
        <v>0</v>
      </c>
      <c r="AR248" s="1117">
        <f t="shared" si="168"/>
        <v>0</v>
      </c>
    </row>
    <row r="249" spans="2:44" s="1165" customFormat="1">
      <c r="B249" s="3581"/>
      <c r="C249" s="3584"/>
      <c r="D249" s="1124" t="s">
        <v>1939</v>
      </c>
      <c r="E249" s="1110"/>
      <c r="F249" s="1119"/>
      <c r="G249" s="1120"/>
      <c r="H249" s="1120"/>
      <c r="I249" s="1120"/>
      <c r="J249" s="1120"/>
      <c r="K249" s="1120"/>
      <c r="L249" s="1120"/>
      <c r="M249" s="1120"/>
      <c r="N249" s="1120"/>
      <c r="O249" s="1120"/>
      <c r="P249" s="1120"/>
      <c r="Q249" s="1120"/>
      <c r="R249" s="1120"/>
      <c r="S249" s="1120"/>
      <c r="T249" s="1120"/>
      <c r="U249" s="1120"/>
      <c r="V249" s="1120"/>
      <c r="W249" s="1120"/>
      <c r="X249" s="1120"/>
      <c r="Y249" s="1120"/>
      <c r="Z249" s="1120"/>
      <c r="AA249" s="1120"/>
      <c r="AB249" s="1120"/>
      <c r="AC249" s="1120"/>
      <c r="AD249" s="1120"/>
      <c r="AE249" s="1120"/>
      <c r="AF249" s="1120"/>
      <c r="AG249" s="1120"/>
      <c r="AH249" s="1120"/>
      <c r="AI249" s="1120"/>
      <c r="AJ249" s="1172"/>
      <c r="AK249" s="1114">
        <f t="shared" si="164"/>
        <v>0</v>
      </c>
      <c r="AL249" s="1115">
        <f t="shared" si="165"/>
        <v>0</v>
      </c>
      <c r="AM249" s="1115">
        <f t="shared" si="166"/>
        <v>0</v>
      </c>
      <c r="AN249" s="1116" t="str">
        <f t="shared" si="167"/>
        <v/>
      </c>
      <c r="AO249" s="3587"/>
      <c r="AP249" s="1035"/>
      <c r="AQ249" s="1117">
        <f t="shared" ref="AQ249:AQ250" si="169">+COUNTIF(F249:AJ249,"－")</f>
        <v>0</v>
      </c>
      <c r="AR249" s="1117">
        <f t="shared" si="168"/>
        <v>0</v>
      </c>
    </row>
    <row r="250" spans="2:44" s="1165" customFormat="1">
      <c r="B250" s="3582"/>
      <c r="C250" s="3585"/>
      <c r="D250" s="1126">
        <f>E$29</f>
        <v>0</v>
      </c>
      <c r="E250" s="1127"/>
      <c r="F250" s="1191"/>
      <c r="G250" s="1180"/>
      <c r="H250" s="1180"/>
      <c r="I250" s="1180"/>
      <c r="J250" s="1180"/>
      <c r="K250" s="1180"/>
      <c r="L250" s="1180"/>
      <c r="M250" s="1180"/>
      <c r="N250" s="1180"/>
      <c r="O250" s="1180"/>
      <c r="P250" s="1180"/>
      <c r="Q250" s="1180"/>
      <c r="R250" s="1180"/>
      <c r="S250" s="1180"/>
      <c r="T250" s="1180"/>
      <c r="U250" s="1180"/>
      <c r="V250" s="1180"/>
      <c r="W250" s="1180"/>
      <c r="X250" s="1180"/>
      <c r="Y250" s="1180"/>
      <c r="Z250" s="1180"/>
      <c r="AA250" s="1180"/>
      <c r="AB250" s="1180"/>
      <c r="AC250" s="1180"/>
      <c r="AD250" s="1180"/>
      <c r="AE250" s="1180"/>
      <c r="AF250" s="1180"/>
      <c r="AG250" s="1180"/>
      <c r="AH250" s="1180"/>
      <c r="AI250" s="1180"/>
      <c r="AJ250" s="1192"/>
      <c r="AK250" s="1114">
        <f t="shared" si="164"/>
        <v>0</v>
      </c>
      <c r="AL250" s="1115">
        <f t="shared" si="165"/>
        <v>0</v>
      </c>
      <c r="AM250" s="1132">
        <f t="shared" si="166"/>
        <v>0</v>
      </c>
      <c r="AN250" s="1116" t="str">
        <f t="shared" si="167"/>
        <v/>
      </c>
      <c r="AO250" s="3587"/>
      <c r="AP250" s="1035"/>
      <c r="AQ250" s="1117">
        <f t="shared" si="169"/>
        <v>0</v>
      </c>
      <c r="AR250" s="1117">
        <f t="shared" si="168"/>
        <v>0</v>
      </c>
    </row>
    <row r="251" spans="2:44" s="1165" customFormat="1" ht="14.4">
      <c r="B251" s="3580" t="s">
        <v>832</v>
      </c>
      <c r="C251" s="3583" t="s">
        <v>833</v>
      </c>
      <c r="D251" s="1103" t="s">
        <v>1951</v>
      </c>
      <c r="E251" s="1133" t="s">
        <v>1948</v>
      </c>
      <c r="F251" s="1105" t="s">
        <v>1964</v>
      </c>
      <c r="G251" s="1106" t="s">
        <v>1964</v>
      </c>
      <c r="H251" s="1106" t="s">
        <v>1964</v>
      </c>
      <c r="I251" s="1106" t="s">
        <v>1964</v>
      </c>
      <c r="J251" s="1106" t="s">
        <v>1964</v>
      </c>
      <c r="K251" s="1106" t="s">
        <v>1966</v>
      </c>
      <c r="L251" s="1106" t="s">
        <v>1966</v>
      </c>
      <c r="M251" s="1106" t="s">
        <v>1966</v>
      </c>
      <c r="N251" s="1106" t="s">
        <v>1964</v>
      </c>
      <c r="O251" s="1106" t="s">
        <v>1965</v>
      </c>
      <c r="P251" s="1106" t="s">
        <v>1964</v>
      </c>
      <c r="Q251" s="1106" t="s">
        <v>1966</v>
      </c>
      <c r="R251" s="1106" t="s">
        <v>1965</v>
      </c>
      <c r="S251" s="1106" t="s">
        <v>1966</v>
      </c>
      <c r="T251" s="1106" t="s">
        <v>1966</v>
      </c>
      <c r="U251" s="1106" t="s">
        <v>1964</v>
      </c>
      <c r="V251" s="1106" t="s">
        <v>1964</v>
      </c>
      <c r="W251" s="1106" t="s">
        <v>1967</v>
      </c>
      <c r="X251" s="1106" t="s">
        <v>1964</v>
      </c>
      <c r="Y251" s="1106" t="s">
        <v>1964</v>
      </c>
      <c r="Z251" s="1106" t="s">
        <v>1966</v>
      </c>
      <c r="AA251" s="1106" t="s">
        <v>1964</v>
      </c>
      <c r="AB251" s="1106" t="s">
        <v>1964</v>
      </c>
      <c r="AC251" s="1106" t="s">
        <v>1964</v>
      </c>
      <c r="AD251" s="1106" t="s">
        <v>1964</v>
      </c>
      <c r="AE251" s="1106" t="s">
        <v>1964</v>
      </c>
      <c r="AF251" s="1106" t="s">
        <v>1964</v>
      </c>
      <c r="AG251" s="1106" t="s">
        <v>1964</v>
      </c>
      <c r="AH251" s="1106" t="s">
        <v>1964</v>
      </c>
      <c r="AI251" s="1106" t="s">
        <v>1964</v>
      </c>
      <c r="AJ251" s="1188" t="s">
        <v>1964</v>
      </c>
      <c r="AK251" s="1135"/>
      <c r="AL251" s="1117"/>
      <c r="AM251" s="1136"/>
      <c r="AN251" s="1137"/>
      <c r="AO251" s="3587"/>
      <c r="AP251" s="1035"/>
      <c r="AQ251" s="1039"/>
      <c r="AR251" s="1039"/>
    </row>
    <row r="252" spans="2:44" s="1165" customFormat="1">
      <c r="B252" s="3581"/>
      <c r="C252" s="3584"/>
      <c r="D252" s="1138" t="s">
        <v>1935</v>
      </c>
      <c r="E252" s="1110"/>
      <c r="F252" s="1179"/>
      <c r="G252" s="1130"/>
      <c r="H252" s="1130"/>
      <c r="I252" s="1130"/>
      <c r="J252" s="1130"/>
      <c r="K252" s="1130"/>
      <c r="L252" s="1130"/>
      <c r="M252" s="1130"/>
      <c r="N252" s="1130"/>
      <c r="O252" s="1130"/>
      <c r="P252" s="1130"/>
      <c r="Q252" s="1130"/>
      <c r="R252" s="1130"/>
      <c r="S252" s="1130"/>
      <c r="T252" s="1130"/>
      <c r="U252" s="1130"/>
      <c r="V252" s="1130"/>
      <c r="W252" s="1130"/>
      <c r="X252" s="1130"/>
      <c r="Y252" s="1130"/>
      <c r="Z252" s="1130"/>
      <c r="AA252" s="1130"/>
      <c r="AB252" s="1130"/>
      <c r="AC252" s="1130"/>
      <c r="AD252" s="1130"/>
      <c r="AE252" s="1130"/>
      <c r="AF252" s="1130"/>
      <c r="AG252" s="1130"/>
      <c r="AH252" s="1130"/>
      <c r="AI252" s="1130"/>
      <c r="AJ252" s="1193"/>
      <c r="AK252" s="1114">
        <f>IF(D252="","",COUNT($F$242:$AJ$242)-AL252)</f>
        <v>0</v>
      </c>
      <c r="AL252" s="1115">
        <f>IF(D252="","",AQ252+AR252)</f>
        <v>0</v>
      </c>
      <c r="AM252" s="1115">
        <f>IF(D252="","",COUNTIF(F252:AJ252,"休"))</f>
        <v>0</v>
      </c>
      <c r="AN252" s="1116" t="str">
        <f>IF(D252="","",IFERROR(ROUND(AM252/AK252,3),""))</f>
        <v/>
      </c>
      <c r="AO252" s="3587"/>
      <c r="AP252" s="1035"/>
      <c r="AQ252" s="1117">
        <f>+COUNTIF(F252:AJ252,"－")</f>
        <v>0</v>
      </c>
      <c r="AR252" s="1117">
        <f>+COUNTIF(F252:AJ252,"外")</f>
        <v>0</v>
      </c>
    </row>
    <row r="253" spans="2:44" s="1165" customFormat="1">
      <c r="B253" s="3581"/>
      <c r="C253" s="3584"/>
      <c r="D253" s="1118" t="s">
        <v>1936</v>
      </c>
      <c r="E253" s="1139"/>
      <c r="F253" s="1119"/>
      <c r="G253" s="1120"/>
      <c r="H253" s="1120"/>
      <c r="I253" s="1120"/>
      <c r="J253" s="1120"/>
      <c r="K253" s="1120"/>
      <c r="L253" s="1120"/>
      <c r="M253" s="1120"/>
      <c r="N253" s="1120"/>
      <c r="O253" s="1120"/>
      <c r="P253" s="1120"/>
      <c r="Q253" s="1120"/>
      <c r="R253" s="1120"/>
      <c r="S253" s="1120"/>
      <c r="T253" s="1120"/>
      <c r="U253" s="1120"/>
      <c r="V253" s="1120"/>
      <c r="W253" s="1120"/>
      <c r="X253" s="1120"/>
      <c r="Y253" s="1120"/>
      <c r="Z253" s="1120"/>
      <c r="AA253" s="1120"/>
      <c r="AB253" s="1120"/>
      <c r="AC253" s="1120"/>
      <c r="AD253" s="1120"/>
      <c r="AE253" s="1120"/>
      <c r="AF253" s="1120"/>
      <c r="AG253" s="1120"/>
      <c r="AH253" s="1120"/>
      <c r="AI253" s="1120"/>
      <c r="AJ253" s="1172"/>
      <c r="AK253" s="1114">
        <f t="shared" ref="AK253:AK255" si="170">IF(D253="","",COUNT($F$242:$AJ$242)-AL253)</f>
        <v>0</v>
      </c>
      <c r="AL253" s="1115">
        <f t="shared" ref="AL253:AL255" si="171">IF(D253="","",AQ253+AR253)</f>
        <v>0</v>
      </c>
      <c r="AM253" s="1115">
        <f t="shared" ref="AM253:AM255" si="172">IF(D253="","",COUNTIF(F253:AJ253,"休"))</f>
        <v>0</v>
      </c>
      <c r="AN253" s="1116" t="str">
        <f t="shared" ref="AN253:AN255" si="173">IF(D253="","",IFERROR(ROUND(AM253/AK253,3),""))</f>
        <v/>
      </c>
      <c r="AO253" s="3587"/>
      <c r="AP253" s="1035"/>
      <c r="AQ253" s="1117">
        <f>+COUNTIF(F253:AJ253,"－")</f>
        <v>0</v>
      </c>
      <c r="AR253" s="1117">
        <f>+COUNTIF(F253:AJ253,"外")</f>
        <v>0</v>
      </c>
    </row>
    <row r="254" spans="2:44" s="1165" customFormat="1">
      <c r="B254" s="3581"/>
      <c r="C254" s="3584"/>
      <c r="D254" s="1035"/>
      <c r="E254" s="1139"/>
      <c r="F254" s="1119"/>
      <c r="G254" s="1120"/>
      <c r="H254" s="1120"/>
      <c r="I254" s="1120"/>
      <c r="J254" s="1120"/>
      <c r="K254" s="1120"/>
      <c r="L254" s="1120"/>
      <c r="M254" s="1120"/>
      <c r="N254" s="1120"/>
      <c r="O254" s="1120"/>
      <c r="P254" s="1120"/>
      <c r="Q254" s="1120"/>
      <c r="R254" s="1120"/>
      <c r="S254" s="1120"/>
      <c r="T254" s="1120"/>
      <c r="U254" s="1120"/>
      <c r="V254" s="1120"/>
      <c r="W254" s="1120"/>
      <c r="X254" s="1120"/>
      <c r="Y254" s="1120"/>
      <c r="Z254" s="1120"/>
      <c r="AA254" s="1120"/>
      <c r="AB254" s="1120"/>
      <c r="AC254" s="1120"/>
      <c r="AD254" s="1120"/>
      <c r="AE254" s="1120"/>
      <c r="AF254" s="1120"/>
      <c r="AG254" s="1120"/>
      <c r="AH254" s="1120"/>
      <c r="AI254" s="1120"/>
      <c r="AJ254" s="1172"/>
      <c r="AK254" s="1114" t="str">
        <f t="shared" si="170"/>
        <v/>
      </c>
      <c r="AL254" s="1115" t="str">
        <f t="shared" si="171"/>
        <v/>
      </c>
      <c r="AM254" s="1115" t="str">
        <f t="shared" si="172"/>
        <v/>
      </c>
      <c r="AN254" s="1116" t="str">
        <f t="shared" si="173"/>
        <v/>
      </c>
      <c r="AO254" s="3587"/>
      <c r="AP254" s="1035"/>
      <c r="AQ254" s="1117">
        <f>+COUNTIF(F254:AJ254,"－")</f>
        <v>0</v>
      </c>
      <c r="AR254" s="1117">
        <f>+COUNTIF(F254:AJ254,"外")</f>
        <v>0</v>
      </c>
    </row>
    <row r="255" spans="2:44" s="1165" customFormat="1">
      <c r="B255" s="3581"/>
      <c r="C255" s="3585"/>
      <c r="D255" s="1140"/>
      <c r="E255" s="1141"/>
      <c r="F255" s="1191"/>
      <c r="G255" s="1180"/>
      <c r="H255" s="1180"/>
      <c r="I255" s="1180"/>
      <c r="J255" s="1180"/>
      <c r="K255" s="1180"/>
      <c r="L255" s="1180"/>
      <c r="M255" s="1180"/>
      <c r="N255" s="1180"/>
      <c r="O255" s="1180"/>
      <c r="P255" s="1180"/>
      <c r="Q255" s="1180"/>
      <c r="R255" s="1180"/>
      <c r="S255" s="1180"/>
      <c r="T255" s="1180"/>
      <c r="U255" s="1180"/>
      <c r="V255" s="1180"/>
      <c r="W255" s="1180"/>
      <c r="X255" s="1180"/>
      <c r="Y255" s="1180"/>
      <c r="Z255" s="1180"/>
      <c r="AA255" s="1180"/>
      <c r="AB255" s="1180"/>
      <c r="AC255" s="1180"/>
      <c r="AD255" s="1180"/>
      <c r="AE255" s="1180"/>
      <c r="AF255" s="1180"/>
      <c r="AG255" s="1180"/>
      <c r="AH255" s="1180"/>
      <c r="AI255" s="1180"/>
      <c r="AJ255" s="1192"/>
      <c r="AK255" s="1114" t="str">
        <f t="shared" si="170"/>
        <v/>
      </c>
      <c r="AL255" s="1115" t="str">
        <f t="shared" si="171"/>
        <v/>
      </c>
      <c r="AM255" s="1115" t="str">
        <f t="shared" si="172"/>
        <v/>
      </c>
      <c r="AN255" s="1116" t="str">
        <f t="shared" si="173"/>
        <v/>
      </c>
      <c r="AO255" s="3587"/>
      <c r="AP255" s="1035"/>
      <c r="AQ255" s="1117">
        <f>+COUNTIF(F255:AJ255,"－")</f>
        <v>0</v>
      </c>
      <c r="AR255" s="1117">
        <f>+COUNTIF(F255:AJ255,"外")</f>
        <v>0</v>
      </c>
    </row>
    <row r="256" spans="2:44" s="1165" customFormat="1" ht="14.4">
      <c r="B256" s="3581"/>
      <c r="C256" s="3583" t="s">
        <v>834</v>
      </c>
      <c r="D256" s="1103" t="s">
        <v>1926</v>
      </c>
      <c r="E256" s="1143" t="s">
        <v>1948</v>
      </c>
      <c r="F256" s="1105" t="s">
        <v>865</v>
      </c>
      <c r="G256" s="1106" t="s">
        <v>865</v>
      </c>
      <c r="H256" s="1106" t="s">
        <v>865</v>
      </c>
      <c r="I256" s="1106" t="s">
        <v>865</v>
      </c>
      <c r="J256" s="1106" t="s">
        <v>865</v>
      </c>
      <c r="K256" s="1106" t="s">
        <v>865</v>
      </c>
      <c r="L256" s="1106" t="s">
        <v>865</v>
      </c>
      <c r="M256" s="1106" t="s">
        <v>865</v>
      </c>
      <c r="N256" s="1106" t="s">
        <v>865</v>
      </c>
      <c r="O256" s="1106" t="s">
        <v>865</v>
      </c>
      <c r="P256" s="1106" t="s">
        <v>865</v>
      </c>
      <c r="Q256" s="1106" t="s">
        <v>865</v>
      </c>
      <c r="R256" s="1106" t="s">
        <v>865</v>
      </c>
      <c r="S256" s="1106" t="s">
        <v>865</v>
      </c>
      <c r="T256" s="1106" t="s">
        <v>865</v>
      </c>
      <c r="U256" s="1106" t="s">
        <v>865</v>
      </c>
      <c r="V256" s="1106" t="s">
        <v>865</v>
      </c>
      <c r="W256" s="1106" t="s">
        <v>865</v>
      </c>
      <c r="X256" s="1106" t="s">
        <v>865</v>
      </c>
      <c r="Y256" s="1106" t="s">
        <v>865</v>
      </c>
      <c r="Z256" s="1106" t="s">
        <v>865</v>
      </c>
      <c r="AA256" s="1106" t="s">
        <v>865</v>
      </c>
      <c r="AB256" s="1106" t="s">
        <v>865</v>
      </c>
      <c r="AC256" s="1106" t="s">
        <v>865</v>
      </c>
      <c r="AD256" s="1106" t="s">
        <v>865</v>
      </c>
      <c r="AE256" s="1106" t="s">
        <v>865</v>
      </c>
      <c r="AF256" s="1106" t="s">
        <v>865</v>
      </c>
      <c r="AG256" s="1106" t="s">
        <v>865</v>
      </c>
      <c r="AH256" s="1106" t="s">
        <v>865</v>
      </c>
      <c r="AI256" s="1106" t="s">
        <v>865</v>
      </c>
      <c r="AJ256" s="1188" t="s">
        <v>865</v>
      </c>
      <c r="AK256" s="1135"/>
      <c r="AL256" s="1117"/>
      <c r="AM256" s="1144"/>
      <c r="AN256" s="1137"/>
      <c r="AO256" s="3587"/>
      <c r="AP256" s="1035"/>
      <c r="AQ256" s="1039"/>
      <c r="AR256" s="1039"/>
    </row>
    <row r="257" spans="2:44" s="1165" customFormat="1">
      <c r="B257" s="3581"/>
      <c r="C257" s="3584"/>
      <c r="D257" s="1145" t="s">
        <v>1936</v>
      </c>
      <c r="E257" s="1110"/>
      <c r="F257" s="1179"/>
      <c r="G257" s="1130"/>
      <c r="H257" s="1130"/>
      <c r="I257" s="1130"/>
      <c r="J257" s="1130"/>
      <c r="K257" s="1130"/>
      <c r="L257" s="1130"/>
      <c r="M257" s="1130"/>
      <c r="N257" s="1130"/>
      <c r="O257" s="1130"/>
      <c r="P257" s="1130"/>
      <c r="Q257" s="1130"/>
      <c r="R257" s="1130"/>
      <c r="S257" s="1130"/>
      <c r="T257" s="1130"/>
      <c r="U257" s="1130"/>
      <c r="V257" s="1130"/>
      <c r="W257" s="1130"/>
      <c r="X257" s="1130"/>
      <c r="Y257" s="1130"/>
      <c r="Z257" s="1130"/>
      <c r="AA257" s="1130"/>
      <c r="AB257" s="1130"/>
      <c r="AC257" s="1130"/>
      <c r="AD257" s="1130"/>
      <c r="AE257" s="1130"/>
      <c r="AF257" s="1130"/>
      <c r="AG257" s="1130"/>
      <c r="AH257" s="1130"/>
      <c r="AI257" s="1130"/>
      <c r="AJ257" s="1193"/>
      <c r="AK257" s="1114">
        <f>IF(D257="","",COUNT($F$242:$AJ$242)-AL257)</f>
        <v>0</v>
      </c>
      <c r="AL257" s="1115">
        <f>IF(D257="","",AQ257+AR257)</f>
        <v>0</v>
      </c>
      <c r="AM257" s="1115">
        <f>IF(D257="","",COUNTIF(F257:AJ257,"休"))</f>
        <v>0</v>
      </c>
      <c r="AN257" s="1116" t="str">
        <f>IF(D257="","",IFERROR(ROUND(AM257/AK257,3),""))</f>
        <v/>
      </c>
      <c r="AO257" s="3587"/>
      <c r="AP257" s="1035"/>
      <c r="AQ257" s="1117">
        <f>+COUNTIF(F257:AJ257,"－")</f>
        <v>0</v>
      </c>
      <c r="AR257" s="1117">
        <f>+COUNTIF(F257:AJ257,"外")</f>
        <v>0</v>
      </c>
    </row>
    <row r="258" spans="2:44" s="1165" customFormat="1">
      <c r="B258" s="3581"/>
      <c r="C258" s="3584"/>
      <c r="D258" s="1035"/>
      <c r="E258" s="1139"/>
      <c r="F258" s="1119"/>
      <c r="G258" s="1120"/>
      <c r="H258" s="1120"/>
      <c r="I258" s="1120"/>
      <c r="J258" s="1120"/>
      <c r="K258" s="1120"/>
      <c r="L258" s="1120"/>
      <c r="M258" s="1120"/>
      <c r="N258" s="1120"/>
      <c r="O258" s="1120"/>
      <c r="P258" s="1120"/>
      <c r="Q258" s="1120"/>
      <c r="R258" s="1120"/>
      <c r="S258" s="1120"/>
      <c r="T258" s="1120"/>
      <c r="U258" s="1120"/>
      <c r="V258" s="1120"/>
      <c r="W258" s="1120"/>
      <c r="X258" s="1120"/>
      <c r="Y258" s="1120"/>
      <c r="Z258" s="1120"/>
      <c r="AA258" s="1120"/>
      <c r="AB258" s="1120"/>
      <c r="AC258" s="1120"/>
      <c r="AD258" s="1120"/>
      <c r="AE258" s="1120"/>
      <c r="AF258" s="1120"/>
      <c r="AG258" s="1120"/>
      <c r="AH258" s="1120"/>
      <c r="AI258" s="1120"/>
      <c r="AJ258" s="1172"/>
      <c r="AK258" s="1114" t="str">
        <f t="shared" ref="AK258:AK260" si="174">IF(D258="","",COUNT($F$242:$AJ$242)-AL258)</f>
        <v/>
      </c>
      <c r="AL258" s="1115" t="str">
        <f t="shared" ref="AL258:AL260" si="175">IF(D258="","",AQ258+AR258)</f>
        <v/>
      </c>
      <c r="AM258" s="1115" t="str">
        <f t="shared" ref="AM258:AM260" si="176">IF(D258="","",COUNTIF(F258:AJ258,"休"))</f>
        <v/>
      </c>
      <c r="AN258" s="1116" t="str">
        <f t="shared" ref="AN258:AN260" si="177">IF(D258="","",IFERROR(ROUND(AM258/AK258,3),""))</f>
        <v/>
      </c>
      <c r="AO258" s="3587"/>
      <c r="AP258" s="1035"/>
      <c r="AQ258" s="1117">
        <f>+COUNTIF(F258:AJ258,"－")</f>
        <v>0</v>
      </c>
      <c r="AR258" s="1117">
        <f>+COUNTIF(F258:AJ258,"外")</f>
        <v>0</v>
      </c>
    </row>
    <row r="259" spans="2:44" s="1165" customFormat="1">
      <c r="B259" s="3581"/>
      <c r="C259" s="3584"/>
      <c r="D259" s="1147"/>
      <c r="E259" s="1139"/>
      <c r="F259" s="1119"/>
      <c r="G259" s="1120"/>
      <c r="H259" s="1120"/>
      <c r="I259" s="1120"/>
      <c r="J259" s="1120"/>
      <c r="K259" s="1120"/>
      <c r="L259" s="1120"/>
      <c r="M259" s="1120"/>
      <c r="N259" s="1120"/>
      <c r="O259" s="1120"/>
      <c r="P259" s="1120"/>
      <c r="Q259" s="1120"/>
      <c r="R259" s="1120"/>
      <c r="S259" s="1120"/>
      <c r="T259" s="1120"/>
      <c r="U259" s="1120"/>
      <c r="V259" s="1120"/>
      <c r="W259" s="1120"/>
      <c r="X259" s="1120"/>
      <c r="Y259" s="1120"/>
      <c r="Z259" s="1120"/>
      <c r="AA259" s="1120"/>
      <c r="AB259" s="1120"/>
      <c r="AC259" s="1120"/>
      <c r="AD259" s="1120"/>
      <c r="AE259" s="1120"/>
      <c r="AF259" s="1120"/>
      <c r="AG259" s="1120"/>
      <c r="AH259" s="1120"/>
      <c r="AI259" s="1120"/>
      <c r="AJ259" s="1172"/>
      <c r="AK259" s="1114" t="str">
        <f t="shared" si="174"/>
        <v/>
      </c>
      <c r="AL259" s="1115" t="str">
        <f t="shared" si="175"/>
        <v/>
      </c>
      <c r="AM259" s="1115" t="str">
        <f t="shared" si="176"/>
        <v/>
      </c>
      <c r="AN259" s="1116" t="str">
        <f t="shared" si="177"/>
        <v/>
      </c>
      <c r="AO259" s="3587"/>
      <c r="AP259" s="1035"/>
      <c r="AQ259" s="1117">
        <f>+COUNTIF(F259:AJ259,"－")</f>
        <v>0</v>
      </c>
      <c r="AR259" s="1117">
        <f>+COUNTIF(F259:AJ259,"外")</f>
        <v>0</v>
      </c>
    </row>
    <row r="260" spans="2:44" s="1165" customFormat="1" ht="13.8" thickBot="1">
      <c r="B260" s="3582"/>
      <c r="C260" s="3585"/>
      <c r="D260" s="1140"/>
      <c r="E260" s="1141"/>
      <c r="F260" s="1191"/>
      <c r="G260" s="1180"/>
      <c r="H260" s="1180"/>
      <c r="I260" s="1180"/>
      <c r="J260" s="1180"/>
      <c r="K260" s="1180"/>
      <c r="L260" s="1180"/>
      <c r="M260" s="1180"/>
      <c r="N260" s="1180"/>
      <c r="O260" s="1180"/>
      <c r="P260" s="1180"/>
      <c r="Q260" s="1180"/>
      <c r="R260" s="1180"/>
      <c r="S260" s="1180"/>
      <c r="T260" s="1180"/>
      <c r="U260" s="1180"/>
      <c r="V260" s="1180"/>
      <c r="W260" s="1180"/>
      <c r="X260" s="1180"/>
      <c r="Y260" s="1180"/>
      <c r="Z260" s="1180"/>
      <c r="AA260" s="1180"/>
      <c r="AB260" s="1180"/>
      <c r="AC260" s="1180"/>
      <c r="AD260" s="1180"/>
      <c r="AE260" s="1180"/>
      <c r="AF260" s="1180"/>
      <c r="AG260" s="1180"/>
      <c r="AH260" s="1180"/>
      <c r="AI260" s="1180"/>
      <c r="AJ260" s="1192"/>
      <c r="AK260" s="1150" t="str">
        <f t="shared" si="174"/>
        <v/>
      </c>
      <c r="AL260" s="1132" t="str">
        <f t="shared" si="175"/>
        <v/>
      </c>
      <c r="AM260" s="1132" t="str">
        <f t="shared" si="176"/>
        <v/>
      </c>
      <c r="AN260" s="1116" t="str">
        <f t="shared" si="177"/>
        <v/>
      </c>
      <c r="AO260" s="3588"/>
      <c r="AP260" s="1035"/>
      <c r="AQ260" s="1117">
        <f>+COUNTIF(F260:AJ260,"－")</f>
        <v>0</v>
      </c>
      <c r="AR260" s="1117">
        <f>+COUNTIF(F260:AJ260,"外")</f>
        <v>0</v>
      </c>
    </row>
    <row r="261" spans="2:44" ht="13.8" thickBot="1">
      <c r="B261" s="1152"/>
      <c r="C261" s="1153"/>
      <c r="D261" s="1147"/>
      <c r="E261" s="1089"/>
      <c r="F261" s="1113"/>
      <c r="G261" s="1113"/>
      <c r="H261" s="1113"/>
      <c r="I261" s="1113"/>
      <c r="J261" s="1113"/>
      <c r="K261" s="1113"/>
      <c r="L261" s="1113"/>
      <c r="M261" s="1113"/>
      <c r="N261" s="1113"/>
      <c r="O261" s="1113"/>
      <c r="P261" s="1113"/>
      <c r="Q261" s="1113"/>
      <c r="R261" s="1113"/>
      <c r="S261" s="1113"/>
      <c r="T261" s="1113"/>
      <c r="U261" s="1113"/>
      <c r="V261" s="1113"/>
      <c r="W261" s="1113"/>
      <c r="X261" s="1113"/>
      <c r="Y261" s="1113"/>
      <c r="Z261" s="1113"/>
      <c r="AA261" s="1113"/>
      <c r="AB261" s="1113"/>
      <c r="AC261" s="1113"/>
      <c r="AD261" s="1113"/>
      <c r="AE261" s="1113"/>
      <c r="AF261" s="1113"/>
      <c r="AG261" s="1113"/>
      <c r="AH261" s="1113"/>
      <c r="AI261" s="1113"/>
      <c r="AJ261" s="1113"/>
      <c r="AK261" s="1154"/>
      <c r="AL261" s="1155"/>
      <c r="AN261" s="1156" t="s">
        <v>1952</v>
      </c>
      <c r="AO261" s="1157" t="e">
        <f>IF(AO245&gt;=0.285,"OK","NG")</f>
        <v>#DIV/0!</v>
      </c>
      <c r="AQ261" s="1155"/>
      <c r="AR261" s="1155"/>
    </row>
    <row r="262" spans="2:44">
      <c r="B262" s="1152"/>
      <c r="C262" s="1153"/>
      <c r="D262" s="1147"/>
      <c r="E262" s="1089"/>
      <c r="F262" s="1113"/>
      <c r="G262" s="1113"/>
      <c r="H262" s="1113"/>
      <c r="I262" s="1113"/>
      <c r="J262" s="1113"/>
      <c r="K262" s="1113"/>
      <c r="L262" s="1113"/>
      <c r="M262" s="1113"/>
      <c r="N262" s="1113"/>
      <c r="O262" s="1113"/>
      <c r="P262" s="1113"/>
      <c r="Q262" s="1113"/>
      <c r="R262" s="1113"/>
      <c r="S262" s="1113"/>
      <c r="T262" s="1113"/>
      <c r="U262" s="1113"/>
      <c r="V262" s="1113"/>
      <c r="W262" s="1113"/>
      <c r="X262" s="1113"/>
      <c r="Y262" s="1113"/>
      <c r="Z262" s="1113"/>
      <c r="AA262" s="1113"/>
      <c r="AB262" s="1113"/>
      <c r="AC262" s="1113"/>
      <c r="AD262" s="1113"/>
      <c r="AE262" s="1113"/>
      <c r="AF262" s="1113"/>
      <c r="AG262" s="1113"/>
      <c r="AH262" s="1113"/>
      <c r="AI262" s="1113"/>
      <c r="AJ262" s="1113"/>
      <c r="AK262" s="1154"/>
      <c r="AL262" s="1155"/>
      <c r="AN262" s="1187"/>
      <c r="AO262" s="1116"/>
      <c r="AQ262" s="1155"/>
      <c r="AR262" s="1155"/>
    </row>
    <row r="263" spans="2:44" hidden="1">
      <c r="F263" s="1036" t="e">
        <f>YEAR(F266)</f>
        <v>#VALUE!</v>
      </c>
      <c r="G263" s="1036" t="e">
        <f>MONTH(F266)</f>
        <v>#VALUE!</v>
      </c>
    </row>
    <row r="264" spans="2:44">
      <c r="B264" s="3589"/>
      <c r="C264" s="3590"/>
      <c r="D264" s="3591"/>
      <c r="E264" s="1159" t="s">
        <v>1940</v>
      </c>
      <c r="F264" s="3598" t="e">
        <f>F266</f>
        <v>#VALUE!</v>
      </c>
      <c r="G264" s="3599"/>
      <c r="H264" s="3599"/>
      <c r="I264" s="3599"/>
      <c r="J264" s="3599"/>
      <c r="K264" s="3599"/>
      <c r="L264" s="3599"/>
      <c r="M264" s="3599"/>
      <c r="N264" s="3599"/>
      <c r="O264" s="3599"/>
      <c r="P264" s="3599"/>
      <c r="Q264" s="3599"/>
      <c r="R264" s="3599"/>
      <c r="S264" s="3599"/>
      <c r="T264" s="3599"/>
      <c r="U264" s="3599"/>
      <c r="V264" s="3599"/>
      <c r="W264" s="3599"/>
      <c r="X264" s="3599"/>
      <c r="Y264" s="3599"/>
      <c r="Z264" s="3599"/>
      <c r="AA264" s="3599"/>
      <c r="AB264" s="3599"/>
      <c r="AC264" s="3599"/>
      <c r="AD264" s="3599"/>
      <c r="AE264" s="3599"/>
      <c r="AF264" s="3599"/>
      <c r="AG264" s="3599"/>
      <c r="AH264" s="3599"/>
      <c r="AI264" s="3599"/>
      <c r="AJ264" s="3599"/>
      <c r="AK264" s="3601" t="s">
        <v>835</v>
      </c>
      <c r="AL264" s="3604" t="s">
        <v>836</v>
      </c>
      <c r="AM264" s="3607" t="s">
        <v>828</v>
      </c>
      <c r="AN264" s="3555" t="s">
        <v>1941</v>
      </c>
      <c r="AO264" s="3553" t="s">
        <v>1942</v>
      </c>
      <c r="AQ264" s="3576" t="s">
        <v>1963</v>
      </c>
      <c r="AR264" s="3576" t="s">
        <v>864</v>
      </c>
    </row>
    <row r="265" spans="2:44" ht="13.5" hidden="1" customHeight="1">
      <c r="B265" s="3592"/>
      <c r="C265" s="3593"/>
      <c r="D265" s="3594"/>
      <c r="E265" s="1160"/>
      <c r="F265" s="1096" t="e">
        <f>DATE($F263,$G263,1)</f>
        <v>#VALUE!</v>
      </c>
      <c r="G265" s="1096" t="e">
        <f t="shared" ref="G265:AJ265" si="178">F265+1</f>
        <v>#VALUE!</v>
      </c>
      <c r="H265" s="1096" t="e">
        <f t="shared" si="178"/>
        <v>#VALUE!</v>
      </c>
      <c r="I265" s="1096" t="e">
        <f t="shared" si="178"/>
        <v>#VALUE!</v>
      </c>
      <c r="J265" s="1096" t="e">
        <f t="shared" si="178"/>
        <v>#VALUE!</v>
      </c>
      <c r="K265" s="1096" t="e">
        <f t="shared" si="178"/>
        <v>#VALUE!</v>
      </c>
      <c r="L265" s="1096" t="e">
        <f t="shared" si="178"/>
        <v>#VALUE!</v>
      </c>
      <c r="M265" s="1096" t="e">
        <f t="shared" si="178"/>
        <v>#VALUE!</v>
      </c>
      <c r="N265" s="1096" t="e">
        <f t="shared" si="178"/>
        <v>#VALUE!</v>
      </c>
      <c r="O265" s="1096" t="e">
        <f t="shared" si="178"/>
        <v>#VALUE!</v>
      </c>
      <c r="P265" s="1096" t="e">
        <f t="shared" si="178"/>
        <v>#VALUE!</v>
      </c>
      <c r="Q265" s="1096" t="e">
        <f t="shared" si="178"/>
        <v>#VALUE!</v>
      </c>
      <c r="R265" s="1096" t="e">
        <f t="shared" si="178"/>
        <v>#VALUE!</v>
      </c>
      <c r="S265" s="1096" t="e">
        <f t="shared" si="178"/>
        <v>#VALUE!</v>
      </c>
      <c r="T265" s="1096" t="e">
        <f t="shared" si="178"/>
        <v>#VALUE!</v>
      </c>
      <c r="U265" s="1096" t="e">
        <f t="shared" si="178"/>
        <v>#VALUE!</v>
      </c>
      <c r="V265" s="1096" t="e">
        <f t="shared" si="178"/>
        <v>#VALUE!</v>
      </c>
      <c r="W265" s="1096" t="e">
        <f t="shared" si="178"/>
        <v>#VALUE!</v>
      </c>
      <c r="X265" s="1096" t="e">
        <f t="shared" si="178"/>
        <v>#VALUE!</v>
      </c>
      <c r="Y265" s="1096" t="e">
        <f t="shared" si="178"/>
        <v>#VALUE!</v>
      </c>
      <c r="Z265" s="1096" t="e">
        <f t="shared" si="178"/>
        <v>#VALUE!</v>
      </c>
      <c r="AA265" s="1096" t="e">
        <f t="shared" si="178"/>
        <v>#VALUE!</v>
      </c>
      <c r="AB265" s="1096" t="e">
        <f t="shared" si="178"/>
        <v>#VALUE!</v>
      </c>
      <c r="AC265" s="1096" t="e">
        <f t="shared" si="178"/>
        <v>#VALUE!</v>
      </c>
      <c r="AD265" s="1096" t="e">
        <f t="shared" si="178"/>
        <v>#VALUE!</v>
      </c>
      <c r="AE265" s="1096" t="e">
        <f t="shared" si="178"/>
        <v>#VALUE!</v>
      </c>
      <c r="AF265" s="1096" t="e">
        <f t="shared" si="178"/>
        <v>#VALUE!</v>
      </c>
      <c r="AG265" s="1096" t="e">
        <f t="shared" si="178"/>
        <v>#VALUE!</v>
      </c>
      <c r="AH265" s="1096" t="e">
        <f t="shared" si="178"/>
        <v>#VALUE!</v>
      </c>
      <c r="AI265" s="1096" t="e">
        <f t="shared" si="178"/>
        <v>#VALUE!</v>
      </c>
      <c r="AJ265" s="1096" t="e">
        <f t="shared" si="178"/>
        <v>#VALUE!</v>
      </c>
      <c r="AK265" s="3602"/>
      <c r="AL265" s="3605"/>
      <c r="AM265" s="3608"/>
      <c r="AN265" s="3555"/>
      <c r="AO265" s="3553"/>
      <c r="AQ265" s="3576"/>
      <c r="AR265" s="3576"/>
    </row>
    <row r="266" spans="2:44">
      <c r="B266" s="3592"/>
      <c r="C266" s="3593"/>
      <c r="D266" s="3594"/>
      <c r="E266" s="1161" t="s">
        <v>1944</v>
      </c>
      <c r="F266" s="1162" t="e">
        <f>IF(EDATE(F241,1)&gt;$F$7,"",EDATE(F241,1))</f>
        <v>#VALUE!</v>
      </c>
      <c r="G266" s="1096" t="e">
        <f t="shared" ref="G266:AJ266" si="179">IF(G265&gt;$F$7,"",IF(F266=EOMONTH(DATE($F263,$G263,1),0),"",IF(F266="","",F266+1)))</f>
        <v>#VALUE!</v>
      </c>
      <c r="H266" s="1096" t="e">
        <f t="shared" si="179"/>
        <v>#VALUE!</v>
      </c>
      <c r="I266" s="1096" t="e">
        <f t="shared" si="179"/>
        <v>#VALUE!</v>
      </c>
      <c r="J266" s="1096" t="e">
        <f t="shared" si="179"/>
        <v>#VALUE!</v>
      </c>
      <c r="K266" s="1096" t="e">
        <f t="shared" si="179"/>
        <v>#VALUE!</v>
      </c>
      <c r="L266" s="1096" t="e">
        <f t="shared" si="179"/>
        <v>#VALUE!</v>
      </c>
      <c r="M266" s="1096" t="e">
        <f t="shared" si="179"/>
        <v>#VALUE!</v>
      </c>
      <c r="N266" s="1096" t="e">
        <f t="shared" si="179"/>
        <v>#VALUE!</v>
      </c>
      <c r="O266" s="1096" t="e">
        <f t="shared" si="179"/>
        <v>#VALUE!</v>
      </c>
      <c r="P266" s="1096" t="e">
        <f t="shared" si="179"/>
        <v>#VALUE!</v>
      </c>
      <c r="Q266" s="1096" t="e">
        <f t="shared" si="179"/>
        <v>#VALUE!</v>
      </c>
      <c r="R266" s="1096" t="e">
        <f t="shared" si="179"/>
        <v>#VALUE!</v>
      </c>
      <c r="S266" s="1096" t="e">
        <f t="shared" si="179"/>
        <v>#VALUE!</v>
      </c>
      <c r="T266" s="1096" t="e">
        <f t="shared" si="179"/>
        <v>#VALUE!</v>
      </c>
      <c r="U266" s="1096" t="e">
        <f t="shared" si="179"/>
        <v>#VALUE!</v>
      </c>
      <c r="V266" s="1096" t="e">
        <f t="shared" si="179"/>
        <v>#VALUE!</v>
      </c>
      <c r="W266" s="1096" t="e">
        <f t="shared" si="179"/>
        <v>#VALUE!</v>
      </c>
      <c r="X266" s="1096" t="e">
        <f t="shared" si="179"/>
        <v>#VALUE!</v>
      </c>
      <c r="Y266" s="1096" t="e">
        <f t="shared" si="179"/>
        <v>#VALUE!</v>
      </c>
      <c r="Z266" s="1096" t="e">
        <f t="shared" si="179"/>
        <v>#VALUE!</v>
      </c>
      <c r="AA266" s="1096" t="e">
        <f t="shared" si="179"/>
        <v>#VALUE!</v>
      </c>
      <c r="AB266" s="1096" t="e">
        <f t="shared" si="179"/>
        <v>#VALUE!</v>
      </c>
      <c r="AC266" s="1096" t="e">
        <f t="shared" si="179"/>
        <v>#VALUE!</v>
      </c>
      <c r="AD266" s="1096" t="e">
        <f t="shared" si="179"/>
        <v>#VALUE!</v>
      </c>
      <c r="AE266" s="1096" t="e">
        <f t="shared" si="179"/>
        <v>#VALUE!</v>
      </c>
      <c r="AF266" s="1096" t="e">
        <f t="shared" si="179"/>
        <v>#VALUE!</v>
      </c>
      <c r="AG266" s="1096" t="e">
        <f t="shared" si="179"/>
        <v>#VALUE!</v>
      </c>
      <c r="AH266" s="1096" t="e">
        <f t="shared" si="179"/>
        <v>#VALUE!</v>
      </c>
      <c r="AI266" s="1096" t="e">
        <f t="shared" si="179"/>
        <v>#VALUE!</v>
      </c>
      <c r="AJ266" s="1096" t="e">
        <f t="shared" si="179"/>
        <v>#VALUE!</v>
      </c>
      <c r="AK266" s="3602"/>
      <c r="AL266" s="3605"/>
      <c r="AM266" s="3608"/>
      <c r="AN266" s="3555"/>
      <c r="AO266" s="3553"/>
      <c r="AQ266" s="3576"/>
      <c r="AR266" s="3576"/>
    </row>
    <row r="267" spans="2:44" s="1165" customFormat="1">
      <c r="B267" s="3595"/>
      <c r="C267" s="3596"/>
      <c r="D267" s="3597"/>
      <c r="E267" s="1163" t="s">
        <v>820</v>
      </c>
      <c r="F267" s="1164" t="str">
        <f>IFERROR(TEXT(WEEKDAY(+F266),"aaa"),"")</f>
        <v/>
      </c>
      <c r="G267" s="1164" t="str">
        <f t="shared" ref="G267:AJ267" si="180">IFERROR(TEXT(WEEKDAY(+G266),"aaa"),"")</f>
        <v/>
      </c>
      <c r="H267" s="1164" t="str">
        <f t="shared" si="180"/>
        <v/>
      </c>
      <c r="I267" s="1164" t="str">
        <f t="shared" si="180"/>
        <v/>
      </c>
      <c r="J267" s="1164" t="str">
        <f t="shared" si="180"/>
        <v/>
      </c>
      <c r="K267" s="1164" t="str">
        <f t="shared" si="180"/>
        <v/>
      </c>
      <c r="L267" s="1164" t="str">
        <f t="shared" si="180"/>
        <v/>
      </c>
      <c r="M267" s="1164" t="str">
        <f t="shared" si="180"/>
        <v/>
      </c>
      <c r="N267" s="1164" t="str">
        <f t="shared" si="180"/>
        <v/>
      </c>
      <c r="O267" s="1164" t="str">
        <f t="shared" si="180"/>
        <v/>
      </c>
      <c r="P267" s="1164" t="str">
        <f t="shared" si="180"/>
        <v/>
      </c>
      <c r="Q267" s="1164" t="str">
        <f t="shared" si="180"/>
        <v/>
      </c>
      <c r="R267" s="1164" t="str">
        <f t="shared" si="180"/>
        <v/>
      </c>
      <c r="S267" s="1164" t="str">
        <f t="shared" si="180"/>
        <v/>
      </c>
      <c r="T267" s="1164" t="str">
        <f t="shared" si="180"/>
        <v/>
      </c>
      <c r="U267" s="1164" t="str">
        <f t="shared" si="180"/>
        <v/>
      </c>
      <c r="V267" s="1164" t="str">
        <f t="shared" si="180"/>
        <v/>
      </c>
      <c r="W267" s="1164" t="str">
        <f t="shared" si="180"/>
        <v/>
      </c>
      <c r="X267" s="1164" t="str">
        <f t="shared" si="180"/>
        <v/>
      </c>
      <c r="Y267" s="1164" t="str">
        <f t="shared" si="180"/>
        <v/>
      </c>
      <c r="Z267" s="1164" t="str">
        <f t="shared" si="180"/>
        <v/>
      </c>
      <c r="AA267" s="1164" t="str">
        <f t="shared" si="180"/>
        <v/>
      </c>
      <c r="AB267" s="1164" t="str">
        <f t="shared" si="180"/>
        <v/>
      </c>
      <c r="AC267" s="1164" t="str">
        <f t="shared" si="180"/>
        <v/>
      </c>
      <c r="AD267" s="1164" t="str">
        <f t="shared" si="180"/>
        <v/>
      </c>
      <c r="AE267" s="1164" t="str">
        <f t="shared" si="180"/>
        <v/>
      </c>
      <c r="AF267" s="1164" t="str">
        <f t="shared" si="180"/>
        <v/>
      </c>
      <c r="AG267" s="1164" t="str">
        <f t="shared" si="180"/>
        <v/>
      </c>
      <c r="AH267" s="1164" t="str">
        <f t="shared" si="180"/>
        <v/>
      </c>
      <c r="AI267" s="1164" t="str">
        <f t="shared" si="180"/>
        <v/>
      </c>
      <c r="AJ267" s="1164" t="str">
        <f t="shared" si="180"/>
        <v/>
      </c>
      <c r="AK267" s="3602"/>
      <c r="AL267" s="3605"/>
      <c r="AM267" s="3608"/>
      <c r="AN267" s="3555"/>
      <c r="AO267" s="3553"/>
      <c r="AP267" s="1035"/>
      <c r="AQ267" s="3576"/>
      <c r="AR267" s="3576"/>
    </row>
    <row r="268" spans="2:44" s="1165" customFormat="1" ht="21" customHeight="1">
      <c r="B268" s="1166" t="s">
        <v>1945</v>
      </c>
      <c r="C268" s="1167" t="s">
        <v>1946</v>
      </c>
      <c r="D268" s="1103" t="s">
        <v>1951</v>
      </c>
      <c r="E268" s="1104" t="s">
        <v>1948</v>
      </c>
      <c r="F268" s="1105" t="s">
        <v>865</v>
      </c>
      <c r="G268" s="1106" t="s">
        <v>865</v>
      </c>
      <c r="H268" s="1106" t="s">
        <v>865</v>
      </c>
      <c r="I268" s="1106" t="s">
        <v>865</v>
      </c>
      <c r="J268" s="1106" t="s">
        <v>865</v>
      </c>
      <c r="K268" s="1106" t="s">
        <v>865</v>
      </c>
      <c r="L268" s="1106" t="s">
        <v>865</v>
      </c>
      <c r="M268" s="1106" t="s">
        <v>865</v>
      </c>
      <c r="N268" s="1106" t="s">
        <v>865</v>
      </c>
      <c r="O268" s="1106" t="s">
        <v>865</v>
      </c>
      <c r="P268" s="1106" t="s">
        <v>865</v>
      </c>
      <c r="Q268" s="1106" t="s">
        <v>865</v>
      </c>
      <c r="R268" s="1106" t="s">
        <v>865</v>
      </c>
      <c r="S268" s="1106" t="s">
        <v>865</v>
      </c>
      <c r="T268" s="1106" t="s">
        <v>865</v>
      </c>
      <c r="U268" s="1106" t="s">
        <v>865</v>
      </c>
      <c r="V268" s="1106" t="s">
        <v>865</v>
      </c>
      <c r="W268" s="1106" t="s">
        <v>865</v>
      </c>
      <c r="X268" s="1106" t="s">
        <v>865</v>
      </c>
      <c r="Y268" s="1106" t="s">
        <v>865</v>
      </c>
      <c r="Z268" s="1106" t="s">
        <v>865</v>
      </c>
      <c r="AA268" s="1106" t="s">
        <v>865</v>
      </c>
      <c r="AB268" s="1106" t="s">
        <v>865</v>
      </c>
      <c r="AC268" s="1106" t="s">
        <v>865</v>
      </c>
      <c r="AD268" s="1106" t="s">
        <v>865</v>
      </c>
      <c r="AE268" s="1106" t="s">
        <v>865</v>
      </c>
      <c r="AF268" s="1106" t="s">
        <v>865</v>
      </c>
      <c r="AG268" s="1106" t="s">
        <v>865</v>
      </c>
      <c r="AH268" s="1106" t="s">
        <v>865</v>
      </c>
      <c r="AI268" s="1106" t="s">
        <v>865</v>
      </c>
      <c r="AJ268" s="1188" t="s">
        <v>865</v>
      </c>
      <c r="AK268" s="3603"/>
      <c r="AL268" s="3606"/>
      <c r="AM268" s="3609"/>
      <c r="AN268" s="1108" t="s">
        <v>1958</v>
      </c>
      <c r="AO268" s="1107" t="s">
        <v>863</v>
      </c>
      <c r="AP268" s="1035"/>
      <c r="AQ268" s="3577"/>
      <c r="AR268" s="3577"/>
    </row>
    <row r="269" spans="2:44" s="1165" customFormat="1" ht="13.5" customHeight="1">
      <c r="B269" s="3580" t="s">
        <v>830</v>
      </c>
      <c r="C269" s="3583" t="s">
        <v>831</v>
      </c>
      <c r="D269" s="1109" t="s">
        <v>1935</v>
      </c>
      <c r="E269" s="1110"/>
      <c r="F269" s="1189"/>
      <c r="G269" s="1175"/>
      <c r="H269" s="1175"/>
      <c r="I269" s="1175"/>
      <c r="J269" s="1175"/>
      <c r="K269" s="1175"/>
      <c r="L269" s="1175"/>
      <c r="M269" s="1175"/>
      <c r="N269" s="1175"/>
      <c r="O269" s="1175"/>
      <c r="P269" s="1175"/>
      <c r="Q269" s="1175"/>
      <c r="R269" s="1175"/>
      <c r="S269" s="1175"/>
      <c r="T269" s="1175"/>
      <c r="U269" s="1175"/>
      <c r="V269" s="1175"/>
      <c r="W269" s="1175"/>
      <c r="X269" s="1175"/>
      <c r="Y269" s="1175"/>
      <c r="Z269" s="1175"/>
      <c r="AA269" s="1175"/>
      <c r="AB269" s="1175"/>
      <c r="AC269" s="1175"/>
      <c r="AD269" s="1175"/>
      <c r="AE269" s="1175"/>
      <c r="AF269" s="1175"/>
      <c r="AG269" s="1175"/>
      <c r="AH269" s="1175"/>
      <c r="AI269" s="1175"/>
      <c r="AJ269" s="1190"/>
      <c r="AK269" s="1114">
        <f>IF(D269="","",COUNT($F$266:$AJ$266)-AL269)</f>
        <v>0</v>
      </c>
      <c r="AL269" s="1115">
        <f>IF(D269="","",AQ269+AR269)</f>
        <v>0</v>
      </c>
      <c r="AM269" s="1115">
        <f>IF(D269="","",COUNTIF(F269:AJ269,"休"))</f>
        <v>0</v>
      </c>
      <c r="AN269" s="1116" t="str">
        <f>IF(D269="","",IFERROR(ROUND(AM269/AK269,3),""))</f>
        <v/>
      </c>
      <c r="AO269" s="3586" t="e">
        <f>ROUND(AVERAGE(AN269:AN284),3)</f>
        <v>#DIV/0!</v>
      </c>
      <c r="AP269" s="1035"/>
      <c r="AQ269" s="1117">
        <f>+COUNTIF(F269:AJ269,"－")</f>
        <v>0</v>
      </c>
      <c r="AR269" s="1117">
        <f>+COUNTIF(F269:AJ269,"外")</f>
        <v>0</v>
      </c>
    </row>
    <row r="270" spans="2:44" s="1165" customFormat="1" ht="13.5" customHeight="1">
      <c r="B270" s="3581"/>
      <c r="C270" s="3584"/>
      <c r="D270" s="1118" t="s">
        <v>1936</v>
      </c>
      <c r="E270" s="1110"/>
      <c r="F270" s="1119"/>
      <c r="G270" s="1120"/>
      <c r="H270" s="1120"/>
      <c r="I270" s="1120"/>
      <c r="J270" s="1120"/>
      <c r="K270" s="1120"/>
      <c r="L270" s="1120"/>
      <c r="M270" s="1120"/>
      <c r="N270" s="1120"/>
      <c r="O270" s="1120"/>
      <c r="P270" s="1120"/>
      <c r="Q270" s="1120"/>
      <c r="R270" s="1120"/>
      <c r="S270" s="1120"/>
      <c r="T270" s="1120"/>
      <c r="U270" s="1120"/>
      <c r="V270" s="1120"/>
      <c r="W270" s="1120"/>
      <c r="X270" s="1120"/>
      <c r="Y270" s="1120"/>
      <c r="Z270" s="1120"/>
      <c r="AA270" s="1120"/>
      <c r="AB270" s="1120"/>
      <c r="AC270" s="1120"/>
      <c r="AD270" s="1120"/>
      <c r="AE270" s="1120"/>
      <c r="AF270" s="1120"/>
      <c r="AG270" s="1120"/>
      <c r="AH270" s="1120"/>
      <c r="AI270" s="1120"/>
      <c r="AJ270" s="1172"/>
      <c r="AK270" s="1114">
        <f t="shared" ref="AK270:AK274" si="181">IF(D270="","",COUNT($F$266:$AJ$266)-AL270)</f>
        <v>0</v>
      </c>
      <c r="AL270" s="1115">
        <f t="shared" ref="AL270:AL274" si="182">IF(D270="","",AQ270+AR270)</f>
        <v>0</v>
      </c>
      <c r="AM270" s="1115">
        <f t="shared" ref="AM270:AM274" si="183">IF(D270="","",COUNTIF(F270:AJ270,"休"))</f>
        <v>0</v>
      </c>
      <c r="AN270" s="1116" t="str">
        <f t="shared" ref="AN270:AN274" si="184">IF(D270="","",IFERROR(ROUND(AM270/AK270,3),""))</f>
        <v/>
      </c>
      <c r="AO270" s="3587"/>
      <c r="AP270" s="1035"/>
      <c r="AQ270" s="1117">
        <f>+COUNTIF(F270:AJ270,"－")</f>
        <v>0</v>
      </c>
      <c r="AR270" s="1117">
        <f>+COUNTIF(F270:AJ270,"外")</f>
        <v>0</v>
      </c>
    </row>
    <row r="271" spans="2:44" s="1165" customFormat="1">
      <c r="B271" s="3581"/>
      <c r="C271" s="3584"/>
      <c r="D271" s="1124" t="s">
        <v>1937</v>
      </c>
      <c r="E271" s="1110"/>
      <c r="F271" s="1119"/>
      <c r="G271" s="1120"/>
      <c r="H271" s="1120"/>
      <c r="I271" s="1120"/>
      <c r="J271" s="1120"/>
      <c r="K271" s="1120"/>
      <c r="L271" s="1120"/>
      <c r="M271" s="1120"/>
      <c r="N271" s="1120"/>
      <c r="O271" s="1120"/>
      <c r="P271" s="1120"/>
      <c r="Q271" s="1120"/>
      <c r="R271" s="1120"/>
      <c r="S271" s="1120"/>
      <c r="T271" s="1120"/>
      <c r="U271" s="1120"/>
      <c r="V271" s="1120"/>
      <c r="W271" s="1120"/>
      <c r="X271" s="1120"/>
      <c r="Y271" s="1120"/>
      <c r="Z271" s="1120"/>
      <c r="AA271" s="1120"/>
      <c r="AB271" s="1120"/>
      <c r="AC271" s="1120"/>
      <c r="AD271" s="1120"/>
      <c r="AE271" s="1120"/>
      <c r="AF271" s="1120"/>
      <c r="AG271" s="1120"/>
      <c r="AH271" s="1120"/>
      <c r="AI271" s="1120"/>
      <c r="AJ271" s="1172"/>
      <c r="AK271" s="1114">
        <f t="shared" si="181"/>
        <v>0</v>
      </c>
      <c r="AL271" s="1115">
        <f t="shared" si="182"/>
        <v>0</v>
      </c>
      <c r="AM271" s="1115">
        <f t="shared" si="183"/>
        <v>0</v>
      </c>
      <c r="AN271" s="1116" t="str">
        <f t="shared" si="184"/>
        <v/>
      </c>
      <c r="AO271" s="3587"/>
      <c r="AP271" s="1035"/>
      <c r="AQ271" s="1117">
        <f>+COUNTIF(F271:AJ271,"－")</f>
        <v>0</v>
      </c>
      <c r="AR271" s="1117">
        <f t="shared" ref="AR271:AR274" si="185">+COUNTIF(F271:AJ271,"外")</f>
        <v>0</v>
      </c>
    </row>
    <row r="272" spans="2:44" s="1165" customFormat="1">
      <c r="B272" s="3581"/>
      <c r="C272" s="3584"/>
      <c r="D272" s="1124" t="s">
        <v>1938</v>
      </c>
      <c r="E272" s="1125"/>
      <c r="F272" s="1119"/>
      <c r="G272" s="1120"/>
      <c r="H272" s="1120"/>
      <c r="I272" s="1120"/>
      <c r="J272" s="1120"/>
      <c r="K272" s="1120"/>
      <c r="L272" s="1120"/>
      <c r="M272" s="1120"/>
      <c r="N272" s="1120"/>
      <c r="O272" s="1120"/>
      <c r="P272" s="1120"/>
      <c r="Q272" s="1120"/>
      <c r="R272" s="1120"/>
      <c r="S272" s="1120"/>
      <c r="T272" s="1120"/>
      <c r="U272" s="1120"/>
      <c r="V272" s="1120"/>
      <c r="W272" s="1120"/>
      <c r="X272" s="1120"/>
      <c r="Y272" s="1120"/>
      <c r="Z272" s="1120"/>
      <c r="AA272" s="1120"/>
      <c r="AB272" s="1120"/>
      <c r="AC272" s="1120"/>
      <c r="AD272" s="1120"/>
      <c r="AE272" s="1120"/>
      <c r="AF272" s="1120"/>
      <c r="AG272" s="1120"/>
      <c r="AH272" s="1120"/>
      <c r="AI272" s="1120"/>
      <c r="AJ272" s="1172"/>
      <c r="AK272" s="1114">
        <f t="shared" si="181"/>
        <v>0</v>
      </c>
      <c r="AL272" s="1115">
        <f t="shared" si="182"/>
        <v>0</v>
      </c>
      <c r="AM272" s="1115">
        <f t="shared" si="183"/>
        <v>0</v>
      </c>
      <c r="AN272" s="1116" t="str">
        <f t="shared" si="184"/>
        <v/>
      </c>
      <c r="AO272" s="3587"/>
      <c r="AP272" s="1035"/>
      <c r="AQ272" s="1117">
        <f>+COUNTIF(F272:AJ272,"－")</f>
        <v>0</v>
      </c>
      <c r="AR272" s="1117">
        <f t="shared" si="185"/>
        <v>0</v>
      </c>
    </row>
    <row r="273" spans="2:44" s="1165" customFormat="1">
      <c r="B273" s="3581"/>
      <c r="C273" s="3584"/>
      <c r="D273" s="1124" t="s">
        <v>1939</v>
      </c>
      <c r="E273" s="1110"/>
      <c r="F273" s="1119"/>
      <c r="G273" s="1120"/>
      <c r="H273" s="1120"/>
      <c r="I273" s="1120"/>
      <c r="J273" s="1120"/>
      <c r="K273" s="1120"/>
      <c r="L273" s="1120"/>
      <c r="M273" s="1120"/>
      <c r="N273" s="1120"/>
      <c r="O273" s="1120"/>
      <c r="P273" s="1120"/>
      <c r="Q273" s="1120"/>
      <c r="R273" s="1120"/>
      <c r="S273" s="1120"/>
      <c r="T273" s="1120"/>
      <c r="U273" s="1120"/>
      <c r="V273" s="1120"/>
      <c r="W273" s="1120"/>
      <c r="X273" s="1120"/>
      <c r="Y273" s="1120"/>
      <c r="Z273" s="1120"/>
      <c r="AA273" s="1120"/>
      <c r="AB273" s="1120"/>
      <c r="AC273" s="1120"/>
      <c r="AD273" s="1120"/>
      <c r="AE273" s="1120"/>
      <c r="AF273" s="1120"/>
      <c r="AG273" s="1120"/>
      <c r="AH273" s="1120"/>
      <c r="AI273" s="1120"/>
      <c r="AJ273" s="1172"/>
      <c r="AK273" s="1114">
        <f t="shared" si="181"/>
        <v>0</v>
      </c>
      <c r="AL273" s="1115">
        <f t="shared" si="182"/>
        <v>0</v>
      </c>
      <c r="AM273" s="1115">
        <f t="shared" si="183"/>
        <v>0</v>
      </c>
      <c r="AN273" s="1116" t="str">
        <f t="shared" si="184"/>
        <v/>
      </c>
      <c r="AO273" s="3587"/>
      <c r="AP273" s="1035"/>
      <c r="AQ273" s="1117">
        <f t="shared" ref="AQ273:AQ274" si="186">+COUNTIF(F273:AJ273,"－")</f>
        <v>0</v>
      </c>
      <c r="AR273" s="1117">
        <f t="shared" si="185"/>
        <v>0</v>
      </c>
    </row>
    <row r="274" spans="2:44" s="1165" customFormat="1">
      <c r="B274" s="3582"/>
      <c r="C274" s="3585"/>
      <c r="D274" s="1126">
        <f>E$29</f>
        <v>0</v>
      </c>
      <c r="E274" s="1127"/>
      <c r="F274" s="1191"/>
      <c r="G274" s="1180"/>
      <c r="H274" s="1180"/>
      <c r="I274" s="1180"/>
      <c r="J274" s="1180"/>
      <c r="K274" s="1180"/>
      <c r="L274" s="1180"/>
      <c r="M274" s="1180"/>
      <c r="N274" s="1180"/>
      <c r="O274" s="1180"/>
      <c r="P274" s="1180"/>
      <c r="Q274" s="1180"/>
      <c r="R274" s="1180"/>
      <c r="S274" s="1180"/>
      <c r="T274" s="1180"/>
      <c r="U274" s="1180"/>
      <c r="V274" s="1180"/>
      <c r="W274" s="1180"/>
      <c r="X274" s="1180"/>
      <c r="Y274" s="1180"/>
      <c r="Z274" s="1180"/>
      <c r="AA274" s="1180"/>
      <c r="AB274" s="1180"/>
      <c r="AC274" s="1180"/>
      <c r="AD274" s="1180"/>
      <c r="AE274" s="1180"/>
      <c r="AF274" s="1180"/>
      <c r="AG274" s="1180"/>
      <c r="AH274" s="1180"/>
      <c r="AI274" s="1180"/>
      <c r="AJ274" s="1192"/>
      <c r="AK274" s="1114">
        <f t="shared" si="181"/>
        <v>0</v>
      </c>
      <c r="AL274" s="1115">
        <f t="shared" si="182"/>
        <v>0</v>
      </c>
      <c r="AM274" s="1132">
        <f t="shared" si="183"/>
        <v>0</v>
      </c>
      <c r="AN274" s="1116" t="str">
        <f t="shared" si="184"/>
        <v/>
      </c>
      <c r="AO274" s="3587"/>
      <c r="AP274" s="1035"/>
      <c r="AQ274" s="1117">
        <f t="shared" si="186"/>
        <v>0</v>
      </c>
      <c r="AR274" s="1117">
        <f t="shared" si="185"/>
        <v>0</v>
      </c>
    </row>
    <row r="275" spans="2:44" s="1165" customFormat="1" ht="14.4">
      <c r="B275" s="3580" t="s">
        <v>832</v>
      </c>
      <c r="C275" s="3583" t="s">
        <v>833</v>
      </c>
      <c r="D275" s="1103" t="s">
        <v>1951</v>
      </c>
      <c r="E275" s="1133" t="s">
        <v>1948</v>
      </c>
      <c r="F275" s="1105" t="s">
        <v>1964</v>
      </c>
      <c r="G275" s="1106" t="s">
        <v>1964</v>
      </c>
      <c r="H275" s="1106" t="s">
        <v>1964</v>
      </c>
      <c r="I275" s="1106" t="s">
        <v>1964</v>
      </c>
      <c r="J275" s="1106" t="s">
        <v>1964</v>
      </c>
      <c r="K275" s="1106" t="s">
        <v>1964</v>
      </c>
      <c r="L275" s="1106" t="s">
        <v>1964</v>
      </c>
      <c r="M275" s="1106" t="s">
        <v>1964</v>
      </c>
      <c r="N275" s="1106" t="s">
        <v>1964</v>
      </c>
      <c r="O275" s="1106" t="s">
        <v>1964</v>
      </c>
      <c r="P275" s="1106" t="s">
        <v>1964</v>
      </c>
      <c r="Q275" s="1106" t="s">
        <v>1964</v>
      </c>
      <c r="R275" s="1106" t="s">
        <v>1964</v>
      </c>
      <c r="S275" s="1106" t="s">
        <v>1964</v>
      </c>
      <c r="T275" s="1106" t="s">
        <v>1964</v>
      </c>
      <c r="U275" s="1106" t="s">
        <v>1964</v>
      </c>
      <c r="V275" s="1106" t="s">
        <v>1964</v>
      </c>
      <c r="W275" s="1106" t="s">
        <v>1964</v>
      </c>
      <c r="X275" s="1106" t="s">
        <v>1964</v>
      </c>
      <c r="Y275" s="1106" t="s">
        <v>1964</v>
      </c>
      <c r="Z275" s="1106" t="s">
        <v>1964</v>
      </c>
      <c r="AA275" s="1106" t="s">
        <v>1964</v>
      </c>
      <c r="AB275" s="1106" t="s">
        <v>1964</v>
      </c>
      <c r="AC275" s="1106" t="s">
        <v>1964</v>
      </c>
      <c r="AD275" s="1106" t="s">
        <v>1964</v>
      </c>
      <c r="AE275" s="1106" t="s">
        <v>1964</v>
      </c>
      <c r="AF275" s="1106" t="s">
        <v>1964</v>
      </c>
      <c r="AG275" s="1106" t="s">
        <v>1964</v>
      </c>
      <c r="AH275" s="1106" t="s">
        <v>1964</v>
      </c>
      <c r="AI275" s="1106" t="s">
        <v>1964</v>
      </c>
      <c r="AJ275" s="1188" t="s">
        <v>1964</v>
      </c>
      <c r="AK275" s="1135"/>
      <c r="AL275" s="1117"/>
      <c r="AM275" s="1136"/>
      <c r="AN275" s="1137"/>
      <c r="AO275" s="3587"/>
      <c r="AP275" s="1035"/>
      <c r="AQ275" s="1039"/>
      <c r="AR275" s="1039"/>
    </row>
    <row r="276" spans="2:44" s="1165" customFormat="1">
      <c r="B276" s="3581"/>
      <c r="C276" s="3584"/>
      <c r="D276" s="1138" t="s">
        <v>1935</v>
      </c>
      <c r="E276" s="1110"/>
      <c r="F276" s="1179"/>
      <c r="G276" s="1130"/>
      <c r="H276" s="1130"/>
      <c r="I276" s="1130"/>
      <c r="J276" s="1130"/>
      <c r="K276" s="1130"/>
      <c r="L276" s="1130"/>
      <c r="M276" s="1130"/>
      <c r="N276" s="1130"/>
      <c r="O276" s="1130"/>
      <c r="P276" s="1130"/>
      <c r="Q276" s="1130"/>
      <c r="R276" s="1130"/>
      <c r="S276" s="1130"/>
      <c r="T276" s="1130"/>
      <c r="U276" s="1130"/>
      <c r="V276" s="1130"/>
      <c r="W276" s="1130"/>
      <c r="X276" s="1130"/>
      <c r="Y276" s="1130"/>
      <c r="Z276" s="1130"/>
      <c r="AA276" s="1130"/>
      <c r="AB276" s="1130"/>
      <c r="AC276" s="1130"/>
      <c r="AD276" s="1130"/>
      <c r="AE276" s="1130"/>
      <c r="AF276" s="1130"/>
      <c r="AG276" s="1130"/>
      <c r="AH276" s="1130"/>
      <c r="AI276" s="1130"/>
      <c r="AJ276" s="1193"/>
      <c r="AK276" s="1114">
        <f>IF(D276="","",COUNT($F$266:$AJ$266)-AL276)</f>
        <v>0</v>
      </c>
      <c r="AL276" s="1115">
        <f>IF(D276="","",AQ276+AR276)</f>
        <v>0</v>
      </c>
      <c r="AM276" s="1115">
        <f>IF(D276="","",COUNTIF(F276:AJ276,"休"))</f>
        <v>0</v>
      </c>
      <c r="AN276" s="1116" t="str">
        <f>IF(D276="","",IFERROR(ROUND(AM276/AK276,3),""))</f>
        <v/>
      </c>
      <c r="AO276" s="3587"/>
      <c r="AP276" s="1035"/>
      <c r="AQ276" s="1117">
        <f>+COUNTIF(F276:AJ276,"－")</f>
        <v>0</v>
      </c>
      <c r="AR276" s="1117">
        <f>+COUNTIF(F276:AJ276,"外")</f>
        <v>0</v>
      </c>
    </row>
    <row r="277" spans="2:44" s="1165" customFormat="1">
      <c r="B277" s="3581"/>
      <c r="C277" s="3584"/>
      <c r="D277" s="1118" t="s">
        <v>1936</v>
      </c>
      <c r="E277" s="1139"/>
      <c r="F277" s="1119"/>
      <c r="G277" s="1120"/>
      <c r="H277" s="1120"/>
      <c r="I277" s="1120"/>
      <c r="J277" s="1120"/>
      <c r="K277" s="1120"/>
      <c r="L277" s="1120"/>
      <c r="M277" s="1120"/>
      <c r="N277" s="1120"/>
      <c r="O277" s="1120"/>
      <c r="P277" s="1120"/>
      <c r="Q277" s="1120"/>
      <c r="R277" s="1120"/>
      <c r="S277" s="1120"/>
      <c r="T277" s="1120"/>
      <c r="U277" s="1120"/>
      <c r="V277" s="1120"/>
      <c r="W277" s="1120"/>
      <c r="X277" s="1120"/>
      <c r="Y277" s="1120"/>
      <c r="Z277" s="1120"/>
      <c r="AA277" s="1120"/>
      <c r="AB277" s="1120"/>
      <c r="AC277" s="1120"/>
      <c r="AD277" s="1120"/>
      <c r="AE277" s="1120"/>
      <c r="AF277" s="1120"/>
      <c r="AG277" s="1120"/>
      <c r="AH277" s="1120"/>
      <c r="AI277" s="1120"/>
      <c r="AJ277" s="1172"/>
      <c r="AK277" s="1114">
        <f t="shared" ref="AK277:AK279" si="187">IF(D277="","",COUNT($F$266:$AJ$266)-AL277)</f>
        <v>0</v>
      </c>
      <c r="AL277" s="1115">
        <f t="shared" ref="AL277:AL279" si="188">IF(D277="","",AQ277+AR277)</f>
        <v>0</v>
      </c>
      <c r="AM277" s="1115">
        <f t="shared" ref="AM277:AM279" si="189">IF(D277="","",COUNTIF(F277:AJ277,"休"))</f>
        <v>0</v>
      </c>
      <c r="AN277" s="1116" t="str">
        <f t="shared" ref="AN277:AN279" si="190">IF(D277="","",IFERROR(ROUND(AM277/AK277,3),""))</f>
        <v/>
      </c>
      <c r="AO277" s="3587"/>
      <c r="AP277" s="1035"/>
      <c r="AQ277" s="1117">
        <f>+COUNTIF(F277:AJ277,"－")</f>
        <v>0</v>
      </c>
      <c r="AR277" s="1117">
        <f>+COUNTIF(F277:AJ277,"外")</f>
        <v>0</v>
      </c>
    </row>
    <row r="278" spans="2:44" s="1165" customFormat="1">
      <c r="B278" s="3581"/>
      <c r="C278" s="3584"/>
      <c r="D278" s="1035"/>
      <c r="E278" s="1139"/>
      <c r="F278" s="1119"/>
      <c r="G278" s="1120"/>
      <c r="H278" s="1120"/>
      <c r="I278" s="1120"/>
      <c r="J278" s="1120"/>
      <c r="K278" s="1120"/>
      <c r="L278" s="1120"/>
      <c r="M278" s="1120"/>
      <c r="N278" s="1120"/>
      <c r="O278" s="1120"/>
      <c r="P278" s="1120"/>
      <c r="Q278" s="1120"/>
      <c r="R278" s="1120"/>
      <c r="S278" s="1120"/>
      <c r="T278" s="1120"/>
      <c r="U278" s="1120"/>
      <c r="V278" s="1120"/>
      <c r="W278" s="1120"/>
      <c r="X278" s="1120"/>
      <c r="Y278" s="1120"/>
      <c r="Z278" s="1120"/>
      <c r="AA278" s="1120"/>
      <c r="AB278" s="1120"/>
      <c r="AC278" s="1120"/>
      <c r="AD278" s="1120"/>
      <c r="AE278" s="1120"/>
      <c r="AF278" s="1120"/>
      <c r="AG278" s="1120"/>
      <c r="AH278" s="1120"/>
      <c r="AI278" s="1120"/>
      <c r="AJ278" s="1172"/>
      <c r="AK278" s="1114" t="str">
        <f t="shared" si="187"/>
        <v/>
      </c>
      <c r="AL278" s="1115" t="str">
        <f t="shared" si="188"/>
        <v/>
      </c>
      <c r="AM278" s="1115" t="str">
        <f t="shared" si="189"/>
        <v/>
      </c>
      <c r="AN278" s="1116" t="str">
        <f t="shared" si="190"/>
        <v/>
      </c>
      <c r="AO278" s="3587"/>
      <c r="AP278" s="1035"/>
      <c r="AQ278" s="1117">
        <f>+COUNTIF(F278:AJ278,"－")</f>
        <v>0</v>
      </c>
      <c r="AR278" s="1117">
        <f>+COUNTIF(F278:AJ278,"外")</f>
        <v>0</v>
      </c>
    </row>
    <row r="279" spans="2:44" s="1165" customFormat="1">
      <c r="B279" s="3581"/>
      <c r="C279" s="3585"/>
      <c r="D279" s="1140"/>
      <c r="E279" s="1141"/>
      <c r="F279" s="1191"/>
      <c r="G279" s="1180"/>
      <c r="H279" s="1180"/>
      <c r="I279" s="1180"/>
      <c r="J279" s="1180"/>
      <c r="K279" s="1180"/>
      <c r="L279" s="1180"/>
      <c r="M279" s="1180"/>
      <c r="N279" s="1180"/>
      <c r="O279" s="1180"/>
      <c r="P279" s="1180"/>
      <c r="Q279" s="1180"/>
      <c r="R279" s="1180"/>
      <c r="S279" s="1180"/>
      <c r="T279" s="1180"/>
      <c r="U279" s="1180"/>
      <c r="V279" s="1180"/>
      <c r="W279" s="1180"/>
      <c r="X279" s="1180"/>
      <c r="Y279" s="1180"/>
      <c r="Z279" s="1180"/>
      <c r="AA279" s="1180"/>
      <c r="AB279" s="1180"/>
      <c r="AC279" s="1180"/>
      <c r="AD279" s="1180"/>
      <c r="AE279" s="1180"/>
      <c r="AF279" s="1180"/>
      <c r="AG279" s="1180"/>
      <c r="AH279" s="1180"/>
      <c r="AI279" s="1180"/>
      <c r="AJ279" s="1192"/>
      <c r="AK279" s="1114" t="str">
        <f t="shared" si="187"/>
        <v/>
      </c>
      <c r="AL279" s="1115" t="str">
        <f t="shared" si="188"/>
        <v/>
      </c>
      <c r="AM279" s="1115" t="str">
        <f t="shared" si="189"/>
        <v/>
      </c>
      <c r="AN279" s="1116" t="str">
        <f t="shared" si="190"/>
        <v/>
      </c>
      <c r="AO279" s="3587"/>
      <c r="AP279" s="1035"/>
      <c r="AQ279" s="1117">
        <f>+COUNTIF(F279:AJ279,"－")</f>
        <v>0</v>
      </c>
      <c r="AR279" s="1117">
        <f>+COUNTIF(F279:AJ279,"外")</f>
        <v>0</v>
      </c>
    </row>
    <row r="280" spans="2:44" s="1165" customFormat="1" ht="14.4">
      <c r="B280" s="3581"/>
      <c r="C280" s="3583" t="s">
        <v>834</v>
      </c>
      <c r="D280" s="1103" t="s">
        <v>1951</v>
      </c>
      <c r="E280" s="1143" t="s">
        <v>1948</v>
      </c>
      <c r="F280" s="1105" t="s">
        <v>865</v>
      </c>
      <c r="G280" s="1106" t="s">
        <v>865</v>
      </c>
      <c r="H280" s="1106" t="s">
        <v>865</v>
      </c>
      <c r="I280" s="1106" t="s">
        <v>865</v>
      </c>
      <c r="J280" s="1106" t="s">
        <v>865</v>
      </c>
      <c r="K280" s="1106" t="s">
        <v>865</v>
      </c>
      <c r="L280" s="1106" t="s">
        <v>865</v>
      </c>
      <c r="M280" s="1106" t="s">
        <v>865</v>
      </c>
      <c r="N280" s="1106" t="s">
        <v>865</v>
      </c>
      <c r="O280" s="1106" t="s">
        <v>865</v>
      </c>
      <c r="P280" s="1106" t="s">
        <v>865</v>
      </c>
      <c r="Q280" s="1106" t="s">
        <v>865</v>
      </c>
      <c r="R280" s="1106" t="s">
        <v>865</v>
      </c>
      <c r="S280" s="1106" t="s">
        <v>865</v>
      </c>
      <c r="T280" s="1106" t="s">
        <v>865</v>
      </c>
      <c r="U280" s="1106" t="s">
        <v>865</v>
      </c>
      <c r="V280" s="1106" t="s">
        <v>865</v>
      </c>
      <c r="W280" s="1106" t="s">
        <v>865</v>
      </c>
      <c r="X280" s="1106" t="s">
        <v>865</v>
      </c>
      <c r="Y280" s="1106" t="s">
        <v>865</v>
      </c>
      <c r="Z280" s="1106" t="s">
        <v>865</v>
      </c>
      <c r="AA280" s="1106" t="s">
        <v>865</v>
      </c>
      <c r="AB280" s="1106" t="s">
        <v>865</v>
      </c>
      <c r="AC280" s="1106" t="s">
        <v>865</v>
      </c>
      <c r="AD280" s="1106" t="s">
        <v>865</v>
      </c>
      <c r="AE280" s="1106" t="s">
        <v>865</v>
      </c>
      <c r="AF280" s="1106" t="s">
        <v>865</v>
      </c>
      <c r="AG280" s="1106" t="s">
        <v>865</v>
      </c>
      <c r="AH280" s="1106" t="s">
        <v>865</v>
      </c>
      <c r="AI280" s="1106" t="s">
        <v>865</v>
      </c>
      <c r="AJ280" s="1188" t="s">
        <v>865</v>
      </c>
      <c r="AK280" s="1135"/>
      <c r="AL280" s="1117"/>
      <c r="AM280" s="1144"/>
      <c r="AN280" s="1137"/>
      <c r="AO280" s="3587"/>
      <c r="AP280" s="1035"/>
      <c r="AQ280" s="1039"/>
      <c r="AR280" s="1039"/>
    </row>
    <row r="281" spans="2:44" s="1165" customFormat="1">
      <c r="B281" s="3581"/>
      <c r="C281" s="3584"/>
      <c r="D281" s="1145" t="s">
        <v>1936</v>
      </c>
      <c r="E281" s="1110"/>
      <c r="F281" s="1179"/>
      <c r="G281" s="1130"/>
      <c r="H281" s="1130"/>
      <c r="I281" s="1130"/>
      <c r="J281" s="1130"/>
      <c r="K281" s="1130"/>
      <c r="L281" s="1130"/>
      <c r="M281" s="1130"/>
      <c r="N281" s="1130"/>
      <c r="O281" s="1130"/>
      <c r="P281" s="1130"/>
      <c r="Q281" s="1130"/>
      <c r="R281" s="1130"/>
      <c r="S281" s="1130"/>
      <c r="T281" s="1130"/>
      <c r="U281" s="1130"/>
      <c r="V281" s="1130"/>
      <c r="W281" s="1130"/>
      <c r="X281" s="1130"/>
      <c r="Y281" s="1130"/>
      <c r="Z281" s="1130"/>
      <c r="AA281" s="1130"/>
      <c r="AB281" s="1130"/>
      <c r="AC281" s="1130"/>
      <c r="AD281" s="1130"/>
      <c r="AE281" s="1130"/>
      <c r="AF281" s="1130"/>
      <c r="AG281" s="1130"/>
      <c r="AH281" s="1130"/>
      <c r="AI281" s="1130"/>
      <c r="AJ281" s="1193"/>
      <c r="AK281" s="1114">
        <f>IF(D281="","",COUNT($F$266:$AJ$266)-AL281)</f>
        <v>0</v>
      </c>
      <c r="AL281" s="1115">
        <f>IF(D281="","",AQ281+AR281)</f>
        <v>0</v>
      </c>
      <c r="AM281" s="1115">
        <f>IF(D281="","",COUNTIF(F281:AJ281,"休"))</f>
        <v>0</v>
      </c>
      <c r="AN281" s="1116" t="str">
        <f>IF(D281="","",IFERROR(ROUND(AM281/AK281,3),""))</f>
        <v/>
      </c>
      <c r="AO281" s="3587"/>
      <c r="AP281" s="1035"/>
      <c r="AQ281" s="1117">
        <f>+COUNTIF(F281:AJ281,"－")</f>
        <v>0</v>
      </c>
      <c r="AR281" s="1117">
        <f>+COUNTIF(F281:AJ281,"外")</f>
        <v>0</v>
      </c>
    </row>
    <row r="282" spans="2:44" s="1165" customFormat="1">
      <c r="B282" s="3581"/>
      <c r="C282" s="3584"/>
      <c r="D282" s="1035"/>
      <c r="E282" s="1139"/>
      <c r="F282" s="1119"/>
      <c r="G282" s="1120"/>
      <c r="H282" s="1120"/>
      <c r="I282" s="1120"/>
      <c r="J282" s="1120"/>
      <c r="K282" s="1120"/>
      <c r="L282" s="1120"/>
      <c r="M282" s="1120"/>
      <c r="N282" s="1120"/>
      <c r="O282" s="1120"/>
      <c r="P282" s="1120"/>
      <c r="Q282" s="1120"/>
      <c r="R282" s="1120"/>
      <c r="S282" s="1120"/>
      <c r="T282" s="1120"/>
      <c r="U282" s="1120"/>
      <c r="V282" s="1120"/>
      <c r="W282" s="1120"/>
      <c r="X282" s="1120"/>
      <c r="Y282" s="1120"/>
      <c r="Z282" s="1120"/>
      <c r="AA282" s="1120"/>
      <c r="AB282" s="1120"/>
      <c r="AC282" s="1120"/>
      <c r="AD282" s="1120"/>
      <c r="AE282" s="1120"/>
      <c r="AF282" s="1120"/>
      <c r="AG282" s="1120"/>
      <c r="AH282" s="1120"/>
      <c r="AI282" s="1120"/>
      <c r="AJ282" s="1172"/>
      <c r="AK282" s="1114" t="str">
        <f t="shared" ref="AK282:AK284" si="191">IF(D282="","",COUNT($F$266:$AJ$266)-AL282)</f>
        <v/>
      </c>
      <c r="AL282" s="1115" t="str">
        <f t="shared" ref="AL282:AL284" si="192">IF(D282="","",AQ282+AR282)</f>
        <v/>
      </c>
      <c r="AM282" s="1115" t="str">
        <f t="shared" ref="AM282:AM284" si="193">IF(D282="","",COUNTIF(F282:AJ282,"休"))</f>
        <v/>
      </c>
      <c r="AN282" s="1116" t="str">
        <f t="shared" ref="AN282:AN284" si="194">IF(D282="","",IFERROR(ROUND(AM282/AK282,3),""))</f>
        <v/>
      </c>
      <c r="AO282" s="3587"/>
      <c r="AP282" s="1035"/>
      <c r="AQ282" s="1117">
        <f>+COUNTIF(F282:AJ282,"－")</f>
        <v>0</v>
      </c>
      <c r="AR282" s="1117">
        <f>+COUNTIF(F282:AJ282,"外")</f>
        <v>0</v>
      </c>
    </row>
    <row r="283" spans="2:44" s="1165" customFormat="1">
      <c r="B283" s="3581"/>
      <c r="C283" s="3584"/>
      <c r="D283" s="1147"/>
      <c r="E283" s="1139"/>
      <c r="F283" s="1119"/>
      <c r="G283" s="1120"/>
      <c r="H283" s="1120"/>
      <c r="I283" s="1120"/>
      <c r="J283" s="1120"/>
      <c r="K283" s="1120"/>
      <c r="L283" s="1120"/>
      <c r="M283" s="1120"/>
      <c r="N283" s="1120"/>
      <c r="O283" s="1120"/>
      <c r="P283" s="1120"/>
      <c r="Q283" s="1120"/>
      <c r="R283" s="1120"/>
      <c r="S283" s="1120"/>
      <c r="T283" s="1120"/>
      <c r="U283" s="1120"/>
      <c r="V283" s="1120"/>
      <c r="W283" s="1120"/>
      <c r="X283" s="1120"/>
      <c r="Y283" s="1120"/>
      <c r="Z283" s="1120"/>
      <c r="AA283" s="1120"/>
      <c r="AB283" s="1120"/>
      <c r="AC283" s="1120"/>
      <c r="AD283" s="1120"/>
      <c r="AE283" s="1120"/>
      <c r="AF283" s="1120"/>
      <c r="AG283" s="1120"/>
      <c r="AH283" s="1120"/>
      <c r="AI283" s="1120"/>
      <c r="AJ283" s="1172"/>
      <c r="AK283" s="1114" t="str">
        <f t="shared" si="191"/>
        <v/>
      </c>
      <c r="AL283" s="1115" t="str">
        <f t="shared" si="192"/>
        <v/>
      </c>
      <c r="AM283" s="1115" t="str">
        <f t="shared" si="193"/>
        <v/>
      </c>
      <c r="AN283" s="1116" t="str">
        <f t="shared" si="194"/>
        <v/>
      </c>
      <c r="AO283" s="3587"/>
      <c r="AP283" s="1035"/>
      <c r="AQ283" s="1117">
        <f>+COUNTIF(F283:AJ283,"－")</f>
        <v>0</v>
      </c>
      <c r="AR283" s="1117">
        <f>+COUNTIF(F283:AJ283,"外")</f>
        <v>0</v>
      </c>
    </row>
    <row r="284" spans="2:44" s="1165" customFormat="1" ht="13.8" thickBot="1">
      <c r="B284" s="3582"/>
      <c r="C284" s="3585"/>
      <c r="D284" s="1140"/>
      <c r="E284" s="1141"/>
      <c r="F284" s="1191"/>
      <c r="G284" s="1180"/>
      <c r="H284" s="1180"/>
      <c r="I284" s="1180"/>
      <c r="J284" s="1180"/>
      <c r="K284" s="1180"/>
      <c r="L284" s="1180"/>
      <c r="M284" s="1180"/>
      <c r="N284" s="1180"/>
      <c r="O284" s="1180"/>
      <c r="P284" s="1180"/>
      <c r="Q284" s="1180"/>
      <c r="R284" s="1180"/>
      <c r="S284" s="1180"/>
      <c r="T284" s="1180"/>
      <c r="U284" s="1180"/>
      <c r="V284" s="1180"/>
      <c r="W284" s="1180"/>
      <c r="X284" s="1180"/>
      <c r="Y284" s="1180"/>
      <c r="Z284" s="1180"/>
      <c r="AA284" s="1180"/>
      <c r="AB284" s="1180"/>
      <c r="AC284" s="1180"/>
      <c r="AD284" s="1180"/>
      <c r="AE284" s="1180"/>
      <c r="AF284" s="1180"/>
      <c r="AG284" s="1180"/>
      <c r="AH284" s="1180"/>
      <c r="AI284" s="1180"/>
      <c r="AJ284" s="1192"/>
      <c r="AK284" s="1150" t="str">
        <f t="shared" si="191"/>
        <v/>
      </c>
      <c r="AL284" s="1132" t="str">
        <f t="shared" si="192"/>
        <v/>
      </c>
      <c r="AM284" s="1132" t="str">
        <f t="shared" si="193"/>
        <v/>
      </c>
      <c r="AN284" s="1116" t="str">
        <f t="shared" si="194"/>
        <v/>
      </c>
      <c r="AO284" s="3588"/>
      <c r="AP284" s="1035"/>
      <c r="AQ284" s="1117">
        <f>+COUNTIF(F284:AJ284,"－")</f>
        <v>0</v>
      </c>
      <c r="AR284" s="1117">
        <f>+COUNTIF(F284:AJ284,"外")</f>
        <v>0</v>
      </c>
    </row>
    <row r="285" spans="2:44" ht="13.8" thickBot="1">
      <c r="B285" s="1152"/>
      <c r="C285" s="1153"/>
      <c r="D285" s="1147"/>
      <c r="E285" s="1089"/>
      <c r="F285" s="1113"/>
      <c r="G285" s="1113"/>
      <c r="H285" s="1113"/>
      <c r="I285" s="1113"/>
      <c r="J285" s="1113"/>
      <c r="K285" s="1113"/>
      <c r="L285" s="1113"/>
      <c r="M285" s="1113"/>
      <c r="N285" s="1113"/>
      <c r="O285" s="1113"/>
      <c r="P285" s="1113"/>
      <c r="Q285" s="1113"/>
      <c r="R285" s="1113"/>
      <c r="S285" s="1113"/>
      <c r="T285" s="1113"/>
      <c r="U285" s="1113"/>
      <c r="V285" s="1113"/>
      <c r="W285" s="1113"/>
      <c r="X285" s="1113"/>
      <c r="Y285" s="1113"/>
      <c r="Z285" s="1113"/>
      <c r="AA285" s="1113"/>
      <c r="AB285" s="1113"/>
      <c r="AC285" s="1113"/>
      <c r="AD285" s="1113"/>
      <c r="AE285" s="1113"/>
      <c r="AF285" s="1113"/>
      <c r="AG285" s="1113"/>
      <c r="AH285" s="1113"/>
      <c r="AI285" s="1113"/>
      <c r="AJ285" s="1113"/>
      <c r="AK285" s="1154"/>
      <c r="AL285" s="1155"/>
      <c r="AN285" s="1156" t="s">
        <v>1952</v>
      </c>
      <c r="AO285" s="1157" t="e">
        <f>IF(AO269&gt;=0.285,"OK","NG")</f>
        <v>#DIV/0!</v>
      </c>
      <c r="AQ285" s="1155"/>
      <c r="AR285" s="1155"/>
    </row>
    <row r="286" spans="2:44" s="1165" customFormat="1">
      <c r="E286" s="1184"/>
      <c r="F286" s="1184"/>
      <c r="G286" s="1184"/>
      <c r="H286" s="1184"/>
      <c r="I286" s="1194"/>
      <c r="J286" s="1184"/>
      <c r="K286" s="1184"/>
      <c r="L286" s="1184"/>
      <c r="M286" s="1184"/>
      <c r="N286" s="1184"/>
      <c r="O286" s="1184"/>
      <c r="P286" s="1184"/>
      <c r="Q286" s="1184"/>
      <c r="R286" s="1184"/>
      <c r="S286" s="1184"/>
      <c r="T286" s="1184"/>
      <c r="U286" s="1184"/>
      <c r="V286" s="1184"/>
      <c r="W286" s="1184"/>
      <c r="X286" s="1184"/>
      <c r="Y286" s="1184"/>
      <c r="Z286" s="1184"/>
      <c r="AA286" s="1184"/>
      <c r="AB286" s="1184"/>
      <c r="AC286" s="1184"/>
      <c r="AD286" s="1184"/>
      <c r="AE286" s="1184"/>
      <c r="AF286" s="1184"/>
      <c r="AG286" s="1184"/>
      <c r="AH286" s="1184"/>
      <c r="AI286" s="1184"/>
      <c r="AJ286" s="1184"/>
      <c r="AL286" s="1184"/>
      <c r="AN286" s="1185"/>
    </row>
    <row r="287" spans="2:44" hidden="1">
      <c r="F287" s="1036" t="e">
        <f>YEAR(F290)</f>
        <v>#VALUE!</v>
      </c>
      <c r="G287" s="1036" t="e">
        <f>MONTH(F290)</f>
        <v>#VALUE!</v>
      </c>
    </row>
    <row r="288" spans="2:44">
      <c r="B288" s="3589"/>
      <c r="C288" s="3590"/>
      <c r="D288" s="3591"/>
      <c r="E288" s="1159" t="s">
        <v>1940</v>
      </c>
      <c r="F288" s="3598" t="e">
        <f>F290</f>
        <v>#VALUE!</v>
      </c>
      <c r="G288" s="3599"/>
      <c r="H288" s="3599"/>
      <c r="I288" s="3599"/>
      <c r="J288" s="3599"/>
      <c r="K288" s="3599"/>
      <c r="L288" s="3599"/>
      <c r="M288" s="3599"/>
      <c r="N288" s="3599"/>
      <c r="O288" s="3599"/>
      <c r="P288" s="3599"/>
      <c r="Q288" s="3599"/>
      <c r="R288" s="3599"/>
      <c r="S288" s="3599"/>
      <c r="T288" s="3599"/>
      <c r="U288" s="3599"/>
      <c r="V288" s="3599"/>
      <c r="W288" s="3599"/>
      <c r="X288" s="3599"/>
      <c r="Y288" s="3599"/>
      <c r="Z288" s="3599"/>
      <c r="AA288" s="3599"/>
      <c r="AB288" s="3599"/>
      <c r="AC288" s="3599"/>
      <c r="AD288" s="3599"/>
      <c r="AE288" s="3599"/>
      <c r="AF288" s="3599"/>
      <c r="AG288" s="3599"/>
      <c r="AH288" s="3599"/>
      <c r="AI288" s="3599"/>
      <c r="AJ288" s="3599"/>
      <c r="AK288" s="3601" t="s">
        <v>835</v>
      </c>
      <c r="AL288" s="3604" t="s">
        <v>836</v>
      </c>
      <c r="AM288" s="3607" t="s">
        <v>828</v>
      </c>
      <c r="AN288" s="3555" t="s">
        <v>1941</v>
      </c>
      <c r="AO288" s="3553" t="s">
        <v>1942</v>
      </c>
      <c r="AQ288" s="3576" t="s">
        <v>1943</v>
      </c>
      <c r="AR288" s="3576" t="s">
        <v>864</v>
      </c>
    </row>
    <row r="289" spans="2:44" ht="13.5" hidden="1" customHeight="1">
      <c r="B289" s="3592"/>
      <c r="C289" s="3593"/>
      <c r="D289" s="3594"/>
      <c r="E289" s="1160"/>
      <c r="F289" s="1096" t="e">
        <f>DATE($F287,$G287,1)</f>
        <v>#VALUE!</v>
      </c>
      <c r="G289" s="1096" t="e">
        <f t="shared" ref="G289:AJ289" si="195">F289+1</f>
        <v>#VALUE!</v>
      </c>
      <c r="H289" s="1096" t="e">
        <f t="shared" si="195"/>
        <v>#VALUE!</v>
      </c>
      <c r="I289" s="1096" t="e">
        <f t="shared" si="195"/>
        <v>#VALUE!</v>
      </c>
      <c r="J289" s="1096" t="e">
        <f t="shared" si="195"/>
        <v>#VALUE!</v>
      </c>
      <c r="K289" s="1096" t="e">
        <f t="shared" si="195"/>
        <v>#VALUE!</v>
      </c>
      <c r="L289" s="1096" t="e">
        <f t="shared" si="195"/>
        <v>#VALUE!</v>
      </c>
      <c r="M289" s="1096" t="e">
        <f t="shared" si="195"/>
        <v>#VALUE!</v>
      </c>
      <c r="N289" s="1096" t="e">
        <f t="shared" si="195"/>
        <v>#VALUE!</v>
      </c>
      <c r="O289" s="1096" t="e">
        <f t="shared" si="195"/>
        <v>#VALUE!</v>
      </c>
      <c r="P289" s="1096" t="e">
        <f t="shared" si="195"/>
        <v>#VALUE!</v>
      </c>
      <c r="Q289" s="1096" t="e">
        <f t="shared" si="195"/>
        <v>#VALUE!</v>
      </c>
      <c r="R289" s="1096" t="e">
        <f t="shared" si="195"/>
        <v>#VALUE!</v>
      </c>
      <c r="S289" s="1096" t="e">
        <f t="shared" si="195"/>
        <v>#VALUE!</v>
      </c>
      <c r="T289" s="1096" t="e">
        <f t="shared" si="195"/>
        <v>#VALUE!</v>
      </c>
      <c r="U289" s="1096" t="e">
        <f t="shared" si="195"/>
        <v>#VALUE!</v>
      </c>
      <c r="V289" s="1096" t="e">
        <f t="shared" si="195"/>
        <v>#VALUE!</v>
      </c>
      <c r="W289" s="1096" t="e">
        <f t="shared" si="195"/>
        <v>#VALUE!</v>
      </c>
      <c r="X289" s="1096" t="e">
        <f t="shared" si="195"/>
        <v>#VALUE!</v>
      </c>
      <c r="Y289" s="1096" t="e">
        <f t="shared" si="195"/>
        <v>#VALUE!</v>
      </c>
      <c r="Z289" s="1096" t="e">
        <f t="shared" si="195"/>
        <v>#VALUE!</v>
      </c>
      <c r="AA289" s="1096" t="e">
        <f t="shared" si="195"/>
        <v>#VALUE!</v>
      </c>
      <c r="AB289" s="1096" t="e">
        <f t="shared" si="195"/>
        <v>#VALUE!</v>
      </c>
      <c r="AC289" s="1096" t="e">
        <f t="shared" si="195"/>
        <v>#VALUE!</v>
      </c>
      <c r="AD289" s="1096" t="e">
        <f t="shared" si="195"/>
        <v>#VALUE!</v>
      </c>
      <c r="AE289" s="1096" t="e">
        <f t="shared" si="195"/>
        <v>#VALUE!</v>
      </c>
      <c r="AF289" s="1096" t="e">
        <f t="shared" si="195"/>
        <v>#VALUE!</v>
      </c>
      <c r="AG289" s="1096" t="e">
        <f t="shared" si="195"/>
        <v>#VALUE!</v>
      </c>
      <c r="AH289" s="1096" t="e">
        <f t="shared" si="195"/>
        <v>#VALUE!</v>
      </c>
      <c r="AI289" s="1096" t="e">
        <f t="shared" si="195"/>
        <v>#VALUE!</v>
      </c>
      <c r="AJ289" s="1096" t="e">
        <f t="shared" si="195"/>
        <v>#VALUE!</v>
      </c>
      <c r="AK289" s="3602"/>
      <c r="AL289" s="3605"/>
      <c r="AM289" s="3608"/>
      <c r="AN289" s="3555"/>
      <c r="AO289" s="3553"/>
      <c r="AQ289" s="3576"/>
      <c r="AR289" s="3576"/>
    </row>
    <row r="290" spans="2:44">
      <c r="B290" s="3592"/>
      <c r="C290" s="3593"/>
      <c r="D290" s="3594"/>
      <c r="E290" s="1161" t="s">
        <v>1944</v>
      </c>
      <c r="F290" s="1162" t="e">
        <f>IF(EDATE(F265,1)&gt;$F$7,"",EDATE(F265,1))</f>
        <v>#VALUE!</v>
      </c>
      <c r="G290" s="1096" t="e">
        <f t="shared" ref="G290:AJ290" si="196">IF(G289&gt;$F$7,"",IF(F290=EOMONTH(DATE($F287,$G287,1),0),"",IF(F290="","",F290+1)))</f>
        <v>#VALUE!</v>
      </c>
      <c r="H290" s="1096" t="e">
        <f t="shared" si="196"/>
        <v>#VALUE!</v>
      </c>
      <c r="I290" s="1096" t="e">
        <f t="shared" si="196"/>
        <v>#VALUE!</v>
      </c>
      <c r="J290" s="1096" t="e">
        <f t="shared" si="196"/>
        <v>#VALUE!</v>
      </c>
      <c r="K290" s="1096" t="e">
        <f t="shared" si="196"/>
        <v>#VALUE!</v>
      </c>
      <c r="L290" s="1096" t="e">
        <f t="shared" si="196"/>
        <v>#VALUE!</v>
      </c>
      <c r="M290" s="1096" t="e">
        <f t="shared" si="196"/>
        <v>#VALUE!</v>
      </c>
      <c r="N290" s="1096" t="e">
        <f t="shared" si="196"/>
        <v>#VALUE!</v>
      </c>
      <c r="O290" s="1096" t="e">
        <f t="shared" si="196"/>
        <v>#VALUE!</v>
      </c>
      <c r="P290" s="1096" t="e">
        <f t="shared" si="196"/>
        <v>#VALUE!</v>
      </c>
      <c r="Q290" s="1096" t="e">
        <f t="shared" si="196"/>
        <v>#VALUE!</v>
      </c>
      <c r="R290" s="1096" t="e">
        <f t="shared" si="196"/>
        <v>#VALUE!</v>
      </c>
      <c r="S290" s="1096" t="e">
        <f t="shared" si="196"/>
        <v>#VALUE!</v>
      </c>
      <c r="T290" s="1096" t="e">
        <f t="shared" si="196"/>
        <v>#VALUE!</v>
      </c>
      <c r="U290" s="1096" t="e">
        <f t="shared" si="196"/>
        <v>#VALUE!</v>
      </c>
      <c r="V290" s="1096" t="e">
        <f t="shared" si="196"/>
        <v>#VALUE!</v>
      </c>
      <c r="W290" s="1096" t="e">
        <f t="shared" si="196"/>
        <v>#VALUE!</v>
      </c>
      <c r="X290" s="1096" t="e">
        <f t="shared" si="196"/>
        <v>#VALUE!</v>
      </c>
      <c r="Y290" s="1096" t="e">
        <f t="shared" si="196"/>
        <v>#VALUE!</v>
      </c>
      <c r="Z290" s="1096" t="e">
        <f t="shared" si="196"/>
        <v>#VALUE!</v>
      </c>
      <c r="AA290" s="1096" t="e">
        <f t="shared" si="196"/>
        <v>#VALUE!</v>
      </c>
      <c r="AB290" s="1096" t="e">
        <f t="shared" si="196"/>
        <v>#VALUE!</v>
      </c>
      <c r="AC290" s="1096" t="e">
        <f t="shared" si="196"/>
        <v>#VALUE!</v>
      </c>
      <c r="AD290" s="1096" t="e">
        <f t="shared" si="196"/>
        <v>#VALUE!</v>
      </c>
      <c r="AE290" s="1096" t="e">
        <f t="shared" si="196"/>
        <v>#VALUE!</v>
      </c>
      <c r="AF290" s="1096" t="e">
        <f t="shared" si="196"/>
        <v>#VALUE!</v>
      </c>
      <c r="AG290" s="1096" t="e">
        <f t="shared" si="196"/>
        <v>#VALUE!</v>
      </c>
      <c r="AH290" s="1096" t="e">
        <f t="shared" si="196"/>
        <v>#VALUE!</v>
      </c>
      <c r="AI290" s="1096" t="e">
        <f t="shared" si="196"/>
        <v>#VALUE!</v>
      </c>
      <c r="AJ290" s="1096" t="e">
        <f t="shared" si="196"/>
        <v>#VALUE!</v>
      </c>
      <c r="AK290" s="3602"/>
      <c r="AL290" s="3605"/>
      <c r="AM290" s="3608"/>
      <c r="AN290" s="3555"/>
      <c r="AO290" s="3553"/>
      <c r="AQ290" s="3576"/>
      <c r="AR290" s="3576"/>
    </row>
    <row r="291" spans="2:44" s="1165" customFormat="1">
      <c r="B291" s="3595"/>
      <c r="C291" s="3596"/>
      <c r="D291" s="3597"/>
      <c r="E291" s="1163" t="s">
        <v>820</v>
      </c>
      <c r="F291" s="1164" t="str">
        <f>IFERROR(TEXT(WEEKDAY(+F290),"aaa"),"")</f>
        <v/>
      </c>
      <c r="G291" s="1164" t="str">
        <f t="shared" ref="G291:AJ291" si="197">IFERROR(TEXT(WEEKDAY(+G290),"aaa"),"")</f>
        <v/>
      </c>
      <c r="H291" s="1164" t="str">
        <f t="shared" si="197"/>
        <v/>
      </c>
      <c r="I291" s="1164" t="str">
        <f t="shared" si="197"/>
        <v/>
      </c>
      <c r="J291" s="1164" t="str">
        <f t="shared" si="197"/>
        <v/>
      </c>
      <c r="K291" s="1164" t="str">
        <f t="shared" si="197"/>
        <v/>
      </c>
      <c r="L291" s="1164" t="str">
        <f t="shared" si="197"/>
        <v/>
      </c>
      <c r="M291" s="1164" t="str">
        <f t="shared" si="197"/>
        <v/>
      </c>
      <c r="N291" s="1164" t="str">
        <f t="shared" si="197"/>
        <v/>
      </c>
      <c r="O291" s="1164" t="str">
        <f t="shared" si="197"/>
        <v/>
      </c>
      <c r="P291" s="1164" t="str">
        <f t="shared" si="197"/>
        <v/>
      </c>
      <c r="Q291" s="1164" t="str">
        <f t="shared" si="197"/>
        <v/>
      </c>
      <c r="R291" s="1164" t="str">
        <f t="shared" si="197"/>
        <v/>
      </c>
      <c r="S291" s="1164" t="str">
        <f t="shared" si="197"/>
        <v/>
      </c>
      <c r="T291" s="1164" t="str">
        <f t="shared" si="197"/>
        <v/>
      </c>
      <c r="U291" s="1164" t="str">
        <f t="shared" si="197"/>
        <v/>
      </c>
      <c r="V291" s="1164" t="str">
        <f t="shared" si="197"/>
        <v/>
      </c>
      <c r="W291" s="1164" t="str">
        <f t="shared" si="197"/>
        <v/>
      </c>
      <c r="X291" s="1164" t="str">
        <f t="shared" si="197"/>
        <v/>
      </c>
      <c r="Y291" s="1164" t="str">
        <f t="shared" si="197"/>
        <v/>
      </c>
      <c r="Z291" s="1164" t="str">
        <f t="shared" si="197"/>
        <v/>
      </c>
      <c r="AA291" s="1164" t="str">
        <f t="shared" si="197"/>
        <v/>
      </c>
      <c r="AB291" s="1164" t="str">
        <f t="shared" si="197"/>
        <v/>
      </c>
      <c r="AC291" s="1164" t="str">
        <f t="shared" si="197"/>
        <v/>
      </c>
      <c r="AD291" s="1164" t="str">
        <f t="shared" si="197"/>
        <v/>
      </c>
      <c r="AE291" s="1164" t="str">
        <f t="shared" si="197"/>
        <v/>
      </c>
      <c r="AF291" s="1164" t="str">
        <f t="shared" si="197"/>
        <v/>
      </c>
      <c r="AG291" s="1164" t="str">
        <f t="shared" si="197"/>
        <v/>
      </c>
      <c r="AH291" s="1164" t="str">
        <f t="shared" si="197"/>
        <v/>
      </c>
      <c r="AI291" s="1164" t="str">
        <f t="shared" si="197"/>
        <v/>
      </c>
      <c r="AJ291" s="1164" t="str">
        <f t="shared" si="197"/>
        <v/>
      </c>
      <c r="AK291" s="3602"/>
      <c r="AL291" s="3605"/>
      <c r="AM291" s="3608"/>
      <c r="AN291" s="3555"/>
      <c r="AO291" s="3553"/>
      <c r="AP291" s="1035"/>
      <c r="AQ291" s="3576"/>
      <c r="AR291" s="3576"/>
    </row>
    <row r="292" spans="2:44" s="1165" customFormat="1" ht="21" customHeight="1">
      <c r="B292" s="1166" t="s">
        <v>1945</v>
      </c>
      <c r="C292" s="1167" t="s">
        <v>1925</v>
      </c>
      <c r="D292" s="1103" t="s">
        <v>1947</v>
      </c>
      <c r="E292" s="1104" t="s">
        <v>1948</v>
      </c>
      <c r="F292" s="1105" t="s">
        <v>865</v>
      </c>
      <c r="G292" s="1106" t="s">
        <v>865</v>
      </c>
      <c r="H292" s="1106" t="s">
        <v>865</v>
      </c>
      <c r="I292" s="1106" t="s">
        <v>865</v>
      </c>
      <c r="J292" s="1106" t="s">
        <v>865</v>
      </c>
      <c r="K292" s="1106" t="s">
        <v>865</v>
      </c>
      <c r="L292" s="1106" t="s">
        <v>865</v>
      </c>
      <c r="M292" s="1106" t="s">
        <v>865</v>
      </c>
      <c r="N292" s="1106" t="s">
        <v>865</v>
      </c>
      <c r="O292" s="1106" t="s">
        <v>865</v>
      </c>
      <c r="P292" s="1106" t="s">
        <v>865</v>
      </c>
      <c r="Q292" s="1106" t="s">
        <v>865</v>
      </c>
      <c r="R292" s="1106" t="s">
        <v>865</v>
      </c>
      <c r="S292" s="1106" t="s">
        <v>865</v>
      </c>
      <c r="T292" s="1106" t="s">
        <v>865</v>
      </c>
      <c r="U292" s="1106" t="s">
        <v>865</v>
      </c>
      <c r="V292" s="1106" t="s">
        <v>865</v>
      </c>
      <c r="W292" s="1106" t="s">
        <v>865</v>
      </c>
      <c r="X292" s="1106" t="s">
        <v>865</v>
      </c>
      <c r="Y292" s="1106" t="s">
        <v>865</v>
      </c>
      <c r="Z292" s="1106" t="s">
        <v>865</v>
      </c>
      <c r="AA292" s="1106" t="s">
        <v>865</v>
      </c>
      <c r="AB292" s="1106" t="s">
        <v>865</v>
      </c>
      <c r="AC292" s="1106" t="s">
        <v>865</v>
      </c>
      <c r="AD292" s="1106" t="s">
        <v>865</v>
      </c>
      <c r="AE292" s="1106" t="s">
        <v>865</v>
      </c>
      <c r="AF292" s="1106" t="s">
        <v>865</v>
      </c>
      <c r="AG292" s="1106" t="s">
        <v>865</v>
      </c>
      <c r="AH292" s="1106" t="s">
        <v>865</v>
      </c>
      <c r="AI292" s="1106" t="s">
        <v>865</v>
      </c>
      <c r="AJ292" s="1188" t="s">
        <v>865</v>
      </c>
      <c r="AK292" s="3603"/>
      <c r="AL292" s="3606"/>
      <c r="AM292" s="3609"/>
      <c r="AN292" s="1108" t="s">
        <v>1934</v>
      </c>
      <c r="AO292" s="1107" t="s">
        <v>863</v>
      </c>
      <c r="AP292" s="1035"/>
      <c r="AQ292" s="3577"/>
      <c r="AR292" s="3577"/>
    </row>
    <row r="293" spans="2:44" s="1165" customFormat="1" ht="13.5" customHeight="1">
      <c r="B293" s="3580" t="s">
        <v>830</v>
      </c>
      <c r="C293" s="3583" t="s">
        <v>831</v>
      </c>
      <c r="D293" s="1109" t="s">
        <v>1935</v>
      </c>
      <c r="E293" s="1110"/>
      <c r="F293" s="1189"/>
      <c r="G293" s="1175"/>
      <c r="H293" s="1175"/>
      <c r="I293" s="1175"/>
      <c r="J293" s="1175"/>
      <c r="K293" s="1175"/>
      <c r="L293" s="1175"/>
      <c r="M293" s="1175"/>
      <c r="N293" s="1175"/>
      <c r="O293" s="1175"/>
      <c r="P293" s="1175"/>
      <c r="Q293" s="1175"/>
      <c r="R293" s="1175"/>
      <c r="S293" s="1175"/>
      <c r="T293" s="1175"/>
      <c r="U293" s="1175"/>
      <c r="V293" s="1175"/>
      <c r="W293" s="1175"/>
      <c r="X293" s="1175"/>
      <c r="Y293" s="1175"/>
      <c r="Z293" s="1175"/>
      <c r="AA293" s="1175"/>
      <c r="AB293" s="1175"/>
      <c r="AC293" s="1175"/>
      <c r="AD293" s="1175"/>
      <c r="AE293" s="1175"/>
      <c r="AF293" s="1175"/>
      <c r="AG293" s="1175"/>
      <c r="AH293" s="1175"/>
      <c r="AI293" s="1175"/>
      <c r="AJ293" s="1190"/>
      <c r="AK293" s="1114">
        <f>IF(D293="","",COUNT($F$290:$AJ$290)-AL293)</f>
        <v>0</v>
      </c>
      <c r="AL293" s="1115">
        <f>IF(D293="","",AQ293+AR293)</f>
        <v>0</v>
      </c>
      <c r="AM293" s="1115">
        <f>IF(D293="","",COUNTIF(F293:AJ293,"休"))</f>
        <v>0</v>
      </c>
      <c r="AN293" s="1116" t="str">
        <f>IF(D293="","",IFERROR(ROUND(AM293/AK293,3),""))</f>
        <v/>
      </c>
      <c r="AO293" s="3586" t="e">
        <f>ROUND(AVERAGE(AN293:AN308),3)</f>
        <v>#DIV/0!</v>
      </c>
      <c r="AP293" s="1035"/>
      <c r="AQ293" s="1117">
        <f>+COUNTIF(F293:AJ293,"－")</f>
        <v>0</v>
      </c>
      <c r="AR293" s="1117">
        <f>+COUNTIF(F293:AJ293,"外")</f>
        <v>0</v>
      </c>
    </row>
    <row r="294" spans="2:44" s="1165" customFormat="1" ht="13.5" customHeight="1">
      <c r="B294" s="3581"/>
      <c r="C294" s="3584"/>
      <c r="D294" s="1118" t="s">
        <v>1936</v>
      </c>
      <c r="E294" s="1110"/>
      <c r="F294" s="1119"/>
      <c r="G294" s="1120"/>
      <c r="H294" s="1120"/>
      <c r="I294" s="1120"/>
      <c r="J294" s="1120"/>
      <c r="K294" s="1120"/>
      <c r="L294" s="1120"/>
      <c r="M294" s="1120"/>
      <c r="N294" s="1120"/>
      <c r="O294" s="1120"/>
      <c r="P294" s="1120"/>
      <c r="Q294" s="1120"/>
      <c r="R294" s="1120"/>
      <c r="S294" s="1120"/>
      <c r="T294" s="1120"/>
      <c r="U294" s="1120"/>
      <c r="V294" s="1120"/>
      <c r="W294" s="1120"/>
      <c r="X294" s="1120"/>
      <c r="Y294" s="1120"/>
      <c r="Z294" s="1120"/>
      <c r="AA294" s="1120"/>
      <c r="AB294" s="1120"/>
      <c r="AC294" s="1120"/>
      <c r="AD294" s="1120"/>
      <c r="AE294" s="1120"/>
      <c r="AF294" s="1120"/>
      <c r="AG294" s="1120"/>
      <c r="AH294" s="1120"/>
      <c r="AI294" s="1120"/>
      <c r="AJ294" s="1172"/>
      <c r="AK294" s="1114">
        <f t="shared" ref="AK294:AK298" si="198">IF(D294="","",COUNT($F$290:$AJ$290)-AL294)</f>
        <v>0</v>
      </c>
      <c r="AL294" s="1115">
        <f t="shared" ref="AL294:AL298" si="199">IF(D294="","",AQ294+AR294)</f>
        <v>0</v>
      </c>
      <c r="AM294" s="1115">
        <f t="shared" ref="AM294:AM298" si="200">IF(D294="","",COUNTIF(F294:AJ294,"休"))</f>
        <v>0</v>
      </c>
      <c r="AN294" s="1116" t="str">
        <f t="shared" ref="AN294:AN298" si="201">IF(D294="","",IFERROR(ROUND(AM294/AK294,3),""))</f>
        <v/>
      </c>
      <c r="AO294" s="3587"/>
      <c r="AP294" s="1035"/>
      <c r="AQ294" s="1117">
        <f>+COUNTIF(F294:AJ294,"－")</f>
        <v>0</v>
      </c>
      <c r="AR294" s="1117">
        <f>+COUNTIF(F294:AJ294,"外")</f>
        <v>0</v>
      </c>
    </row>
    <row r="295" spans="2:44" s="1165" customFormat="1">
      <c r="B295" s="3581"/>
      <c r="C295" s="3584"/>
      <c r="D295" s="1124" t="s">
        <v>1937</v>
      </c>
      <c r="E295" s="1110"/>
      <c r="F295" s="1119"/>
      <c r="G295" s="1120"/>
      <c r="H295" s="1120"/>
      <c r="I295" s="1120"/>
      <c r="J295" s="1120"/>
      <c r="K295" s="1120"/>
      <c r="L295" s="1120"/>
      <c r="M295" s="1120"/>
      <c r="N295" s="1120"/>
      <c r="O295" s="1120"/>
      <c r="P295" s="1120"/>
      <c r="Q295" s="1120"/>
      <c r="R295" s="1120"/>
      <c r="S295" s="1120"/>
      <c r="T295" s="1120"/>
      <c r="U295" s="1120"/>
      <c r="V295" s="1120"/>
      <c r="W295" s="1120"/>
      <c r="X295" s="1120"/>
      <c r="Y295" s="1120"/>
      <c r="Z295" s="1120"/>
      <c r="AA295" s="1120"/>
      <c r="AB295" s="1120"/>
      <c r="AC295" s="1120"/>
      <c r="AD295" s="1120"/>
      <c r="AE295" s="1120"/>
      <c r="AF295" s="1120"/>
      <c r="AG295" s="1120"/>
      <c r="AH295" s="1120"/>
      <c r="AI295" s="1120"/>
      <c r="AJ295" s="1172"/>
      <c r="AK295" s="1114">
        <f t="shared" si="198"/>
        <v>0</v>
      </c>
      <c r="AL295" s="1115">
        <f t="shared" si="199"/>
        <v>0</v>
      </c>
      <c r="AM295" s="1115">
        <f t="shared" si="200"/>
        <v>0</v>
      </c>
      <c r="AN295" s="1116" t="str">
        <f t="shared" si="201"/>
        <v/>
      </c>
      <c r="AO295" s="3587"/>
      <c r="AP295" s="1035"/>
      <c r="AQ295" s="1117">
        <f>+COUNTIF(F295:AJ295,"－")</f>
        <v>0</v>
      </c>
      <c r="AR295" s="1117">
        <f t="shared" ref="AR295:AR298" si="202">+COUNTIF(F295:AJ295,"外")</f>
        <v>0</v>
      </c>
    </row>
    <row r="296" spans="2:44" s="1165" customFormat="1">
      <c r="B296" s="3581"/>
      <c r="C296" s="3584"/>
      <c r="D296" s="1124" t="s">
        <v>1938</v>
      </c>
      <c r="E296" s="1125"/>
      <c r="F296" s="1119"/>
      <c r="G296" s="1120"/>
      <c r="H296" s="1120"/>
      <c r="I296" s="1120"/>
      <c r="J296" s="1120"/>
      <c r="K296" s="1120"/>
      <c r="L296" s="1120"/>
      <c r="M296" s="1120"/>
      <c r="N296" s="1120"/>
      <c r="O296" s="1120"/>
      <c r="P296" s="1120"/>
      <c r="Q296" s="1120"/>
      <c r="R296" s="1120"/>
      <c r="S296" s="1120"/>
      <c r="T296" s="1120"/>
      <c r="U296" s="1120"/>
      <c r="V296" s="1120"/>
      <c r="W296" s="1120"/>
      <c r="X296" s="1120"/>
      <c r="Y296" s="1120"/>
      <c r="Z296" s="1120"/>
      <c r="AA296" s="1120"/>
      <c r="AB296" s="1120"/>
      <c r="AC296" s="1120"/>
      <c r="AD296" s="1120"/>
      <c r="AE296" s="1120"/>
      <c r="AF296" s="1120"/>
      <c r="AG296" s="1120"/>
      <c r="AH296" s="1120"/>
      <c r="AI296" s="1120"/>
      <c r="AJ296" s="1172"/>
      <c r="AK296" s="1114">
        <f t="shared" si="198"/>
        <v>0</v>
      </c>
      <c r="AL296" s="1115">
        <f t="shared" si="199"/>
        <v>0</v>
      </c>
      <c r="AM296" s="1115">
        <f t="shared" si="200"/>
        <v>0</v>
      </c>
      <c r="AN296" s="1116" t="str">
        <f t="shared" si="201"/>
        <v/>
      </c>
      <c r="AO296" s="3587"/>
      <c r="AP296" s="1035"/>
      <c r="AQ296" s="1117">
        <f>+COUNTIF(F296:AJ296,"－")</f>
        <v>0</v>
      </c>
      <c r="AR296" s="1117">
        <f t="shared" si="202"/>
        <v>0</v>
      </c>
    </row>
    <row r="297" spans="2:44" s="1165" customFormat="1">
      <c r="B297" s="3581"/>
      <c r="C297" s="3584"/>
      <c r="D297" s="1124" t="s">
        <v>1939</v>
      </c>
      <c r="E297" s="1110"/>
      <c r="F297" s="1119"/>
      <c r="G297" s="1120"/>
      <c r="H297" s="1120"/>
      <c r="I297" s="1120"/>
      <c r="J297" s="1120"/>
      <c r="K297" s="1120"/>
      <c r="L297" s="1120"/>
      <c r="M297" s="1120"/>
      <c r="N297" s="1120"/>
      <c r="O297" s="1120"/>
      <c r="P297" s="1120"/>
      <c r="Q297" s="1120"/>
      <c r="R297" s="1120"/>
      <c r="S297" s="1120"/>
      <c r="T297" s="1120"/>
      <c r="U297" s="1120"/>
      <c r="V297" s="1120"/>
      <c r="W297" s="1120"/>
      <c r="X297" s="1120"/>
      <c r="Y297" s="1120"/>
      <c r="Z297" s="1120"/>
      <c r="AA297" s="1120"/>
      <c r="AB297" s="1120"/>
      <c r="AC297" s="1120"/>
      <c r="AD297" s="1120"/>
      <c r="AE297" s="1120"/>
      <c r="AF297" s="1120"/>
      <c r="AG297" s="1120"/>
      <c r="AH297" s="1120"/>
      <c r="AI297" s="1120"/>
      <c r="AJ297" s="1172"/>
      <c r="AK297" s="1114">
        <f t="shared" si="198"/>
        <v>0</v>
      </c>
      <c r="AL297" s="1115">
        <f t="shared" si="199"/>
        <v>0</v>
      </c>
      <c r="AM297" s="1115">
        <f t="shared" si="200"/>
        <v>0</v>
      </c>
      <c r="AN297" s="1116" t="str">
        <f t="shared" si="201"/>
        <v/>
      </c>
      <c r="AO297" s="3587"/>
      <c r="AP297" s="1035"/>
      <c r="AQ297" s="1117">
        <f t="shared" ref="AQ297:AQ298" si="203">+COUNTIF(F297:AJ297,"－")</f>
        <v>0</v>
      </c>
      <c r="AR297" s="1117">
        <f t="shared" si="202"/>
        <v>0</v>
      </c>
    </row>
    <row r="298" spans="2:44" s="1165" customFormat="1">
      <c r="B298" s="3582"/>
      <c r="C298" s="3585"/>
      <c r="D298" s="1126">
        <f>E$29</f>
        <v>0</v>
      </c>
      <c r="E298" s="1127"/>
      <c r="F298" s="1191"/>
      <c r="G298" s="1180"/>
      <c r="H298" s="1180"/>
      <c r="I298" s="1180"/>
      <c r="J298" s="1180"/>
      <c r="K298" s="1180"/>
      <c r="L298" s="1180"/>
      <c r="M298" s="1180"/>
      <c r="N298" s="1180"/>
      <c r="O298" s="1180"/>
      <c r="P298" s="1180"/>
      <c r="Q298" s="1180"/>
      <c r="R298" s="1180"/>
      <c r="S298" s="1180"/>
      <c r="T298" s="1180"/>
      <c r="U298" s="1180"/>
      <c r="V298" s="1180"/>
      <c r="W298" s="1180"/>
      <c r="X298" s="1180"/>
      <c r="Y298" s="1180"/>
      <c r="Z298" s="1180"/>
      <c r="AA298" s="1180"/>
      <c r="AB298" s="1180"/>
      <c r="AC298" s="1180"/>
      <c r="AD298" s="1180"/>
      <c r="AE298" s="1180"/>
      <c r="AF298" s="1180"/>
      <c r="AG298" s="1180"/>
      <c r="AH298" s="1180"/>
      <c r="AI298" s="1180"/>
      <c r="AJ298" s="1192"/>
      <c r="AK298" s="1114">
        <f t="shared" si="198"/>
        <v>0</v>
      </c>
      <c r="AL298" s="1115">
        <f t="shared" si="199"/>
        <v>0</v>
      </c>
      <c r="AM298" s="1132">
        <f t="shared" si="200"/>
        <v>0</v>
      </c>
      <c r="AN298" s="1116" t="str">
        <f t="shared" si="201"/>
        <v/>
      </c>
      <c r="AO298" s="3587"/>
      <c r="AP298" s="1035"/>
      <c r="AQ298" s="1117">
        <f t="shared" si="203"/>
        <v>0</v>
      </c>
      <c r="AR298" s="1117">
        <f t="shared" si="202"/>
        <v>0</v>
      </c>
    </row>
    <row r="299" spans="2:44" s="1165" customFormat="1" ht="14.4">
      <c r="B299" s="3580" t="s">
        <v>832</v>
      </c>
      <c r="C299" s="3583" t="s">
        <v>833</v>
      </c>
      <c r="D299" s="1103" t="s">
        <v>1926</v>
      </c>
      <c r="E299" s="1133" t="s">
        <v>1948</v>
      </c>
      <c r="F299" s="1105" t="s">
        <v>1965</v>
      </c>
      <c r="G299" s="1106" t="s">
        <v>1967</v>
      </c>
      <c r="H299" s="1106" t="s">
        <v>1967</v>
      </c>
      <c r="I299" s="1106" t="s">
        <v>1967</v>
      </c>
      <c r="J299" s="1106" t="s">
        <v>1964</v>
      </c>
      <c r="K299" s="1106" t="s">
        <v>1967</v>
      </c>
      <c r="L299" s="1106" t="s">
        <v>1965</v>
      </c>
      <c r="M299" s="1106" t="s">
        <v>1967</v>
      </c>
      <c r="N299" s="1106" t="s">
        <v>1964</v>
      </c>
      <c r="O299" s="1106" t="s">
        <v>1967</v>
      </c>
      <c r="P299" s="1106" t="s">
        <v>1967</v>
      </c>
      <c r="Q299" s="1106" t="s">
        <v>1967</v>
      </c>
      <c r="R299" s="1106" t="s">
        <v>1967</v>
      </c>
      <c r="S299" s="1106" t="s">
        <v>1967</v>
      </c>
      <c r="T299" s="1106" t="s">
        <v>1964</v>
      </c>
      <c r="U299" s="1106" t="s">
        <v>1967</v>
      </c>
      <c r="V299" s="1106" t="s">
        <v>1967</v>
      </c>
      <c r="W299" s="1106" t="s">
        <v>1967</v>
      </c>
      <c r="X299" s="1106" t="s">
        <v>1967</v>
      </c>
      <c r="Y299" s="1106" t="s">
        <v>1967</v>
      </c>
      <c r="Z299" s="1106" t="s">
        <v>1964</v>
      </c>
      <c r="AA299" s="1106" t="s">
        <v>1967</v>
      </c>
      <c r="AB299" s="1106" t="s">
        <v>1967</v>
      </c>
      <c r="AC299" s="1106" t="s">
        <v>1967</v>
      </c>
      <c r="AD299" s="1106" t="s">
        <v>1964</v>
      </c>
      <c r="AE299" s="1106" t="s">
        <v>1967</v>
      </c>
      <c r="AF299" s="1106" t="s">
        <v>1966</v>
      </c>
      <c r="AG299" s="1106" t="s">
        <v>1964</v>
      </c>
      <c r="AH299" s="1106" t="s">
        <v>1967</v>
      </c>
      <c r="AI299" s="1106" t="s">
        <v>1966</v>
      </c>
      <c r="AJ299" s="1188" t="s">
        <v>1964</v>
      </c>
      <c r="AK299" s="1135"/>
      <c r="AL299" s="1117"/>
      <c r="AM299" s="1136"/>
      <c r="AN299" s="1137"/>
      <c r="AO299" s="3587"/>
      <c r="AP299" s="1035"/>
      <c r="AQ299" s="1039"/>
      <c r="AR299" s="1039"/>
    </row>
    <row r="300" spans="2:44" s="1165" customFormat="1">
      <c r="B300" s="3581"/>
      <c r="C300" s="3584"/>
      <c r="D300" s="1138" t="s">
        <v>1935</v>
      </c>
      <c r="E300" s="1110"/>
      <c r="F300" s="1179"/>
      <c r="G300" s="1130"/>
      <c r="H300" s="1130"/>
      <c r="I300" s="1130"/>
      <c r="J300" s="1130"/>
      <c r="K300" s="1130"/>
      <c r="L300" s="1130"/>
      <c r="M300" s="1130"/>
      <c r="N300" s="1130"/>
      <c r="O300" s="1130"/>
      <c r="P300" s="1130"/>
      <c r="Q300" s="1130"/>
      <c r="R300" s="1130"/>
      <c r="S300" s="1130"/>
      <c r="T300" s="1130"/>
      <c r="U300" s="1130"/>
      <c r="V300" s="1130"/>
      <c r="W300" s="1130"/>
      <c r="X300" s="1130"/>
      <c r="Y300" s="1130"/>
      <c r="Z300" s="1130"/>
      <c r="AA300" s="1130"/>
      <c r="AB300" s="1130"/>
      <c r="AC300" s="1130"/>
      <c r="AD300" s="1130"/>
      <c r="AE300" s="1130"/>
      <c r="AF300" s="1130"/>
      <c r="AG300" s="1130"/>
      <c r="AH300" s="1130"/>
      <c r="AI300" s="1130"/>
      <c r="AJ300" s="1193"/>
      <c r="AK300" s="1114">
        <f>IF(D300="","",COUNT($F$290:$AJ$290)-AL300)</f>
        <v>0</v>
      </c>
      <c r="AL300" s="1115">
        <f>IF(D300="","",AQ300+AR300)</f>
        <v>0</v>
      </c>
      <c r="AM300" s="1115">
        <f>IF(D300="","",COUNTIF(F300:AJ300,"休"))</f>
        <v>0</v>
      </c>
      <c r="AN300" s="1116" t="str">
        <f>IF(D300="","",IFERROR(ROUND(AM300/AK300,3),""))</f>
        <v/>
      </c>
      <c r="AO300" s="3587"/>
      <c r="AP300" s="1035"/>
      <c r="AQ300" s="1117">
        <f>+COUNTIF(F300:AJ300,"－")</f>
        <v>0</v>
      </c>
      <c r="AR300" s="1117">
        <f>+COUNTIF(F300:AJ300,"外")</f>
        <v>0</v>
      </c>
    </row>
    <row r="301" spans="2:44" s="1165" customFormat="1">
      <c r="B301" s="3581"/>
      <c r="C301" s="3584"/>
      <c r="D301" s="1118" t="s">
        <v>1936</v>
      </c>
      <c r="E301" s="1139"/>
      <c r="F301" s="1119"/>
      <c r="G301" s="1120"/>
      <c r="H301" s="1120"/>
      <c r="I301" s="1120"/>
      <c r="J301" s="1120"/>
      <c r="K301" s="1120"/>
      <c r="L301" s="1120"/>
      <c r="M301" s="1120"/>
      <c r="N301" s="1120"/>
      <c r="O301" s="1120"/>
      <c r="P301" s="1120"/>
      <c r="Q301" s="1120"/>
      <c r="R301" s="1120"/>
      <c r="S301" s="1120"/>
      <c r="T301" s="1120"/>
      <c r="U301" s="1120"/>
      <c r="V301" s="1120"/>
      <c r="W301" s="1120"/>
      <c r="X301" s="1120"/>
      <c r="Y301" s="1120"/>
      <c r="Z301" s="1120"/>
      <c r="AA301" s="1120"/>
      <c r="AB301" s="1120"/>
      <c r="AC301" s="1120"/>
      <c r="AD301" s="1120"/>
      <c r="AE301" s="1120"/>
      <c r="AF301" s="1120"/>
      <c r="AG301" s="1120"/>
      <c r="AH301" s="1120"/>
      <c r="AI301" s="1120"/>
      <c r="AJ301" s="1172"/>
      <c r="AK301" s="1114">
        <f t="shared" ref="AK301:AK303" si="204">IF(D301="","",COUNT($F$290:$AJ$290)-AL301)</f>
        <v>0</v>
      </c>
      <c r="AL301" s="1115">
        <f t="shared" ref="AL301:AL303" si="205">IF(D301="","",AQ301+AR301)</f>
        <v>0</v>
      </c>
      <c r="AM301" s="1115">
        <f t="shared" ref="AM301:AM303" si="206">IF(D301="","",COUNTIF(F301:AJ301,"休"))</f>
        <v>0</v>
      </c>
      <c r="AN301" s="1116" t="str">
        <f t="shared" ref="AN301:AN303" si="207">IF(D301="","",IFERROR(ROUND(AM301/AK301,3),""))</f>
        <v/>
      </c>
      <c r="AO301" s="3587"/>
      <c r="AP301" s="1035"/>
      <c r="AQ301" s="1117">
        <f>+COUNTIF(F301:AJ301,"－")</f>
        <v>0</v>
      </c>
      <c r="AR301" s="1117">
        <f>+COUNTIF(F301:AJ301,"外")</f>
        <v>0</v>
      </c>
    </row>
    <row r="302" spans="2:44" s="1165" customFormat="1">
      <c r="B302" s="3581"/>
      <c r="C302" s="3584"/>
      <c r="D302" s="1035"/>
      <c r="E302" s="1139"/>
      <c r="F302" s="1119"/>
      <c r="G302" s="1120"/>
      <c r="H302" s="1120"/>
      <c r="I302" s="1120"/>
      <c r="J302" s="1120"/>
      <c r="K302" s="1120"/>
      <c r="L302" s="1120"/>
      <c r="M302" s="1120"/>
      <c r="N302" s="1120"/>
      <c r="O302" s="1120"/>
      <c r="P302" s="1120"/>
      <c r="Q302" s="1120"/>
      <c r="R302" s="1120"/>
      <c r="S302" s="1120"/>
      <c r="T302" s="1120"/>
      <c r="U302" s="1120"/>
      <c r="V302" s="1120"/>
      <c r="W302" s="1120"/>
      <c r="X302" s="1120"/>
      <c r="Y302" s="1120"/>
      <c r="Z302" s="1120"/>
      <c r="AA302" s="1120"/>
      <c r="AB302" s="1120"/>
      <c r="AC302" s="1120"/>
      <c r="AD302" s="1120"/>
      <c r="AE302" s="1120"/>
      <c r="AF302" s="1120"/>
      <c r="AG302" s="1120"/>
      <c r="AH302" s="1120"/>
      <c r="AI302" s="1120"/>
      <c r="AJ302" s="1172"/>
      <c r="AK302" s="1114" t="str">
        <f t="shared" si="204"/>
        <v/>
      </c>
      <c r="AL302" s="1115" t="str">
        <f t="shared" si="205"/>
        <v/>
      </c>
      <c r="AM302" s="1115" t="str">
        <f t="shared" si="206"/>
        <v/>
      </c>
      <c r="AN302" s="1116" t="str">
        <f t="shared" si="207"/>
        <v/>
      </c>
      <c r="AO302" s="3587"/>
      <c r="AP302" s="1035"/>
      <c r="AQ302" s="1117">
        <f>+COUNTIF(F302:AJ302,"－")</f>
        <v>0</v>
      </c>
      <c r="AR302" s="1117">
        <f>+COUNTIF(F302:AJ302,"外")</f>
        <v>0</v>
      </c>
    </row>
    <row r="303" spans="2:44" s="1165" customFormat="1">
      <c r="B303" s="3581"/>
      <c r="C303" s="3585"/>
      <c r="D303" s="1140"/>
      <c r="E303" s="1141"/>
      <c r="F303" s="1191"/>
      <c r="G303" s="1180"/>
      <c r="H303" s="1180"/>
      <c r="I303" s="1180"/>
      <c r="J303" s="1180"/>
      <c r="K303" s="1180"/>
      <c r="L303" s="1180"/>
      <c r="M303" s="1180"/>
      <c r="N303" s="1180"/>
      <c r="O303" s="1180"/>
      <c r="P303" s="1180"/>
      <c r="Q303" s="1180"/>
      <c r="R303" s="1180"/>
      <c r="S303" s="1180"/>
      <c r="T303" s="1180"/>
      <c r="U303" s="1180"/>
      <c r="V303" s="1180"/>
      <c r="W303" s="1180"/>
      <c r="X303" s="1180"/>
      <c r="Y303" s="1180"/>
      <c r="Z303" s="1180"/>
      <c r="AA303" s="1180"/>
      <c r="AB303" s="1180"/>
      <c r="AC303" s="1180"/>
      <c r="AD303" s="1180"/>
      <c r="AE303" s="1180"/>
      <c r="AF303" s="1180"/>
      <c r="AG303" s="1180"/>
      <c r="AH303" s="1180"/>
      <c r="AI303" s="1180"/>
      <c r="AJ303" s="1192"/>
      <c r="AK303" s="1114" t="str">
        <f t="shared" si="204"/>
        <v/>
      </c>
      <c r="AL303" s="1115" t="str">
        <f t="shared" si="205"/>
        <v/>
      </c>
      <c r="AM303" s="1115" t="str">
        <f t="shared" si="206"/>
        <v/>
      </c>
      <c r="AN303" s="1116" t="str">
        <f t="shared" si="207"/>
        <v/>
      </c>
      <c r="AO303" s="3587"/>
      <c r="AP303" s="1035"/>
      <c r="AQ303" s="1117">
        <f>+COUNTIF(F303:AJ303,"－")</f>
        <v>0</v>
      </c>
      <c r="AR303" s="1117">
        <f>+COUNTIF(F303:AJ303,"外")</f>
        <v>0</v>
      </c>
    </row>
    <row r="304" spans="2:44" s="1165" customFormat="1" ht="14.4">
      <c r="B304" s="3581"/>
      <c r="C304" s="3583" t="s">
        <v>834</v>
      </c>
      <c r="D304" s="1103" t="s">
        <v>1954</v>
      </c>
      <c r="E304" s="1143" t="s">
        <v>1948</v>
      </c>
      <c r="F304" s="1105" t="s">
        <v>865</v>
      </c>
      <c r="G304" s="1106" t="s">
        <v>865</v>
      </c>
      <c r="H304" s="1106" t="s">
        <v>865</v>
      </c>
      <c r="I304" s="1106" t="s">
        <v>865</v>
      </c>
      <c r="J304" s="1106" t="s">
        <v>865</v>
      </c>
      <c r="K304" s="1106" t="s">
        <v>865</v>
      </c>
      <c r="L304" s="1106" t="s">
        <v>865</v>
      </c>
      <c r="M304" s="1106" t="s">
        <v>865</v>
      </c>
      <c r="N304" s="1106" t="s">
        <v>865</v>
      </c>
      <c r="O304" s="1106" t="s">
        <v>865</v>
      </c>
      <c r="P304" s="1106" t="s">
        <v>865</v>
      </c>
      <c r="Q304" s="1106" t="s">
        <v>865</v>
      </c>
      <c r="R304" s="1106" t="s">
        <v>865</v>
      </c>
      <c r="S304" s="1106" t="s">
        <v>865</v>
      </c>
      <c r="T304" s="1106" t="s">
        <v>865</v>
      </c>
      <c r="U304" s="1106" t="s">
        <v>865</v>
      </c>
      <c r="V304" s="1106" t="s">
        <v>865</v>
      </c>
      <c r="W304" s="1106" t="s">
        <v>865</v>
      </c>
      <c r="X304" s="1106" t="s">
        <v>865</v>
      </c>
      <c r="Y304" s="1106" t="s">
        <v>865</v>
      </c>
      <c r="Z304" s="1106" t="s">
        <v>865</v>
      </c>
      <c r="AA304" s="1106" t="s">
        <v>865</v>
      </c>
      <c r="AB304" s="1106" t="s">
        <v>865</v>
      </c>
      <c r="AC304" s="1106" t="s">
        <v>865</v>
      </c>
      <c r="AD304" s="1106" t="s">
        <v>865</v>
      </c>
      <c r="AE304" s="1106" t="s">
        <v>865</v>
      </c>
      <c r="AF304" s="1106" t="s">
        <v>865</v>
      </c>
      <c r="AG304" s="1106" t="s">
        <v>865</v>
      </c>
      <c r="AH304" s="1106" t="s">
        <v>865</v>
      </c>
      <c r="AI304" s="1106" t="s">
        <v>865</v>
      </c>
      <c r="AJ304" s="1188" t="s">
        <v>865</v>
      </c>
      <c r="AK304" s="1135"/>
      <c r="AL304" s="1117"/>
      <c r="AM304" s="1144"/>
      <c r="AN304" s="1137"/>
      <c r="AO304" s="3587"/>
      <c r="AP304" s="1035"/>
      <c r="AQ304" s="1039"/>
      <c r="AR304" s="1039"/>
    </row>
    <row r="305" spans="2:44" s="1165" customFormat="1">
      <c r="B305" s="3581"/>
      <c r="C305" s="3584"/>
      <c r="D305" s="1145" t="s">
        <v>1936</v>
      </c>
      <c r="E305" s="1110"/>
      <c r="F305" s="1179"/>
      <c r="G305" s="1130"/>
      <c r="H305" s="1130"/>
      <c r="I305" s="1130"/>
      <c r="J305" s="1130"/>
      <c r="K305" s="1130"/>
      <c r="L305" s="1130"/>
      <c r="M305" s="1130"/>
      <c r="N305" s="1130"/>
      <c r="O305" s="1130"/>
      <c r="P305" s="1130"/>
      <c r="Q305" s="1130"/>
      <c r="R305" s="1130"/>
      <c r="S305" s="1130"/>
      <c r="T305" s="1130"/>
      <c r="U305" s="1130"/>
      <c r="V305" s="1130"/>
      <c r="W305" s="1130"/>
      <c r="X305" s="1130"/>
      <c r="Y305" s="1130"/>
      <c r="Z305" s="1130"/>
      <c r="AA305" s="1130"/>
      <c r="AB305" s="1130"/>
      <c r="AC305" s="1130"/>
      <c r="AD305" s="1130"/>
      <c r="AE305" s="1130"/>
      <c r="AF305" s="1130"/>
      <c r="AG305" s="1130"/>
      <c r="AH305" s="1130"/>
      <c r="AI305" s="1130"/>
      <c r="AJ305" s="1193"/>
      <c r="AK305" s="1114">
        <f>IF(D305="","",COUNT($F$290:$AJ$290)-AL305)</f>
        <v>0</v>
      </c>
      <c r="AL305" s="1115">
        <f>IF(D305="","",AQ305+AR305)</f>
        <v>0</v>
      </c>
      <c r="AM305" s="1115">
        <f>IF(D305="","",COUNTIF(F305:AJ305,"休"))</f>
        <v>0</v>
      </c>
      <c r="AN305" s="1116" t="str">
        <f>IF(D305="","",IFERROR(ROUND(AM305/AK305,3),""))</f>
        <v/>
      </c>
      <c r="AO305" s="3587"/>
      <c r="AP305" s="1035"/>
      <c r="AQ305" s="1117">
        <f>+COUNTIF(F305:AJ305,"－")</f>
        <v>0</v>
      </c>
      <c r="AR305" s="1117">
        <f>+COUNTIF(F305:AJ305,"外")</f>
        <v>0</v>
      </c>
    </row>
    <row r="306" spans="2:44" s="1165" customFormat="1">
      <c r="B306" s="3581"/>
      <c r="C306" s="3584"/>
      <c r="D306" s="1035"/>
      <c r="E306" s="1139"/>
      <c r="F306" s="1119"/>
      <c r="G306" s="1120"/>
      <c r="H306" s="1120"/>
      <c r="I306" s="1120"/>
      <c r="J306" s="1120"/>
      <c r="K306" s="1120"/>
      <c r="L306" s="1120"/>
      <c r="M306" s="1120"/>
      <c r="N306" s="1120"/>
      <c r="O306" s="1120"/>
      <c r="P306" s="1120"/>
      <c r="Q306" s="1120"/>
      <c r="R306" s="1120"/>
      <c r="S306" s="1120"/>
      <c r="T306" s="1120"/>
      <c r="U306" s="1120"/>
      <c r="V306" s="1120"/>
      <c r="W306" s="1120"/>
      <c r="X306" s="1120"/>
      <c r="Y306" s="1120"/>
      <c r="Z306" s="1120"/>
      <c r="AA306" s="1120"/>
      <c r="AB306" s="1120"/>
      <c r="AC306" s="1120"/>
      <c r="AD306" s="1120"/>
      <c r="AE306" s="1120"/>
      <c r="AF306" s="1120"/>
      <c r="AG306" s="1120"/>
      <c r="AH306" s="1120"/>
      <c r="AI306" s="1120"/>
      <c r="AJ306" s="1172"/>
      <c r="AK306" s="1114" t="str">
        <f>IF(D306="","",COUNT($F$290:$AJ$290)-AL306)</f>
        <v/>
      </c>
      <c r="AL306" s="1115" t="str">
        <f t="shared" ref="AL306:AL308" si="208">IF(D306="","",AQ306+AR306)</f>
        <v/>
      </c>
      <c r="AM306" s="1115" t="str">
        <f t="shared" ref="AM306:AM308" si="209">IF(D306="","",COUNTIF(F306:AJ306,"休"))</f>
        <v/>
      </c>
      <c r="AN306" s="1116" t="str">
        <f t="shared" ref="AN306:AN308" si="210">IF(D306="","",IFERROR(ROUND(AM306/AK306,3),""))</f>
        <v/>
      </c>
      <c r="AO306" s="3587"/>
      <c r="AP306" s="1035"/>
      <c r="AQ306" s="1117">
        <f>+COUNTIF(F306:AJ306,"－")</f>
        <v>0</v>
      </c>
      <c r="AR306" s="1117">
        <f>+COUNTIF(F306:AJ306,"外")</f>
        <v>0</v>
      </c>
    </row>
    <row r="307" spans="2:44" s="1165" customFormat="1">
      <c r="B307" s="3581"/>
      <c r="C307" s="3584"/>
      <c r="D307" s="1147"/>
      <c r="E307" s="1139"/>
      <c r="F307" s="1119"/>
      <c r="G307" s="1120"/>
      <c r="H307" s="1120"/>
      <c r="I307" s="1120"/>
      <c r="J307" s="1120"/>
      <c r="K307" s="1120"/>
      <c r="L307" s="1120"/>
      <c r="M307" s="1120"/>
      <c r="N307" s="1120"/>
      <c r="O307" s="1120"/>
      <c r="P307" s="1120"/>
      <c r="Q307" s="1120"/>
      <c r="R307" s="1120"/>
      <c r="S307" s="1120"/>
      <c r="T307" s="1120"/>
      <c r="U307" s="1120"/>
      <c r="V307" s="1120"/>
      <c r="W307" s="1120"/>
      <c r="X307" s="1120"/>
      <c r="Y307" s="1120"/>
      <c r="Z307" s="1120"/>
      <c r="AA307" s="1120"/>
      <c r="AB307" s="1120"/>
      <c r="AC307" s="1120"/>
      <c r="AD307" s="1120"/>
      <c r="AE307" s="1120"/>
      <c r="AF307" s="1120"/>
      <c r="AG307" s="1120"/>
      <c r="AH307" s="1120"/>
      <c r="AI307" s="1120"/>
      <c r="AJ307" s="1172"/>
      <c r="AK307" s="1114" t="str">
        <f t="shared" ref="AK307:AK308" si="211">IF(D307="","",COUNT($F$290:$AJ$290)-AL307)</f>
        <v/>
      </c>
      <c r="AL307" s="1115" t="str">
        <f t="shared" si="208"/>
        <v/>
      </c>
      <c r="AM307" s="1115" t="str">
        <f t="shared" si="209"/>
        <v/>
      </c>
      <c r="AN307" s="1116" t="str">
        <f t="shared" si="210"/>
        <v/>
      </c>
      <c r="AO307" s="3587"/>
      <c r="AP307" s="1035"/>
      <c r="AQ307" s="1117">
        <f>+COUNTIF(F307:AJ307,"－")</f>
        <v>0</v>
      </c>
      <c r="AR307" s="1117">
        <f>+COUNTIF(F307:AJ307,"外")</f>
        <v>0</v>
      </c>
    </row>
    <row r="308" spans="2:44" s="1165" customFormat="1" ht="13.8" thickBot="1">
      <c r="B308" s="3582"/>
      <c r="C308" s="3585"/>
      <c r="D308" s="1140"/>
      <c r="E308" s="1141"/>
      <c r="F308" s="1191"/>
      <c r="G308" s="1180"/>
      <c r="H308" s="1180"/>
      <c r="I308" s="1180"/>
      <c r="J308" s="1180"/>
      <c r="K308" s="1180"/>
      <c r="L308" s="1180"/>
      <c r="M308" s="1180"/>
      <c r="N308" s="1180"/>
      <c r="O308" s="1180"/>
      <c r="P308" s="1180"/>
      <c r="Q308" s="1180"/>
      <c r="R308" s="1180"/>
      <c r="S308" s="1180"/>
      <c r="T308" s="1180"/>
      <c r="U308" s="1180"/>
      <c r="V308" s="1180"/>
      <c r="W308" s="1180"/>
      <c r="X308" s="1180"/>
      <c r="Y308" s="1180"/>
      <c r="Z308" s="1180"/>
      <c r="AA308" s="1180"/>
      <c r="AB308" s="1180"/>
      <c r="AC308" s="1180"/>
      <c r="AD308" s="1180"/>
      <c r="AE308" s="1180"/>
      <c r="AF308" s="1180"/>
      <c r="AG308" s="1180"/>
      <c r="AH308" s="1180"/>
      <c r="AI308" s="1180"/>
      <c r="AJ308" s="1192"/>
      <c r="AK308" s="1150" t="str">
        <f t="shared" si="211"/>
        <v/>
      </c>
      <c r="AL308" s="1132" t="str">
        <f t="shared" si="208"/>
        <v/>
      </c>
      <c r="AM308" s="1132" t="str">
        <f t="shared" si="209"/>
        <v/>
      </c>
      <c r="AN308" s="1116" t="str">
        <f t="shared" si="210"/>
        <v/>
      </c>
      <c r="AO308" s="3588"/>
      <c r="AP308" s="1035"/>
      <c r="AQ308" s="1117">
        <f>+COUNTIF(F308:AJ308,"－")</f>
        <v>0</v>
      </c>
      <c r="AR308" s="1117">
        <f>+COUNTIF(F308:AJ308,"外")</f>
        <v>0</v>
      </c>
    </row>
    <row r="309" spans="2:44" ht="13.8" thickBot="1">
      <c r="B309" s="1152"/>
      <c r="C309" s="1153"/>
      <c r="D309" s="1147"/>
      <c r="E309" s="1089"/>
      <c r="F309" s="1113"/>
      <c r="G309" s="1113"/>
      <c r="H309" s="1113"/>
      <c r="I309" s="1113"/>
      <c r="J309" s="1113"/>
      <c r="K309" s="1113"/>
      <c r="L309" s="1113"/>
      <c r="M309" s="1113"/>
      <c r="N309" s="1113"/>
      <c r="O309" s="1113"/>
      <c r="P309" s="1113"/>
      <c r="Q309" s="1113"/>
      <c r="R309" s="1113"/>
      <c r="S309" s="1113"/>
      <c r="T309" s="1113"/>
      <c r="U309" s="1113"/>
      <c r="V309" s="1113"/>
      <c r="W309" s="1113"/>
      <c r="X309" s="1113"/>
      <c r="Y309" s="1113"/>
      <c r="Z309" s="1113"/>
      <c r="AA309" s="1113"/>
      <c r="AB309" s="1113"/>
      <c r="AC309" s="1113"/>
      <c r="AD309" s="1113"/>
      <c r="AE309" s="1113"/>
      <c r="AF309" s="1113"/>
      <c r="AG309" s="1113"/>
      <c r="AH309" s="1113"/>
      <c r="AI309" s="1113"/>
      <c r="AJ309" s="1113"/>
      <c r="AK309" s="1154"/>
      <c r="AL309" s="1155"/>
      <c r="AN309" s="1156" t="s">
        <v>1952</v>
      </c>
      <c r="AO309" s="1157" t="e">
        <f>IF(AO293&gt;=0.285,"OK","NG")</f>
        <v>#DIV/0!</v>
      </c>
      <c r="AQ309" s="1155"/>
      <c r="AR309" s="1155"/>
    </row>
    <row r="310" spans="2:44">
      <c r="B310" s="1152"/>
      <c r="C310" s="1153"/>
      <c r="D310" s="1147"/>
      <c r="E310" s="1089"/>
      <c r="F310" s="1113"/>
      <c r="G310" s="1113"/>
      <c r="H310" s="1113"/>
      <c r="I310" s="1113"/>
      <c r="J310" s="1113"/>
      <c r="K310" s="1113"/>
      <c r="L310" s="1113"/>
      <c r="M310" s="1113"/>
      <c r="N310" s="1113"/>
      <c r="O310" s="1113"/>
      <c r="P310" s="1113"/>
      <c r="Q310" s="1113"/>
      <c r="R310" s="1113"/>
      <c r="S310" s="1113"/>
      <c r="T310" s="1113"/>
      <c r="U310" s="1113"/>
      <c r="V310" s="1113"/>
      <c r="W310" s="1113"/>
      <c r="X310" s="1113"/>
      <c r="Y310" s="1113"/>
      <c r="Z310" s="1113"/>
      <c r="AA310" s="1113"/>
      <c r="AB310" s="1113"/>
      <c r="AC310" s="1113"/>
      <c r="AD310" s="1113"/>
      <c r="AE310" s="1113"/>
      <c r="AF310" s="1113"/>
      <c r="AG310" s="1113"/>
      <c r="AH310" s="1113"/>
      <c r="AI310" s="1113"/>
      <c r="AJ310" s="1113"/>
      <c r="AK310" s="1154"/>
      <c r="AL310" s="1155"/>
      <c r="AN310" s="1187"/>
      <c r="AO310" s="1116"/>
      <c r="AQ310" s="1155"/>
      <c r="AR310" s="1155"/>
    </row>
    <row r="311" spans="2:44" hidden="1">
      <c r="F311" s="1036" t="e">
        <f>YEAR(F314)</f>
        <v>#VALUE!</v>
      </c>
      <c r="G311" s="1036" t="e">
        <f>MONTH(F314)</f>
        <v>#VALUE!</v>
      </c>
    </row>
    <row r="312" spans="2:44">
      <c r="B312" s="3589"/>
      <c r="C312" s="3590"/>
      <c r="D312" s="3591"/>
      <c r="E312" s="1159" t="s">
        <v>1940</v>
      </c>
      <c r="F312" s="3598" t="e">
        <f>F314</f>
        <v>#VALUE!</v>
      </c>
      <c r="G312" s="3599"/>
      <c r="H312" s="3599"/>
      <c r="I312" s="3599"/>
      <c r="J312" s="3599"/>
      <c r="K312" s="3599"/>
      <c r="L312" s="3599"/>
      <c r="M312" s="3599"/>
      <c r="N312" s="3599"/>
      <c r="O312" s="3599"/>
      <c r="P312" s="3599"/>
      <c r="Q312" s="3599"/>
      <c r="R312" s="3599"/>
      <c r="S312" s="3599"/>
      <c r="T312" s="3599"/>
      <c r="U312" s="3599"/>
      <c r="V312" s="3599"/>
      <c r="W312" s="3599"/>
      <c r="X312" s="3599"/>
      <c r="Y312" s="3599"/>
      <c r="Z312" s="3599"/>
      <c r="AA312" s="3599"/>
      <c r="AB312" s="3599"/>
      <c r="AC312" s="3599"/>
      <c r="AD312" s="3599"/>
      <c r="AE312" s="3599"/>
      <c r="AF312" s="3599"/>
      <c r="AG312" s="3599"/>
      <c r="AH312" s="3599"/>
      <c r="AI312" s="3599"/>
      <c r="AJ312" s="3599"/>
      <c r="AK312" s="3601" t="s">
        <v>835</v>
      </c>
      <c r="AL312" s="3604" t="s">
        <v>836</v>
      </c>
      <c r="AM312" s="3607" t="s">
        <v>828</v>
      </c>
      <c r="AN312" s="3555" t="s">
        <v>1941</v>
      </c>
      <c r="AO312" s="3553" t="s">
        <v>1942</v>
      </c>
      <c r="AQ312" s="3576" t="s">
        <v>1943</v>
      </c>
      <c r="AR312" s="3576" t="s">
        <v>864</v>
      </c>
    </row>
    <row r="313" spans="2:44" hidden="1">
      <c r="B313" s="3592"/>
      <c r="C313" s="3593"/>
      <c r="D313" s="3594"/>
      <c r="E313" s="1160"/>
      <c r="F313" s="1096" t="e">
        <f>DATE($F311,$G311,1)</f>
        <v>#VALUE!</v>
      </c>
      <c r="G313" s="1096" t="e">
        <f t="shared" ref="G313:AJ313" si="212">F313+1</f>
        <v>#VALUE!</v>
      </c>
      <c r="H313" s="1096" t="e">
        <f t="shared" si="212"/>
        <v>#VALUE!</v>
      </c>
      <c r="I313" s="1096" t="e">
        <f t="shared" si="212"/>
        <v>#VALUE!</v>
      </c>
      <c r="J313" s="1096" t="e">
        <f t="shared" si="212"/>
        <v>#VALUE!</v>
      </c>
      <c r="K313" s="1096" t="e">
        <f t="shared" si="212"/>
        <v>#VALUE!</v>
      </c>
      <c r="L313" s="1096" t="e">
        <f t="shared" si="212"/>
        <v>#VALUE!</v>
      </c>
      <c r="M313" s="1096" t="e">
        <f t="shared" si="212"/>
        <v>#VALUE!</v>
      </c>
      <c r="N313" s="1096" t="e">
        <f t="shared" si="212"/>
        <v>#VALUE!</v>
      </c>
      <c r="O313" s="1096" t="e">
        <f t="shared" si="212"/>
        <v>#VALUE!</v>
      </c>
      <c r="P313" s="1096" t="e">
        <f t="shared" si="212"/>
        <v>#VALUE!</v>
      </c>
      <c r="Q313" s="1096" t="e">
        <f t="shared" si="212"/>
        <v>#VALUE!</v>
      </c>
      <c r="R313" s="1096" t="e">
        <f t="shared" si="212"/>
        <v>#VALUE!</v>
      </c>
      <c r="S313" s="1096" t="e">
        <f t="shared" si="212"/>
        <v>#VALUE!</v>
      </c>
      <c r="T313" s="1096" t="e">
        <f t="shared" si="212"/>
        <v>#VALUE!</v>
      </c>
      <c r="U313" s="1096" t="e">
        <f t="shared" si="212"/>
        <v>#VALUE!</v>
      </c>
      <c r="V313" s="1096" t="e">
        <f t="shared" si="212"/>
        <v>#VALUE!</v>
      </c>
      <c r="W313" s="1096" t="e">
        <f t="shared" si="212"/>
        <v>#VALUE!</v>
      </c>
      <c r="X313" s="1096" t="e">
        <f t="shared" si="212"/>
        <v>#VALUE!</v>
      </c>
      <c r="Y313" s="1096" t="e">
        <f t="shared" si="212"/>
        <v>#VALUE!</v>
      </c>
      <c r="Z313" s="1096" t="e">
        <f t="shared" si="212"/>
        <v>#VALUE!</v>
      </c>
      <c r="AA313" s="1096" t="e">
        <f t="shared" si="212"/>
        <v>#VALUE!</v>
      </c>
      <c r="AB313" s="1096" t="e">
        <f t="shared" si="212"/>
        <v>#VALUE!</v>
      </c>
      <c r="AC313" s="1096" t="e">
        <f t="shared" si="212"/>
        <v>#VALUE!</v>
      </c>
      <c r="AD313" s="1096" t="e">
        <f t="shared" si="212"/>
        <v>#VALUE!</v>
      </c>
      <c r="AE313" s="1096" t="e">
        <f t="shared" si="212"/>
        <v>#VALUE!</v>
      </c>
      <c r="AF313" s="1096" t="e">
        <f t="shared" si="212"/>
        <v>#VALUE!</v>
      </c>
      <c r="AG313" s="1096" t="e">
        <f t="shared" si="212"/>
        <v>#VALUE!</v>
      </c>
      <c r="AH313" s="1096" t="e">
        <f t="shared" si="212"/>
        <v>#VALUE!</v>
      </c>
      <c r="AI313" s="1096" t="e">
        <f t="shared" si="212"/>
        <v>#VALUE!</v>
      </c>
      <c r="AJ313" s="1096" t="e">
        <f t="shared" si="212"/>
        <v>#VALUE!</v>
      </c>
      <c r="AK313" s="3602"/>
      <c r="AL313" s="3605"/>
      <c r="AM313" s="3608"/>
      <c r="AN313" s="3555"/>
      <c r="AO313" s="3553"/>
      <c r="AQ313" s="3576"/>
      <c r="AR313" s="3576"/>
    </row>
    <row r="314" spans="2:44">
      <c r="B314" s="3592"/>
      <c r="C314" s="3593"/>
      <c r="D314" s="3594"/>
      <c r="E314" s="1161" t="s">
        <v>1944</v>
      </c>
      <c r="F314" s="1162" t="e">
        <f>IF(EDATE(F289,1)&gt;$F$7,"",EDATE(F289,1))</f>
        <v>#VALUE!</v>
      </c>
      <c r="G314" s="1096" t="e">
        <f t="shared" ref="G314:AJ314" si="213">IF(G313&gt;$F$7,"",IF(F314=EOMONTH(DATE($F311,$G311,1),0),"",IF(F314="","",F314+1)))</f>
        <v>#VALUE!</v>
      </c>
      <c r="H314" s="1096" t="e">
        <f t="shared" si="213"/>
        <v>#VALUE!</v>
      </c>
      <c r="I314" s="1096" t="e">
        <f t="shared" si="213"/>
        <v>#VALUE!</v>
      </c>
      <c r="J314" s="1096" t="e">
        <f t="shared" si="213"/>
        <v>#VALUE!</v>
      </c>
      <c r="K314" s="1096" t="e">
        <f t="shared" si="213"/>
        <v>#VALUE!</v>
      </c>
      <c r="L314" s="1096" t="e">
        <f t="shared" si="213"/>
        <v>#VALUE!</v>
      </c>
      <c r="M314" s="1096" t="e">
        <f t="shared" si="213"/>
        <v>#VALUE!</v>
      </c>
      <c r="N314" s="1096" t="e">
        <f t="shared" si="213"/>
        <v>#VALUE!</v>
      </c>
      <c r="O314" s="1096" t="e">
        <f t="shared" si="213"/>
        <v>#VALUE!</v>
      </c>
      <c r="P314" s="1096" t="e">
        <f t="shared" si="213"/>
        <v>#VALUE!</v>
      </c>
      <c r="Q314" s="1096" t="e">
        <f t="shared" si="213"/>
        <v>#VALUE!</v>
      </c>
      <c r="R314" s="1096" t="e">
        <f t="shared" si="213"/>
        <v>#VALUE!</v>
      </c>
      <c r="S314" s="1096" t="e">
        <f t="shared" si="213"/>
        <v>#VALUE!</v>
      </c>
      <c r="T314" s="1096" t="e">
        <f t="shared" si="213"/>
        <v>#VALUE!</v>
      </c>
      <c r="U314" s="1096" t="e">
        <f t="shared" si="213"/>
        <v>#VALUE!</v>
      </c>
      <c r="V314" s="1096" t="e">
        <f t="shared" si="213"/>
        <v>#VALUE!</v>
      </c>
      <c r="W314" s="1096" t="e">
        <f t="shared" si="213"/>
        <v>#VALUE!</v>
      </c>
      <c r="X314" s="1096" t="e">
        <f t="shared" si="213"/>
        <v>#VALUE!</v>
      </c>
      <c r="Y314" s="1096" t="e">
        <f t="shared" si="213"/>
        <v>#VALUE!</v>
      </c>
      <c r="Z314" s="1096" t="e">
        <f t="shared" si="213"/>
        <v>#VALUE!</v>
      </c>
      <c r="AA314" s="1096" t="e">
        <f t="shared" si="213"/>
        <v>#VALUE!</v>
      </c>
      <c r="AB314" s="1096" t="e">
        <f t="shared" si="213"/>
        <v>#VALUE!</v>
      </c>
      <c r="AC314" s="1096" t="e">
        <f t="shared" si="213"/>
        <v>#VALUE!</v>
      </c>
      <c r="AD314" s="1096" t="e">
        <f t="shared" si="213"/>
        <v>#VALUE!</v>
      </c>
      <c r="AE314" s="1096" t="e">
        <f t="shared" si="213"/>
        <v>#VALUE!</v>
      </c>
      <c r="AF314" s="1096" t="e">
        <f t="shared" si="213"/>
        <v>#VALUE!</v>
      </c>
      <c r="AG314" s="1096" t="e">
        <f t="shared" si="213"/>
        <v>#VALUE!</v>
      </c>
      <c r="AH314" s="1096" t="e">
        <f t="shared" si="213"/>
        <v>#VALUE!</v>
      </c>
      <c r="AI314" s="1096" t="e">
        <f t="shared" si="213"/>
        <v>#VALUE!</v>
      </c>
      <c r="AJ314" s="1096" t="e">
        <f t="shared" si="213"/>
        <v>#VALUE!</v>
      </c>
      <c r="AK314" s="3602"/>
      <c r="AL314" s="3605"/>
      <c r="AM314" s="3608"/>
      <c r="AN314" s="3555"/>
      <c r="AO314" s="3553"/>
      <c r="AQ314" s="3576"/>
      <c r="AR314" s="3576"/>
    </row>
    <row r="315" spans="2:44" s="1165" customFormat="1">
      <c r="B315" s="3595"/>
      <c r="C315" s="3596"/>
      <c r="D315" s="3597"/>
      <c r="E315" s="1163" t="s">
        <v>820</v>
      </c>
      <c r="F315" s="1164" t="str">
        <f>IFERROR(TEXT(WEEKDAY(+F314),"aaa"),"")</f>
        <v/>
      </c>
      <c r="G315" s="1164" t="str">
        <f t="shared" ref="G315:AJ315" si="214">IFERROR(TEXT(WEEKDAY(+G314),"aaa"),"")</f>
        <v/>
      </c>
      <c r="H315" s="1164" t="str">
        <f t="shared" si="214"/>
        <v/>
      </c>
      <c r="I315" s="1164" t="str">
        <f t="shared" si="214"/>
        <v/>
      </c>
      <c r="J315" s="1164" t="str">
        <f t="shared" si="214"/>
        <v/>
      </c>
      <c r="K315" s="1164" t="str">
        <f t="shared" si="214"/>
        <v/>
      </c>
      <c r="L315" s="1164" t="str">
        <f t="shared" si="214"/>
        <v/>
      </c>
      <c r="M315" s="1164" t="str">
        <f t="shared" si="214"/>
        <v/>
      </c>
      <c r="N315" s="1164" t="str">
        <f t="shared" si="214"/>
        <v/>
      </c>
      <c r="O315" s="1164" t="str">
        <f t="shared" si="214"/>
        <v/>
      </c>
      <c r="P315" s="1164" t="str">
        <f t="shared" si="214"/>
        <v/>
      </c>
      <c r="Q315" s="1164" t="str">
        <f t="shared" si="214"/>
        <v/>
      </c>
      <c r="R315" s="1164" t="str">
        <f t="shared" si="214"/>
        <v/>
      </c>
      <c r="S315" s="1164" t="str">
        <f t="shared" si="214"/>
        <v/>
      </c>
      <c r="T315" s="1164" t="str">
        <f t="shared" si="214"/>
        <v/>
      </c>
      <c r="U315" s="1164" t="str">
        <f t="shared" si="214"/>
        <v/>
      </c>
      <c r="V315" s="1164" t="str">
        <f t="shared" si="214"/>
        <v/>
      </c>
      <c r="W315" s="1164" t="str">
        <f t="shared" si="214"/>
        <v/>
      </c>
      <c r="X315" s="1164" t="str">
        <f t="shared" si="214"/>
        <v/>
      </c>
      <c r="Y315" s="1164" t="str">
        <f t="shared" si="214"/>
        <v/>
      </c>
      <c r="Z315" s="1164" t="str">
        <f t="shared" si="214"/>
        <v/>
      </c>
      <c r="AA315" s="1164" t="str">
        <f t="shared" si="214"/>
        <v/>
      </c>
      <c r="AB315" s="1164" t="str">
        <f t="shared" si="214"/>
        <v/>
      </c>
      <c r="AC315" s="1164" t="str">
        <f t="shared" si="214"/>
        <v/>
      </c>
      <c r="AD315" s="1164" t="str">
        <f t="shared" si="214"/>
        <v/>
      </c>
      <c r="AE315" s="1164" t="str">
        <f t="shared" si="214"/>
        <v/>
      </c>
      <c r="AF315" s="1164" t="str">
        <f t="shared" si="214"/>
        <v/>
      </c>
      <c r="AG315" s="1164" t="str">
        <f t="shared" si="214"/>
        <v/>
      </c>
      <c r="AH315" s="1164" t="str">
        <f t="shared" si="214"/>
        <v/>
      </c>
      <c r="AI315" s="1164" t="str">
        <f t="shared" si="214"/>
        <v/>
      </c>
      <c r="AJ315" s="1164" t="str">
        <f t="shared" si="214"/>
        <v/>
      </c>
      <c r="AK315" s="3602"/>
      <c r="AL315" s="3605"/>
      <c r="AM315" s="3608"/>
      <c r="AN315" s="3555"/>
      <c r="AO315" s="3553"/>
      <c r="AP315" s="1035"/>
      <c r="AQ315" s="3576"/>
      <c r="AR315" s="3576"/>
    </row>
    <row r="316" spans="2:44" s="1165" customFormat="1" ht="21" customHeight="1">
      <c r="B316" s="1166" t="s">
        <v>1945</v>
      </c>
      <c r="C316" s="1167" t="s">
        <v>1959</v>
      </c>
      <c r="D316" s="1103" t="s">
        <v>1926</v>
      </c>
      <c r="E316" s="1104" t="s">
        <v>1948</v>
      </c>
      <c r="F316" s="1105" t="s">
        <v>865</v>
      </c>
      <c r="G316" s="1106" t="s">
        <v>865</v>
      </c>
      <c r="H316" s="1106" t="s">
        <v>865</v>
      </c>
      <c r="I316" s="1106" t="s">
        <v>865</v>
      </c>
      <c r="J316" s="1106" t="s">
        <v>865</v>
      </c>
      <c r="K316" s="1106" t="s">
        <v>865</v>
      </c>
      <c r="L316" s="1106" t="s">
        <v>865</v>
      </c>
      <c r="M316" s="1106" t="s">
        <v>865</v>
      </c>
      <c r="N316" s="1106" t="s">
        <v>865</v>
      </c>
      <c r="O316" s="1106" t="s">
        <v>865</v>
      </c>
      <c r="P316" s="1106" t="s">
        <v>865</v>
      </c>
      <c r="Q316" s="1106" t="s">
        <v>865</v>
      </c>
      <c r="R316" s="1106" t="s">
        <v>865</v>
      </c>
      <c r="S316" s="1106" t="s">
        <v>865</v>
      </c>
      <c r="T316" s="1106" t="s">
        <v>865</v>
      </c>
      <c r="U316" s="1106" t="s">
        <v>865</v>
      </c>
      <c r="V316" s="1106" t="s">
        <v>865</v>
      </c>
      <c r="W316" s="1106" t="s">
        <v>865</v>
      </c>
      <c r="X316" s="1106" t="s">
        <v>865</v>
      </c>
      <c r="Y316" s="1106" t="s">
        <v>865</v>
      </c>
      <c r="Z316" s="1106" t="s">
        <v>865</v>
      </c>
      <c r="AA316" s="1106" t="s">
        <v>865</v>
      </c>
      <c r="AB316" s="1106" t="s">
        <v>865</v>
      </c>
      <c r="AC316" s="1106" t="s">
        <v>865</v>
      </c>
      <c r="AD316" s="1106" t="s">
        <v>865</v>
      </c>
      <c r="AE316" s="1106" t="s">
        <v>865</v>
      </c>
      <c r="AF316" s="1106" t="s">
        <v>865</v>
      </c>
      <c r="AG316" s="1106" t="s">
        <v>865</v>
      </c>
      <c r="AH316" s="1106" t="s">
        <v>865</v>
      </c>
      <c r="AI316" s="1106" t="s">
        <v>865</v>
      </c>
      <c r="AJ316" s="1188" t="s">
        <v>865</v>
      </c>
      <c r="AK316" s="3603"/>
      <c r="AL316" s="3606"/>
      <c r="AM316" s="3609"/>
      <c r="AN316" s="1108" t="s">
        <v>1958</v>
      </c>
      <c r="AO316" s="1107" t="s">
        <v>863</v>
      </c>
      <c r="AP316" s="1035"/>
      <c r="AQ316" s="3577"/>
      <c r="AR316" s="3577"/>
    </row>
    <row r="317" spans="2:44" s="1165" customFormat="1" ht="13.5" customHeight="1">
      <c r="B317" s="3580" t="s">
        <v>830</v>
      </c>
      <c r="C317" s="3583" t="s">
        <v>831</v>
      </c>
      <c r="D317" s="1109" t="s">
        <v>1935</v>
      </c>
      <c r="E317" s="1110"/>
      <c r="F317" s="1189"/>
      <c r="G317" s="1175"/>
      <c r="H317" s="1175"/>
      <c r="I317" s="1175"/>
      <c r="J317" s="1175"/>
      <c r="K317" s="1175"/>
      <c r="L317" s="1175"/>
      <c r="M317" s="1175"/>
      <c r="N317" s="1175"/>
      <c r="O317" s="1175"/>
      <c r="P317" s="1175"/>
      <c r="Q317" s="1175"/>
      <c r="R317" s="1175"/>
      <c r="S317" s="1175"/>
      <c r="T317" s="1175"/>
      <c r="U317" s="1175"/>
      <c r="V317" s="1175"/>
      <c r="W317" s="1175"/>
      <c r="X317" s="1175"/>
      <c r="Y317" s="1175"/>
      <c r="Z317" s="1175"/>
      <c r="AA317" s="1175"/>
      <c r="AB317" s="1175"/>
      <c r="AC317" s="1175"/>
      <c r="AD317" s="1175"/>
      <c r="AE317" s="1175"/>
      <c r="AF317" s="1175"/>
      <c r="AG317" s="1175"/>
      <c r="AH317" s="1175"/>
      <c r="AI317" s="1175"/>
      <c r="AJ317" s="1190"/>
      <c r="AK317" s="1114">
        <f>IF(D317="","",COUNT($F$314:$AJ$314)-AL317)</f>
        <v>0</v>
      </c>
      <c r="AL317" s="1115">
        <f>IF(D317="","",AQ317+AR317)</f>
        <v>0</v>
      </c>
      <c r="AM317" s="1115">
        <f>IF(D317="","",COUNTIF(F317:AJ317,"休"))</f>
        <v>0</v>
      </c>
      <c r="AN317" s="1116" t="str">
        <f>IF(D317="","",IFERROR(ROUND(AM317/AK317,3),""))</f>
        <v/>
      </c>
      <c r="AO317" s="3586" t="e">
        <f>ROUND(AVERAGE(AN317:AN332),3)</f>
        <v>#DIV/0!</v>
      </c>
      <c r="AP317" s="1035"/>
      <c r="AQ317" s="1117">
        <f>+COUNTIF(F317:AJ317,"－")</f>
        <v>0</v>
      </c>
      <c r="AR317" s="1117">
        <f>+COUNTIF(F317:AJ317,"外")</f>
        <v>0</v>
      </c>
    </row>
    <row r="318" spans="2:44" s="1165" customFormat="1" ht="13.5" customHeight="1">
      <c r="B318" s="3581"/>
      <c r="C318" s="3584"/>
      <c r="D318" s="1118" t="s">
        <v>1936</v>
      </c>
      <c r="E318" s="1110"/>
      <c r="F318" s="1119"/>
      <c r="G318" s="1120"/>
      <c r="H318" s="1120"/>
      <c r="I318" s="1120"/>
      <c r="J318" s="1120"/>
      <c r="K318" s="1120"/>
      <c r="L318" s="1120"/>
      <c r="M318" s="1120"/>
      <c r="N318" s="1120"/>
      <c r="O318" s="1120"/>
      <c r="P318" s="1120"/>
      <c r="Q318" s="1120"/>
      <c r="R318" s="1120"/>
      <c r="S318" s="1120"/>
      <c r="T318" s="1120"/>
      <c r="U318" s="1120"/>
      <c r="V318" s="1120"/>
      <c r="W318" s="1120"/>
      <c r="X318" s="1120"/>
      <c r="Y318" s="1120"/>
      <c r="Z318" s="1120"/>
      <c r="AA318" s="1120"/>
      <c r="AB318" s="1120"/>
      <c r="AC318" s="1120"/>
      <c r="AD318" s="1120"/>
      <c r="AE318" s="1120"/>
      <c r="AF318" s="1120"/>
      <c r="AG318" s="1120"/>
      <c r="AH318" s="1120"/>
      <c r="AI318" s="1120"/>
      <c r="AJ318" s="1172"/>
      <c r="AK318" s="1114">
        <f>IF(D318="","",COUNT($F$314:$AJ$314)-AL318)</f>
        <v>0</v>
      </c>
      <c r="AL318" s="1115">
        <f t="shared" ref="AL318:AL322" si="215">IF(D318="","",AQ318+AR318)</f>
        <v>0</v>
      </c>
      <c r="AM318" s="1115">
        <f t="shared" ref="AM318:AM322" si="216">IF(D318="","",COUNTIF(F318:AJ318,"休"))</f>
        <v>0</v>
      </c>
      <c r="AN318" s="1116" t="str">
        <f t="shared" ref="AN318:AN322" si="217">IF(D318="","",IFERROR(ROUND(AM318/AK318,3),""))</f>
        <v/>
      </c>
      <c r="AO318" s="3587"/>
      <c r="AP318" s="1035"/>
      <c r="AQ318" s="1117">
        <f>+COUNTIF(F318:AJ318,"－")</f>
        <v>0</v>
      </c>
      <c r="AR318" s="1117">
        <f>+COUNTIF(F318:AJ318,"外")</f>
        <v>0</v>
      </c>
    </row>
    <row r="319" spans="2:44" s="1165" customFormat="1">
      <c r="B319" s="3581"/>
      <c r="C319" s="3584"/>
      <c r="D319" s="1124" t="s">
        <v>1937</v>
      </c>
      <c r="E319" s="1110"/>
      <c r="F319" s="1119"/>
      <c r="G319" s="1120"/>
      <c r="H319" s="1120"/>
      <c r="I319" s="1120"/>
      <c r="J319" s="1120"/>
      <c r="K319" s="1120"/>
      <c r="L319" s="1120"/>
      <c r="M319" s="1120"/>
      <c r="N319" s="1120"/>
      <c r="O319" s="1120"/>
      <c r="P319" s="1120"/>
      <c r="Q319" s="1120"/>
      <c r="R319" s="1120"/>
      <c r="S319" s="1120"/>
      <c r="T319" s="1120"/>
      <c r="U319" s="1120"/>
      <c r="V319" s="1120"/>
      <c r="W319" s="1120"/>
      <c r="X319" s="1120"/>
      <c r="Y319" s="1120"/>
      <c r="Z319" s="1120"/>
      <c r="AA319" s="1120"/>
      <c r="AB319" s="1120"/>
      <c r="AC319" s="1120"/>
      <c r="AD319" s="1120"/>
      <c r="AE319" s="1120"/>
      <c r="AF319" s="1120"/>
      <c r="AG319" s="1120"/>
      <c r="AH319" s="1120"/>
      <c r="AI319" s="1120"/>
      <c r="AJ319" s="1172"/>
      <c r="AK319" s="1114">
        <f>IF(D319="","",COUNT($F$314:$AJ$314)-AL319)</f>
        <v>0</v>
      </c>
      <c r="AL319" s="1115">
        <f t="shared" si="215"/>
        <v>0</v>
      </c>
      <c r="AM319" s="1115">
        <f t="shared" si="216"/>
        <v>0</v>
      </c>
      <c r="AN319" s="1116" t="str">
        <f t="shared" si="217"/>
        <v/>
      </c>
      <c r="AO319" s="3587"/>
      <c r="AP319" s="1035"/>
      <c r="AQ319" s="1117">
        <f>+COUNTIF(F319:AJ319,"－")</f>
        <v>0</v>
      </c>
      <c r="AR319" s="1117">
        <f t="shared" ref="AR319:AR322" si="218">+COUNTIF(F319:AJ319,"外")</f>
        <v>0</v>
      </c>
    </row>
    <row r="320" spans="2:44" s="1165" customFormat="1">
      <c r="B320" s="3581"/>
      <c r="C320" s="3584"/>
      <c r="D320" s="1124" t="s">
        <v>1938</v>
      </c>
      <c r="E320" s="1125"/>
      <c r="F320" s="1119"/>
      <c r="G320" s="1120"/>
      <c r="H320" s="1120"/>
      <c r="I320" s="1120"/>
      <c r="J320" s="1120"/>
      <c r="K320" s="1120"/>
      <c r="L320" s="1120"/>
      <c r="M320" s="1120"/>
      <c r="N320" s="1120"/>
      <c r="O320" s="1120"/>
      <c r="P320" s="1120"/>
      <c r="Q320" s="1120"/>
      <c r="R320" s="1120"/>
      <c r="S320" s="1120"/>
      <c r="T320" s="1120"/>
      <c r="U320" s="1120"/>
      <c r="V320" s="1120"/>
      <c r="W320" s="1120"/>
      <c r="X320" s="1120"/>
      <c r="Y320" s="1120"/>
      <c r="Z320" s="1120"/>
      <c r="AA320" s="1120"/>
      <c r="AB320" s="1120"/>
      <c r="AC320" s="1120"/>
      <c r="AD320" s="1120"/>
      <c r="AE320" s="1120"/>
      <c r="AF320" s="1120"/>
      <c r="AG320" s="1120"/>
      <c r="AH320" s="1120"/>
      <c r="AI320" s="1120"/>
      <c r="AJ320" s="1172"/>
      <c r="AK320" s="1114">
        <f t="shared" ref="AK320:AK322" si="219">IF(D320="","",COUNT($F$314:$AJ$314)-AL320)</f>
        <v>0</v>
      </c>
      <c r="AL320" s="1115">
        <f t="shared" si="215"/>
        <v>0</v>
      </c>
      <c r="AM320" s="1115">
        <f t="shared" si="216"/>
        <v>0</v>
      </c>
      <c r="AN320" s="1116" t="str">
        <f t="shared" si="217"/>
        <v/>
      </c>
      <c r="AO320" s="3587"/>
      <c r="AP320" s="1035"/>
      <c r="AQ320" s="1117">
        <f>+COUNTIF(F320:AJ320,"－")</f>
        <v>0</v>
      </c>
      <c r="AR320" s="1117">
        <f t="shared" si="218"/>
        <v>0</v>
      </c>
    </row>
    <row r="321" spans="2:44" s="1165" customFormat="1">
      <c r="B321" s="3581"/>
      <c r="C321" s="3584"/>
      <c r="D321" s="1124" t="s">
        <v>1939</v>
      </c>
      <c r="E321" s="1110"/>
      <c r="F321" s="1119"/>
      <c r="G321" s="1120"/>
      <c r="H321" s="1120"/>
      <c r="I321" s="1120"/>
      <c r="J321" s="1120"/>
      <c r="K321" s="1120"/>
      <c r="L321" s="1120"/>
      <c r="M321" s="1120"/>
      <c r="N321" s="1120"/>
      <c r="O321" s="1120"/>
      <c r="P321" s="1120"/>
      <c r="Q321" s="1120"/>
      <c r="R321" s="1120"/>
      <c r="S321" s="1120"/>
      <c r="T321" s="1120"/>
      <c r="U321" s="1120"/>
      <c r="V321" s="1120"/>
      <c r="W321" s="1120"/>
      <c r="X321" s="1120"/>
      <c r="Y321" s="1120"/>
      <c r="Z321" s="1120"/>
      <c r="AA321" s="1120"/>
      <c r="AB321" s="1120"/>
      <c r="AC321" s="1120"/>
      <c r="AD321" s="1120"/>
      <c r="AE321" s="1120"/>
      <c r="AF321" s="1120"/>
      <c r="AG321" s="1120"/>
      <c r="AH321" s="1120"/>
      <c r="AI321" s="1120"/>
      <c r="AJ321" s="1172"/>
      <c r="AK321" s="1114">
        <f t="shared" si="219"/>
        <v>0</v>
      </c>
      <c r="AL321" s="1115">
        <f t="shared" si="215"/>
        <v>0</v>
      </c>
      <c r="AM321" s="1115">
        <f t="shared" si="216"/>
        <v>0</v>
      </c>
      <c r="AN321" s="1116" t="str">
        <f t="shared" si="217"/>
        <v/>
      </c>
      <c r="AO321" s="3587"/>
      <c r="AP321" s="1035"/>
      <c r="AQ321" s="1117">
        <f t="shared" ref="AQ321:AQ322" si="220">+COUNTIF(F321:AJ321,"－")</f>
        <v>0</v>
      </c>
      <c r="AR321" s="1117">
        <f t="shared" si="218"/>
        <v>0</v>
      </c>
    </row>
    <row r="322" spans="2:44" s="1165" customFormat="1">
      <c r="B322" s="3582"/>
      <c r="C322" s="3585"/>
      <c r="D322" s="1126">
        <f>E$29</f>
        <v>0</v>
      </c>
      <c r="E322" s="1127"/>
      <c r="F322" s="1191"/>
      <c r="G322" s="1180"/>
      <c r="H322" s="1180"/>
      <c r="I322" s="1180"/>
      <c r="J322" s="1180"/>
      <c r="K322" s="1180"/>
      <c r="L322" s="1180"/>
      <c r="M322" s="1180"/>
      <c r="N322" s="1180"/>
      <c r="O322" s="1180"/>
      <c r="P322" s="1180"/>
      <c r="Q322" s="1180"/>
      <c r="R322" s="1180"/>
      <c r="S322" s="1180"/>
      <c r="T322" s="1180"/>
      <c r="U322" s="1180"/>
      <c r="V322" s="1180"/>
      <c r="W322" s="1180"/>
      <c r="X322" s="1180"/>
      <c r="Y322" s="1180"/>
      <c r="Z322" s="1180"/>
      <c r="AA322" s="1180"/>
      <c r="AB322" s="1180"/>
      <c r="AC322" s="1180"/>
      <c r="AD322" s="1180"/>
      <c r="AE322" s="1180"/>
      <c r="AF322" s="1180"/>
      <c r="AG322" s="1180"/>
      <c r="AH322" s="1180"/>
      <c r="AI322" s="1180"/>
      <c r="AJ322" s="1192"/>
      <c r="AK322" s="1114">
        <f t="shared" si="219"/>
        <v>0</v>
      </c>
      <c r="AL322" s="1115">
        <f t="shared" si="215"/>
        <v>0</v>
      </c>
      <c r="AM322" s="1132">
        <f t="shared" si="216"/>
        <v>0</v>
      </c>
      <c r="AN322" s="1116" t="str">
        <f t="shared" si="217"/>
        <v/>
      </c>
      <c r="AO322" s="3587"/>
      <c r="AP322" s="1035"/>
      <c r="AQ322" s="1117">
        <f t="shared" si="220"/>
        <v>0</v>
      </c>
      <c r="AR322" s="1117">
        <f t="shared" si="218"/>
        <v>0</v>
      </c>
    </row>
    <row r="323" spans="2:44" s="1165" customFormat="1" ht="14.4">
      <c r="B323" s="3580" t="s">
        <v>832</v>
      </c>
      <c r="C323" s="3583" t="s">
        <v>833</v>
      </c>
      <c r="D323" s="1103" t="s">
        <v>1926</v>
      </c>
      <c r="E323" s="1133" t="s">
        <v>1948</v>
      </c>
      <c r="F323" s="1105" t="s">
        <v>1964</v>
      </c>
      <c r="G323" s="1106" t="s">
        <v>1965</v>
      </c>
      <c r="H323" s="1106" t="s">
        <v>1965</v>
      </c>
      <c r="I323" s="1106" t="s">
        <v>1967</v>
      </c>
      <c r="J323" s="1106" t="s">
        <v>1966</v>
      </c>
      <c r="K323" s="1106" t="s">
        <v>1966</v>
      </c>
      <c r="L323" s="1106" t="s">
        <v>1967</v>
      </c>
      <c r="M323" s="1106" t="s">
        <v>1967</v>
      </c>
      <c r="N323" s="1106" t="s">
        <v>1967</v>
      </c>
      <c r="O323" s="1106" t="s">
        <v>1967</v>
      </c>
      <c r="P323" s="1106" t="s">
        <v>1966</v>
      </c>
      <c r="Q323" s="1106" t="s">
        <v>1964</v>
      </c>
      <c r="R323" s="1106" t="s">
        <v>1965</v>
      </c>
      <c r="S323" s="1106" t="s">
        <v>1967</v>
      </c>
      <c r="T323" s="1106" t="s">
        <v>1965</v>
      </c>
      <c r="U323" s="1106" t="s">
        <v>1964</v>
      </c>
      <c r="V323" s="1106" t="s">
        <v>1965</v>
      </c>
      <c r="W323" s="1106" t="s">
        <v>1967</v>
      </c>
      <c r="X323" s="1106" t="s">
        <v>1964</v>
      </c>
      <c r="Y323" s="1106" t="s">
        <v>1967</v>
      </c>
      <c r="Z323" s="1106" t="s">
        <v>1964</v>
      </c>
      <c r="AA323" s="1106" t="s">
        <v>1967</v>
      </c>
      <c r="AB323" s="1106" t="s">
        <v>1967</v>
      </c>
      <c r="AC323" s="1106" t="s">
        <v>1967</v>
      </c>
      <c r="AD323" s="1106" t="s">
        <v>1967</v>
      </c>
      <c r="AE323" s="1106" t="s">
        <v>1965</v>
      </c>
      <c r="AF323" s="1106" t="s">
        <v>1967</v>
      </c>
      <c r="AG323" s="1106" t="s">
        <v>1964</v>
      </c>
      <c r="AH323" s="1106" t="s">
        <v>1967</v>
      </c>
      <c r="AI323" s="1106" t="s">
        <v>1965</v>
      </c>
      <c r="AJ323" s="1188" t="s">
        <v>1967</v>
      </c>
      <c r="AK323" s="1135"/>
      <c r="AL323" s="1117"/>
      <c r="AM323" s="1136"/>
      <c r="AN323" s="1137"/>
      <c r="AO323" s="3587"/>
      <c r="AP323" s="1035"/>
      <c r="AQ323" s="1039"/>
      <c r="AR323" s="1039"/>
    </row>
    <row r="324" spans="2:44" s="1165" customFormat="1">
      <c r="B324" s="3581"/>
      <c r="C324" s="3584"/>
      <c r="D324" s="1138" t="s">
        <v>1935</v>
      </c>
      <c r="E324" s="1110"/>
      <c r="F324" s="1179"/>
      <c r="G324" s="1130"/>
      <c r="H324" s="1130"/>
      <c r="I324" s="1130"/>
      <c r="J324" s="1130"/>
      <c r="K324" s="1130"/>
      <c r="L324" s="1130"/>
      <c r="M324" s="1130"/>
      <c r="N324" s="1130"/>
      <c r="O324" s="1130"/>
      <c r="P324" s="1130"/>
      <c r="Q324" s="1130"/>
      <c r="R324" s="1130"/>
      <c r="S324" s="1130"/>
      <c r="T324" s="1130"/>
      <c r="U324" s="1130"/>
      <c r="V324" s="1130"/>
      <c r="W324" s="1130"/>
      <c r="X324" s="1130"/>
      <c r="Y324" s="1130"/>
      <c r="Z324" s="1130"/>
      <c r="AA324" s="1130"/>
      <c r="AB324" s="1130"/>
      <c r="AC324" s="1130"/>
      <c r="AD324" s="1130"/>
      <c r="AE324" s="1130"/>
      <c r="AF324" s="1130"/>
      <c r="AG324" s="1130"/>
      <c r="AH324" s="1130"/>
      <c r="AI324" s="1130"/>
      <c r="AJ324" s="1193"/>
      <c r="AK324" s="1114">
        <f>IF(D324="","",COUNT($F$314:$AJ$314)-AL324)</f>
        <v>0</v>
      </c>
      <c r="AL324" s="1115">
        <f>IF(D324="","",AQ324+AR324)</f>
        <v>0</v>
      </c>
      <c r="AM324" s="1115">
        <f>IF(D324="","",COUNTIF(F324:AJ324,"休"))</f>
        <v>0</v>
      </c>
      <c r="AN324" s="1116" t="str">
        <f>IF(D324="","",IFERROR(ROUND(AM324/AK324,3),""))</f>
        <v/>
      </c>
      <c r="AO324" s="3587"/>
      <c r="AP324" s="1035"/>
      <c r="AQ324" s="1117">
        <f>+COUNTIF(F324:AJ324,"－")</f>
        <v>0</v>
      </c>
      <c r="AR324" s="1117">
        <f>+COUNTIF(F324:AJ324,"外")</f>
        <v>0</v>
      </c>
    </row>
    <row r="325" spans="2:44" s="1165" customFormat="1">
      <c r="B325" s="3581"/>
      <c r="C325" s="3584"/>
      <c r="D325" s="1118" t="s">
        <v>1936</v>
      </c>
      <c r="E325" s="1139"/>
      <c r="F325" s="1119"/>
      <c r="G325" s="1120"/>
      <c r="H325" s="1120"/>
      <c r="I325" s="1120"/>
      <c r="J325" s="1120"/>
      <c r="K325" s="1120"/>
      <c r="L325" s="1120"/>
      <c r="M325" s="1120"/>
      <c r="N325" s="1120"/>
      <c r="O325" s="1120"/>
      <c r="P325" s="1120"/>
      <c r="Q325" s="1120"/>
      <c r="R325" s="1120"/>
      <c r="S325" s="1120"/>
      <c r="T325" s="1120"/>
      <c r="U325" s="1120"/>
      <c r="V325" s="1120"/>
      <c r="W325" s="1120"/>
      <c r="X325" s="1120"/>
      <c r="Y325" s="1120"/>
      <c r="Z325" s="1120"/>
      <c r="AA325" s="1120"/>
      <c r="AB325" s="1120"/>
      <c r="AC325" s="1120"/>
      <c r="AD325" s="1120"/>
      <c r="AE325" s="1120"/>
      <c r="AF325" s="1120"/>
      <c r="AG325" s="1120"/>
      <c r="AH325" s="1120"/>
      <c r="AI325" s="1120"/>
      <c r="AJ325" s="1172"/>
      <c r="AK325" s="1114">
        <f>IF(D325="","",COUNT($F$314:$AJ$314)-AL325)</f>
        <v>0</v>
      </c>
      <c r="AL325" s="1115">
        <f t="shared" ref="AL325:AL327" si="221">IF(D325="","",AQ325+AR325)</f>
        <v>0</v>
      </c>
      <c r="AM325" s="1115">
        <f t="shared" ref="AM325:AM327" si="222">IF(D325="","",COUNTIF(F325:AJ325,"休"))</f>
        <v>0</v>
      </c>
      <c r="AN325" s="1116" t="str">
        <f t="shared" ref="AN325:AN327" si="223">IF(D325="","",IFERROR(ROUND(AM325/AK325,3),""))</f>
        <v/>
      </c>
      <c r="AO325" s="3587"/>
      <c r="AP325" s="1035"/>
      <c r="AQ325" s="1117">
        <f>+COUNTIF(F325:AJ325,"－")</f>
        <v>0</v>
      </c>
      <c r="AR325" s="1117">
        <f>+COUNTIF(F325:AJ325,"外")</f>
        <v>0</v>
      </c>
    </row>
    <row r="326" spans="2:44" s="1165" customFormat="1">
      <c r="B326" s="3581"/>
      <c r="C326" s="3584"/>
      <c r="D326" s="1035"/>
      <c r="E326" s="1139"/>
      <c r="F326" s="1119"/>
      <c r="G326" s="1120"/>
      <c r="H326" s="1120"/>
      <c r="I326" s="1120"/>
      <c r="J326" s="1120"/>
      <c r="K326" s="1120"/>
      <c r="L326" s="1120"/>
      <c r="M326" s="1120"/>
      <c r="N326" s="1120"/>
      <c r="O326" s="1120"/>
      <c r="P326" s="1120"/>
      <c r="Q326" s="1120"/>
      <c r="R326" s="1120"/>
      <c r="S326" s="1120"/>
      <c r="T326" s="1120"/>
      <c r="U326" s="1120"/>
      <c r="V326" s="1120"/>
      <c r="W326" s="1120"/>
      <c r="X326" s="1120"/>
      <c r="Y326" s="1120"/>
      <c r="Z326" s="1120"/>
      <c r="AA326" s="1120"/>
      <c r="AB326" s="1120"/>
      <c r="AC326" s="1120"/>
      <c r="AD326" s="1120"/>
      <c r="AE326" s="1120"/>
      <c r="AF326" s="1120"/>
      <c r="AG326" s="1120"/>
      <c r="AH326" s="1120"/>
      <c r="AI326" s="1120"/>
      <c r="AJ326" s="1172"/>
      <c r="AK326" s="1114" t="str">
        <f>IF(D326="","",COUNT($F$314:$AJ$314)-AL326)</f>
        <v/>
      </c>
      <c r="AL326" s="1115" t="str">
        <f t="shared" si="221"/>
        <v/>
      </c>
      <c r="AM326" s="1115" t="str">
        <f t="shared" si="222"/>
        <v/>
      </c>
      <c r="AN326" s="1116" t="str">
        <f t="shared" si="223"/>
        <v/>
      </c>
      <c r="AO326" s="3587"/>
      <c r="AP326" s="1035"/>
      <c r="AQ326" s="1117">
        <f>+COUNTIF(F326:AJ326,"－")</f>
        <v>0</v>
      </c>
      <c r="AR326" s="1117">
        <f>+COUNTIF(F326:AJ326,"外")</f>
        <v>0</v>
      </c>
    </row>
    <row r="327" spans="2:44" s="1165" customFormat="1">
      <c r="B327" s="3581"/>
      <c r="C327" s="3585"/>
      <c r="D327" s="1140"/>
      <c r="E327" s="1141"/>
      <c r="F327" s="1191"/>
      <c r="G327" s="1180"/>
      <c r="H327" s="1180"/>
      <c r="I327" s="1180"/>
      <c r="J327" s="1180"/>
      <c r="K327" s="1180"/>
      <c r="L327" s="1180"/>
      <c r="M327" s="1180"/>
      <c r="N327" s="1180"/>
      <c r="O327" s="1180"/>
      <c r="P327" s="1180"/>
      <c r="Q327" s="1180"/>
      <c r="R327" s="1180"/>
      <c r="S327" s="1180"/>
      <c r="T327" s="1180"/>
      <c r="U327" s="1180"/>
      <c r="V327" s="1180"/>
      <c r="W327" s="1180"/>
      <c r="X327" s="1180"/>
      <c r="Y327" s="1180"/>
      <c r="Z327" s="1180"/>
      <c r="AA327" s="1180"/>
      <c r="AB327" s="1180"/>
      <c r="AC327" s="1180"/>
      <c r="AD327" s="1180"/>
      <c r="AE327" s="1180"/>
      <c r="AF327" s="1180"/>
      <c r="AG327" s="1180"/>
      <c r="AH327" s="1180"/>
      <c r="AI327" s="1180"/>
      <c r="AJ327" s="1192"/>
      <c r="AK327" s="1114" t="str">
        <f t="shared" ref="AK327" si="224">IF(D327="","",COUNT($F$314:$AJ$314)-AL327)</f>
        <v/>
      </c>
      <c r="AL327" s="1115" t="str">
        <f t="shared" si="221"/>
        <v/>
      </c>
      <c r="AM327" s="1115" t="str">
        <f t="shared" si="222"/>
        <v/>
      </c>
      <c r="AN327" s="1116" t="str">
        <f t="shared" si="223"/>
        <v/>
      </c>
      <c r="AO327" s="3587"/>
      <c r="AP327" s="1035"/>
      <c r="AQ327" s="1117">
        <f>+COUNTIF(F327:AJ327,"－")</f>
        <v>0</v>
      </c>
      <c r="AR327" s="1117">
        <f>+COUNTIF(F327:AJ327,"外")</f>
        <v>0</v>
      </c>
    </row>
    <row r="328" spans="2:44" s="1165" customFormat="1" ht="14.4">
      <c r="B328" s="3581"/>
      <c r="C328" s="3583" t="s">
        <v>834</v>
      </c>
      <c r="D328" s="1103" t="s">
        <v>1926</v>
      </c>
      <c r="E328" s="1143" t="s">
        <v>1948</v>
      </c>
      <c r="F328" s="1105" t="s">
        <v>865</v>
      </c>
      <c r="G328" s="1106" t="s">
        <v>865</v>
      </c>
      <c r="H328" s="1106" t="s">
        <v>865</v>
      </c>
      <c r="I328" s="1106" t="s">
        <v>865</v>
      </c>
      <c r="J328" s="1106" t="s">
        <v>865</v>
      </c>
      <c r="K328" s="1106" t="s">
        <v>865</v>
      </c>
      <c r="L328" s="1106" t="s">
        <v>865</v>
      </c>
      <c r="M328" s="1106" t="s">
        <v>865</v>
      </c>
      <c r="N328" s="1106" t="s">
        <v>865</v>
      </c>
      <c r="O328" s="1106" t="s">
        <v>865</v>
      </c>
      <c r="P328" s="1106" t="s">
        <v>865</v>
      </c>
      <c r="Q328" s="1106" t="s">
        <v>865</v>
      </c>
      <c r="R328" s="1106" t="s">
        <v>865</v>
      </c>
      <c r="S328" s="1106" t="s">
        <v>865</v>
      </c>
      <c r="T328" s="1106" t="s">
        <v>865</v>
      </c>
      <c r="U328" s="1106" t="s">
        <v>865</v>
      </c>
      <c r="V328" s="1106" t="s">
        <v>865</v>
      </c>
      <c r="W328" s="1106" t="s">
        <v>865</v>
      </c>
      <c r="X328" s="1106" t="s">
        <v>865</v>
      </c>
      <c r="Y328" s="1106" t="s">
        <v>865</v>
      </c>
      <c r="Z328" s="1106" t="s">
        <v>865</v>
      </c>
      <c r="AA328" s="1106" t="s">
        <v>865</v>
      </c>
      <c r="AB328" s="1106" t="s">
        <v>865</v>
      </c>
      <c r="AC328" s="1106" t="s">
        <v>865</v>
      </c>
      <c r="AD328" s="1106" t="s">
        <v>865</v>
      </c>
      <c r="AE328" s="1106" t="s">
        <v>865</v>
      </c>
      <c r="AF328" s="1106" t="s">
        <v>865</v>
      </c>
      <c r="AG328" s="1106" t="s">
        <v>865</v>
      </c>
      <c r="AH328" s="1106" t="s">
        <v>865</v>
      </c>
      <c r="AI328" s="1106" t="s">
        <v>865</v>
      </c>
      <c r="AJ328" s="1188" t="s">
        <v>865</v>
      </c>
      <c r="AK328" s="1135"/>
      <c r="AL328" s="1117"/>
      <c r="AM328" s="1144"/>
      <c r="AN328" s="1137"/>
      <c r="AO328" s="3587"/>
      <c r="AP328" s="1035"/>
      <c r="AQ328" s="1039"/>
      <c r="AR328" s="1039"/>
    </row>
    <row r="329" spans="2:44" s="1165" customFormat="1">
      <c r="B329" s="3581"/>
      <c r="C329" s="3584"/>
      <c r="D329" s="1145" t="s">
        <v>1936</v>
      </c>
      <c r="E329" s="1110"/>
      <c r="F329" s="1179"/>
      <c r="G329" s="1130"/>
      <c r="H329" s="1130"/>
      <c r="I329" s="1130"/>
      <c r="J329" s="1130"/>
      <c r="K329" s="1130"/>
      <c r="L329" s="1130"/>
      <c r="M329" s="1130"/>
      <c r="N329" s="1130"/>
      <c r="O329" s="1130"/>
      <c r="P329" s="1130"/>
      <c r="Q329" s="1130"/>
      <c r="R329" s="1130"/>
      <c r="S329" s="1130"/>
      <c r="T329" s="1130"/>
      <c r="U329" s="1130"/>
      <c r="V329" s="1130"/>
      <c r="W329" s="1130"/>
      <c r="X329" s="1130"/>
      <c r="Y329" s="1130"/>
      <c r="Z329" s="1130"/>
      <c r="AA329" s="1130"/>
      <c r="AB329" s="1130"/>
      <c r="AC329" s="1130"/>
      <c r="AD329" s="1130"/>
      <c r="AE329" s="1130"/>
      <c r="AF329" s="1130"/>
      <c r="AG329" s="1130"/>
      <c r="AH329" s="1130"/>
      <c r="AI329" s="1130"/>
      <c r="AJ329" s="1193"/>
      <c r="AK329" s="1114">
        <f>IF(D329="","",COUNT($F$314:$AJ$314)-AL329)</f>
        <v>0</v>
      </c>
      <c r="AL329" s="1115">
        <f>IF(D329="","",AQ329+AR329)</f>
        <v>0</v>
      </c>
      <c r="AM329" s="1115">
        <f>IF(D329="","",COUNTIF(F329:AJ329,"休"))</f>
        <v>0</v>
      </c>
      <c r="AN329" s="1116" t="str">
        <f>IF(D329="","",IFERROR(ROUND(AM329/AK329,3),""))</f>
        <v/>
      </c>
      <c r="AO329" s="3587"/>
      <c r="AP329" s="1035"/>
      <c r="AQ329" s="1117">
        <f>+COUNTIF(F329:AJ329,"－")</f>
        <v>0</v>
      </c>
      <c r="AR329" s="1117">
        <f>+COUNTIF(F329:AJ329,"外")</f>
        <v>0</v>
      </c>
    </row>
    <row r="330" spans="2:44" s="1165" customFormat="1">
      <c r="B330" s="3581"/>
      <c r="C330" s="3584"/>
      <c r="D330" s="1035"/>
      <c r="E330" s="1139"/>
      <c r="F330" s="1119"/>
      <c r="G330" s="1120"/>
      <c r="H330" s="1120"/>
      <c r="I330" s="1120"/>
      <c r="J330" s="1120"/>
      <c r="K330" s="1120"/>
      <c r="L330" s="1120"/>
      <c r="M330" s="1120"/>
      <c r="N330" s="1120"/>
      <c r="O330" s="1120"/>
      <c r="P330" s="1120"/>
      <c r="Q330" s="1120"/>
      <c r="R330" s="1120"/>
      <c r="S330" s="1120"/>
      <c r="T330" s="1120"/>
      <c r="U330" s="1120"/>
      <c r="V330" s="1120"/>
      <c r="W330" s="1120"/>
      <c r="X330" s="1120"/>
      <c r="Y330" s="1120"/>
      <c r="Z330" s="1120"/>
      <c r="AA330" s="1120"/>
      <c r="AB330" s="1120"/>
      <c r="AC330" s="1120"/>
      <c r="AD330" s="1120"/>
      <c r="AE330" s="1120"/>
      <c r="AF330" s="1120"/>
      <c r="AG330" s="1120"/>
      <c r="AH330" s="1120"/>
      <c r="AI330" s="1120"/>
      <c r="AJ330" s="1172"/>
      <c r="AK330" s="1114" t="str">
        <f t="shared" ref="AK330:AK332" si="225">IF(D330="","",COUNT($F$314:$AJ$314)-AL330)</f>
        <v/>
      </c>
      <c r="AL330" s="1115" t="str">
        <f t="shared" ref="AL330:AL332" si="226">IF(D330="","",AQ330+AR330)</f>
        <v/>
      </c>
      <c r="AM330" s="1115" t="str">
        <f t="shared" ref="AM330:AM332" si="227">IF(D330="","",COUNTIF(F330:AJ330,"休"))</f>
        <v/>
      </c>
      <c r="AN330" s="1116" t="str">
        <f t="shared" ref="AN330:AN332" si="228">IF(D330="","",IFERROR(ROUND(AM330/AK330,3),""))</f>
        <v/>
      </c>
      <c r="AO330" s="3587"/>
      <c r="AP330" s="1035"/>
      <c r="AQ330" s="1117">
        <f>+COUNTIF(F330:AJ330,"－")</f>
        <v>0</v>
      </c>
      <c r="AR330" s="1117">
        <f>+COUNTIF(F330:AJ330,"外")</f>
        <v>0</v>
      </c>
    </row>
    <row r="331" spans="2:44" s="1165" customFormat="1">
      <c r="B331" s="3581"/>
      <c r="C331" s="3584"/>
      <c r="D331" s="1147"/>
      <c r="E331" s="1139"/>
      <c r="F331" s="1119"/>
      <c r="G331" s="1120"/>
      <c r="H331" s="1120"/>
      <c r="I331" s="1120"/>
      <c r="J331" s="1120"/>
      <c r="K331" s="1120"/>
      <c r="L331" s="1120"/>
      <c r="M331" s="1120"/>
      <c r="N331" s="1120"/>
      <c r="O331" s="1120"/>
      <c r="P331" s="1120"/>
      <c r="Q331" s="1120"/>
      <c r="R331" s="1120"/>
      <c r="S331" s="1120"/>
      <c r="T331" s="1120"/>
      <c r="U331" s="1120"/>
      <c r="V331" s="1120"/>
      <c r="W331" s="1120"/>
      <c r="X331" s="1120"/>
      <c r="Y331" s="1120"/>
      <c r="Z331" s="1120"/>
      <c r="AA331" s="1120"/>
      <c r="AB331" s="1120"/>
      <c r="AC331" s="1120"/>
      <c r="AD331" s="1120"/>
      <c r="AE331" s="1120"/>
      <c r="AF331" s="1120"/>
      <c r="AG331" s="1120"/>
      <c r="AH331" s="1120"/>
      <c r="AI331" s="1120"/>
      <c r="AJ331" s="1172"/>
      <c r="AK331" s="1114" t="str">
        <f>IF(D331="","",COUNT($F$314:$AJ$314)-AL331)</f>
        <v/>
      </c>
      <c r="AL331" s="1115" t="str">
        <f t="shared" si="226"/>
        <v/>
      </c>
      <c r="AM331" s="1115" t="str">
        <f t="shared" si="227"/>
        <v/>
      </c>
      <c r="AN331" s="1116" t="str">
        <f t="shared" si="228"/>
        <v/>
      </c>
      <c r="AO331" s="3587"/>
      <c r="AP331" s="1035"/>
      <c r="AQ331" s="1117">
        <f>+COUNTIF(F331:AJ331,"－")</f>
        <v>0</v>
      </c>
      <c r="AR331" s="1117">
        <f>+COUNTIF(F331:AJ331,"外")</f>
        <v>0</v>
      </c>
    </row>
    <row r="332" spans="2:44" s="1165" customFormat="1" ht="13.8" thickBot="1">
      <c r="B332" s="3582"/>
      <c r="C332" s="3585"/>
      <c r="D332" s="1140"/>
      <c r="E332" s="1141"/>
      <c r="F332" s="1191"/>
      <c r="G332" s="1180"/>
      <c r="H332" s="1180"/>
      <c r="I332" s="1180"/>
      <c r="J332" s="1180"/>
      <c r="K332" s="1180"/>
      <c r="L332" s="1180"/>
      <c r="M332" s="1180"/>
      <c r="N332" s="1180"/>
      <c r="O332" s="1180"/>
      <c r="P332" s="1180"/>
      <c r="Q332" s="1180"/>
      <c r="R332" s="1180"/>
      <c r="S332" s="1180"/>
      <c r="T332" s="1180"/>
      <c r="U332" s="1180"/>
      <c r="V332" s="1180"/>
      <c r="W332" s="1180"/>
      <c r="X332" s="1180"/>
      <c r="Y332" s="1180"/>
      <c r="Z332" s="1180"/>
      <c r="AA332" s="1180"/>
      <c r="AB332" s="1180"/>
      <c r="AC332" s="1180"/>
      <c r="AD332" s="1180"/>
      <c r="AE332" s="1180"/>
      <c r="AF332" s="1180"/>
      <c r="AG332" s="1180"/>
      <c r="AH332" s="1180"/>
      <c r="AI332" s="1180"/>
      <c r="AJ332" s="1192"/>
      <c r="AK332" s="1150" t="str">
        <f t="shared" si="225"/>
        <v/>
      </c>
      <c r="AL332" s="1132" t="str">
        <f t="shared" si="226"/>
        <v/>
      </c>
      <c r="AM332" s="1132" t="str">
        <f t="shared" si="227"/>
        <v/>
      </c>
      <c r="AN332" s="1116" t="str">
        <f t="shared" si="228"/>
        <v/>
      </c>
      <c r="AO332" s="3588"/>
      <c r="AP332" s="1035"/>
      <c r="AQ332" s="1117">
        <f>+COUNTIF(F332:AJ332,"－")</f>
        <v>0</v>
      </c>
      <c r="AR332" s="1117">
        <f>+COUNTIF(F332:AJ332,"外")</f>
        <v>0</v>
      </c>
    </row>
    <row r="333" spans="2:44" ht="13.8" thickBot="1">
      <c r="B333" s="1152"/>
      <c r="C333" s="1153"/>
      <c r="D333" s="1147"/>
      <c r="E333" s="1089"/>
      <c r="F333" s="1113"/>
      <c r="G333" s="1113"/>
      <c r="H333" s="1113"/>
      <c r="I333" s="1113"/>
      <c r="J333" s="1113"/>
      <c r="K333" s="1113"/>
      <c r="L333" s="1113"/>
      <c r="M333" s="1113"/>
      <c r="N333" s="1113"/>
      <c r="O333" s="1113"/>
      <c r="P333" s="1113"/>
      <c r="Q333" s="1113"/>
      <c r="R333" s="1113"/>
      <c r="S333" s="1113"/>
      <c r="T333" s="1113"/>
      <c r="U333" s="1113"/>
      <c r="V333" s="1113"/>
      <c r="W333" s="1113"/>
      <c r="X333" s="1113"/>
      <c r="Y333" s="1113"/>
      <c r="Z333" s="1113"/>
      <c r="AA333" s="1113"/>
      <c r="AB333" s="1113"/>
      <c r="AC333" s="1113"/>
      <c r="AD333" s="1113"/>
      <c r="AE333" s="1113"/>
      <c r="AF333" s="1113"/>
      <c r="AG333" s="1113"/>
      <c r="AH333" s="1113"/>
      <c r="AI333" s="1113"/>
      <c r="AJ333" s="1113"/>
      <c r="AK333" s="1154"/>
      <c r="AL333" s="1155"/>
      <c r="AN333" s="1156" t="s">
        <v>1952</v>
      </c>
      <c r="AO333" s="1157" t="e">
        <f>IF(AO317&gt;=0.285,"OK","NG")</f>
        <v>#DIV/0!</v>
      </c>
      <c r="AQ333" s="1155"/>
      <c r="AR333" s="1155"/>
    </row>
    <row r="334" spans="2:44">
      <c r="B334" s="1152"/>
      <c r="C334" s="1153"/>
      <c r="D334" s="1147"/>
      <c r="E334" s="1089"/>
      <c r="F334" s="1113"/>
      <c r="G334" s="1113"/>
      <c r="H334" s="1113"/>
      <c r="I334" s="1113"/>
      <c r="J334" s="1113"/>
      <c r="K334" s="1113"/>
      <c r="L334" s="1113"/>
      <c r="M334" s="1113"/>
      <c r="N334" s="1113"/>
      <c r="O334" s="1113"/>
      <c r="P334" s="1113"/>
      <c r="Q334" s="1113"/>
      <c r="R334" s="1113"/>
      <c r="S334" s="1113"/>
      <c r="T334" s="1113"/>
      <c r="U334" s="1113"/>
      <c r="V334" s="1113"/>
      <c r="W334" s="1113"/>
      <c r="X334" s="1113"/>
      <c r="Y334" s="1113"/>
      <c r="Z334" s="1113"/>
      <c r="AA334" s="1113"/>
      <c r="AB334" s="1113"/>
      <c r="AC334" s="1113"/>
      <c r="AD334" s="1113"/>
      <c r="AE334" s="1113"/>
      <c r="AF334" s="1113"/>
      <c r="AG334" s="1113"/>
      <c r="AH334" s="1113"/>
      <c r="AI334" s="1113"/>
      <c r="AJ334" s="1113"/>
      <c r="AK334" s="1154"/>
      <c r="AL334" s="1155"/>
      <c r="AN334" s="1187"/>
      <c r="AO334" s="1116"/>
      <c r="AQ334" s="1155"/>
      <c r="AR334" s="1155"/>
    </row>
    <row r="335" spans="2:44" hidden="1">
      <c r="F335" s="1036" t="e">
        <f>YEAR(F338)</f>
        <v>#VALUE!</v>
      </c>
      <c r="G335" s="1036" t="e">
        <f>MONTH(F338)</f>
        <v>#VALUE!</v>
      </c>
    </row>
    <row r="336" spans="2:44" ht="13.5" customHeight="1">
      <c r="B336" s="3589"/>
      <c r="C336" s="3590"/>
      <c r="D336" s="3591"/>
      <c r="E336" s="1159" t="s">
        <v>1940</v>
      </c>
      <c r="F336" s="3598" t="e">
        <f>F338</f>
        <v>#VALUE!</v>
      </c>
      <c r="G336" s="3599"/>
      <c r="H336" s="3599"/>
      <c r="I336" s="3599"/>
      <c r="J336" s="3599"/>
      <c r="K336" s="3599"/>
      <c r="L336" s="3599"/>
      <c r="M336" s="3599"/>
      <c r="N336" s="3599"/>
      <c r="O336" s="3599"/>
      <c r="P336" s="3599"/>
      <c r="Q336" s="3599"/>
      <c r="R336" s="3599"/>
      <c r="S336" s="3599"/>
      <c r="T336" s="3599"/>
      <c r="U336" s="3599"/>
      <c r="V336" s="3599"/>
      <c r="W336" s="3599"/>
      <c r="X336" s="3599"/>
      <c r="Y336" s="3599"/>
      <c r="Z336" s="3599"/>
      <c r="AA336" s="3599"/>
      <c r="AB336" s="3599"/>
      <c r="AC336" s="3599"/>
      <c r="AD336" s="3599"/>
      <c r="AE336" s="3599"/>
      <c r="AF336" s="3599"/>
      <c r="AG336" s="3599"/>
      <c r="AH336" s="3599"/>
      <c r="AI336" s="3599"/>
      <c r="AJ336" s="3599"/>
      <c r="AK336" s="3601" t="s">
        <v>835</v>
      </c>
      <c r="AL336" s="3604" t="s">
        <v>836</v>
      </c>
      <c r="AM336" s="3607" t="s">
        <v>828</v>
      </c>
      <c r="AN336" s="3555" t="s">
        <v>1941</v>
      </c>
      <c r="AO336" s="3553" t="s">
        <v>1942</v>
      </c>
      <c r="AQ336" s="3576" t="s">
        <v>1963</v>
      </c>
      <c r="AR336" s="3576" t="s">
        <v>864</v>
      </c>
    </row>
    <row r="337" spans="2:44" hidden="1">
      <c r="B337" s="3592"/>
      <c r="C337" s="3593"/>
      <c r="D337" s="3594"/>
      <c r="E337" s="1160"/>
      <c r="F337" s="1096" t="e">
        <f>DATE($F335,$G335,1)</f>
        <v>#VALUE!</v>
      </c>
      <c r="G337" s="1096" t="e">
        <f t="shared" ref="G337:AJ337" si="229">F337+1</f>
        <v>#VALUE!</v>
      </c>
      <c r="H337" s="1096" t="e">
        <f t="shared" si="229"/>
        <v>#VALUE!</v>
      </c>
      <c r="I337" s="1096" t="e">
        <f t="shared" si="229"/>
        <v>#VALUE!</v>
      </c>
      <c r="J337" s="1096" t="e">
        <f t="shared" si="229"/>
        <v>#VALUE!</v>
      </c>
      <c r="K337" s="1096" t="e">
        <f t="shared" si="229"/>
        <v>#VALUE!</v>
      </c>
      <c r="L337" s="1096" t="e">
        <f t="shared" si="229"/>
        <v>#VALUE!</v>
      </c>
      <c r="M337" s="1096" t="e">
        <f t="shared" si="229"/>
        <v>#VALUE!</v>
      </c>
      <c r="N337" s="1096" t="e">
        <f t="shared" si="229"/>
        <v>#VALUE!</v>
      </c>
      <c r="O337" s="1096" t="e">
        <f t="shared" si="229"/>
        <v>#VALUE!</v>
      </c>
      <c r="P337" s="1096" t="e">
        <f t="shared" si="229"/>
        <v>#VALUE!</v>
      </c>
      <c r="Q337" s="1096" t="e">
        <f t="shared" si="229"/>
        <v>#VALUE!</v>
      </c>
      <c r="R337" s="1096" t="e">
        <f t="shared" si="229"/>
        <v>#VALUE!</v>
      </c>
      <c r="S337" s="1096" t="e">
        <f t="shared" si="229"/>
        <v>#VALUE!</v>
      </c>
      <c r="T337" s="1096" t="e">
        <f t="shared" si="229"/>
        <v>#VALUE!</v>
      </c>
      <c r="U337" s="1096" t="e">
        <f t="shared" si="229"/>
        <v>#VALUE!</v>
      </c>
      <c r="V337" s="1096" t="e">
        <f t="shared" si="229"/>
        <v>#VALUE!</v>
      </c>
      <c r="W337" s="1096" t="e">
        <f t="shared" si="229"/>
        <v>#VALUE!</v>
      </c>
      <c r="X337" s="1096" t="e">
        <f t="shared" si="229"/>
        <v>#VALUE!</v>
      </c>
      <c r="Y337" s="1096" t="e">
        <f t="shared" si="229"/>
        <v>#VALUE!</v>
      </c>
      <c r="Z337" s="1096" t="e">
        <f t="shared" si="229"/>
        <v>#VALUE!</v>
      </c>
      <c r="AA337" s="1096" t="e">
        <f t="shared" si="229"/>
        <v>#VALUE!</v>
      </c>
      <c r="AB337" s="1096" t="e">
        <f t="shared" si="229"/>
        <v>#VALUE!</v>
      </c>
      <c r="AC337" s="1096" t="e">
        <f t="shared" si="229"/>
        <v>#VALUE!</v>
      </c>
      <c r="AD337" s="1096" t="e">
        <f t="shared" si="229"/>
        <v>#VALUE!</v>
      </c>
      <c r="AE337" s="1096" t="e">
        <f t="shared" si="229"/>
        <v>#VALUE!</v>
      </c>
      <c r="AF337" s="1096" t="e">
        <f t="shared" si="229"/>
        <v>#VALUE!</v>
      </c>
      <c r="AG337" s="1096" t="e">
        <f t="shared" si="229"/>
        <v>#VALUE!</v>
      </c>
      <c r="AH337" s="1096" t="e">
        <f t="shared" si="229"/>
        <v>#VALUE!</v>
      </c>
      <c r="AI337" s="1096" t="e">
        <f t="shared" si="229"/>
        <v>#VALUE!</v>
      </c>
      <c r="AJ337" s="1096" t="e">
        <f t="shared" si="229"/>
        <v>#VALUE!</v>
      </c>
      <c r="AK337" s="3602"/>
      <c r="AL337" s="3605"/>
      <c r="AM337" s="3608"/>
      <c r="AN337" s="3555"/>
      <c r="AO337" s="3553"/>
      <c r="AQ337" s="3576"/>
      <c r="AR337" s="3576"/>
    </row>
    <row r="338" spans="2:44">
      <c r="B338" s="3592"/>
      <c r="C338" s="3593"/>
      <c r="D338" s="3594"/>
      <c r="E338" s="1161" t="s">
        <v>1944</v>
      </c>
      <c r="F338" s="1162" t="e">
        <f>IF(EDATE(F313,1)&gt;$F$7,"",EDATE(F313,1))</f>
        <v>#VALUE!</v>
      </c>
      <c r="G338" s="1096" t="e">
        <f t="shared" ref="G338:AJ338" si="230">IF(G337&gt;$F$7,"",IF(F338=EOMONTH(DATE($F335,$G335,1),0),"",IF(F338="","",F338+1)))</f>
        <v>#VALUE!</v>
      </c>
      <c r="H338" s="1096" t="e">
        <f t="shared" si="230"/>
        <v>#VALUE!</v>
      </c>
      <c r="I338" s="1096" t="e">
        <f t="shared" si="230"/>
        <v>#VALUE!</v>
      </c>
      <c r="J338" s="1096" t="e">
        <f t="shared" si="230"/>
        <v>#VALUE!</v>
      </c>
      <c r="K338" s="1096" t="e">
        <f t="shared" si="230"/>
        <v>#VALUE!</v>
      </c>
      <c r="L338" s="1096" t="e">
        <f t="shared" si="230"/>
        <v>#VALUE!</v>
      </c>
      <c r="M338" s="1096" t="e">
        <f t="shared" si="230"/>
        <v>#VALUE!</v>
      </c>
      <c r="N338" s="1096" t="e">
        <f t="shared" si="230"/>
        <v>#VALUE!</v>
      </c>
      <c r="O338" s="1096" t="e">
        <f t="shared" si="230"/>
        <v>#VALUE!</v>
      </c>
      <c r="P338" s="1096" t="e">
        <f t="shared" si="230"/>
        <v>#VALUE!</v>
      </c>
      <c r="Q338" s="1096" t="e">
        <f t="shared" si="230"/>
        <v>#VALUE!</v>
      </c>
      <c r="R338" s="1096" t="e">
        <f t="shared" si="230"/>
        <v>#VALUE!</v>
      </c>
      <c r="S338" s="1096" t="e">
        <f t="shared" si="230"/>
        <v>#VALUE!</v>
      </c>
      <c r="T338" s="1096" t="e">
        <f t="shared" si="230"/>
        <v>#VALUE!</v>
      </c>
      <c r="U338" s="1096" t="e">
        <f t="shared" si="230"/>
        <v>#VALUE!</v>
      </c>
      <c r="V338" s="1096" t="e">
        <f t="shared" si="230"/>
        <v>#VALUE!</v>
      </c>
      <c r="W338" s="1096" t="e">
        <f t="shared" si="230"/>
        <v>#VALUE!</v>
      </c>
      <c r="X338" s="1096" t="e">
        <f t="shared" si="230"/>
        <v>#VALUE!</v>
      </c>
      <c r="Y338" s="1096" t="e">
        <f t="shared" si="230"/>
        <v>#VALUE!</v>
      </c>
      <c r="Z338" s="1096" t="e">
        <f t="shared" si="230"/>
        <v>#VALUE!</v>
      </c>
      <c r="AA338" s="1096" t="e">
        <f t="shared" si="230"/>
        <v>#VALUE!</v>
      </c>
      <c r="AB338" s="1096" t="e">
        <f t="shared" si="230"/>
        <v>#VALUE!</v>
      </c>
      <c r="AC338" s="1096" t="e">
        <f t="shared" si="230"/>
        <v>#VALUE!</v>
      </c>
      <c r="AD338" s="1096" t="e">
        <f t="shared" si="230"/>
        <v>#VALUE!</v>
      </c>
      <c r="AE338" s="1096" t="e">
        <f t="shared" si="230"/>
        <v>#VALUE!</v>
      </c>
      <c r="AF338" s="1096" t="e">
        <f t="shared" si="230"/>
        <v>#VALUE!</v>
      </c>
      <c r="AG338" s="1096" t="e">
        <f t="shared" si="230"/>
        <v>#VALUE!</v>
      </c>
      <c r="AH338" s="1096" t="e">
        <f t="shared" si="230"/>
        <v>#VALUE!</v>
      </c>
      <c r="AI338" s="1096" t="e">
        <f t="shared" si="230"/>
        <v>#VALUE!</v>
      </c>
      <c r="AJ338" s="1096" t="e">
        <f t="shared" si="230"/>
        <v>#VALUE!</v>
      </c>
      <c r="AK338" s="3602"/>
      <c r="AL338" s="3605"/>
      <c r="AM338" s="3608"/>
      <c r="AN338" s="3555"/>
      <c r="AO338" s="3553"/>
      <c r="AQ338" s="3576"/>
      <c r="AR338" s="3576"/>
    </row>
    <row r="339" spans="2:44" s="1165" customFormat="1">
      <c r="B339" s="3595"/>
      <c r="C339" s="3596"/>
      <c r="D339" s="3597"/>
      <c r="E339" s="1163" t="s">
        <v>820</v>
      </c>
      <c r="F339" s="1164" t="str">
        <f>IFERROR(TEXT(WEEKDAY(+F338),"aaa"),"")</f>
        <v/>
      </c>
      <c r="G339" s="1164" t="str">
        <f t="shared" ref="G339:AJ339" si="231">IFERROR(TEXT(WEEKDAY(+G338),"aaa"),"")</f>
        <v/>
      </c>
      <c r="H339" s="1164" t="str">
        <f t="shared" si="231"/>
        <v/>
      </c>
      <c r="I339" s="1164" t="str">
        <f t="shared" si="231"/>
        <v/>
      </c>
      <c r="J339" s="1164" t="str">
        <f t="shared" si="231"/>
        <v/>
      </c>
      <c r="K339" s="1164" t="str">
        <f t="shared" si="231"/>
        <v/>
      </c>
      <c r="L339" s="1164" t="str">
        <f t="shared" si="231"/>
        <v/>
      </c>
      <c r="M339" s="1164" t="str">
        <f t="shared" si="231"/>
        <v/>
      </c>
      <c r="N339" s="1164" t="str">
        <f t="shared" si="231"/>
        <v/>
      </c>
      <c r="O339" s="1164" t="str">
        <f t="shared" si="231"/>
        <v/>
      </c>
      <c r="P339" s="1164" t="str">
        <f t="shared" si="231"/>
        <v/>
      </c>
      <c r="Q339" s="1164" t="str">
        <f t="shared" si="231"/>
        <v/>
      </c>
      <c r="R339" s="1164" t="str">
        <f t="shared" si="231"/>
        <v/>
      </c>
      <c r="S339" s="1164" t="str">
        <f t="shared" si="231"/>
        <v/>
      </c>
      <c r="T339" s="1164" t="str">
        <f t="shared" si="231"/>
        <v/>
      </c>
      <c r="U339" s="1164" t="str">
        <f t="shared" si="231"/>
        <v/>
      </c>
      <c r="V339" s="1164" t="str">
        <f t="shared" si="231"/>
        <v/>
      </c>
      <c r="W339" s="1164" t="str">
        <f t="shared" si="231"/>
        <v/>
      </c>
      <c r="X339" s="1164" t="str">
        <f t="shared" si="231"/>
        <v/>
      </c>
      <c r="Y339" s="1164" t="str">
        <f t="shared" si="231"/>
        <v/>
      </c>
      <c r="Z339" s="1164" t="str">
        <f t="shared" si="231"/>
        <v/>
      </c>
      <c r="AA339" s="1164" t="str">
        <f t="shared" si="231"/>
        <v/>
      </c>
      <c r="AB339" s="1164" t="str">
        <f t="shared" si="231"/>
        <v/>
      </c>
      <c r="AC339" s="1164" t="str">
        <f t="shared" si="231"/>
        <v/>
      </c>
      <c r="AD339" s="1164" t="str">
        <f t="shared" si="231"/>
        <v/>
      </c>
      <c r="AE339" s="1164" t="str">
        <f t="shared" si="231"/>
        <v/>
      </c>
      <c r="AF339" s="1164" t="str">
        <f t="shared" si="231"/>
        <v/>
      </c>
      <c r="AG339" s="1164" t="str">
        <f t="shared" si="231"/>
        <v/>
      </c>
      <c r="AH339" s="1164" t="str">
        <f t="shared" si="231"/>
        <v/>
      </c>
      <c r="AI339" s="1164" t="str">
        <f t="shared" si="231"/>
        <v/>
      </c>
      <c r="AJ339" s="1164" t="str">
        <f t="shared" si="231"/>
        <v/>
      </c>
      <c r="AK339" s="3602"/>
      <c r="AL339" s="3605"/>
      <c r="AM339" s="3608"/>
      <c r="AN339" s="3555"/>
      <c r="AO339" s="3553"/>
      <c r="AP339" s="1035"/>
      <c r="AQ339" s="3576"/>
      <c r="AR339" s="3576"/>
    </row>
    <row r="340" spans="2:44" s="1165" customFormat="1" ht="21" customHeight="1">
      <c r="B340" s="1166" t="s">
        <v>1945</v>
      </c>
      <c r="C340" s="1167" t="s">
        <v>1925</v>
      </c>
      <c r="D340" s="1103" t="s">
        <v>1951</v>
      </c>
      <c r="E340" s="1104" t="s">
        <v>1948</v>
      </c>
      <c r="F340" s="1105" t="s">
        <v>865</v>
      </c>
      <c r="G340" s="1106" t="s">
        <v>865</v>
      </c>
      <c r="H340" s="1106" t="s">
        <v>865</v>
      </c>
      <c r="I340" s="1106" t="s">
        <v>865</v>
      </c>
      <c r="J340" s="1106" t="s">
        <v>865</v>
      </c>
      <c r="K340" s="1106" t="s">
        <v>865</v>
      </c>
      <c r="L340" s="1106" t="s">
        <v>865</v>
      </c>
      <c r="M340" s="1106" t="s">
        <v>865</v>
      </c>
      <c r="N340" s="1106" t="s">
        <v>865</v>
      </c>
      <c r="O340" s="1106" t="s">
        <v>865</v>
      </c>
      <c r="P340" s="1106" t="s">
        <v>865</v>
      </c>
      <c r="Q340" s="1106" t="s">
        <v>865</v>
      </c>
      <c r="R340" s="1106" t="s">
        <v>865</v>
      </c>
      <c r="S340" s="1106" t="s">
        <v>865</v>
      </c>
      <c r="T340" s="1106" t="s">
        <v>865</v>
      </c>
      <c r="U340" s="1106" t="s">
        <v>865</v>
      </c>
      <c r="V340" s="1106" t="s">
        <v>865</v>
      </c>
      <c r="W340" s="1106" t="s">
        <v>865</v>
      </c>
      <c r="X340" s="1106" t="s">
        <v>865</v>
      </c>
      <c r="Y340" s="1106" t="s">
        <v>865</v>
      </c>
      <c r="Z340" s="1106" t="s">
        <v>865</v>
      </c>
      <c r="AA340" s="1106" t="s">
        <v>865</v>
      </c>
      <c r="AB340" s="1106" t="s">
        <v>865</v>
      </c>
      <c r="AC340" s="1106" t="s">
        <v>865</v>
      </c>
      <c r="AD340" s="1106" t="s">
        <v>865</v>
      </c>
      <c r="AE340" s="1106" t="s">
        <v>865</v>
      </c>
      <c r="AF340" s="1106" t="s">
        <v>865</v>
      </c>
      <c r="AG340" s="1106" t="s">
        <v>865</v>
      </c>
      <c r="AH340" s="1106" t="s">
        <v>865</v>
      </c>
      <c r="AI340" s="1106" t="s">
        <v>865</v>
      </c>
      <c r="AJ340" s="1188" t="s">
        <v>865</v>
      </c>
      <c r="AK340" s="3603"/>
      <c r="AL340" s="3606"/>
      <c r="AM340" s="3609"/>
      <c r="AN340" s="1108" t="s">
        <v>1962</v>
      </c>
      <c r="AO340" s="1107" t="s">
        <v>863</v>
      </c>
      <c r="AP340" s="1035"/>
      <c r="AQ340" s="3577"/>
      <c r="AR340" s="3577"/>
    </row>
    <row r="341" spans="2:44" s="1165" customFormat="1" ht="13.5" customHeight="1">
      <c r="B341" s="3580" t="s">
        <v>830</v>
      </c>
      <c r="C341" s="3583" t="s">
        <v>831</v>
      </c>
      <c r="D341" s="1109" t="s">
        <v>1935</v>
      </c>
      <c r="E341" s="1110"/>
      <c r="F341" s="1189"/>
      <c r="G341" s="1175"/>
      <c r="H341" s="1175"/>
      <c r="I341" s="1175"/>
      <c r="J341" s="1175"/>
      <c r="K341" s="1175"/>
      <c r="L341" s="1175"/>
      <c r="M341" s="1175"/>
      <c r="N341" s="1175"/>
      <c r="O341" s="1175"/>
      <c r="P341" s="1175"/>
      <c r="Q341" s="1175"/>
      <c r="R341" s="1175"/>
      <c r="S341" s="1175"/>
      <c r="T341" s="1175"/>
      <c r="U341" s="1175"/>
      <c r="V341" s="1175"/>
      <c r="W341" s="1175"/>
      <c r="X341" s="1175"/>
      <c r="Y341" s="1175"/>
      <c r="Z341" s="1175"/>
      <c r="AA341" s="1175"/>
      <c r="AB341" s="1175"/>
      <c r="AC341" s="1175"/>
      <c r="AD341" s="1175"/>
      <c r="AE341" s="1175"/>
      <c r="AF341" s="1175"/>
      <c r="AG341" s="1175"/>
      <c r="AH341" s="1175"/>
      <c r="AI341" s="1175"/>
      <c r="AJ341" s="1190"/>
      <c r="AK341" s="1114">
        <f>IF(D341="","",COUNT($F$338:$AJ$338)-AL341)</f>
        <v>0</v>
      </c>
      <c r="AL341" s="1115">
        <f>IF(D341="","",AQ341+AR341)</f>
        <v>0</v>
      </c>
      <c r="AM341" s="1115">
        <f>IF(D341="","",COUNTIF(F341:AJ341,"休"))</f>
        <v>0</v>
      </c>
      <c r="AN341" s="1116" t="str">
        <f>IF(D341="","",IFERROR(ROUND(AM341/AK341,3),""))</f>
        <v/>
      </c>
      <c r="AO341" s="3586" t="e">
        <f>ROUND(AVERAGE(AN341:AN356),3)</f>
        <v>#DIV/0!</v>
      </c>
      <c r="AP341" s="1035"/>
      <c r="AQ341" s="1117">
        <f>+COUNTIF(F341:AJ341,"－")</f>
        <v>0</v>
      </c>
      <c r="AR341" s="1117">
        <f>+COUNTIF(F341:AJ341,"外")</f>
        <v>0</v>
      </c>
    </row>
    <row r="342" spans="2:44" s="1165" customFormat="1" ht="13.5" customHeight="1">
      <c r="B342" s="3581"/>
      <c r="C342" s="3584"/>
      <c r="D342" s="1118" t="s">
        <v>1936</v>
      </c>
      <c r="E342" s="1110"/>
      <c r="F342" s="1119"/>
      <c r="G342" s="1120"/>
      <c r="H342" s="1120"/>
      <c r="I342" s="1120"/>
      <c r="J342" s="1120"/>
      <c r="K342" s="1120"/>
      <c r="L342" s="1120"/>
      <c r="M342" s="1120"/>
      <c r="N342" s="1120"/>
      <c r="O342" s="1120"/>
      <c r="P342" s="1120"/>
      <c r="Q342" s="1120"/>
      <c r="R342" s="1120"/>
      <c r="S342" s="1120"/>
      <c r="T342" s="1120"/>
      <c r="U342" s="1120"/>
      <c r="V342" s="1120"/>
      <c r="W342" s="1120"/>
      <c r="X342" s="1120"/>
      <c r="Y342" s="1120"/>
      <c r="Z342" s="1120"/>
      <c r="AA342" s="1120"/>
      <c r="AB342" s="1120"/>
      <c r="AC342" s="1120"/>
      <c r="AD342" s="1120"/>
      <c r="AE342" s="1120"/>
      <c r="AF342" s="1120"/>
      <c r="AG342" s="1120"/>
      <c r="AH342" s="1120"/>
      <c r="AI342" s="1120"/>
      <c r="AJ342" s="1172"/>
      <c r="AK342" s="1114">
        <f t="shared" ref="AK342:AK346" si="232">IF(D342="","",COUNT($F$338:$AJ$338)-AL342)</f>
        <v>0</v>
      </c>
      <c r="AL342" s="1115">
        <f t="shared" ref="AL342:AL346" si="233">IF(D342="","",AQ342+AR342)</f>
        <v>0</v>
      </c>
      <c r="AM342" s="1115">
        <f t="shared" ref="AM342:AM346" si="234">IF(D342="","",COUNTIF(F342:AJ342,"休"))</f>
        <v>0</v>
      </c>
      <c r="AN342" s="1116" t="str">
        <f t="shared" ref="AN342:AN346" si="235">IF(D342="","",IFERROR(ROUND(AM342/AK342,3),""))</f>
        <v/>
      </c>
      <c r="AO342" s="3587"/>
      <c r="AP342" s="1035"/>
      <c r="AQ342" s="1117">
        <f>+COUNTIF(F342:AJ342,"－")</f>
        <v>0</v>
      </c>
      <c r="AR342" s="1117">
        <f>+COUNTIF(F342:AJ342,"外")</f>
        <v>0</v>
      </c>
    </row>
    <row r="343" spans="2:44" s="1165" customFormat="1">
      <c r="B343" s="3581"/>
      <c r="C343" s="3584"/>
      <c r="D343" s="1124" t="s">
        <v>1937</v>
      </c>
      <c r="E343" s="1110"/>
      <c r="F343" s="1119"/>
      <c r="G343" s="1120"/>
      <c r="H343" s="1120"/>
      <c r="I343" s="1120"/>
      <c r="J343" s="1120"/>
      <c r="K343" s="1120"/>
      <c r="L343" s="1120"/>
      <c r="M343" s="1120"/>
      <c r="N343" s="1120"/>
      <c r="O343" s="1120"/>
      <c r="P343" s="1120"/>
      <c r="Q343" s="1120"/>
      <c r="R343" s="1120"/>
      <c r="S343" s="1120"/>
      <c r="T343" s="1120"/>
      <c r="U343" s="1120"/>
      <c r="V343" s="1120"/>
      <c r="W343" s="1120"/>
      <c r="X343" s="1120"/>
      <c r="Y343" s="1120"/>
      <c r="Z343" s="1120"/>
      <c r="AA343" s="1120"/>
      <c r="AB343" s="1120"/>
      <c r="AC343" s="1120"/>
      <c r="AD343" s="1120"/>
      <c r="AE343" s="1120"/>
      <c r="AF343" s="1120"/>
      <c r="AG343" s="1120"/>
      <c r="AH343" s="1120"/>
      <c r="AI343" s="1120"/>
      <c r="AJ343" s="1172"/>
      <c r="AK343" s="1114">
        <f t="shared" si="232"/>
        <v>0</v>
      </c>
      <c r="AL343" s="1115">
        <f t="shared" si="233"/>
        <v>0</v>
      </c>
      <c r="AM343" s="1115">
        <f t="shared" si="234"/>
        <v>0</v>
      </c>
      <c r="AN343" s="1116" t="str">
        <f t="shared" si="235"/>
        <v/>
      </c>
      <c r="AO343" s="3587"/>
      <c r="AP343" s="1035"/>
      <c r="AQ343" s="1117">
        <f>+COUNTIF(F343:AJ343,"－")</f>
        <v>0</v>
      </c>
      <c r="AR343" s="1117">
        <f t="shared" ref="AR343:AR346" si="236">+COUNTIF(F343:AJ343,"外")</f>
        <v>0</v>
      </c>
    </row>
    <row r="344" spans="2:44" s="1165" customFormat="1">
      <c r="B344" s="3581"/>
      <c r="C344" s="3584"/>
      <c r="D344" s="1124" t="s">
        <v>1938</v>
      </c>
      <c r="E344" s="1125"/>
      <c r="F344" s="1119"/>
      <c r="G344" s="1120"/>
      <c r="H344" s="1120"/>
      <c r="I344" s="1120"/>
      <c r="J344" s="1120"/>
      <c r="K344" s="1120"/>
      <c r="L344" s="1120"/>
      <c r="M344" s="1120"/>
      <c r="N344" s="1120"/>
      <c r="O344" s="1120"/>
      <c r="P344" s="1120"/>
      <c r="Q344" s="1120"/>
      <c r="R344" s="1120"/>
      <c r="S344" s="1120"/>
      <c r="T344" s="1120"/>
      <c r="U344" s="1120"/>
      <c r="V344" s="1120"/>
      <c r="W344" s="1120"/>
      <c r="X344" s="1120"/>
      <c r="Y344" s="1120"/>
      <c r="Z344" s="1120"/>
      <c r="AA344" s="1120"/>
      <c r="AB344" s="1120"/>
      <c r="AC344" s="1120"/>
      <c r="AD344" s="1120"/>
      <c r="AE344" s="1120"/>
      <c r="AF344" s="1120"/>
      <c r="AG344" s="1120"/>
      <c r="AH344" s="1120"/>
      <c r="AI344" s="1120"/>
      <c r="AJ344" s="1172"/>
      <c r="AK344" s="1114">
        <f>IF(D344="","",COUNT($F$338:$AJ$338)-AL344)</f>
        <v>0</v>
      </c>
      <c r="AL344" s="1115">
        <f t="shared" si="233"/>
        <v>0</v>
      </c>
      <c r="AM344" s="1115">
        <f t="shared" si="234"/>
        <v>0</v>
      </c>
      <c r="AN344" s="1116" t="str">
        <f t="shared" si="235"/>
        <v/>
      </c>
      <c r="AO344" s="3587"/>
      <c r="AP344" s="1035"/>
      <c r="AQ344" s="1117">
        <f>+COUNTIF(F344:AJ344,"－")</f>
        <v>0</v>
      </c>
      <c r="AR344" s="1117">
        <f t="shared" si="236"/>
        <v>0</v>
      </c>
    </row>
    <row r="345" spans="2:44" s="1165" customFormat="1">
      <c r="B345" s="3581"/>
      <c r="C345" s="3584"/>
      <c r="D345" s="1124" t="s">
        <v>1939</v>
      </c>
      <c r="E345" s="1110"/>
      <c r="F345" s="1119"/>
      <c r="G345" s="1120"/>
      <c r="H345" s="1120"/>
      <c r="I345" s="1120"/>
      <c r="J345" s="1120"/>
      <c r="K345" s="1120"/>
      <c r="L345" s="1120"/>
      <c r="M345" s="1120"/>
      <c r="N345" s="1120"/>
      <c r="O345" s="1120"/>
      <c r="P345" s="1120"/>
      <c r="Q345" s="1120"/>
      <c r="R345" s="1120"/>
      <c r="S345" s="1120"/>
      <c r="T345" s="1120"/>
      <c r="U345" s="1120"/>
      <c r="V345" s="1120"/>
      <c r="W345" s="1120"/>
      <c r="X345" s="1120"/>
      <c r="Y345" s="1120"/>
      <c r="Z345" s="1120"/>
      <c r="AA345" s="1120"/>
      <c r="AB345" s="1120"/>
      <c r="AC345" s="1120"/>
      <c r="AD345" s="1120"/>
      <c r="AE345" s="1120"/>
      <c r="AF345" s="1120"/>
      <c r="AG345" s="1120"/>
      <c r="AH345" s="1120"/>
      <c r="AI345" s="1120"/>
      <c r="AJ345" s="1172"/>
      <c r="AK345" s="1114">
        <f t="shared" si="232"/>
        <v>0</v>
      </c>
      <c r="AL345" s="1115">
        <f t="shared" si="233"/>
        <v>0</v>
      </c>
      <c r="AM345" s="1115">
        <f t="shared" si="234"/>
        <v>0</v>
      </c>
      <c r="AN345" s="1116" t="str">
        <f t="shared" si="235"/>
        <v/>
      </c>
      <c r="AO345" s="3587"/>
      <c r="AP345" s="1035"/>
      <c r="AQ345" s="1117">
        <f t="shared" ref="AQ345:AQ346" si="237">+COUNTIF(F345:AJ345,"－")</f>
        <v>0</v>
      </c>
      <c r="AR345" s="1117">
        <f t="shared" si="236"/>
        <v>0</v>
      </c>
    </row>
    <row r="346" spans="2:44" s="1165" customFormat="1">
      <c r="B346" s="3582"/>
      <c r="C346" s="3585"/>
      <c r="D346" s="1126">
        <f>E$29</f>
        <v>0</v>
      </c>
      <c r="E346" s="1127"/>
      <c r="F346" s="1191"/>
      <c r="G346" s="1180"/>
      <c r="H346" s="1180"/>
      <c r="I346" s="1180"/>
      <c r="J346" s="1180"/>
      <c r="K346" s="1180"/>
      <c r="L346" s="1180"/>
      <c r="M346" s="1180"/>
      <c r="N346" s="1180"/>
      <c r="O346" s="1180"/>
      <c r="P346" s="1180"/>
      <c r="Q346" s="1180"/>
      <c r="R346" s="1180"/>
      <c r="S346" s="1180"/>
      <c r="T346" s="1180"/>
      <c r="U346" s="1180"/>
      <c r="V346" s="1180"/>
      <c r="W346" s="1180"/>
      <c r="X346" s="1180"/>
      <c r="Y346" s="1180"/>
      <c r="Z346" s="1180"/>
      <c r="AA346" s="1180"/>
      <c r="AB346" s="1180"/>
      <c r="AC346" s="1180"/>
      <c r="AD346" s="1180"/>
      <c r="AE346" s="1180"/>
      <c r="AF346" s="1180"/>
      <c r="AG346" s="1180"/>
      <c r="AH346" s="1180"/>
      <c r="AI346" s="1180"/>
      <c r="AJ346" s="1192"/>
      <c r="AK346" s="1114">
        <f t="shared" si="232"/>
        <v>0</v>
      </c>
      <c r="AL346" s="1115">
        <f t="shared" si="233"/>
        <v>0</v>
      </c>
      <c r="AM346" s="1132">
        <f t="shared" si="234"/>
        <v>0</v>
      </c>
      <c r="AN346" s="1116" t="str">
        <f t="shared" si="235"/>
        <v/>
      </c>
      <c r="AO346" s="3587"/>
      <c r="AP346" s="1035"/>
      <c r="AQ346" s="1117">
        <f t="shared" si="237"/>
        <v>0</v>
      </c>
      <c r="AR346" s="1117">
        <f t="shared" si="236"/>
        <v>0</v>
      </c>
    </row>
    <row r="347" spans="2:44" s="1165" customFormat="1" ht="14.4">
      <c r="B347" s="3580" t="s">
        <v>832</v>
      </c>
      <c r="C347" s="3583" t="s">
        <v>833</v>
      </c>
      <c r="D347" s="1103" t="s">
        <v>1926</v>
      </c>
      <c r="E347" s="1133" t="s">
        <v>1948</v>
      </c>
      <c r="F347" s="1105" t="s">
        <v>1967</v>
      </c>
      <c r="G347" s="1106" t="s">
        <v>1964</v>
      </c>
      <c r="H347" s="1106" t="s">
        <v>1966</v>
      </c>
      <c r="I347" s="1106" t="s">
        <v>1964</v>
      </c>
      <c r="J347" s="1106" t="s">
        <v>1966</v>
      </c>
      <c r="K347" s="1106" t="s">
        <v>1967</v>
      </c>
      <c r="L347" s="1106" t="s">
        <v>1966</v>
      </c>
      <c r="M347" s="1106" t="s">
        <v>1967</v>
      </c>
      <c r="N347" s="1106" t="s">
        <v>1965</v>
      </c>
      <c r="O347" s="1106" t="s">
        <v>1967</v>
      </c>
      <c r="P347" s="1106" t="s">
        <v>1967</v>
      </c>
      <c r="Q347" s="1106" t="s">
        <v>1965</v>
      </c>
      <c r="R347" s="1106" t="s">
        <v>1966</v>
      </c>
      <c r="S347" s="1106" t="s">
        <v>1964</v>
      </c>
      <c r="T347" s="1106" t="s">
        <v>1967</v>
      </c>
      <c r="U347" s="1106" t="s">
        <v>1965</v>
      </c>
      <c r="V347" s="1106" t="s">
        <v>1967</v>
      </c>
      <c r="W347" s="1106" t="s">
        <v>1967</v>
      </c>
      <c r="X347" s="1106" t="s">
        <v>1965</v>
      </c>
      <c r="Y347" s="1106" t="s">
        <v>1967</v>
      </c>
      <c r="Z347" s="1106" t="s">
        <v>1966</v>
      </c>
      <c r="AA347" s="1106" t="s">
        <v>1967</v>
      </c>
      <c r="AB347" s="1106" t="s">
        <v>1967</v>
      </c>
      <c r="AC347" s="1106" t="s">
        <v>1966</v>
      </c>
      <c r="AD347" s="1106" t="s">
        <v>1964</v>
      </c>
      <c r="AE347" s="1106" t="s">
        <v>1964</v>
      </c>
      <c r="AF347" s="1106" t="s">
        <v>1965</v>
      </c>
      <c r="AG347" s="1106" t="s">
        <v>1966</v>
      </c>
      <c r="AH347" s="1106" t="s">
        <v>1966</v>
      </c>
      <c r="AI347" s="1106" t="s">
        <v>1966</v>
      </c>
      <c r="AJ347" s="1188" t="s">
        <v>1964</v>
      </c>
      <c r="AK347" s="1135"/>
      <c r="AL347" s="1117"/>
      <c r="AM347" s="1136"/>
      <c r="AN347" s="1137"/>
      <c r="AO347" s="3587"/>
      <c r="AP347" s="1035"/>
      <c r="AQ347" s="1039"/>
      <c r="AR347" s="1039"/>
    </row>
    <row r="348" spans="2:44" s="1165" customFormat="1">
      <c r="B348" s="3581"/>
      <c r="C348" s="3584"/>
      <c r="D348" s="1138" t="s">
        <v>1935</v>
      </c>
      <c r="E348" s="1110"/>
      <c r="F348" s="1179"/>
      <c r="G348" s="1130"/>
      <c r="H348" s="1130"/>
      <c r="I348" s="1130"/>
      <c r="J348" s="1130"/>
      <c r="K348" s="1130"/>
      <c r="L348" s="1130"/>
      <c r="M348" s="1130"/>
      <c r="N348" s="1130"/>
      <c r="O348" s="1130"/>
      <c r="P348" s="1130"/>
      <c r="Q348" s="1130"/>
      <c r="R348" s="1130"/>
      <c r="S348" s="1130"/>
      <c r="T348" s="1130"/>
      <c r="U348" s="1130"/>
      <c r="V348" s="1130"/>
      <c r="W348" s="1130"/>
      <c r="X348" s="1130"/>
      <c r="Y348" s="1130"/>
      <c r="Z348" s="1130"/>
      <c r="AA348" s="1130"/>
      <c r="AB348" s="1130"/>
      <c r="AC348" s="1130"/>
      <c r="AD348" s="1130"/>
      <c r="AE348" s="1130"/>
      <c r="AF348" s="1130"/>
      <c r="AG348" s="1130"/>
      <c r="AH348" s="1130"/>
      <c r="AI348" s="1130"/>
      <c r="AJ348" s="1193"/>
      <c r="AK348" s="1114">
        <f>IF(D348="","",COUNT($F$338:$AJ$338)-AL348)</f>
        <v>0</v>
      </c>
      <c r="AL348" s="1115">
        <f>IF(D348="","",AQ348+AR348)</f>
        <v>0</v>
      </c>
      <c r="AM348" s="1115">
        <f>IF(D348="","",COUNTIF(F348:AJ348,"休"))</f>
        <v>0</v>
      </c>
      <c r="AN348" s="1116" t="str">
        <f>IF(D348="","",IFERROR(ROUND(AM348/AK348,3),""))</f>
        <v/>
      </c>
      <c r="AO348" s="3587"/>
      <c r="AP348" s="1035"/>
      <c r="AQ348" s="1117">
        <f>+COUNTIF(F348:AJ348,"－")</f>
        <v>0</v>
      </c>
      <c r="AR348" s="1117">
        <f>+COUNTIF(F348:AJ348,"外")</f>
        <v>0</v>
      </c>
    </row>
    <row r="349" spans="2:44" s="1165" customFormat="1">
      <c r="B349" s="3581"/>
      <c r="C349" s="3584"/>
      <c r="D349" s="1118" t="s">
        <v>1936</v>
      </c>
      <c r="E349" s="1139"/>
      <c r="F349" s="1119"/>
      <c r="G349" s="1120"/>
      <c r="H349" s="1120"/>
      <c r="I349" s="1120"/>
      <c r="J349" s="1120"/>
      <c r="K349" s="1120"/>
      <c r="L349" s="1120"/>
      <c r="M349" s="1120"/>
      <c r="N349" s="1120"/>
      <c r="O349" s="1120"/>
      <c r="P349" s="1120"/>
      <c r="Q349" s="1120"/>
      <c r="R349" s="1120"/>
      <c r="S349" s="1120"/>
      <c r="T349" s="1120"/>
      <c r="U349" s="1120"/>
      <c r="V349" s="1120"/>
      <c r="W349" s="1120"/>
      <c r="X349" s="1120"/>
      <c r="Y349" s="1120"/>
      <c r="Z349" s="1120"/>
      <c r="AA349" s="1120"/>
      <c r="AB349" s="1120"/>
      <c r="AC349" s="1120"/>
      <c r="AD349" s="1120"/>
      <c r="AE349" s="1120"/>
      <c r="AF349" s="1120"/>
      <c r="AG349" s="1120"/>
      <c r="AH349" s="1120"/>
      <c r="AI349" s="1120"/>
      <c r="AJ349" s="1172"/>
      <c r="AK349" s="1114">
        <f t="shared" ref="AK349:AK351" si="238">IF(D349="","",COUNT($F$338:$AJ$338)-AL349)</f>
        <v>0</v>
      </c>
      <c r="AL349" s="1115">
        <f t="shared" ref="AL349:AL351" si="239">IF(D349="","",AQ349+AR349)</f>
        <v>0</v>
      </c>
      <c r="AM349" s="1115">
        <f t="shared" ref="AM349:AM351" si="240">IF(D349="","",COUNTIF(F349:AJ349,"休"))</f>
        <v>0</v>
      </c>
      <c r="AN349" s="1116" t="str">
        <f t="shared" ref="AN349:AN351" si="241">IF(D349="","",IFERROR(ROUND(AM349/AK349,3),""))</f>
        <v/>
      </c>
      <c r="AO349" s="3587"/>
      <c r="AP349" s="1035"/>
      <c r="AQ349" s="1117">
        <f>+COUNTIF(F349:AJ349,"－")</f>
        <v>0</v>
      </c>
      <c r="AR349" s="1117">
        <f>+COUNTIF(F349:AJ349,"外")</f>
        <v>0</v>
      </c>
    </row>
    <row r="350" spans="2:44" s="1165" customFormat="1">
      <c r="B350" s="3581"/>
      <c r="C350" s="3584"/>
      <c r="D350" s="1035"/>
      <c r="E350" s="1139"/>
      <c r="F350" s="1119"/>
      <c r="G350" s="1120"/>
      <c r="H350" s="1120"/>
      <c r="I350" s="1120"/>
      <c r="J350" s="1120"/>
      <c r="K350" s="1120"/>
      <c r="L350" s="1120"/>
      <c r="M350" s="1120"/>
      <c r="N350" s="1120"/>
      <c r="O350" s="1120"/>
      <c r="P350" s="1120"/>
      <c r="Q350" s="1120"/>
      <c r="R350" s="1120"/>
      <c r="S350" s="1120"/>
      <c r="T350" s="1120"/>
      <c r="U350" s="1120"/>
      <c r="V350" s="1120"/>
      <c r="W350" s="1120"/>
      <c r="X350" s="1120"/>
      <c r="Y350" s="1120"/>
      <c r="Z350" s="1120"/>
      <c r="AA350" s="1120"/>
      <c r="AB350" s="1120"/>
      <c r="AC350" s="1120"/>
      <c r="AD350" s="1120"/>
      <c r="AE350" s="1120"/>
      <c r="AF350" s="1120"/>
      <c r="AG350" s="1120"/>
      <c r="AH350" s="1120"/>
      <c r="AI350" s="1120"/>
      <c r="AJ350" s="1172"/>
      <c r="AK350" s="1114" t="str">
        <f t="shared" si="238"/>
        <v/>
      </c>
      <c r="AL350" s="1115" t="str">
        <f t="shared" si="239"/>
        <v/>
      </c>
      <c r="AM350" s="1115" t="str">
        <f t="shared" si="240"/>
        <v/>
      </c>
      <c r="AN350" s="1116" t="str">
        <f t="shared" si="241"/>
        <v/>
      </c>
      <c r="AO350" s="3587"/>
      <c r="AP350" s="1035"/>
      <c r="AQ350" s="1117">
        <f>+COUNTIF(F350:AJ350,"－")</f>
        <v>0</v>
      </c>
      <c r="AR350" s="1117">
        <f>+COUNTIF(F350:AJ350,"外")</f>
        <v>0</v>
      </c>
    </row>
    <row r="351" spans="2:44" s="1165" customFormat="1">
      <c r="B351" s="3581"/>
      <c r="C351" s="3585"/>
      <c r="D351" s="1140"/>
      <c r="E351" s="1141"/>
      <c r="F351" s="1191"/>
      <c r="G351" s="1180"/>
      <c r="H351" s="1180"/>
      <c r="I351" s="1180"/>
      <c r="J351" s="1180"/>
      <c r="K351" s="1180"/>
      <c r="L351" s="1180"/>
      <c r="M351" s="1180"/>
      <c r="N351" s="1180"/>
      <c r="O351" s="1180"/>
      <c r="P351" s="1180"/>
      <c r="Q351" s="1180"/>
      <c r="R351" s="1180"/>
      <c r="S351" s="1180"/>
      <c r="T351" s="1180"/>
      <c r="U351" s="1180"/>
      <c r="V351" s="1180"/>
      <c r="W351" s="1180"/>
      <c r="X351" s="1180"/>
      <c r="Y351" s="1180"/>
      <c r="Z351" s="1180"/>
      <c r="AA351" s="1180"/>
      <c r="AB351" s="1180"/>
      <c r="AC351" s="1180"/>
      <c r="AD351" s="1180"/>
      <c r="AE351" s="1180"/>
      <c r="AF351" s="1180"/>
      <c r="AG351" s="1180"/>
      <c r="AH351" s="1180"/>
      <c r="AI351" s="1180"/>
      <c r="AJ351" s="1192"/>
      <c r="AK351" s="1114" t="str">
        <f t="shared" si="238"/>
        <v/>
      </c>
      <c r="AL351" s="1115" t="str">
        <f t="shared" si="239"/>
        <v/>
      </c>
      <c r="AM351" s="1115" t="str">
        <f t="shared" si="240"/>
        <v/>
      </c>
      <c r="AN351" s="1116" t="str">
        <f t="shared" si="241"/>
        <v/>
      </c>
      <c r="AO351" s="3587"/>
      <c r="AP351" s="1035"/>
      <c r="AQ351" s="1117">
        <f>+COUNTIF(F351:AJ351,"－")</f>
        <v>0</v>
      </c>
      <c r="AR351" s="1117">
        <f>+COUNTIF(F351:AJ351,"外")</f>
        <v>0</v>
      </c>
    </row>
    <row r="352" spans="2:44" s="1165" customFormat="1" ht="14.4">
      <c r="B352" s="3581"/>
      <c r="C352" s="3583" t="s">
        <v>834</v>
      </c>
      <c r="D352" s="1103" t="s">
        <v>1947</v>
      </c>
      <c r="E352" s="1143" t="s">
        <v>1948</v>
      </c>
      <c r="F352" s="1105" t="s">
        <v>865</v>
      </c>
      <c r="G352" s="1106" t="s">
        <v>865</v>
      </c>
      <c r="H352" s="1106" t="s">
        <v>865</v>
      </c>
      <c r="I352" s="1106" t="s">
        <v>865</v>
      </c>
      <c r="J352" s="1106" t="s">
        <v>865</v>
      </c>
      <c r="K352" s="1106" t="s">
        <v>865</v>
      </c>
      <c r="L352" s="1106" t="s">
        <v>865</v>
      </c>
      <c r="M352" s="1106" t="s">
        <v>865</v>
      </c>
      <c r="N352" s="1106" t="s">
        <v>865</v>
      </c>
      <c r="O352" s="1106" t="s">
        <v>865</v>
      </c>
      <c r="P352" s="1106" t="s">
        <v>865</v>
      </c>
      <c r="Q352" s="1106" t="s">
        <v>865</v>
      </c>
      <c r="R352" s="1106" t="s">
        <v>865</v>
      </c>
      <c r="S352" s="1106" t="s">
        <v>865</v>
      </c>
      <c r="T352" s="1106" t="s">
        <v>865</v>
      </c>
      <c r="U352" s="1106" t="s">
        <v>865</v>
      </c>
      <c r="V352" s="1106" t="s">
        <v>865</v>
      </c>
      <c r="W352" s="1106" t="s">
        <v>865</v>
      </c>
      <c r="X352" s="1106" t="s">
        <v>865</v>
      </c>
      <c r="Y352" s="1106" t="s">
        <v>865</v>
      </c>
      <c r="Z352" s="1106" t="s">
        <v>865</v>
      </c>
      <c r="AA352" s="1106" t="s">
        <v>865</v>
      </c>
      <c r="AB352" s="1106" t="s">
        <v>865</v>
      </c>
      <c r="AC352" s="1106" t="s">
        <v>865</v>
      </c>
      <c r="AD352" s="1106" t="s">
        <v>865</v>
      </c>
      <c r="AE352" s="1106" t="s">
        <v>865</v>
      </c>
      <c r="AF352" s="1106" t="s">
        <v>865</v>
      </c>
      <c r="AG352" s="1106" t="s">
        <v>865</v>
      </c>
      <c r="AH352" s="1106" t="s">
        <v>865</v>
      </c>
      <c r="AI352" s="1106" t="s">
        <v>865</v>
      </c>
      <c r="AJ352" s="1188" t="s">
        <v>865</v>
      </c>
      <c r="AK352" s="1135"/>
      <c r="AL352" s="1117"/>
      <c r="AM352" s="1144"/>
      <c r="AN352" s="1137"/>
      <c r="AO352" s="3587"/>
      <c r="AP352" s="1035"/>
      <c r="AQ352" s="1039"/>
      <c r="AR352" s="1039"/>
    </row>
    <row r="353" spans="2:44" s="1165" customFormat="1">
      <c r="B353" s="3581"/>
      <c r="C353" s="3584"/>
      <c r="D353" s="1145" t="s">
        <v>1936</v>
      </c>
      <c r="E353" s="1110"/>
      <c r="F353" s="1179"/>
      <c r="G353" s="1130"/>
      <c r="H353" s="1130"/>
      <c r="I353" s="1130"/>
      <c r="J353" s="1130"/>
      <c r="K353" s="1130"/>
      <c r="L353" s="1130"/>
      <c r="M353" s="1130"/>
      <c r="N353" s="1130"/>
      <c r="O353" s="1130"/>
      <c r="P353" s="1130"/>
      <c r="Q353" s="1130"/>
      <c r="R353" s="1130"/>
      <c r="S353" s="1130"/>
      <c r="T353" s="1130"/>
      <c r="U353" s="1130"/>
      <c r="V353" s="1130"/>
      <c r="W353" s="1130"/>
      <c r="X353" s="1130"/>
      <c r="Y353" s="1130"/>
      <c r="Z353" s="1130"/>
      <c r="AA353" s="1130"/>
      <c r="AB353" s="1130"/>
      <c r="AC353" s="1130"/>
      <c r="AD353" s="1130"/>
      <c r="AE353" s="1130"/>
      <c r="AF353" s="1130"/>
      <c r="AG353" s="1130"/>
      <c r="AH353" s="1130"/>
      <c r="AI353" s="1130"/>
      <c r="AJ353" s="1193"/>
      <c r="AK353" s="1114">
        <f>IF(D353="","",COUNT($F$338:$AJ$338)-AL353)</f>
        <v>0</v>
      </c>
      <c r="AL353" s="1115">
        <f>IF(D353="","",AQ353+AR353)</f>
        <v>0</v>
      </c>
      <c r="AM353" s="1115">
        <f>IF(D353="","",COUNTIF(F353:AJ353,"休"))</f>
        <v>0</v>
      </c>
      <c r="AN353" s="1116" t="str">
        <f>IF(D353="","",IFERROR(ROUND(AM353/AK353,3),""))</f>
        <v/>
      </c>
      <c r="AO353" s="3587"/>
      <c r="AP353" s="1035"/>
      <c r="AQ353" s="1117">
        <f>+COUNTIF(F353:AJ353,"－")</f>
        <v>0</v>
      </c>
      <c r="AR353" s="1117">
        <f>+COUNTIF(F353:AJ353,"外")</f>
        <v>0</v>
      </c>
    </row>
    <row r="354" spans="2:44" s="1165" customFormat="1">
      <c r="B354" s="3581"/>
      <c r="C354" s="3584"/>
      <c r="D354" s="1035"/>
      <c r="E354" s="1139"/>
      <c r="F354" s="1119"/>
      <c r="G354" s="1120"/>
      <c r="H354" s="1120"/>
      <c r="I354" s="1120"/>
      <c r="J354" s="1120"/>
      <c r="K354" s="1120"/>
      <c r="L354" s="1120"/>
      <c r="M354" s="1120"/>
      <c r="N354" s="1120"/>
      <c r="O354" s="1120"/>
      <c r="P354" s="1120"/>
      <c r="Q354" s="1120"/>
      <c r="R354" s="1120"/>
      <c r="S354" s="1120"/>
      <c r="T354" s="1120"/>
      <c r="U354" s="1120"/>
      <c r="V354" s="1120"/>
      <c r="W354" s="1120"/>
      <c r="X354" s="1120"/>
      <c r="Y354" s="1120"/>
      <c r="Z354" s="1120"/>
      <c r="AA354" s="1120"/>
      <c r="AB354" s="1120"/>
      <c r="AC354" s="1120"/>
      <c r="AD354" s="1120"/>
      <c r="AE354" s="1120"/>
      <c r="AF354" s="1120"/>
      <c r="AG354" s="1120"/>
      <c r="AH354" s="1120"/>
      <c r="AI354" s="1120"/>
      <c r="AJ354" s="1172"/>
      <c r="AK354" s="1114" t="str">
        <f t="shared" ref="AK354:AK356" si="242">IF(D354="","",COUNT($F$338:$AJ$338)-AL354)</f>
        <v/>
      </c>
      <c r="AL354" s="1115" t="str">
        <f t="shared" ref="AL354:AL356" si="243">IF(D354="","",AQ354+AR354)</f>
        <v/>
      </c>
      <c r="AM354" s="1115" t="str">
        <f t="shared" ref="AM354:AM356" si="244">IF(D354="","",COUNTIF(F354:AJ354,"休"))</f>
        <v/>
      </c>
      <c r="AN354" s="1116" t="str">
        <f t="shared" ref="AN354:AN356" si="245">IF(D354="","",IFERROR(ROUND(AM354/AK354,3),""))</f>
        <v/>
      </c>
      <c r="AO354" s="3587"/>
      <c r="AP354" s="1035"/>
      <c r="AQ354" s="1117">
        <f>+COUNTIF(F354:AJ354,"－")</f>
        <v>0</v>
      </c>
      <c r="AR354" s="1117">
        <f>+COUNTIF(F354:AJ354,"外")</f>
        <v>0</v>
      </c>
    </row>
    <row r="355" spans="2:44" s="1165" customFormat="1">
      <c r="B355" s="3581"/>
      <c r="C355" s="3584"/>
      <c r="D355" s="1147"/>
      <c r="E355" s="1139"/>
      <c r="F355" s="1119"/>
      <c r="G355" s="1120"/>
      <c r="H355" s="1120"/>
      <c r="I355" s="1120"/>
      <c r="J355" s="1120"/>
      <c r="K355" s="1120"/>
      <c r="L355" s="1120"/>
      <c r="M355" s="1120"/>
      <c r="N355" s="1120"/>
      <c r="O355" s="1120"/>
      <c r="P355" s="1120"/>
      <c r="Q355" s="1120"/>
      <c r="R355" s="1120"/>
      <c r="S355" s="1120"/>
      <c r="T355" s="1120"/>
      <c r="U355" s="1120"/>
      <c r="V355" s="1120"/>
      <c r="W355" s="1120"/>
      <c r="X355" s="1120"/>
      <c r="Y355" s="1120"/>
      <c r="Z355" s="1120"/>
      <c r="AA355" s="1120"/>
      <c r="AB355" s="1120"/>
      <c r="AC355" s="1120"/>
      <c r="AD355" s="1120"/>
      <c r="AE355" s="1120"/>
      <c r="AF355" s="1120"/>
      <c r="AG355" s="1120"/>
      <c r="AH355" s="1120"/>
      <c r="AI355" s="1120"/>
      <c r="AJ355" s="1172"/>
      <c r="AK355" s="1114" t="str">
        <f t="shared" si="242"/>
        <v/>
      </c>
      <c r="AL355" s="1115" t="str">
        <f t="shared" si="243"/>
        <v/>
      </c>
      <c r="AM355" s="1115" t="str">
        <f t="shared" si="244"/>
        <v/>
      </c>
      <c r="AN355" s="1116" t="str">
        <f t="shared" si="245"/>
        <v/>
      </c>
      <c r="AO355" s="3587"/>
      <c r="AP355" s="1035"/>
      <c r="AQ355" s="1117">
        <f>+COUNTIF(F355:AJ355,"－")</f>
        <v>0</v>
      </c>
      <c r="AR355" s="1117">
        <f>+COUNTIF(F355:AJ355,"外")</f>
        <v>0</v>
      </c>
    </row>
    <row r="356" spans="2:44" s="1165" customFormat="1" ht="13.8" thickBot="1">
      <c r="B356" s="3582"/>
      <c r="C356" s="3585"/>
      <c r="D356" s="1140"/>
      <c r="E356" s="1141"/>
      <c r="F356" s="1191"/>
      <c r="G356" s="1180"/>
      <c r="H356" s="1180"/>
      <c r="I356" s="1180"/>
      <c r="J356" s="1180"/>
      <c r="K356" s="1180"/>
      <c r="L356" s="1180"/>
      <c r="M356" s="1180"/>
      <c r="N356" s="1180"/>
      <c r="O356" s="1180"/>
      <c r="P356" s="1180"/>
      <c r="Q356" s="1180"/>
      <c r="R356" s="1180"/>
      <c r="S356" s="1180"/>
      <c r="T356" s="1180"/>
      <c r="U356" s="1180"/>
      <c r="V356" s="1180"/>
      <c r="W356" s="1180"/>
      <c r="X356" s="1180"/>
      <c r="Y356" s="1180"/>
      <c r="Z356" s="1180"/>
      <c r="AA356" s="1180"/>
      <c r="AB356" s="1180"/>
      <c r="AC356" s="1180"/>
      <c r="AD356" s="1180"/>
      <c r="AE356" s="1180"/>
      <c r="AF356" s="1180"/>
      <c r="AG356" s="1180"/>
      <c r="AH356" s="1180"/>
      <c r="AI356" s="1180"/>
      <c r="AJ356" s="1192"/>
      <c r="AK356" s="1150" t="str">
        <f t="shared" si="242"/>
        <v/>
      </c>
      <c r="AL356" s="1132" t="str">
        <f t="shared" si="243"/>
        <v/>
      </c>
      <c r="AM356" s="1132" t="str">
        <f t="shared" si="244"/>
        <v/>
      </c>
      <c r="AN356" s="1116" t="str">
        <f t="shared" si="245"/>
        <v/>
      </c>
      <c r="AO356" s="3588"/>
      <c r="AP356" s="1035"/>
      <c r="AQ356" s="1117">
        <f>+COUNTIF(F356:AJ356,"－")</f>
        <v>0</v>
      </c>
      <c r="AR356" s="1117">
        <f>+COUNTIF(F356:AJ356,"外")</f>
        <v>0</v>
      </c>
    </row>
    <row r="357" spans="2:44" ht="13.8" thickBot="1">
      <c r="B357" s="1152"/>
      <c r="C357" s="1153"/>
      <c r="D357" s="1147"/>
      <c r="E357" s="1089"/>
      <c r="F357" s="1113"/>
      <c r="G357" s="1113"/>
      <c r="H357" s="1113"/>
      <c r="I357" s="1113"/>
      <c r="J357" s="1113"/>
      <c r="K357" s="1113"/>
      <c r="L357" s="1113"/>
      <c r="M357" s="1113"/>
      <c r="N357" s="1113"/>
      <c r="O357" s="1113"/>
      <c r="P357" s="1113"/>
      <c r="Q357" s="1113"/>
      <c r="R357" s="1113"/>
      <c r="S357" s="1113"/>
      <c r="T357" s="1113"/>
      <c r="U357" s="1113"/>
      <c r="V357" s="1113"/>
      <c r="W357" s="1113"/>
      <c r="X357" s="1113"/>
      <c r="Y357" s="1113"/>
      <c r="Z357" s="1113"/>
      <c r="AA357" s="1113"/>
      <c r="AB357" s="1113"/>
      <c r="AC357" s="1113"/>
      <c r="AD357" s="1113"/>
      <c r="AE357" s="1113"/>
      <c r="AF357" s="1113"/>
      <c r="AG357" s="1113"/>
      <c r="AH357" s="1113"/>
      <c r="AI357" s="1113"/>
      <c r="AJ357" s="1113"/>
      <c r="AK357" s="1154"/>
      <c r="AL357" s="1155"/>
      <c r="AN357" s="1156" t="s">
        <v>1952</v>
      </c>
      <c r="AO357" s="1157" t="e">
        <f>IF(AO341&gt;=0.285,"OK","NG")</f>
        <v>#DIV/0!</v>
      </c>
      <c r="AQ357" s="1155"/>
      <c r="AR357" s="1155"/>
    </row>
    <row r="358" spans="2:44">
      <c r="B358" s="1152"/>
      <c r="C358" s="1153"/>
      <c r="D358" s="1147"/>
      <c r="E358" s="1089"/>
      <c r="F358" s="1113"/>
      <c r="G358" s="1113"/>
      <c r="H358" s="1113"/>
      <c r="I358" s="1113"/>
      <c r="J358" s="1113"/>
      <c r="K358" s="1113"/>
      <c r="L358" s="1113"/>
      <c r="M358" s="1113"/>
      <c r="N358" s="1113"/>
      <c r="O358" s="1113"/>
      <c r="P358" s="1113"/>
      <c r="Q358" s="1113"/>
      <c r="R358" s="1113"/>
      <c r="S358" s="1113"/>
      <c r="T358" s="1113"/>
      <c r="U358" s="1113"/>
      <c r="V358" s="1113"/>
      <c r="W358" s="1113"/>
      <c r="X358" s="1113"/>
      <c r="Y358" s="1113"/>
      <c r="Z358" s="1113"/>
      <c r="AA358" s="1113"/>
      <c r="AB358" s="1113"/>
      <c r="AC358" s="1113"/>
      <c r="AD358" s="1113"/>
      <c r="AE358" s="1113"/>
      <c r="AF358" s="1113"/>
      <c r="AG358" s="1113"/>
      <c r="AH358" s="1113"/>
      <c r="AI358" s="1113"/>
      <c r="AJ358" s="1113"/>
      <c r="AK358" s="1154"/>
      <c r="AL358" s="1155"/>
      <c r="AN358" s="1187"/>
      <c r="AO358" s="1116"/>
      <c r="AQ358" s="1155"/>
      <c r="AR358" s="1155"/>
    </row>
    <row r="359" spans="2:44" hidden="1">
      <c r="F359" s="1036" t="e">
        <f>YEAR(F362)</f>
        <v>#VALUE!</v>
      </c>
      <c r="G359" s="1036" t="e">
        <f>MONTH(F362)</f>
        <v>#VALUE!</v>
      </c>
    </row>
    <row r="360" spans="2:44">
      <c r="B360" s="3589"/>
      <c r="C360" s="3590"/>
      <c r="D360" s="3591"/>
      <c r="E360" s="1159" t="s">
        <v>1940</v>
      </c>
      <c r="F360" s="3598" t="e">
        <f>F362</f>
        <v>#VALUE!</v>
      </c>
      <c r="G360" s="3599"/>
      <c r="H360" s="3599"/>
      <c r="I360" s="3599"/>
      <c r="J360" s="3599"/>
      <c r="K360" s="3599"/>
      <c r="L360" s="3599"/>
      <c r="M360" s="3599"/>
      <c r="N360" s="3599"/>
      <c r="O360" s="3599"/>
      <c r="P360" s="3599"/>
      <c r="Q360" s="3599"/>
      <c r="R360" s="3599"/>
      <c r="S360" s="3599"/>
      <c r="T360" s="3599"/>
      <c r="U360" s="3599"/>
      <c r="V360" s="3599"/>
      <c r="W360" s="3599"/>
      <c r="X360" s="3599"/>
      <c r="Y360" s="3599"/>
      <c r="Z360" s="3599"/>
      <c r="AA360" s="3599"/>
      <c r="AB360" s="3599"/>
      <c r="AC360" s="3599"/>
      <c r="AD360" s="3599"/>
      <c r="AE360" s="3599"/>
      <c r="AF360" s="3599"/>
      <c r="AG360" s="3599"/>
      <c r="AH360" s="3599"/>
      <c r="AI360" s="3599"/>
      <c r="AJ360" s="3599"/>
      <c r="AK360" s="3601" t="s">
        <v>835</v>
      </c>
      <c r="AL360" s="3604" t="s">
        <v>836</v>
      </c>
      <c r="AM360" s="3607" t="s">
        <v>828</v>
      </c>
      <c r="AN360" s="3555" t="s">
        <v>1941</v>
      </c>
      <c r="AO360" s="3553" t="s">
        <v>1942</v>
      </c>
      <c r="AQ360" s="3576" t="s">
        <v>1961</v>
      </c>
      <c r="AR360" s="3576" t="s">
        <v>864</v>
      </c>
    </row>
    <row r="361" spans="2:44" hidden="1">
      <c r="B361" s="3592"/>
      <c r="C361" s="3593"/>
      <c r="D361" s="3594"/>
      <c r="E361" s="1160"/>
      <c r="F361" s="1096" t="e">
        <f>DATE($F359,$G359,1)</f>
        <v>#VALUE!</v>
      </c>
      <c r="G361" s="1096" t="e">
        <f t="shared" ref="G361:AJ361" si="246">F361+1</f>
        <v>#VALUE!</v>
      </c>
      <c r="H361" s="1096" t="e">
        <f t="shared" si="246"/>
        <v>#VALUE!</v>
      </c>
      <c r="I361" s="1096" t="e">
        <f t="shared" si="246"/>
        <v>#VALUE!</v>
      </c>
      <c r="J361" s="1096" t="e">
        <f t="shared" si="246"/>
        <v>#VALUE!</v>
      </c>
      <c r="K361" s="1096" t="e">
        <f t="shared" si="246"/>
        <v>#VALUE!</v>
      </c>
      <c r="L361" s="1096" t="e">
        <f t="shared" si="246"/>
        <v>#VALUE!</v>
      </c>
      <c r="M361" s="1096" t="e">
        <f t="shared" si="246"/>
        <v>#VALUE!</v>
      </c>
      <c r="N361" s="1096" t="e">
        <f t="shared" si="246"/>
        <v>#VALUE!</v>
      </c>
      <c r="O361" s="1096" t="e">
        <f t="shared" si="246"/>
        <v>#VALUE!</v>
      </c>
      <c r="P361" s="1096" t="e">
        <f t="shared" si="246"/>
        <v>#VALUE!</v>
      </c>
      <c r="Q361" s="1096" t="e">
        <f t="shared" si="246"/>
        <v>#VALUE!</v>
      </c>
      <c r="R361" s="1096" t="e">
        <f t="shared" si="246"/>
        <v>#VALUE!</v>
      </c>
      <c r="S361" s="1096" t="e">
        <f t="shared" si="246"/>
        <v>#VALUE!</v>
      </c>
      <c r="T361" s="1096" t="e">
        <f t="shared" si="246"/>
        <v>#VALUE!</v>
      </c>
      <c r="U361" s="1096" t="e">
        <f t="shared" si="246"/>
        <v>#VALUE!</v>
      </c>
      <c r="V361" s="1096" t="e">
        <f t="shared" si="246"/>
        <v>#VALUE!</v>
      </c>
      <c r="W361" s="1096" t="e">
        <f t="shared" si="246"/>
        <v>#VALUE!</v>
      </c>
      <c r="X361" s="1096" t="e">
        <f t="shared" si="246"/>
        <v>#VALUE!</v>
      </c>
      <c r="Y361" s="1096" t="e">
        <f t="shared" si="246"/>
        <v>#VALUE!</v>
      </c>
      <c r="Z361" s="1096" t="e">
        <f t="shared" si="246"/>
        <v>#VALUE!</v>
      </c>
      <c r="AA361" s="1096" t="e">
        <f t="shared" si="246"/>
        <v>#VALUE!</v>
      </c>
      <c r="AB361" s="1096" t="e">
        <f t="shared" si="246"/>
        <v>#VALUE!</v>
      </c>
      <c r="AC361" s="1096" t="e">
        <f t="shared" si="246"/>
        <v>#VALUE!</v>
      </c>
      <c r="AD361" s="1096" t="e">
        <f t="shared" si="246"/>
        <v>#VALUE!</v>
      </c>
      <c r="AE361" s="1096" t="e">
        <f t="shared" si="246"/>
        <v>#VALUE!</v>
      </c>
      <c r="AF361" s="1096" t="e">
        <f t="shared" si="246"/>
        <v>#VALUE!</v>
      </c>
      <c r="AG361" s="1096" t="e">
        <f t="shared" si="246"/>
        <v>#VALUE!</v>
      </c>
      <c r="AH361" s="1096" t="e">
        <f t="shared" si="246"/>
        <v>#VALUE!</v>
      </c>
      <c r="AI361" s="1096" t="e">
        <f t="shared" si="246"/>
        <v>#VALUE!</v>
      </c>
      <c r="AJ361" s="1096" t="e">
        <f t="shared" si="246"/>
        <v>#VALUE!</v>
      </c>
      <c r="AK361" s="3602"/>
      <c r="AL361" s="3605"/>
      <c r="AM361" s="3608"/>
      <c r="AN361" s="3555"/>
      <c r="AO361" s="3553"/>
      <c r="AQ361" s="3576"/>
      <c r="AR361" s="3576"/>
    </row>
    <row r="362" spans="2:44">
      <c r="B362" s="3592"/>
      <c r="C362" s="3593"/>
      <c r="D362" s="3594"/>
      <c r="E362" s="1161" t="s">
        <v>1944</v>
      </c>
      <c r="F362" s="1162" t="e">
        <f>IF(EDATE(F337,1)&gt;$F$7,"",EDATE(F337,1))</f>
        <v>#VALUE!</v>
      </c>
      <c r="G362" s="1096" t="e">
        <f t="shared" ref="G362:AJ362" si="247">IF(G361&gt;$F$7,"",IF(F362=EOMONTH(DATE($F359,$G359,1),0),"",IF(F362="","",F362+1)))</f>
        <v>#VALUE!</v>
      </c>
      <c r="H362" s="1096" t="e">
        <f t="shared" si="247"/>
        <v>#VALUE!</v>
      </c>
      <c r="I362" s="1096" t="e">
        <f t="shared" si="247"/>
        <v>#VALUE!</v>
      </c>
      <c r="J362" s="1096" t="e">
        <f t="shared" si="247"/>
        <v>#VALUE!</v>
      </c>
      <c r="K362" s="1096" t="e">
        <f t="shared" si="247"/>
        <v>#VALUE!</v>
      </c>
      <c r="L362" s="1096" t="e">
        <f t="shared" si="247"/>
        <v>#VALUE!</v>
      </c>
      <c r="M362" s="1096" t="e">
        <f t="shared" si="247"/>
        <v>#VALUE!</v>
      </c>
      <c r="N362" s="1096" t="e">
        <f t="shared" si="247"/>
        <v>#VALUE!</v>
      </c>
      <c r="O362" s="1096" t="e">
        <f t="shared" si="247"/>
        <v>#VALUE!</v>
      </c>
      <c r="P362" s="1096" t="e">
        <f t="shared" si="247"/>
        <v>#VALUE!</v>
      </c>
      <c r="Q362" s="1096" t="e">
        <f t="shared" si="247"/>
        <v>#VALUE!</v>
      </c>
      <c r="R362" s="1096" t="e">
        <f t="shared" si="247"/>
        <v>#VALUE!</v>
      </c>
      <c r="S362" s="1096" t="e">
        <f t="shared" si="247"/>
        <v>#VALUE!</v>
      </c>
      <c r="T362" s="1096" t="e">
        <f t="shared" si="247"/>
        <v>#VALUE!</v>
      </c>
      <c r="U362" s="1096" t="e">
        <f t="shared" si="247"/>
        <v>#VALUE!</v>
      </c>
      <c r="V362" s="1096" t="e">
        <f t="shared" si="247"/>
        <v>#VALUE!</v>
      </c>
      <c r="W362" s="1096" t="e">
        <f t="shared" si="247"/>
        <v>#VALUE!</v>
      </c>
      <c r="X362" s="1096" t="e">
        <f t="shared" si="247"/>
        <v>#VALUE!</v>
      </c>
      <c r="Y362" s="1096" t="e">
        <f t="shared" si="247"/>
        <v>#VALUE!</v>
      </c>
      <c r="Z362" s="1096" t="e">
        <f t="shared" si="247"/>
        <v>#VALUE!</v>
      </c>
      <c r="AA362" s="1096" t="e">
        <f t="shared" si="247"/>
        <v>#VALUE!</v>
      </c>
      <c r="AB362" s="1096" t="e">
        <f t="shared" si="247"/>
        <v>#VALUE!</v>
      </c>
      <c r="AC362" s="1096" t="e">
        <f t="shared" si="247"/>
        <v>#VALUE!</v>
      </c>
      <c r="AD362" s="1096" t="e">
        <f t="shared" si="247"/>
        <v>#VALUE!</v>
      </c>
      <c r="AE362" s="1096" t="e">
        <f t="shared" si="247"/>
        <v>#VALUE!</v>
      </c>
      <c r="AF362" s="1096" t="e">
        <f t="shared" si="247"/>
        <v>#VALUE!</v>
      </c>
      <c r="AG362" s="1096" t="e">
        <f t="shared" si="247"/>
        <v>#VALUE!</v>
      </c>
      <c r="AH362" s="1096" t="e">
        <f t="shared" si="247"/>
        <v>#VALUE!</v>
      </c>
      <c r="AI362" s="1096" t="e">
        <f t="shared" si="247"/>
        <v>#VALUE!</v>
      </c>
      <c r="AJ362" s="1096" t="e">
        <f t="shared" si="247"/>
        <v>#VALUE!</v>
      </c>
      <c r="AK362" s="3602"/>
      <c r="AL362" s="3605"/>
      <c r="AM362" s="3608"/>
      <c r="AN362" s="3555"/>
      <c r="AO362" s="3553"/>
      <c r="AQ362" s="3576"/>
      <c r="AR362" s="3576"/>
    </row>
    <row r="363" spans="2:44" s="1165" customFormat="1">
      <c r="B363" s="3595"/>
      <c r="C363" s="3596"/>
      <c r="D363" s="3597"/>
      <c r="E363" s="1163" t="s">
        <v>820</v>
      </c>
      <c r="F363" s="1164" t="str">
        <f>IFERROR(TEXT(WEEKDAY(+F362),"aaa"),"")</f>
        <v/>
      </c>
      <c r="G363" s="1164" t="str">
        <f t="shared" ref="G363:AJ363" si="248">IFERROR(TEXT(WEEKDAY(+G362),"aaa"),"")</f>
        <v/>
      </c>
      <c r="H363" s="1164" t="str">
        <f t="shared" si="248"/>
        <v/>
      </c>
      <c r="I363" s="1164" t="str">
        <f t="shared" si="248"/>
        <v/>
      </c>
      <c r="J363" s="1164" t="str">
        <f t="shared" si="248"/>
        <v/>
      </c>
      <c r="K363" s="1164" t="str">
        <f t="shared" si="248"/>
        <v/>
      </c>
      <c r="L363" s="1164" t="str">
        <f t="shared" si="248"/>
        <v/>
      </c>
      <c r="M363" s="1164" t="str">
        <f t="shared" si="248"/>
        <v/>
      </c>
      <c r="N363" s="1164" t="str">
        <f t="shared" si="248"/>
        <v/>
      </c>
      <c r="O363" s="1164" t="str">
        <f t="shared" si="248"/>
        <v/>
      </c>
      <c r="P363" s="1164" t="str">
        <f t="shared" si="248"/>
        <v/>
      </c>
      <c r="Q363" s="1164" t="str">
        <f t="shared" si="248"/>
        <v/>
      </c>
      <c r="R363" s="1164" t="str">
        <f t="shared" si="248"/>
        <v/>
      </c>
      <c r="S363" s="1164" t="str">
        <f t="shared" si="248"/>
        <v/>
      </c>
      <c r="T363" s="1164" t="str">
        <f t="shared" si="248"/>
        <v/>
      </c>
      <c r="U363" s="1164" t="str">
        <f t="shared" si="248"/>
        <v/>
      </c>
      <c r="V363" s="1164" t="str">
        <f t="shared" si="248"/>
        <v/>
      </c>
      <c r="W363" s="1164" t="str">
        <f t="shared" si="248"/>
        <v/>
      </c>
      <c r="X363" s="1164" t="str">
        <f t="shared" si="248"/>
        <v/>
      </c>
      <c r="Y363" s="1164" t="str">
        <f t="shared" si="248"/>
        <v/>
      </c>
      <c r="Z363" s="1164" t="str">
        <f t="shared" si="248"/>
        <v/>
      </c>
      <c r="AA363" s="1164" t="str">
        <f t="shared" si="248"/>
        <v/>
      </c>
      <c r="AB363" s="1164" t="str">
        <f t="shared" si="248"/>
        <v/>
      </c>
      <c r="AC363" s="1164" t="str">
        <f t="shared" si="248"/>
        <v/>
      </c>
      <c r="AD363" s="1164" t="str">
        <f t="shared" si="248"/>
        <v/>
      </c>
      <c r="AE363" s="1164" t="str">
        <f t="shared" si="248"/>
        <v/>
      </c>
      <c r="AF363" s="1164" t="str">
        <f t="shared" si="248"/>
        <v/>
      </c>
      <c r="AG363" s="1164" t="str">
        <f t="shared" si="248"/>
        <v/>
      </c>
      <c r="AH363" s="1164" t="str">
        <f t="shared" si="248"/>
        <v/>
      </c>
      <c r="AI363" s="1164" t="str">
        <f t="shared" si="248"/>
        <v/>
      </c>
      <c r="AJ363" s="1164" t="str">
        <f t="shared" si="248"/>
        <v/>
      </c>
      <c r="AK363" s="3602"/>
      <c r="AL363" s="3605"/>
      <c r="AM363" s="3608"/>
      <c r="AN363" s="3555"/>
      <c r="AO363" s="3553"/>
      <c r="AP363" s="1035"/>
      <c r="AQ363" s="3576"/>
      <c r="AR363" s="3576"/>
    </row>
    <row r="364" spans="2:44" s="1165" customFormat="1" ht="21" customHeight="1">
      <c r="B364" s="1166" t="s">
        <v>1945</v>
      </c>
      <c r="C364" s="1167" t="s">
        <v>1959</v>
      </c>
      <c r="D364" s="1103" t="s">
        <v>1951</v>
      </c>
      <c r="E364" s="1104" t="s">
        <v>1948</v>
      </c>
      <c r="F364" s="1105" t="s">
        <v>865</v>
      </c>
      <c r="G364" s="1106" t="s">
        <v>865</v>
      </c>
      <c r="H364" s="1106" t="s">
        <v>865</v>
      </c>
      <c r="I364" s="1106" t="s">
        <v>865</v>
      </c>
      <c r="J364" s="1106" t="s">
        <v>865</v>
      </c>
      <c r="K364" s="1106" t="s">
        <v>865</v>
      </c>
      <c r="L364" s="1106" t="s">
        <v>865</v>
      </c>
      <c r="M364" s="1106" t="s">
        <v>865</v>
      </c>
      <c r="N364" s="1106" t="s">
        <v>865</v>
      </c>
      <c r="O364" s="1106" t="s">
        <v>865</v>
      </c>
      <c r="P364" s="1106" t="s">
        <v>865</v>
      </c>
      <c r="Q364" s="1106" t="s">
        <v>865</v>
      </c>
      <c r="R364" s="1106" t="s">
        <v>865</v>
      </c>
      <c r="S364" s="1106" t="s">
        <v>865</v>
      </c>
      <c r="T364" s="1106" t="s">
        <v>865</v>
      </c>
      <c r="U364" s="1106" t="s">
        <v>865</v>
      </c>
      <c r="V364" s="1106" t="s">
        <v>865</v>
      </c>
      <c r="W364" s="1106" t="s">
        <v>865</v>
      </c>
      <c r="X364" s="1106" t="s">
        <v>865</v>
      </c>
      <c r="Y364" s="1106" t="s">
        <v>865</v>
      </c>
      <c r="Z364" s="1106" t="s">
        <v>865</v>
      </c>
      <c r="AA364" s="1106" t="s">
        <v>865</v>
      </c>
      <c r="AB364" s="1106" t="s">
        <v>865</v>
      </c>
      <c r="AC364" s="1106" t="s">
        <v>865</v>
      </c>
      <c r="AD364" s="1106" t="s">
        <v>865</v>
      </c>
      <c r="AE364" s="1106" t="s">
        <v>865</v>
      </c>
      <c r="AF364" s="1106" t="s">
        <v>865</v>
      </c>
      <c r="AG364" s="1106" t="s">
        <v>865</v>
      </c>
      <c r="AH364" s="1106" t="s">
        <v>865</v>
      </c>
      <c r="AI364" s="1106" t="s">
        <v>865</v>
      </c>
      <c r="AJ364" s="1188" t="s">
        <v>865</v>
      </c>
      <c r="AK364" s="3603"/>
      <c r="AL364" s="3606"/>
      <c r="AM364" s="3609"/>
      <c r="AN364" s="1108" t="s">
        <v>1958</v>
      </c>
      <c r="AO364" s="1107" t="s">
        <v>863</v>
      </c>
      <c r="AP364" s="1035"/>
      <c r="AQ364" s="3577"/>
      <c r="AR364" s="3577"/>
    </row>
    <row r="365" spans="2:44" s="1165" customFormat="1" ht="13.5" customHeight="1">
      <c r="B365" s="3580" t="s">
        <v>830</v>
      </c>
      <c r="C365" s="3583" t="s">
        <v>831</v>
      </c>
      <c r="D365" s="1109" t="s">
        <v>1935</v>
      </c>
      <c r="E365" s="1110"/>
      <c r="F365" s="1189"/>
      <c r="G365" s="1175"/>
      <c r="H365" s="1175"/>
      <c r="I365" s="1175"/>
      <c r="J365" s="1175"/>
      <c r="K365" s="1175"/>
      <c r="L365" s="1175"/>
      <c r="M365" s="1175"/>
      <c r="N365" s="1175"/>
      <c r="O365" s="1175"/>
      <c r="P365" s="1175"/>
      <c r="Q365" s="1175"/>
      <c r="R365" s="1175"/>
      <c r="S365" s="1175"/>
      <c r="T365" s="1175"/>
      <c r="U365" s="1175"/>
      <c r="V365" s="1175"/>
      <c r="W365" s="1175"/>
      <c r="X365" s="1175"/>
      <c r="Y365" s="1175"/>
      <c r="Z365" s="1175"/>
      <c r="AA365" s="1175"/>
      <c r="AB365" s="1175"/>
      <c r="AC365" s="1175"/>
      <c r="AD365" s="1175"/>
      <c r="AE365" s="1175"/>
      <c r="AF365" s="1175"/>
      <c r="AG365" s="1175"/>
      <c r="AH365" s="1175"/>
      <c r="AI365" s="1175"/>
      <c r="AJ365" s="1190"/>
      <c r="AK365" s="1114">
        <f>IF(D365="","",COUNT($F$362:$AJ$362)-AL365)</f>
        <v>0</v>
      </c>
      <c r="AL365" s="1115">
        <f>IF(D365="","",AQ365+AR365)</f>
        <v>0</v>
      </c>
      <c r="AM365" s="1115">
        <f>IF(D365="","",COUNTIF(F365:AJ365,"休"))</f>
        <v>0</v>
      </c>
      <c r="AN365" s="1116" t="str">
        <f>IF(D365="","",IFERROR(ROUND(AM365/AK365,3),""))</f>
        <v/>
      </c>
      <c r="AO365" s="3586" t="e">
        <f>ROUND(AVERAGE(AN365:AN380),3)</f>
        <v>#DIV/0!</v>
      </c>
      <c r="AP365" s="1035"/>
      <c r="AQ365" s="1117">
        <f>+COUNTIF(F365:AJ365,"－")</f>
        <v>0</v>
      </c>
      <c r="AR365" s="1117">
        <f>+COUNTIF(F365:AJ365,"外")</f>
        <v>0</v>
      </c>
    </row>
    <row r="366" spans="2:44" s="1165" customFormat="1" ht="13.5" customHeight="1">
      <c r="B366" s="3581"/>
      <c r="C366" s="3584"/>
      <c r="D366" s="1118" t="s">
        <v>1936</v>
      </c>
      <c r="E366" s="1110"/>
      <c r="F366" s="1119"/>
      <c r="G366" s="1120"/>
      <c r="H366" s="1120"/>
      <c r="I366" s="1120"/>
      <c r="J366" s="1120"/>
      <c r="K366" s="1120"/>
      <c r="L366" s="1120"/>
      <c r="M366" s="1120"/>
      <c r="N366" s="1120"/>
      <c r="O366" s="1120"/>
      <c r="P366" s="1120"/>
      <c r="Q366" s="1120"/>
      <c r="R366" s="1120"/>
      <c r="S366" s="1120"/>
      <c r="T366" s="1120"/>
      <c r="U366" s="1120"/>
      <c r="V366" s="1120"/>
      <c r="W366" s="1120"/>
      <c r="X366" s="1120"/>
      <c r="Y366" s="1120"/>
      <c r="Z366" s="1120"/>
      <c r="AA366" s="1120"/>
      <c r="AB366" s="1120"/>
      <c r="AC366" s="1120"/>
      <c r="AD366" s="1120"/>
      <c r="AE366" s="1120"/>
      <c r="AF366" s="1120"/>
      <c r="AG366" s="1120"/>
      <c r="AH366" s="1120"/>
      <c r="AI366" s="1120"/>
      <c r="AJ366" s="1172"/>
      <c r="AK366" s="1114">
        <f t="shared" ref="AK366:AK370" si="249">IF(D366="","",COUNT($F$362:$AJ$362)-AL366)</f>
        <v>0</v>
      </c>
      <c r="AL366" s="1115">
        <f t="shared" ref="AL366:AL370" si="250">IF(D366="","",AQ366+AR366)</f>
        <v>0</v>
      </c>
      <c r="AM366" s="1115">
        <f t="shared" ref="AM366:AM370" si="251">IF(D366="","",COUNTIF(F366:AJ366,"休"))</f>
        <v>0</v>
      </c>
      <c r="AN366" s="1116" t="str">
        <f t="shared" ref="AN366:AN370" si="252">IF(D366="","",IFERROR(ROUND(AM366/AK366,3),""))</f>
        <v/>
      </c>
      <c r="AO366" s="3587"/>
      <c r="AP366" s="1035"/>
      <c r="AQ366" s="1117">
        <f>+COUNTIF(F366:AJ366,"－")</f>
        <v>0</v>
      </c>
      <c r="AR366" s="1117">
        <f>+COUNTIF(F366:AJ366,"外")</f>
        <v>0</v>
      </c>
    </row>
    <row r="367" spans="2:44" s="1165" customFormat="1">
      <c r="B367" s="3581"/>
      <c r="C367" s="3584"/>
      <c r="D367" s="1124" t="s">
        <v>1937</v>
      </c>
      <c r="E367" s="1110"/>
      <c r="F367" s="1119"/>
      <c r="G367" s="1120"/>
      <c r="H367" s="1120"/>
      <c r="I367" s="1120"/>
      <c r="J367" s="1120"/>
      <c r="K367" s="1120"/>
      <c r="L367" s="1120"/>
      <c r="M367" s="1120"/>
      <c r="N367" s="1120"/>
      <c r="O367" s="1120"/>
      <c r="P367" s="1120"/>
      <c r="Q367" s="1120"/>
      <c r="R367" s="1120"/>
      <c r="S367" s="1120"/>
      <c r="T367" s="1120"/>
      <c r="U367" s="1120"/>
      <c r="V367" s="1120"/>
      <c r="W367" s="1120"/>
      <c r="X367" s="1120"/>
      <c r="Y367" s="1120"/>
      <c r="Z367" s="1120"/>
      <c r="AA367" s="1120"/>
      <c r="AB367" s="1120"/>
      <c r="AC367" s="1120"/>
      <c r="AD367" s="1120"/>
      <c r="AE367" s="1120"/>
      <c r="AF367" s="1120"/>
      <c r="AG367" s="1120"/>
      <c r="AH367" s="1120"/>
      <c r="AI367" s="1120"/>
      <c r="AJ367" s="1172"/>
      <c r="AK367" s="1114">
        <f t="shared" si="249"/>
        <v>0</v>
      </c>
      <c r="AL367" s="1115">
        <f t="shared" si="250"/>
        <v>0</v>
      </c>
      <c r="AM367" s="1115">
        <f t="shared" si="251"/>
        <v>0</v>
      </c>
      <c r="AN367" s="1116" t="str">
        <f t="shared" si="252"/>
        <v/>
      </c>
      <c r="AO367" s="3587"/>
      <c r="AP367" s="1035"/>
      <c r="AQ367" s="1117">
        <f>+COUNTIF(F367:AJ367,"－")</f>
        <v>0</v>
      </c>
      <c r="AR367" s="1117">
        <f t="shared" ref="AR367:AR370" si="253">+COUNTIF(F367:AJ367,"外")</f>
        <v>0</v>
      </c>
    </row>
    <row r="368" spans="2:44" s="1165" customFormat="1">
      <c r="B368" s="3581"/>
      <c r="C368" s="3584"/>
      <c r="D368" s="1124" t="s">
        <v>1938</v>
      </c>
      <c r="E368" s="1125"/>
      <c r="F368" s="1119"/>
      <c r="G368" s="1120"/>
      <c r="H368" s="1120"/>
      <c r="I368" s="1120"/>
      <c r="J368" s="1120"/>
      <c r="K368" s="1120"/>
      <c r="L368" s="1120"/>
      <c r="M368" s="1120"/>
      <c r="N368" s="1120"/>
      <c r="O368" s="1120"/>
      <c r="P368" s="1120"/>
      <c r="Q368" s="1120"/>
      <c r="R368" s="1120"/>
      <c r="S368" s="1120"/>
      <c r="T368" s="1120"/>
      <c r="U368" s="1120"/>
      <c r="V368" s="1120"/>
      <c r="W368" s="1120"/>
      <c r="X368" s="1120"/>
      <c r="Y368" s="1120"/>
      <c r="Z368" s="1120"/>
      <c r="AA368" s="1120"/>
      <c r="AB368" s="1120"/>
      <c r="AC368" s="1120"/>
      <c r="AD368" s="1120"/>
      <c r="AE368" s="1120"/>
      <c r="AF368" s="1120"/>
      <c r="AG368" s="1120"/>
      <c r="AH368" s="1120"/>
      <c r="AI368" s="1120"/>
      <c r="AJ368" s="1172"/>
      <c r="AK368" s="1114">
        <f t="shared" si="249"/>
        <v>0</v>
      </c>
      <c r="AL368" s="1115">
        <f t="shared" si="250"/>
        <v>0</v>
      </c>
      <c r="AM368" s="1115">
        <f t="shared" si="251"/>
        <v>0</v>
      </c>
      <c r="AN368" s="1116" t="str">
        <f t="shared" si="252"/>
        <v/>
      </c>
      <c r="AO368" s="3587"/>
      <c r="AP368" s="1035"/>
      <c r="AQ368" s="1117">
        <f>+COUNTIF(F368:AJ368,"－")</f>
        <v>0</v>
      </c>
      <c r="AR368" s="1117">
        <f t="shared" si="253"/>
        <v>0</v>
      </c>
    </row>
    <row r="369" spans="2:44" s="1165" customFormat="1">
      <c r="B369" s="3581"/>
      <c r="C369" s="3584"/>
      <c r="D369" s="1124" t="s">
        <v>1939</v>
      </c>
      <c r="E369" s="1110"/>
      <c r="F369" s="1119"/>
      <c r="G369" s="1120"/>
      <c r="H369" s="1120"/>
      <c r="I369" s="1120"/>
      <c r="J369" s="1120"/>
      <c r="K369" s="1120"/>
      <c r="L369" s="1120"/>
      <c r="M369" s="1120"/>
      <c r="N369" s="1120"/>
      <c r="O369" s="1120"/>
      <c r="P369" s="1120"/>
      <c r="Q369" s="1120"/>
      <c r="R369" s="1120"/>
      <c r="S369" s="1120"/>
      <c r="T369" s="1120"/>
      <c r="U369" s="1120"/>
      <c r="V369" s="1120"/>
      <c r="W369" s="1120"/>
      <c r="X369" s="1120"/>
      <c r="Y369" s="1120"/>
      <c r="Z369" s="1120"/>
      <c r="AA369" s="1120"/>
      <c r="AB369" s="1120"/>
      <c r="AC369" s="1120"/>
      <c r="AD369" s="1120"/>
      <c r="AE369" s="1120"/>
      <c r="AF369" s="1120"/>
      <c r="AG369" s="1120"/>
      <c r="AH369" s="1120"/>
      <c r="AI369" s="1120"/>
      <c r="AJ369" s="1172"/>
      <c r="AK369" s="1114">
        <f t="shared" si="249"/>
        <v>0</v>
      </c>
      <c r="AL369" s="1115">
        <f t="shared" si="250"/>
        <v>0</v>
      </c>
      <c r="AM369" s="1115">
        <f t="shared" si="251"/>
        <v>0</v>
      </c>
      <c r="AN369" s="1116" t="str">
        <f t="shared" si="252"/>
        <v/>
      </c>
      <c r="AO369" s="3587"/>
      <c r="AP369" s="1035"/>
      <c r="AQ369" s="1117">
        <f t="shared" ref="AQ369:AQ370" si="254">+COUNTIF(F369:AJ369,"－")</f>
        <v>0</v>
      </c>
      <c r="AR369" s="1117">
        <f t="shared" si="253"/>
        <v>0</v>
      </c>
    </row>
    <row r="370" spans="2:44" s="1165" customFormat="1">
      <c r="B370" s="3582"/>
      <c r="C370" s="3585"/>
      <c r="D370" s="1126">
        <f>E$29</f>
        <v>0</v>
      </c>
      <c r="E370" s="1127"/>
      <c r="F370" s="1191"/>
      <c r="G370" s="1180"/>
      <c r="H370" s="1180"/>
      <c r="I370" s="1180"/>
      <c r="J370" s="1180"/>
      <c r="K370" s="1180"/>
      <c r="L370" s="1180"/>
      <c r="M370" s="1180"/>
      <c r="N370" s="1180"/>
      <c r="O370" s="1180"/>
      <c r="P370" s="1180"/>
      <c r="Q370" s="1180"/>
      <c r="R370" s="1180"/>
      <c r="S370" s="1180"/>
      <c r="T370" s="1180"/>
      <c r="U370" s="1180"/>
      <c r="V370" s="1180"/>
      <c r="W370" s="1180"/>
      <c r="X370" s="1180"/>
      <c r="Y370" s="1180"/>
      <c r="Z370" s="1180"/>
      <c r="AA370" s="1180"/>
      <c r="AB370" s="1180"/>
      <c r="AC370" s="1180"/>
      <c r="AD370" s="1180"/>
      <c r="AE370" s="1180"/>
      <c r="AF370" s="1180"/>
      <c r="AG370" s="1180"/>
      <c r="AH370" s="1180"/>
      <c r="AI370" s="1180"/>
      <c r="AJ370" s="1192"/>
      <c r="AK370" s="1114">
        <f t="shared" si="249"/>
        <v>0</v>
      </c>
      <c r="AL370" s="1115">
        <f t="shared" si="250"/>
        <v>0</v>
      </c>
      <c r="AM370" s="1132">
        <f t="shared" si="251"/>
        <v>0</v>
      </c>
      <c r="AN370" s="1116" t="str">
        <f t="shared" si="252"/>
        <v/>
      </c>
      <c r="AO370" s="3587"/>
      <c r="AP370" s="1035"/>
      <c r="AQ370" s="1117">
        <f t="shared" si="254"/>
        <v>0</v>
      </c>
      <c r="AR370" s="1117">
        <f t="shared" si="253"/>
        <v>0</v>
      </c>
    </row>
    <row r="371" spans="2:44" s="1165" customFormat="1" ht="14.4">
      <c r="B371" s="3580" t="s">
        <v>832</v>
      </c>
      <c r="C371" s="3583" t="s">
        <v>833</v>
      </c>
      <c r="D371" s="1103" t="s">
        <v>1947</v>
      </c>
      <c r="E371" s="1133" t="s">
        <v>1948</v>
      </c>
      <c r="F371" s="1105" t="s">
        <v>1966</v>
      </c>
      <c r="G371" s="1106" t="s">
        <v>1964</v>
      </c>
      <c r="H371" s="1106" t="s">
        <v>1966</v>
      </c>
      <c r="I371" s="1106" t="s">
        <v>1964</v>
      </c>
      <c r="J371" s="1106" t="s">
        <v>1964</v>
      </c>
      <c r="K371" s="1106" t="s">
        <v>1964</v>
      </c>
      <c r="L371" s="1106" t="s">
        <v>1964</v>
      </c>
      <c r="M371" s="1106" t="s">
        <v>1964</v>
      </c>
      <c r="N371" s="1106" t="s">
        <v>1966</v>
      </c>
      <c r="O371" s="1106" t="s">
        <v>1964</v>
      </c>
      <c r="P371" s="1106" t="s">
        <v>1966</v>
      </c>
      <c r="Q371" s="1106" t="s">
        <v>1964</v>
      </c>
      <c r="R371" s="1106" t="s">
        <v>1964</v>
      </c>
      <c r="S371" s="1106" t="s">
        <v>1964</v>
      </c>
      <c r="T371" s="1106" t="s">
        <v>1967</v>
      </c>
      <c r="U371" s="1106" t="s">
        <v>1964</v>
      </c>
      <c r="V371" s="1106" t="s">
        <v>1964</v>
      </c>
      <c r="W371" s="1106" t="s">
        <v>1966</v>
      </c>
      <c r="X371" s="1106" t="s">
        <v>1966</v>
      </c>
      <c r="Y371" s="1106" t="s">
        <v>1964</v>
      </c>
      <c r="Z371" s="1106" t="s">
        <v>1964</v>
      </c>
      <c r="AA371" s="1106" t="s">
        <v>1966</v>
      </c>
      <c r="AB371" s="1106" t="s">
        <v>1964</v>
      </c>
      <c r="AC371" s="1106" t="s">
        <v>1964</v>
      </c>
      <c r="AD371" s="1106" t="s">
        <v>1964</v>
      </c>
      <c r="AE371" s="1106" t="s">
        <v>1966</v>
      </c>
      <c r="AF371" s="1106" t="s">
        <v>1966</v>
      </c>
      <c r="AG371" s="1106" t="s">
        <v>1966</v>
      </c>
      <c r="AH371" s="1106" t="s">
        <v>1964</v>
      </c>
      <c r="AI371" s="1106" t="s">
        <v>1964</v>
      </c>
      <c r="AJ371" s="1188" t="s">
        <v>1966</v>
      </c>
      <c r="AK371" s="1135"/>
      <c r="AL371" s="1117"/>
      <c r="AM371" s="1136"/>
      <c r="AN371" s="1137"/>
      <c r="AO371" s="3587"/>
      <c r="AP371" s="1035"/>
      <c r="AQ371" s="1039"/>
      <c r="AR371" s="1039"/>
    </row>
    <row r="372" spans="2:44" s="1165" customFormat="1">
      <c r="B372" s="3581"/>
      <c r="C372" s="3584"/>
      <c r="D372" s="1138" t="s">
        <v>1935</v>
      </c>
      <c r="E372" s="1110"/>
      <c r="F372" s="1179"/>
      <c r="G372" s="1130"/>
      <c r="H372" s="1130"/>
      <c r="I372" s="1130"/>
      <c r="J372" s="1130"/>
      <c r="K372" s="1130"/>
      <c r="L372" s="1130"/>
      <c r="M372" s="1130"/>
      <c r="N372" s="1130"/>
      <c r="O372" s="1130"/>
      <c r="P372" s="1130"/>
      <c r="Q372" s="1130"/>
      <c r="R372" s="1130"/>
      <c r="S372" s="1130"/>
      <c r="T372" s="1130"/>
      <c r="U372" s="1130"/>
      <c r="V372" s="1130"/>
      <c r="W372" s="1130"/>
      <c r="X372" s="1130"/>
      <c r="Y372" s="1130"/>
      <c r="Z372" s="1130"/>
      <c r="AA372" s="1130"/>
      <c r="AB372" s="1130"/>
      <c r="AC372" s="1130"/>
      <c r="AD372" s="1130"/>
      <c r="AE372" s="1130"/>
      <c r="AF372" s="1130"/>
      <c r="AG372" s="1130"/>
      <c r="AH372" s="1130"/>
      <c r="AI372" s="1130"/>
      <c r="AJ372" s="1193"/>
      <c r="AK372" s="1114">
        <f>IF(D372="","",COUNT($F$362:$AJ$362)-AL372)</f>
        <v>0</v>
      </c>
      <c r="AL372" s="1115">
        <f>IF(D372="","",AQ372+AR372)</f>
        <v>0</v>
      </c>
      <c r="AM372" s="1115">
        <f>IF(D372="","",COUNTIF(F372:AJ372,"休"))</f>
        <v>0</v>
      </c>
      <c r="AN372" s="1116" t="str">
        <f>IF(D372="","",IFERROR(ROUND(AM372/AK372,3),""))</f>
        <v/>
      </c>
      <c r="AO372" s="3587"/>
      <c r="AP372" s="1035"/>
      <c r="AQ372" s="1117">
        <f>+COUNTIF(F372:AJ372,"－")</f>
        <v>0</v>
      </c>
      <c r="AR372" s="1117">
        <f>+COUNTIF(F372:AJ372,"外")</f>
        <v>0</v>
      </c>
    </row>
    <row r="373" spans="2:44" s="1165" customFormat="1">
      <c r="B373" s="3581"/>
      <c r="C373" s="3584"/>
      <c r="D373" s="1118" t="s">
        <v>1936</v>
      </c>
      <c r="E373" s="1139"/>
      <c r="F373" s="1119"/>
      <c r="G373" s="1120"/>
      <c r="H373" s="1120"/>
      <c r="I373" s="1120"/>
      <c r="J373" s="1120"/>
      <c r="K373" s="1120"/>
      <c r="L373" s="1120"/>
      <c r="M373" s="1120"/>
      <c r="N373" s="1120"/>
      <c r="O373" s="1120"/>
      <c r="P373" s="1120"/>
      <c r="Q373" s="1120"/>
      <c r="R373" s="1120"/>
      <c r="S373" s="1120"/>
      <c r="T373" s="1120"/>
      <c r="U373" s="1120"/>
      <c r="V373" s="1120"/>
      <c r="W373" s="1120"/>
      <c r="X373" s="1120"/>
      <c r="Y373" s="1120"/>
      <c r="Z373" s="1120"/>
      <c r="AA373" s="1120"/>
      <c r="AB373" s="1120"/>
      <c r="AC373" s="1120"/>
      <c r="AD373" s="1120"/>
      <c r="AE373" s="1120"/>
      <c r="AF373" s="1120"/>
      <c r="AG373" s="1120"/>
      <c r="AH373" s="1120"/>
      <c r="AI373" s="1120"/>
      <c r="AJ373" s="1172"/>
      <c r="AK373" s="1114">
        <f t="shared" ref="AK373:AK375" si="255">IF(D373="","",COUNT($F$362:$AJ$362)-AL373)</f>
        <v>0</v>
      </c>
      <c r="AL373" s="1115">
        <f t="shared" ref="AL373:AL375" si="256">IF(D373="","",AQ373+AR373)</f>
        <v>0</v>
      </c>
      <c r="AM373" s="1115">
        <f t="shared" ref="AM373:AM375" si="257">IF(D373="","",COUNTIF(F373:AJ373,"休"))</f>
        <v>0</v>
      </c>
      <c r="AN373" s="1116" t="str">
        <f t="shared" ref="AN373:AN375" si="258">IF(D373="","",IFERROR(ROUND(AM373/AK373,3),""))</f>
        <v/>
      </c>
      <c r="AO373" s="3587"/>
      <c r="AP373" s="1035"/>
      <c r="AQ373" s="1117">
        <f>+COUNTIF(F373:AJ373,"－")</f>
        <v>0</v>
      </c>
      <c r="AR373" s="1117">
        <f>+COUNTIF(F373:AJ373,"外")</f>
        <v>0</v>
      </c>
    </row>
    <row r="374" spans="2:44" s="1165" customFormat="1">
      <c r="B374" s="3581"/>
      <c r="C374" s="3584"/>
      <c r="D374" s="1035"/>
      <c r="E374" s="1139"/>
      <c r="F374" s="1119"/>
      <c r="G374" s="1120"/>
      <c r="H374" s="1120"/>
      <c r="I374" s="1120"/>
      <c r="J374" s="1120"/>
      <c r="K374" s="1120"/>
      <c r="L374" s="1120"/>
      <c r="M374" s="1120"/>
      <c r="N374" s="1120"/>
      <c r="O374" s="1120"/>
      <c r="P374" s="1120"/>
      <c r="Q374" s="1120"/>
      <c r="R374" s="1120"/>
      <c r="S374" s="1120"/>
      <c r="T374" s="1120"/>
      <c r="U374" s="1120"/>
      <c r="V374" s="1120"/>
      <c r="W374" s="1120"/>
      <c r="X374" s="1120"/>
      <c r="Y374" s="1120"/>
      <c r="Z374" s="1120"/>
      <c r="AA374" s="1120"/>
      <c r="AB374" s="1120"/>
      <c r="AC374" s="1120"/>
      <c r="AD374" s="1120"/>
      <c r="AE374" s="1120"/>
      <c r="AF374" s="1120"/>
      <c r="AG374" s="1120"/>
      <c r="AH374" s="1120"/>
      <c r="AI374" s="1120"/>
      <c r="AJ374" s="1172"/>
      <c r="AK374" s="1114" t="str">
        <f t="shared" si="255"/>
        <v/>
      </c>
      <c r="AL374" s="1115" t="str">
        <f t="shared" si="256"/>
        <v/>
      </c>
      <c r="AM374" s="1115" t="str">
        <f t="shared" si="257"/>
        <v/>
      </c>
      <c r="AN374" s="1116" t="str">
        <f t="shared" si="258"/>
        <v/>
      </c>
      <c r="AO374" s="3587"/>
      <c r="AP374" s="1035"/>
      <c r="AQ374" s="1117">
        <f>+COUNTIF(F374:AJ374,"－")</f>
        <v>0</v>
      </c>
      <c r="AR374" s="1117">
        <f>+COUNTIF(F374:AJ374,"外")</f>
        <v>0</v>
      </c>
    </row>
    <row r="375" spans="2:44" s="1165" customFormat="1">
      <c r="B375" s="3581"/>
      <c r="C375" s="3585"/>
      <c r="D375" s="1140"/>
      <c r="E375" s="1141"/>
      <c r="F375" s="1191"/>
      <c r="G375" s="1180"/>
      <c r="H375" s="1180"/>
      <c r="I375" s="1180"/>
      <c r="J375" s="1180"/>
      <c r="K375" s="1180"/>
      <c r="L375" s="1180"/>
      <c r="M375" s="1180"/>
      <c r="N375" s="1180"/>
      <c r="O375" s="1180"/>
      <c r="P375" s="1180"/>
      <c r="Q375" s="1180"/>
      <c r="R375" s="1180"/>
      <c r="S375" s="1180"/>
      <c r="T375" s="1180"/>
      <c r="U375" s="1180"/>
      <c r="V375" s="1180"/>
      <c r="W375" s="1180"/>
      <c r="X375" s="1180"/>
      <c r="Y375" s="1180"/>
      <c r="Z375" s="1180"/>
      <c r="AA375" s="1180"/>
      <c r="AB375" s="1180"/>
      <c r="AC375" s="1180"/>
      <c r="AD375" s="1180"/>
      <c r="AE375" s="1180"/>
      <c r="AF375" s="1180"/>
      <c r="AG375" s="1180"/>
      <c r="AH375" s="1180"/>
      <c r="AI375" s="1180"/>
      <c r="AJ375" s="1192"/>
      <c r="AK375" s="1114" t="str">
        <f t="shared" si="255"/>
        <v/>
      </c>
      <c r="AL375" s="1115" t="str">
        <f t="shared" si="256"/>
        <v/>
      </c>
      <c r="AM375" s="1115" t="str">
        <f t="shared" si="257"/>
        <v/>
      </c>
      <c r="AN375" s="1116" t="str">
        <f t="shared" si="258"/>
        <v/>
      </c>
      <c r="AO375" s="3587"/>
      <c r="AP375" s="1035"/>
      <c r="AQ375" s="1117">
        <f>+COUNTIF(F375:AJ375,"－")</f>
        <v>0</v>
      </c>
      <c r="AR375" s="1117">
        <f>+COUNTIF(F375:AJ375,"外")</f>
        <v>0</v>
      </c>
    </row>
    <row r="376" spans="2:44" s="1165" customFormat="1" ht="14.4">
      <c r="B376" s="3581"/>
      <c r="C376" s="3583" t="s">
        <v>834</v>
      </c>
      <c r="D376" s="1103" t="s">
        <v>1951</v>
      </c>
      <c r="E376" s="1143" t="s">
        <v>1948</v>
      </c>
      <c r="F376" s="1105" t="s">
        <v>865</v>
      </c>
      <c r="G376" s="1106" t="s">
        <v>865</v>
      </c>
      <c r="H376" s="1106" t="s">
        <v>865</v>
      </c>
      <c r="I376" s="1106" t="s">
        <v>865</v>
      </c>
      <c r="J376" s="1106" t="s">
        <v>865</v>
      </c>
      <c r="K376" s="1106" t="s">
        <v>865</v>
      </c>
      <c r="L376" s="1106" t="s">
        <v>865</v>
      </c>
      <c r="M376" s="1106" t="s">
        <v>865</v>
      </c>
      <c r="N376" s="1106" t="s">
        <v>865</v>
      </c>
      <c r="O376" s="1106" t="s">
        <v>865</v>
      </c>
      <c r="P376" s="1106" t="s">
        <v>865</v>
      </c>
      <c r="Q376" s="1106" t="s">
        <v>865</v>
      </c>
      <c r="R376" s="1106" t="s">
        <v>865</v>
      </c>
      <c r="S376" s="1106" t="s">
        <v>865</v>
      </c>
      <c r="T376" s="1106" t="s">
        <v>865</v>
      </c>
      <c r="U376" s="1106" t="s">
        <v>865</v>
      </c>
      <c r="V376" s="1106" t="s">
        <v>865</v>
      </c>
      <c r="W376" s="1106" t="s">
        <v>865</v>
      </c>
      <c r="X376" s="1106" t="s">
        <v>865</v>
      </c>
      <c r="Y376" s="1106" t="s">
        <v>865</v>
      </c>
      <c r="Z376" s="1106" t="s">
        <v>865</v>
      </c>
      <c r="AA376" s="1106" t="s">
        <v>865</v>
      </c>
      <c r="AB376" s="1106" t="s">
        <v>865</v>
      </c>
      <c r="AC376" s="1106" t="s">
        <v>865</v>
      </c>
      <c r="AD376" s="1106" t="s">
        <v>865</v>
      </c>
      <c r="AE376" s="1106" t="s">
        <v>865</v>
      </c>
      <c r="AF376" s="1106" t="s">
        <v>865</v>
      </c>
      <c r="AG376" s="1106" t="s">
        <v>865</v>
      </c>
      <c r="AH376" s="1106" t="s">
        <v>865</v>
      </c>
      <c r="AI376" s="1106" t="s">
        <v>865</v>
      </c>
      <c r="AJ376" s="1188" t="s">
        <v>865</v>
      </c>
      <c r="AK376" s="1135"/>
      <c r="AL376" s="1117"/>
      <c r="AM376" s="1144"/>
      <c r="AN376" s="1137"/>
      <c r="AO376" s="3587"/>
      <c r="AP376" s="1035"/>
      <c r="AQ376" s="1039"/>
      <c r="AR376" s="1039"/>
    </row>
    <row r="377" spans="2:44" s="1165" customFormat="1">
      <c r="B377" s="3581"/>
      <c r="C377" s="3584"/>
      <c r="D377" s="1145" t="s">
        <v>1936</v>
      </c>
      <c r="E377" s="1110"/>
      <c r="F377" s="1179"/>
      <c r="G377" s="1130"/>
      <c r="H377" s="1130"/>
      <c r="I377" s="1130"/>
      <c r="J377" s="1130"/>
      <c r="K377" s="1130"/>
      <c r="L377" s="1130"/>
      <c r="M377" s="1130"/>
      <c r="N377" s="1130"/>
      <c r="O377" s="1130"/>
      <c r="P377" s="1130"/>
      <c r="Q377" s="1130"/>
      <c r="R377" s="1130"/>
      <c r="S377" s="1130"/>
      <c r="T377" s="1130"/>
      <c r="U377" s="1130"/>
      <c r="V377" s="1130"/>
      <c r="W377" s="1130"/>
      <c r="X377" s="1130"/>
      <c r="Y377" s="1130"/>
      <c r="Z377" s="1130"/>
      <c r="AA377" s="1130"/>
      <c r="AB377" s="1130"/>
      <c r="AC377" s="1130"/>
      <c r="AD377" s="1130"/>
      <c r="AE377" s="1130"/>
      <c r="AF377" s="1130"/>
      <c r="AG377" s="1130"/>
      <c r="AH377" s="1130"/>
      <c r="AI377" s="1130"/>
      <c r="AJ377" s="1193"/>
      <c r="AK377" s="1114">
        <f>IF(D377="","",COUNT($F$362:$AJ$362)-AL377)</f>
        <v>0</v>
      </c>
      <c r="AL377" s="1115">
        <f>IF(D377="","",AQ377+AR377)</f>
        <v>0</v>
      </c>
      <c r="AM377" s="1115">
        <f>IF(D377="","",COUNTIF(F377:AJ377,"休"))</f>
        <v>0</v>
      </c>
      <c r="AN377" s="1116" t="str">
        <f>IF(D377="","",IFERROR(ROUND(AM377/AK377,3),""))</f>
        <v/>
      </c>
      <c r="AO377" s="3587"/>
      <c r="AP377" s="1035"/>
      <c r="AQ377" s="1117">
        <f>+COUNTIF(F377:AJ377,"－")</f>
        <v>0</v>
      </c>
      <c r="AR377" s="1117">
        <f>+COUNTIF(F377:AJ377,"外")</f>
        <v>0</v>
      </c>
    </row>
    <row r="378" spans="2:44" s="1165" customFormat="1">
      <c r="B378" s="3581"/>
      <c r="C378" s="3584"/>
      <c r="D378" s="1035"/>
      <c r="E378" s="1139"/>
      <c r="F378" s="1119"/>
      <c r="G378" s="1120"/>
      <c r="H378" s="1120"/>
      <c r="I378" s="1120"/>
      <c r="J378" s="1120"/>
      <c r="K378" s="1120"/>
      <c r="L378" s="1120"/>
      <c r="M378" s="1120"/>
      <c r="N378" s="1120"/>
      <c r="O378" s="1120"/>
      <c r="P378" s="1120"/>
      <c r="Q378" s="1120"/>
      <c r="R378" s="1120"/>
      <c r="S378" s="1120"/>
      <c r="T378" s="1120"/>
      <c r="U378" s="1120"/>
      <c r="V378" s="1120"/>
      <c r="W378" s="1120"/>
      <c r="X378" s="1120"/>
      <c r="Y378" s="1120"/>
      <c r="Z378" s="1120"/>
      <c r="AA378" s="1120"/>
      <c r="AB378" s="1120"/>
      <c r="AC378" s="1120"/>
      <c r="AD378" s="1120"/>
      <c r="AE378" s="1120"/>
      <c r="AF378" s="1120"/>
      <c r="AG378" s="1120"/>
      <c r="AH378" s="1120"/>
      <c r="AI378" s="1120"/>
      <c r="AJ378" s="1172"/>
      <c r="AK378" s="1114" t="str">
        <f t="shared" ref="AK378:AK380" si="259">IF(D378="","",COUNT($F$362:$AJ$362)-AL378)</f>
        <v/>
      </c>
      <c r="AL378" s="1115" t="str">
        <f t="shared" ref="AL378:AL380" si="260">IF(D378="","",AQ378+AR378)</f>
        <v/>
      </c>
      <c r="AM378" s="1115" t="str">
        <f t="shared" ref="AM378:AM380" si="261">IF(D378="","",COUNTIF(F378:AJ378,"休"))</f>
        <v/>
      </c>
      <c r="AN378" s="1116" t="str">
        <f t="shared" ref="AN378:AN380" si="262">IF(D378="","",IFERROR(ROUND(AM378/AK378,3),""))</f>
        <v/>
      </c>
      <c r="AO378" s="3587"/>
      <c r="AP378" s="1035"/>
      <c r="AQ378" s="1117">
        <f>+COUNTIF(F378:AJ378,"－")</f>
        <v>0</v>
      </c>
      <c r="AR378" s="1117">
        <f>+COUNTIF(F378:AJ378,"外")</f>
        <v>0</v>
      </c>
    </row>
    <row r="379" spans="2:44" s="1165" customFormat="1">
      <c r="B379" s="3581"/>
      <c r="C379" s="3584"/>
      <c r="D379" s="1147"/>
      <c r="E379" s="1139"/>
      <c r="F379" s="1119"/>
      <c r="G379" s="1120"/>
      <c r="H379" s="1120"/>
      <c r="I379" s="1120"/>
      <c r="J379" s="1120"/>
      <c r="K379" s="1120"/>
      <c r="L379" s="1120"/>
      <c r="M379" s="1120"/>
      <c r="N379" s="1120"/>
      <c r="O379" s="1120"/>
      <c r="P379" s="1120"/>
      <c r="Q379" s="1120"/>
      <c r="R379" s="1120"/>
      <c r="S379" s="1120"/>
      <c r="T379" s="1120"/>
      <c r="U379" s="1120"/>
      <c r="V379" s="1120"/>
      <c r="W379" s="1120"/>
      <c r="X379" s="1120"/>
      <c r="Y379" s="1120"/>
      <c r="Z379" s="1120"/>
      <c r="AA379" s="1120"/>
      <c r="AB379" s="1120"/>
      <c r="AC379" s="1120"/>
      <c r="AD379" s="1120"/>
      <c r="AE379" s="1120"/>
      <c r="AF379" s="1120"/>
      <c r="AG379" s="1120"/>
      <c r="AH379" s="1120"/>
      <c r="AI379" s="1120"/>
      <c r="AJ379" s="1172"/>
      <c r="AK379" s="1114" t="str">
        <f t="shared" si="259"/>
        <v/>
      </c>
      <c r="AL379" s="1115" t="str">
        <f t="shared" si="260"/>
        <v/>
      </c>
      <c r="AM379" s="1115" t="str">
        <f t="shared" si="261"/>
        <v/>
      </c>
      <c r="AN379" s="1116" t="str">
        <f t="shared" si="262"/>
        <v/>
      </c>
      <c r="AO379" s="3587"/>
      <c r="AP379" s="1035"/>
      <c r="AQ379" s="1117">
        <f>+COUNTIF(F379:AJ379,"－")</f>
        <v>0</v>
      </c>
      <c r="AR379" s="1117">
        <f>+COUNTIF(F379:AJ379,"外")</f>
        <v>0</v>
      </c>
    </row>
    <row r="380" spans="2:44" s="1165" customFormat="1" ht="13.8" thickBot="1">
      <c r="B380" s="3582"/>
      <c r="C380" s="3585"/>
      <c r="D380" s="1140"/>
      <c r="E380" s="1141"/>
      <c r="F380" s="1191"/>
      <c r="G380" s="1180"/>
      <c r="H380" s="1180"/>
      <c r="I380" s="1180"/>
      <c r="J380" s="1180"/>
      <c r="K380" s="1180"/>
      <c r="L380" s="1180"/>
      <c r="M380" s="1180"/>
      <c r="N380" s="1180"/>
      <c r="O380" s="1180"/>
      <c r="P380" s="1180"/>
      <c r="Q380" s="1180"/>
      <c r="R380" s="1180"/>
      <c r="S380" s="1180"/>
      <c r="T380" s="1180"/>
      <c r="U380" s="1180"/>
      <c r="V380" s="1180"/>
      <c r="W380" s="1180"/>
      <c r="X380" s="1180"/>
      <c r="Y380" s="1180"/>
      <c r="Z380" s="1180"/>
      <c r="AA380" s="1180"/>
      <c r="AB380" s="1180"/>
      <c r="AC380" s="1180"/>
      <c r="AD380" s="1180"/>
      <c r="AE380" s="1180"/>
      <c r="AF380" s="1180"/>
      <c r="AG380" s="1180"/>
      <c r="AH380" s="1180"/>
      <c r="AI380" s="1180"/>
      <c r="AJ380" s="1192"/>
      <c r="AK380" s="1150" t="str">
        <f t="shared" si="259"/>
        <v/>
      </c>
      <c r="AL380" s="1132" t="str">
        <f t="shared" si="260"/>
        <v/>
      </c>
      <c r="AM380" s="1132" t="str">
        <f t="shared" si="261"/>
        <v/>
      </c>
      <c r="AN380" s="1116" t="str">
        <f t="shared" si="262"/>
        <v/>
      </c>
      <c r="AO380" s="3588"/>
      <c r="AP380" s="1035"/>
      <c r="AQ380" s="1117">
        <f>+COUNTIF(F380:AJ380,"－")</f>
        <v>0</v>
      </c>
      <c r="AR380" s="1117">
        <f>+COUNTIF(F380:AJ380,"外")</f>
        <v>0</v>
      </c>
    </row>
    <row r="381" spans="2:44" ht="13.8" thickBot="1">
      <c r="B381" s="1152"/>
      <c r="C381" s="1153"/>
      <c r="D381" s="1147"/>
      <c r="E381" s="1089"/>
      <c r="F381" s="1113"/>
      <c r="G381" s="1113"/>
      <c r="H381" s="1113"/>
      <c r="I381" s="1113"/>
      <c r="J381" s="1113"/>
      <c r="K381" s="1113"/>
      <c r="L381" s="1113"/>
      <c r="M381" s="1113"/>
      <c r="N381" s="1113"/>
      <c r="O381" s="1113"/>
      <c r="P381" s="1113"/>
      <c r="Q381" s="1113"/>
      <c r="R381" s="1113"/>
      <c r="S381" s="1113"/>
      <c r="T381" s="1113"/>
      <c r="U381" s="1113"/>
      <c r="V381" s="1113"/>
      <c r="W381" s="1113"/>
      <c r="X381" s="1113"/>
      <c r="Y381" s="1113"/>
      <c r="Z381" s="1113"/>
      <c r="AA381" s="1113"/>
      <c r="AB381" s="1113"/>
      <c r="AC381" s="1113"/>
      <c r="AD381" s="1113"/>
      <c r="AE381" s="1113"/>
      <c r="AF381" s="1113"/>
      <c r="AG381" s="1113"/>
      <c r="AH381" s="1113"/>
      <c r="AI381" s="1113"/>
      <c r="AJ381" s="1113"/>
      <c r="AK381" s="1154"/>
      <c r="AL381" s="1155"/>
      <c r="AN381" s="1156" t="s">
        <v>1952</v>
      </c>
      <c r="AO381" s="1157" t="e">
        <f>IF(AO365&gt;=0.285,"OK","NG")</f>
        <v>#DIV/0!</v>
      </c>
      <c r="AQ381" s="1155"/>
      <c r="AR381" s="1155"/>
    </row>
    <row r="382" spans="2:44" s="1165" customFormat="1">
      <c r="E382" s="1184"/>
      <c r="F382" s="1184"/>
      <c r="G382" s="1184"/>
      <c r="H382" s="1184"/>
      <c r="I382" s="1184"/>
      <c r="J382" s="1184"/>
      <c r="K382" s="1184"/>
      <c r="L382" s="1184"/>
      <c r="M382" s="1184"/>
      <c r="N382" s="1184"/>
      <c r="O382" s="1184"/>
      <c r="P382" s="1184"/>
      <c r="Q382" s="1184"/>
      <c r="R382" s="1184"/>
      <c r="S382" s="1184"/>
      <c r="T382" s="1184"/>
      <c r="U382" s="1184"/>
      <c r="V382" s="1184"/>
      <c r="W382" s="1184"/>
      <c r="X382" s="1184"/>
      <c r="Y382" s="1184"/>
      <c r="Z382" s="1184"/>
      <c r="AA382" s="1184"/>
      <c r="AB382" s="1184"/>
      <c r="AC382" s="1184"/>
      <c r="AD382" s="1184"/>
      <c r="AE382" s="1184"/>
      <c r="AF382" s="1184"/>
      <c r="AG382" s="1184"/>
      <c r="AH382" s="1184"/>
      <c r="AI382" s="1184"/>
      <c r="AJ382" s="1184"/>
      <c r="AL382" s="1184"/>
      <c r="AN382" s="1185"/>
    </row>
    <row r="383" spans="2:44" hidden="1">
      <c r="F383" s="1036" t="e">
        <f>YEAR(F386)</f>
        <v>#VALUE!</v>
      </c>
      <c r="G383" s="1036" t="e">
        <f>MONTH(F386)</f>
        <v>#VALUE!</v>
      </c>
    </row>
    <row r="384" spans="2:44">
      <c r="B384" s="3589"/>
      <c r="C384" s="3590"/>
      <c r="D384" s="3591"/>
      <c r="E384" s="1159" t="s">
        <v>1940</v>
      </c>
      <c r="F384" s="3598" t="e">
        <f>F386</f>
        <v>#VALUE!</v>
      </c>
      <c r="G384" s="3599"/>
      <c r="H384" s="3599"/>
      <c r="I384" s="3599"/>
      <c r="J384" s="3599"/>
      <c r="K384" s="3599"/>
      <c r="L384" s="3599"/>
      <c r="M384" s="3599"/>
      <c r="N384" s="3599"/>
      <c r="O384" s="3599"/>
      <c r="P384" s="3599"/>
      <c r="Q384" s="3599"/>
      <c r="R384" s="3599"/>
      <c r="S384" s="3599"/>
      <c r="T384" s="3599"/>
      <c r="U384" s="3599"/>
      <c r="V384" s="3599"/>
      <c r="W384" s="3599"/>
      <c r="X384" s="3599"/>
      <c r="Y384" s="3599"/>
      <c r="Z384" s="3599"/>
      <c r="AA384" s="3599"/>
      <c r="AB384" s="3599"/>
      <c r="AC384" s="3599"/>
      <c r="AD384" s="3599"/>
      <c r="AE384" s="3599"/>
      <c r="AF384" s="3599"/>
      <c r="AG384" s="3599"/>
      <c r="AH384" s="3599"/>
      <c r="AI384" s="3599"/>
      <c r="AJ384" s="3599"/>
      <c r="AK384" s="3601" t="s">
        <v>835</v>
      </c>
      <c r="AL384" s="3604" t="s">
        <v>836</v>
      </c>
      <c r="AM384" s="3607" t="s">
        <v>828</v>
      </c>
      <c r="AN384" s="3555" t="s">
        <v>1941</v>
      </c>
      <c r="AO384" s="3553" t="s">
        <v>1942</v>
      </c>
      <c r="AQ384" s="3576" t="s">
        <v>1968</v>
      </c>
      <c r="AR384" s="3576" t="s">
        <v>864</v>
      </c>
    </row>
    <row r="385" spans="2:44" hidden="1">
      <c r="B385" s="3592"/>
      <c r="C385" s="3593"/>
      <c r="D385" s="3594"/>
      <c r="E385" s="1160"/>
      <c r="F385" s="1096" t="e">
        <f>DATE($F383,$G383,1)</f>
        <v>#VALUE!</v>
      </c>
      <c r="G385" s="1096" t="e">
        <f t="shared" ref="G385:AJ385" si="263">F385+1</f>
        <v>#VALUE!</v>
      </c>
      <c r="H385" s="1096" t="e">
        <f t="shared" si="263"/>
        <v>#VALUE!</v>
      </c>
      <c r="I385" s="1096" t="e">
        <f t="shared" si="263"/>
        <v>#VALUE!</v>
      </c>
      <c r="J385" s="1096" t="e">
        <f t="shared" si="263"/>
        <v>#VALUE!</v>
      </c>
      <c r="K385" s="1096" t="e">
        <f t="shared" si="263"/>
        <v>#VALUE!</v>
      </c>
      <c r="L385" s="1096" t="e">
        <f t="shared" si="263"/>
        <v>#VALUE!</v>
      </c>
      <c r="M385" s="1096" t="e">
        <f t="shared" si="263"/>
        <v>#VALUE!</v>
      </c>
      <c r="N385" s="1096" t="e">
        <f t="shared" si="263"/>
        <v>#VALUE!</v>
      </c>
      <c r="O385" s="1096" t="e">
        <f t="shared" si="263"/>
        <v>#VALUE!</v>
      </c>
      <c r="P385" s="1096" t="e">
        <f t="shared" si="263"/>
        <v>#VALUE!</v>
      </c>
      <c r="Q385" s="1096" t="e">
        <f t="shared" si="263"/>
        <v>#VALUE!</v>
      </c>
      <c r="R385" s="1096" t="e">
        <f t="shared" si="263"/>
        <v>#VALUE!</v>
      </c>
      <c r="S385" s="1096" t="e">
        <f t="shared" si="263"/>
        <v>#VALUE!</v>
      </c>
      <c r="T385" s="1096" t="e">
        <f t="shared" si="263"/>
        <v>#VALUE!</v>
      </c>
      <c r="U385" s="1096" t="e">
        <f t="shared" si="263"/>
        <v>#VALUE!</v>
      </c>
      <c r="V385" s="1096" t="e">
        <f t="shared" si="263"/>
        <v>#VALUE!</v>
      </c>
      <c r="W385" s="1096" t="e">
        <f t="shared" si="263"/>
        <v>#VALUE!</v>
      </c>
      <c r="X385" s="1096" t="e">
        <f t="shared" si="263"/>
        <v>#VALUE!</v>
      </c>
      <c r="Y385" s="1096" t="e">
        <f t="shared" si="263"/>
        <v>#VALUE!</v>
      </c>
      <c r="Z385" s="1096" t="e">
        <f t="shared" si="263"/>
        <v>#VALUE!</v>
      </c>
      <c r="AA385" s="1096" t="e">
        <f t="shared" si="263"/>
        <v>#VALUE!</v>
      </c>
      <c r="AB385" s="1096" t="e">
        <f t="shared" si="263"/>
        <v>#VALUE!</v>
      </c>
      <c r="AC385" s="1096" t="e">
        <f t="shared" si="263"/>
        <v>#VALUE!</v>
      </c>
      <c r="AD385" s="1096" t="e">
        <f t="shared" si="263"/>
        <v>#VALUE!</v>
      </c>
      <c r="AE385" s="1096" t="e">
        <f t="shared" si="263"/>
        <v>#VALUE!</v>
      </c>
      <c r="AF385" s="1096" t="e">
        <f t="shared" si="263"/>
        <v>#VALUE!</v>
      </c>
      <c r="AG385" s="1096" t="e">
        <f t="shared" si="263"/>
        <v>#VALUE!</v>
      </c>
      <c r="AH385" s="1096" t="e">
        <f t="shared" si="263"/>
        <v>#VALUE!</v>
      </c>
      <c r="AI385" s="1096" t="e">
        <f t="shared" si="263"/>
        <v>#VALUE!</v>
      </c>
      <c r="AJ385" s="1096" t="e">
        <f t="shared" si="263"/>
        <v>#VALUE!</v>
      </c>
      <c r="AK385" s="3602"/>
      <c r="AL385" s="3605"/>
      <c r="AM385" s="3608"/>
      <c r="AN385" s="3555"/>
      <c r="AO385" s="3553"/>
      <c r="AQ385" s="3576"/>
      <c r="AR385" s="3576"/>
    </row>
    <row r="386" spans="2:44">
      <c r="B386" s="3592"/>
      <c r="C386" s="3593"/>
      <c r="D386" s="3594"/>
      <c r="E386" s="1161" t="s">
        <v>1944</v>
      </c>
      <c r="F386" s="1162" t="e">
        <f>IF(EDATE(F361,1)&gt;$F$7,"",EDATE(F361,1))</f>
        <v>#VALUE!</v>
      </c>
      <c r="G386" s="1096" t="e">
        <f t="shared" ref="G386:AJ386" si="264">IF(G385&gt;$F$7,"",IF(F386=EOMONTH(DATE($F383,$G383,1),0),"",IF(F386="","",F386+1)))</f>
        <v>#VALUE!</v>
      </c>
      <c r="H386" s="1096" t="e">
        <f t="shared" si="264"/>
        <v>#VALUE!</v>
      </c>
      <c r="I386" s="1096" t="e">
        <f t="shared" si="264"/>
        <v>#VALUE!</v>
      </c>
      <c r="J386" s="1096" t="e">
        <f t="shared" si="264"/>
        <v>#VALUE!</v>
      </c>
      <c r="K386" s="1096" t="e">
        <f t="shared" si="264"/>
        <v>#VALUE!</v>
      </c>
      <c r="L386" s="1096" t="e">
        <f t="shared" si="264"/>
        <v>#VALUE!</v>
      </c>
      <c r="M386" s="1096" t="e">
        <f t="shared" si="264"/>
        <v>#VALUE!</v>
      </c>
      <c r="N386" s="1096" t="e">
        <f t="shared" si="264"/>
        <v>#VALUE!</v>
      </c>
      <c r="O386" s="1096" t="e">
        <f t="shared" si="264"/>
        <v>#VALUE!</v>
      </c>
      <c r="P386" s="1096" t="e">
        <f t="shared" si="264"/>
        <v>#VALUE!</v>
      </c>
      <c r="Q386" s="1096" t="e">
        <f t="shared" si="264"/>
        <v>#VALUE!</v>
      </c>
      <c r="R386" s="1096" t="e">
        <f t="shared" si="264"/>
        <v>#VALUE!</v>
      </c>
      <c r="S386" s="1096" t="e">
        <f t="shared" si="264"/>
        <v>#VALUE!</v>
      </c>
      <c r="T386" s="1096" t="e">
        <f t="shared" si="264"/>
        <v>#VALUE!</v>
      </c>
      <c r="U386" s="1096" t="e">
        <f t="shared" si="264"/>
        <v>#VALUE!</v>
      </c>
      <c r="V386" s="1096" t="e">
        <f t="shared" si="264"/>
        <v>#VALUE!</v>
      </c>
      <c r="W386" s="1096" t="e">
        <f t="shared" si="264"/>
        <v>#VALUE!</v>
      </c>
      <c r="X386" s="1096" t="e">
        <f t="shared" si="264"/>
        <v>#VALUE!</v>
      </c>
      <c r="Y386" s="1096" t="e">
        <f t="shared" si="264"/>
        <v>#VALUE!</v>
      </c>
      <c r="Z386" s="1096" t="e">
        <f t="shared" si="264"/>
        <v>#VALUE!</v>
      </c>
      <c r="AA386" s="1096" t="e">
        <f t="shared" si="264"/>
        <v>#VALUE!</v>
      </c>
      <c r="AB386" s="1096" t="e">
        <f t="shared" si="264"/>
        <v>#VALUE!</v>
      </c>
      <c r="AC386" s="1096" t="e">
        <f t="shared" si="264"/>
        <v>#VALUE!</v>
      </c>
      <c r="AD386" s="1096" t="e">
        <f t="shared" si="264"/>
        <v>#VALUE!</v>
      </c>
      <c r="AE386" s="1096" t="e">
        <f t="shared" si="264"/>
        <v>#VALUE!</v>
      </c>
      <c r="AF386" s="1096" t="e">
        <f t="shared" si="264"/>
        <v>#VALUE!</v>
      </c>
      <c r="AG386" s="1096" t="e">
        <f t="shared" si="264"/>
        <v>#VALUE!</v>
      </c>
      <c r="AH386" s="1096" t="e">
        <f t="shared" si="264"/>
        <v>#VALUE!</v>
      </c>
      <c r="AI386" s="1096" t="e">
        <f t="shared" si="264"/>
        <v>#VALUE!</v>
      </c>
      <c r="AJ386" s="1096" t="e">
        <f t="shared" si="264"/>
        <v>#VALUE!</v>
      </c>
      <c r="AK386" s="3602"/>
      <c r="AL386" s="3605"/>
      <c r="AM386" s="3608"/>
      <c r="AN386" s="3555"/>
      <c r="AO386" s="3553"/>
      <c r="AQ386" s="3576"/>
      <c r="AR386" s="3576"/>
    </row>
    <row r="387" spans="2:44" s="1165" customFormat="1">
      <c r="B387" s="3595"/>
      <c r="C387" s="3596"/>
      <c r="D387" s="3597"/>
      <c r="E387" s="1163" t="s">
        <v>820</v>
      </c>
      <c r="F387" s="1164" t="str">
        <f>IFERROR(TEXT(WEEKDAY(+F386),"aaa"),"")</f>
        <v/>
      </c>
      <c r="G387" s="1164" t="str">
        <f t="shared" ref="G387:AJ387" si="265">IFERROR(TEXT(WEEKDAY(+G386),"aaa"),"")</f>
        <v/>
      </c>
      <c r="H387" s="1164" t="str">
        <f t="shared" si="265"/>
        <v/>
      </c>
      <c r="I387" s="1164" t="str">
        <f t="shared" si="265"/>
        <v/>
      </c>
      <c r="J387" s="1164" t="str">
        <f t="shared" si="265"/>
        <v/>
      </c>
      <c r="K387" s="1164" t="str">
        <f t="shared" si="265"/>
        <v/>
      </c>
      <c r="L387" s="1164" t="str">
        <f t="shared" si="265"/>
        <v/>
      </c>
      <c r="M387" s="1164" t="str">
        <f t="shared" si="265"/>
        <v/>
      </c>
      <c r="N387" s="1164" t="str">
        <f t="shared" si="265"/>
        <v/>
      </c>
      <c r="O387" s="1164" t="str">
        <f t="shared" si="265"/>
        <v/>
      </c>
      <c r="P387" s="1164" t="str">
        <f t="shared" si="265"/>
        <v/>
      </c>
      <c r="Q387" s="1164" t="str">
        <f t="shared" si="265"/>
        <v/>
      </c>
      <c r="R387" s="1164" t="str">
        <f t="shared" si="265"/>
        <v/>
      </c>
      <c r="S387" s="1164" t="str">
        <f t="shared" si="265"/>
        <v/>
      </c>
      <c r="T387" s="1164" t="str">
        <f t="shared" si="265"/>
        <v/>
      </c>
      <c r="U387" s="1164" t="str">
        <f t="shared" si="265"/>
        <v/>
      </c>
      <c r="V387" s="1164" t="str">
        <f t="shared" si="265"/>
        <v/>
      </c>
      <c r="W387" s="1164" t="str">
        <f t="shared" si="265"/>
        <v/>
      </c>
      <c r="X387" s="1164" t="str">
        <f t="shared" si="265"/>
        <v/>
      </c>
      <c r="Y387" s="1164" t="str">
        <f t="shared" si="265"/>
        <v/>
      </c>
      <c r="Z387" s="1164" t="str">
        <f t="shared" si="265"/>
        <v/>
      </c>
      <c r="AA387" s="1164" t="str">
        <f t="shared" si="265"/>
        <v/>
      </c>
      <c r="AB387" s="1164" t="str">
        <f t="shared" si="265"/>
        <v/>
      </c>
      <c r="AC387" s="1164" t="str">
        <f t="shared" si="265"/>
        <v/>
      </c>
      <c r="AD387" s="1164" t="str">
        <f t="shared" si="265"/>
        <v/>
      </c>
      <c r="AE387" s="1164" t="str">
        <f t="shared" si="265"/>
        <v/>
      </c>
      <c r="AF387" s="1164" t="str">
        <f t="shared" si="265"/>
        <v/>
      </c>
      <c r="AG387" s="1164" t="str">
        <f t="shared" si="265"/>
        <v/>
      </c>
      <c r="AH387" s="1164" t="str">
        <f t="shared" si="265"/>
        <v/>
      </c>
      <c r="AI387" s="1164" t="str">
        <f t="shared" si="265"/>
        <v/>
      </c>
      <c r="AJ387" s="1164" t="str">
        <f t="shared" si="265"/>
        <v/>
      </c>
      <c r="AK387" s="3602"/>
      <c r="AL387" s="3605"/>
      <c r="AM387" s="3608"/>
      <c r="AN387" s="3555"/>
      <c r="AO387" s="3553"/>
      <c r="AP387" s="1035"/>
      <c r="AQ387" s="3576"/>
      <c r="AR387" s="3576"/>
    </row>
    <row r="388" spans="2:44" s="1165" customFormat="1" ht="21" customHeight="1">
      <c r="B388" s="1166" t="s">
        <v>1945</v>
      </c>
      <c r="C388" s="1167" t="s">
        <v>1959</v>
      </c>
      <c r="D388" s="1103" t="s">
        <v>1947</v>
      </c>
      <c r="E388" s="1104" t="s">
        <v>1948</v>
      </c>
      <c r="F388" s="1105" t="s">
        <v>865</v>
      </c>
      <c r="G388" s="1106" t="s">
        <v>865</v>
      </c>
      <c r="H388" s="1106" t="s">
        <v>865</v>
      </c>
      <c r="I388" s="1106" t="s">
        <v>865</v>
      </c>
      <c r="J388" s="1106" t="s">
        <v>865</v>
      </c>
      <c r="K388" s="1106" t="s">
        <v>865</v>
      </c>
      <c r="L388" s="1106" t="s">
        <v>865</v>
      </c>
      <c r="M388" s="1106" t="s">
        <v>865</v>
      </c>
      <c r="N388" s="1106" t="s">
        <v>865</v>
      </c>
      <c r="O388" s="1106" t="s">
        <v>865</v>
      </c>
      <c r="P388" s="1106" t="s">
        <v>865</v>
      </c>
      <c r="Q388" s="1106" t="s">
        <v>865</v>
      </c>
      <c r="R388" s="1106" t="s">
        <v>865</v>
      </c>
      <c r="S388" s="1106" t="s">
        <v>865</v>
      </c>
      <c r="T388" s="1106" t="s">
        <v>865</v>
      </c>
      <c r="U388" s="1106" t="s">
        <v>865</v>
      </c>
      <c r="V388" s="1106" t="s">
        <v>865</v>
      </c>
      <c r="W388" s="1106" t="s">
        <v>865</v>
      </c>
      <c r="X388" s="1106" t="s">
        <v>865</v>
      </c>
      <c r="Y388" s="1106" t="s">
        <v>865</v>
      </c>
      <c r="Z388" s="1106" t="s">
        <v>865</v>
      </c>
      <c r="AA388" s="1106" t="s">
        <v>865</v>
      </c>
      <c r="AB388" s="1106" t="s">
        <v>865</v>
      </c>
      <c r="AC388" s="1106" t="s">
        <v>865</v>
      </c>
      <c r="AD388" s="1106" t="s">
        <v>865</v>
      </c>
      <c r="AE388" s="1106" t="s">
        <v>865</v>
      </c>
      <c r="AF388" s="1106" t="s">
        <v>865</v>
      </c>
      <c r="AG388" s="1106" t="s">
        <v>865</v>
      </c>
      <c r="AH388" s="1106" t="s">
        <v>865</v>
      </c>
      <c r="AI388" s="1106" t="s">
        <v>865</v>
      </c>
      <c r="AJ388" s="1188" t="s">
        <v>865</v>
      </c>
      <c r="AK388" s="3603"/>
      <c r="AL388" s="3606"/>
      <c r="AM388" s="3609"/>
      <c r="AN388" s="1108" t="s">
        <v>1958</v>
      </c>
      <c r="AO388" s="1107" t="s">
        <v>863</v>
      </c>
      <c r="AP388" s="1035"/>
      <c r="AQ388" s="3577"/>
      <c r="AR388" s="3577"/>
    </row>
    <row r="389" spans="2:44" s="1165" customFormat="1" ht="13.5" customHeight="1">
      <c r="B389" s="3580" t="s">
        <v>830</v>
      </c>
      <c r="C389" s="3583" t="s">
        <v>831</v>
      </c>
      <c r="D389" s="1109" t="s">
        <v>1935</v>
      </c>
      <c r="E389" s="1110"/>
      <c r="F389" s="1189"/>
      <c r="G389" s="1175"/>
      <c r="H389" s="1175"/>
      <c r="I389" s="1175"/>
      <c r="J389" s="1175"/>
      <c r="K389" s="1175"/>
      <c r="L389" s="1175"/>
      <c r="M389" s="1175"/>
      <c r="N389" s="1175"/>
      <c r="O389" s="1175"/>
      <c r="P389" s="1175"/>
      <c r="Q389" s="1175"/>
      <c r="R389" s="1175"/>
      <c r="S389" s="1175"/>
      <c r="T389" s="1175"/>
      <c r="U389" s="1175"/>
      <c r="V389" s="1175"/>
      <c r="W389" s="1175"/>
      <c r="X389" s="1175"/>
      <c r="Y389" s="1175"/>
      <c r="Z389" s="1175"/>
      <c r="AA389" s="1175"/>
      <c r="AB389" s="1175"/>
      <c r="AC389" s="1175"/>
      <c r="AD389" s="1175"/>
      <c r="AE389" s="1175"/>
      <c r="AF389" s="1175"/>
      <c r="AG389" s="1175"/>
      <c r="AH389" s="1175"/>
      <c r="AI389" s="1175"/>
      <c r="AJ389" s="1190"/>
      <c r="AK389" s="1114">
        <f>IF(D389="","",COUNT($F$386:$AJ$386)-AL389)</f>
        <v>0</v>
      </c>
      <c r="AL389" s="1115">
        <f>IF(D389="","",AQ389+AR389)</f>
        <v>0</v>
      </c>
      <c r="AM389" s="1115">
        <f>IF(D389="","",COUNTIF(F389:AJ389,"休"))</f>
        <v>0</v>
      </c>
      <c r="AN389" s="1116" t="str">
        <f>IF(D389="","",IFERROR(ROUND(AM389/AK389,3),""))</f>
        <v/>
      </c>
      <c r="AO389" s="3586" t="e">
        <f>ROUND(AVERAGE(AN389:AN404),3)</f>
        <v>#DIV/0!</v>
      </c>
      <c r="AP389" s="1035"/>
      <c r="AQ389" s="1117">
        <f>+COUNTIF(F389:AJ389,"－")</f>
        <v>0</v>
      </c>
      <c r="AR389" s="1117">
        <f>+COUNTIF(F389:AJ389,"外")</f>
        <v>0</v>
      </c>
    </row>
    <row r="390" spans="2:44" s="1165" customFormat="1" ht="13.5" customHeight="1">
      <c r="B390" s="3581"/>
      <c r="C390" s="3584"/>
      <c r="D390" s="1118" t="s">
        <v>1936</v>
      </c>
      <c r="E390" s="1110"/>
      <c r="F390" s="1119"/>
      <c r="G390" s="1120"/>
      <c r="H390" s="1120"/>
      <c r="I390" s="1120"/>
      <c r="J390" s="1120"/>
      <c r="K390" s="1120"/>
      <c r="L390" s="1120"/>
      <c r="M390" s="1120"/>
      <c r="N390" s="1120"/>
      <c r="O390" s="1120"/>
      <c r="P390" s="1120"/>
      <c r="Q390" s="1120"/>
      <c r="R390" s="1120"/>
      <c r="S390" s="1120"/>
      <c r="T390" s="1120"/>
      <c r="U390" s="1120"/>
      <c r="V390" s="1120"/>
      <c r="W390" s="1120"/>
      <c r="X390" s="1120"/>
      <c r="Y390" s="1120"/>
      <c r="Z390" s="1120"/>
      <c r="AA390" s="1120"/>
      <c r="AB390" s="1120"/>
      <c r="AC390" s="1120"/>
      <c r="AD390" s="1120"/>
      <c r="AE390" s="1120"/>
      <c r="AF390" s="1120"/>
      <c r="AG390" s="1120"/>
      <c r="AH390" s="1120"/>
      <c r="AI390" s="1120"/>
      <c r="AJ390" s="1172"/>
      <c r="AK390" s="1114">
        <f t="shared" ref="AK390:AK394" si="266">IF(D390="","",COUNT($F$386:$AJ$386)-AL390)</f>
        <v>0</v>
      </c>
      <c r="AL390" s="1115">
        <f t="shared" ref="AL390:AL394" si="267">IF(D390="","",AQ390+AR390)</f>
        <v>0</v>
      </c>
      <c r="AM390" s="1115">
        <f t="shared" ref="AM390:AM394" si="268">IF(D390="","",COUNTIF(F390:AJ390,"休"))</f>
        <v>0</v>
      </c>
      <c r="AN390" s="1116" t="str">
        <f t="shared" ref="AN390:AN394" si="269">IF(D390="","",IFERROR(ROUND(AM390/AK390,3),""))</f>
        <v/>
      </c>
      <c r="AO390" s="3587"/>
      <c r="AP390" s="1035"/>
      <c r="AQ390" s="1117">
        <f>+COUNTIF(F390:AJ390,"－")</f>
        <v>0</v>
      </c>
      <c r="AR390" s="1117">
        <f>+COUNTIF(F390:AJ390,"外")</f>
        <v>0</v>
      </c>
    </row>
    <row r="391" spans="2:44" s="1165" customFormat="1">
      <c r="B391" s="3581"/>
      <c r="C391" s="3584"/>
      <c r="D391" s="1124" t="s">
        <v>1937</v>
      </c>
      <c r="E391" s="1110"/>
      <c r="F391" s="1119"/>
      <c r="G391" s="1120"/>
      <c r="H391" s="1120"/>
      <c r="I391" s="1120"/>
      <c r="J391" s="1120"/>
      <c r="K391" s="1120"/>
      <c r="L391" s="1120"/>
      <c r="M391" s="1120"/>
      <c r="N391" s="1120"/>
      <c r="O391" s="1120"/>
      <c r="P391" s="1120"/>
      <c r="Q391" s="1120"/>
      <c r="R391" s="1120"/>
      <c r="S391" s="1120"/>
      <c r="T391" s="1120"/>
      <c r="U391" s="1120"/>
      <c r="V391" s="1120"/>
      <c r="W391" s="1120"/>
      <c r="X391" s="1120"/>
      <c r="Y391" s="1120"/>
      <c r="Z391" s="1120"/>
      <c r="AA391" s="1120"/>
      <c r="AB391" s="1120"/>
      <c r="AC391" s="1120"/>
      <c r="AD391" s="1120"/>
      <c r="AE391" s="1120"/>
      <c r="AF391" s="1120"/>
      <c r="AG391" s="1120"/>
      <c r="AH391" s="1120"/>
      <c r="AI391" s="1120"/>
      <c r="AJ391" s="1172"/>
      <c r="AK391" s="1114">
        <f t="shared" si="266"/>
        <v>0</v>
      </c>
      <c r="AL391" s="1115">
        <f t="shared" si="267"/>
        <v>0</v>
      </c>
      <c r="AM391" s="1115">
        <f t="shared" si="268"/>
        <v>0</v>
      </c>
      <c r="AN391" s="1116" t="str">
        <f t="shared" si="269"/>
        <v/>
      </c>
      <c r="AO391" s="3587"/>
      <c r="AP391" s="1035"/>
      <c r="AQ391" s="1117">
        <f>+COUNTIF(F391:AJ391,"－")</f>
        <v>0</v>
      </c>
      <c r="AR391" s="1117">
        <f t="shared" ref="AR391:AR394" si="270">+COUNTIF(F391:AJ391,"外")</f>
        <v>0</v>
      </c>
    </row>
    <row r="392" spans="2:44" s="1165" customFormat="1">
      <c r="B392" s="3581"/>
      <c r="C392" s="3584"/>
      <c r="D392" s="1124" t="s">
        <v>1938</v>
      </c>
      <c r="E392" s="1125"/>
      <c r="F392" s="1119"/>
      <c r="G392" s="1120"/>
      <c r="H392" s="1120"/>
      <c r="I392" s="1120"/>
      <c r="J392" s="1120"/>
      <c r="K392" s="1120"/>
      <c r="L392" s="1120"/>
      <c r="M392" s="1120"/>
      <c r="N392" s="1120"/>
      <c r="O392" s="1120"/>
      <c r="P392" s="1120"/>
      <c r="Q392" s="1120"/>
      <c r="R392" s="1120"/>
      <c r="S392" s="1120"/>
      <c r="T392" s="1120"/>
      <c r="U392" s="1120"/>
      <c r="V392" s="1120"/>
      <c r="W392" s="1120"/>
      <c r="X392" s="1120"/>
      <c r="Y392" s="1120"/>
      <c r="Z392" s="1120"/>
      <c r="AA392" s="1120"/>
      <c r="AB392" s="1120"/>
      <c r="AC392" s="1120"/>
      <c r="AD392" s="1120"/>
      <c r="AE392" s="1120"/>
      <c r="AF392" s="1120"/>
      <c r="AG392" s="1120"/>
      <c r="AH392" s="1120"/>
      <c r="AI392" s="1120"/>
      <c r="AJ392" s="1172"/>
      <c r="AK392" s="1114">
        <f t="shared" si="266"/>
        <v>0</v>
      </c>
      <c r="AL392" s="1115">
        <f t="shared" si="267"/>
        <v>0</v>
      </c>
      <c r="AM392" s="1115">
        <f t="shared" si="268"/>
        <v>0</v>
      </c>
      <c r="AN392" s="1116" t="str">
        <f t="shared" si="269"/>
        <v/>
      </c>
      <c r="AO392" s="3587"/>
      <c r="AP392" s="1035"/>
      <c r="AQ392" s="1117">
        <f>+COUNTIF(F392:AJ392,"－")</f>
        <v>0</v>
      </c>
      <c r="AR392" s="1117">
        <f t="shared" si="270"/>
        <v>0</v>
      </c>
    </row>
    <row r="393" spans="2:44" s="1165" customFormat="1">
      <c r="B393" s="3581"/>
      <c r="C393" s="3584"/>
      <c r="D393" s="1124" t="s">
        <v>1939</v>
      </c>
      <c r="E393" s="1110"/>
      <c r="F393" s="1119"/>
      <c r="G393" s="1120"/>
      <c r="H393" s="1120"/>
      <c r="I393" s="1120"/>
      <c r="J393" s="1120"/>
      <c r="K393" s="1120"/>
      <c r="L393" s="1120"/>
      <c r="M393" s="1120"/>
      <c r="N393" s="1120"/>
      <c r="O393" s="1120"/>
      <c r="P393" s="1120"/>
      <c r="Q393" s="1120"/>
      <c r="R393" s="1120"/>
      <c r="S393" s="1120"/>
      <c r="T393" s="1120"/>
      <c r="U393" s="1120"/>
      <c r="V393" s="1120"/>
      <c r="W393" s="1120"/>
      <c r="X393" s="1120"/>
      <c r="Y393" s="1120"/>
      <c r="Z393" s="1120"/>
      <c r="AA393" s="1120"/>
      <c r="AB393" s="1120"/>
      <c r="AC393" s="1120"/>
      <c r="AD393" s="1120"/>
      <c r="AE393" s="1120"/>
      <c r="AF393" s="1120"/>
      <c r="AG393" s="1120"/>
      <c r="AH393" s="1120"/>
      <c r="AI393" s="1120"/>
      <c r="AJ393" s="1172"/>
      <c r="AK393" s="1114">
        <f t="shared" si="266"/>
        <v>0</v>
      </c>
      <c r="AL393" s="1115">
        <f t="shared" si="267"/>
        <v>0</v>
      </c>
      <c r="AM393" s="1115">
        <f t="shared" si="268"/>
        <v>0</v>
      </c>
      <c r="AN393" s="1116" t="str">
        <f t="shared" si="269"/>
        <v/>
      </c>
      <c r="AO393" s="3587"/>
      <c r="AP393" s="1035"/>
      <c r="AQ393" s="1117">
        <f t="shared" ref="AQ393:AQ394" si="271">+COUNTIF(F393:AJ393,"－")</f>
        <v>0</v>
      </c>
      <c r="AR393" s="1117">
        <f t="shared" si="270"/>
        <v>0</v>
      </c>
    </row>
    <row r="394" spans="2:44" s="1165" customFormat="1">
      <c r="B394" s="3582"/>
      <c r="C394" s="3585"/>
      <c r="D394" s="1126">
        <f>E$29</f>
        <v>0</v>
      </c>
      <c r="E394" s="1127"/>
      <c r="F394" s="1191"/>
      <c r="G394" s="1180"/>
      <c r="H394" s="1180"/>
      <c r="I394" s="1180"/>
      <c r="J394" s="1180"/>
      <c r="K394" s="1180"/>
      <c r="L394" s="1180"/>
      <c r="M394" s="1180"/>
      <c r="N394" s="1180"/>
      <c r="O394" s="1180"/>
      <c r="P394" s="1180"/>
      <c r="Q394" s="1180"/>
      <c r="R394" s="1180"/>
      <c r="S394" s="1180"/>
      <c r="T394" s="1180"/>
      <c r="U394" s="1180"/>
      <c r="V394" s="1180"/>
      <c r="W394" s="1180"/>
      <c r="X394" s="1180"/>
      <c r="Y394" s="1180"/>
      <c r="Z394" s="1180"/>
      <c r="AA394" s="1180"/>
      <c r="AB394" s="1180"/>
      <c r="AC394" s="1180"/>
      <c r="AD394" s="1180"/>
      <c r="AE394" s="1180"/>
      <c r="AF394" s="1180"/>
      <c r="AG394" s="1180"/>
      <c r="AH394" s="1180"/>
      <c r="AI394" s="1180"/>
      <c r="AJ394" s="1192"/>
      <c r="AK394" s="1114">
        <f t="shared" si="266"/>
        <v>0</v>
      </c>
      <c r="AL394" s="1115">
        <f t="shared" si="267"/>
        <v>0</v>
      </c>
      <c r="AM394" s="1132">
        <f t="shared" si="268"/>
        <v>0</v>
      </c>
      <c r="AN394" s="1116" t="str">
        <f t="shared" si="269"/>
        <v/>
      </c>
      <c r="AO394" s="3587"/>
      <c r="AP394" s="1035"/>
      <c r="AQ394" s="1117">
        <f t="shared" si="271"/>
        <v>0</v>
      </c>
      <c r="AR394" s="1117">
        <f t="shared" si="270"/>
        <v>0</v>
      </c>
    </row>
    <row r="395" spans="2:44" s="1165" customFormat="1" ht="14.4">
      <c r="B395" s="3580" t="s">
        <v>832</v>
      </c>
      <c r="C395" s="3583" t="s">
        <v>833</v>
      </c>
      <c r="D395" s="1103" t="s">
        <v>1947</v>
      </c>
      <c r="E395" s="1133" t="s">
        <v>1948</v>
      </c>
      <c r="F395" s="1105" t="s">
        <v>1966</v>
      </c>
      <c r="G395" s="1106" t="s">
        <v>1967</v>
      </c>
      <c r="H395" s="1106" t="s">
        <v>1964</v>
      </c>
      <c r="I395" s="1106" t="s">
        <v>1964</v>
      </c>
      <c r="J395" s="1106" t="s">
        <v>1964</v>
      </c>
      <c r="K395" s="1106" t="s">
        <v>1964</v>
      </c>
      <c r="L395" s="1106" t="s">
        <v>1964</v>
      </c>
      <c r="M395" s="1106" t="s">
        <v>1966</v>
      </c>
      <c r="N395" s="1106" t="s">
        <v>1966</v>
      </c>
      <c r="O395" s="1106" t="s">
        <v>1966</v>
      </c>
      <c r="P395" s="1106" t="s">
        <v>1966</v>
      </c>
      <c r="Q395" s="1106" t="s">
        <v>1964</v>
      </c>
      <c r="R395" s="1106" t="s">
        <v>1967</v>
      </c>
      <c r="S395" s="1106" t="s">
        <v>1966</v>
      </c>
      <c r="T395" s="1106" t="s">
        <v>1964</v>
      </c>
      <c r="U395" s="1106" t="s">
        <v>1966</v>
      </c>
      <c r="V395" s="1106" t="s">
        <v>1966</v>
      </c>
      <c r="W395" s="1106" t="s">
        <v>1966</v>
      </c>
      <c r="X395" s="1106" t="s">
        <v>1966</v>
      </c>
      <c r="Y395" s="1106" t="s">
        <v>1966</v>
      </c>
      <c r="Z395" s="1106" t="s">
        <v>1966</v>
      </c>
      <c r="AA395" s="1106" t="s">
        <v>1966</v>
      </c>
      <c r="AB395" s="1106" t="s">
        <v>1964</v>
      </c>
      <c r="AC395" s="1106" t="s">
        <v>1966</v>
      </c>
      <c r="AD395" s="1106" t="s">
        <v>1966</v>
      </c>
      <c r="AE395" s="1106" t="s">
        <v>1964</v>
      </c>
      <c r="AF395" s="1106" t="s">
        <v>1964</v>
      </c>
      <c r="AG395" s="1106" t="s">
        <v>1966</v>
      </c>
      <c r="AH395" s="1106" t="s">
        <v>1964</v>
      </c>
      <c r="AI395" s="1106" t="s">
        <v>1966</v>
      </c>
      <c r="AJ395" s="1188" t="s">
        <v>1967</v>
      </c>
      <c r="AK395" s="1135"/>
      <c r="AL395" s="1117"/>
      <c r="AM395" s="1136"/>
      <c r="AN395" s="1137"/>
      <c r="AO395" s="3587"/>
      <c r="AP395" s="1035"/>
      <c r="AQ395" s="1039"/>
      <c r="AR395" s="1039"/>
    </row>
    <row r="396" spans="2:44" s="1165" customFormat="1">
      <c r="B396" s="3581"/>
      <c r="C396" s="3584"/>
      <c r="D396" s="1138" t="s">
        <v>1935</v>
      </c>
      <c r="E396" s="1110"/>
      <c r="F396" s="1179"/>
      <c r="G396" s="1130"/>
      <c r="H396" s="1130"/>
      <c r="I396" s="1130"/>
      <c r="J396" s="1130"/>
      <c r="K396" s="1130"/>
      <c r="L396" s="1130"/>
      <c r="M396" s="1130"/>
      <c r="N396" s="1130"/>
      <c r="O396" s="1130"/>
      <c r="P396" s="1130"/>
      <c r="Q396" s="1130"/>
      <c r="R396" s="1130"/>
      <c r="S396" s="1130"/>
      <c r="T396" s="1130"/>
      <c r="U396" s="1130"/>
      <c r="V396" s="1130"/>
      <c r="W396" s="1130"/>
      <c r="X396" s="1130"/>
      <c r="Y396" s="1130"/>
      <c r="Z396" s="1130"/>
      <c r="AA396" s="1130"/>
      <c r="AB396" s="1130"/>
      <c r="AC396" s="1130"/>
      <c r="AD396" s="1130"/>
      <c r="AE396" s="1130"/>
      <c r="AF396" s="1130"/>
      <c r="AG396" s="1130"/>
      <c r="AH396" s="1130"/>
      <c r="AI396" s="1130"/>
      <c r="AJ396" s="1193"/>
      <c r="AK396" s="1114">
        <f>IF(D396="","",COUNT($F$386:$AJ$386)-AL396)</f>
        <v>0</v>
      </c>
      <c r="AL396" s="1115">
        <f>IF(D396="","",AQ396+AR396)</f>
        <v>0</v>
      </c>
      <c r="AM396" s="1115">
        <f>IF(D396="","",COUNTIF(F396:AJ396,"休"))</f>
        <v>0</v>
      </c>
      <c r="AN396" s="1116" t="str">
        <f>IF(D396="","",IFERROR(ROUND(AM396/AK396,3),""))</f>
        <v/>
      </c>
      <c r="AO396" s="3587"/>
      <c r="AP396" s="1035"/>
      <c r="AQ396" s="1117">
        <f>+COUNTIF(F396:AJ396,"－")</f>
        <v>0</v>
      </c>
      <c r="AR396" s="1117">
        <f>+COUNTIF(F396:AJ396,"外")</f>
        <v>0</v>
      </c>
    </row>
    <row r="397" spans="2:44" s="1165" customFormat="1">
      <c r="B397" s="3581"/>
      <c r="C397" s="3584"/>
      <c r="D397" s="1118" t="s">
        <v>1936</v>
      </c>
      <c r="E397" s="1139"/>
      <c r="F397" s="1119"/>
      <c r="G397" s="1120"/>
      <c r="H397" s="1120"/>
      <c r="I397" s="1120"/>
      <c r="J397" s="1120"/>
      <c r="K397" s="1120"/>
      <c r="L397" s="1120"/>
      <c r="M397" s="1120"/>
      <c r="N397" s="1120"/>
      <c r="O397" s="1120"/>
      <c r="P397" s="1120"/>
      <c r="Q397" s="1120"/>
      <c r="R397" s="1120"/>
      <c r="S397" s="1120"/>
      <c r="T397" s="1120"/>
      <c r="U397" s="1120"/>
      <c r="V397" s="1120"/>
      <c r="W397" s="1120"/>
      <c r="X397" s="1120"/>
      <c r="Y397" s="1120"/>
      <c r="Z397" s="1120"/>
      <c r="AA397" s="1120"/>
      <c r="AB397" s="1120"/>
      <c r="AC397" s="1120"/>
      <c r="AD397" s="1120"/>
      <c r="AE397" s="1120"/>
      <c r="AF397" s="1120"/>
      <c r="AG397" s="1120"/>
      <c r="AH397" s="1120"/>
      <c r="AI397" s="1120"/>
      <c r="AJ397" s="1172"/>
      <c r="AK397" s="1114">
        <f t="shared" ref="AK397:AK399" si="272">IF(D397="","",COUNT($F$386:$AJ$386)-AL397)</f>
        <v>0</v>
      </c>
      <c r="AL397" s="1115">
        <f t="shared" ref="AL397:AL399" si="273">IF(D397="","",AQ397+AR397)</f>
        <v>0</v>
      </c>
      <c r="AM397" s="1115">
        <f t="shared" ref="AM397:AM399" si="274">IF(D397="","",COUNTIF(F397:AJ397,"休"))</f>
        <v>0</v>
      </c>
      <c r="AN397" s="1116" t="str">
        <f t="shared" ref="AN397:AN399" si="275">IF(D397="","",IFERROR(ROUND(AM397/AK397,3),""))</f>
        <v/>
      </c>
      <c r="AO397" s="3587"/>
      <c r="AP397" s="1035"/>
      <c r="AQ397" s="1117">
        <f>+COUNTIF(F397:AJ397,"－")</f>
        <v>0</v>
      </c>
      <c r="AR397" s="1117">
        <f>+COUNTIF(F397:AJ397,"外")</f>
        <v>0</v>
      </c>
    </row>
    <row r="398" spans="2:44" s="1165" customFormat="1">
      <c r="B398" s="3581"/>
      <c r="C398" s="3584"/>
      <c r="D398" s="1035"/>
      <c r="E398" s="1139"/>
      <c r="F398" s="1119"/>
      <c r="G398" s="1120"/>
      <c r="H398" s="1120"/>
      <c r="I398" s="1120"/>
      <c r="J398" s="1120"/>
      <c r="K398" s="1120"/>
      <c r="L398" s="1120"/>
      <c r="M398" s="1120"/>
      <c r="N398" s="1120"/>
      <c r="O398" s="1120"/>
      <c r="P398" s="1120"/>
      <c r="Q398" s="1120"/>
      <c r="R398" s="1120"/>
      <c r="S398" s="1120"/>
      <c r="T398" s="1120"/>
      <c r="U398" s="1120"/>
      <c r="V398" s="1120"/>
      <c r="W398" s="1120"/>
      <c r="X398" s="1120"/>
      <c r="Y398" s="1120"/>
      <c r="Z398" s="1120"/>
      <c r="AA398" s="1120"/>
      <c r="AB398" s="1120"/>
      <c r="AC398" s="1120"/>
      <c r="AD398" s="1120"/>
      <c r="AE398" s="1120"/>
      <c r="AF398" s="1120"/>
      <c r="AG398" s="1120"/>
      <c r="AH398" s="1120"/>
      <c r="AI398" s="1120"/>
      <c r="AJ398" s="1172"/>
      <c r="AK398" s="1114" t="str">
        <f t="shared" si="272"/>
        <v/>
      </c>
      <c r="AL398" s="1115" t="str">
        <f t="shared" si="273"/>
        <v/>
      </c>
      <c r="AM398" s="1115" t="str">
        <f t="shared" si="274"/>
        <v/>
      </c>
      <c r="AN398" s="1116" t="str">
        <f t="shared" si="275"/>
        <v/>
      </c>
      <c r="AO398" s="3587"/>
      <c r="AP398" s="1035"/>
      <c r="AQ398" s="1117">
        <f>+COUNTIF(F398:AJ398,"－")</f>
        <v>0</v>
      </c>
      <c r="AR398" s="1117">
        <f>+COUNTIF(F398:AJ398,"外")</f>
        <v>0</v>
      </c>
    </row>
    <row r="399" spans="2:44" s="1165" customFormat="1">
      <c r="B399" s="3581"/>
      <c r="C399" s="3585"/>
      <c r="D399" s="1140"/>
      <c r="E399" s="1141"/>
      <c r="F399" s="1191"/>
      <c r="G399" s="1180"/>
      <c r="H399" s="1180"/>
      <c r="I399" s="1180"/>
      <c r="J399" s="1180"/>
      <c r="K399" s="1180"/>
      <c r="L399" s="1180"/>
      <c r="M399" s="1180"/>
      <c r="N399" s="1180"/>
      <c r="O399" s="1180"/>
      <c r="P399" s="1180"/>
      <c r="Q399" s="1180"/>
      <c r="R399" s="1180"/>
      <c r="S399" s="1180"/>
      <c r="T399" s="1180"/>
      <c r="U399" s="1180"/>
      <c r="V399" s="1180"/>
      <c r="W399" s="1180"/>
      <c r="X399" s="1180"/>
      <c r="Y399" s="1180"/>
      <c r="Z399" s="1180"/>
      <c r="AA399" s="1180"/>
      <c r="AB399" s="1180"/>
      <c r="AC399" s="1180"/>
      <c r="AD399" s="1180"/>
      <c r="AE399" s="1180"/>
      <c r="AF399" s="1180"/>
      <c r="AG399" s="1180"/>
      <c r="AH399" s="1180"/>
      <c r="AI399" s="1180"/>
      <c r="AJ399" s="1192"/>
      <c r="AK399" s="1114" t="str">
        <f t="shared" si="272"/>
        <v/>
      </c>
      <c r="AL399" s="1115" t="str">
        <f t="shared" si="273"/>
        <v/>
      </c>
      <c r="AM399" s="1115" t="str">
        <f t="shared" si="274"/>
        <v/>
      </c>
      <c r="AN399" s="1116" t="str">
        <f t="shared" si="275"/>
        <v/>
      </c>
      <c r="AO399" s="3587"/>
      <c r="AP399" s="1035"/>
      <c r="AQ399" s="1117">
        <f>+COUNTIF(F399:AJ399,"－")</f>
        <v>0</v>
      </c>
      <c r="AR399" s="1117">
        <f>+COUNTIF(F399:AJ399,"外")</f>
        <v>0</v>
      </c>
    </row>
    <row r="400" spans="2:44" s="1165" customFormat="1" ht="14.4">
      <c r="B400" s="3581"/>
      <c r="C400" s="3583" t="s">
        <v>834</v>
      </c>
      <c r="D400" s="1103" t="s">
        <v>1947</v>
      </c>
      <c r="E400" s="1143" t="s">
        <v>1948</v>
      </c>
      <c r="F400" s="1105" t="s">
        <v>865</v>
      </c>
      <c r="G400" s="1106" t="s">
        <v>865</v>
      </c>
      <c r="H400" s="1106" t="s">
        <v>865</v>
      </c>
      <c r="I400" s="1106" t="s">
        <v>865</v>
      </c>
      <c r="J400" s="1106" t="s">
        <v>865</v>
      </c>
      <c r="K400" s="1106" t="s">
        <v>865</v>
      </c>
      <c r="L400" s="1106" t="s">
        <v>865</v>
      </c>
      <c r="M400" s="1106" t="s">
        <v>865</v>
      </c>
      <c r="N400" s="1106" t="s">
        <v>865</v>
      </c>
      <c r="O400" s="1106" t="s">
        <v>865</v>
      </c>
      <c r="P400" s="1106" t="s">
        <v>865</v>
      </c>
      <c r="Q400" s="1106" t="s">
        <v>865</v>
      </c>
      <c r="R400" s="1106" t="s">
        <v>865</v>
      </c>
      <c r="S400" s="1106" t="s">
        <v>865</v>
      </c>
      <c r="T400" s="1106" t="s">
        <v>865</v>
      </c>
      <c r="U400" s="1106" t="s">
        <v>865</v>
      </c>
      <c r="V400" s="1106" t="s">
        <v>865</v>
      </c>
      <c r="W400" s="1106" t="s">
        <v>865</v>
      </c>
      <c r="X400" s="1106" t="s">
        <v>865</v>
      </c>
      <c r="Y400" s="1106" t="s">
        <v>865</v>
      </c>
      <c r="Z400" s="1106" t="s">
        <v>865</v>
      </c>
      <c r="AA400" s="1106" t="s">
        <v>865</v>
      </c>
      <c r="AB400" s="1106" t="s">
        <v>865</v>
      </c>
      <c r="AC400" s="1106" t="s">
        <v>865</v>
      </c>
      <c r="AD400" s="1106" t="s">
        <v>865</v>
      </c>
      <c r="AE400" s="1106" t="s">
        <v>865</v>
      </c>
      <c r="AF400" s="1106" t="s">
        <v>865</v>
      </c>
      <c r="AG400" s="1106" t="s">
        <v>865</v>
      </c>
      <c r="AH400" s="1106" t="s">
        <v>865</v>
      </c>
      <c r="AI400" s="1106" t="s">
        <v>865</v>
      </c>
      <c r="AJ400" s="1188" t="s">
        <v>865</v>
      </c>
      <c r="AK400" s="1135"/>
      <c r="AL400" s="1117"/>
      <c r="AM400" s="1144"/>
      <c r="AN400" s="1137"/>
      <c r="AO400" s="3587"/>
      <c r="AP400" s="1035"/>
      <c r="AQ400" s="1039"/>
      <c r="AR400" s="1039"/>
    </row>
    <row r="401" spans="2:44" s="1165" customFormat="1">
      <c r="B401" s="3581"/>
      <c r="C401" s="3584"/>
      <c r="D401" s="1145" t="s">
        <v>1936</v>
      </c>
      <c r="E401" s="1110"/>
      <c r="F401" s="1179"/>
      <c r="G401" s="1130"/>
      <c r="H401" s="1130"/>
      <c r="I401" s="1130"/>
      <c r="J401" s="1130"/>
      <c r="K401" s="1130"/>
      <c r="L401" s="1130"/>
      <c r="M401" s="1130"/>
      <c r="N401" s="1130"/>
      <c r="O401" s="1130"/>
      <c r="P401" s="1130"/>
      <c r="Q401" s="1130"/>
      <c r="R401" s="1130"/>
      <c r="S401" s="1130"/>
      <c r="T401" s="1130"/>
      <c r="U401" s="1130"/>
      <c r="V401" s="1130"/>
      <c r="W401" s="1130"/>
      <c r="X401" s="1130"/>
      <c r="Y401" s="1130"/>
      <c r="Z401" s="1130"/>
      <c r="AA401" s="1130"/>
      <c r="AB401" s="1130"/>
      <c r="AC401" s="1130"/>
      <c r="AD401" s="1130"/>
      <c r="AE401" s="1130"/>
      <c r="AF401" s="1130"/>
      <c r="AG401" s="1130"/>
      <c r="AH401" s="1130"/>
      <c r="AI401" s="1130"/>
      <c r="AJ401" s="1193"/>
      <c r="AK401" s="1114">
        <f>IF(D401="","",COUNT($F$386:$AJ$386)-AL401)</f>
        <v>0</v>
      </c>
      <c r="AL401" s="1115">
        <f>IF(D401="","",AQ401+AR401)</f>
        <v>0</v>
      </c>
      <c r="AM401" s="1115">
        <f>IF(D401="","",COUNTIF(F401:AJ401,"休"))</f>
        <v>0</v>
      </c>
      <c r="AN401" s="1116" t="str">
        <f>IF(D401="","",IFERROR(ROUND(AM401/AK401,3),""))</f>
        <v/>
      </c>
      <c r="AO401" s="3587"/>
      <c r="AP401" s="1035"/>
      <c r="AQ401" s="1117">
        <f>+COUNTIF(F401:AJ401,"－")</f>
        <v>0</v>
      </c>
      <c r="AR401" s="1117">
        <f>+COUNTIF(F401:AJ401,"外")</f>
        <v>0</v>
      </c>
    </row>
    <row r="402" spans="2:44" s="1165" customFormat="1">
      <c r="B402" s="3581"/>
      <c r="C402" s="3584"/>
      <c r="D402" s="1035"/>
      <c r="E402" s="1139"/>
      <c r="F402" s="1119"/>
      <c r="G402" s="1120"/>
      <c r="H402" s="1120"/>
      <c r="I402" s="1120"/>
      <c r="J402" s="1120"/>
      <c r="K402" s="1120"/>
      <c r="L402" s="1120"/>
      <c r="M402" s="1120"/>
      <c r="N402" s="1120"/>
      <c r="O402" s="1120"/>
      <c r="P402" s="1120"/>
      <c r="Q402" s="1120"/>
      <c r="R402" s="1120"/>
      <c r="S402" s="1120"/>
      <c r="T402" s="1120"/>
      <c r="U402" s="1120"/>
      <c r="V402" s="1120"/>
      <c r="W402" s="1120"/>
      <c r="X402" s="1120"/>
      <c r="Y402" s="1120"/>
      <c r="Z402" s="1120"/>
      <c r="AA402" s="1120"/>
      <c r="AB402" s="1120"/>
      <c r="AC402" s="1120"/>
      <c r="AD402" s="1120"/>
      <c r="AE402" s="1120"/>
      <c r="AF402" s="1120"/>
      <c r="AG402" s="1120"/>
      <c r="AH402" s="1120"/>
      <c r="AI402" s="1120"/>
      <c r="AJ402" s="1172"/>
      <c r="AK402" s="1114" t="str">
        <f t="shared" ref="AK402:AK404" si="276">IF(D402="","",COUNT($F$386:$AJ$386)-AL402)</f>
        <v/>
      </c>
      <c r="AL402" s="1115" t="str">
        <f t="shared" ref="AL402:AL404" si="277">IF(D402="","",AQ402+AR402)</f>
        <v/>
      </c>
      <c r="AM402" s="1115" t="str">
        <f t="shared" ref="AM402:AM404" si="278">IF(D402="","",COUNTIF(F402:AJ402,"休"))</f>
        <v/>
      </c>
      <c r="AN402" s="1116" t="str">
        <f t="shared" ref="AN402:AN404" si="279">IF(D402="","",IFERROR(ROUND(AM402/AK402,3),""))</f>
        <v/>
      </c>
      <c r="AO402" s="3587"/>
      <c r="AP402" s="1035"/>
      <c r="AQ402" s="1117">
        <f>+COUNTIF(F402:AJ402,"－")</f>
        <v>0</v>
      </c>
      <c r="AR402" s="1117">
        <f>+COUNTIF(F402:AJ402,"外")</f>
        <v>0</v>
      </c>
    </row>
    <row r="403" spans="2:44" s="1165" customFormat="1">
      <c r="B403" s="3581"/>
      <c r="C403" s="3584"/>
      <c r="D403" s="1147"/>
      <c r="E403" s="1139"/>
      <c r="F403" s="1119"/>
      <c r="G403" s="1120"/>
      <c r="H403" s="1120"/>
      <c r="I403" s="1120"/>
      <c r="J403" s="1120"/>
      <c r="K403" s="1120"/>
      <c r="L403" s="1120"/>
      <c r="M403" s="1120"/>
      <c r="N403" s="1120"/>
      <c r="O403" s="1120"/>
      <c r="P403" s="1120"/>
      <c r="Q403" s="1120"/>
      <c r="R403" s="1120"/>
      <c r="S403" s="1120"/>
      <c r="T403" s="1120"/>
      <c r="U403" s="1120"/>
      <c r="V403" s="1120"/>
      <c r="W403" s="1120"/>
      <c r="X403" s="1120"/>
      <c r="Y403" s="1120"/>
      <c r="Z403" s="1120"/>
      <c r="AA403" s="1120"/>
      <c r="AB403" s="1120"/>
      <c r="AC403" s="1120"/>
      <c r="AD403" s="1120"/>
      <c r="AE403" s="1120"/>
      <c r="AF403" s="1120"/>
      <c r="AG403" s="1120"/>
      <c r="AH403" s="1120"/>
      <c r="AI403" s="1120"/>
      <c r="AJ403" s="1172"/>
      <c r="AK403" s="1114" t="str">
        <f t="shared" si="276"/>
        <v/>
      </c>
      <c r="AL403" s="1115" t="str">
        <f t="shared" si="277"/>
        <v/>
      </c>
      <c r="AM403" s="1115" t="str">
        <f t="shared" si="278"/>
        <v/>
      </c>
      <c r="AN403" s="1116" t="str">
        <f t="shared" si="279"/>
        <v/>
      </c>
      <c r="AO403" s="3587"/>
      <c r="AP403" s="1035"/>
      <c r="AQ403" s="1117">
        <f>+COUNTIF(F403:AJ403,"－")</f>
        <v>0</v>
      </c>
      <c r="AR403" s="1117">
        <f>+COUNTIF(F403:AJ403,"外")</f>
        <v>0</v>
      </c>
    </row>
    <row r="404" spans="2:44" s="1165" customFormat="1" ht="13.8" thickBot="1">
      <c r="B404" s="3582"/>
      <c r="C404" s="3585"/>
      <c r="D404" s="1140"/>
      <c r="E404" s="1141"/>
      <c r="F404" s="1191"/>
      <c r="G404" s="1180"/>
      <c r="H404" s="1180"/>
      <c r="I404" s="1180"/>
      <c r="J404" s="1180"/>
      <c r="K404" s="1180"/>
      <c r="L404" s="1180"/>
      <c r="M404" s="1180"/>
      <c r="N404" s="1180"/>
      <c r="O404" s="1180"/>
      <c r="P404" s="1180"/>
      <c r="Q404" s="1180"/>
      <c r="R404" s="1180"/>
      <c r="S404" s="1180"/>
      <c r="T404" s="1180"/>
      <c r="U404" s="1180"/>
      <c r="V404" s="1180"/>
      <c r="W404" s="1180"/>
      <c r="X404" s="1180"/>
      <c r="Y404" s="1180"/>
      <c r="Z404" s="1180"/>
      <c r="AA404" s="1180"/>
      <c r="AB404" s="1180"/>
      <c r="AC404" s="1180"/>
      <c r="AD404" s="1180"/>
      <c r="AE404" s="1180"/>
      <c r="AF404" s="1180"/>
      <c r="AG404" s="1180"/>
      <c r="AH404" s="1180"/>
      <c r="AI404" s="1180"/>
      <c r="AJ404" s="1192"/>
      <c r="AK404" s="1150" t="str">
        <f t="shared" si="276"/>
        <v/>
      </c>
      <c r="AL404" s="1132" t="str">
        <f t="shared" si="277"/>
        <v/>
      </c>
      <c r="AM404" s="1132" t="str">
        <f t="shared" si="278"/>
        <v/>
      </c>
      <c r="AN404" s="1116" t="str">
        <f t="shared" si="279"/>
        <v/>
      </c>
      <c r="AO404" s="3588"/>
      <c r="AP404" s="1035"/>
      <c r="AQ404" s="1117">
        <f>+COUNTIF(F404:AJ404,"－")</f>
        <v>0</v>
      </c>
      <c r="AR404" s="1117">
        <f>+COUNTIF(F404:AJ404,"外")</f>
        <v>0</v>
      </c>
    </row>
    <row r="405" spans="2:44" s="1165" customFormat="1" ht="13.8" thickBot="1">
      <c r="B405" s="1152"/>
      <c r="C405" s="1153"/>
      <c r="D405" s="1147"/>
      <c r="E405" s="1089"/>
      <c r="F405" s="1113"/>
      <c r="G405" s="1113"/>
      <c r="H405" s="1113"/>
      <c r="I405" s="1113"/>
      <c r="J405" s="1113"/>
      <c r="K405" s="1113"/>
      <c r="L405" s="1113"/>
      <c r="M405" s="1113"/>
      <c r="N405" s="1113"/>
      <c r="O405" s="1113"/>
      <c r="P405" s="1113"/>
      <c r="Q405" s="1113"/>
      <c r="R405" s="1113"/>
      <c r="S405" s="1113"/>
      <c r="T405" s="1113"/>
      <c r="U405" s="1113"/>
      <c r="V405" s="1113"/>
      <c r="W405" s="1113"/>
      <c r="X405" s="1113"/>
      <c r="Y405" s="1113"/>
      <c r="Z405" s="1113"/>
      <c r="AA405" s="1113"/>
      <c r="AB405" s="1113"/>
      <c r="AC405" s="1113"/>
      <c r="AD405" s="1113"/>
      <c r="AE405" s="1113"/>
      <c r="AF405" s="1113"/>
      <c r="AG405" s="1113"/>
      <c r="AH405" s="1113"/>
      <c r="AI405" s="1113"/>
      <c r="AJ405" s="1113"/>
      <c r="AK405" s="1154"/>
      <c r="AL405" s="1155"/>
      <c r="AM405" s="1155"/>
      <c r="AN405" s="1156" t="s">
        <v>1952</v>
      </c>
      <c r="AO405" s="1157" t="e">
        <f>IF(AO389&gt;=0.285,"OK","NG")</f>
        <v>#DIV/0!</v>
      </c>
      <c r="AP405" s="1035"/>
      <c r="AQ405" s="1155"/>
      <c r="AR405" s="1155"/>
    </row>
    <row r="406" spans="2:44" s="1165" customFormat="1">
      <c r="E406" s="1184"/>
      <c r="F406" s="1184"/>
      <c r="G406" s="1184"/>
      <c r="H406" s="1184"/>
      <c r="I406" s="1184"/>
      <c r="J406" s="1184"/>
      <c r="K406" s="1184"/>
      <c r="L406" s="1184"/>
      <c r="M406" s="1184"/>
      <c r="N406" s="1184"/>
      <c r="O406" s="1184"/>
      <c r="P406" s="1184"/>
      <c r="Q406" s="1184"/>
      <c r="R406" s="1184"/>
      <c r="S406" s="1184"/>
      <c r="T406" s="1184"/>
      <c r="U406" s="1184"/>
      <c r="V406" s="1184"/>
      <c r="W406" s="1184"/>
      <c r="X406" s="1184"/>
      <c r="Y406" s="1184"/>
      <c r="Z406" s="1184"/>
      <c r="AA406" s="1184"/>
      <c r="AB406" s="1184"/>
      <c r="AC406" s="1184"/>
      <c r="AD406" s="1184"/>
      <c r="AE406" s="1184"/>
      <c r="AF406" s="1184"/>
      <c r="AG406" s="1184"/>
      <c r="AH406" s="1184"/>
      <c r="AI406" s="1184"/>
      <c r="AJ406" s="1184"/>
      <c r="AL406" s="1184"/>
      <c r="AN406" s="1185"/>
    </row>
    <row r="407" spans="2:44" hidden="1">
      <c r="F407" s="1036" t="e">
        <f>YEAR(F410)</f>
        <v>#VALUE!</v>
      </c>
      <c r="G407" s="1036" t="e">
        <f>MONTH(F410)</f>
        <v>#VALUE!</v>
      </c>
    </row>
    <row r="408" spans="2:44">
      <c r="B408" s="3589"/>
      <c r="C408" s="3590"/>
      <c r="D408" s="3591"/>
      <c r="E408" s="1159" t="s">
        <v>1940</v>
      </c>
      <c r="F408" s="3598" t="e">
        <f>F410</f>
        <v>#VALUE!</v>
      </c>
      <c r="G408" s="3599"/>
      <c r="H408" s="3599"/>
      <c r="I408" s="3599"/>
      <c r="J408" s="3599"/>
      <c r="K408" s="3599"/>
      <c r="L408" s="3599"/>
      <c r="M408" s="3599"/>
      <c r="N408" s="3599"/>
      <c r="O408" s="3599"/>
      <c r="P408" s="3599"/>
      <c r="Q408" s="3599"/>
      <c r="R408" s="3599"/>
      <c r="S408" s="3599"/>
      <c r="T408" s="3599"/>
      <c r="U408" s="3599"/>
      <c r="V408" s="3599"/>
      <c r="W408" s="3599"/>
      <c r="X408" s="3599"/>
      <c r="Y408" s="3599"/>
      <c r="Z408" s="3599"/>
      <c r="AA408" s="3599"/>
      <c r="AB408" s="3599"/>
      <c r="AC408" s="3599"/>
      <c r="AD408" s="3599"/>
      <c r="AE408" s="3599"/>
      <c r="AF408" s="3599"/>
      <c r="AG408" s="3599"/>
      <c r="AH408" s="3599"/>
      <c r="AI408" s="3599"/>
      <c r="AJ408" s="3599"/>
      <c r="AK408" s="3601" t="s">
        <v>835</v>
      </c>
      <c r="AL408" s="3604" t="s">
        <v>836</v>
      </c>
      <c r="AM408" s="3607" t="s">
        <v>828</v>
      </c>
      <c r="AN408" s="3555" t="s">
        <v>1941</v>
      </c>
      <c r="AO408" s="3553" t="s">
        <v>1942</v>
      </c>
      <c r="AQ408" s="3576" t="s">
        <v>1968</v>
      </c>
      <c r="AR408" s="3576" t="s">
        <v>864</v>
      </c>
    </row>
    <row r="409" spans="2:44" hidden="1">
      <c r="B409" s="3592"/>
      <c r="C409" s="3593"/>
      <c r="D409" s="3594"/>
      <c r="E409" s="1160"/>
      <c r="F409" s="1096" t="e">
        <f>DATE($F407,$G407,1)</f>
        <v>#VALUE!</v>
      </c>
      <c r="G409" s="1096" t="e">
        <f t="shared" ref="G409:AJ409" si="280">F409+1</f>
        <v>#VALUE!</v>
      </c>
      <c r="H409" s="1096" t="e">
        <f t="shared" si="280"/>
        <v>#VALUE!</v>
      </c>
      <c r="I409" s="1096" t="e">
        <f t="shared" si="280"/>
        <v>#VALUE!</v>
      </c>
      <c r="J409" s="1096" t="e">
        <f t="shared" si="280"/>
        <v>#VALUE!</v>
      </c>
      <c r="K409" s="1096" t="e">
        <f t="shared" si="280"/>
        <v>#VALUE!</v>
      </c>
      <c r="L409" s="1096" t="e">
        <f t="shared" si="280"/>
        <v>#VALUE!</v>
      </c>
      <c r="M409" s="1096" t="e">
        <f t="shared" si="280"/>
        <v>#VALUE!</v>
      </c>
      <c r="N409" s="1096" t="e">
        <f t="shared" si="280"/>
        <v>#VALUE!</v>
      </c>
      <c r="O409" s="1096" t="e">
        <f t="shared" si="280"/>
        <v>#VALUE!</v>
      </c>
      <c r="P409" s="1096" t="e">
        <f t="shared" si="280"/>
        <v>#VALUE!</v>
      </c>
      <c r="Q409" s="1096" t="e">
        <f t="shared" si="280"/>
        <v>#VALUE!</v>
      </c>
      <c r="R409" s="1096" t="e">
        <f t="shared" si="280"/>
        <v>#VALUE!</v>
      </c>
      <c r="S409" s="1096" t="e">
        <f t="shared" si="280"/>
        <v>#VALUE!</v>
      </c>
      <c r="T409" s="1096" t="e">
        <f t="shared" si="280"/>
        <v>#VALUE!</v>
      </c>
      <c r="U409" s="1096" t="e">
        <f t="shared" si="280"/>
        <v>#VALUE!</v>
      </c>
      <c r="V409" s="1096" t="e">
        <f t="shared" si="280"/>
        <v>#VALUE!</v>
      </c>
      <c r="W409" s="1096" t="e">
        <f t="shared" si="280"/>
        <v>#VALUE!</v>
      </c>
      <c r="X409" s="1096" t="e">
        <f t="shared" si="280"/>
        <v>#VALUE!</v>
      </c>
      <c r="Y409" s="1096" t="e">
        <f t="shared" si="280"/>
        <v>#VALUE!</v>
      </c>
      <c r="Z409" s="1096" t="e">
        <f t="shared" si="280"/>
        <v>#VALUE!</v>
      </c>
      <c r="AA409" s="1096" t="e">
        <f t="shared" si="280"/>
        <v>#VALUE!</v>
      </c>
      <c r="AB409" s="1096" t="e">
        <f t="shared" si="280"/>
        <v>#VALUE!</v>
      </c>
      <c r="AC409" s="1096" t="e">
        <f t="shared" si="280"/>
        <v>#VALUE!</v>
      </c>
      <c r="AD409" s="1096" t="e">
        <f t="shared" si="280"/>
        <v>#VALUE!</v>
      </c>
      <c r="AE409" s="1096" t="e">
        <f t="shared" si="280"/>
        <v>#VALUE!</v>
      </c>
      <c r="AF409" s="1096" t="e">
        <f t="shared" si="280"/>
        <v>#VALUE!</v>
      </c>
      <c r="AG409" s="1096" t="e">
        <f t="shared" si="280"/>
        <v>#VALUE!</v>
      </c>
      <c r="AH409" s="1096" t="e">
        <f t="shared" si="280"/>
        <v>#VALUE!</v>
      </c>
      <c r="AI409" s="1096" t="e">
        <f t="shared" si="280"/>
        <v>#VALUE!</v>
      </c>
      <c r="AJ409" s="1096" t="e">
        <f t="shared" si="280"/>
        <v>#VALUE!</v>
      </c>
      <c r="AK409" s="3602"/>
      <c r="AL409" s="3605"/>
      <c r="AM409" s="3608"/>
      <c r="AN409" s="3555"/>
      <c r="AO409" s="3553"/>
      <c r="AQ409" s="3576"/>
      <c r="AR409" s="3576"/>
    </row>
    <row r="410" spans="2:44">
      <c r="B410" s="3592"/>
      <c r="C410" s="3593"/>
      <c r="D410" s="3594"/>
      <c r="E410" s="1161" t="s">
        <v>1944</v>
      </c>
      <c r="F410" s="1162" t="e">
        <f>IF(EDATE(F385,1)&gt;$F$7,"",EDATE(F385,1))</f>
        <v>#VALUE!</v>
      </c>
      <c r="G410" s="1096" t="e">
        <f t="shared" ref="G410:AJ410" si="281">IF(G409&gt;$F$7,"",IF(F410=EOMONTH(DATE($F407,$G407,1),0),"",IF(F410="","",F410+1)))</f>
        <v>#VALUE!</v>
      </c>
      <c r="H410" s="1096" t="e">
        <f t="shared" si="281"/>
        <v>#VALUE!</v>
      </c>
      <c r="I410" s="1096" t="e">
        <f t="shared" si="281"/>
        <v>#VALUE!</v>
      </c>
      <c r="J410" s="1096" t="e">
        <f t="shared" si="281"/>
        <v>#VALUE!</v>
      </c>
      <c r="K410" s="1096" t="e">
        <f t="shared" si="281"/>
        <v>#VALUE!</v>
      </c>
      <c r="L410" s="1096" t="e">
        <f t="shared" si="281"/>
        <v>#VALUE!</v>
      </c>
      <c r="M410" s="1096" t="e">
        <f t="shared" si="281"/>
        <v>#VALUE!</v>
      </c>
      <c r="N410" s="1096" t="e">
        <f t="shared" si="281"/>
        <v>#VALUE!</v>
      </c>
      <c r="O410" s="1096" t="e">
        <f t="shared" si="281"/>
        <v>#VALUE!</v>
      </c>
      <c r="P410" s="1096" t="e">
        <f t="shared" si="281"/>
        <v>#VALUE!</v>
      </c>
      <c r="Q410" s="1096" t="e">
        <f t="shared" si="281"/>
        <v>#VALUE!</v>
      </c>
      <c r="R410" s="1096" t="e">
        <f t="shared" si="281"/>
        <v>#VALUE!</v>
      </c>
      <c r="S410" s="1096" t="e">
        <f t="shared" si="281"/>
        <v>#VALUE!</v>
      </c>
      <c r="T410" s="1096" t="e">
        <f t="shared" si="281"/>
        <v>#VALUE!</v>
      </c>
      <c r="U410" s="1096" t="e">
        <f t="shared" si="281"/>
        <v>#VALUE!</v>
      </c>
      <c r="V410" s="1096" t="e">
        <f t="shared" si="281"/>
        <v>#VALUE!</v>
      </c>
      <c r="W410" s="1096" t="e">
        <f t="shared" si="281"/>
        <v>#VALUE!</v>
      </c>
      <c r="X410" s="1096" t="e">
        <f t="shared" si="281"/>
        <v>#VALUE!</v>
      </c>
      <c r="Y410" s="1096" t="e">
        <f t="shared" si="281"/>
        <v>#VALUE!</v>
      </c>
      <c r="Z410" s="1096" t="e">
        <f t="shared" si="281"/>
        <v>#VALUE!</v>
      </c>
      <c r="AA410" s="1096" t="e">
        <f t="shared" si="281"/>
        <v>#VALUE!</v>
      </c>
      <c r="AB410" s="1096" t="e">
        <f t="shared" si="281"/>
        <v>#VALUE!</v>
      </c>
      <c r="AC410" s="1096" t="e">
        <f t="shared" si="281"/>
        <v>#VALUE!</v>
      </c>
      <c r="AD410" s="1096" t="e">
        <f t="shared" si="281"/>
        <v>#VALUE!</v>
      </c>
      <c r="AE410" s="1096" t="e">
        <f t="shared" si="281"/>
        <v>#VALUE!</v>
      </c>
      <c r="AF410" s="1096" t="e">
        <f t="shared" si="281"/>
        <v>#VALUE!</v>
      </c>
      <c r="AG410" s="1096" t="e">
        <f t="shared" si="281"/>
        <v>#VALUE!</v>
      </c>
      <c r="AH410" s="1096" t="e">
        <f t="shared" si="281"/>
        <v>#VALUE!</v>
      </c>
      <c r="AI410" s="1096" t="e">
        <f t="shared" si="281"/>
        <v>#VALUE!</v>
      </c>
      <c r="AJ410" s="1096" t="e">
        <f t="shared" si="281"/>
        <v>#VALUE!</v>
      </c>
      <c r="AK410" s="3602"/>
      <c r="AL410" s="3605"/>
      <c r="AM410" s="3608"/>
      <c r="AN410" s="3555"/>
      <c r="AO410" s="3553"/>
      <c r="AQ410" s="3576"/>
      <c r="AR410" s="3576"/>
    </row>
    <row r="411" spans="2:44" s="1165" customFormat="1">
      <c r="B411" s="3595"/>
      <c r="C411" s="3596"/>
      <c r="D411" s="3597"/>
      <c r="E411" s="1163" t="s">
        <v>820</v>
      </c>
      <c r="F411" s="1164" t="str">
        <f>IFERROR(TEXT(WEEKDAY(+F410),"aaa"),"")</f>
        <v/>
      </c>
      <c r="G411" s="1164" t="str">
        <f t="shared" ref="G411:AJ411" si="282">IFERROR(TEXT(WEEKDAY(+G410),"aaa"),"")</f>
        <v/>
      </c>
      <c r="H411" s="1164" t="str">
        <f t="shared" si="282"/>
        <v/>
      </c>
      <c r="I411" s="1164" t="str">
        <f t="shared" si="282"/>
        <v/>
      </c>
      <c r="J411" s="1164" t="str">
        <f t="shared" si="282"/>
        <v/>
      </c>
      <c r="K411" s="1164" t="str">
        <f t="shared" si="282"/>
        <v/>
      </c>
      <c r="L411" s="1164" t="str">
        <f t="shared" si="282"/>
        <v/>
      </c>
      <c r="M411" s="1164" t="str">
        <f t="shared" si="282"/>
        <v/>
      </c>
      <c r="N411" s="1164" t="str">
        <f t="shared" si="282"/>
        <v/>
      </c>
      <c r="O411" s="1164" t="str">
        <f t="shared" si="282"/>
        <v/>
      </c>
      <c r="P411" s="1164" t="str">
        <f t="shared" si="282"/>
        <v/>
      </c>
      <c r="Q411" s="1164" t="str">
        <f t="shared" si="282"/>
        <v/>
      </c>
      <c r="R411" s="1164" t="str">
        <f t="shared" si="282"/>
        <v/>
      </c>
      <c r="S411" s="1164" t="str">
        <f t="shared" si="282"/>
        <v/>
      </c>
      <c r="T411" s="1164" t="str">
        <f t="shared" si="282"/>
        <v/>
      </c>
      <c r="U411" s="1164" t="str">
        <f t="shared" si="282"/>
        <v/>
      </c>
      <c r="V411" s="1164" t="str">
        <f t="shared" si="282"/>
        <v/>
      </c>
      <c r="W411" s="1164" t="str">
        <f t="shared" si="282"/>
        <v/>
      </c>
      <c r="X411" s="1164" t="str">
        <f t="shared" si="282"/>
        <v/>
      </c>
      <c r="Y411" s="1164" t="str">
        <f t="shared" si="282"/>
        <v/>
      </c>
      <c r="Z411" s="1164" t="str">
        <f t="shared" si="282"/>
        <v/>
      </c>
      <c r="AA411" s="1164" t="str">
        <f t="shared" si="282"/>
        <v/>
      </c>
      <c r="AB411" s="1164" t="str">
        <f t="shared" si="282"/>
        <v/>
      </c>
      <c r="AC411" s="1164" t="str">
        <f t="shared" si="282"/>
        <v/>
      </c>
      <c r="AD411" s="1164" t="str">
        <f t="shared" si="282"/>
        <v/>
      </c>
      <c r="AE411" s="1164" t="str">
        <f t="shared" si="282"/>
        <v/>
      </c>
      <c r="AF411" s="1164" t="str">
        <f t="shared" si="282"/>
        <v/>
      </c>
      <c r="AG411" s="1164" t="str">
        <f t="shared" si="282"/>
        <v/>
      </c>
      <c r="AH411" s="1164" t="str">
        <f t="shared" si="282"/>
        <v/>
      </c>
      <c r="AI411" s="1164" t="str">
        <f t="shared" si="282"/>
        <v/>
      </c>
      <c r="AJ411" s="1164" t="str">
        <f t="shared" si="282"/>
        <v/>
      </c>
      <c r="AK411" s="3602"/>
      <c r="AL411" s="3605"/>
      <c r="AM411" s="3608"/>
      <c r="AN411" s="3555"/>
      <c r="AO411" s="3553"/>
      <c r="AP411" s="1035"/>
      <c r="AQ411" s="3576"/>
      <c r="AR411" s="3576"/>
    </row>
    <row r="412" spans="2:44" s="1165" customFormat="1" ht="21" customHeight="1">
      <c r="B412" s="1166" t="s">
        <v>1945</v>
      </c>
      <c r="C412" s="1167" t="s">
        <v>1946</v>
      </c>
      <c r="D412" s="1103" t="s">
        <v>1951</v>
      </c>
      <c r="E412" s="1104" t="s">
        <v>1948</v>
      </c>
      <c r="F412" s="1105" t="s">
        <v>865</v>
      </c>
      <c r="G412" s="1106" t="s">
        <v>865</v>
      </c>
      <c r="H412" s="1106" t="s">
        <v>865</v>
      </c>
      <c r="I412" s="1106" t="s">
        <v>865</v>
      </c>
      <c r="J412" s="1106" t="s">
        <v>865</v>
      </c>
      <c r="K412" s="1106" t="s">
        <v>865</v>
      </c>
      <c r="L412" s="1106" t="s">
        <v>865</v>
      </c>
      <c r="M412" s="1106" t="s">
        <v>865</v>
      </c>
      <c r="N412" s="1106" t="s">
        <v>865</v>
      </c>
      <c r="O412" s="1106" t="s">
        <v>865</v>
      </c>
      <c r="P412" s="1106" t="s">
        <v>865</v>
      </c>
      <c r="Q412" s="1106" t="s">
        <v>865</v>
      </c>
      <c r="R412" s="1106" t="s">
        <v>865</v>
      </c>
      <c r="S412" s="1106" t="s">
        <v>865</v>
      </c>
      <c r="T412" s="1106" t="s">
        <v>865</v>
      </c>
      <c r="U412" s="1106" t="s">
        <v>865</v>
      </c>
      <c r="V412" s="1106" t="s">
        <v>865</v>
      </c>
      <c r="W412" s="1106" t="s">
        <v>865</v>
      </c>
      <c r="X412" s="1106" t="s">
        <v>865</v>
      </c>
      <c r="Y412" s="1106" t="s">
        <v>865</v>
      </c>
      <c r="Z412" s="1106" t="s">
        <v>865</v>
      </c>
      <c r="AA412" s="1106" t="s">
        <v>865</v>
      </c>
      <c r="AB412" s="1106" t="s">
        <v>865</v>
      </c>
      <c r="AC412" s="1106" t="s">
        <v>865</v>
      </c>
      <c r="AD412" s="1106" t="s">
        <v>865</v>
      </c>
      <c r="AE412" s="1106" t="s">
        <v>865</v>
      </c>
      <c r="AF412" s="1106" t="s">
        <v>865</v>
      </c>
      <c r="AG412" s="1106" t="s">
        <v>865</v>
      </c>
      <c r="AH412" s="1106" t="s">
        <v>865</v>
      </c>
      <c r="AI412" s="1106" t="s">
        <v>865</v>
      </c>
      <c r="AJ412" s="1188" t="s">
        <v>865</v>
      </c>
      <c r="AK412" s="3603"/>
      <c r="AL412" s="3606"/>
      <c r="AM412" s="3609"/>
      <c r="AN412" s="1108" t="s">
        <v>1958</v>
      </c>
      <c r="AO412" s="1107" t="s">
        <v>863</v>
      </c>
      <c r="AP412" s="1035"/>
      <c r="AQ412" s="3577"/>
      <c r="AR412" s="3577"/>
    </row>
    <row r="413" spans="2:44" s="1165" customFormat="1" ht="13.5" customHeight="1">
      <c r="B413" s="3580" t="s">
        <v>830</v>
      </c>
      <c r="C413" s="3583" t="s">
        <v>831</v>
      </c>
      <c r="D413" s="1109" t="s">
        <v>1935</v>
      </c>
      <c r="E413" s="1110"/>
      <c r="F413" s="1189"/>
      <c r="G413" s="1175"/>
      <c r="H413" s="1175"/>
      <c r="I413" s="1175"/>
      <c r="J413" s="1175"/>
      <c r="K413" s="1175"/>
      <c r="L413" s="1175"/>
      <c r="M413" s="1175"/>
      <c r="N413" s="1175"/>
      <c r="O413" s="1175"/>
      <c r="P413" s="1175"/>
      <c r="Q413" s="1175"/>
      <c r="R413" s="1175"/>
      <c r="S413" s="1175"/>
      <c r="T413" s="1175"/>
      <c r="U413" s="1175"/>
      <c r="V413" s="1175"/>
      <c r="W413" s="1175"/>
      <c r="X413" s="1175"/>
      <c r="Y413" s="1175"/>
      <c r="Z413" s="1175"/>
      <c r="AA413" s="1175"/>
      <c r="AB413" s="1175"/>
      <c r="AC413" s="1175"/>
      <c r="AD413" s="1175"/>
      <c r="AE413" s="1175"/>
      <c r="AF413" s="1175"/>
      <c r="AG413" s="1175"/>
      <c r="AH413" s="1175"/>
      <c r="AI413" s="1175"/>
      <c r="AJ413" s="1190"/>
      <c r="AK413" s="1114">
        <f>IF(D413="","",COUNT($F$410:$AJ$410)-AL413)</f>
        <v>0</v>
      </c>
      <c r="AL413" s="1115">
        <f>IF(D413="","",AQ413+AR413)</f>
        <v>0</v>
      </c>
      <c r="AM413" s="1115">
        <f>IF(D413="","",COUNTIF(F413:AJ413,"休"))</f>
        <v>0</v>
      </c>
      <c r="AN413" s="1116" t="str">
        <f>IF(D413="","",IFERROR(ROUND(AM413/AK413,3),""))</f>
        <v/>
      </c>
      <c r="AO413" s="3586" t="e">
        <f>ROUND(AVERAGE(AN413:AN428),3)</f>
        <v>#DIV/0!</v>
      </c>
      <c r="AP413" s="1035"/>
      <c r="AQ413" s="1117">
        <f>+COUNTIF(F413:AJ413,"－")</f>
        <v>0</v>
      </c>
      <c r="AR413" s="1117">
        <f>+COUNTIF(F413:AJ413,"外")</f>
        <v>0</v>
      </c>
    </row>
    <row r="414" spans="2:44" s="1165" customFormat="1" ht="13.5" customHeight="1">
      <c r="B414" s="3581"/>
      <c r="C414" s="3584"/>
      <c r="D414" s="1118" t="s">
        <v>1936</v>
      </c>
      <c r="E414" s="1110"/>
      <c r="F414" s="1119"/>
      <c r="G414" s="1120"/>
      <c r="H414" s="1120"/>
      <c r="I414" s="1120"/>
      <c r="J414" s="1120"/>
      <c r="K414" s="1120"/>
      <c r="L414" s="1120"/>
      <c r="M414" s="1120"/>
      <c r="N414" s="1120"/>
      <c r="O414" s="1120"/>
      <c r="P414" s="1120"/>
      <c r="Q414" s="1120"/>
      <c r="R414" s="1120"/>
      <c r="S414" s="1120"/>
      <c r="T414" s="1120"/>
      <c r="U414" s="1120"/>
      <c r="V414" s="1120"/>
      <c r="W414" s="1120"/>
      <c r="X414" s="1120"/>
      <c r="Y414" s="1120"/>
      <c r="Z414" s="1120"/>
      <c r="AA414" s="1120"/>
      <c r="AB414" s="1120"/>
      <c r="AC414" s="1120"/>
      <c r="AD414" s="1120"/>
      <c r="AE414" s="1120"/>
      <c r="AF414" s="1120"/>
      <c r="AG414" s="1120"/>
      <c r="AH414" s="1120"/>
      <c r="AI414" s="1120"/>
      <c r="AJ414" s="1172"/>
      <c r="AK414" s="1114">
        <f t="shared" ref="AK414:AK418" si="283">IF(D414="","",COUNT($F$410:$AJ$410)-AL414)</f>
        <v>0</v>
      </c>
      <c r="AL414" s="1115">
        <f t="shared" ref="AL414:AL418" si="284">IF(D414="","",AQ414+AR414)</f>
        <v>0</v>
      </c>
      <c r="AM414" s="1115">
        <f t="shared" ref="AM414:AM418" si="285">IF(D414="","",COUNTIF(F414:AJ414,"休"))</f>
        <v>0</v>
      </c>
      <c r="AN414" s="1116" t="str">
        <f t="shared" ref="AN414:AN418" si="286">IF(D414="","",IFERROR(ROUND(AM414/AK414,3),""))</f>
        <v/>
      </c>
      <c r="AO414" s="3587"/>
      <c r="AP414" s="1035"/>
      <c r="AQ414" s="1117">
        <f>+COUNTIF(F414:AJ414,"－")</f>
        <v>0</v>
      </c>
      <c r="AR414" s="1117">
        <f>+COUNTIF(F414:AJ414,"外")</f>
        <v>0</v>
      </c>
    </row>
    <row r="415" spans="2:44" s="1165" customFormat="1">
      <c r="B415" s="3581"/>
      <c r="C415" s="3584"/>
      <c r="D415" s="1124" t="s">
        <v>1937</v>
      </c>
      <c r="E415" s="1110"/>
      <c r="F415" s="1119"/>
      <c r="G415" s="1120"/>
      <c r="H415" s="1120"/>
      <c r="I415" s="1120"/>
      <c r="J415" s="1120"/>
      <c r="K415" s="1120"/>
      <c r="L415" s="1120"/>
      <c r="M415" s="1120"/>
      <c r="N415" s="1120"/>
      <c r="O415" s="1120"/>
      <c r="P415" s="1120"/>
      <c r="Q415" s="1120"/>
      <c r="R415" s="1120"/>
      <c r="S415" s="1120"/>
      <c r="T415" s="1120"/>
      <c r="U415" s="1120"/>
      <c r="V415" s="1120"/>
      <c r="W415" s="1120"/>
      <c r="X415" s="1120"/>
      <c r="Y415" s="1120"/>
      <c r="Z415" s="1120"/>
      <c r="AA415" s="1120"/>
      <c r="AB415" s="1120"/>
      <c r="AC415" s="1120"/>
      <c r="AD415" s="1120"/>
      <c r="AE415" s="1120"/>
      <c r="AF415" s="1120"/>
      <c r="AG415" s="1120"/>
      <c r="AH415" s="1120"/>
      <c r="AI415" s="1120"/>
      <c r="AJ415" s="1172"/>
      <c r="AK415" s="1114">
        <f t="shared" si="283"/>
        <v>0</v>
      </c>
      <c r="AL415" s="1115">
        <f t="shared" si="284"/>
        <v>0</v>
      </c>
      <c r="AM415" s="1115">
        <f t="shared" si="285"/>
        <v>0</v>
      </c>
      <c r="AN415" s="1116" t="str">
        <f t="shared" si="286"/>
        <v/>
      </c>
      <c r="AO415" s="3587"/>
      <c r="AP415" s="1035"/>
      <c r="AQ415" s="1117">
        <f>+COUNTIF(F415:AJ415,"－")</f>
        <v>0</v>
      </c>
      <c r="AR415" s="1117">
        <f t="shared" ref="AR415:AR418" si="287">+COUNTIF(F415:AJ415,"外")</f>
        <v>0</v>
      </c>
    </row>
    <row r="416" spans="2:44" s="1165" customFormat="1">
      <c r="B416" s="3581"/>
      <c r="C416" s="3584"/>
      <c r="D416" s="1124" t="s">
        <v>1938</v>
      </c>
      <c r="E416" s="1125"/>
      <c r="F416" s="1119"/>
      <c r="G416" s="1120"/>
      <c r="H416" s="1120"/>
      <c r="I416" s="1120"/>
      <c r="J416" s="1120"/>
      <c r="K416" s="1120"/>
      <c r="L416" s="1120"/>
      <c r="M416" s="1120"/>
      <c r="N416" s="1120"/>
      <c r="O416" s="1120"/>
      <c r="P416" s="1120"/>
      <c r="Q416" s="1120"/>
      <c r="R416" s="1120"/>
      <c r="S416" s="1120"/>
      <c r="T416" s="1120"/>
      <c r="U416" s="1120"/>
      <c r="V416" s="1120"/>
      <c r="W416" s="1120"/>
      <c r="X416" s="1120"/>
      <c r="Y416" s="1120"/>
      <c r="Z416" s="1120"/>
      <c r="AA416" s="1120"/>
      <c r="AB416" s="1120"/>
      <c r="AC416" s="1120"/>
      <c r="AD416" s="1120"/>
      <c r="AE416" s="1120"/>
      <c r="AF416" s="1120"/>
      <c r="AG416" s="1120"/>
      <c r="AH416" s="1120"/>
      <c r="AI416" s="1120"/>
      <c r="AJ416" s="1172"/>
      <c r="AK416" s="1114">
        <f t="shared" si="283"/>
        <v>0</v>
      </c>
      <c r="AL416" s="1115">
        <f t="shared" si="284"/>
        <v>0</v>
      </c>
      <c r="AM416" s="1115">
        <f t="shared" si="285"/>
        <v>0</v>
      </c>
      <c r="AN416" s="1116" t="str">
        <f t="shared" si="286"/>
        <v/>
      </c>
      <c r="AO416" s="3587"/>
      <c r="AP416" s="1035"/>
      <c r="AQ416" s="1117">
        <f>+COUNTIF(F416:AJ416,"－")</f>
        <v>0</v>
      </c>
      <c r="AR416" s="1117">
        <f t="shared" si="287"/>
        <v>0</v>
      </c>
    </row>
    <row r="417" spans="2:44" s="1165" customFormat="1">
      <c r="B417" s="3581"/>
      <c r="C417" s="3584"/>
      <c r="D417" s="1124" t="s">
        <v>1939</v>
      </c>
      <c r="E417" s="1110"/>
      <c r="F417" s="1119"/>
      <c r="G417" s="1120"/>
      <c r="H417" s="1120"/>
      <c r="I417" s="1120"/>
      <c r="J417" s="1120"/>
      <c r="K417" s="1120"/>
      <c r="L417" s="1120"/>
      <c r="M417" s="1120"/>
      <c r="N417" s="1120"/>
      <c r="O417" s="1120"/>
      <c r="P417" s="1120"/>
      <c r="Q417" s="1120"/>
      <c r="R417" s="1120"/>
      <c r="S417" s="1120"/>
      <c r="T417" s="1120"/>
      <c r="U417" s="1120"/>
      <c r="V417" s="1120"/>
      <c r="W417" s="1120"/>
      <c r="X417" s="1120"/>
      <c r="Y417" s="1120"/>
      <c r="Z417" s="1120"/>
      <c r="AA417" s="1120"/>
      <c r="AB417" s="1120"/>
      <c r="AC417" s="1120"/>
      <c r="AD417" s="1120"/>
      <c r="AE417" s="1120"/>
      <c r="AF417" s="1120"/>
      <c r="AG417" s="1120"/>
      <c r="AH417" s="1120"/>
      <c r="AI417" s="1120"/>
      <c r="AJ417" s="1172"/>
      <c r="AK417" s="1114">
        <f t="shared" si="283"/>
        <v>0</v>
      </c>
      <c r="AL417" s="1115">
        <f t="shared" si="284"/>
        <v>0</v>
      </c>
      <c r="AM417" s="1115">
        <f t="shared" si="285"/>
        <v>0</v>
      </c>
      <c r="AN417" s="1116" t="str">
        <f t="shared" si="286"/>
        <v/>
      </c>
      <c r="AO417" s="3587"/>
      <c r="AP417" s="1035"/>
      <c r="AQ417" s="1117">
        <f t="shared" ref="AQ417:AQ418" si="288">+COUNTIF(F417:AJ417,"－")</f>
        <v>0</v>
      </c>
      <c r="AR417" s="1117">
        <f t="shared" si="287"/>
        <v>0</v>
      </c>
    </row>
    <row r="418" spans="2:44" s="1165" customFormat="1">
      <c r="B418" s="3582"/>
      <c r="C418" s="3585"/>
      <c r="D418" s="1126">
        <f>E$29</f>
        <v>0</v>
      </c>
      <c r="E418" s="1127"/>
      <c r="F418" s="1191"/>
      <c r="G418" s="1180"/>
      <c r="H418" s="1180"/>
      <c r="I418" s="1180"/>
      <c r="J418" s="1180"/>
      <c r="K418" s="1180"/>
      <c r="L418" s="1180"/>
      <c r="M418" s="1180"/>
      <c r="N418" s="1180"/>
      <c r="O418" s="1180"/>
      <c r="P418" s="1180"/>
      <c r="Q418" s="1180"/>
      <c r="R418" s="1180"/>
      <c r="S418" s="1180"/>
      <c r="T418" s="1180"/>
      <c r="U418" s="1180"/>
      <c r="V418" s="1180"/>
      <c r="W418" s="1180"/>
      <c r="X418" s="1180"/>
      <c r="Y418" s="1180"/>
      <c r="Z418" s="1180"/>
      <c r="AA418" s="1180"/>
      <c r="AB418" s="1180"/>
      <c r="AC418" s="1180"/>
      <c r="AD418" s="1180"/>
      <c r="AE418" s="1180"/>
      <c r="AF418" s="1180"/>
      <c r="AG418" s="1180"/>
      <c r="AH418" s="1180"/>
      <c r="AI418" s="1180"/>
      <c r="AJ418" s="1192"/>
      <c r="AK418" s="1114">
        <f t="shared" si="283"/>
        <v>0</v>
      </c>
      <c r="AL418" s="1115">
        <f t="shared" si="284"/>
        <v>0</v>
      </c>
      <c r="AM418" s="1132">
        <f t="shared" si="285"/>
        <v>0</v>
      </c>
      <c r="AN418" s="1116" t="str">
        <f t="shared" si="286"/>
        <v/>
      </c>
      <c r="AO418" s="3587"/>
      <c r="AP418" s="1035"/>
      <c r="AQ418" s="1117">
        <f t="shared" si="288"/>
        <v>0</v>
      </c>
      <c r="AR418" s="1117">
        <f t="shared" si="287"/>
        <v>0</v>
      </c>
    </row>
    <row r="419" spans="2:44" s="1165" customFormat="1" ht="14.4">
      <c r="B419" s="3580" t="s">
        <v>832</v>
      </c>
      <c r="C419" s="3583" t="s">
        <v>833</v>
      </c>
      <c r="D419" s="1103" t="s">
        <v>1926</v>
      </c>
      <c r="E419" s="1133" t="s">
        <v>1948</v>
      </c>
      <c r="F419" s="1105" t="s">
        <v>1964</v>
      </c>
      <c r="G419" s="1106" t="s">
        <v>1967</v>
      </c>
      <c r="H419" s="1106" t="s">
        <v>1964</v>
      </c>
      <c r="I419" s="1106" t="s">
        <v>1964</v>
      </c>
      <c r="J419" s="1106" t="s">
        <v>1966</v>
      </c>
      <c r="K419" s="1106" t="s">
        <v>1964</v>
      </c>
      <c r="L419" s="1106" t="s">
        <v>1966</v>
      </c>
      <c r="M419" s="1106" t="s">
        <v>1967</v>
      </c>
      <c r="N419" s="1106" t="s">
        <v>1966</v>
      </c>
      <c r="O419" s="1106" t="s">
        <v>1964</v>
      </c>
      <c r="P419" s="1106" t="s">
        <v>1966</v>
      </c>
      <c r="Q419" s="1106" t="s">
        <v>1964</v>
      </c>
      <c r="R419" s="1106" t="s">
        <v>1966</v>
      </c>
      <c r="S419" s="1106" t="s">
        <v>1966</v>
      </c>
      <c r="T419" s="1106" t="s">
        <v>1966</v>
      </c>
      <c r="U419" s="1106" t="s">
        <v>1966</v>
      </c>
      <c r="V419" s="1106" t="s">
        <v>1964</v>
      </c>
      <c r="W419" s="1106" t="s">
        <v>1966</v>
      </c>
      <c r="X419" s="1106" t="s">
        <v>1966</v>
      </c>
      <c r="Y419" s="1106" t="s">
        <v>1966</v>
      </c>
      <c r="Z419" s="1106" t="s">
        <v>1966</v>
      </c>
      <c r="AA419" s="1106" t="s">
        <v>1966</v>
      </c>
      <c r="AB419" s="1106" t="s">
        <v>1966</v>
      </c>
      <c r="AC419" s="1106" t="s">
        <v>1966</v>
      </c>
      <c r="AD419" s="1106" t="s">
        <v>1966</v>
      </c>
      <c r="AE419" s="1106" t="s">
        <v>1966</v>
      </c>
      <c r="AF419" s="1106" t="s">
        <v>1966</v>
      </c>
      <c r="AG419" s="1106" t="s">
        <v>1966</v>
      </c>
      <c r="AH419" s="1106" t="s">
        <v>1964</v>
      </c>
      <c r="AI419" s="1106" t="s">
        <v>1966</v>
      </c>
      <c r="AJ419" s="1188" t="s">
        <v>1966</v>
      </c>
      <c r="AK419" s="1135"/>
      <c r="AL419" s="1117"/>
      <c r="AM419" s="1136"/>
      <c r="AN419" s="1137"/>
      <c r="AO419" s="3587"/>
      <c r="AP419" s="1035"/>
      <c r="AQ419" s="1039"/>
      <c r="AR419" s="1039"/>
    </row>
    <row r="420" spans="2:44" s="1165" customFormat="1">
      <c r="B420" s="3581"/>
      <c r="C420" s="3584"/>
      <c r="D420" s="1138" t="s">
        <v>1935</v>
      </c>
      <c r="E420" s="1110"/>
      <c r="F420" s="1179"/>
      <c r="G420" s="1130"/>
      <c r="H420" s="1130"/>
      <c r="I420" s="1130"/>
      <c r="J420" s="1130"/>
      <c r="K420" s="1130"/>
      <c r="L420" s="1130"/>
      <c r="M420" s="1130"/>
      <c r="N420" s="1130"/>
      <c r="O420" s="1130"/>
      <c r="P420" s="1130"/>
      <c r="Q420" s="1130"/>
      <c r="R420" s="1130"/>
      <c r="S420" s="1130"/>
      <c r="T420" s="1130"/>
      <c r="U420" s="1130"/>
      <c r="V420" s="1130"/>
      <c r="W420" s="1130"/>
      <c r="X420" s="1130"/>
      <c r="Y420" s="1130"/>
      <c r="Z420" s="1130"/>
      <c r="AA420" s="1130"/>
      <c r="AB420" s="1130"/>
      <c r="AC420" s="1130"/>
      <c r="AD420" s="1130"/>
      <c r="AE420" s="1130"/>
      <c r="AF420" s="1130"/>
      <c r="AG420" s="1130"/>
      <c r="AH420" s="1130"/>
      <c r="AI420" s="1130"/>
      <c r="AJ420" s="1193"/>
      <c r="AK420" s="1114">
        <f>IF(D420="","",COUNT($F$410:$AJ$410)-AL420)</f>
        <v>0</v>
      </c>
      <c r="AL420" s="1115">
        <f>IF(D420="","",AQ420+AR420)</f>
        <v>0</v>
      </c>
      <c r="AM420" s="1115">
        <f>IF(D420="","",COUNTIF(F420:AJ420,"休"))</f>
        <v>0</v>
      </c>
      <c r="AN420" s="1116" t="str">
        <f>IF(D420="","",IFERROR(ROUND(AM420/AK420,3),""))</f>
        <v/>
      </c>
      <c r="AO420" s="3587"/>
      <c r="AP420" s="1035"/>
      <c r="AQ420" s="1117">
        <f>+COUNTIF(F420:AJ420,"－")</f>
        <v>0</v>
      </c>
      <c r="AR420" s="1117">
        <f>+COUNTIF(F420:AJ420,"外")</f>
        <v>0</v>
      </c>
    </row>
    <row r="421" spans="2:44" s="1165" customFormat="1">
      <c r="B421" s="3581"/>
      <c r="C421" s="3584"/>
      <c r="D421" s="1118" t="s">
        <v>1936</v>
      </c>
      <c r="E421" s="1139"/>
      <c r="F421" s="1119"/>
      <c r="G421" s="1120"/>
      <c r="H421" s="1120"/>
      <c r="I421" s="1120"/>
      <c r="J421" s="1120"/>
      <c r="K421" s="1120"/>
      <c r="L421" s="1120"/>
      <c r="M421" s="1120"/>
      <c r="N421" s="1120"/>
      <c r="O421" s="1120"/>
      <c r="P421" s="1120"/>
      <c r="Q421" s="1120"/>
      <c r="R421" s="1120"/>
      <c r="S421" s="1120"/>
      <c r="T421" s="1120"/>
      <c r="U421" s="1120"/>
      <c r="V421" s="1120"/>
      <c r="W421" s="1120"/>
      <c r="X421" s="1120"/>
      <c r="Y421" s="1120"/>
      <c r="Z421" s="1120"/>
      <c r="AA421" s="1120"/>
      <c r="AB421" s="1120"/>
      <c r="AC421" s="1120"/>
      <c r="AD421" s="1120"/>
      <c r="AE421" s="1120"/>
      <c r="AF421" s="1120"/>
      <c r="AG421" s="1120"/>
      <c r="AH421" s="1120"/>
      <c r="AI421" s="1120"/>
      <c r="AJ421" s="1172"/>
      <c r="AK421" s="1114">
        <f t="shared" ref="AK421:AK423" si="289">IF(D421="","",COUNT($F$410:$AJ$410)-AL421)</f>
        <v>0</v>
      </c>
      <c r="AL421" s="1115">
        <f t="shared" ref="AL421:AL423" si="290">IF(D421="","",AQ421+AR421)</f>
        <v>0</v>
      </c>
      <c r="AM421" s="1115">
        <f t="shared" ref="AM421:AM423" si="291">IF(D421="","",COUNTIF(F421:AJ421,"休"))</f>
        <v>0</v>
      </c>
      <c r="AN421" s="1116" t="str">
        <f t="shared" ref="AN421:AN423" si="292">IF(D421="","",IFERROR(ROUND(AM421/AK421,3),""))</f>
        <v/>
      </c>
      <c r="AO421" s="3587"/>
      <c r="AP421" s="1035"/>
      <c r="AQ421" s="1117">
        <f>+COUNTIF(F421:AJ421,"－")</f>
        <v>0</v>
      </c>
      <c r="AR421" s="1117">
        <f>+COUNTIF(F421:AJ421,"外")</f>
        <v>0</v>
      </c>
    </row>
    <row r="422" spans="2:44" s="1165" customFormat="1">
      <c r="B422" s="3581"/>
      <c r="C422" s="3584"/>
      <c r="D422" s="1035"/>
      <c r="E422" s="1139"/>
      <c r="F422" s="1119"/>
      <c r="G422" s="1120"/>
      <c r="H422" s="1120"/>
      <c r="I422" s="1120"/>
      <c r="J422" s="1120"/>
      <c r="K422" s="1120"/>
      <c r="L422" s="1120"/>
      <c r="M422" s="1120"/>
      <c r="N422" s="1120"/>
      <c r="O422" s="1120"/>
      <c r="P422" s="1120"/>
      <c r="Q422" s="1120"/>
      <c r="R422" s="1120"/>
      <c r="S422" s="1120"/>
      <c r="T422" s="1120"/>
      <c r="U422" s="1120"/>
      <c r="V422" s="1120"/>
      <c r="W422" s="1120"/>
      <c r="X422" s="1120"/>
      <c r="Y422" s="1120"/>
      <c r="Z422" s="1120"/>
      <c r="AA422" s="1120"/>
      <c r="AB422" s="1120"/>
      <c r="AC422" s="1120"/>
      <c r="AD422" s="1120"/>
      <c r="AE422" s="1120"/>
      <c r="AF422" s="1120"/>
      <c r="AG422" s="1120"/>
      <c r="AH422" s="1120"/>
      <c r="AI422" s="1120"/>
      <c r="AJ422" s="1172"/>
      <c r="AK422" s="1114" t="str">
        <f t="shared" si="289"/>
        <v/>
      </c>
      <c r="AL422" s="1115" t="str">
        <f t="shared" si="290"/>
        <v/>
      </c>
      <c r="AM422" s="1115" t="str">
        <f t="shared" si="291"/>
        <v/>
      </c>
      <c r="AN422" s="1116" t="str">
        <f t="shared" si="292"/>
        <v/>
      </c>
      <c r="AO422" s="3587"/>
      <c r="AP422" s="1035"/>
      <c r="AQ422" s="1117">
        <f>+COUNTIF(F422:AJ422,"－")</f>
        <v>0</v>
      </c>
      <c r="AR422" s="1117">
        <f>+COUNTIF(F422:AJ422,"外")</f>
        <v>0</v>
      </c>
    </row>
    <row r="423" spans="2:44" s="1165" customFormat="1">
      <c r="B423" s="3581"/>
      <c r="C423" s="3585"/>
      <c r="D423" s="1140"/>
      <c r="E423" s="1141"/>
      <c r="F423" s="1191"/>
      <c r="G423" s="1180"/>
      <c r="H423" s="1180"/>
      <c r="I423" s="1180"/>
      <c r="J423" s="1180"/>
      <c r="K423" s="1180"/>
      <c r="L423" s="1180"/>
      <c r="M423" s="1180"/>
      <c r="N423" s="1180"/>
      <c r="O423" s="1180"/>
      <c r="P423" s="1180"/>
      <c r="Q423" s="1180"/>
      <c r="R423" s="1180"/>
      <c r="S423" s="1180"/>
      <c r="T423" s="1180"/>
      <c r="U423" s="1180"/>
      <c r="V423" s="1180"/>
      <c r="W423" s="1180"/>
      <c r="X423" s="1180"/>
      <c r="Y423" s="1180"/>
      <c r="Z423" s="1180"/>
      <c r="AA423" s="1180"/>
      <c r="AB423" s="1180"/>
      <c r="AC423" s="1180"/>
      <c r="AD423" s="1180"/>
      <c r="AE423" s="1180"/>
      <c r="AF423" s="1180"/>
      <c r="AG423" s="1180"/>
      <c r="AH423" s="1180"/>
      <c r="AI423" s="1180"/>
      <c r="AJ423" s="1192"/>
      <c r="AK423" s="1114" t="str">
        <f t="shared" si="289"/>
        <v/>
      </c>
      <c r="AL423" s="1115" t="str">
        <f t="shared" si="290"/>
        <v/>
      </c>
      <c r="AM423" s="1115" t="str">
        <f t="shared" si="291"/>
        <v/>
      </c>
      <c r="AN423" s="1116" t="str">
        <f t="shared" si="292"/>
        <v/>
      </c>
      <c r="AO423" s="3587"/>
      <c r="AP423" s="1035"/>
      <c r="AQ423" s="1117">
        <f>+COUNTIF(F423:AJ423,"－")</f>
        <v>0</v>
      </c>
      <c r="AR423" s="1117">
        <f>+COUNTIF(F423:AJ423,"外")</f>
        <v>0</v>
      </c>
    </row>
    <row r="424" spans="2:44" s="1165" customFormat="1" ht="14.4">
      <c r="B424" s="3581"/>
      <c r="C424" s="3583" t="s">
        <v>834</v>
      </c>
      <c r="D424" s="1103" t="s">
        <v>1947</v>
      </c>
      <c r="E424" s="1143" t="s">
        <v>1948</v>
      </c>
      <c r="F424" s="1105" t="s">
        <v>865</v>
      </c>
      <c r="G424" s="1106" t="s">
        <v>865</v>
      </c>
      <c r="H424" s="1106" t="s">
        <v>865</v>
      </c>
      <c r="I424" s="1106" t="s">
        <v>865</v>
      </c>
      <c r="J424" s="1106" t="s">
        <v>865</v>
      </c>
      <c r="K424" s="1106" t="s">
        <v>865</v>
      </c>
      <c r="L424" s="1106" t="s">
        <v>865</v>
      </c>
      <c r="M424" s="1106" t="s">
        <v>865</v>
      </c>
      <c r="N424" s="1106" t="s">
        <v>865</v>
      </c>
      <c r="O424" s="1106" t="s">
        <v>865</v>
      </c>
      <c r="P424" s="1106" t="s">
        <v>865</v>
      </c>
      <c r="Q424" s="1106" t="s">
        <v>865</v>
      </c>
      <c r="R424" s="1106" t="s">
        <v>865</v>
      </c>
      <c r="S424" s="1106" t="s">
        <v>865</v>
      </c>
      <c r="T424" s="1106" t="s">
        <v>865</v>
      </c>
      <c r="U424" s="1106" t="s">
        <v>865</v>
      </c>
      <c r="V424" s="1106" t="s">
        <v>865</v>
      </c>
      <c r="W424" s="1106" t="s">
        <v>865</v>
      </c>
      <c r="X424" s="1106" t="s">
        <v>865</v>
      </c>
      <c r="Y424" s="1106" t="s">
        <v>865</v>
      </c>
      <c r="Z424" s="1106" t="s">
        <v>865</v>
      </c>
      <c r="AA424" s="1106" t="s">
        <v>865</v>
      </c>
      <c r="AB424" s="1106" t="s">
        <v>865</v>
      </c>
      <c r="AC424" s="1106" t="s">
        <v>865</v>
      </c>
      <c r="AD424" s="1106" t="s">
        <v>865</v>
      </c>
      <c r="AE424" s="1106" t="s">
        <v>865</v>
      </c>
      <c r="AF424" s="1106" t="s">
        <v>865</v>
      </c>
      <c r="AG424" s="1106" t="s">
        <v>865</v>
      </c>
      <c r="AH424" s="1106" t="s">
        <v>865</v>
      </c>
      <c r="AI424" s="1106" t="s">
        <v>865</v>
      </c>
      <c r="AJ424" s="1188" t="s">
        <v>865</v>
      </c>
      <c r="AK424" s="1135"/>
      <c r="AL424" s="1117"/>
      <c r="AM424" s="1144"/>
      <c r="AN424" s="1137"/>
      <c r="AO424" s="3587"/>
      <c r="AP424" s="1035"/>
      <c r="AQ424" s="1039"/>
      <c r="AR424" s="1039"/>
    </row>
    <row r="425" spans="2:44" s="1165" customFormat="1">
      <c r="B425" s="3581"/>
      <c r="C425" s="3584"/>
      <c r="D425" s="1145" t="s">
        <v>1936</v>
      </c>
      <c r="E425" s="1110"/>
      <c r="F425" s="1179"/>
      <c r="G425" s="1130"/>
      <c r="H425" s="1130"/>
      <c r="I425" s="1130"/>
      <c r="J425" s="1130"/>
      <c r="K425" s="1130"/>
      <c r="L425" s="1130"/>
      <c r="M425" s="1130"/>
      <c r="N425" s="1130"/>
      <c r="O425" s="1130"/>
      <c r="P425" s="1130"/>
      <c r="Q425" s="1130"/>
      <c r="R425" s="1130"/>
      <c r="S425" s="1130"/>
      <c r="T425" s="1130"/>
      <c r="U425" s="1130"/>
      <c r="V425" s="1130"/>
      <c r="W425" s="1130"/>
      <c r="X425" s="1130"/>
      <c r="Y425" s="1130"/>
      <c r="Z425" s="1130"/>
      <c r="AA425" s="1130"/>
      <c r="AB425" s="1130"/>
      <c r="AC425" s="1130"/>
      <c r="AD425" s="1130"/>
      <c r="AE425" s="1130"/>
      <c r="AF425" s="1130"/>
      <c r="AG425" s="1130"/>
      <c r="AH425" s="1130"/>
      <c r="AI425" s="1130"/>
      <c r="AJ425" s="1193"/>
      <c r="AK425" s="1114">
        <f>IF(D425="","",COUNT($F$410:$AJ$410)-AL425)</f>
        <v>0</v>
      </c>
      <c r="AL425" s="1115">
        <f>IF(D425="","",AQ425+AR425)</f>
        <v>0</v>
      </c>
      <c r="AM425" s="1115">
        <f>IF(D425="","",COUNTIF(F425:AJ425,"休"))</f>
        <v>0</v>
      </c>
      <c r="AN425" s="1116" t="str">
        <f>IF(D425="","",IFERROR(ROUND(AM425/AK425,3),""))</f>
        <v/>
      </c>
      <c r="AO425" s="3587"/>
      <c r="AP425" s="1035"/>
      <c r="AQ425" s="1117">
        <f>+COUNTIF(F425:AJ425,"－")</f>
        <v>0</v>
      </c>
      <c r="AR425" s="1117">
        <f>+COUNTIF(F425:AJ425,"外")</f>
        <v>0</v>
      </c>
    </row>
    <row r="426" spans="2:44" s="1165" customFormat="1">
      <c r="B426" s="3581"/>
      <c r="C426" s="3584"/>
      <c r="D426" s="1035"/>
      <c r="E426" s="1139"/>
      <c r="F426" s="1119"/>
      <c r="G426" s="1120"/>
      <c r="H426" s="1120"/>
      <c r="I426" s="1120"/>
      <c r="J426" s="1120"/>
      <c r="K426" s="1120"/>
      <c r="L426" s="1120"/>
      <c r="M426" s="1120"/>
      <c r="N426" s="1120"/>
      <c r="O426" s="1120"/>
      <c r="P426" s="1120"/>
      <c r="Q426" s="1120"/>
      <c r="R426" s="1120"/>
      <c r="S426" s="1120"/>
      <c r="T426" s="1120"/>
      <c r="U426" s="1120"/>
      <c r="V426" s="1120"/>
      <c r="W426" s="1120"/>
      <c r="X426" s="1120"/>
      <c r="Y426" s="1120"/>
      <c r="Z426" s="1120"/>
      <c r="AA426" s="1120"/>
      <c r="AB426" s="1120"/>
      <c r="AC426" s="1120"/>
      <c r="AD426" s="1120"/>
      <c r="AE426" s="1120"/>
      <c r="AF426" s="1120"/>
      <c r="AG426" s="1120"/>
      <c r="AH426" s="1120"/>
      <c r="AI426" s="1120"/>
      <c r="AJ426" s="1172"/>
      <c r="AK426" s="1114" t="str">
        <f t="shared" ref="AK426:AK428" si="293">IF(D426="","",COUNT($F$410:$AJ$410)-AL426)</f>
        <v/>
      </c>
      <c r="AL426" s="1115" t="str">
        <f t="shared" ref="AL426:AL428" si="294">IF(D426="","",AQ426+AR426)</f>
        <v/>
      </c>
      <c r="AM426" s="1115" t="str">
        <f t="shared" ref="AM426:AM428" si="295">IF(D426="","",COUNTIF(F426:AJ426,"休"))</f>
        <v/>
      </c>
      <c r="AN426" s="1116" t="str">
        <f t="shared" ref="AN426:AN428" si="296">IF(D426="","",IFERROR(ROUND(AM426/AK426,3),""))</f>
        <v/>
      </c>
      <c r="AO426" s="3587"/>
      <c r="AP426" s="1035"/>
      <c r="AQ426" s="1117">
        <f>+COUNTIF(F426:AJ426,"－")</f>
        <v>0</v>
      </c>
      <c r="AR426" s="1117">
        <f>+COUNTIF(F426:AJ426,"外")</f>
        <v>0</v>
      </c>
    </row>
    <row r="427" spans="2:44" s="1165" customFormat="1">
      <c r="B427" s="3581"/>
      <c r="C427" s="3584"/>
      <c r="D427" s="1147"/>
      <c r="E427" s="1139"/>
      <c r="F427" s="1119"/>
      <c r="G427" s="1120"/>
      <c r="H427" s="1120"/>
      <c r="I427" s="1120"/>
      <c r="J427" s="1120"/>
      <c r="K427" s="1120"/>
      <c r="L427" s="1120"/>
      <c r="M427" s="1120"/>
      <c r="N427" s="1120"/>
      <c r="O427" s="1120"/>
      <c r="P427" s="1120"/>
      <c r="Q427" s="1120"/>
      <c r="R427" s="1120"/>
      <c r="S427" s="1120"/>
      <c r="T427" s="1120"/>
      <c r="U427" s="1120"/>
      <c r="V427" s="1120"/>
      <c r="W427" s="1120"/>
      <c r="X427" s="1120"/>
      <c r="Y427" s="1120"/>
      <c r="Z427" s="1120"/>
      <c r="AA427" s="1120"/>
      <c r="AB427" s="1120"/>
      <c r="AC427" s="1120"/>
      <c r="AD427" s="1120"/>
      <c r="AE427" s="1120"/>
      <c r="AF427" s="1120"/>
      <c r="AG427" s="1120"/>
      <c r="AH427" s="1120"/>
      <c r="AI427" s="1120"/>
      <c r="AJ427" s="1172"/>
      <c r="AK427" s="1114" t="str">
        <f t="shared" si="293"/>
        <v/>
      </c>
      <c r="AL427" s="1115" t="str">
        <f t="shared" si="294"/>
        <v/>
      </c>
      <c r="AM427" s="1115" t="str">
        <f t="shared" si="295"/>
        <v/>
      </c>
      <c r="AN427" s="1116" t="str">
        <f t="shared" si="296"/>
        <v/>
      </c>
      <c r="AO427" s="3587"/>
      <c r="AP427" s="1035"/>
      <c r="AQ427" s="1117">
        <f>+COUNTIF(F427:AJ427,"－")</f>
        <v>0</v>
      </c>
      <c r="AR427" s="1117">
        <f>+COUNTIF(F427:AJ427,"外")</f>
        <v>0</v>
      </c>
    </row>
    <row r="428" spans="2:44" s="1165" customFormat="1" ht="13.8" thickBot="1">
      <c r="B428" s="3582"/>
      <c r="C428" s="3585"/>
      <c r="D428" s="1140"/>
      <c r="E428" s="1141"/>
      <c r="F428" s="1191"/>
      <c r="G428" s="1180"/>
      <c r="H428" s="1180"/>
      <c r="I428" s="1180"/>
      <c r="J428" s="1180"/>
      <c r="K428" s="1180"/>
      <c r="L428" s="1180"/>
      <c r="M428" s="1180"/>
      <c r="N428" s="1180"/>
      <c r="O428" s="1180"/>
      <c r="P428" s="1180"/>
      <c r="Q428" s="1180"/>
      <c r="R428" s="1180"/>
      <c r="S428" s="1180"/>
      <c r="T428" s="1180"/>
      <c r="U428" s="1180"/>
      <c r="V428" s="1180"/>
      <c r="W428" s="1180"/>
      <c r="X428" s="1180"/>
      <c r="Y428" s="1180"/>
      <c r="Z428" s="1180"/>
      <c r="AA428" s="1180"/>
      <c r="AB428" s="1180"/>
      <c r="AC428" s="1180"/>
      <c r="AD428" s="1180"/>
      <c r="AE428" s="1180"/>
      <c r="AF428" s="1180"/>
      <c r="AG428" s="1180"/>
      <c r="AH428" s="1180"/>
      <c r="AI428" s="1180"/>
      <c r="AJ428" s="1192"/>
      <c r="AK428" s="1150" t="str">
        <f t="shared" si="293"/>
        <v/>
      </c>
      <c r="AL428" s="1132" t="str">
        <f t="shared" si="294"/>
        <v/>
      </c>
      <c r="AM428" s="1132" t="str">
        <f t="shared" si="295"/>
        <v/>
      </c>
      <c r="AN428" s="1116" t="str">
        <f t="shared" si="296"/>
        <v/>
      </c>
      <c r="AO428" s="3588"/>
      <c r="AP428" s="1035"/>
      <c r="AQ428" s="1117">
        <f>+COUNTIF(F428:AJ428,"－")</f>
        <v>0</v>
      </c>
      <c r="AR428" s="1117">
        <f>+COUNTIF(F428:AJ428,"外")</f>
        <v>0</v>
      </c>
    </row>
    <row r="429" spans="2:44" s="1165" customFormat="1" ht="13.8" thickBot="1">
      <c r="B429" s="1152"/>
      <c r="C429" s="1153"/>
      <c r="D429" s="1147"/>
      <c r="E429" s="1089"/>
      <c r="F429" s="1113"/>
      <c r="G429" s="1113"/>
      <c r="H429" s="1113"/>
      <c r="I429" s="1113"/>
      <c r="J429" s="1113"/>
      <c r="K429" s="1113"/>
      <c r="L429" s="1113"/>
      <c r="M429" s="1113"/>
      <c r="N429" s="1113"/>
      <c r="O429" s="1113"/>
      <c r="P429" s="1113"/>
      <c r="Q429" s="1113"/>
      <c r="R429" s="1113"/>
      <c r="S429" s="1113"/>
      <c r="T429" s="1113"/>
      <c r="U429" s="1113"/>
      <c r="V429" s="1113"/>
      <c r="W429" s="1113"/>
      <c r="X429" s="1113"/>
      <c r="Y429" s="1113"/>
      <c r="Z429" s="1113"/>
      <c r="AA429" s="1113"/>
      <c r="AB429" s="1113"/>
      <c r="AC429" s="1113"/>
      <c r="AD429" s="1113"/>
      <c r="AE429" s="1113"/>
      <c r="AF429" s="1113"/>
      <c r="AG429" s="1113"/>
      <c r="AH429" s="1113"/>
      <c r="AI429" s="1113"/>
      <c r="AJ429" s="1113"/>
      <c r="AK429" s="1154"/>
      <c r="AL429" s="1155"/>
      <c r="AM429" s="1155"/>
      <c r="AN429" s="1156" t="s">
        <v>1952</v>
      </c>
      <c r="AO429" s="1157" t="e">
        <f>IF(AO413&gt;=0.285,"OK","NG")</f>
        <v>#DIV/0!</v>
      </c>
      <c r="AP429" s="1035"/>
      <c r="AQ429" s="1155"/>
      <c r="AR429" s="1155"/>
    </row>
    <row r="430" spans="2:44" s="1165" customFormat="1">
      <c r="E430" s="1184"/>
      <c r="F430" s="1184"/>
      <c r="G430" s="1184"/>
      <c r="H430" s="1184"/>
      <c r="I430" s="1184"/>
      <c r="J430" s="1184"/>
      <c r="K430" s="1184"/>
      <c r="L430" s="1184"/>
      <c r="M430" s="1184"/>
      <c r="N430" s="1184"/>
      <c r="O430" s="1184"/>
      <c r="P430" s="1184"/>
      <c r="Q430" s="1184"/>
      <c r="R430" s="1184"/>
      <c r="S430" s="1184"/>
      <c r="T430" s="1184"/>
      <c r="U430" s="1184"/>
      <c r="V430" s="1184"/>
      <c r="W430" s="1184"/>
      <c r="X430" s="1184"/>
      <c r="Y430" s="1184"/>
      <c r="Z430" s="1184"/>
      <c r="AA430" s="1184"/>
      <c r="AB430" s="1184"/>
      <c r="AC430" s="1184"/>
      <c r="AD430" s="1184"/>
      <c r="AE430" s="1184"/>
      <c r="AF430" s="1184"/>
      <c r="AG430" s="1184"/>
      <c r="AH430" s="1184"/>
      <c r="AI430" s="1184"/>
      <c r="AJ430" s="1184"/>
      <c r="AL430" s="1184"/>
      <c r="AN430" s="1185"/>
    </row>
    <row r="431" spans="2:44" hidden="1">
      <c r="F431" s="1036" t="e">
        <f>YEAR(F434)</f>
        <v>#VALUE!</v>
      </c>
      <c r="G431" s="1036" t="e">
        <f>MONTH(F434)</f>
        <v>#VALUE!</v>
      </c>
    </row>
    <row r="432" spans="2:44">
      <c r="B432" s="3589"/>
      <c r="C432" s="3590"/>
      <c r="D432" s="3591"/>
      <c r="E432" s="1159" t="s">
        <v>1940</v>
      </c>
      <c r="F432" s="3598" t="e">
        <f>F434</f>
        <v>#VALUE!</v>
      </c>
      <c r="G432" s="3599"/>
      <c r="H432" s="3599"/>
      <c r="I432" s="3599"/>
      <c r="J432" s="3599"/>
      <c r="K432" s="3599"/>
      <c r="L432" s="3599"/>
      <c r="M432" s="3599"/>
      <c r="N432" s="3599"/>
      <c r="O432" s="3599"/>
      <c r="P432" s="3599"/>
      <c r="Q432" s="3599"/>
      <c r="R432" s="3599"/>
      <c r="S432" s="3599"/>
      <c r="T432" s="3599"/>
      <c r="U432" s="3599"/>
      <c r="V432" s="3599"/>
      <c r="W432" s="3599"/>
      <c r="X432" s="3599"/>
      <c r="Y432" s="3599"/>
      <c r="Z432" s="3599"/>
      <c r="AA432" s="3599"/>
      <c r="AB432" s="3599"/>
      <c r="AC432" s="3599"/>
      <c r="AD432" s="3599"/>
      <c r="AE432" s="3599"/>
      <c r="AF432" s="3599"/>
      <c r="AG432" s="3599"/>
      <c r="AH432" s="3599"/>
      <c r="AI432" s="3599"/>
      <c r="AJ432" s="3599"/>
      <c r="AK432" s="3601" t="s">
        <v>835</v>
      </c>
      <c r="AL432" s="3604" t="s">
        <v>836</v>
      </c>
      <c r="AM432" s="3607" t="s">
        <v>828</v>
      </c>
      <c r="AN432" s="3555" t="s">
        <v>1941</v>
      </c>
      <c r="AO432" s="3553" t="s">
        <v>1942</v>
      </c>
      <c r="AQ432" s="3576" t="s">
        <v>1943</v>
      </c>
      <c r="AR432" s="3576" t="s">
        <v>864</v>
      </c>
    </row>
    <row r="433" spans="2:44" hidden="1">
      <c r="B433" s="3592"/>
      <c r="C433" s="3593"/>
      <c r="D433" s="3594"/>
      <c r="E433" s="1160"/>
      <c r="F433" s="1096" t="e">
        <f>DATE($F431,$G431,1)</f>
        <v>#VALUE!</v>
      </c>
      <c r="G433" s="1096" t="e">
        <f t="shared" ref="G433:AJ433" si="297">F433+1</f>
        <v>#VALUE!</v>
      </c>
      <c r="H433" s="1096" t="e">
        <f t="shared" si="297"/>
        <v>#VALUE!</v>
      </c>
      <c r="I433" s="1096" t="e">
        <f t="shared" si="297"/>
        <v>#VALUE!</v>
      </c>
      <c r="J433" s="1096" t="e">
        <f t="shared" si="297"/>
        <v>#VALUE!</v>
      </c>
      <c r="K433" s="1096" t="e">
        <f t="shared" si="297"/>
        <v>#VALUE!</v>
      </c>
      <c r="L433" s="1096" t="e">
        <f t="shared" si="297"/>
        <v>#VALUE!</v>
      </c>
      <c r="M433" s="1096" t="e">
        <f t="shared" si="297"/>
        <v>#VALUE!</v>
      </c>
      <c r="N433" s="1096" t="e">
        <f t="shared" si="297"/>
        <v>#VALUE!</v>
      </c>
      <c r="O433" s="1096" t="e">
        <f t="shared" si="297"/>
        <v>#VALUE!</v>
      </c>
      <c r="P433" s="1096" t="e">
        <f t="shared" si="297"/>
        <v>#VALUE!</v>
      </c>
      <c r="Q433" s="1096" t="e">
        <f t="shared" si="297"/>
        <v>#VALUE!</v>
      </c>
      <c r="R433" s="1096" t="e">
        <f t="shared" si="297"/>
        <v>#VALUE!</v>
      </c>
      <c r="S433" s="1096" t="e">
        <f t="shared" si="297"/>
        <v>#VALUE!</v>
      </c>
      <c r="T433" s="1096" t="e">
        <f t="shared" si="297"/>
        <v>#VALUE!</v>
      </c>
      <c r="U433" s="1096" t="e">
        <f t="shared" si="297"/>
        <v>#VALUE!</v>
      </c>
      <c r="V433" s="1096" t="e">
        <f t="shared" si="297"/>
        <v>#VALUE!</v>
      </c>
      <c r="W433" s="1096" t="e">
        <f t="shared" si="297"/>
        <v>#VALUE!</v>
      </c>
      <c r="X433" s="1096" t="e">
        <f t="shared" si="297"/>
        <v>#VALUE!</v>
      </c>
      <c r="Y433" s="1096" t="e">
        <f t="shared" si="297"/>
        <v>#VALUE!</v>
      </c>
      <c r="Z433" s="1096" t="e">
        <f t="shared" si="297"/>
        <v>#VALUE!</v>
      </c>
      <c r="AA433" s="1096" t="e">
        <f t="shared" si="297"/>
        <v>#VALUE!</v>
      </c>
      <c r="AB433" s="1096" t="e">
        <f t="shared" si="297"/>
        <v>#VALUE!</v>
      </c>
      <c r="AC433" s="1096" t="e">
        <f t="shared" si="297"/>
        <v>#VALUE!</v>
      </c>
      <c r="AD433" s="1096" t="e">
        <f t="shared" si="297"/>
        <v>#VALUE!</v>
      </c>
      <c r="AE433" s="1096" t="e">
        <f t="shared" si="297"/>
        <v>#VALUE!</v>
      </c>
      <c r="AF433" s="1096" t="e">
        <f t="shared" si="297"/>
        <v>#VALUE!</v>
      </c>
      <c r="AG433" s="1096" t="e">
        <f t="shared" si="297"/>
        <v>#VALUE!</v>
      </c>
      <c r="AH433" s="1096" t="e">
        <f t="shared" si="297"/>
        <v>#VALUE!</v>
      </c>
      <c r="AI433" s="1096" t="e">
        <f t="shared" si="297"/>
        <v>#VALUE!</v>
      </c>
      <c r="AJ433" s="1096" t="e">
        <f t="shared" si="297"/>
        <v>#VALUE!</v>
      </c>
      <c r="AK433" s="3602"/>
      <c r="AL433" s="3605"/>
      <c r="AM433" s="3608"/>
      <c r="AN433" s="3555"/>
      <c r="AO433" s="3553"/>
      <c r="AQ433" s="3576"/>
      <c r="AR433" s="3576"/>
    </row>
    <row r="434" spans="2:44">
      <c r="B434" s="3592"/>
      <c r="C434" s="3593"/>
      <c r="D434" s="3594"/>
      <c r="E434" s="1161" t="s">
        <v>1944</v>
      </c>
      <c r="F434" s="1162" t="e">
        <f>IF(EDATE(F409,1)&gt;$F$7,"",EDATE(F409,1))</f>
        <v>#VALUE!</v>
      </c>
      <c r="G434" s="1096" t="e">
        <f t="shared" ref="G434:AJ434" si="298">IF(G433&gt;$F$7,"",IF(F434=EOMONTH(DATE($F431,$G431,1),0),"",IF(F434="","",F434+1)))</f>
        <v>#VALUE!</v>
      </c>
      <c r="H434" s="1096" t="e">
        <f t="shared" si="298"/>
        <v>#VALUE!</v>
      </c>
      <c r="I434" s="1096" t="e">
        <f t="shared" si="298"/>
        <v>#VALUE!</v>
      </c>
      <c r="J434" s="1096" t="e">
        <f t="shared" si="298"/>
        <v>#VALUE!</v>
      </c>
      <c r="K434" s="1096" t="e">
        <f t="shared" si="298"/>
        <v>#VALUE!</v>
      </c>
      <c r="L434" s="1096" t="e">
        <f t="shared" si="298"/>
        <v>#VALUE!</v>
      </c>
      <c r="M434" s="1096" t="e">
        <f t="shared" si="298"/>
        <v>#VALUE!</v>
      </c>
      <c r="N434" s="1096" t="e">
        <f t="shared" si="298"/>
        <v>#VALUE!</v>
      </c>
      <c r="O434" s="1096" t="e">
        <f t="shared" si="298"/>
        <v>#VALUE!</v>
      </c>
      <c r="P434" s="1096" t="e">
        <f t="shared" si="298"/>
        <v>#VALUE!</v>
      </c>
      <c r="Q434" s="1096" t="e">
        <f t="shared" si="298"/>
        <v>#VALUE!</v>
      </c>
      <c r="R434" s="1096" t="e">
        <f t="shared" si="298"/>
        <v>#VALUE!</v>
      </c>
      <c r="S434" s="1096" t="e">
        <f t="shared" si="298"/>
        <v>#VALUE!</v>
      </c>
      <c r="T434" s="1096" t="e">
        <f t="shared" si="298"/>
        <v>#VALUE!</v>
      </c>
      <c r="U434" s="1096" t="e">
        <f t="shared" si="298"/>
        <v>#VALUE!</v>
      </c>
      <c r="V434" s="1096" t="e">
        <f t="shared" si="298"/>
        <v>#VALUE!</v>
      </c>
      <c r="W434" s="1096" t="e">
        <f t="shared" si="298"/>
        <v>#VALUE!</v>
      </c>
      <c r="X434" s="1096" t="e">
        <f t="shared" si="298"/>
        <v>#VALUE!</v>
      </c>
      <c r="Y434" s="1096" t="e">
        <f t="shared" si="298"/>
        <v>#VALUE!</v>
      </c>
      <c r="Z434" s="1096" t="e">
        <f t="shared" si="298"/>
        <v>#VALUE!</v>
      </c>
      <c r="AA434" s="1096" t="e">
        <f t="shared" si="298"/>
        <v>#VALUE!</v>
      </c>
      <c r="AB434" s="1096" t="e">
        <f t="shared" si="298"/>
        <v>#VALUE!</v>
      </c>
      <c r="AC434" s="1096" t="e">
        <f t="shared" si="298"/>
        <v>#VALUE!</v>
      </c>
      <c r="AD434" s="1096" t="e">
        <f t="shared" si="298"/>
        <v>#VALUE!</v>
      </c>
      <c r="AE434" s="1096" t="e">
        <f t="shared" si="298"/>
        <v>#VALUE!</v>
      </c>
      <c r="AF434" s="1096" t="e">
        <f t="shared" si="298"/>
        <v>#VALUE!</v>
      </c>
      <c r="AG434" s="1096" t="e">
        <f t="shared" si="298"/>
        <v>#VALUE!</v>
      </c>
      <c r="AH434" s="1096" t="e">
        <f t="shared" si="298"/>
        <v>#VALUE!</v>
      </c>
      <c r="AI434" s="1096" t="e">
        <f t="shared" si="298"/>
        <v>#VALUE!</v>
      </c>
      <c r="AJ434" s="1096" t="e">
        <f t="shared" si="298"/>
        <v>#VALUE!</v>
      </c>
      <c r="AK434" s="3602"/>
      <c r="AL434" s="3605"/>
      <c r="AM434" s="3608"/>
      <c r="AN434" s="3555"/>
      <c r="AO434" s="3553"/>
      <c r="AQ434" s="3576"/>
      <c r="AR434" s="3576"/>
    </row>
    <row r="435" spans="2:44" s="1165" customFormat="1">
      <c r="B435" s="3595"/>
      <c r="C435" s="3596"/>
      <c r="D435" s="3597"/>
      <c r="E435" s="1163" t="s">
        <v>820</v>
      </c>
      <c r="F435" s="1164" t="str">
        <f>IFERROR(TEXT(WEEKDAY(+F434),"aaa"),"")</f>
        <v/>
      </c>
      <c r="G435" s="1164" t="str">
        <f t="shared" ref="G435:AJ435" si="299">IFERROR(TEXT(WEEKDAY(+G434),"aaa"),"")</f>
        <v/>
      </c>
      <c r="H435" s="1164" t="str">
        <f t="shared" si="299"/>
        <v/>
      </c>
      <c r="I435" s="1164" t="str">
        <f t="shared" si="299"/>
        <v/>
      </c>
      <c r="J435" s="1164" t="str">
        <f t="shared" si="299"/>
        <v/>
      </c>
      <c r="K435" s="1164" t="str">
        <f t="shared" si="299"/>
        <v/>
      </c>
      <c r="L435" s="1164" t="str">
        <f t="shared" si="299"/>
        <v/>
      </c>
      <c r="M435" s="1164" t="str">
        <f t="shared" si="299"/>
        <v/>
      </c>
      <c r="N435" s="1164" t="str">
        <f t="shared" si="299"/>
        <v/>
      </c>
      <c r="O435" s="1164" t="str">
        <f t="shared" si="299"/>
        <v/>
      </c>
      <c r="P435" s="1164" t="str">
        <f t="shared" si="299"/>
        <v/>
      </c>
      <c r="Q435" s="1164" t="str">
        <f t="shared" si="299"/>
        <v/>
      </c>
      <c r="R435" s="1164" t="str">
        <f t="shared" si="299"/>
        <v/>
      </c>
      <c r="S435" s="1164" t="str">
        <f t="shared" si="299"/>
        <v/>
      </c>
      <c r="T435" s="1164" t="str">
        <f t="shared" si="299"/>
        <v/>
      </c>
      <c r="U435" s="1164" t="str">
        <f t="shared" si="299"/>
        <v/>
      </c>
      <c r="V435" s="1164" t="str">
        <f t="shared" si="299"/>
        <v/>
      </c>
      <c r="W435" s="1164" t="str">
        <f t="shared" si="299"/>
        <v/>
      </c>
      <c r="X435" s="1164" t="str">
        <f t="shared" si="299"/>
        <v/>
      </c>
      <c r="Y435" s="1164" t="str">
        <f t="shared" si="299"/>
        <v/>
      </c>
      <c r="Z435" s="1164" t="str">
        <f t="shared" si="299"/>
        <v/>
      </c>
      <c r="AA435" s="1164" t="str">
        <f t="shared" si="299"/>
        <v/>
      </c>
      <c r="AB435" s="1164" t="str">
        <f t="shared" si="299"/>
        <v/>
      </c>
      <c r="AC435" s="1164" t="str">
        <f t="shared" si="299"/>
        <v/>
      </c>
      <c r="AD435" s="1164" t="str">
        <f t="shared" si="299"/>
        <v/>
      </c>
      <c r="AE435" s="1164" t="str">
        <f t="shared" si="299"/>
        <v/>
      </c>
      <c r="AF435" s="1164" t="str">
        <f t="shared" si="299"/>
        <v/>
      </c>
      <c r="AG435" s="1164" t="str">
        <f t="shared" si="299"/>
        <v/>
      </c>
      <c r="AH435" s="1164" t="str">
        <f t="shared" si="299"/>
        <v/>
      </c>
      <c r="AI435" s="1164" t="str">
        <f t="shared" si="299"/>
        <v/>
      </c>
      <c r="AJ435" s="1164" t="str">
        <f t="shared" si="299"/>
        <v/>
      </c>
      <c r="AK435" s="3602"/>
      <c r="AL435" s="3605"/>
      <c r="AM435" s="3608"/>
      <c r="AN435" s="3555"/>
      <c r="AO435" s="3553"/>
      <c r="AP435" s="1035"/>
      <c r="AQ435" s="3576"/>
      <c r="AR435" s="3576"/>
    </row>
    <row r="436" spans="2:44" s="1165" customFormat="1" ht="21" customHeight="1">
      <c r="B436" s="1166" t="s">
        <v>1945</v>
      </c>
      <c r="C436" s="1167" t="s">
        <v>1925</v>
      </c>
      <c r="D436" s="1103" t="s">
        <v>1951</v>
      </c>
      <c r="E436" s="1104" t="s">
        <v>1948</v>
      </c>
      <c r="F436" s="1105" t="s">
        <v>865</v>
      </c>
      <c r="G436" s="1106" t="s">
        <v>865</v>
      </c>
      <c r="H436" s="1106" t="s">
        <v>865</v>
      </c>
      <c r="I436" s="1106" t="s">
        <v>865</v>
      </c>
      <c r="J436" s="1106" t="s">
        <v>865</v>
      </c>
      <c r="K436" s="1106" t="s">
        <v>865</v>
      </c>
      <c r="L436" s="1106" t="s">
        <v>865</v>
      </c>
      <c r="M436" s="1106" t="s">
        <v>865</v>
      </c>
      <c r="N436" s="1106" t="s">
        <v>865</v>
      </c>
      <c r="O436" s="1106" t="s">
        <v>865</v>
      </c>
      <c r="P436" s="1106" t="s">
        <v>865</v>
      </c>
      <c r="Q436" s="1106" t="s">
        <v>865</v>
      </c>
      <c r="R436" s="1106" t="s">
        <v>865</v>
      </c>
      <c r="S436" s="1106" t="s">
        <v>865</v>
      </c>
      <c r="T436" s="1106" t="s">
        <v>865</v>
      </c>
      <c r="U436" s="1106" t="s">
        <v>865</v>
      </c>
      <c r="V436" s="1106" t="s">
        <v>865</v>
      </c>
      <c r="W436" s="1106" t="s">
        <v>865</v>
      </c>
      <c r="X436" s="1106" t="s">
        <v>865</v>
      </c>
      <c r="Y436" s="1106" t="s">
        <v>865</v>
      </c>
      <c r="Z436" s="1106" t="s">
        <v>865</v>
      </c>
      <c r="AA436" s="1106" t="s">
        <v>865</v>
      </c>
      <c r="AB436" s="1106" t="s">
        <v>865</v>
      </c>
      <c r="AC436" s="1106" t="s">
        <v>865</v>
      </c>
      <c r="AD436" s="1106" t="s">
        <v>865</v>
      </c>
      <c r="AE436" s="1106" t="s">
        <v>865</v>
      </c>
      <c r="AF436" s="1106" t="s">
        <v>865</v>
      </c>
      <c r="AG436" s="1106" t="s">
        <v>865</v>
      </c>
      <c r="AH436" s="1106" t="s">
        <v>865</v>
      </c>
      <c r="AI436" s="1106" t="s">
        <v>865</v>
      </c>
      <c r="AJ436" s="1188" t="s">
        <v>865</v>
      </c>
      <c r="AK436" s="3603"/>
      <c r="AL436" s="3606"/>
      <c r="AM436" s="3609"/>
      <c r="AN436" s="1108" t="s">
        <v>1934</v>
      </c>
      <c r="AO436" s="1107" t="s">
        <v>863</v>
      </c>
      <c r="AP436" s="1035"/>
      <c r="AQ436" s="3577"/>
      <c r="AR436" s="3577"/>
    </row>
    <row r="437" spans="2:44" s="1165" customFormat="1" ht="13.5" customHeight="1">
      <c r="B437" s="3580" t="s">
        <v>830</v>
      </c>
      <c r="C437" s="3583" t="s">
        <v>831</v>
      </c>
      <c r="D437" s="1109" t="s">
        <v>1935</v>
      </c>
      <c r="E437" s="1110"/>
      <c r="F437" s="1189"/>
      <c r="G437" s="1175"/>
      <c r="H437" s="1175"/>
      <c r="I437" s="1175"/>
      <c r="J437" s="1175"/>
      <c r="K437" s="1175"/>
      <c r="L437" s="1175"/>
      <c r="M437" s="1175"/>
      <c r="N437" s="1175"/>
      <c r="O437" s="1175"/>
      <c r="P437" s="1175"/>
      <c r="Q437" s="1175"/>
      <c r="R437" s="1175"/>
      <c r="S437" s="1175"/>
      <c r="T437" s="1175"/>
      <c r="U437" s="1175"/>
      <c r="V437" s="1175"/>
      <c r="W437" s="1175"/>
      <c r="X437" s="1175"/>
      <c r="Y437" s="1175"/>
      <c r="Z437" s="1175"/>
      <c r="AA437" s="1175"/>
      <c r="AB437" s="1175"/>
      <c r="AC437" s="1175"/>
      <c r="AD437" s="1175"/>
      <c r="AE437" s="1175"/>
      <c r="AF437" s="1175"/>
      <c r="AG437" s="1175"/>
      <c r="AH437" s="1175"/>
      <c r="AI437" s="1175"/>
      <c r="AJ437" s="1190"/>
      <c r="AK437" s="1114">
        <f>IF(D437="","",COUNT($F$434:$AJ$434)-AL437)</f>
        <v>0</v>
      </c>
      <c r="AL437" s="1115">
        <f>IF(D437="","",AQ437+AR437)</f>
        <v>0</v>
      </c>
      <c r="AM437" s="1115">
        <f>IF(D437="","",COUNTIF(F437:AJ437,"休"))</f>
        <v>0</v>
      </c>
      <c r="AN437" s="1116" t="str">
        <f>IF(D437="","",IFERROR(ROUND(AM437/AK437,3),""))</f>
        <v/>
      </c>
      <c r="AO437" s="3586" t="e">
        <f>ROUND(AVERAGE(AN437:AN452),3)</f>
        <v>#DIV/0!</v>
      </c>
      <c r="AP437" s="1035"/>
      <c r="AQ437" s="1117">
        <f>+COUNTIF(F437:AJ437,"－")</f>
        <v>0</v>
      </c>
      <c r="AR437" s="1117">
        <f>+COUNTIF(F437:AJ437,"外")</f>
        <v>0</v>
      </c>
    </row>
    <row r="438" spans="2:44" s="1165" customFormat="1" ht="13.5" customHeight="1">
      <c r="B438" s="3581"/>
      <c r="C438" s="3584"/>
      <c r="D438" s="1118" t="s">
        <v>1936</v>
      </c>
      <c r="E438" s="1110"/>
      <c r="F438" s="1119"/>
      <c r="G438" s="1120"/>
      <c r="H438" s="1120"/>
      <c r="I438" s="1120"/>
      <c r="J438" s="1120"/>
      <c r="K438" s="1120"/>
      <c r="L438" s="1120"/>
      <c r="M438" s="1120"/>
      <c r="N438" s="1120"/>
      <c r="O438" s="1120"/>
      <c r="P438" s="1120"/>
      <c r="Q438" s="1120"/>
      <c r="R438" s="1120"/>
      <c r="S438" s="1120"/>
      <c r="T438" s="1120"/>
      <c r="U438" s="1120"/>
      <c r="V438" s="1120"/>
      <c r="W438" s="1120"/>
      <c r="X438" s="1120"/>
      <c r="Y438" s="1120"/>
      <c r="Z438" s="1120"/>
      <c r="AA438" s="1120"/>
      <c r="AB438" s="1120"/>
      <c r="AC438" s="1120"/>
      <c r="AD438" s="1120"/>
      <c r="AE438" s="1120"/>
      <c r="AF438" s="1120"/>
      <c r="AG438" s="1120"/>
      <c r="AH438" s="1120"/>
      <c r="AI438" s="1120"/>
      <c r="AJ438" s="1172"/>
      <c r="AK438" s="1114">
        <f t="shared" ref="AK438:AK442" si="300">IF(D438="","",COUNT($F$434:$AJ$434)-AL438)</f>
        <v>0</v>
      </c>
      <c r="AL438" s="1115">
        <f t="shared" ref="AL438:AL442" si="301">IF(D438="","",AQ438+AR438)</f>
        <v>0</v>
      </c>
      <c r="AM438" s="1115">
        <f t="shared" ref="AM438:AM442" si="302">IF(D438="","",COUNTIF(F438:AJ438,"休"))</f>
        <v>0</v>
      </c>
      <c r="AN438" s="1116" t="str">
        <f t="shared" ref="AN438:AN442" si="303">IF(D438="","",IFERROR(ROUND(AM438/AK438,3),""))</f>
        <v/>
      </c>
      <c r="AO438" s="3587"/>
      <c r="AP438" s="1035"/>
      <c r="AQ438" s="1117">
        <f>+COUNTIF(F438:AJ438,"－")</f>
        <v>0</v>
      </c>
      <c r="AR438" s="1117">
        <f>+COUNTIF(F438:AJ438,"外")</f>
        <v>0</v>
      </c>
    </row>
    <row r="439" spans="2:44" s="1165" customFormat="1">
      <c r="B439" s="3581"/>
      <c r="C439" s="3584"/>
      <c r="D439" s="1124" t="s">
        <v>1937</v>
      </c>
      <c r="E439" s="1110"/>
      <c r="F439" s="1119"/>
      <c r="G439" s="1120"/>
      <c r="H439" s="1120"/>
      <c r="I439" s="1120"/>
      <c r="J439" s="1120"/>
      <c r="K439" s="1120"/>
      <c r="L439" s="1120"/>
      <c r="M439" s="1120"/>
      <c r="N439" s="1120"/>
      <c r="O439" s="1120"/>
      <c r="P439" s="1120"/>
      <c r="Q439" s="1120"/>
      <c r="R439" s="1120"/>
      <c r="S439" s="1120"/>
      <c r="T439" s="1120"/>
      <c r="U439" s="1120"/>
      <c r="V439" s="1120"/>
      <c r="W439" s="1120"/>
      <c r="X439" s="1120"/>
      <c r="Y439" s="1120"/>
      <c r="Z439" s="1120"/>
      <c r="AA439" s="1120"/>
      <c r="AB439" s="1120"/>
      <c r="AC439" s="1120"/>
      <c r="AD439" s="1120"/>
      <c r="AE439" s="1120"/>
      <c r="AF439" s="1120"/>
      <c r="AG439" s="1120"/>
      <c r="AH439" s="1120"/>
      <c r="AI439" s="1120"/>
      <c r="AJ439" s="1172"/>
      <c r="AK439" s="1114">
        <f t="shared" si="300"/>
        <v>0</v>
      </c>
      <c r="AL439" s="1115">
        <f t="shared" si="301"/>
        <v>0</v>
      </c>
      <c r="AM439" s="1115">
        <f t="shared" si="302"/>
        <v>0</v>
      </c>
      <c r="AN439" s="1116" t="str">
        <f t="shared" si="303"/>
        <v/>
      </c>
      <c r="AO439" s="3587"/>
      <c r="AP439" s="1035"/>
      <c r="AQ439" s="1117">
        <f>+COUNTIF(F439:AJ439,"－")</f>
        <v>0</v>
      </c>
      <c r="AR439" s="1117">
        <f t="shared" ref="AR439:AR442" si="304">+COUNTIF(F439:AJ439,"外")</f>
        <v>0</v>
      </c>
    </row>
    <row r="440" spans="2:44" s="1165" customFormat="1">
      <c r="B440" s="3581"/>
      <c r="C440" s="3584"/>
      <c r="D440" s="1124" t="s">
        <v>1938</v>
      </c>
      <c r="E440" s="1125"/>
      <c r="F440" s="1119"/>
      <c r="G440" s="1120"/>
      <c r="H440" s="1120"/>
      <c r="I440" s="1120"/>
      <c r="J440" s="1120"/>
      <c r="K440" s="1120"/>
      <c r="L440" s="1120"/>
      <c r="M440" s="1120"/>
      <c r="N440" s="1120"/>
      <c r="O440" s="1120"/>
      <c r="P440" s="1120"/>
      <c r="Q440" s="1120"/>
      <c r="R440" s="1120"/>
      <c r="S440" s="1120"/>
      <c r="T440" s="1120"/>
      <c r="U440" s="1120"/>
      <c r="V440" s="1120"/>
      <c r="W440" s="1120"/>
      <c r="X440" s="1120"/>
      <c r="Y440" s="1120"/>
      <c r="Z440" s="1120"/>
      <c r="AA440" s="1120"/>
      <c r="AB440" s="1120"/>
      <c r="AC440" s="1120"/>
      <c r="AD440" s="1120"/>
      <c r="AE440" s="1120"/>
      <c r="AF440" s="1120"/>
      <c r="AG440" s="1120"/>
      <c r="AH440" s="1120"/>
      <c r="AI440" s="1120"/>
      <c r="AJ440" s="1172"/>
      <c r="AK440" s="1114">
        <f t="shared" si="300"/>
        <v>0</v>
      </c>
      <c r="AL440" s="1115">
        <f t="shared" si="301"/>
        <v>0</v>
      </c>
      <c r="AM440" s="1115">
        <f t="shared" si="302"/>
        <v>0</v>
      </c>
      <c r="AN440" s="1116" t="str">
        <f t="shared" si="303"/>
        <v/>
      </c>
      <c r="AO440" s="3587"/>
      <c r="AP440" s="1035"/>
      <c r="AQ440" s="1117">
        <f>+COUNTIF(F440:AJ440,"－")</f>
        <v>0</v>
      </c>
      <c r="AR440" s="1117">
        <f t="shared" si="304"/>
        <v>0</v>
      </c>
    </row>
    <row r="441" spans="2:44" s="1165" customFormat="1">
      <c r="B441" s="3581"/>
      <c r="C441" s="3584"/>
      <c r="D441" s="1124" t="s">
        <v>1939</v>
      </c>
      <c r="E441" s="1110"/>
      <c r="F441" s="1119"/>
      <c r="G441" s="1120"/>
      <c r="H441" s="1120"/>
      <c r="I441" s="1120"/>
      <c r="J441" s="1120"/>
      <c r="K441" s="1120"/>
      <c r="L441" s="1120"/>
      <c r="M441" s="1120"/>
      <c r="N441" s="1120"/>
      <c r="O441" s="1120"/>
      <c r="P441" s="1120"/>
      <c r="Q441" s="1120"/>
      <c r="R441" s="1120"/>
      <c r="S441" s="1120"/>
      <c r="T441" s="1120"/>
      <c r="U441" s="1120"/>
      <c r="V441" s="1120"/>
      <c r="W441" s="1120"/>
      <c r="X441" s="1120"/>
      <c r="Y441" s="1120"/>
      <c r="Z441" s="1120"/>
      <c r="AA441" s="1120"/>
      <c r="AB441" s="1120"/>
      <c r="AC441" s="1120"/>
      <c r="AD441" s="1120"/>
      <c r="AE441" s="1120"/>
      <c r="AF441" s="1120"/>
      <c r="AG441" s="1120"/>
      <c r="AH441" s="1120"/>
      <c r="AI441" s="1120"/>
      <c r="AJ441" s="1172"/>
      <c r="AK441" s="1114">
        <f t="shared" si="300"/>
        <v>0</v>
      </c>
      <c r="AL441" s="1115">
        <f t="shared" si="301"/>
        <v>0</v>
      </c>
      <c r="AM441" s="1115">
        <f t="shared" si="302"/>
        <v>0</v>
      </c>
      <c r="AN441" s="1116" t="str">
        <f t="shared" si="303"/>
        <v/>
      </c>
      <c r="AO441" s="3587"/>
      <c r="AP441" s="1035"/>
      <c r="AQ441" s="1117">
        <f t="shared" ref="AQ441:AQ442" si="305">+COUNTIF(F441:AJ441,"－")</f>
        <v>0</v>
      </c>
      <c r="AR441" s="1117">
        <f t="shared" si="304"/>
        <v>0</v>
      </c>
    </row>
    <row r="442" spans="2:44" s="1165" customFormat="1">
      <c r="B442" s="3582"/>
      <c r="C442" s="3585"/>
      <c r="D442" s="1126">
        <f>E$29</f>
        <v>0</v>
      </c>
      <c r="E442" s="1127"/>
      <c r="F442" s="1191"/>
      <c r="G442" s="1180"/>
      <c r="H442" s="1180"/>
      <c r="I442" s="1180"/>
      <c r="J442" s="1180"/>
      <c r="K442" s="1180"/>
      <c r="L442" s="1180"/>
      <c r="M442" s="1180"/>
      <c r="N442" s="1180"/>
      <c r="O442" s="1180"/>
      <c r="P442" s="1180"/>
      <c r="Q442" s="1180"/>
      <c r="R442" s="1180"/>
      <c r="S442" s="1180"/>
      <c r="T442" s="1180"/>
      <c r="U442" s="1180"/>
      <c r="V442" s="1180"/>
      <c r="W442" s="1180"/>
      <c r="X442" s="1180"/>
      <c r="Y442" s="1180"/>
      <c r="Z442" s="1180"/>
      <c r="AA442" s="1180"/>
      <c r="AB442" s="1180"/>
      <c r="AC442" s="1180"/>
      <c r="AD442" s="1180"/>
      <c r="AE442" s="1180"/>
      <c r="AF442" s="1180"/>
      <c r="AG442" s="1180"/>
      <c r="AH442" s="1180"/>
      <c r="AI442" s="1180"/>
      <c r="AJ442" s="1192"/>
      <c r="AK442" s="1114">
        <f t="shared" si="300"/>
        <v>0</v>
      </c>
      <c r="AL442" s="1115">
        <f t="shared" si="301"/>
        <v>0</v>
      </c>
      <c r="AM442" s="1132">
        <f t="shared" si="302"/>
        <v>0</v>
      </c>
      <c r="AN442" s="1116" t="str">
        <f t="shared" si="303"/>
        <v/>
      </c>
      <c r="AO442" s="3587"/>
      <c r="AP442" s="1035"/>
      <c r="AQ442" s="1117">
        <f t="shared" si="305"/>
        <v>0</v>
      </c>
      <c r="AR442" s="1117">
        <f t="shared" si="304"/>
        <v>0</v>
      </c>
    </row>
    <row r="443" spans="2:44" s="1165" customFormat="1" ht="14.4">
      <c r="B443" s="3580" t="s">
        <v>832</v>
      </c>
      <c r="C443" s="3583" t="s">
        <v>833</v>
      </c>
      <c r="D443" s="1103" t="s">
        <v>1926</v>
      </c>
      <c r="E443" s="1133" t="s">
        <v>1948</v>
      </c>
      <c r="F443" s="1105" t="s">
        <v>1966</v>
      </c>
      <c r="G443" s="1106" t="s">
        <v>1967</v>
      </c>
      <c r="H443" s="1106" t="s">
        <v>1967</v>
      </c>
      <c r="I443" s="1106" t="s">
        <v>1967</v>
      </c>
      <c r="J443" s="1106" t="s">
        <v>1967</v>
      </c>
      <c r="K443" s="1106" t="s">
        <v>1967</v>
      </c>
      <c r="L443" s="1106" t="s">
        <v>1967</v>
      </c>
      <c r="M443" s="1106" t="s">
        <v>1967</v>
      </c>
      <c r="N443" s="1106" t="s">
        <v>1967</v>
      </c>
      <c r="O443" s="1106" t="s">
        <v>1966</v>
      </c>
      <c r="P443" s="1106" t="s">
        <v>1966</v>
      </c>
      <c r="Q443" s="1106" t="s">
        <v>1966</v>
      </c>
      <c r="R443" s="1106" t="s">
        <v>1967</v>
      </c>
      <c r="S443" s="1106" t="s">
        <v>1967</v>
      </c>
      <c r="T443" s="1106" t="s">
        <v>1967</v>
      </c>
      <c r="U443" s="1106" t="s">
        <v>1967</v>
      </c>
      <c r="V443" s="1106" t="s">
        <v>1966</v>
      </c>
      <c r="W443" s="1106" t="s">
        <v>1967</v>
      </c>
      <c r="X443" s="1106" t="s">
        <v>1967</v>
      </c>
      <c r="Y443" s="1106" t="s">
        <v>1967</v>
      </c>
      <c r="Z443" s="1106" t="s">
        <v>1966</v>
      </c>
      <c r="AA443" s="1106" t="s">
        <v>1964</v>
      </c>
      <c r="AB443" s="1106" t="s">
        <v>1967</v>
      </c>
      <c r="AC443" s="1106" t="s">
        <v>1966</v>
      </c>
      <c r="AD443" s="1106" t="s">
        <v>1967</v>
      </c>
      <c r="AE443" s="1106" t="s">
        <v>1967</v>
      </c>
      <c r="AF443" s="1106" t="s">
        <v>1967</v>
      </c>
      <c r="AG443" s="1106" t="s">
        <v>1967</v>
      </c>
      <c r="AH443" s="1106" t="s">
        <v>1967</v>
      </c>
      <c r="AI443" s="1106" t="s">
        <v>1967</v>
      </c>
      <c r="AJ443" s="1188" t="s">
        <v>1964</v>
      </c>
      <c r="AK443" s="1135"/>
      <c r="AL443" s="1117"/>
      <c r="AM443" s="1136"/>
      <c r="AN443" s="1137"/>
      <c r="AO443" s="3587"/>
      <c r="AP443" s="1035"/>
      <c r="AQ443" s="1039"/>
      <c r="AR443" s="1039"/>
    </row>
    <row r="444" spans="2:44" s="1165" customFormat="1">
      <c r="B444" s="3581"/>
      <c r="C444" s="3584"/>
      <c r="D444" s="1138" t="s">
        <v>1935</v>
      </c>
      <c r="E444" s="1110"/>
      <c r="F444" s="1179"/>
      <c r="G444" s="1130"/>
      <c r="H444" s="1130"/>
      <c r="I444" s="1130"/>
      <c r="J444" s="1130"/>
      <c r="K444" s="1130"/>
      <c r="L444" s="1130"/>
      <c r="M444" s="1130"/>
      <c r="N444" s="1130"/>
      <c r="O444" s="1130"/>
      <c r="P444" s="1130"/>
      <c r="Q444" s="1130"/>
      <c r="R444" s="1130"/>
      <c r="S444" s="1130"/>
      <c r="T444" s="1130"/>
      <c r="U444" s="1130"/>
      <c r="V444" s="1130"/>
      <c r="W444" s="1130"/>
      <c r="X444" s="1130"/>
      <c r="Y444" s="1130"/>
      <c r="Z444" s="1130"/>
      <c r="AA444" s="1130"/>
      <c r="AB444" s="1130"/>
      <c r="AC444" s="1130"/>
      <c r="AD444" s="1130"/>
      <c r="AE444" s="1130"/>
      <c r="AF444" s="1130"/>
      <c r="AG444" s="1130"/>
      <c r="AH444" s="1130"/>
      <c r="AI444" s="1130"/>
      <c r="AJ444" s="1193"/>
      <c r="AK444" s="1114">
        <f>IF(D444="","",COUNT($F$434:$AJ$434)-AL444)</f>
        <v>0</v>
      </c>
      <c r="AL444" s="1115">
        <f>IF(D444="","",AQ444+AR444)</f>
        <v>0</v>
      </c>
      <c r="AM444" s="1115">
        <f>IF(D444="","",COUNTIF(F444:AJ444,"休"))</f>
        <v>0</v>
      </c>
      <c r="AN444" s="1116" t="str">
        <f>IF(D444="","",IFERROR(ROUND(AM444/AK444,3),""))</f>
        <v/>
      </c>
      <c r="AO444" s="3587"/>
      <c r="AP444" s="1035"/>
      <c r="AQ444" s="1117">
        <f>+COUNTIF(F444:AJ444,"－")</f>
        <v>0</v>
      </c>
      <c r="AR444" s="1117">
        <f>+COUNTIF(F444:AJ444,"外")</f>
        <v>0</v>
      </c>
    </row>
    <row r="445" spans="2:44" s="1165" customFormat="1">
      <c r="B445" s="3581"/>
      <c r="C445" s="3584"/>
      <c r="D445" s="1118" t="s">
        <v>1936</v>
      </c>
      <c r="E445" s="1139"/>
      <c r="F445" s="1119"/>
      <c r="G445" s="1120"/>
      <c r="H445" s="1120"/>
      <c r="I445" s="1120"/>
      <c r="J445" s="1120"/>
      <c r="K445" s="1120"/>
      <c r="L445" s="1120"/>
      <c r="M445" s="1120"/>
      <c r="N445" s="1120"/>
      <c r="O445" s="1120"/>
      <c r="P445" s="1120"/>
      <c r="Q445" s="1120"/>
      <c r="R445" s="1120"/>
      <c r="S445" s="1120"/>
      <c r="T445" s="1120"/>
      <c r="U445" s="1120"/>
      <c r="V445" s="1120"/>
      <c r="W445" s="1120"/>
      <c r="X445" s="1120"/>
      <c r="Y445" s="1120"/>
      <c r="Z445" s="1120"/>
      <c r="AA445" s="1120"/>
      <c r="AB445" s="1120"/>
      <c r="AC445" s="1120"/>
      <c r="AD445" s="1120"/>
      <c r="AE445" s="1120"/>
      <c r="AF445" s="1120"/>
      <c r="AG445" s="1120"/>
      <c r="AH445" s="1120"/>
      <c r="AI445" s="1120"/>
      <c r="AJ445" s="1172"/>
      <c r="AK445" s="1114">
        <f t="shared" ref="AK445:AK447" si="306">IF(D445="","",COUNT($F$434:$AJ$434)-AL445)</f>
        <v>0</v>
      </c>
      <c r="AL445" s="1115">
        <f t="shared" ref="AL445:AL447" si="307">IF(D445="","",AQ445+AR445)</f>
        <v>0</v>
      </c>
      <c r="AM445" s="1115">
        <f t="shared" ref="AM445:AM447" si="308">IF(D445="","",COUNTIF(F445:AJ445,"休"))</f>
        <v>0</v>
      </c>
      <c r="AN445" s="1116" t="str">
        <f t="shared" ref="AN445:AN447" si="309">IF(D445="","",IFERROR(ROUND(AM445/AK445,3),""))</f>
        <v/>
      </c>
      <c r="AO445" s="3587"/>
      <c r="AP445" s="1035"/>
      <c r="AQ445" s="1117">
        <f>+COUNTIF(F445:AJ445,"－")</f>
        <v>0</v>
      </c>
      <c r="AR445" s="1117">
        <f>+COUNTIF(F445:AJ445,"外")</f>
        <v>0</v>
      </c>
    </row>
    <row r="446" spans="2:44" s="1165" customFormat="1">
      <c r="B446" s="3581"/>
      <c r="C446" s="3584"/>
      <c r="D446" s="1035"/>
      <c r="E446" s="1139"/>
      <c r="F446" s="1119"/>
      <c r="G446" s="1120"/>
      <c r="H446" s="1120"/>
      <c r="I446" s="1120"/>
      <c r="J446" s="1120"/>
      <c r="K446" s="1120"/>
      <c r="L446" s="1120"/>
      <c r="M446" s="1120"/>
      <c r="N446" s="1120"/>
      <c r="O446" s="1120"/>
      <c r="P446" s="1120"/>
      <c r="Q446" s="1120"/>
      <c r="R446" s="1120"/>
      <c r="S446" s="1120"/>
      <c r="T446" s="1120"/>
      <c r="U446" s="1120"/>
      <c r="V446" s="1120"/>
      <c r="W446" s="1120"/>
      <c r="X446" s="1120"/>
      <c r="Y446" s="1120"/>
      <c r="Z446" s="1120"/>
      <c r="AA446" s="1120"/>
      <c r="AB446" s="1120"/>
      <c r="AC446" s="1120"/>
      <c r="AD446" s="1120"/>
      <c r="AE446" s="1120"/>
      <c r="AF446" s="1120"/>
      <c r="AG446" s="1120"/>
      <c r="AH446" s="1120"/>
      <c r="AI446" s="1120"/>
      <c r="AJ446" s="1172"/>
      <c r="AK446" s="1114" t="str">
        <f t="shared" si="306"/>
        <v/>
      </c>
      <c r="AL446" s="1115" t="str">
        <f t="shared" si="307"/>
        <v/>
      </c>
      <c r="AM446" s="1115" t="str">
        <f t="shared" si="308"/>
        <v/>
      </c>
      <c r="AN446" s="1116" t="str">
        <f t="shared" si="309"/>
        <v/>
      </c>
      <c r="AO446" s="3587"/>
      <c r="AP446" s="1035"/>
      <c r="AQ446" s="1117">
        <f>+COUNTIF(F446:AJ446,"－")</f>
        <v>0</v>
      </c>
      <c r="AR446" s="1117">
        <f>+COUNTIF(F446:AJ446,"外")</f>
        <v>0</v>
      </c>
    </row>
    <row r="447" spans="2:44" s="1165" customFormat="1">
      <c r="B447" s="3581"/>
      <c r="C447" s="3585"/>
      <c r="D447" s="1140"/>
      <c r="E447" s="1141"/>
      <c r="F447" s="1191"/>
      <c r="G447" s="1180"/>
      <c r="H447" s="1180"/>
      <c r="I447" s="1180"/>
      <c r="J447" s="1180"/>
      <c r="K447" s="1180"/>
      <c r="L447" s="1180"/>
      <c r="M447" s="1180"/>
      <c r="N447" s="1180"/>
      <c r="O447" s="1180"/>
      <c r="P447" s="1180"/>
      <c r="Q447" s="1180"/>
      <c r="R447" s="1180"/>
      <c r="S447" s="1180"/>
      <c r="T447" s="1180"/>
      <c r="U447" s="1180"/>
      <c r="V447" s="1180"/>
      <c r="W447" s="1180"/>
      <c r="X447" s="1180"/>
      <c r="Y447" s="1180"/>
      <c r="Z447" s="1180"/>
      <c r="AA447" s="1180"/>
      <c r="AB447" s="1180"/>
      <c r="AC447" s="1180"/>
      <c r="AD447" s="1180"/>
      <c r="AE447" s="1180"/>
      <c r="AF447" s="1180"/>
      <c r="AG447" s="1180"/>
      <c r="AH447" s="1180"/>
      <c r="AI447" s="1180"/>
      <c r="AJ447" s="1192"/>
      <c r="AK447" s="1114" t="str">
        <f t="shared" si="306"/>
        <v/>
      </c>
      <c r="AL447" s="1115" t="str">
        <f t="shared" si="307"/>
        <v/>
      </c>
      <c r="AM447" s="1115" t="str">
        <f t="shared" si="308"/>
        <v/>
      </c>
      <c r="AN447" s="1116" t="str">
        <f t="shared" si="309"/>
        <v/>
      </c>
      <c r="AO447" s="3587"/>
      <c r="AP447" s="1035"/>
      <c r="AQ447" s="1117">
        <f>+COUNTIF(F447:AJ447,"－")</f>
        <v>0</v>
      </c>
      <c r="AR447" s="1117">
        <f>+COUNTIF(F447:AJ447,"外")</f>
        <v>0</v>
      </c>
    </row>
    <row r="448" spans="2:44" s="1165" customFormat="1" ht="14.4">
      <c r="B448" s="3581"/>
      <c r="C448" s="3583" t="s">
        <v>834</v>
      </c>
      <c r="D448" s="1103" t="s">
        <v>1947</v>
      </c>
      <c r="E448" s="1143" t="s">
        <v>1948</v>
      </c>
      <c r="F448" s="1105" t="s">
        <v>865</v>
      </c>
      <c r="G448" s="1106" t="s">
        <v>865</v>
      </c>
      <c r="H448" s="1106" t="s">
        <v>865</v>
      </c>
      <c r="I448" s="1106" t="s">
        <v>865</v>
      </c>
      <c r="J448" s="1106" t="s">
        <v>865</v>
      </c>
      <c r="K448" s="1106" t="s">
        <v>865</v>
      </c>
      <c r="L448" s="1106" t="s">
        <v>865</v>
      </c>
      <c r="M448" s="1106" t="s">
        <v>865</v>
      </c>
      <c r="N448" s="1106" t="s">
        <v>865</v>
      </c>
      <c r="O448" s="1106" t="s">
        <v>865</v>
      </c>
      <c r="P448" s="1106" t="s">
        <v>865</v>
      </c>
      <c r="Q448" s="1106" t="s">
        <v>865</v>
      </c>
      <c r="R448" s="1106" t="s">
        <v>865</v>
      </c>
      <c r="S448" s="1106" t="s">
        <v>865</v>
      </c>
      <c r="T448" s="1106" t="s">
        <v>865</v>
      </c>
      <c r="U448" s="1106" t="s">
        <v>865</v>
      </c>
      <c r="V448" s="1106" t="s">
        <v>865</v>
      </c>
      <c r="W448" s="1106" t="s">
        <v>865</v>
      </c>
      <c r="X448" s="1106" t="s">
        <v>865</v>
      </c>
      <c r="Y448" s="1106" t="s">
        <v>865</v>
      </c>
      <c r="Z448" s="1106" t="s">
        <v>865</v>
      </c>
      <c r="AA448" s="1106" t="s">
        <v>865</v>
      </c>
      <c r="AB448" s="1106" t="s">
        <v>865</v>
      </c>
      <c r="AC448" s="1106" t="s">
        <v>865</v>
      </c>
      <c r="AD448" s="1106" t="s">
        <v>865</v>
      </c>
      <c r="AE448" s="1106" t="s">
        <v>865</v>
      </c>
      <c r="AF448" s="1106" t="s">
        <v>865</v>
      </c>
      <c r="AG448" s="1106" t="s">
        <v>865</v>
      </c>
      <c r="AH448" s="1106" t="s">
        <v>865</v>
      </c>
      <c r="AI448" s="1106" t="s">
        <v>865</v>
      </c>
      <c r="AJ448" s="1188" t="s">
        <v>865</v>
      </c>
      <c r="AK448" s="1135"/>
      <c r="AL448" s="1117"/>
      <c r="AM448" s="1144"/>
      <c r="AN448" s="1137"/>
      <c r="AO448" s="3587"/>
      <c r="AP448" s="1035"/>
      <c r="AQ448" s="1039"/>
      <c r="AR448" s="1039"/>
    </row>
    <row r="449" spans="2:44" s="1165" customFormat="1">
      <c r="B449" s="3581"/>
      <c r="C449" s="3584"/>
      <c r="D449" s="1145" t="s">
        <v>1936</v>
      </c>
      <c r="E449" s="1110"/>
      <c r="F449" s="1179"/>
      <c r="G449" s="1130"/>
      <c r="H449" s="1130"/>
      <c r="I449" s="1130"/>
      <c r="J449" s="1130"/>
      <c r="K449" s="1130"/>
      <c r="L449" s="1130"/>
      <c r="M449" s="1130"/>
      <c r="N449" s="1130"/>
      <c r="O449" s="1130"/>
      <c r="P449" s="1130"/>
      <c r="Q449" s="1130"/>
      <c r="R449" s="1130"/>
      <c r="S449" s="1130"/>
      <c r="T449" s="1130"/>
      <c r="U449" s="1130"/>
      <c r="V449" s="1130"/>
      <c r="W449" s="1130"/>
      <c r="X449" s="1130"/>
      <c r="Y449" s="1130"/>
      <c r="Z449" s="1130"/>
      <c r="AA449" s="1130"/>
      <c r="AB449" s="1130"/>
      <c r="AC449" s="1130"/>
      <c r="AD449" s="1130"/>
      <c r="AE449" s="1130"/>
      <c r="AF449" s="1130"/>
      <c r="AG449" s="1130"/>
      <c r="AH449" s="1130"/>
      <c r="AI449" s="1130"/>
      <c r="AJ449" s="1193"/>
      <c r="AK449" s="1114">
        <f>IF(D449="","",COUNT($F$434:$AJ$434)-AL449)</f>
        <v>0</v>
      </c>
      <c r="AL449" s="1115">
        <f>IF(D449="","",AQ449+AR449)</f>
        <v>0</v>
      </c>
      <c r="AM449" s="1115">
        <f>IF(D449="","",COUNTIF(F449:AJ449,"休"))</f>
        <v>0</v>
      </c>
      <c r="AN449" s="1116" t="str">
        <f>IF(D449="","",IFERROR(ROUND(AM449/AK449,3),""))</f>
        <v/>
      </c>
      <c r="AO449" s="3587"/>
      <c r="AP449" s="1035"/>
      <c r="AQ449" s="1117">
        <f>+COUNTIF(F449:AJ449,"－")</f>
        <v>0</v>
      </c>
      <c r="AR449" s="1117">
        <f>+COUNTIF(F449:AJ449,"外")</f>
        <v>0</v>
      </c>
    </row>
    <row r="450" spans="2:44" s="1165" customFormat="1">
      <c r="B450" s="3581"/>
      <c r="C450" s="3584"/>
      <c r="D450" s="1035"/>
      <c r="E450" s="1139"/>
      <c r="F450" s="1119"/>
      <c r="G450" s="1120"/>
      <c r="H450" s="1120"/>
      <c r="I450" s="1120"/>
      <c r="J450" s="1120"/>
      <c r="K450" s="1120"/>
      <c r="L450" s="1120"/>
      <c r="M450" s="1120"/>
      <c r="N450" s="1120"/>
      <c r="O450" s="1120"/>
      <c r="P450" s="1120"/>
      <c r="Q450" s="1120"/>
      <c r="R450" s="1120"/>
      <c r="S450" s="1120"/>
      <c r="T450" s="1120"/>
      <c r="U450" s="1120"/>
      <c r="V450" s="1120"/>
      <c r="W450" s="1120"/>
      <c r="X450" s="1120"/>
      <c r="Y450" s="1120"/>
      <c r="Z450" s="1120"/>
      <c r="AA450" s="1120"/>
      <c r="AB450" s="1120"/>
      <c r="AC450" s="1120"/>
      <c r="AD450" s="1120"/>
      <c r="AE450" s="1120"/>
      <c r="AF450" s="1120"/>
      <c r="AG450" s="1120"/>
      <c r="AH450" s="1120"/>
      <c r="AI450" s="1120"/>
      <c r="AJ450" s="1172"/>
      <c r="AK450" s="1114" t="str">
        <f t="shared" ref="AK450:AK452" si="310">IF(D450="","",COUNT($F$434:$AJ$434)-AL450)</f>
        <v/>
      </c>
      <c r="AL450" s="1115" t="str">
        <f t="shared" ref="AL450:AL452" si="311">IF(D450="","",AQ450+AR450)</f>
        <v/>
      </c>
      <c r="AM450" s="1115" t="str">
        <f t="shared" ref="AM450:AM452" si="312">IF(D450="","",COUNTIF(F450:AJ450,"休"))</f>
        <v/>
      </c>
      <c r="AN450" s="1116" t="str">
        <f t="shared" ref="AN450:AN452" si="313">IF(D450="","",IFERROR(ROUND(AM450/AK450,3),""))</f>
        <v/>
      </c>
      <c r="AO450" s="3587"/>
      <c r="AP450" s="1035"/>
      <c r="AQ450" s="1117">
        <f>+COUNTIF(F450:AJ450,"－")</f>
        <v>0</v>
      </c>
      <c r="AR450" s="1117">
        <f>+COUNTIF(F450:AJ450,"外")</f>
        <v>0</v>
      </c>
    </row>
    <row r="451" spans="2:44" s="1165" customFormat="1">
      <c r="B451" s="3581"/>
      <c r="C451" s="3584"/>
      <c r="D451" s="1147"/>
      <c r="E451" s="1139"/>
      <c r="F451" s="1119"/>
      <c r="G451" s="1120"/>
      <c r="H451" s="1120"/>
      <c r="I451" s="1120"/>
      <c r="J451" s="1120"/>
      <c r="K451" s="1120"/>
      <c r="L451" s="1120"/>
      <c r="M451" s="1120"/>
      <c r="N451" s="1120"/>
      <c r="O451" s="1120"/>
      <c r="P451" s="1120"/>
      <c r="Q451" s="1120"/>
      <c r="R451" s="1120"/>
      <c r="S451" s="1120"/>
      <c r="T451" s="1120"/>
      <c r="U451" s="1120"/>
      <c r="V451" s="1120"/>
      <c r="W451" s="1120"/>
      <c r="X451" s="1120"/>
      <c r="Y451" s="1120"/>
      <c r="Z451" s="1120"/>
      <c r="AA451" s="1120"/>
      <c r="AB451" s="1120"/>
      <c r="AC451" s="1120"/>
      <c r="AD451" s="1120"/>
      <c r="AE451" s="1120"/>
      <c r="AF451" s="1120"/>
      <c r="AG451" s="1120"/>
      <c r="AH451" s="1120"/>
      <c r="AI451" s="1120"/>
      <c r="AJ451" s="1172"/>
      <c r="AK451" s="1114" t="str">
        <f t="shared" si="310"/>
        <v/>
      </c>
      <c r="AL451" s="1115" t="str">
        <f t="shared" si="311"/>
        <v/>
      </c>
      <c r="AM451" s="1115" t="str">
        <f t="shared" si="312"/>
        <v/>
      </c>
      <c r="AN451" s="1116" t="str">
        <f t="shared" si="313"/>
        <v/>
      </c>
      <c r="AO451" s="3587"/>
      <c r="AP451" s="1035"/>
      <c r="AQ451" s="1117">
        <f>+COUNTIF(F451:AJ451,"－")</f>
        <v>0</v>
      </c>
      <c r="AR451" s="1117">
        <f>+COUNTIF(F451:AJ451,"外")</f>
        <v>0</v>
      </c>
    </row>
    <row r="452" spans="2:44" s="1165" customFormat="1" ht="13.8" thickBot="1">
      <c r="B452" s="3582"/>
      <c r="C452" s="3585"/>
      <c r="D452" s="1140"/>
      <c r="E452" s="1141"/>
      <c r="F452" s="1191"/>
      <c r="G452" s="1180"/>
      <c r="H452" s="1180"/>
      <c r="I452" s="1180"/>
      <c r="J452" s="1180"/>
      <c r="K452" s="1180"/>
      <c r="L452" s="1180"/>
      <c r="M452" s="1180"/>
      <c r="N452" s="1180"/>
      <c r="O452" s="1180"/>
      <c r="P452" s="1180"/>
      <c r="Q452" s="1180"/>
      <c r="R452" s="1180"/>
      <c r="S452" s="1180"/>
      <c r="T452" s="1180"/>
      <c r="U452" s="1180"/>
      <c r="V452" s="1180"/>
      <c r="W452" s="1180"/>
      <c r="X452" s="1180"/>
      <c r="Y452" s="1180"/>
      <c r="Z452" s="1180"/>
      <c r="AA452" s="1180"/>
      <c r="AB452" s="1180"/>
      <c r="AC452" s="1180"/>
      <c r="AD452" s="1180"/>
      <c r="AE452" s="1180"/>
      <c r="AF452" s="1180"/>
      <c r="AG452" s="1180"/>
      <c r="AH452" s="1180"/>
      <c r="AI452" s="1180"/>
      <c r="AJ452" s="1192"/>
      <c r="AK452" s="1150" t="str">
        <f t="shared" si="310"/>
        <v/>
      </c>
      <c r="AL452" s="1132" t="str">
        <f t="shared" si="311"/>
        <v/>
      </c>
      <c r="AM452" s="1132" t="str">
        <f t="shared" si="312"/>
        <v/>
      </c>
      <c r="AN452" s="1116" t="str">
        <f t="shared" si="313"/>
        <v/>
      </c>
      <c r="AO452" s="3588"/>
      <c r="AP452" s="1035"/>
      <c r="AQ452" s="1117">
        <f>+COUNTIF(F452:AJ452,"－")</f>
        <v>0</v>
      </c>
      <c r="AR452" s="1117">
        <f>+COUNTIF(F452:AJ452,"外")</f>
        <v>0</v>
      </c>
    </row>
    <row r="453" spans="2:44" s="1165" customFormat="1" ht="13.8" thickBot="1">
      <c r="B453" s="1152"/>
      <c r="C453" s="1153"/>
      <c r="D453" s="1147"/>
      <c r="E453" s="1089"/>
      <c r="F453" s="1113"/>
      <c r="G453" s="1113"/>
      <c r="H453" s="1113"/>
      <c r="I453" s="1113"/>
      <c r="J453" s="1113"/>
      <c r="K453" s="1113"/>
      <c r="L453" s="1113"/>
      <c r="M453" s="1113"/>
      <c r="N453" s="1113"/>
      <c r="O453" s="1113"/>
      <c r="P453" s="1113"/>
      <c r="Q453" s="1113"/>
      <c r="R453" s="1113"/>
      <c r="S453" s="1113"/>
      <c r="T453" s="1113"/>
      <c r="U453" s="1113"/>
      <c r="V453" s="1113"/>
      <c r="W453" s="1113"/>
      <c r="X453" s="1113"/>
      <c r="Y453" s="1113"/>
      <c r="Z453" s="1113"/>
      <c r="AA453" s="1113"/>
      <c r="AB453" s="1113"/>
      <c r="AC453" s="1113"/>
      <c r="AD453" s="1113"/>
      <c r="AE453" s="1113"/>
      <c r="AF453" s="1113"/>
      <c r="AG453" s="1113"/>
      <c r="AH453" s="1113"/>
      <c r="AI453" s="1113"/>
      <c r="AJ453" s="1113"/>
      <c r="AK453" s="1154"/>
      <c r="AL453" s="1155"/>
      <c r="AM453" s="1155"/>
      <c r="AN453" s="1156" t="s">
        <v>1952</v>
      </c>
      <c r="AO453" s="1157" t="e">
        <f>IF(AO437&gt;=0.285,"OK","NG")</f>
        <v>#DIV/0!</v>
      </c>
      <c r="AP453" s="1035"/>
      <c r="AQ453" s="1155"/>
      <c r="AR453" s="1155"/>
    </row>
    <row r="455" spans="2:44" hidden="1">
      <c r="F455" s="1036" t="e">
        <f>YEAR(F458)</f>
        <v>#VALUE!</v>
      </c>
      <c r="G455" s="1036" t="e">
        <f>MONTH(F458)</f>
        <v>#VALUE!</v>
      </c>
    </row>
    <row r="456" spans="2:44">
      <c r="B456" s="3589"/>
      <c r="C456" s="3590"/>
      <c r="D456" s="3591"/>
      <c r="E456" s="1159" t="s">
        <v>1940</v>
      </c>
      <c r="F456" s="3598" t="e">
        <f>F458</f>
        <v>#VALUE!</v>
      </c>
      <c r="G456" s="3599"/>
      <c r="H456" s="3599"/>
      <c r="I456" s="3599"/>
      <c r="J456" s="3599"/>
      <c r="K456" s="3599"/>
      <c r="L456" s="3599"/>
      <c r="M456" s="3599"/>
      <c r="N456" s="3599"/>
      <c r="O456" s="3599"/>
      <c r="P456" s="3599"/>
      <c r="Q456" s="3599"/>
      <c r="R456" s="3599"/>
      <c r="S456" s="3599"/>
      <c r="T456" s="3599"/>
      <c r="U456" s="3599"/>
      <c r="V456" s="3599"/>
      <c r="W456" s="3599"/>
      <c r="X456" s="3599"/>
      <c r="Y456" s="3599"/>
      <c r="Z456" s="3599"/>
      <c r="AA456" s="3599"/>
      <c r="AB456" s="3599"/>
      <c r="AC456" s="3599"/>
      <c r="AD456" s="3599"/>
      <c r="AE456" s="3599"/>
      <c r="AF456" s="3599"/>
      <c r="AG456" s="3599"/>
      <c r="AH456" s="3599"/>
      <c r="AI456" s="3599"/>
      <c r="AJ456" s="3599"/>
      <c r="AK456" s="3601" t="s">
        <v>835</v>
      </c>
      <c r="AL456" s="3604" t="s">
        <v>836</v>
      </c>
      <c r="AM456" s="3607" t="s">
        <v>828</v>
      </c>
      <c r="AN456" s="3555" t="s">
        <v>1941</v>
      </c>
      <c r="AO456" s="3553" t="s">
        <v>1942</v>
      </c>
      <c r="AQ456" s="3576" t="s">
        <v>1943</v>
      </c>
      <c r="AR456" s="3576" t="s">
        <v>864</v>
      </c>
    </row>
    <row r="457" spans="2:44" hidden="1">
      <c r="B457" s="3592"/>
      <c r="C457" s="3593"/>
      <c r="D457" s="3594"/>
      <c r="E457" s="1160"/>
      <c r="F457" s="1096" t="e">
        <f>DATE($F455,$G455,1)</f>
        <v>#VALUE!</v>
      </c>
      <c r="G457" s="1096" t="e">
        <f t="shared" ref="G457:AJ457" si="314">F457+1</f>
        <v>#VALUE!</v>
      </c>
      <c r="H457" s="1096" t="e">
        <f t="shared" si="314"/>
        <v>#VALUE!</v>
      </c>
      <c r="I457" s="1096" t="e">
        <f t="shared" si="314"/>
        <v>#VALUE!</v>
      </c>
      <c r="J457" s="1096" t="e">
        <f t="shared" si="314"/>
        <v>#VALUE!</v>
      </c>
      <c r="K457" s="1096" t="e">
        <f t="shared" si="314"/>
        <v>#VALUE!</v>
      </c>
      <c r="L457" s="1096" t="e">
        <f t="shared" si="314"/>
        <v>#VALUE!</v>
      </c>
      <c r="M457" s="1096" t="e">
        <f t="shared" si="314"/>
        <v>#VALUE!</v>
      </c>
      <c r="N457" s="1096" t="e">
        <f t="shared" si="314"/>
        <v>#VALUE!</v>
      </c>
      <c r="O457" s="1096" t="e">
        <f t="shared" si="314"/>
        <v>#VALUE!</v>
      </c>
      <c r="P457" s="1096" t="e">
        <f t="shared" si="314"/>
        <v>#VALUE!</v>
      </c>
      <c r="Q457" s="1096" t="e">
        <f t="shared" si="314"/>
        <v>#VALUE!</v>
      </c>
      <c r="R457" s="1096" t="e">
        <f t="shared" si="314"/>
        <v>#VALUE!</v>
      </c>
      <c r="S457" s="1096" t="e">
        <f t="shared" si="314"/>
        <v>#VALUE!</v>
      </c>
      <c r="T457" s="1096" t="e">
        <f t="shared" si="314"/>
        <v>#VALUE!</v>
      </c>
      <c r="U457" s="1096" t="e">
        <f t="shared" si="314"/>
        <v>#VALUE!</v>
      </c>
      <c r="V457" s="1096" t="e">
        <f t="shared" si="314"/>
        <v>#VALUE!</v>
      </c>
      <c r="W457" s="1096" t="e">
        <f t="shared" si="314"/>
        <v>#VALUE!</v>
      </c>
      <c r="X457" s="1096" t="e">
        <f t="shared" si="314"/>
        <v>#VALUE!</v>
      </c>
      <c r="Y457" s="1096" t="e">
        <f t="shared" si="314"/>
        <v>#VALUE!</v>
      </c>
      <c r="Z457" s="1096" t="e">
        <f t="shared" si="314"/>
        <v>#VALUE!</v>
      </c>
      <c r="AA457" s="1096" t="e">
        <f t="shared" si="314"/>
        <v>#VALUE!</v>
      </c>
      <c r="AB457" s="1096" t="e">
        <f t="shared" si="314"/>
        <v>#VALUE!</v>
      </c>
      <c r="AC457" s="1096" t="e">
        <f t="shared" si="314"/>
        <v>#VALUE!</v>
      </c>
      <c r="AD457" s="1096" t="e">
        <f t="shared" si="314"/>
        <v>#VALUE!</v>
      </c>
      <c r="AE457" s="1096" t="e">
        <f t="shared" si="314"/>
        <v>#VALUE!</v>
      </c>
      <c r="AF457" s="1096" t="e">
        <f t="shared" si="314"/>
        <v>#VALUE!</v>
      </c>
      <c r="AG457" s="1096" t="e">
        <f t="shared" si="314"/>
        <v>#VALUE!</v>
      </c>
      <c r="AH457" s="1096" t="e">
        <f t="shared" si="314"/>
        <v>#VALUE!</v>
      </c>
      <c r="AI457" s="1096" t="e">
        <f t="shared" si="314"/>
        <v>#VALUE!</v>
      </c>
      <c r="AJ457" s="1096" t="e">
        <f t="shared" si="314"/>
        <v>#VALUE!</v>
      </c>
      <c r="AK457" s="3602"/>
      <c r="AL457" s="3605"/>
      <c r="AM457" s="3608"/>
      <c r="AN457" s="3555"/>
      <c r="AO457" s="3553"/>
      <c r="AQ457" s="3576"/>
      <c r="AR457" s="3576"/>
    </row>
    <row r="458" spans="2:44">
      <c r="B458" s="3592"/>
      <c r="C458" s="3593"/>
      <c r="D458" s="3594"/>
      <c r="E458" s="1161" t="s">
        <v>1944</v>
      </c>
      <c r="F458" s="1162" t="e">
        <f>IF(EDATE(F433,1)&gt;$F$7,"",EDATE(F433,1))</f>
        <v>#VALUE!</v>
      </c>
      <c r="G458" s="1096" t="e">
        <f t="shared" ref="G458:AJ458" si="315">IF(G457&gt;$F$7,"",IF(F458=EOMONTH(DATE($F455,$G455,1),0),"",IF(F458="","",F458+1)))</f>
        <v>#VALUE!</v>
      </c>
      <c r="H458" s="1096" t="e">
        <f t="shared" si="315"/>
        <v>#VALUE!</v>
      </c>
      <c r="I458" s="1096" t="e">
        <f t="shared" si="315"/>
        <v>#VALUE!</v>
      </c>
      <c r="J458" s="1096" t="e">
        <f t="shared" si="315"/>
        <v>#VALUE!</v>
      </c>
      <c r="K458" s="1096" t="e">
        <f t="shared" si="315"/>
        <v>#VALUE!</v>
      </c>
      <c r="L458" s="1096" t="e">
        <f t="shared" si="315"/>
        <v>#VALUE!</v>
      </c>
      <c r="M458" s="1096" t="e">
        <f t="shared" si="315"/>
        <v>#VALUE!</v>
      </c>
      <c r="N458" s="1096" t="e">
        <f t="shared" si="315"/>
        <v>#VALUE!</v>
      </c>
      <c r="O458" s="1096" t="e">
        <f t="shared" si="315"/>
        <v>#VALUE!</v>
      </c>
      <c r="P458" s="1096" t="e">
        <f t="shared" si="315"/>
        <v>#VALUE!</v>
      </c>
      <c r="Q458" s="1096" t="e">
        <f t="shared" si="315"/>
        <v>#VALUE!</v>
      </c>
      <c r="R458" s="1096" t="e">
        <f t="shared" si="315"/>
        <v>#VALUE!</v>
      </c>
      <c r="S458" s="1096" t="e">
        <f t="shared" si="315"/>
        <v>#VALUE!</v>
      </c>
      <c r="T458" s="1096" t="e">
        <f t="shared" si="315"/>
        <v>#VALUE!</v>
      </c>
      <c r="U458" s="1096" t="e">
        <f t="shared" si="315"/>
        <v>#VALUE!</v>
      </c>
      <c r="V458" s="1096" t="e">
        <f t="shared" si="315"/>
        <v>#VALUE!</v>
      </c>
      <c r="W458" s="1096" t="e">
        <f t="shared" si="315"/>
        <v>#VALUE!</v>
      </c>
      <c r="X458" s="1096" t="e">
        <f t="shared" si="315"/>
        <v>#VALUE!</v>
      </c>
      <c r="Y458" s="1096" t="e">
        <f t="shared" si="315"/>
        <v>#VALUE!</v>
      </c>
      <c r="Z458" s="1096" t="e">
        <f t="shared" si="315"/>
        <v>#VALUE!</v>
      </c>
      <c r="AA458" s="1096" t="e">
        <f t="shared" si="315"/>
        <v>#VALUE!</v>
      </c>
      <c r="AB458" s="1096" t="e">
        <f t="shared" si="315"/>
        <v>#VALUE!</v>
      </c>
      <c r="AC458" s="1096" t="e">
        <f t="shared" si="315"/>
        <v>#VALUE!</v>
      </c>
      <c r="AD458" s="1096" t="e">
        <f t="shared" si="315"/>
        <v>#VALUE!</v>
      </c>
      <c r="AE458" s="1096" t="e">
        <f t="shared" si="315"/>
        <v>#VALUE!</v>
      </c>
      <c r="AF458" s="1096" t="e">
        <f t="shared" si="315"/>
        <v>#VALUE!</v>
      </c>
      <c r="AG458" s="1096" t="e">
        <f t="shared" si="315"/>
        <v>#VALUE!</v>
      </c>
      <c r="AH458" s="1096" t="e">
        <f t="shared" si="315"/>
        <v>#VALUE!</v>
      </c>
      <c r="AI458" s="1096" t="e">
        <f t="shared" si="315"/>
        <v>#VALUE!</v>
      </c>
      <c r="AJ458" s="1096" t="e">
        <f t="shared" si="315"/>
        <v>#VALUE!</v>
      </c>
      <c r="AK458" s="3602"/>
      <c r="AL458" s="3605"/>
      <c r="AM458" s="3608"/>
      <c r="AN458" s="3555"/>
      <c r="AO458" s="3553"/>
      <c r="AQ458" s="3576"/>
      <c r="AR458" s="3576"/>
    </row>
    <row r="459" spans="2:44" s="1165" customFormat="1">
      <c r="B459" s="3595"/>
      <c r="C459" s="3596"/>
      <c r="D459" s="3597"/>
      <c r="E459" s="1163" t="s">
        <v>820</v>
      </c>
      <c r="F459" s="1164" t="str">
        <f>IFERROR(TEXT(WEEKDAY(+F458),"aaa"),"")</f>
        <v/>
      </c>
      <c r="G459" s="1164" t="str">
        <f t="shared" ref="G459:AJ459" si="316">IFERROR(TEXT(WEEKDAY(+G458),"aaa"),"")</f>
        <v/>
      </c>
      <c r="H459" s="1164" t="str">
        <f t="shared" si="316"/>
        <v/>
      </c>
      <c r="I459" s="1164" t="str">
        <f t="shared" si="316"/>
        <v/>
      </c>
      <c r="J459" s="1164" t="str">
        <f t="shared" si="316"/>
        <v/>
      </c>
      <c r="K459" s="1164" t="str">
        <f t="shared" si="316"/>
        <v/>
      </c>
      <c r="L459" s="1164" t="str">
        <f t="shared" si="316"/>
        <v/>
      </c>
      <c r="M459" s="1164" t="str">
        <f t="shared" si="316"/>
        <v/>
      </c>
      <c r="N459" s="1164" t="str">
        <f t="shared" si="316"/>
        <v/>
      </c>
      <c r="O459" s="1164" t="str">
        <f t="shared" si="316"/>
        <v/>
      </c>
      <c r="P459" s="1164" t="str">
        <f t="shared" si="316"/>
        <v/>
      </c>
      <c r="Q459" s="1164" t="str">
        <f t="shared" si="316"/>
        <v/>
      </c>
      <c r="R459" s="1164" t="str">
        <f t="shared" si="316"/>
        <v/>
      </c>
      <c r="S459" s="1164" t="str">
        <f t="shared" si="316"/>
        <v/>
      </c>
      <c r="T459" s="1164" t="str">
        <f t="shared" si="316"/>
        <v/>
      </c>
      <c r="U459" s="1164" t="str">
        <f t="shared" si="316"/>
        <v/>
      </c>
      <c r="V459" s="1164" t="str">
        <f t="shared" si="316"/>
        <v/>
      </c>
      <c r="W459" s="1164" t="str">
        <f t="shared" si="316"/>
        <v/>
      </c>
      <c r="X459" s="1164" t="str">
        <f t="shared" si="316"/>
        <v/>
      </c>
      <c r="Y459" s="1164" t="str">
        <f t="shared" si="316"/>
        <v/>
      </c>
      <c r="Z459" s="1164" t="str">
        <f t="shared" si="316"/>
        <v/>
      </c>
      <c r="AA459" s="1164" t="str">
        <f t="shared" si="316"/>
        <v/>
      </c>
      <c r="AB459" s="1164" t="str">
        <f t="shared" si="316"/>
        <v/>
      </c>
      <c r="AC459" s="1164" t="str">
        <f t="shared" si="316"/>
        <v/>
      </c>
      <c r="AD459" s="1164" t="str">
        <f t="shared" si="316"/>
        <v/>
      </c>
      <c r="AE459" s="1164" t="str">
        <f t="shared" si="316"/>
        <v/>
      </c>
      <c r="AF459" s="1164" t="str">
        <f t="shared" si="316"/>
        <v/>
      </c>
      <c r="AG459" s="1164" t="str">
        <f t="shared" si="316"/>
        <v/>
      </c>
      <c r="AH459" s="1164" t="str">
        <f t="shared" si="316"/>
        <v/>
      </c>
      <c r="AI459" s="1164" t="str">
        <f t="shared" si="316"/>
        <v/>
      </c>
      <c r="AJ459" s="1164" t="str">
        <f t="shared" si="316"/>
        <v/>
      </c>
      <c r="AK459" s="3602"/>
      <c r="AL459" s="3605"/>
      <c r="AM459" s="3608"/>
      <c r="AN459" s="3555"/>
      <c r="AO459" s="3553"/>
      <c r="AP459" s="1035"/>
      <c r="AQ459" s="3576"/>
      <c r="AR459" s="3576"/>
    </row>
    <row r="460" spans="2:44" s="1165" customFormat="1" ht="21" customHeight="1">
      <c r="B460" s="1166" t="s">
        <v>1945</v>
      </c>
      <c r="C460" s="1167" t="s">
        <v>1946</v>
      </c>
      <c r="D460" s="1103" t="s">
        <v>1926</v>
      </c>
      <c r="E460" s="1104" t="s">
        <v>1948</v>
      </c>
      <c r="F460" s="1105" t="s">
        <v>865</v>
      </c>
      <c r="G460" s="1106" t="s">
        <v>865</v>
      </c>
      <c r="H460" s="1106" t="s">
        <v>865</v>
      </c>
      <c r="I460" s="1106" t="s">
        <v>865</v>
      </c>
      <c r="J460" s="1106" t="s">
        <v>865</v>
      </c>
      <c r="K460" s="1106" t="s">
        <v>865</v>
      </c>
      <c r="L460" s="1106" t="s">
        <v>865</v>
      </c>
      <c r="M460" s="1106" t="s">
        <v>865</v>
      </c>
      <c r="N460" s="1106" t="s">
        <v>865</v>
      </c>
      <c r="O460" s="1106" t="s">
        <v>865</v>
      </c>
      <c r="P460" s="1106" t="s">
        <v>865</v>
      </c>
      <c r="Q460" s="1106" t="s">
        <v>865</v>
      </c>
      <c r="R460" s="1106" t="s">
        <v>865</v>
      </c>
      <c r="S460" s="1106" t="s">
        <v>865</v>
      </c>
      <c r="T460" s="1106" t="s">
        <v>865</v>
      </c>
      <c r="U460" s="1106" t="s">
        <v>865</v>
      </c>
      <c r="V460" s="1106" t="s">
        <v>865</v>
      </c>
      <c r="W460" s="1106" t="s">
        <v>865</v>
      </c>
      <c r="X460" s="1106" t="s">
        <v>865</v>
      </c>
      <c r="Y460" s="1106" t="s">
        <v>865</v>
      </c>
      <c r="Z460" s="1106" t="s">
        <v>865</v>
      </c>
      <c r="AA460" s="1106" t="s">
        <v>865</v>
      </c>
      <c r="AB460" s="1106" t="s">
        <v>865</v>
      </c>
      <c r="AC460" s="1106" t="s">
        <v>865</v>
      </c>
      <c r="AD460" s="1106" t="s">
        <v>865</v>
      </c>
      <c r="AE460" s="1106" t="s">
        <v>865</v>
      </c>
      <c r="AF460" s="1106" t="s">
        <v>865</v>
      </c>
      <c r="AG460" s="1106" t="s">
        <v>865</v>
      </c>
      <c r="AH460" s="1106" t="s">
        <v>865</v>
      </c>
      <c r="AI460" s="1106" t="s">
        <v>865</v>
      </c>
      <c r="AJ460" s="1188" t="s">
        <v>865</v>
      </c>
      <c r="AK460" s="3603"/>
      <c r="AL460" s="3606"/>
      <c r="AM460" s="3609"/>
      <c r="AN460" s="1108" t="s">
        <v>1962</v>
      </c>
      <c r="AO460" s="1107" t="s">
        <v>863</v>
      </c>
      <c r="AP460" s="1035"/>
      <c r="AQ460" s="3577"/>
      <c r="AR460" s="3577"/>
    </row>
    <row r="461" spans="2:44" s="1165" customFormat="1" ht="13.5" customHeight="1">
      <c r="B461" s="3580" t="s">
        <v>830</v>
      </c>
      <c r="C461" s="3583" t="s">
        <v>831</v>
      </c>
      <c r="D461" s="1109" t="s">
        <v>1935</v>
      </c>
      <c r="E461" s="1110"/>
      <c r="F461" s="1189"/>
      <c r="G461" s="1175"/>
      <c r="H461" s="1175"/>
      <c r="I461" s="1175"/>
      <c r="J461" s="1175"/>
      <c r="K461" s="1175"/>
      <c r="L461" s="1175"/>
      <c r="M461" s="1175"/>
      <c r="N461" s="1175"/>
      <c r="O461" s="1175"/>
      <c r="P461" s="1175"/>
      <c r="Q461" s="1175"/>
      <c r="R461" s="1175"/>
      <c r="S461" s="1175"/>
      <c r="T461" s="1175"/>
      <c r="U461" s="1175"/>
      <c r="V461" s="1175"/>
      <c r="W461" s="1175"/>
      <c r="X461" s="1175"/>
      <c r="Y461" s="1175"/>
      <c r="Z461" s="1175"/>
      <c r="AA461" s="1175"/>
      <c r="AB461" s="1175"/>
      <c r="AC461" s="1175"/>
      <c r="AD461" s="1175"/>
      <c r="AE461" s="1175"/>
      <c r="AF461" s="1175"/>
      <c r="AG461" s="1175"/>
      <c r="AH461" s="1175"/>
      <c r="AI461" s="1175"/>
      <c r="AJ461" s="1190"/>
      <c r="AK461" s="1114">
        <f>IF(D461="","",COUNT($F$458:$AJ$458)-AL461)</f>
        <v>0</v>
      </c>
      <c r="AL461" s="1115">
        <f>IF(D461="","",AQ461+AR461)</f>
        <v>0</v>
      </c>
      <c r="AM461" s="1115">
        <f>IF(D461="","",COUNTIF(F461:AJ461,"休"))</f>
        <v>0</v>
      </c>
      <c r="AN461" s="1116" t="str">
        <f>IF(D461="","",IFERROR(ROUND(AM461/AK461,3),""))</f>
        <v/>
      </c>
      <c r="AO461" s="3586" t="e">
        <f>ROUND(AVERAGE(AN461:AN476),3)</f>
        <v>#DIV/0!</v>
      </c>
      <c r="AP461" s="1035"/>
      <c r="AQ461" s="1117">
        <f>+COUNTIF(F461:AJ461,"－")</f>
        <v>0</v>
      </c>
      <c r="AR461" s="1117">
        <f>+COUNTIF(F461:AJ461,"外")</f>
        <v>0</v>
      </c>
    </row>
    <row r="462" spans="2:44" s="1165" customFormat="1" ht="13.5" customHeight="1">
      <c r="B462" s="3581"/>
      <c r="C462" s="3584"/>
      <c r="D462" s="1118" t="s">
        <v>1936</v>
      </c>
      <c r="E462" s="1110"/>
      <c r="F462" s="1119"/>
      <c r="G462" s="1120"/>
      <c r="H462" s="1120"/>
      <c r="I462" s="1120"/>
      <c r="J462" s="1120"/>
      <c r="K462" s="1120"/>
      <c r="L462" s="1120"/>
      <c r="M462" s="1120"/>
      <c r="N462" s="1120"/>
      <c r="O462" s="1120"/>
      <c r="P462" s="1120"/>
      <c r="Q462" s="1120"/>
      <c r="R462" s="1120"/>
      <c r="S462" s="1120"/>
      <c r="T462" s="1120"/>
      <c r="U462" s="1120"/>
      <c r="V462" s="1120"/>
      <c r="W462" s="1120"/>
      <c r="X462" s="1120"/>
      <c r="Y462" s="1120"/>
      <c r="Z462" s="1120"/>
      <c r="AA462" s="1120"/>
      <c r="AB462" s="1120"/>
      <c r="AC462" s="1120"/>
      <c r="AD462" s="1120"/>
      <c r="AE462" s="1120"/>
      <c r="AF462" s="1120"/>
      <c r="AG462" s="1120"/>
      <c r="AH462" s="1120"/>
      <c r="AI462" s="1120"/>
      <c r="AJ462" s="1172"/>
      <c r="AK462" s="1114">
        <f t="shared" ref="AK462:AK466" si="317">IF(D462="","",COUNT($F$458:$AJ$458)-AL462)</f>
        <v>0</v>
      </c>
      <c r="AL462" s="1115">
        <f t="shared" ref="AL462:AL466" si="318">IF(D462="","",AQ462+AR462)</f>
        <v>0</v>
      </c>
      <c r="AM462" s="1115">
        <f t="shared" ref="AM462:AM466" si="319">IF(D462="","",COUNTIF(F462:AJ462,"休"))</f>
        <v>0</v>
      </c>
      <c r="AN462" s="1116" t="str">
        <f t="shared" ref="AN462:AN466" si="320">IF(D462="","",IFERROR(ROUND(AM462/AK462,3),""))</f>
        <v/>
      </c>
      <c r="AO462" s="3587"/>
      <c r="AP462" s="1035"/>
      <c r="AQ462" s="1117">
        <f>+COUNTIF(F462:AJ462,"－")</f>
        <v>0</v>
      </c>
      <c r="AR462" s="1117">
        <f>+COUNTIF(F462:AJ462,"外")</f>
        <v>0</v>
      </c>
    </row>
    <row r="463" spans="2:44" s="1165" customFormat="1">
      <c r="B463" s="3581"/>
      <c r="C463" s="3584"/>
      <c r="D463" s="1124" t="s">
        <v>1937</v>
      </c>
      <c r="E463" s="1110"/>
      <c r="F463" s="1119"/>
      <c r="G463" s="1120"/>
      <c r="H463" s="1120"/>
      <c r="I463" s="1120"/>
      <c r="J463" s="1120"/>
      <c r="K463" s="1120"/>
      <c r="L463" s="1120"/>
      <c r="M463" s="1120"/>
      <c r="N463" s="1120"/>
      <c r="O463" s="1120"/>
      <c r="P463" s="1120"/>
      <c r="Q463" s="1120"/>
      <c r="R463" s="1120"/>
      <c r="S463" s="1120"/>
      <c r="T463" s="1120"/>
      <c r="U463" s="1120"/>
      <c r="V463" s="1120"/>
      <c r="W463" s="1120"/>
      <c r="X463" s="1120"/>
      <c r="Y463" s="1120"/>
      <c r="Z463" s="1120"/>
      <c r="AA463" s="1120"/>
      <c r="AB463" s="1120"/>
      <c r="AC463" s="1120"/>
      <c r="AD463" s="1120"/>
      <c r="AE463" s="1120"/>
      <c r="AF463" s="1120"/>
      <c r="AG463" s="1120"/>
      <c r="AH463" s="1120"/>
      <c r="AI463" s="1120"/>
      <c r="AJ463" s="1172"/>
      <c r="AK463" s="1114">
        <f t="shared" si="317"/>
        <v>0</v>
      </c>
      <c r="AL463" s="1115">
        <f t="shared" si="318"/>
        <v>0</v>
      </c>
      <c r="AM463" s="1115">
        <f t="shared" si="319"/>
        <v>0</v>
      </c>
      <c r="AN463" s="1116" t="str">
        <f t="shared" si="320"/>
        <v/>
      </c>
      <c r="AO463" s="3587"/>
      <c r="AP463" s="1035"/>
      <c r="AQ463" s="1117">
        <f>+COUNTIF(F463:AJ463,"－")</f>
        <v>0</v>
      </c>
      <c r="AR463" s="1117">
        <f t="shared" ref="AR463:AR466" si="321">+COUNTIF(F463:AJ463,"外")</f>
        <v>0</v>
      </c>
    </row>
    <row r="464" spans="2:44" s="1165" customFormat="1">
      <c r="B464" s="3581"/>
      <c r="C464" s="3584"/>
      <c r="D464" s="1124" t="s">
        <v>1938</v>
      </c>
      <c r="E464" s="1125"/>
      <c r="F464" s="1119"/>
      <c r="G464" s="1120"/>
      <c r="H464" s="1120"/>
      <c r="I464" s="1120"/>
      <c r="J464" s="1120"/>
      <c r="K464" s="1120"/>
      <c r="L464" s="1120"/>
      <c r="M464" s="1120"/>
      <c r="N464" s="1120"/>
      <c r="O464" s="1120"/>
      <c r="P464" s="1120"/>
      <c r="Q464" s="1120"/>
      <c r="R464" s="1120"/>
      <c r="S464" s="1120"/>
      <c r="T464" s="1120"/>
      <c r="U464" s="1120"/>
      <c r="V464" s="1120"/>
      <c r="W464" s="1120"/>
      <c r="X464" s="1120"/>
      <c r="Y464" s="1120"/>
      <c r="Z464" s="1120"/>
      <c r="AA464" s="1120"/>
      <c r="AB464" s="1120"/>
      <c r="AC464" s="1120"/>
      <c r="AD464" s="1120"/>
      <c r="AE464" s="1120"/>
      <c r="AF464" s="1120"/>
      <c r="AG464" s="1120"/>
      <c r="AH464" s="1120"/>
      <c r="AI464" s="1120"/>
      <c r="AJ464" s="1172"/>
      <c r="AK464" s="1114">
        <f t="shared" si="317"/>
        <v>0</v>
      </c>
      <c r="AL464" s="1115">
        <f t="shared" si="318"/>
        <v>0</v>
      </c>
      <c r="AM464" s="1115">
        <f t="shared" si="319"/>
        <v>0</v>
      </c>
      <c r="AN464" s="1116" t="str">
        <f t="shared" si="320"/>
        <v/>
      </c>
      <c r="AO464" s="3587"/>
      <c r="AP464" s="1035"/>
      <c r="AQ464" s="1117">
        <f>+COUNTIF(F464:AJ464,"－")</f>
        <v>0</v>
      </c>
      <c r="AR464" s="1117">
        <f t="shared" si="321"/>
        <v>0</v>
      </c>
    </row>
    <row r="465" spans="2:44" s="1165" customFormat="1">
      <c r="B465" s="3581"/>
      <c r="C465" s="3584"/>
      <c r="D465" s="1124" t="s">
        <v>1939</v>
      </c>
      <c r="E465" s="1110"/>
      <c r="F465" s="1119"/>
      <c r="G465" s="1120"/>
      <c r="H465" s="1120"/>
      <c r="I465" s="1120"/>
      <c r="J465" s="1120"/>
      <c r="K465" s="1120"/>
      <c r="L465" s="1120"/>
      <c r="M465" s="1120"/>
      <c r="N465" s="1120"/>
      <c r="O465" s="1120"/>
      <c r="P465" s="1120"/>
      <c r="Q465" s="1120"/>
      <c r="R465" s="1120"/>
      <c r="S465" s="1120"/>
      <c r="T465" s="1120"/>
      <c r="U465" s="1120"/>
      <c r="V465" s="1120"/>
      <c r="W465" s="1120"/>
      <c r="X465" s="1120"/>
      <c r="Y465" s="1120"/>
      <c r="Z465" s="1120"/>
      <c r="AA465" s="1120"/>
      <c r="AB465" s="1120"/>
      <c r="AC465" s="1120"/>
      <c r="AD465" s="1120"/>
      <c r="AE465" s="1120"/>
      <c r="AF465" s="1120"/>
      <c r="AG465" s="1120"/>
      <c r="AH465" s="1120"/>
      <c r="AI465" s="1120"/>
      <c r="AJ465" s="1172"/>
      <c r="AK465" s="1114">
        <f t="shared" si="317"/>
        <v>0</v>
      </c>
      <c r="AL465" s="1115">
        <f t="shared" si="318"/>
        <v>0</v>
      </c>
      <c r="AM465" s="1115">
        <f t="shared" si="319"/>
        <v>0</v>
      </c>
      <c r="AN465" s="1116" t="str">
        <f t="shared" si="320"/>
        <v/>
      </c>
      <c r="AO465" s="3587"/>
      <c r="AP465" s="1035"/>
      <c r="AQ465" s="1117">
        <f t="shared" ref="AQ465:AQ466" si="322">+COUNTIF(F465:AJ465,"－")</f>
        <v>0</v>
      </c>
      <c r="AR465" s="1117">
        <f t="shared" si="321"/>
        <v>0</v>
      </c>
    </row>
    <row r="466" spans="2:44" s="1165" customFormat="1">
      <c r="B466" s="3582"/>
      <c r="C466" s="3585"/>
      <c r="D466" s="1126">
        <f>E$29</f>
        <v>0</v>
      </c>
      <c r="E466" s="1127"/>
      <c r="F466" s="1191"/>
      <c r="G466" s="1180"/>
      <c r="H466" s="1180"/>
      <c r="I466" s="1180"/>
      <c r="J466" s="1180"/>
      <c r="K466" s="1180"/>
      <c r="L466" s="1180"/>
      <c r="M466" s="1180"/>
      <c r="N466" s="1180"/>
      <c r="O466" s="1180"/>
      <c r="P466" s="1180"/>
      <c r="Q466" s="1180"/>
      <c r="R466" s="1180"/>
      <c r="S466" s="1180"/>
      <c r="T466" s="1180"/>
      <c r="U466" s="1180"/>
      <c r="V466" s="1180"/>
      <c r="W466" s="1180"/>
      <c r="X466" s="1180"/>
      <c r="Y466" s="1180"/>
      <c r="Z466" s="1180"/>
      <c r="AA466" s="1180"/>
      <c r="AB466" s="1180"/>
      <c r="AC466" s="1180"/>
      <c r="AD466" s="1180"/>
      <c r="AE466" s="1180"/>
      <c r="AF466" s="1180"/>
      <c r="AG466" s="1180"/>
      <c r="AH466" s="1180"/>
      <c r="AI466" s="1180"/>
      <c r="AJ466" s="1192"/>
      <c r="AK466" s="1114">
        <f t="shared" si="317"/>
        <v>0</v>
      </c>
      <c r="AL466" s="1115">
        <f t="shared" si="318"/>
        <v>0</v>
      </c>
      <c r="AM466" s="1132">
        <f t="shared" si="319"/>
        <v>0</v>
      </c>
      <c r="AN466" s="1116" t="str">
        <f t="shared" si="320"/>
        <v/>
      </c>
      <c r="AO466" s="3587"/>
      <c r="AP466" s="1035"/>
      <c r="AQ466" s="1117">
        <f t="shared" si="322"/>
        <v>0</v>
      </c>
      <c r="AR466" s="1117">
        <f t="shared" si="321"/>
        <v>0</v>
      </c>
    </row>
    <row r="467" spans="2:44" s="1165" customFormat="1" ht="14.4">
      <c r="B467" s="3580" t="s">
        <v>832</v>
      </c>
      <c r="C467" s="3583" t="s">
        <v>833</v>
      </c>
      <c r="D467" s="1103" t="s">
        <v>1926</v>
      </c>
      <c r="E467" s="1133" t="s">
        <v>1948</v>
      </c>
      <c r="F467" s="1105" t="s">
        <v>1964</v>
      </c>
      <c r="G467" s="1106" t="s">
        <v>1967</v>
      </c>
      <c r="H467" s="1106" t="s">
        <v>1967</v>
      </c>
      <c r="I467" s="1106" t="s">
        <v>1965</v>
      </c>
      <c r="J467" s="1106" t="s">
        <v>1966</v>
      </c>
      <c r="K467" s="1106" t="s">
        <v>1967</v>
      </c>
      <c r="L467" s="1106" t="s">
        <v>1967</v>
      </c>
      <c r="M467" s="1106" t="s">
        <v>1967</v>
      </c>
      <c r="N467" s="1106" t="s">
        <v>1967</v>
      </c>
      <c r="O467" s="1106" t="s">
        <v>1967</v>
      </c>
      <c r="P467" s="1106" t="s">
        <v>1964</v>
      </c>
      <c r="Q467" s="1106" t="s">
        <v>1966</v>
      </c>
      <c r="R467" s="1106" t="s">
        <v>1965</v>
      </c>
      <c r="S467" s="1106" t="s">
        <v>1967</v>
      </c>
      <c r="T467" s="1106" t="s">
        <v>1967</v>
      </c>
      <c r="U467" s="1106" t="s">
        <v>1964</v>
      </c>
      <c r="V467" s="1106" t="s">
        <v>1964</v>
      </c>
      <c r="W467" s="1106" t="s">
        <v>1964</v>
      </c>
      <c r="X467" s="1106" t="s">
        <v>1965</v>
      </c>
      <c r="Y467" s="1106" t="s">
        <v>1967</v>
      </c>
      <c r="Z467" s="1106" t="s">
        <v>1966</v>
      </c>
      <c r="AA467" s="1106" t="s">
        <v>1967</v>
      </c>
      <c r="AB467" s="1106" t="s">
        <v>1967</v>
      </c>
      <c r="AC467" s="1106" t="s">
        <v>1967</v>
      </c>
      <c r="AD467" s="1106" t="s">
        <v>1967</v>
      </c>
      <c r="AE467" s="1106" t="s">
        <v>1965</v>
      </c>
      <c r="AF467" s="1106" t="s">
        <v>1967</v>
      </c>
      <c r="AG467" s="1106" t="s">
        <v>1967</v>
      </c>
      <c r="AH467" s="1106" t="s">
        <v>1967</v>
      </c>
      <c r="AI467" s="1106" t="s">
        <v>1967</v>
      </c>
      <c r="AJ467" s="1188" t="s">
        <v>1967</v>
      </c>
      <c r="AK467" s="1135"/>
      <c r="AL467" s="1117"/>
      <c r="AM467" s="1136"/>
      <c r="AN467" s="1137"/>
      <c r="AO467" s="3587"/>
      <c r="AP467" s="1035"/>
      <c r="AQ467" s="1039"/>
      <c r="AR467" s="1039"/>
    </row>
    <row r="468" spans="2:44" s="1165" customFormat="1">
      <c r="B468" s="3581"/>
      <c r="C468" s="3584"/>
      <c r="D468" s="1138" t="s">
        <v>1935</v>
      </c>
      <c r="E468" s="1110"/>
      <c r="F468" s="1179"/>
      <c r="G468" s="1130"/>
      <c r="H468" s="1130"/>
      <c r="I468" s="1130"/>
      <c r="J468" s="1130"/>
      <c r="K468" s="1130"/>
      <c r="L468" s="1130"/>
      <c r="M468" s="1130"/>
      <c r="N468" s="1130"/>
      <c r="O468" s="1130"/>
      <c r="P468" s="1130"/>
      <c r="Q468" s="1130"/>
      <c r="R468" s="1130"/>
      <c r="S468" s="1130"/>
      <c r="T468" s="1130"/>
      <c r="U468" s="1130"/>
      <c r="V468" s="1130"/>
      <c r="W468" s="1130"/>
      <c r="X468" s="1130"/>
      <c r="Y468" s="1130"/>
      <c r="Z468" s="1130"/>
      <c r="AA468" s="1130"/>
      <c r="AB468" s="1130"/>
      <c r="AC468" s="1130"/>
      <c r="AD468" s="1130"/>
      <c r="AE468" s="1130"/>
      <c r="AF468" s="1130"/>
      <c r="AG468" s="1130"/>
      <c r="AH468" s="1130"/>
      <c r="AI468" s="1130"/>
      <c r="AJ468" s="1193"/>
      <c r="AK468" s="1114">
        <f>IF(D468="","",COUNT($F$458:$AJ$458)-AL468)</f>
        <v>0</v>
      </c>
      <c r="AL468" s="1115">
        <f>IF(D468="","",AQ468+AR468)</f>
        <v>0</v>
      </c>
      <c r="AM468" s="1115">
        <f>IF(D468="","",COUNTIF(F468:AJ468,"休"))</f>
        <v>0</v>
      </c>
      <c r="AN468" s="1116" t="str">
        <f>IF(D468="","",IFERROR(ROUND(AM468/AK468,3),""))</f>
        <v/>
      </c>
      <c r="AO468" s="3587"/>
      <c r="AP468" s="1035"/>
      <c r="AQ468" s="1117">
        <f>+COUNTIF(F468:AJ468,"－")</f>
        <v>0</v>
      </c>
      <c r="AR468" s="1117">
        <f>+COUNTIF(F468:AJ468,"外")</f>
        <v>0</v>
      </c>
    </row>
    <row r="469" spans="2:44" s="1165" customFormat="1">
      <c r="B469" s="3581"/>
      <c r="C469" s="3584"/>
      <c r="D469" s="1118" t="s">
        <v>1936</v>
      </c>
      <c r="E469" s="1139"/>
      <c r="F469" s="1119"/>
      <c r="G469" s="1120"/>
      <c r="H469" s="1120"/>
      <c r="I469" s="1120"/>
      <c r="J469" s="1120"/>
      <c r="K469" s="1120"/>
      <c r="L469" s="1120"/>
      <c r="M469" s="1120"/>
      <c r="N469" s="1120"/>
      <c r="O469" s="1120"/>
      <c r="P469" s="1120"/>
      <c r="Q469" s="1120"/>
      <c r="R469" s="1120"/>
      <c r="S469" s="1120"/>
      <c r="T469" s="1120"/>
      <c r="U469" s="1120"/>
      <c r="V469" s="1120"/>
      <c r="W469" s="1120"/>
      <c r="X469" s="1120"/>
      <c r="Y469" s="1120"/>
      <c r="Z469" s="1120"/>
      <c r="AA469" s="1120"/>
      <c r="AB469" s="1120"/>
      <c r="AC469" s="1120"/>
      <c r="AD469" s="1120"/>
      <c r="AE469" s="1120"/>
      <c r="AF469" s="1120"/>
      <c r="AG469" s="1120"/>
      <c r="AH469" s="1120"/>
      <c r="AI469" s="1120"/>
      <c r="AJ469" s="1172"/>
      <c r="AK469" s="1114">
        <f t="shared" ref="AK469:AK471" si="323">IF(D469="","",COUNT($F$458:$AJ$458)-AL469)</f>
        <v>0</v>
      </c>
      <c r="AL469" s="1115">
        <f t="shared" ref="AL469:AL471" si="324">IF(D469="","",AQ469+AR469)</f>
        <v>0</v>
      </c>
      <c r="AM469" s="1115">
        <f t="shared" ref="AM469:AM471" si="325">IF(D469="","",COUNTIF(F469:AJ469,"休"))</f>
        <v>0</v>
      </c>
      <c r="AN469" s="1116" t="str">
        <f t="shared" ref="AN469:AN471" si="326">IF(D469="","",IFERROR(ROUND(AM469/AK469,3),""))</f>
        <v/>
      </c>
      <c r="AO469" s="3587"/>
      <c r="AP469" s="1035"/>
      <c r="AQ469" s="1117">
        <f>+COUNTIF(F469:AJ469,"－")</f>
        <v>0</v>
      </c>
      <c r="AR469" s="1117">
        <f>+COUNTIF(F469:AJ469,"外")</f>
        <v>0</v>
      </c>
    </row>
    <row r="470" spans="2:44" s="1165" customFormat="1">
      <c r="B470" s="3581"/>
      <c r="C470" s="3584"/>
      <c r="D470" s="1035"/>
      <c r="E470" s="1139"/>
      <c r="F470" s="1119"/>
      <c r="G470" s="1120"/>
      <c r="H470" s="1120"/>
      <c r="I470" s="1120"/>
      <c r="J470" s="1120"/>
      <c r="K470" s="1120"/>
      <c r="L470" s="1120"/>
      <c r="M470" s="1120"/>
      <c r="N470" s="1120"/>
      <c r="O470" s="1120"/>
      <c r="P470" s="1120"/>
      <c r="Q470" s="1120"/>
      <c r="R470" s="1120"/>
      <c r="S470" s="1120"/>
      <c r="T470" s="1120"/>
      <c r="U470" s="1120"/>
      <c r="V470" s="1120"/>
      <c r="W470" s="1120"/>
      <c r="X470" s="1120"/>
      <c r="Y470" s="1120"/>
      <c r="Z470" s="1120"/>
      <c r="AA470" s="1120"/>
      <c r="AB470" s="1120"/>
      <c r="AC470" s="1120"/>
      <c r="AD470" s="1120"/>
      <c r="AE470" s="1120"/>
      <c r="AF470" s="1120"/>
      <c r="AG470" s="1120"/>
      <c r="AH470" s="1120"/>
      <c r="AI470" s="1120"/>
      <c r="AJ470" s="1172"/>
      <c r="AK470" s="1114" t="str">
        <f t="shared" si="323"/>
        <v/>
      </c>
      <c r="AL470" s="1115" t="str">
        <f t="shared" si="324"/>
        <v/>
      </c>
      <c r="AM470" s="1115" t="str">
        <f t="shared" si="325"/>
        <v/>
      </c>
      <c r="AN470" s="1116" t="str">
        <f t="shared" si="326"/>
        <v/>
      </c>
      <c r="AO470" s="3587"/>
      <c r="AP470" s="1035"/>
      <c r="AQ470" s="1117">
        <f>+COUNTIF(F470:AJ470,"－")</f>
        <v>0</v>
      </c>
      <c r="AR470" s="1117">
        <f>+COUNTIF(F470:AJ470,"外")</f>
        <v>0</v>
      </c>
    </row>
    <row r="471" spans="2:44" s="1165" customFormat="1">
      <c r="B471" s="3581"/>
      <c r="C471" s="3585"/>
      <c r="D471" s="1140"/>
      <c r="E471" s="1141"/>
      <c r="F471" s="1191"/>
      <c r="G471" s="1180"/>
      <c r="H471" s="1180"/>
      <c r="I471" s="1180"/>
      <c r="J471" s="1180"/>
      <c r="K471" s="1180"/>
      <c r="L471" s="1180"/>
      <c r="M471" s="1180"/>
      <c r="N471" s="1180"/>
      <c r="O471" s="1180"/>
      <c r="P471" s="1180"/>
      <c r="Q471" s="1180"/>
      <c r="R471" s="1180"/>
      <c r="S471" s="1180"/>
      <c r="T471" s="1180"/>
      <c r="U471" s="1180"/>
      <c r="V471" s="1180"/>
      <c r="W471" s="1180"/>
      <c r="X471" s="1180"/>
      <c r="Y471" s="1180"/>
      <c r="Z471" s="1180"/>
      <c r="AA471" s="1180"/>
      <c r="AB471" s="1180"/>
      <c r="AC471" s="1180"/>
      <c r="AD471" s="1180"/>
      <c r="AE471" s="1180"/>
      <c r="AF471" s="1180"/>
      <c r="AG471" s="1180"/>
      <c r="AH471" s="1180"/>
      <c r="AI471" s="1180"/>
      <c r="AJ471" s="1192"/>
      <c r="AK471" s="1114" t="str">
        <f t="shared" si="323"/>
        <v/>
      </c>
      <c r="AL471" s="1115" t="str">
        <f t="shared" si="324"/>
        <v/>
      </c>
      <c r="AM471" s="1115" t="str">
        <f t="shared" si="325"/>
        <v/>
      </c>
      <c r="AN471" s="1116" t="str">
        <f t="shared" si="326"/>
        <v/>
      </c>
      <c r="AO471" s="3587"/>
      <c r="AP471" s="1035"/>
      <c r="AQ471" s="1117">
        <f>+COUNTIF(F471:AJ471,"－")</f>
        <v>0</v>
      </c>
      <c r="AR471" s="1117">
        <f>+COUNTIF(F471:AJ471,"外")</f>
        <v>0</v>
      </c>
    </row>
    <row r="472" spans="2:44" s="1165" customFormat="1" ht="14.4">
      <c r="B472" s="3581"/>
      <c r="C472" s="3583" t="s">
        <v>834</v>
      </c>
      <c r="D472" s="1103" t="s">
        <v>1926</v>
      </c>
      <c r="E472" s="1143" t="s">
        <v>1948</v>
      </c>
      <c r="F472" s="1105" t="s">
        <v>865</v>
      </c>
      <c r="G472" s="1106" t="s">
        <v>865</v>
      </c>
      <c r="H472" s="1106" t="s">
        <v>865</v>
      </c>
      <c r="I472" s="1106" t="s">
        <v>865</v>
      </c>
      <c r="J472" s="1106" t="s">
        <v>865</v>
      </c>
      <c r="K472" s="1106" t="s">
        <v>865</v>
      </c>
      <c r="L472" s="1106" t="s">
        <v>865</v>
      </c>
      <c r="M472" s="1106" t="s">
        <v>865</v>
      </c>
      <c r="N472" s="1106" t="s">
        <v>865</v>
      </c>
      <c r="O472" s="1106" t="s">
        <v>865</v>
      </c>
      <c r="P472" s="1106" t="s">
        <v>865</v>
      </c>
      <c r="Q472" s="1106" t="s">
        <v>865</v>
      </c>
      <c r="R472" s="1106" t="s">
        <v>865</v>
      </c>
      <c r="S472" s="1106" t="s">
        <v>865</v>
      </c>
      <c r="T472" s="1106" t="s">
        <v>865</v>
      </c>
      <c r="U472" s="1106" t="s">
        <v>865</v>
      </c>
      <c r="V472" s="1106" t="s">
        <v>865</v>
      </c>
      <c r="W472" s="1106" t="s">
        <v>865</v>
      </c>
      <c r="X472" s="1106" t="s">
        <v>865</v>
      </c>
      <c r="Y472" s="1106" t="s">
        <v>865</v>
      </c>
      <c r="Z472" s="1106" t="s">
        <v>865</v>
      </c>
      <c r="AA472" s="1106" t="s">
        <v>865</v>
      </c>
      <c r="AB472" s="1106" t="s">
        <v>865</v>
      </c>
      <c r="AC472" s="1106" t="s">
        <v>865</v>
      </c>
      <c r="AD472" s="1106" t="s">
        <v>865</v>
      </c>
      <c r="AE472" s="1106" t="s">
        <v>865</v>
      </c>
      <c r="AF472" s="1106" t="s">
        <v>865</v>
      </c>
      <c r="AG472" s="1106" t="s">
        <v>865</v>
      </c>
      <c r="AH472" s="1106" t="s">
        <v>865</v>
      </c>
      <c r="AI472" s="1106" t="s">
        <v>865</v>
      </c>
      <c r="AJ472" s="1188" t="s">
        <v>865</v>
      </c>
      <c r="AK472" s="1135"/>
      <c r="AL472" s="1117"/>
      <c r="AM472" s="1144"/>
      <c r="AN472" s="1137"/>
      <c r="AO472" s="3587"/>
      <c r="AP472" s="1035"/>
      <c r="AQ472" s="1039"/>
      <c r="AR472" s="1039"/>
    </row>
    <row r="473" spans="2:44" s="1165" customFormat="1">
      <c r="B473" s="3581"/>
      <c r="C473" s="3584"/>
      <c r="D473" s="1145" t="s">
        <v>1936</v>
      </c>
      <c r="E473" s="1110"/>
      <c r="F473" s="1179"/>
      <c r="G473" s="1130"/>
      <c r="H473" s="1130"/>
      <c r="I473" s="1130"/>
      <c r="J473" s="1130"/>
      <c r="K473" s="1130"/>
      <c r="L473" s="1130"/>
      <c r="M473" s="1130"/>
      <c r="N473" s="1130"/>
      <c r="O473" s="1130"/>
      <c r="P473" s="1130"/>
      <c r="Q473" s="1130"/>
      <c r="R473" s="1130"/>
      <c r="S473" s="1130"/>
      <c r="T473" s="1130"/>
      <c r="U473" s="1130"/>
      <c r="V473" s="1130"/>
      <c r="W473" s="1130"/>
      <c r="X473" s="1130"/>
      <c r="Y473" s="1130"/>
      <c r="Z473" s="1130"/>
      <c r="AA473" s="1130"/>
      <c r="AB473" s="1130"/>
      <c r="AC473" s="1130"/>
      <c r="AD473" s="1130"/>
      <c r="AE473" s="1130"/>
      <c r="AF473" s="1130"/>
      <c r="AG473" s="1130"/>
      <c r="AH473" s="1130"/>
      <c r="AI473" s="1130"/>
      <c r="AJ473" s="1193"/>
      <c r="AK473" s="1114">
        <f>IF(D473="","",COUNT($F$458:$AJ$458)-AL473)</f>
        <v>0</v>
      </c>
      <c r="AL473" s="1115">
        <f>IF(D473="","",AQ473+AR473)</f>
        <v>0</v>
      </c>
      <c r="AM473" s="1115">
        <f>IF(D473="","",COUNTIF(F473:AJ473,"休"))</f>
        <v>0</v>
      </c>
      <c r="AN473" s="1116" t="str">
        <f>IF(D473="","",IFERROR(ROUND(AM473/AK473,3),""))</f>
        <v/>
      </c>
      <c r="AO473" s="3587"/>
      <c r="AP473" s="1035"/>
      <c r="AQ473" s="1117">
        <f>+COUNTIF(F473:AJ473,"－")</f>
        <v>0</v>
      </c>
      <c r="AR473" s="1117">
        <f>+COUNTIF(F473:AJ473,"外")</f>
        <v>0</v>
      </c>
    </row>
    <row r="474" spans="2:44" s="1165" customFormat="1">
      <c r="B474" s="3581"/>
      <c r="C474" s="3584"/>
      <c r="D474" s="1035"/>
      <c r="E474" s="1139"/>
      <c r="F474" s="1119"/>
      <c r="G474" s="1120"/>
      <c r="H474" s="1120"/>
      <c r="I474" s="1120"/>
      <c r="J474" s="1120"/>
      <c r="K474" s="1120"/>
      <c r="L474" s="1120"/>
      <c r="M474" s="1120"/>
      <c r="N474" s="1120"/>
      <c r="O474" s="1120"/>
      <c r="P474" s="1120"/>
      <c r="Q474" s="1120"/>
      <c r="R474" s="1120"/>
      <c r="S474" s="1120"/>
      <c r="T474" s="1120"/>
      <c r="U474" s="1120"/>
      <c r="V474" s="1120"/>
      <c r="W474" s="1120"/>
      <c r="X474" s="1120"/>
      <c r="Y474" s="1120"/>
      <c r="Z474" s="1120"/>
      <c r="AA474" s="1120"/>
      <c r="AB474" s="1120"/>
      <c r="AC474" s="1120"/>
      <c r="AD474" s="1120"/>
      <c r="AE474" s="1120"/>
      <c r="AF474" s="1120"/>
      <c r="AG474" s="1120"/>
      <c r="AH474" s="1120"/>
      <c r="AI474" s="1120"/>
      <c r="AJ474" s="1172"/>
      <c r="AK474" s="1114" t="str">
        <f t="shared" ref="AK474:AK476" si="327">IF(D474="","",COUNT($F$458:$AJ$458)-AL474)</f>
        <v/>
      </c>
      <c r="AL474" s="1115" t="str">
        <f t="shared" ref="AL474:AL476" si="328">IF(D474="","",AQ474+AR474)</f>
        <v/>
      </c>
      <c r="AM474" s="1115" t="str">
        <f t="shared" ref="AM474:AM476" si="329">IF(D474="","",COUNTIF(F474:AJ474,"休"))</f>
        <v/>
      </c>
      <c r="AN474" s="1116" t="str">
        <f t="shared" ref="AN474:AN476" si="330">IF(D474="","",IFERROR(ROUND(AM474/AK474,3),""))</f>
        <v/>
      </c>
      <c r="AO474" s="3587"/>
      <c r="AP474" s="1035"/>
      <c r="AQ474" s="1117">
        <f>+COUNTIF(F474:AJ474,"－")</f>
        <v>0</v>
      </c>
      <c r="AR474" s="1117">
        <f>+COUNTIF(F474:AJ474,"外")</f>
        <v>0</v>
      </c>
    </row>
    <row r="475" spans="2:44" s="1165" customFormat="1">
      <c r="B475" s="3581"/>
      <c r="C475" s="3584"/>
      <c r="D475" s="1147"/>
      <c r="E475" s="1139"/>
      <c r="F475" s="1119"/>
      <c r="G475" s="1120"/>
      <c r="H475" s="1120"/>
      <c r="I475" s="1120"/>
      <c r="J475" s="1120"/>
      <c r="K475" s="1120"/>
      <c r="L475" s="1120"/>
      <c r="M475" s="1120"/>
      <c r="N475" s="1120"/>
      <c r="O475" s="1120"/>
      <c r="P475" s="1120"/>
      <c r="Q475" s="1120"/>
      <c r="R475" s="1120"/>
      <c r="S475" s="1120"/>
      <c r="T475" s="1120"/>
      <c r="U475" s="1120"/>
      <c r="V475" s="1120"/>
      <c r="W475" s="1120"/>
      <c r="X475" s="1120"/>
      <c r="Y475" s="1120"/>
      <c r="Z475" s="1120"/>
      <c r="AA475" s="1120"/>
      <c r="AB475" s="1120"/>
      <c r="AC475" s="1120"/>
      <c r="AD475" s="1120"/>
      <c r="AE475" s="1120"/>
      <c r="AF475" s="1120"/>
      <c r="AG475" s="1120"/>
      <c r="AH475" s="1120"/>
      <c r="AI475" s="1120"/>
      <c r="AJ475" s="1172"/>
      <c r="AK475" s="1114" t="str">
        <f t="shared" si="327"/>
        <v/>
      </c>
      <c r="AL475" s="1115" t="str">
        <f t="shared" si="328"/>
        <v/>
      </c>
      <c r="AM475" s="1115" t="str">
        <f t="shared" si="329"/>
        <v/>
      </c>
      <c r="AN475" s="1116" t="str">
        <f t="shared" si="330"/>
        <v/>
      </c>
      <c r="AO475" s="3587"/>
      <c r="AP475" s="1035"/>
      <c r="AQ475" s="1117">
        <f>+COUNTIF(F475:AJ475,"－")</f>
        <v>0</v>
      </c>
      <c r="AR475" s="1117">
        <f>+COUNTIF(F475:AJ475,"外")</f>
        <v>0</v>
      </c>
    </row>
    <row r="476" spans="2:44" s="1165" customFormat="1" ht="13.8" thickBot="1">
      <c r="B476" s="3582"/>
      <c r="C476" s="3585"/>
      <c r="D476" s="1140"/>
      <c r="E476" s="1141"/>
      <c r="F476" s="1191"/>
      <c r="G476" s="1180"/>
      <c r="H476" s="1180"/>
      <c r="I476" s="1180"/>
      <c r="J476" s="1180"/>
      <c r="K476" s="1180"/>
      <c r="L476" s="1180"/>
      <c r="M476" s="1180"/>
      <c r="N476" s="1180"/>
      <c r="O476" s="1180"/>
      <c r="P476" s="1180"/>
      <c r="Q476" s="1180"/>
      <c r="R476" s="1180"/>
      <c r="S476" s="1180"/>
      <c r="T476" s="1180"/>
      <c r="U476" s="1180"/>
      <c r="V476" s="1180"/>
      <c r="W476" s="1180"/>
      <c r="X476" s="1180"/>
      <c r="Y476" s="1180"/>
      <c r="Z476" s="1180"/>
      <c r="AA476" s="1180"/>
      <c r="AB476" s="1180"/>
      <c r="AC476" s="1180"/>
      <c r="AD476" s="1180"/>
      <c r="AE476" s="1180"/>
      <c r="AF476" s="1180"/>
      <c r="AG476" s="1180"/>
      <c r="AH476" s="1180"/>
      <c r="AI476" s="1180"/>
      <c r="AJ476" s="1192"/>
      <c r="AK476" s="1150" t="str">
        <f t="shared" si="327"/>
        <v/>
      </c>
      <c r="AL476" s="1132" t="str">
        <f t="shared" si="328"/>
        <v/>
      </c>
      <c r="AM476" s="1132" t="str">
        <f t="shared" si="329"/>
        <v/>
      </c>
      <c r="AN476" s="1116" t="str">
        <f t="shared" si="330"/>
        <v/>
      </c>
      <c r="AO476" s="3588"/>
      <c r="AP476" s="1035"/>
      <c r="AQ476" s="1117">
        <f>+COUNTIF(F476:AJ476,"－")</f>
        <v>0</v>
      </c>
      <c r="AR476" s="1117">
        <f>+COUNTIF(F476:AJ476,"外")</f>
        <v>0</v>
      </c>
    </row>
    <row r="477" spans="2:44" s="1165" customFormat="1" ht="13.8" thickBot="1">
      <c r="B477" s="1152"/>
      <c r="C477" s="1153"/>
      <c r="D477" s="1147"/>
      <c r="E477" s="1089"/>
      <c r="F477" s="1113"/>
      <c r="G477" s="1113"/>
      <c r="H477" s="1113"/>
      <c r="I477" s="1113"/>
      <c r="J477" s="1113"/>
      <c r="K477" s="1113"/>
      <c r="L477" s="1113"/>
      <c r="M477" s="1113"/>
      <c r="N477" s="1113"/>
      <c r="O477" s="1113"/>
      <c r="P477" s="1113"/>
      <c r="Q477" s="1113"/>
      <c r="R477" s="1113"/>
      <c r="S477" s="1113"/>
      <c r="T477" s="1113"/>
      <c r="U477" s="1113"/>
      <c r="V477" s="1113"/>
      <c r="W477" s="1113"/>
      <c r="X477" s="1113"/>
      <c r="Y477" s="1113"/>
      <c r="Z477" s="1113"/>
      <c r="AA477" s="1113"/>
      <c r="AB477" s="1113"/>
      <c r="AC477" s="1113"/>
      <c r="AD477" s="1113"/>
      <c r="AE477" s="1113"/>
      <c r="AF477" s="1113"/>
      <c r="AG477" s="1113"/>
      <c r="AH477" s="1113"/>
      <c r="AI477" s="1113"/>
      <c r="AJ477" s="1113"/>
      <c r="AK477" s="1154"/>
      <c r="AL477" s="1155"/>
      <c r="AM477" s="1155"/>
      <c r="AN477" s="1156" t="s">
        <v>1952</v>
      </c>
      <c r="AO477" s="1157" t="e">
        <f>IF(AO461&gt;=0.285,"OK","NG")</f>
        <v>#DIV/0!</v>
      </c>
      <c r="AP477" s="1035"/>
      <c r="AQ477" s="1155"/>
      <c r="AR477" s="1155"/>
    </row>
    <row r="479" spans="2:44" hidden="1">
      <c r="F479" s="1036" t="e">
        <f>YEAR(F482)</f>
        <v>#VALUE!</v>
      </c>
      <c r="G479" s="1036" t="e">
        <f>MONTH(F482)</f>
        <v>#VALUE!</v>
      </c>
    </row>
    <row r="480" spans="2:44">
      <c r="B480" s="3589"/>
      <c r="C480" s="3590"/>
      <c r="D480" s="3591"/>
      <c r="E480" s="1159" t="s">
        <v>1940</v>
      </c>
      <c r="F480" s="3598" t="e">
        <f>F482</f>
        <v>#VALUE!</v>
      </c>
      <c r="G480" s="3599"/>
      <c r="H480" s="3599"/>
      <c r="I480" s="3599"/>
      <c r="J480" s="3599"/>
      <c r="K480" s="3599"/>
      <c r="L480" s="3599"/>
      <c r="M480" s="3599"/>
      <c r="N480" s="3599"/>
      <c r="O480" s="3599"/>
      <c r="P480" s="3599"/>
      <c r="Q480" s="3599"/>
      <c r="R480" s="3599"/>
      <c r="S480" s="3599"/>
      <c r="T480" s="3599"/>
      <c r="U480" s="3599"/>
      <c r="V480" s="3599"/>
      <c r="W480" s="3599"/>
      <c r="X480" s="3599"/>
      <c r="Y480" s="3599"/>
      <c r="Z480" s="3599"/>
      <c r="AA480" s="3599"/>
      <c r="AB480" s="3599"/>
      <c r="AC480" s="3599"/>
      <c r="AD480" s="3599"/>
      <c r="AE480" s="3599"/>
      <c r="AF480" s="3599"/>
      <c r="AG480" s="3599"/>
      <c r="AH480" s="3599"/>
      <c r="AI480" s="3599"/>
      <c r="AJ480" s="3599"/>
      <c r="AK480" s="3601" t="s">
        <v>835</v>
      </c>
      <c r="AL480" s="3604" t="s">
        <v>836</v>
      </c>
      <c r="AM480" s="3607" t="s">
        <v>828</v>
      </c>
      <c r="AN480" s="3555" t="s">
        <v>1941</v>
      </c>
      <c r="AO480" s="3553" t="s">
        <v>1942</v>
      </c>
      <c r="AQ480" s="3576" t="s">
        <v>1943</v>
      </c>
      <c r="AR480" s="3576" t="s">
        <v>864</v>
      </c>
    </row>
    <row r="481" spans="2:44" hidden="1">
      <c r="B481" s="3592"/>
      <c r="C481" s="3593"/>
      <c r="D481" s="3594"/>
      <c r="E481" s="1160"/>
      <c r="F481" s="1096" t="e">
        <f>DATE($F479,$G479,1)</f>
        <v>#VALUE!</v>
      </c>
      <c r="G481" s="1096" t="e">
        <f t="shared" ref="G481:AJ481" si="331">F481+1</f>
        <v>#VALUE!</v>
      </c>
      <c r="H481" s="1096" t="e">
        <f t="shared" si="331"/>
        <v>#VALUE!</v>
      </c>
      <c r="I481" s="1096" t="e">
        <f t="shared" si="331"/>
        <v>#VALUE!</v>
      </c>
      <c r="J481" s="1096" t="e">
        <f t="shared" si="331"/>
        <v>#VALUE!</v>
      </c>
      <c r="K481" s="1096" t="e">
        <f t="shared" si="331"/>
        <v>#VALUE!</v>
      </c>
      <c r="L481" s="1096" t="e">
        <f t="shared" si="331"/>
        <v>#VALUE!</v>
      </c>
      <c r="M481" s="1096" t="e">
        <f t="shared" si="331"/>
        <v>#VALUE!</v>
      </c>
      <c r="N481" s="1096" t="e">
        <f t="shared" si="331"/>
        <v>#VALUE!</v>
      </c>
      <c r="O481" s="1096" t="e">
        <f t="shared" si="331"/>
        <v>#VALUE!</v>
      </c>
      <c r="P481" s="1096" t="e">
        <f t="shared" si="331"/>
        <v>#VALUE!</v>
      </c>
      <c r="Q481" s="1096" t="e">
        <f t="shared" si="331"/>
        <v>#VALUE!</v>
      </c>
      <c r="R481" s="1096" t="e">
        <f t="shared" si="331"/>
        <v>#VALUE!</v>
      </c>
      <c r="S481" s="1096" t="e">
        <f t="shared" si="331"/>
        <v>#VALUE!</v>
      </c>
      <c r="T481" s="1096" t="e">
        <f t="shared" si="331"/>
        <v>#VALUE!</v>
      </c>
      <c r="U481" s="1096" t="e">
        <f t="shared" si="331"/>
        <v>#VALUE!</v>
      </c>
      <c r="V481" s="1096" t="e">
        <f t="shared" si="331"/>
        <v>#VALUE!</v>
      </c>
      <c r="W481" s="1096" t="e">
        <f t="shared" si="331"/>
        <v>#VALUE!</v>
      </c>
      <c r="X481" s="1096" t="e">
        <f t="shared" si="331"/>
        <v>#VALUE!</v>
      </c>
      <c r="Y481" s="1096" t="e">
        <f t="shared" si="331"/>
        <v>#VALUE!</v>
      </c>
      <c r="Z481" s="1096" t="e">
        <f t="shared" si="331"/>
        <v>#VALUE!</v>
      </c>
      <c r="AA481" s="1096" t="e">
        <f t="shared" si="331"/>
        <v>#VALUE!</v>
      </c>
      <c r="AB481" s="1096" t="e">
        <f t="shared" si="331"/>
        <v>#VALUE!</v>
      </c>
      <c r="AC481" s="1096" t="e">
        <f t="shared" si="331"/>
        <v>#VALUE!</v>
      </c>
      <c r="AD481" s="1096" t="e">
        <f t="shared" si="331"/>
        <v>#VALUE!</v>
      </c>
      <c r="AE481" s="1096" t="e">
        <f t="shared" si="331"/>
        <v>#VALUE!</v>
      </c>
      <c r="AF481" s="1096" t="e">
        <f t="shared" si="331"/>
        <v>#VALUE!</v>
      </c>
      <c r="AG481" s="1096" t="e">
        <f t="shared" si="331"/>
        <v>#VALUE!</v>
      </c>
      <c r="AH481" s="1096" t="e">
        <f t="shared" si="331"/>
        <v>#VALUE!</v>
      </c>
      <c r="AI481" s="1096" t="e">
        <f t="shared" si="331"/>
        <v>#VALUE!</v>
      </c>
      <c r="AJ481" s="1096" t="e">
        <f t="shared" si="331"/>
        <v>#VALUE!</v>
      </c>
      <c r="AK481" s="3602"/>
      <c r="AL481" s="3605"/>
      <c r="AM481" s="3608"/>
      <c r="AN481" s="3555"/>
      <c r="AO481" s="3553"/>
      <c r="AQ481" s="3576"/>
      <c r="AR481" s="3576"/>
    </row>
    <row r="482" spans="2:44">
      <c r="B482" s="3592"/>
      <c r="C482" s="3593"/>
      <c r="D482" s="3594"/>
      <c r="E482" s="1161" t="s">
        <v>1944</v>
      </c>
      <c r="F482" s="1162" t="e">
        <f>IF(EDATE(F457,1)&gt;$F$7,"",EDATE(F457,1))</f>
        <v>#VALUE!</v>
      </c>
      <c r="G482" s="1096" t="e">
        <f t="shared" ref="G482:AJ482" si="332">IF(G481&gt;$F$7,"",IF(F482=EOMONTH(DATE($F479,$G479,1),0),"",IF(F482="","",F482+1)))</f>
        <v>#VALUE!</v>
      </c>
      <c r="H482" s="1096" t="e">
        <f t="shared" si="332"/>
        <v>#VALUE!</v>
      </c>
      <c r="I482" s="1096" t="e">
        <f t="shared" si="332"/>
        <v>#VALUE!</v>
      </c>
      <c r="J482" s="1096" t="e">
        <f t="shared" si="332"/>
        <v>#VALUE!</v>
      </c>
      <c r="K482" s="1096" t="e">
        <f t="shared" si="332"/>
        <v>#VALUE!</v>
      </c>
      <c r="L482" s="1096" t="e">
        <f t="shared" si="332"/>
        <v>#VALUE!</v>
      </c>
      <c r="M482" s="1096" t="e">
        <f t="shared" si="332"/>
        <v>#VALUE!</v>
      </c>
      <c r="N482" s="1096" t="e">
        <f t="shared" si="332"/>
        <v>#VALUE!</v>
      </c>
      <c r="O482" s="1096" t="e">
        <f t="shared" si="332"/>
        <v>#VALUE!</v>
      </c>
      <c r="P482" s="1096" t="e">
        <f t="shared" si="332"/>
        <v>#VALUE!</v>
      </c>
      <c r="Q482" s="1096" t="e">
        <f t="shared" si="332"/>
        <v>#VALUE!</v>
      </c>
      <c r="R482" s="1096" t="e">
        <f t="shared" si="332"/>
        <v>#VALUE!</v>
      </c>
      <c r="S482" s="1096" t="e">
        <f t="shared" si="332"/>
        <v>#VALUE!</v>
      </c>
      <c r="T482" s="1096" t="e">
        <f t="shared" si="332"/>
        <v>#VALUE!</v>
      </c>
      <c r="U482" s="1096" t="e">
        <f t="shared" si="332"/>
        <v>#VALUE!</v>
      </c>
      <c r="V482" s="1096" t="e">
        <f t="shared" si="332"/>
        <v>#VALUE!</v>
      </c>
      <c r="W482" s="1096" t="e">
        <f t="shared" si="332"/>
        <v>#VALUE!</v>
      </c>
      <c r="X482" s="1096" t="e">
        <f t="shared" si="332"/>
        <v>#VALUE!</v>
      </c>
      <c r="Y482" s="1096" t="e">
        <f t="shared" si="332"/>
        <v>#VALUE!</v>
      </c>
      <c r="Z482" s="1096" t="e">
        <f t="shared" si="332"/>
        <v>#VALUE!</v>
      </c>
      <c r="AA482" s="1096" t="e">
        <f t="shared" si="332"/>
        <v>#VALUE!</v>
      </c>
      <c r="AB482" s="1096" t="e">
        <f t="shared" si="332"/>
        <v>#VALUE!</v>
      </c>
      <c r="AC482" s="1096" t="e">
        <f t="shared" si="332"/>
        <v>#VALUE!</v>
      </c>
      <c r="AD482" s="1096" t="e">
        <f t="shared" si="332"/>
        <v>#VALUE!</v>
      </c>
      <c r="AE482" s="1096" t="e">
        <f t="shared" si="332"/>
        <v>#VALUE!</v>
      </c>
      <c r="AF482" s="1096" t="e">
        <f t="shared" si="332"/>
        <v>#VALUE!</v>
      </c>
      <c r="AG482" s="1096" t="e">
        <f t="shared" si="332"/>
        <v>#VALUE!</v>
      </c>
      <c r="AH482" s="1096" t="e">
        <f t="shared" si="332"/>
        <v>#VALUE!</v>
      </c>
      <c r="AI482" s="1096" t="e">
        <f t="shared" si="332"/>
        <v>#VALUE!</v>
      </c>
      <c r="AJ482" s="1096" t="e">
        <f t="shared" si="332"/>
        <v>#VALUE!</v>
      </c>
      <c r="AK482" s="3602"/>
      <c r="AL482" s="3605"/>
      <c r="AM482" s="3608"/>
      <c r="AN482" s="3555"/>
      <c r="AO482" s="3553"/>
      <c r="AQ482" s="3576"/>
      <c r="AR482" s="3576"/>
    </row>
    <row r="483" spans="2:44" s="1165" customFormat="1">
      <c r="B483" s="3595"/>
      <c r="C483" s="3596"/>
      <c r="D483" s="3597"/>
      <c r="E483" s="1163" t="s">
        <v>820</v>
      </c>
      <c r="F483" s="1164" t="str">
        <f>IFERROR(TEXT(WEEKDAY(+F482),"aaa"),"")</f>
        <v/>
      </c>
      <c r="G483" s="1164" t="str">
        <f t="shared" ref="G483:AJ483" si="333">IFERROR(TEXT(WEEKDAY(+G482),"aaa"),"")</f>
        <v/>
      </c>
      <c r="H483" s="1164" t="str">
        <f t="shared" si="333"/>
        <v/>
      </c>
      <c r="I483" s="1164" t="str">
        <f t="shared" si="333"/>
        <v/>
      </c>
      <c r="J483" s="1164" t="str">
        <f t="shared" si="333"/>
        <v/>
      </c>
      <c r="K483" s="1164" t="str">
        <f t="shared" si="333"/>
        <v/>
      </c>
      <c r="L483" s="1164" t="str">
        <f t="shared" si="333"/>
        <v/>
      </c>
      <c r="M483" s="1164" t="str">
        <f t="shared" si="333"/>
        <v/>
      </c>
      <c r="N483" s="1164" t="str">
        <f t="shared" si="333"/>
        <v/>
      </c>
      <c r="O483" s="1164" t="str">
        <f t="shared" si="333"/>
        <v/>
      </c>
      <c r="P483" s="1164" t="str">
        <f t="shared" si="333"/>
        <v/>
      </c>
      <c r="Q483" s="1164" t="str">
        <f t="shared" si="333"/>
        <v/>
      </c>
      <c r="R483" s="1164" t="str">
        <f t="shared" si="333"/>
        <v/>
      </c>
      <c r="S483" s="1164" t="str">
        <f t="shared" si="333"/>
        <v/>
      </c>
      <c r="T483" s="1164" t="str">
        <f t="shared" si="333"/>
        <v/>
      </c>
      <c r="U483" s="1164" t="str">
        <f t="shared" si="333"/>
        <v/>
      </c>
      <c r="V483" s="1164" t="str">
        <f t="shared" si="333"/>
        <v/>
      </c>
      <c r="W483" s="1164" t="str">
        <f t="shared" si="333"/>
        <v/>
      </c>
      <c r="X483" s="1164" t="str">
        <f t="shared" si="333"/>
        <v/>
      </c>
      <c r="Y483" s="1164" t="str">
        <f t="shared" si="333"/>
        <v/>
      </c>
      <c r="Z483" s="1164" t="str">
        <f t="shared" si="333"/>
        <v/>
      </c>
      <c r="AA483" s="1164" t="str">
        <f t="shared" si="333"/>
        <v/>
      </c>
      <c r="AB483" s="1164" t="str">
        <f t="shared" si="333"/>
        <v/>
      </c>
      <c r="AC483" s="1164" t="str">
        <f t="shared" si="333"/>
        <v/>
      </c>
      <c r="AD483" s="1164" t="str">
        <f t="shared" si="333"/>
        <v/>
      </c>
      <c r="AE483" s="1164" t="str">
        <f t="shared" si="333"/>
        <v/>
      </c>
      <c r="AF483" s="1164" t="str">
        <f t="shared" si="333"/>
        <v/>
      </c>
      <c r="AG483" s="1164" t="str">
        <f t="shared" si="333"/>
        <v/>
      </c>
      <c r="AH483" s="1164" t="str">
        <f t="shared" si="333"/>
        <v/>
      </c>
      <c r="AI483" s="1164" t="str">
        <f t="shared" si="333"/>
        <v/>
      </c>
      <c r="AJ483" s="1164" t="str">
        <f t="shared" si="333"/>
        <v/>
      </c>
      <c r="AK483" s="3602"/>
      <c r="AL483" s="3605"/>
      <c r="AM483" s="3608"/>
      <c r="AN483" s="3555"/>
      <c r="AO483" s="3553"/>
      <c r="AP483" s="1035"/>
      <c r="AQ483" s="3576"/>
      <c r="AR483" s="3576"/>
    </row>
    <row r="484" spans="2:44" s="1165" customFormat="1" ht="21" customHeight="1">
      <c r="B484" s="1166" t="s">
        <v>1945</v>
      </c>
      <c r="C484" s="1167" t="s">
        <v>1925</v>
      </c>
      <c r="D484" s="1103" t="s">
        <v>1947</v>
      </c>
      <c r="E484" s="1104" t="s">
        <v>1948</v>
      </c>
      <c r="F484" s="1105" t="s">
        <v>865</v>
      </c>
      <c r="G484" s="1106" t="s">
        <v>865</v>
      </c>
      <c r="H484" s="1106" t="s">
        <v>865</v>
      </c>
      <c r="I484" s="1106" t="s">
        <v>865</v>
      </c>
      <c r="J484" s="1106" t="s">
        <v>865</v>
      </c>
      <c r="K484" s="1106" t="s">
        <v>865</v>
      </c>
      <c r="L484" s="1106" t="s">
        <v>865</v>
      </c>
      <c r="M484" s="1106" t="s">
        <v>865</v>
      </c>
      <c r="N484" s="1106" t="s">
        <v>865</v>
      </c>
      <c r="O484" s="1106" t="s">
        <v>865</v>
      </c>
      <c r="P484" s="1106" t="s">
        <v>865</v>
      </c>
      <c r="Q484" s="1106" t="s">
        <v>865</v>
      </c>
      <c r="R484" s="1106" t="s">
        <v>865</v>
      </c>
      <c r="S484" s="1106" t="s">
        <v>865</v>
      </c>
      <c r="T484" s="1106" t="s">
        <v>865</v>
      </c>
      <c r="U484" s="1106" t="s">
        <v>865</v>
      </c>
      <c r="V484" s="1106" t="s">
        <v>865</v>
      </c>
      <c r="W484" s="1106" t="s">
        <v>865</v>
      </c>
      <c r="X484" s="1106" t="s">
        <v>865</v>
      </c>
      <c r="Y484" s="1106" t="s">
        <v>865</v>
      </c>
      <c r="Z484" s="1106" t="s">
        <v>865</v>
      </c>
      <c r="AA484" s="1106" t="s">
        <v>865</v>
      </c>
      <c r="AB484" s="1106" t="s">
        <v>865</v>
      </c>
      <c r="AC484" s="1106" t="s">
        <v>865</v>
      </c>
      <c r="AD484" s="1106" t="s">
        <v>865</v>
      </c>
      <c r="AE484" s="1106" t="s">
        <v>865</v>
      </c>
      <c r="AF484" s="1106" t="s">
        <v>865</v>
      </c>
      <c r="AG484" s="1106" t="s">
        <v>865</v>
      </c>
      <c r="AH484" s="1106" t="s">
        <v>865</v>
      </c>
      <c r="AI484" s="1106" t="s">
        <v>865</v>
      </c>
      <c r="AJ484" s="1188" t="s">
        <v>865</v>
      </c>
      <c r="AK484" s="3603"/>
      <c r="AL484" s="3606"/>
      <c r="AM484" s="3609"/>
      <c r="AN484" s="1108" t="s">
        <v>1934</v>
      </c>
      <c r="AO484" s="1107" t="s">
        <v>863</v>
      </c>
      <c r="AP484" s="1035"/>
      <c r="AQ484" s="3577"/>
      <c r="AR484" s="3577"/>
    </row>
    <row r="485" spans="2:44" s="1165" customFormat="1" ht="13.5" customHeight="1">
      <c r="B485" s="3580" t="s">
        <v>830</v>
      </c>
      <c r="C485" s="3583" t="s">
        <v>831</v>
      </c>
      <c r="D485" s="1109" t="s">
        <v>1935</v>
      </c>
      <c r="E485" s="1110"/>
      <c r="F485" s="1189"/>
      <c r="G485" s="1175"/>
      <c r="H485" s="1175"/>
      <c r="I485" s="1175"/>
      <c r="J485" s="1175"/>
      <c r="K485" s="1175"/>
      <c r="L485" s="1175"/>
      <c r="M485" s="1175"/>
      <c r="N485" s="1175"/>
      <c r="O485" s="1175"/>
      <c r="P485" s="1175"/>
      <c r="Q485" s="1175"/>
      <c r="R485" s="1175"/>
      <c r="S485" s="1175"/>
      <c r="T485" s="1175"/>
      <c r="U485" s="1175"/>
      <c r="V485" s="1175"/>
      <c r="W485" s="1175"/>
      <c r="X485" s="1175"/>
      <c r="Y485" s="1175"/>
      <c r="Z485" s="1175"/>
      <c r="AA485" s="1175"/>
      <c r="AB485" s="1175"/>
      <c r="AC485" s="1175"/>
      <c r="AD485" s="1175"/>
      <c r="AE485" s="1175"/>
      <c r="AF485" s="1175"/>
      <c r="AG485" s="1175"/>
      <c r="AH485" s="1175"/>
      <c r="AI485" s="1175"/>
      <c r="AJ485" s="1190"/>
      <c r="AK485" s="1114">
        <f>IF(D485="","",COUNT($F$482:$AJ$482)-AL485)</f>
        <v>0</v>
      </c>
      <c r="AL485" s="1115">
        <f>IF(D485="","",AQ485+AR485)</f>
        <v>0</v>
      </c>
      <c r="AM485" s="1115">
        <f>IF(D485="","",COUNTIF(F485:AJ485,"休"))</f>
        <v>0</v>
      </c>
      <c r="AN485" s="1116" t="str">
        <f>IF(D485="","",IFERROR(ROUND(AM485/AK485,3),""))</f>
        <v/>
      </c>
      <c r="AO485" s="3586" t="e">
        <f>ROUND(AVERAGE(AN485:AN500),3)</f>
        <v>#DIV/0!</v>
      </c>
      <c r="AP485" s="1035"/>
      <c r="AQ485" s="1117">
        <f>+COUNTIF(F485:AJ485,"－")</f>
        <v>0</v>
      </c>
      <c r="AR485" s="1117">
        <f>+COUNTIF(F485:AJ485,"外")</f>
        <v>0</v>
      </c>
    </row>
    <row r="486" spans="2:44" s="1165" customFormat="1" ht="13.5" customHeight="1">
      <c r="B486" s="3581"/>
      <c r="C486" s="3584"/>
      <c r="D486" s="1118" t="s">
        <v>1936</v>
      </c>
      <c r="E486" s="1110"/>
      <c r="F486" s="1119"/>
      <c r="G486" s="1120"/>
      <c r="H486" s="1120"/>
      <c r="I486" s="1120"/>
      <c r="J486" s="1120"/>
      <c r="K486" s="1120"/>
      <c r="L486" s="1120"/>
      <c r="M486" s="1120"/>
      <c r="N486" s="1120"/>
      <c r="O486" s="1120"/>
      <c r="P486" s="1120"/>
      <c r="Q486" s="1120"/>
      <c r="R486" s="1120"/>
      <c r="S486" s="1120"/>
      <c r="T486" s="1120"/>
      <c r="U486" s="1120"/>
      <c r="V486" s="1120"/>
      <c r="W486" s="1120"/>
      <c r="X486" s="1120"/>
      <c r="Y486" s="1120"/>
      <c r="Z486" s="1120"/>
      <c r="AA486" s="1120"/>
      <c r="AB486" s="1120"/>
      <c r="AC486" s="1120"/>
      <c r="AD486" s="1120"/>
      <c r="AE486" s="1120"/>
      <c r="AF486" s="1120"/>
      <c r="AG486" s="1120"/>
      <c r="AH486" s="1120"/>
      <c r="AI486" s="1120"/>
      <c r="AJ486" s="1172"/>
      <c r="AK486" s="1114">
        <f t="shared" ref="AK486:AK490" si="334">IF(D486="","",COUNT($F$482:$AJ$482)-AL486)</f>
        <v>0</v>
      </c>
      <c r="AL486" s="1115">
        <f t="shared" ref="AL486:AL490" si="335">IF(D486="","",AQ486+AR486)</f>
        <v>0</v>
      </c>
      <c r="AM486" s="1115">
        <f t="shared" ref="AM486:AM490" si="336">IF(D486="","",COUNTIF(F486:AJ486,"休"))</f>
        <v>0</v>
      </c>
      <c r="AN486" s="1116" t="str">
        <f t="shared" ref="AN486:AN490" si="337">IF(D486="","",IFERROR(ROUND(AM486/AK486,3),""))</f>
        <v/>
      </c>
      <c r="AO486" s="3587"/>
      <c r="AP486" s="1035"/>
      <c r="AQ486" s="1117">
        <f>+COUNTIF(F486:AJ486,"－")</f>
        <v>0</v>
      </c>
      <c r="AR486" s="1117">
        <f>+COUNTIF(F486:AJ486,"外")</f>
        <v>0</v>
      </c>
    </row>
    <row r="487" spans="2:44" s="1165" customFormat="1">
      <c r="B487" s="3581"/>
      <c r="C487" s="3584"/>
      <c r="D487" s="1124" t="s">
        <v>1937</v>
      </c>
      <c r="E487" s="1110"/>
      <c r="F487" s="1119"/>
      <c r="G487" s="1120"/>
      <c r="H487" s="1120"/>
      <c r="I487" s="1120"/>
      <c r="J487" s="1120"/>
      <c r="K487" s="1120"/>
      <c r="L487" s="1120"/>
      <c r="M487" s="1120"/>
      <c r="N487" s="1120"/>
      <c r="O487" s="1120"/>
      <c r="P487" s="1120"/>
      <c r="Q487" s="1120"/>
      <c r="R487" s="1120"/>
      <c r="S487" s="1120"/>
      <c r="T487" s="1120"/>
      <c r="U487" s="1120"/>
      <c r="V487" s="1120"/>
      <c r="W487" s="1120"/>
      <c r="X487" s="1120"/>
      <c r="Y487" s="1120"/>
      <c r="Z487" s="1120"/>
      <c r="AA487" s="1120"/>
      <c r="AB487" s="1120"/>
      <c r="AC487" s="1120"/>
      <c r="AD487" s="1120"/>
      <c r="AE487" s="1120"/>
      <c r="AF487" s="1120"/>
      <c r="AG487" s="1120"/>
      <c r="AH487" s="1120"/>
      <c r="AI487" s="1120"/>
      <c r="AJ487" s="1172"/>
      <c r="AK487" s="1114">
        <f t="shared" si="334"/>
        <v>0</v>
      </c>
      <c r="AL487" s="1115">
        <f t="shared" si="335"/>
        <v>0</v>
      </c>
      <c r="AM487" s="1115">
        <f t="shared" si="336"/>
        <v>0</v>
      </c>
      <c r="AN487" s="1116" t="str">
        <f t="shared" si="337"/>
        <v/>
      </c>
      <c r="AO487" s="3587"/>
      <c r="AP487" s="1035"/>
      <c r="AQ487" s="1117">
        <f>+COUNTIF(F487:AJ487,"－")</f>
        <v>0</v>
      </c>
      <c r="AR487" s="1117">
        <f t="shared" ref="AR487:AR490" si="338">+COUNTIF(F487:AJ487,"外")</f>
        <v>0</v>
      </c>
    </row>
    <row r="488" spans="2:44" s="1165" customFormat="1">
      <c r="B488" s="3581"/>
      <c r="C488" s="3584"/>
      <c r="D488" s="1124" t="s">
        <v>1938</v>
      </c>
      <c r="E488" s="1125"/>
      <c r="F488" s="1119"/>
      <c r="G488" s="1120"/>
      <c r="H488" s="1120"/>
      <c r="I488" s="1120"/>
      <c r="J488" s="1120"/>
      <c r="K488" s="1120"/>
      <c r="L488" s="1120"/>
      <c r="M488" s="1120"/>
      <c r="N488" s="1120"/>
      <c r="O488" s="1120"/>
      <c r="P488" s="1120"/>
      <c r="Q488" s="1120"/>
      <c r="R488" s="1120"/>
      <c r="S488" s="1120"/>
      <c r="T488" s="1120"/>
      <c r="U488" s="1120"/>
      <c r="V488" s="1120"/>
      <c r="W488" s="1120"/>
      <c r="X488" s="1120"/>
      <c r="Y488" s="1120"/>
      <c r="Z488" s="1120"/>
      <c r="AA488" s="1120"/>
      <c r="AB488" s="1120"/>
      <c r="AC488" s="1120"/>
      <c r="AD488" s="1120"/>
      <c r="AE488" s="1120"/>
      <c r="AF488" s="1120"/>
      <c r="AG488" s="1120"/>
      <c r="AH488" s="1120"/>
      <c r="AI488" s="1120"/>
      <c r="AJ488" s="1172"/>
      <c r="AK488" s="1114">
        <f t="shared" si="334"/>
        <v>0</v>
      </c>
      <c r="AL488" s="1115">
        <f t="shared" si="335"/>
        <v>0</v>
      </c>
      <c r="AM488" s="1115">
        <f t="shared" si="336"/>
        <v>0</v>
      </c>
      <c r="AN488" s="1116" t="str">
        <f t="shared" si="337"/>
        <v/>
      </c>
      <c r="AO488" s="3587"/>
      <c r="AP488" s="1035"/>
      <c r="AQ488" s="1117">
        <f>+COUNTIF(F488:AJ488,"－")</f>
        <v>0</v>
      </c>
      <c r="AR488" s="1117">
        <f t="shared" si="338"/>
        <v>0</v>
      </c>
    </row>
    <row r="489" spans="2:44" s="1165" customFormat="1">
      <c r="B489" s="3581"/>
      <c r="C489" s="3584"/>
      <c r="D489" s="1124" t="s">
        <v>1939</v>
      </c>
      <c r="E489" s="1110"/>
      <c r="F489" s="1119"/>
      <c r="G489" s="1120"/>
      <c r="H489" s="1120"/>
      <c r="I489" s="1120"/>
      <c r="J489" s="1120"/>
      <c r="K489" s="1120"/>
      <c r="L489" s="1120"/>
      <c r="M489" s="1120"/>
      <c r="N489" s="1120"/>
      <c r="O489" s="1120"/>
      <c r="P489" s="1120"/>
      <c r="Q489" s="1120"/>
      <c r="R489" s="1120"/>
      <c r="S489" s="1120"/>
      <c r="T489" s="1120"/>
      <c r="U489" s="1120"/>
      <c r="V489" s="1120"/>
      <c r="W489" s="1120"/>
      <c r="X489" s="1120"/>
      <c r="Y489" s="1120"/>
      <c r="Z489" s="1120"/>
      <c r="AA489" s="1120"/>
      <c r="AB489" s="1120"/>
      <c r="AC489" s="1120"/>
      <c r="AD489" s="1120"/>
      <c r="AE489" s="1120"/>
      <c r="AF489" s="1120"/>
      <c r="AG489" s="1120"/>
      <c r="AH489" s="1120"/>
      <c r="AI489" s="1120"/>
      <c r="AJ489" s="1172"/>
      <c r="AK489" s="1114">
        <f t="shared" si="334"/>
        <v>0</v>
      </c>
      <c r="AL489" s="1115">
        <f t="shared" si="335"/>
        <v>0</v>
      </c>
      <c r="AM489" s="1115">
        <f t="shared" si="336"/>
        <v>0</v>
      </c>
      <c r="AN489" s="1116" t="str">
        <f t="shared" si="337"/>
        <v/>
      </c>
      <c r="AO489" s="3587"/>
      <c r="AP489" s="1035"/>
      <c r="AQ489" s="1117">
        <f t="shared" ref="AQ489:AQ490" si="339">+COUNTIF(F489:AJ489,"－")</f>
        <v>0</v>
      </c>
      <c r="AR489" s="1117">
        <f t="shared" si="338"/>
        <v>0</v>
      </c>
    </row>
    <row r="490" spans="2:44" s="1165" customFormat="1">
      <c r="B490" s="3582"/>
      <c r="C490" s="3585"/>
      <c r="D490" s="1126">
        <f>E$29</f>
        <v>0</v>
      </c>
      <c r="E490" s="1127"/>
      <c r="F490" s="1191"/>
      <c r="G490" s="1180"/>
      <c r="H490" s="1180"/>
      <c r="I490" s="1180"/>
      <c r="J490" s="1180"/>
      <c r="K490" s="1180"/>
      <c r="L490" s="1180"/>
      <c r="M490" s="1180"/>
      <c r="N490" s="1180"/>
      <c r="O490" s="1180"/>
      <c r="P490" s="1180"/>
      <c r="Q490" s="1180"/>
      <c r="R490" s="1180"/>
      <c r="S490" s="1180"/>
      <c r="T490" s="1180"/>
      <c r="U490" s="1180"/>
      <c r="V490" s="1180"/>
      <c r="W490" s="1180"/>
      <c r="X490" s="1180"/>
      <c r="Y490" s="1180"/>
      <c r="Z490" s="1180"/>
      <c r="AA490" s="1180"/>
      <c r="AB490" s="1180"/>
      <c r="AC490" s="1180"/>
      <c r="AD490" s="1180"/>
      <c r="AE490" s="1180"/>
      <c r="AF490" s="1180"/>
      <c r="AG490" s="1180"/>
      <c r="AH490" s="1180"/>
      <c r="AI490" s="1180"/>
      <c r="AJ490" s="1192"/>
      <c r="AK490" s="1114">
        <f t="shared" si="334"/>
        <v>0</v>
      </c>
      <c r="AL490" s="1115">
        <f t="shared" si="335"/>
        <v>0</v>
      </c>
      <c r="AM490" s="1132">
        <f t="shared" si="336"/>
        <v>0</v>
      </c>
      <c r="AN490" s="1116" t="str">
        <f t="shared" si="337"/>
        <v/>
      </c>
      <c r="AO490" s="3587"/>
      <c r="AP490" s="1035"/>
      <c r="AQ490" s="1117">
        <f t="shared" si="339"/>
        <v>0</v>
      </c>
      <c r="AR490" s="1117">
        <f t="shared" si="338"/>
        <v>0</v>
      </c>
    </row>
    <row r="491" spans="2:44" s="1165" customFormat="1" ht="14.4">
      <c r="B491" s="3580" t="s">
        <v>832</v>
      </c>
      <c r="C491" s="3583" t="s">
        <v>833</v>
      </c>
      <c r="D491" s="1103" t="s">
        <v>1926</v>
      </c>
      <c r="E491" s="1133" t="s">
        <v>1948</v>
      </c>
      <c r="F491" s="1105" t="s">
        <v>1966</v>
      </c>
      <c r="G491" s="1106" t="s">
        <v>1966</v>
      </c>
      <c r="H491" s="1106" t="s">
        <v>1965</v>
      </c>
      <c r="I491" s="1106" t="s">
        <v>1967</v>
      </c>
      <c r="J491" s="1106" t="s">
        <v>1965</v>
      </c>
      <c r="K491" s="1106" t="s">
        <v>1967</v>
      </c>
      <c r="L491" s="1106" t="s">
        <v>1967</v>
      </c>
      <c r="M491" s="1106" t="s">
        <v>1967</v>
      </c>
      <c r="N491" s="1106" t="s">
        <v>1967</v>
      </c>
      <c r="O491" s="1106" t="s">
        <v>1966</v>
      </c>
      <c r="P491" s="1106" t="s">
        <v>1967</v>
      </c>
      <c r="Q491" s="1106" t="s">
        <v>1967</v>
      </c>
      <c r="R491" s="1106" t="s">
        <v>1966</v>
      </c>
      <c r="S491" s="1106" t="s">
        <v>1967</v>
      </c>
      <c r="T491" s="1106" t="s">
        <v>1967</v>
      </c>
      <c r="U491" s="1106" t="s">
        <v>1967</v>
      </c>
      <c r="V491" s="1106" t="s">
        <v>1967</v>
      </c>
      <c r="W491" s="1106" t="s">
        <v>1966</v>
      </c>
      <c r="X491" s="1106" t="s">
        <v>1965</v>
      </c>
      <c r="Y491" s="1106" t="s">
        <v>1967</v>
      </c>
      <c r="Z491" s="1106" t="s">
        <v>1965</v>
      </c>
      <c r="AA491" s="1106" t="s">
        <v>1967</v>
      </c>
      <c r="AB491" s="1106" t="s">
        <v>1967</v>
      </c>
      <c r="AC491" s="1106" t="s">
        <v>1967</v>
      </c>
      <c r="AD491" s="1106" t="s">
        <v>1967</v>
      </c>
      <c r="AE491" s="1106" t="s">
        <v>1966</v>
      </c>
      <c r="AF491" s="1106" t="s">
        <v>1967</v>
      </c>
      <c r="AG491" s="1106" t="s">
        <v>1967</v>
      </c>
      <c r="AH491" s="1106" t="s">
        <v>1966</v>
      </c>
      <c r="AI491" s="1106" t="s">
        <v>1967</v>
      </c>
      <c r="AJ491" s="1188" t="s">
        <v>1967</v>
      </c>
      <c r="AK491" s="1135"/>
      <c r="AL491" s="1117"/>
      <c r="AM491" s="1136"/>
      <c r="AN491" s="1137"/>
      <c r="AO491" s="3587"/>
      <c r="AP491" s="1035"/>
      <c r="AQ491" s="1039"/>
      <c r="AR491" s="1039"/>
    </row>
    <row r="492" spans="2:44" s="1165" customFormat="1">
      <c r="B492" s="3581"/>
      <c r="C492" s="3584"/>
      <c r="D492" s="1138" t="s">
        <v>1935</v>
      </c>
      <c r="E492" s="1110"/>
      <c r="F492" s="1179"/>
      <c r="G492" s="1130"/>
      <c r="H492" s="1130"/>
      <c r="I492" s="1130"/>
      <c r="J492" s="1130"/>
      <c r="K492" s="1130"/>
      <c r="L492" s="1130"/>
      <c r="M492" s="1130"/>
      <c r="N492" s="1130"/>
      <c r="O492" s="1130"/>
      <c r="P492" s="1130"/>
      <c r="Q492" s="1130"/>
      <c r="R492" s="1130"/>
      <c r="S492" s="1130"/>
      <c r="T492" s="1130"/>
      <c r="U492" s="1130"/>
      <c r="V492" s="1130"/>
      <c r="W492" s="1130"/>
      <c r="X492" s="1130"/>
      <c r="Y492" s="1130"/>
      <c r="Z492" s="1130"/>
      <c r="AA492" s="1130"/>
      <c r="AB492" s="1130"/>
      <c r="AC492" s="1130"/>
      <c r="AD492" s="1130"/>
      <c r="AE492" s="1130"/>
      <c r="AF492" s="1130"/>
      <c r="AG492" s="1130"/>
      <c r="AH492" s="1130"/>
      <c r="AI492" s="1130"/>
      <c r="AJ492" s="1193"/>
      <c r="AK492" s="1114">
        <f>IF(D492="","",COUNT($F$482:$AJ$482)-AL492)</f>
        <v>0</v>
      </c>
      <c r="AL492" s="1115">
        <f>IF(D492="","",AQ492+AR492)</f>
        <v>0</v>
      </c>
      <c r="AM492" s="1115">
        <f>IF(D492="","",COUNTIF(F492:AJ492,"休"))</f>
        <v>0</v>
      </c>
      <c r="AN492" s="1116" t="str">
        <f>IF(D492="","",IFERROR(ROUND(AM492/AK492,3),""))</f>
        <v/>
      </c>
      <c r="AO492" s="3587"/>
      <c r="AP492" s="1035"/>
      <c r="AQ492" s="1117">
        <f>+COUNTIF(F492:AJ492,"－")</f>
        <v>0</v>
      </c>
      <c r="AR492" s="1117">
        <f>+COUNTIF(F492:AJ492,"外")</f>
        <v>0</v>
      </c>
    </row>
    <row r="493" spans="2:44" s="1165" customFormat="1">
      <c r="B493" s="3581"/>
      <c r="C493" s="3584"/>
      <c r="D493" s="1118" t="s">
        <v>1936</v>
      </c>
      <c r="E493" s="1139"/>
      <c r="F493" s="1119"/>
      <c r="G493" s="1120"/>
      <c r="H493" s="1120"/>
      <c r="I493" s="1120"/>
      <c r="J493" s="1120"/>
      <c r="K493" s="1120"/>
      <c r="L493" s="1120"/>
      <c r="M493" s="1120"/>
      <c r="N493" s="1120"/>
      <c r="O493" s="1120"/>
      <c r="P493" s="1120"/>
      <c r="Q493" s="1120"/>
      <c r="R493" s="1120"/>
      <c r="S493" s="1120"/>
      <c r="T493" s="1120"/>
      <c r="U493" s="1120"/>
      <c r="V493" s="1120"/>
      <c r="W493" s="1120"/>
      <c r="X493" s="1120"/>
      <c r="Y493" s="1120"/>
      <c r="Z493" s="1120"/>
      <c r="AA493" s="1120"/>
      <c r="AB493" s="1120"/>
      <c r="AC493" s="1120"/>
      <c r="AD493" s="1120"/>
      <c r="AE493" s="1120"/>
      <c r="AF493" s="1120"/>
      <c r="AG493" s="1120"/>
      <c r="AH493" s="1120"/>
      <c r="AI493" s="1120"/>
      <c r="AJ493" s="1172"/>
      <c r="AK493" s="1114">
        <f t="shared" ref="AK493:AK495" si="340">IF(D493="","",COUNT($F$482:$AJ$482)-AL493)</f>
        <v>0</v>
      </c>
      <c r="AL493" s="1115">
        <f t="shared" ref="AL493:AL495" si="341">IF(D493="","",AQ493+AR493)</f>
        <v>0</v>
      </c>
      <c r="AM493" s="1115">
        <f t="shared" ref="AM493:AM495" si="342">IF(D493="","",COUNTIF(F493:AJ493,"休"))</f>
        <v>0</v>
      </c>
      <c r="AN493" s="1116" t="str">
        <f t="shared" ref="AN493:AN495" si="343">IF(D493="","",IFERROR(ROUND(AM493/AK493,3),""))</f>
        <v/>
      </c>
      <c r="AO493" s="3587"/>
      <c r="AP493" s="1035"/>
      <c r="AQ493" s="1117">
        <f>+COUNTIF(F493:AJ493,"－")</f>
        <v>0</v>
      </c>
      <c r="AR493" s="1117">
        <f>+COUNTIF(F493:AJ493,"外")</f>
        <v>0</v>
      </c>
    </row>
    <row r="494" spans="2:44" s="1165" customFormat="1">
      <c r="B494" s="3581"/>
      <c r="C494" s="3584"/>
      <c r="D494" s="1035"/>
      <c r="E494" s="1139"/>
      <c r="F494" s="1119"/>
      <c r="G494" s="1120"/>
      <c r="H494" s="1120"/>
      <c r="I494" s="1120"/>
      <c r="J494" s="1120"/>
      <c r="K494" s="1120"/>
      <c r="L494" s="1120"/>
      <c r="M494" s="1120"/>
      <c r="N494" s="1120"/>
      <c r="O494" s="1120"/>
      <c r="P494" s="1120"/>
      <c r="Q494" s="1120"/>
      <c r="R494" s="1120"/>
      <c r="S494" s="1120"/>
      <c r="T494" s="1120"/>
      <c r="U494" s="1120"/>
      <c r="V494" s="1120"/>
      <c r="W494" s="1120"/>
      <c r="X494" s="1120"/>
      <c r="Y494" s="1120"/>
      <c r="Z494" s="1120"/>
      <c r="AA494" s="1120"/>
      <c r="AB494" s="1120"/>
      <c r="AC494" s="1120"/>
      <c r="AD494" s="1120"/>
      <c r="AE494" s="1120"/>
      <c r="AF494" s="1120"/>
      <c r="AG494" s="1120"/>
      <c r="AH494" s="1120"/>
      <c r="AI494" s="1120"/>
      <c r="AJ494" s="1172"/>
      <c r="AK494" s="1114" t="str">
        <f t="shared" si="340"/>
        <v/>
      </c>
      <c r="AL494" s="1115" t="str">
        <f t="shared" si="341"/>
        <v/>
      </c>
      <c r="AM494" s="1115" t="str">
        <f t="shared" si="342"/>
        <v/>
      </c>
      <c r="AN494" s="1116" t="str">
        <f t="shared" si="343"/>
        <v/>
      </c>
      <c r="AO494" s="3587"/>
      <c r="AP494" s="1035"/>
      <c r="AQ494" s="1117">
        <f>+COUNTIF(F494:AJ494,"－")</f>
        <v>0</v>
      </c>
      <c r="AR494" s="1117">
        <f>+COUNTIF(F494:AJ494,"外")</f>
        <v>0</v>
      </c>
    </row>
    <row r="495" spans="2:44" s="1165" customFormat="1">
      <c r="B495" s="3581"/>
      <c r="C495" s="3585"/>
      <c r="D495" s="1140"/>
      <c r="E495" s="1141"/>
      <c r="F495" s="1191"/>
      <c r="G495" s="1180"/>
      <c r="H495" s="1180"/>
      <c r="I495" s="1180"/>
      <c r="J495" s="1180"/>
      <c r="K495" s="1180"/>
      <c r="L495" s="1180"/>
      <c r="M495" s="1180"/>
      <c r="N495" s="1180"/>
      <c r="O495" s="1180"/>
      <c r="P495" s="1180"/>
      <c r="Q495" s="1180"/>
      <c r="R495" s="1180"/>
      <c r="S495" s="1180"/>
      <c r="T495" s="1180"/>
      <c r="U495" s="1180"/>
      <c r="V495" s="1180"/>
      <c r="W495" s="1180"/>
      <c r="X495" s="1180"/>
      <c r="Y495" s="1180"/>
      <c r="Z495" s="1180"/>
      <c r="AA495" s="1180"/>
      <c r="AB495" s="1180"/>
      <c r="AC495" s="1180"/>
      <c r="AD495" s="1180"/>
      <c r="AE495" s="1180"/>
      <c r="AF495" s="1180"/>
      <c r="AG495" s="1180"/>
      <c r="AH495" s="1180"/>
      <c r="AI495" s="1180"/>
      <c r="AJ495" s="1192"/>
      <c r="AK495" s="1114" t="str">
        <f t="shared" si="340"/>
        <v/>
      </c>
      <c r="AL495" s="1115" t="str">
        <f t="shared" si="341"/>
        <v/>
      </c>
      <c r="AM495" s="1115" t="str">
        <f t="shared" si="342"/>
        <v/>
      </c>
      <c r="AN495" s="1116" t="str">
        <f t="shared" si="343"/>
        <v/>
      </c>
      <c r="AO495" s="3587"/>
      <c r="AP495" s="1035"/>
      <c r="AQ495" s="1117">
        <f>+COUNTIF(F495:AJ495,"－")</f>
        <v>0</v>
      </c>
      <c r="AR495" s="1117">
        <f>+COUNTIF(F495:AJ495,"外")</f>
        <v>0</v>
      </c>
    </row>
    <row r="496" spans="2:44" s="1165" customFormat="1" ht="14.4">
      <c r="B496" s="3581"/>
      <c r="C496" s="3583" t="s">
        <v>834</v>
      </c>
      <c r="D496" s="1103" t="s">
        <v>1947</v>
      </c>
      <c r="E496" s="1143" t="s">
        <v>1948</v>
      </c>
      <c r="F496" s="1105" t="s">
        <v>865</v>
      </c>
      <c r="G496" s="1106" t="s">
        <v>865</v>
      </c>
      <c r="H496" s="1106" t="s">
        <v>865</v>
      </c>
      <c r="I496" s="1106" t="s">
        <v>865</v>
      </c>
      <c r="J496" s="1106" t="s">
        <v>865</v>
      </c>
      <c r="K496" s="1106" t="s">
        <v>865</v>
      </c>
      <c r="L496" s="1106" t="s">
        <v>865</v>
      </c>
      <c r="M496" s="1106" t="s">
        <v>865</v>
      </c>
      <c r="N496" s="1106" t="s">
        <v>865</v>
      </c>
      <c r="O496" s="1106" t="s">
        <v>865</v>
      </c>
      <c r="P496" s="1106" t="s">
        <v>865</v>
      </c>
      <c r="Q496" s="1106" t="s">
        <v>865</v>
      </c>
      <c r="R496" s="1106" t="s">
        <v>865</v>
      </c>
      <c r="S496" s="1106" t="s">
        <v>865</v>
      </c>
      <c r="T496" s="1106" t="s">
        <v>865</v>
      </c>
      <c r="U496" s="1106" t="s">
        <v>865</v>
      </c>
      <c r="V496" s="1106" t="s">
        <v>865</v>
      </c>
      <c r="W496" s="1106" t="s">
        <v>865</v>
      </c>
      <c r="X496" s="1106" t="s">
        <v>865</v>
      </c>
      <c r="Y496" s="1106" t="s">
        <v>865</v>
      </c>
      <c r="Z496" s="1106" t="s">
        <v>865</v>
      </c>
      <c r="AA496" s="1106" t="s">
        <v>865</v>
      </c>
      <c r="AB496" s="1106" t="s">
        <v>865</v>
      </c>
      <c r="AC496" s="1106" t="s">
        <v>865</v>
      </c>
      <c r="AD496" s="1106" t="s">
        <v>865</v>
      </c>
      <c r="AE496" s="1106" t="s">
        <v>865</v>
      </c>
      <c r="AF496" s="1106" t="s">
        <v>865</v>
      </c>
      <c r="AG496" s="1106" t="s">
        <v>865</v>
      </c>
      <c r="AH496" s="1106" t="s">
        <v>865</v>
      </c>
      <c r="AI496" s="1106" t="s">
        <v>865</v>
      </c>
      <c r="AJ496" s="1188" t="s">
        <v>865</v>
      </c>
      <c r="AK496" s="1135"/>
      <c r="AL496" s="1117"/>
      <c r="AM496" s="1144"/>
      <c r="AN496" s="1137"/>
      <c r="AO496" s="3587"/>
      <c r="AP496" s="1035"/>
      <c r="AQ496" s="1039"/>
      <c r="AR496" s="1039"/>
    </row>
    <row r="497" spans="2:44" s="1165" customFormat="1">
      <c r="B497" s="3581"/>
      <c r="C497" s="3584"/>
      <c r="D497" s="1145" t="s">
        <v>1936</v>
      </c>
      <c r="E497" s="1110"/>
      <c r="F497" s="1179"/>
      <c r="G497" s="1130"/>
      <c r="H497" s="1130"/>
      <c r="I497" s="1130"/>
      <c r="J497" s="1130"/>
      <c r="K497" s="1130"/>
      <c r="L497" s="1130"/>
      <c r="M497" s="1130"/>
      <c r="N497" s="1130"/>
      <c r="O497" s="1130"/>
      <c r="P497" s="1130"/>
      <c r="Q497" s="1130"/>
      <c r="R497" s="1130"/>
      <c r="S497" s="1130"/>
      <c r="T497" s="1130"/>
      <c r="U497" s="1130"/>
      <c r="V497" s="1130"/>
      <c r="W497" s="1130"/>
      <c r="X497" s="1130"/>
      <c r="Y497" s="1130"/>
      <c r="Z497" s="1130"/>
      <c r="AA497" s="1130"/>
      <c r="AB497" s="1130"/>
      <c r="AC497" s="1130"/>
      <c r="AD497" s="1130"/>
      <c r="AE497" s="1130"/>
      <c r="AF497" s="1130"/>
      <c r="AG497" s="1130"/>
      <c r="AH497" s="1130"/>
      <c r="AI497" s="1130"/>
      <c r="AJ497" s="1193"/>
      <c r="AK497" s="1114">
        <f>IF(D497="","",COUNT($F$482:$AJ$482)-AL497)</f>
        <v>0</v>
      </c>
      <c r="AL497" s="1115">
        <f>IF(D497="","",AQ497+AR497)</f>
        <v>0</v>
      </c>
      <c r="AM497" s="1115">
        <f>IF(D497="","",COUNTIF(F497:AJ497,"休"))</f>
        <v>0</v>
      </c>
      <c r="AN497" s="1116" t="str">
        <f>IF(D497="","",IFERROR(ROUND(AM497/AK497,3),""))</f>
        <v/>
      </c>
      <c r="AO497" s="3587"/>
      <c r="AP497" s="1035"/>
      <c r="AQ497" s="1117">
        <f>+COUNTIF(F497:AJ497,"－")</f>
        <v>0</v>
      </c>
      <c r="AR497" s="1117">
        <f>+COUNTIF(F497:AJ497,"外")</f>
        <v>0</v>
      </c>
    </row>
    <row r="498" spans="2:44" s="1165" customFormat="1">
      <c r="B498" s="3581"/>
      <c r="C498" s="3584"/>
      <c r="D498" s="1035"/>
      <c r="E498" s="1139"/>
      <c r="F498" s="1119"/>
      <c r="G498" s="1120"/>
      <c r="H498" s="1120"/>
      <c r="I498" s="1120"/>
      <c r="J498" s="1120"/>
      <c r="K498" s="1120"/>
      <c r="L498" s="1120"/>
      <c r="M498" s="1120"/>
      <c r="N498" s="1120"/>
      <c r="O498" s="1120"/>
      <c r="P498" s="1120"/>
      <c r="Q498" s="1120"/>
      <c r="R498" s="1120"/>
      <c r="S498" s="1120"/>
      <c r="T498" s="1120"/>
      <c r="U498" s="1120"/>
      <c r="V498" s="1120"/>
      <c r="W498" s="1120"/>
      <c r="X498" s="1120"/>
      <c r="Y498" s="1120"/>
      <c r="Z498" s="1120"/>
      <c r="AA498" s="1120"/>
      <c r="AB498" s="1120"/>
      <c r="AC498" s="1120"/>
      <c r="AD498" s="1120"/>
      <c r="AE498" s="1120"/>
      <c r="AF498" s="1120"/>
      <c r="AG498" s="1120"/>
      <c r="AH498" s="1120"/>
      <c r="AI498" s="1120"/>
      <c r="AJ498" s="1172"/>
      <c r="AK498" s="1114" t="str">
        <f t="shared" ref="AK498:AK500" si="344">IF(D498="","",COUNT($F$482:$AJ$482)-AL498)</f>
        <v/>
      </c>
      <c r="AL498" s="1115" t="str">
        <f t="shared" ref="AL498:AL500" si="345">IF(D498="","",AQ498+AR498)</f>
        <v/>
      </c>
      <c r="AM498" s="1115" t="str">
        <f t="shared" ref="AM498:AM500" si="346">IF(D498="","",COUNTIF(F498:AJ498,"休"))</f>
        <v/>
      </c>
      <c r="AN498" s="1116" t="str">
        <f t="shared" ref="AN498:AN500" si="347">IF(D498="","",IFERROR(ROUND(AM498/AK498,3),""))</f>
        <v/>
      </c>
      <c r="AO498" s="3587"/>
      <c r="AP498" s="1035"/>
      <c r="AQ498" s="1117">
        <f>+COUNTIF(F498:AJ498,"－")</f>
        <v>0</v>
      </c>
      <c r="AR498" s="1117">
        <f>+COUNTIF(F498:AJ498,"外")</f>
        <v>0</v>
      </c>
    </row>
    <row r="499" spans="2:44" s="1165" customFormat="1">
      <c r="B499" s="3581"/>
      <c r="C499" s="3584"/>
      <c r="D499" s="1147"/>
      <c r="E499" s="1139"/>
      <c r="F499" s="1119"/>
      <c r="G499" s="1120"/>
      <c r="H499" s="1120"/>
      <c r="I499" s="1120"/>
      <c r="J499" s="1120"/>
      <c r="K499" s="1120"/>
      <c r="L499" s="1120"/>
      <c r="M499" s="1120"/>
      <c r="N499" s="1120"/>
      <c r="O499" s="1120"/>
      <c r="P499" s="1120"/>
      <c r="Q499" s="1120"/>
      <c r="R499" s="1120"/>
      <c r="S499" s="1120"/>
      <c r="T499" s="1120"/>
      <c r="U499" s="1120"/>
      <c r="V499" s="1120"/>
      <c r="W499" s="1120"/>
      <c r="X499" s="1120"/>
      <c r="Y499" s="1120"/>
      <c r="Z499" s="1120"/>
      <c r="AA499" s="1120"/>
      <c r="AB499" s="1120"/>
      <c r="AC499" s="1120"/>
      <c r="AD499" s="1120"/>
      <c r="AE499" s="1120"/>
      <c r="AF499" s="1120"/>
      <c r="AG499" s="1120"/>
      <c r="AH499" s="1120"/>
      <c r="AI499" s="1120"/>
      <c r="AJ499" s="1172"/>
      <c r="AK499" s="1114" t="str">
        <f t="shared" si="344"/>
        <v/>
      </c>
      <c r="AL499" s="1115" t="str">
        <f t="shared" si="345"/>
        <v/>
      </c>
      <c r="AM499" s="1115" t="str">
        <f t="shared" si="346"/>
        <v/>
      </c>
      <c r="AN499" s="1116" t="str">
        <f t="shared" si="347"/>
        <v/>
      </c>
      <c r="AO499" s="3587"/>
      <c r="AP499" s="1035"/>
      <c r="AQ499" s="1117">
        <f>+COUNTIF(F499:AJ499,"－")</f>
        <v>0</v>
      </c>
      <c r="AR499" s="1117">
        <f>+COUNTIF(F499:AJ499,"外")</f>
        <v>0</v>
      </c>
    </row>
    <row r="500" spans="2:44" s="1165" customFormat="1" ht="13.8" thickBot="1">
      <c r="B500" s="3582"/>
      <c r="C500" s="3585"/>
      <c r="D500" s="1140"/>
      <c r="E500" s="1141"/>
      <c r="F500" s="1191"/>
      <c r="G500" s="1180"/>
      <c r="H500" s="1180"/>
      <c r="I500" s="1180"/>
      <c r="J500" s="1180"/>
      <c r="K500" s="1180"/>
      <c r="L500" s="1180"/>
      <c r="M500" s="1180"/>
      <c r="N500" s="1180"/>
      <c r="O500" s="1180"/>
      <c r="P500" s="1180"/>
      <c r="Q500" s="1180"/>
      <c r="R500" s="1180"/>
      <c r="S500" s="1180"/>
      <c r="T500" s="1180"/>
      <c r="U500" s="1180"/>
      <c r="V500" s="1180"/>
      <c r="W500" s="1180"/>
      <c r="X500" s="1180"/>
      <c r="Y500" s="1180"/>
      <c r="Z500" s="1180"/>
      <c r="AA500" s="1180"/>
      <c r="AB500" s="1180"/>
      <c r="AC500" s="1180"/>
      <c r="AD500" s="1180"/>
      <c r="AE500" s="1180"/>
      <c r="AF500" s="1180"/>
      <c r="AG500" s="1180"/>
      <c r="AH500" s="1180"/>
      <c r="AI500" s="1180"/>
      <c r="AJ500" s="1192"/>
      <c r="AK500" s="1150" t="str">
        <f t="shared" si="344"/>
        <v/>
      </c>
      <c r="AL500" s="1132" t="str">
        <f t="shared" si="345"/>
        <v/>
      </c>
      <c r="AM500" s="1132" t="str">
        <f t="shared" si="346"/>
        <v/>
      </c>
      <c r="AN500" s="1116" t="str">
        <f t="shared" si="347"/>
        <v/>
      </c>
      <c r="AO500" s="3588"/>
      <c r="AP500" s="1035"/>
      <c r="AQ500" s="1117">
        <f>+COUNTIF(F500:AJ500,"－")</f>
        <v>0</v>
      </c>
      <c r="AR500" s="1117">
        <f>+COUNTIF(F500:AJ500,"外")</f>
        <v>0</v>
      </c>
    </row>
    <row r="501" spans="2:44" s="1165" customFormat="1" ht="13.8" thickBot="1">
      <c r="B501" s="1152"/>
      <c r="C501" s="1153"/>
      <c r="D501" s="1147"/>
      <c r="E501" s="1089"/>
      <c r="F501" s="1113"/>
      <c r="G501" s="1113"/>
      <c r="H501" s="1113"/>
      <c r="I501" s="1113"/>
      <c r="J501" s="1113"/>
      <c r="K501" s="1113"/>
      <c r="L501" s="1113"/>
      <c r="M501" s="1113"/>
      <c r="N501" s="1113"/>
      <c r="O501" s="1113"/>
      <c r="P501" s="1113"/>
      <c r="Q501" s="1113"/>
      <c r="R501" s="1113"/>
      <c r="S501" s="1113"/>
      <c r="T501" s="1113"/>
      <c r="U501" s="1113"/>
      <c r="V501" s="1113"/>
      <c r="W501" s="1113"/>
      <c r="X501" s="1113"/>
      <c r="Y501" s="1113"/>
      <c r="Z501" s="1113"/>
      <c r="AA501" s="1113"/>
      <c r="AB501" s="1113"/>
      <c r="AC501" s="1113"/>
      <c r="AD501" s="1113"/>
      <c r="AE501" s="1113"/>
      <c r="AF501" s="1113"/>
      <c r="AG501" s="1113"/>
      <c r="AH501" s="1113"/>
      <c r="AI501" s="1113"/>
      <c r="AJ501" s="1113"/>
      <c r="AK501" s="1154"/>
      <c r="AL501" s="1155"/>
      <c r="AM501" s="1155"/>
      <c r="AN501" s="1156" t="s">
        <v>1952</v>
      </c>
      <c r="AO501" s="1157" t="e">
        <f>IF(AO485&gt;=0.285,"OK","NG")</f>
        <v>#DIV/0!</v>
      </c>
      <c r="AP501" s="1035"/>
      <c r="AQ501" s="1155"/>
      <c r="AR501" s="1155"/>
    </row>
    <row r="503" spans="2:44" hidden="1">
      <c r="F503" s="1036" t="e">
        <f>YEAR(F506)</f>
        <v>#VALUE!</v>
      </c>
      <c r="G503" s="1036" t="e">
        <f>MONTH(F506)</f>
        <v>#VALUE!</v>
      </c>
    </row>
    <row r="504" spans="2:44">
      <c r="B504" s="3589"/>
      <c r="C504" s="3590"/>
      <c r="D504" s="3591"/>
      <c r="E504" s="1159" t="s">
        <v>1940</v>
      </c>
      <c r="F504" s="3598" t="e">
        <f>F506</f>
        <v>#VALUE!</v>
      </c>
      <c r="G504" s="3599"/>
      <c r="H504" s="3599"/>
      <c r="I504" s="3599"/>
      <c r="J504" s="3599"/>
      <c r="K504" s="3599"/>
      <c r="L504" s="3599"/>
      <c r="M504" s="3599"/>
      <c r="N504" s="3599"/>
      <c r="O504" s="3599"/>
      <c r="P504" s="3599"/>
      <c r="Q504" s="3599"/>
      <c r="R504" s="3599"/>
      <c r="S504" s="3599"/>
      <c r="T504" s="3599"/>
      <c r="U504" s="3599"/>
      <c r="V504" s="3599"/>
      <c r="W504" s="3599"/>
      <c r="X504" s="3599"/>
      <c r="Y504" s="3599"/>
      <c r="Z504" s="3599"/>
      <c r="AA504" s="3599"/>
      <c r="AB504" s="3599"/>
      <c r="AC504" s="3599"/>
      <c r="AD504" s="3599"/>
      <c r="AE504" s="3599"/>
      <c r="AF504" s="3599"/>
      <c r="AG504" s="3599"/>
      <c r="AH504" s="3599"/>
      <c r="AI504" s="3599"/>
      <c r="AJ504" s="3599"/>
      <c r="AK504" s="3601" t="s">
        <v>835</v>
      </c>
      <c r="AL504" s="3604" t="s">
        <v>836</v>
      </c>
      <c r="AM504" s="3607" t="s">
        <v>828</v>
      </c>
      <c r="AN504" s="3555" t="s">
        <v>1941</v>
      </c>
      <c r="AO504" s="3553" t="s">
        <v>1942</v>
      </c>
      <c r="AQ504" s="3576" t="s">
        <v>1943</v>
      </c>
      <c r="AR504" s="3576" t="s">
        <v>864</v>
      </c>
    </row>
    <row r="505" spans="2:44" hidden="1">
      <c r="B505" s="3592"/>
      <c r="C505" s="3593"/>
      <c r="D505" s="3594"/>
      <c r="E505" s="1160"/>
      <c r="F505" s="1096" t="e">
        <f>DATE($F503,$G503,1)</f>
        <v>#VALUE!</v>
      </c>
      <c r="G505" s="1096" t="e">
        <f t="shared" ref="G505:AJ505" si="348">F505+1</f>
        <v>#VALUE!</v>
      </c>
      <c r="H505" s="1096" t="e">
        <f t="shared" si="348"/>
        <v>#VALUE!</v>
      </c>
      <c r="I505" s="1096" t="e">
        <f t="shared" si="348"/>
        <v>#VALUE!</v>
      </c>
      <c r="J505" s="1096" t="e">
        <f t="shared" si="348"/>
        <v>#VALUE!</v>
      </c>
      <c r="K505" s="1096" t="e">
        <f t="shared" si="348"/>
        <v>#VALUE!</v>
      </c>
      <c r="L505" s="1096" t="e">
        <f t="shared" si="348"/>
        <v>#VALUE!</v>
      </c>
      <c r="M505" s="1096" t="e">
        <f t="shared" si="348"/>
        <v>#VALUE!</v>
      </c>
      <c r="N505" s="1096" t="e">
        <f t="shared" si="348"/>
        <v>#VALUE!</v>
      </c>
      <c r="O505" s="1096" t="e">
        <f t="shared" si="348"/>
        <v>#VALUE!</v>
      </c>
      <c r="P505" s="1096" t="e">
        <f t="shared" si="348"/>
        <v>#VALUE!</v>
      </c>
      <c r="Q505" s="1096" t="e">
        <f t="shared" si="348"/>
        <v>#VALUE!</v>
      </c>
      <c r="R505" s="1096" t="e">
        <f t="shared" si="348"/>
        <v>#VALUE!</v>
      </c>
      <c r="S505" s="1096" t="e">
        <f t="shared" si="348"/>
        <v>#VALUE!</v>
      </c>
      <c r="T505" s="1096" t="e">
        <f t="shared" si="348"/>
        <v>#VALUE!</v>
      </c>
      <c r="U505" s="1096" t="e">
        <f t="shared" si="348"/>
        <v>#VALUE!</v>
      </c>
      <c r="V505" s="1096" t="e">
        <f t="shared" si="348"/>
        <v>#VALUE!</v>
      </c>
      <c r="W505" s="1096" t="e">
        <f t="shared" si="348"/>
        <v>#VALUE!</v>
      </c>
      <c r="X505" s="1096" t="e">
        <f t="shared" si="348"/>
        <v>#VALUE!</v>
      </c>
      <c r="Y505" s="1096" t="e">
        <f t="shared" si="348"/>
        <v>#VALUE!</v>
      </c>
      <c r="Z505" s="1096" t="e">
        <f t="shared" si="348"/>
        <v>#VALUE!</v>
      </c>
      <c r="AA505" s="1096" t="e">
        <f t="shared" si="348"/>
        <v>#VALUE!</v>
      </c>
      <c r="AB505" s="1096" t="e">
        <f t="shared" si="348"/>
        <v>#VALUE!</v>
      </c>
      <c r="AC505" s="1096" t="e">
        <f t="shared" si="348"/>
        <v>#VALUE!</v>
      </c>
      <c r="AD505" s="1096" t="e">
        <f t="shared" si="348"/>
        <v>#VALUE!</v>
      </c>
      <c r="AE505" s="1096" t="e">
        <f t="shared" si="348"/>
        <v>#VALUE!</v>
      </c>
      <c r="AF505" s="1096" t="e">
        <f t="shared" si="348"/>
        <v>#VALUE!</v>
      </c>
      <c r="AG505" s="1096" t="e">
        <f t="shared" si="348"/>
        <v>#VALUE!</v>
      </c>
      <c r="AH505" s="1096" t="e">
        <f t="shared" si="348"/>
        <v>#VALUE!</v>
      </c>
      <c r="AI505" s="1096" t="e">
        <f t="shared" si="348"/>
        <v>#VALUE!</v>
      </c>
      <c r="AJ505" s="1096" t="e">
        <f t="shared" si="348"/>
        <v>#VALUE!</v>
      </c>
      <c r="AK505" s="3602"/>
      <c r="AL505" s="3605"/>
      <c r="AM505" s="3608"/>
      <c r="AN505" s="3555"/>
      <c r="AO505" s="3553"/>
      <c r="AQ505" s="3576"/>
      <c r="AR505" s="3576"/>
    </row>
    <row r="506" spans="2:44">
      <c r="B506" s="3592"/>
      <c r="C506" s="3593"/>
      <c r="D506" s="3594"/>
      <c r="E506" s="1161" t="s">
        <v>1944</v>
      </c>
      <c r="F506" s="1162" t="e">
        <f>IF(EDATE(F481,1)&gt;$F$7,"",EDATE(F481,1))</f>
        <v>#VALUE!</v>
      </c>
      <c r="G506" s="1096" t="e">
        <f t="shared" ref="G506:AJ506" si="349">IF(G505&gt;$F$7,"",IF(F506=EOMONTH(DATE($F503,$G503,1),0),"",IF(F506="","",F506+1)))</f>
        <v>#VALUE!</v>
      </c>
      <c r="H506" s="1096" t="e">
        <f t="shared" si="349"/>
        <v>#VALUE!</v>
      </c>
      <c r="I506" s="1096" t="e">
        <f t="shared" si="349"/>
        <v>#VALUE!</v>
      </c>
      <c r="J506" s="1096" t="e">
        <f t="shared" si="349"/>
        <v>#VALUE!</v>
      </c>
      <c r="K506" s="1096" t="e">
        <f t="shared" si="349"/>
        <v>#VALUE!</v>
      </c>
      <c r="L506" s="1096" t="e">
        <f t="shared" si="349"/>
        <v>#VALUE!</v>
      </c>
      <c r="M506" s="1096" t="e">
        <f t="shared" si="349"/>
        <v>#VALUE!</v>
      </c>
      <c r="N506" s="1096" t="e">
        <f t="shared" si="349"/>
        <v>#VALUE!</v>
      </c>
      <c r="O506" s="1096" t="e">
        <f t="shared" si="349"/>
        <v>#VALUE!</v>
      </c>
      <c r="P506" s="1096" t="e">
        <f t="shared" si="349"/>
        <v>#VALUE!</v>
      </c>
      <c r="Q506" s="1096" t="e">
        <f t="shared" si="349"/>
        <v>#VALUE!</v>
      </c>
      <c r="R506" s="1096" t="e">
        <f t="shared" si="349"/>
        <v>#VALUE!</v>
      </c>
      <c r="S506" s="1096" t="e">
        <f t="shared" si="349"/>
        <v>#VALUE!</v>
      </c>
      <c r="T506" s="1096" t="e">
        <f t="shared" si="349"/>
        <v>#VALUE!</v>
      </c>
      <c r="U506" s="1096" t="e">
        <f t="shared" si="349"/>
        <v>#VALUE!</v>
      </c>
      <c r="V506" s="1096" t="e">
        <f t="shared" si="349"/>
        <v>#VALUE!</v>
      </c>
      <c r="W506" s="1096" t="e">
        <f t="shared" si="349"/>
        <v>#VALUE!</v>
      </c>
      <c r="X506" s="1096" t="e">
        <f t="shared" si="349"/>
        <v>#VALUE!</v>
      </c>
      <c r="Y506" s="1096" t="e">
        <f t="shared" si="349"/>
        <v>#VALUE!</v>
      </c>
      <c r="Z506" s="1096" t="e">
        <f t="shared" si="349"/>
        <v>#VALUE!</v>
      </c>
      <c r="AA506" s="1096" t="e">
        <f t="shared" si="349"/>
        <v>#VALUE!</v>
      </c>
      <c r="AB506" s="1096" t="e">
        <f t="shared" si="349"/>
        <v>#VALUE!</v>
      </c>
      <c r="AC506" s="1096" t="e">
        <f t="shared" si="349"/>
        <v>#VALUE!</v>
      </c>
      <c r="AD506" s="1096" t="e">
        <f t="shared" si="349"/>
        <v>#VALUE!</v>
      </c>
      <c r="AE506" s="1096" t="e">
        <f t="shared" si="349"/>
        <v>#VALUE!</v>
      </c>
      <c r="AF506" s="1096" t="e">
        <f t="shared" si="349"/>
        <v>#VALUE!</v>
      </c>
      <c r="AG506" s="1096" t="e">
        <f t="shared" si="349"/>
        <v>#VALUE!</v>
      </c>
      <c r="AH506" s="1096" t="e">
        <f t="shared" si="349"/>
        <v>#VALUE!</v>
      </c>
      <c r="AI506" s="1096" t="e">
        <f t="shared" si="349"/>
        <v>#VALUE!</v>
      </c>
      <c r="AJ506" s="1096" t="e">
        <f t="shared" si="349"/>
        <v>#VALUE!</v>
      </c>
      <c r="AK506" s="3602"/>
      <c r="AL506" s="3605"/>
      <c r="AM506" s="3608"/>
      <c r="AN506" s="3555"/>
      <c r="AO506" s="3553"/>
      <c r="AQ506" s="3576"/>
      <c r="AR506" s="3576"/>
    </row>
    <row r="507" spans="2:44" s="1165" customFormat="1">
      <c r="B507" s="3595"/>
      <c r="C507" s="3596"/>
      <c r="D507" s="3597"/>
      <c r="E507" s="1163" t="s">
        <v>820</v>
      </c>
      <c r="F507" s="1164" t="str">
        <f>IFERROR(TEXT(WEEKDAY(+F506),"aaa"),"")</f>
        <v/>
      </c>
      <c r="G507" s="1164" t="str">
        <f t="shared" ref="G507:AJ507" si="350">IFERROR(TEXT(WEEKDAY(+G506),"aaa"),"")</f>
        <v/>
      </c>
      <c r="H507" s="1164" t="str">
        <f t="shared" si="350"/>
        <v/>
      </c>
      <c r="I507" s="1164" t="str">
        <f t="shared" si="350"/>
        <v/>
      </c>
      <c r="J507" s="1164" t="str">
        <f t="shared" si="350"/>
        <v/>
      </c>
      <c r="K507" s="1164" t="str">
        <f t="shared" si="350"/>
        <v/>
      </c>
      <c r="L507" s="1164" t="str">
        <f t="shared" si="350"/>
        <v/>
      </c>
      <c r="M507" s="1164" t="str">
        <f t="shared" si="350"/>
        <v/>
      </c>
      <c r="N507" s="1164" t="str">
        <f t="shared" si="350"/>
        <v/>
      </c>
      <c r="O507" s="1164" t="str">
        <f t="shared" si="350"/>
        <v/>
      </c>
      <c r="P507" s="1164" t="str">
        <f t="shared" si="350"/>
        <v/>
      </c>
      <c r="Q507" s="1164" t="str">
        <f t="shared" si="350"/>
        <v/>
      </c>
      <c r="R507" s="1164" t="str">
        <f t="shared" si="350"/>
        <v/>
      </c>
      <c r="S507" s="1164" t="str">
        <f t="shared" si="350"/>
        <v/>
      </c>
      <c r="T507" s="1164" t="str">
        <f t="shared" si="350"/>
        <v/>
      </c>
      <c r="U507" s="1164" t="str">
        <f t="shared" si="350"/>
        <v/>
      </c>
      <c r="V507" s="1164" t="str">
        <f t="shared" si="350"/>
        <v/>
      </c>
      <c r="W507" s="1164" t="str">
        <f t="shared" si="350"/>
        <v/>
      </c>
      <c r="X507" s="1164" t="str">
        <f t="shared" si="350"/>
        <v/>
      </c>
      <c r="Y507" s="1164" t="str">
        <f t="shared" si="350"/>
        <v/>
      </c>
      <c r="Z507" s="1164" t="str">
        <f t="shared" si="350"/>
        <v/>
      </c>
      <c r="AA507" s="1164" t="str">
        <f t="shared" si="350"/>
        <v/>
      </c>
      <c r="AB507" s="1164" t="str">
        <f t="shared" si="350"/>
        <v/>
      </c>
      <c r="AC507" s="1164" t="str">
        <f t="shared" si="350"/>
        <v/>
      </c>
      <c r="AD507" s="1164" t="str">
        <f t="shared" si="350"/>
        <v/>
      </c>
      <c r="AE507" s="1164" t="str">
        <f t="shared" si="350"/>
        <v/>
      </c>
      <c r="AF507" s="1164" t="str">
        <f t="shared" si="350"/>
        <v/>
      </c>
      <c r="AG507" s="1164" t="str">
        <f t="shared" si="350"/>
        <v/>
      </c>
      <c r="AH507" s="1164" t="str">
        <f t="shared" si="350"/>
        <v/>
      </c>
      <c r="AI507" s="1164" t="str">
        <f t="shared" si="350"/>
        <v/>
      </c>
      <c r="AJ507" s="1164" t="str">
        <f t="shared" si="350"/>
        <v/>
      </c>
      <c r="AK507" s="3602"/>
      <c r="AL507" s="3605"/>
      <c r="AM507" s="3608"/>
      <c r="AN507" s="3555"/>
      <c r="AO507" s="3553"/>
      <c r="AP507" s="1035"/>
      <c r="AQ507" s="3576"/>
      <c r="AR507" s="3576"/>
    </row>
    <row r="508" spans="2:44" s="1165" customFormat="1" ht="21" customHeight="1">
      <c r="B508" s="1166" t="s">
        <v>1945</v>
      </c>
      <c r="C508" s="1167" t="s">
        <v>1925</v>
      </c>
      <c r="D508" s="1103" t="s">
        <v>1947</v>
      </c>
      <c r="E508" s="1104" t="s">
        <v>1948</v>
      </c>
      <c r="F508" s="1105" t="s">
        <v>865</v>
      </c>
      <c r="G508" s="1106" t="s">
        <v>865</v>
      </c>
      <c r="H508" s="1106" t="s">
        <v>865</v>
      </c>
      <c r="I508" s="1106" t="s">
        <v>865</v>
      </c>
      <c r="J508" s="1106" t="s">
        <v>865</v>
      </c>
      <c r="K508" s="1106" t="s">
        <v>865</v>
      </c>
      <c r="L508" s="1106" t="s">
        <v>865</v>
      </c>
      <c r="M508" s="1106" t="s">
        <v>865</v>
      </c>
      <c r="N508" s="1106" t="s">
        <v>865</v>
      </c>
      <c r="O508" s="1106" t="s">
        <v>865</v>
      </c>
      <c r="P508" s="1106" t="s">
        <v>865</v>
      </c>
      <c r="Q508" s="1106" t="s">
        <v>865</v>
      </c>
      <c r="R508" s="1106" t="s">
        <v>865</v>
      </c>
      <c r="S508" s="1106" t="s">
        <v>865</v>
      </c>
      <c r="T508" s="1106" t="s">
        <v>865</v>
      </c>
      <c r="U508" s="1106" t="s">
        <v>865</v>
      </c>
      <c r="V508" s="1106" t="s">
        <v>865</v>
      </c>
      <c r="W508" s="1106" t="s">
        <v>865</v>
      </c>
      <c r="X508" s="1106" t="s">
        <v>865</v>
      </c>
      <c r="Y508" s="1106" t="s">
        <v>865</v>
      </c>
      <c r="Z508" s="1106" t="s">
        <v>865</v>
      </c>
      <c r="AA508" s="1106" t="s">
        <v>865</v>
      </c>
      <c r="AB508" s="1106" t="s">
        <v>865</v>
      </c>
      <c r="AC508" s="1106" t="s">
        <v>865</v>
      </c>
      <c r="AD508" s="1106" t="s">
        <v>865</v>
      </c>
      <c r="AE508" s="1106" t="s">
        <v>865</v>
      </c>
      <c r="AF508" s="1106" t="s">
        <v>865</v>
      </c>
      <c r="AG508" s="1106" t="s">
        <v>865</v>
      </c>
      <c r="AH508" s="1106" t="s">
        <v>865</v>
      </c>
      <c r="AI508" s="1106" t="s">
        <v>865</v>
      </c>
      <c r="AJ508" s="1188" t="s">
        <v>865</v>
      </c>
      <c r="AK508" s="3603"/>
      <c r="AL508" s="3606"/>
      <c r="AM508" s="3609"/>
      <c r="AN508" s="1108" t="s">
        <v>1969</v>
      </c>
      <c r="AO508" s="1107" t="s">
        <v>863</v>
      </c>
      <c r="AP508" s="1035"/>
      <c r="AQ508" s="3577"/>
      <c r="AR508" s="3577"/>
    </row>
    <row r="509" spans="2:44" s="1165" customFormat="1" ht="13.5" customHeight="1">
      <c r="B509" s="3580" t="s">
        <v>830</v>
      </c>
      <c r="C509" s="3583" t="s">
        <v>831</v>
      </c>
      <c r="D509" s="1109" t="s">
        <v>1935</v>
      </c>
      <c r="E509" s="1110"/>
      <c r="F509" s="1189"/>
      <c r="G509" s="1175"/>
      <c r="H509" s="1175"/>
      <c r="I509" s="1175"/>
      <c r="J509" s="1175"/>
      <c r="K509" s="1175"/>
      <c r="L509" s="1175"/>
      <c r="M509" s="1175"/>
      <c r="N509" s="1175"/>
      <c r="O509" s="1175"/>
      <c r="P509" s="1175"/>
      <c r="Q509" s="1175"/>
      <c r="R509" s="1175"/>
      <c r="S509" s="1175"/>
      <c r="T509" s="1175"/>
      <c r="U509" s="1175"/>
      <c r="V509" s="1175"/>
      <c r="W509" s="1175"/>
      <c r="X509" s="1175"/>
      <c r="Y509" s="1175"/>
      <c r="Z509" s="1175"/>
      <c r="AA509" s="1175"/>
      <c r="AB509" s="1175"/>
      <c r="AC509" s="1175"/>
      <c r="AD509" s="1175"/>
      <c r="AE509" s="1175"/>
      <c r="AF509" s="1175"/>
      <c r="AG509" s="1175"/>
      <c r="AH509" s="1175"/>
      <c r="AI509" s="1175"/>
      <c r="AJ509" s="1190"/>
      <c r="AK509" s="1114">
        <f>IF(D509="","",COUNT($F$506:$AJ$506)-AL509)</f>
        <v>0</v>
      </c>
      <c r="AL509" s="1115">
        <f>IF(D509="","",AQ509+AR509)</f>
        <v>0</v>
      </c>
      <c r="AM509" s="1115">
        <f>IF(D509="","",COUNTIF(F509:AJ509,"休"))</f>
        <v>0</v>
      </c>
      <c r="AN509" s="1116" t="str">
        <f>IF(D509="","",IFERROR(ROUND(AM509/AK509,3),""))</f>
        <v/>
      </c>
      <c r="AO509" s="3586" t="e">
        <f>ROUND(AVERAGE(AN509:AN524),3)</f>
        <v>#DIV/0!</v>
      </c>
      <c r="AP509" s="1035"/>
      <c r="AQ509" s="1117">
        <f>+COUNTIF(F509:AJ509,"－")</f>
        <v>0</v>
      </c>
      <c r="AR509" s="1117">
        <f>+COUNTIF(F509:AJ509,"外")</f>
        <v>0</v>
      </c>
    </row>
    <row r="510" spans="2:44" s="1165" customFormat="1" ht="13.5" customHeight="1">
      <c r="B510" s="3581"/>
      <c r="C510" s="3584"/>
      <c r="D510" s="1118" t="s">
        <v>1936</v>
      </c>
      <c r="E510" s="1110"/>
      <c r="F510" s="1119"/>
      <c r="G510" s="1120"/>
      <c r="H510" s="1120"/>
      <c r="I510" s="1120"/>
      <c r="J510" s="1120"/>
      <c r="K510" s="1120"/>
      <c r="L510" s="1120"/>
      <c r="M510" s="1120"/>
      <c r="N510" s="1120"/>
      <c r="O510" s="1120"/>
      <c r="P510" s="1120"/>
      <c r="Q510" s="1120"/>
      <c r="R510" s="1120"/>
      <c r="S510" s="1120"/>
      <c r="T510" s="1120"/>
      <c r="U510" s="1120"/>
      <c r="V510" s="1120"/>
      <c r="W510" s="1120"/>
      <c r="X510" s="1120"/>
      <c r="Y510" s="1120"/>
      <c r="Z510" s="1120"/>
      <c r="AA510" s="1120"/>
      <c r="AB510" s="1120"/>
      <c r="AC510" s="1120"/>
      <c r="AD510" s="1120"/>
      <c r="AE510" s="1120"/>
      <c r="AF510" s="1120"/>
      <c r="AG510" s="1120"/>
      <c r="AH510" s="1120"/>
      <c r="AI510" s="1120"/>
      <c r="AJ510" s="1172"/>
      <c r="AK510" s="1114">
        <f t="shared" ref="AK510:AK514" si="351">IF(D510="","",COUNT($F$506:$AJ$506)-AL510)</f>
        <v>0</v>
      </c>
      <c r="AL510" s="1115">
        <f t="shared" ref="AL510:AL514" si="352">IF(D510="","",AQ510+AR510)</f>
        <v>0</v>
      </c>
      <c r="AM510" s="1115">
        <f t="shared" ref="AM510:AM514" si="353">IF(D510="","",COUNTIF(F510:AJ510,"休"))</f>
        <v>0</v>
      </c>
      <c r="AN510" s="1116" t="str">
        <f t="shared" ref="AN510:AN514" si="354">IF(D510="","",IFERROR(ROUND(AM510/AK510,3),""))</f>
        <v/>
      </c>
      <c r="AO510" s="3587"/>
      <c r="AP510" s="1035"/>
      <c r="AQ510" s="1117">
        <f>+COUNTIF(F510:AJ510,"－")</f>
        <v>0</v>
      </c>
      <c r="AR510" s="1117">
        <f>+COUNTIF(F510:AJ510,"外")</f>
        <v>0</v>
      </c>
    </row>
    <row r="511" spans="2:44" s="1165" customFormat="1">
      <c r="B511" s="3581"/>
      <c r="C511" s="3584"/>
      <c r="D511" s="1124" t="s">
        <v>1937</v>
      </c>
      <c r="E511" s="1110"/>
      <c r="F511" s="1119"/>
      <c r="G511" s="1120"/>
      <c r="H511" s="1120"/>
      <c r="I511" s="1120"/>
      <c r="J511" s="1120"/>
      <c r="K511" s="1120"/>
      <c r="L511" s="1120"/>
      <c r="M511" s="1120"/>
      <c r="N511" s="1120"/>
      <c r="O511" s="1120"/>
      <c r="P511" s="1120"/>
      <c r="Q511" s="1120"/>
      <c r="R511" s="1120"/>
      <c r="S511" s="1120"/>
      <c r="T511" s="1120"/>
      <c r="U511" s="1120"/>
      <c r="V511" s="1120"/>
      <c r="W511" s="1120"/>
      <c r="X511" s="1120"/>
      <c r="Y511" s="1120"/>
      <c r="Z511" s="1120"/>
      <c r="AA511" s="1120"/>
      <c r="AB511" s="1120"/>
      <c r="AC511" s="1120"/>
      <c r="AD511" s="1120"/>
      <c r="AE511" s="1120"/>
      <c r="AF511" s="1120"/>
      <c r="AG511" s="1120"/>
      <c r="AH511" s="1120"/>
      <c r="AI511" s="1120"/>
      <c r="AJ511" s="1172"/>
      <c r="AK511" s="1114">
        <f t="shared" si="351"/>
        <v>0</v>
      </c>
      <c r="AL511" s="1115">
        <f t="shared" si="352"/>
        <v>0</v>
      </c>
      <c r="AM511" s="1115">
        <f t="shared" si="353"/>
        <v>0</v>
      </c>
      <c r="AN511" s="1116" t="str">
        <f t="shared" si="354"/>
        <v/>
      </c>
      <c r="AO511" s="3587"/>
      <c r="AP511" s="1035"/>
      <c r="AQ511" s="1117">
        <f>+COUNTIF(F511:AJ511,"－")</f>
        <v>0</v>
      </c>
      <c r="AR511" s="1117">
        <f t="shared" ref="AR511:AR514" si="355">+COUNTIF(F511:AJ511,"外")</f>
        <v>0</v>
      </c>
    </row>
    <row r="512" spans="2:44" s="1165" customFormat="1">
      <c r="B512" s="3581"/>
      <c r="C512" s="3584"/>
      <c r="D512" s="1124" t="s">
        <v>1938</v>
      </c>
      <c r="E512" s="1125"/>
      <c r="F512" s="1119"/>
      <c r="G512" s="1120"/>
      <c r="H512" s="1120"/>
      <c r="I512" s="1120"/>
      <c r="J512" s="1120"/>
      <c r="K512" s="1120"/>
      <c r="L512" s="1120"/>
      <c r="M512" s="1120"/>
      <c r="N512" s="1120"/>
      <c r="O512" s="1120"/>
      <c r="P512" s="1120"/>
      <c r="Q512" s="1120"/>
      <c r="R512" s="1120"/>
      <c r="S512" s="1120"/>
      <c r="T512" s="1120"/>
      <c r="U512" s="1120"/>
      <c r="V512" s="1120"/>
      <c r="W512" s="1120"/>
      <c r="X512" s="1120"/>
      <c r="Y512" s="1120"/>
      <c r="Z512" s="1120"/>
      <c r="AA512" s="1120"/>
      <c r="AB512" s="1120"/>
      <c r="AC512" s="1120"/>
      <c r="AD512" s="1120"/>
      <c r="AE512" s="1120"/>
      <c r="AF512" s="1120"/>
      <c r="AG512" s="1120"/>
      <c r="AH512" s="1120"/>
      <c r="AI512" s="1120"/>
      <c r="AJ512" s="1172"/>
      <c r="AK512" s="1114">
        <f t="shared" si="351"/>
        <v>0</v>
      </c>
      <c r="AL512" s="1115">
        <f t="shared" si="352"/>
        <v>0</v>
      </c>
      <c r="AM512" s="1115">
        <f t="shared" si="353"/>
        <v>0</v>
      </c>
      <c r="AN512" s="1116" t="str">
        <f t="shared" si="354"/>
        <v/>
      </c>
      <c r="AO512" s="3587"/>
      <c r="AP512" s="1035"/>
      <c r="AQ512" s="1117">
        <f>+COUNTIF(F512:AJ512,"－")</f>
        <v>0</v>
      </c>
      <c r="AR512" s="1117">
        <f t="shared" si="355"/>
        <v>0</v>
      </c>
    </row>
    <row r="513" spans="2:44" s="1165" customFormat="1">
      <c r="B513" s="3581"/>
      <c r="C513" s="3584"/>
      <c r="D513" s="1124" t="s">
        <v>1939</v>
      </c>
      <c r="E513" s="1110"/>
      <c r="F513" s="1119"/>
      <c r="G513" s="1120"/>
      <c r="H513" s="1120"/>
      <c r="I513" s="1120"/>
      <c r="J513" s="1120"/>
      <c r="K513" s="1120"/>
      <c r="L513" s="1120"/>
      <c r="M513" s="1120"/>
      <c r="N513" s="1120"/>
      <c r="O513" s="1120"/>
      <c r="P513" s="1120"/>
      <c r="Q513" s="1120"/>
      <c r="R513" s="1120"/>
      <c r="S513" s="1120"/>
      <c r="T513" s="1120"/>
      <c r="U513" s="1120"/>
      <c r="V513" s="1120"/>
      <c r="W513" s="1120"/>
      <c r="X513" s="1120"/>
      <c r="Y513" s="1120"/>
      <c r="Z513" s="1120"/>
      <c r="AA513" s="1120"/>
      <c r="AB513" s="1120"/>
      <c r="AC513" s="1120"/>
      <c r="AD513" s="1120"/>
      <c r="AE513" s="1120"/>
      <c r="AF513" s="1120"/>
      <c r="AG513" s="1120"/>
      <c r="AH513" s="1120"/>
      <c r="AI513" s="1120"/>
      <c r="AJ513" s="1172"/>
      <c r="AK513" s="1114">
        <f t="shared" si="351"/>
        <v>0</v>
      </c>
      <c r="AL513" s="1115">
        <f t="shared" si="352"/>
        <v>0</v>
      </c>
      <c r="AM513" s="1115">
        <f t="shared" si="353"/>
        <v>0</v>
      </c>
      <c r="AN513" s="1116" t="str">
        <f t="shared" si="354"/>
        <v/>
      </c>
      <c r="AO513" s="3587"/>
      <c r="AP513" s="1035"/>
      <c r="AQ513" s="1117">
        <f t="shared" ref="AQ513:AQ514" si="356">+COUNTIF(F513:AJ513,"－")</f>
        <v>0</v>
      </c>
      <c r="AR513" s="1117">
        <f t="shared" si="355"/>
        <v>0</v>
      </c>
    </row>
    <row r="514" spans="2:44" s="1165" customFormat="1">
      <c r="B514" s="3582"/>
      <c r="C514" s="3585"/>
      <c r="D514" s="1126">
        <f>E$29</f>
        <v>0</v>
      </c>
      <c r="E514" s="1127"/>
      <c r="F514" s="1191"/>
      <c r="G514" s="1180"/>
      <c r="H514" s="1180"/>
      <c r="I514" s="1180"/>
      <c r="J514" s="1180"/>
      <c r="K514" s="1180"/>
      <c r="L514" s="1180"/>
      <c r="M514" s="1180"/>
      <c r="N514" s="1180"/>
      <c r="O514" s="1180"/>
      <c r="P514" s="1180"/>
      <c r="Q514" s="1180"/>
      <c r="R514" s="1180"/>
      <c r="S514" s="1180"/>
      <c r="T514" s="1180"/>
      <c r="U514" s="1180"/>
      <c r="V514" s="1180"/>
      <c r="W514" s="1180"/>
      <c r="X514" s="1180"/>
      <c r="Y514" s="1180"/>
      <c r="Z514" s="1180"/>
      <c r="AA514" s="1180"/>
      <c r="AB514" s="1180"/>
      <c r="AC514" s="1180"/>
      <c r="AD514" s="1180"/>
      <c r="AE514" s="1180"/>
      <c r="AF514" s="1180"/>
      <c r="AG514" s="1180"/>
      <c r="AH514" s="1180"/>
      <c r="AI514" s="1180"/>
      <c r="AJ514" s="1192"/>
      <c r="AK514" s="1114">
        <f t="shared" si="351"/>
        <v>0</v>
      </c>
      <c r="AL514" s="1115">
        <f t="shared" si="352"/>
        <v>0</v>
      </c>
      <c r="AM514" s="1132">
        <f t="shared" si="353"/>
        <v>0</v>
      </c>
      <c r="AN514" s="1116" t="str">
        <f t="shared" si="354"/>
        <v/>
      </c>
      <c r="AO514" s="3587"/>
      <c r="AP514" s="1035"/>
      <c r="AQ514" s="1117">
        <f t="shared" si="356"/>
        <v>0</v>
      </c>
      <c r="AR514" s="1117">
        <f t="shared" si="355"/>
        <v>0</v>
      </c>
    </row>
    <row r="515" spans="2:44" s="1165" customFormat="1" ht="14.4">
      <c r="B515" s="3580" t="s">
        <v>832</v>
      </c>
      <c r="C515" s="3583" t="s">
        <v>833</v>
      </c>
      <c r="D515" s="1103" t="s">
        <v>1947</v>
      </c>
      <c r="E515" s="1133" t="s">
        <v>1948</v>
      </c>
      <c r="F515" s="1105" t="s">
        <v>1964</v>
      </c>
      <c r="G515" s="1106" t="s">
        <v>1966</v>
      </c>
      <c r="H515" s="1106" t="s">
        <v>1965</v>
      </c>
      <c r="I515" s="1106" t="s">
        <v>1967</v>
      </c>
      <c r="J515" s="1106" t="s">
        <v>1967</v>
      </c>
      <c r="K515" s="1106" t="s">
        <v>1966</v>
      </c>
      <c r="L515" s="1106" t="s">
        <v>1964</v>
      </c>
      <c r="M515" s="1106" t="s">
        <v>1964</v>
      </c>
      <c r="N515" s="1106" t="s">
        <v>1964</v>
      </c>
      <c r="O515" s="1106" t="s">
        <v>1965</v>
      </c>
      <c r="P515" s="1106" t="s">
        <v>1964</v>
      </c>
      <c r="Q515" s="1106" t="s">
        <v>1965</v>
      </c>
      <c r="R515" s="1106" t="s">
        <v>1966</v>
      </c>
      <c r="S515" s="1106" t="s">
        <v>1966</v>
      </c>
      <c r="T515" s="1106" t="s">
        <v>1964</v>
      </c>
      <c r="U515" s="1106" t="s">
        <v>1964</v>
      </c>
      <c r="V515" s="1106" t="s">
        <v>1966</v>
      </c>
      <c r="W515" s="1106" t="s">
        <v>1964</v>
      </c>
      <c r="X515" s="1106" t="s">
        <v>1964</v>
      </c>
      <c r="Y515" s="1106" t="s">
        <v>1967</v>
      </c>
      <c r="Z515" s="1106" t="s">
        <v>1966</v>
      </c>
      <c r="AA515" s="1106" t="s">
        <v>1965</v>
      </c>
      <c r="AB515" s="1106" t="s">
        <v>1964</v>
      </c>
      <c r="AC515" s="1106" t="s">
        <v>1966</v>
      </c>
      <c r="AD515" s="1106" t="s">
        <v>1966</v>
      </c>
      <c r="AE515" s="1106" t="s">
        <v>1965</v>
      </c>
      <c r="AF515" s="1106" t="s">
        <v>1967</v>
      </c>
      <c r="AG515" s="1106" t="s">
        <v>1965</v>
      </c>
      <c r="AH515" s="1106" t="s">
        <v>1966</v>
      </c>
      <c r="AI515" s="1106" t="s">
        <v>1965</v>
      </c>
      <c r="AJ515" s="1188" t="s">
        <v>1967</v>
      </c>
      <c r="AK515" s="1135"/>
      <c r="AL515" s="1117"/>
      <c r="AM515" s="1136"/>
      <c r="AN515" s="1137"/>
      <c r="AO515" s="3587"/>
      <c r="AP515" s="1035"/>
      <c r="AQ515" s="1039"/>
      <c r="AR515" s="1039"/>
    </row>
    <row r="516" spans="2:44" s="1165" customFormat="1">
      <c r="B516" s="3581"/>
      <c r="C516" s="3584"/>
      <c r="D516" s="1138" t="s">
        <v>1935</v>
      </c>
      <c r="E516" s="1110"/>
      <c r="F516" s="1179"/>
      <c r="G516" s="1130"/>
      <c r="H516" s="1130"/>
      <c r="I516" s="1130"/>
      <c r="J516" s="1130"/>
      <c r="K516" s="1130"/>
      <c r="L516" s="1130"/>
      <c r="M516" s="1130"/>
      <c r="N516" s="1130"/>
      <c r="O516" s="1130"/>
      <c r="P516" s="1130"/>
      <c r="Q516" s="1130"/>
      <c r="R516" s="1130"/>
      <c r="S516" s="1130"/>
      <c r="T516" s="1130"/>
      <c r="U516" s="1130"/>
      <c r="V516" s="1130"/>
      <c r="W516" s="1130"/>
      <c r="X516" s="1130"/>
      <c r="Y516" s="1130"/>
      <c r="Z516" s="1130"/>
      <c r="AA516" s="1130"/>
      <c r="AB516" s="1130"/>
      <c r="AC516" s="1130"/>
      <c r="AD516" s="1130"/>
      <c r="AE516" s="1130"/>
      <c r="AF516" s="1130"/>
      <c r="AG516" s="1130"/>
      <c r="AH516" s="1130"/>
      <c r="AI516" s="1130"/>
      <c r="AJ516" s="1193"/>
      <c r="AK516" s="1114">
        <f>IF(D516="","",COUNT($F$506:$AJ$506)-AL516)</f>
        <v>0</v>
      </c>
      <c r="AL516" s="1115">
        <f>IF(D516="","",AQ516+AR516)</f>
        <v>0</v>
      </c>
      <c r="AM516" s="1115">
        <f>IF(D516="","",COUNTIF(F516:AJ516,"休"))</f>
        <v>0</v>
      </c>
      <c r="AN516" s="1116" t="str">
        <f>IF(D516="","",IFERROR(ROUND(AM516/AK516,3),""))</f>
        <v/>
      </c>
      <c r="AO516" s="3587"/>
      <c r="AP516" s="1035"/>
      <c r="AQ516" s="1117">
        <f>+COUNTIF(F516:AJ516,"－")</f>
        <v>0</v>
      </c>
      <c r="AR516" s="1117">
        <f>+COUNTIF(F516:AJ516,"外")</f>
        <v>0</v>
      </c>
    </row>
    <row r="517" spans="2:44" s="1165" customFormat="1">
      <c r="B517" s="3581"/>
      <c r="C517" s="3584"/>
      <c r="D517" s="1118" t="s">
        <v>1936</v>
      </c>
      <c r="E517" s="1139"/>
      <c r="F517" s="1119"/>
      <c r="G517" s="1120"/>
      <c r="H517" s="1120"/>
      <c r="I517" s="1120"/>
      <c r="J517" s="1120"/>
      <c r="K517" s="1120"/>
      <c r="L517" s="1120"/>
      <c r="M517" s="1120"/>
      <c r="N517" s="1120"/>
      <c r="O517" s="1120"/>
      <c r="P517" s="1120"/>
      <c r="Q517" s="1120"/>
      <c r="R517" s="1120"/>
      <c r="S517" s="1120"/>
      <c r="T517" s="1120"/>
      <c r="U517" s="1120"/>
      <c r="V517" s="1120"/>
      <c r="W517" s="1120"/>
      <c r="X517" s="1120"/>
      <c r="Y517" s="1120"/>
      <c r="Z517" s="1120"/>
      <c r="AA517" s="1120"/>
      <c r="AB517" s="1120"/>
      <c r="AC517" s="1120"/>
      <c r="AD517" s="1120"/>
      <c r="AE517" s="1120"/>
      <c r="AF517" s="1120"/>
      <c r="AG517" s="1120"/>
      <c r="AH517" s="1120"/>
      <c r="AI517" s="1120"/>
      <c r="AJ517" s="1172"/>
      <c r="AK517" s="1114">
        <f t="shared" ref="AK517:AK519" si="357">IF(D517="","",COUNT($F$506:$AJ$506)-AL517)</f>
        <v>0</v>
      </c>
      <c r="AL517" s="1115">
        <f t="shared" ref="AL517:AL519" si="358">IF(D517="","",AQ517+AR517)</f>
        <v>0</v>
      </c>
      <c r="AM517" s="1115">
        <f t="shared" ref="AM517:AM519" si="359">IF(D517="","",COUNTIF(F517:AJ517,"休"))</f>
        <v>0</v>
      </c>
      <c r="AN517" s="1116" t="str">
        <f t="shared" ref="AN517:AN519" si="360">IF(D517="","",IFERROR(ROUND(AM517/AK517,3),""))</f>
        <v/>
      </c>
      <c r="AO517" s="3587"/>
      <c r="AP517" s="1035"/>
      <c r="AQ517" s="1117">
        <f>+COUNTIF(F517:AJ517,"－")</f>
        <v>0</v>
      </c>
      <c r="AR517" s="1117">
        <f>+COUNTIF(F517:AJ517,"外")</f>
        <v>0</v>
      </c>
    </row>
    <row r="518" spans="2:44" s="1165" customFormat="1">
      <c r="B518" s="3581"/>
      <c r="C518" s="3584"/>
      <c r="D518" s="1035"/>
      <c r="E518" s="1139"/>
      <c r="F518" s="1119"/>
      <c r="G518" s="1120"/>
      <c r="H518" s="1120"/>
      <c r="I518" s="1120"/>
      <c r="J518" s="1120"/>
      <c r="K518" s="1120"/>
      <c r="L518" s="1120"/>
      <c r="M518" s="1120"/>
      <c r="N518" s="1120"/>
      <c r="O518" s="1120"/>
      <c r="P518" s="1120"/>
      <c r="Q518" s="1120"/>
      <c r="R518" s="1120"/>
      <c r="S518" s="1120"/>
      <c r="T518" s="1120"/>
      <c r="U518" s="1120"/>
      <c r="V518" s="1120"/>
      <c r="W518" s="1120"/>
      <c r="X518" s="1120"/>
      <c r="Y518" s="1120"/>
      <c r="Z518" s="1120"/>
      <c r="AA518" s="1120"/>
      <c r="AB518" s="1120"/>
      <c r="AC518" s="1120"/>
      <c r="AD518" s="1120"/>
      <c r="AE518" s="1120"/>
      <c r="AF518" s="1120"/>
      <c r="AG518" s="1120"/>
      <c r="AH518" s="1120"/>
      <c r="AI518" s="1120"/>
      <c r="AJ518" s="1172"/>
      <c r="AK518" s="1114" t="str">
        <f t="shared" si="357"/>
        <v/>
      </c>
      <c r="AL518" s="1115" t="str">
        <f t="shared" si="358"/>
        <v/>
      </c>
      <c r="AM518" s="1115" t="str">
        <f t="shared" si="359"/>
        <v/>
      </c>
      <c r="AN518" s="1116" t="str">
        <f t="shared" si="360"/>
        <v/>
      </c>
      <c r="AO518" s="3587"/>
      <c r="AP518" s="1035"/>
      <c r="AQ518" s="1117">
        <f>+COUNTIF(F518:AJ518,"－")</f>
        <v>0</v>
      </c>
      <c r="AR518" s="1117">
        <f>+COUNTIF(F518:AJ518,"外")</f>
        <v>0</v>
      </c>
    </row>
    <row r="519" spans="2:44" s="1165" customFormat="1">
      <c r="B519" s="3581"/>
      <c r="C519" s="3585"/>
      <c r="D519" s="1140"/>
      <c r="E519" s="1141"/>
      <c r="F519" s="1191"/>
      <c r="G519" s="1180"/>
      <c r="H519" s="1180"/>
      <c r="I519" s="1180"/>
      <c r="J519" s="1180"/>
      <c r="K519" s="1180"/>
      <c r="L519" s="1180"/>
      <c r="M519" s="1180"/>
      <c r="N519" s="1180"/>
      <c r="O519" s="1180"/>
      <c r="P519" s="1180"/>
      <c r="Q519" s="1180"/>
      <c r="R519" s="1180"/>
      <c r="S519" s="1180"/>
      <c r="T519" s="1180"/>
      <c r="U519" s="1180"/>
      <c r="V519" s="1180"/>
      <c r="W519" s="1180"/>
      <c r="X519" s="1180"/>
      <c r="Y519" s="1180"/>
      <c r="Z519" s="1180"/>
      <c r="AA519" s="1180"/>
      <c r="AB519" s="1180"/>
      <c r="AC519" s="1180"/>
      <c r="AD519" s="1180"/>
      <c r="AE519" s="1180"/>
      <c r="AF519" s="1180"/>
      <c r="AG519" s="1180"/>
      <c r="AH519" s="1180"/>
      <c r="AI519" s="1180"/>
      <c r="AJ519" s="1192"/>
      <c r="AK519" s="1114" t="str">
        <f t="shared" si="357"/>
        <v/>
      </c>
      <c r="AL519" s="1115" t="str">
        <f t="shared" si="358"/>
        <v/>
      </c>
      <c r="AM519" s="1115" t="str">
        <f t="shared" si="359"/>
        <v/>
      </c>
      <c r="AN519" s="1116" t="str">
        <f t="shared" si="360"/>
        <v/>
      </c>
      <c r="AO519" s="3587"/>
      <c r="AP519" s="1035"/>
      <c r="AQ519" s="1117">
        <f>+COUNTIF(F519:AJ519,"－")</f>
        <v>0</v>
      </c>
      <c r="AR519" s="1117">
        <f>+COUNTIF(F519:AJ519,"外")</f>
        <v>0</v>
      </c>
    </row>
    <row r="520" spans="2:44" s="1165" customFormat="1" ht="14.4">
      <c r="B520" s="3581"/>
      <c r="C520" s="3583" t="s">
        <v>834</v>
      </c>
      <c r="D520" s="1103" t="s">
        <v>1954</v>
      </c>
      <c r="E520" s="1143" t="s">
        <v>1948</v>
      </c>
      <c r="F520" s="1105" t="s">
        <v>865</v>
      </c>
      <c r="G520" s="1106" t="s">
        <v>865</v>
      </c>
      <c r="H520" s="1106" t="s">
        <v>865</v>
      </c>
      <c r="I520" s="1106" t="s">
        <v>865</v>
      </c>
      <c r="J520" s="1106" t="s">
        <v>865</v>
      </c>
      <c r="K520" s="1106" t="s">
        <v>865</v>
      </c>
      <c r="L520" s="1106" t="s">
        <v>865</v>
      </c>
      <c r="M520" s="1106" t="s">
        <v>865</v>
      </c>
      <c r="N520" s="1106" t="s">
        <v>865</v>
      </c>
      <c r="O520" s="1106" t="s">
        <v>865</v>
      </c>
      <c r="P520" s="1106" t="s">
        <v>865</v>
      </c>
      <c r="Q520" s="1106" t="s">
        <v>865</v>
      </c>
      <c r="R520" s="1106" t="s">
        <v>865</v>
      </c>
      <c r="S520" s="1106" t="s">
        <v>865</v>
      </c>
      <c r="T520" s="1106" t="s">
        <v>865</v>
      </c>
      <c r="U520" s="1106" t="s">
        <v>865</v>
      </c>
      <c r="V520" s="1106" t="s">
        <v>865</v>
      </c>
      <c r="W520" s="1106" t="s">
        <v>865</v>
      </c>
      <c r="X520" s="1106" t="s">
        <v>865</v>
      </c>
      <c r="Y520" s="1106" t="s">
        <v>865</v>
      </c>
      <c r="Z520" s="1106" t="s">
        <v>865</v>
      </c>
      <c r="AA520" s="1106" t="s">
        <v>865</v>
      </c>
      <c r="AB520" s="1106" t="s">
        <v>865</v>
      </c>
      <c r="AC520" s="1106" t="s">
        <v>865</v>
      </c>
      <c r="AD520" s="1106" t="s">
        <v>865</v>
      </c>
      <c r="AE520" s="1106" t="s">
        <v>865</v>
      </c>
      <c r="AF520" s="1106" t="s">
        <v>865</v>
      </c>
      <c r="AG520" s="1106" t="s">
        <v>865</v>
      </c>
      <c r="AH520" s="1106" t="s">
        <v>865</v>
      </c>
      <c r="AI520" s="1106" t="s">
        <v>865</v>
      </c>
      <c r="AJ520" s="1188" t="s">
        <v>865</v>
      </c>
      <c r="AK520" s="1135"/>
      <c r="AL520" s="1117"/>
      <c r="AM520" s="1144"/>
      <c r="AN520" s="1137"/>
      <c r="AO520" s="3587"/>
      <c r="AP520" s="1035"/>
      <c r="AQ520" s="1039"/>
      <c r="AR520" s="1039"/>
    </row>
    <row r="521" spans="2:44" s="1165" customFormat="1">
      <c r="B521" s="3581"/>
      <c r="C521" s="3584"/>
      <c r="D521" s="1145" t="s">
        <v>1936</v>
      </c>
      <c r="E521" s="1110"/>
      <c r="F521" s="1179"/>
      <c r="G521" s="1130"/>
      <c r="H521" s="1130"/>
      <c r="I521" s="1130"/>
      <c r="J521" s="1130"/>
      <c r="K521" s="1130"/>
      <c r="L521" s="1130"/>
      <c r="M521" s="1130"/>
      <c r="N521" s="1130"/>
      <c r="O521" s="1130"/>
      <c r="P521" s="1130"/>
      <c r="Q521" s="1130"/>
      <c r="R521" s="1130"/>
      <c r="S521" s="1130"/>
      <c r="T521" s="1130"/>
      <c r="U521" s="1130"/>
      <c r="V521" s="1130"/>
      <c r="W521" s="1130"/>
      <c r="X521" s="1130"/>
      <c r="Y521" s="1130"/>
      <c r="Z521" s="1130"/>
      <c r="AA521" s="1130"/>
      <c r="AB521" s="1130"/>
      <c r="AC521" s="1130"/>
      <c r="AD521" s="1130"/>
      <c r="AE521" s="1130"/>
      <c r="AF521" s="1130"/>
      <c r="AG521" s="1130"/>
      <c r="AH521" s="1130"/>
      <c r="AI521" s="1130"/>
      <c r="AJ521" s="1193"/>
      <c r="AK521" s="1114">
        <f>IF(D521="","",COUNT($F$506:$AJ$506)-AL521)</f>
        <v>0</v>
      </c>
      <c r="AL521" s="1115">
        <f>IF(D521="","",AQ521+AR521)</f>
        <v>0</v>
      </c>
      <c r="AM521" s="1115">
        <f>IF(D521="","",COUNTIF(F521:AJ521,"休"))</f>
        <v>0</v>
      </c>
      <c r="AN521" s="1116" t="str">
        <f>IF(D521="","",IFERROR(ROUND(AM521/AK521,3),""))</f>
        <v/>
      </c>
      <c r="AO521" s="3587"/>
      <c r="AP521" s="1035"/>
      <c r="AQ521" s="1117">
        <f>+COUNTIF(F521:AJ521,"－")</f>
        <v>0</v>
      </c>
      <c r="AR521" s="1117">
        <f>+COUNTIF(F521:AJ521,"外")</f>
        <v>0</v>
      </c>
    </row>
    <row r="522" spans="2:44" s="1165" customFormat="1">
      <c r="B522" s="3581"/>
      <c r="C522" s="3584"/>
      <c r="D522" s="1035"/>
      <c r="E522" s="1139"/>
      <c r="F522" s="1119"/>
      <c r="G522" s="1120"/>
      <c r="H522" s="1120"/>
      <c r="I522" s="1120"/>
      <c r="J522" s="1120"/>
      <c r="K522" s="1120"/>
      <c r="L522" s="1120"/>
      <c r="M522" s="1120"/>
      <c r="N522" s="1120"/>
      <c r="O522" s="1120"/>
      <c r="P522" s="1120"/>
      <c r="Q522" s="1120"/>
      <c r="R522" s="1120"/>
      <c r="S522" s="1120"/>
      <c r="T522" s="1120"/>
      <c r="U522" s="1120"/>
      <c r="V522" s="1120"/>
      <c r="W522" s="1120"/>
      <c r="X522" s="1120"/>
      <c r="Y522" s="1120"/>
      <c r="Z522" s="1120"/>
      <c r="AA522" s="1120"/>
      <c r="AB522" s="1120"/>
      <c r="AC522" s="1120"/>
      <c r="AD522" s="1120"/>
      <c r="AE522" s="1120"/>
      <c r="AF522" s="1120"/>
      <c r="AG522" s="1120"/>
      <c r="AH522" s="1120"/>
      <c r="AI522" s="1120"/>
      <c r="AJ522" s="1172"/>
      <c r="AK522" s="1114" t="str">
        <f t="shared" ref="AK522:AK524" si="361">IF(D522="","",COUNT($F$506:$AJ$506)-AL522)</f>
        <v/>
      </c>
      <c r="AL522" s="1115" t="str">
        <f t="shared" ref="AL522:AL524" si="362">IF(D522="","",AQ522+AR522)</f>
        <v/>
      </c>
      <c r="AM522" s="1115" t="str">
        <f t="shared" ref="AM522:AM524" si="363">IF(D522="","",COUNTIF(F522:AJ522,"休"))</f>
        <v/>
      </c>
      <c r="AN522" s="1116" t="str">
        <f t="shared" ref="AN522:AN524" si="364">IF(D522="","",IFERROR(ROUND(AM522/AK522,3),""))</f>
        <v/>
      </c>
      <c r="AO522" s="3587"/>
      <c r="AP522" s="1035"/>
      <c r="AQ522" s="1117">
        <f>+COUNTIF(F522:AJ522,"－")</f>
        <v>0</v>
      </c>
      <c r="AR522" s="1117">
        <f>+COUNTIF(F522:AJ522,"外")</f>
        <v>0</v>
      </c>
    </row>
    <row r="523" spans="2:44" s="1165" customFormat="1">
      <c r="B523" s="3581"/>
      <c r="C523" s="3584"/>
      <c r="D523" s="1147"/>
      <c r="E523" s="1139"/>
      <c r="F523" s="1119"/>
      <c r="G523" s="1120"/>
      <c r="H523" s="1120"/>
      <c r="I523" s="1120"/>
      <c r="J523" s="1120"/>
      <c r="K523" s="1120"/>
      <c r="L523" s="1120"/>
      <c r="M523" s="1120"/>
      <c r="N523" s="1120"/>
      <c r="O523" s="1120"/>
      <c r="P523" s="1120"/>
      <c r="Q523" s="1120"/>
      <c r="R523" s="1120"/>
      <c r="S523" s="1120"/>
      <c r="T523" s="1120"/>
      <c r="U523" s="1120"/>
      <c r="V523" s="1120"/>
      <c r="W523" s="1120"/>
      <c r="X523" s="1120"/>
      <c r="Y523" s="1120"/>
      <c r="Z523" s="1120"/>
      <c r="AA523" s="1120"/>
      <c r="AB523" s="1120"/>
      <c r="AC523" s="1120"/>
      <c r="AD523" s="1120"/>
      <c r="AE523" s="1120"/>
      <c r="AF523" s="1120"/>
      <c r="AG523" s="1120"/>
      <c r="AH523" s="1120"/>
      <c r="AI523" s="1120"/>
      <c r="AJ523" s="1172"/>
      <c r="AK523" s="1114" t="str">
        <f t="shared" si="361"/>
        <v/>
      </c>
      <c r="AL523" s="1115" t="str">
        <f t="shared" si="362"/>
        <v/>
      </c>
      <c r="AM523" s="1115" t="str">
        <f t="shared" si="363"/>
        <v/>
      </c>
      <c r="AN523" s="1116" t="str">
        <f t="shared" si="364"/>
        <v/>
      </c>
      <c r="AO523" s="3587"/>
      <c r="AP523" s="1035"/>
      <c r="AQ523" s="1117">
        <f>+COUNTIF(F523:AJ523,"－")</f>
        <v>0</v>
      </c>
      <c r="AR523" s="1117">
        <f>+COUNTIF(F523:AJ523,"外")</f>
        <v>0</v>
      </c>
    </row>
    <row r="524" spans="2:44" s="1165" customFormat="1" ht="13.8" thickBot="1">
      <c r="B524" s="3582"/>
      <c r="C524" s="3585"/>
      <c r="D524" s="1140"/>
      <c r="E524" s="1141"/>
      <c r="F524" s="1191"/>
      <c r="G524" s="1180"/>
      <c r="H524" s="1180"/>
      <c r="I524" s="1180"/>
      <c r="J524" s="1180"/>
      <c r="K524" s="1180"/>
      <c r="L524" s="1180"/>
      <c r="M524" s="1180"/>
      <c r="N524" s="1180"/>
      <c r="O524" s="1180"/>
      <c r="P524" s="1180"/>
      <c r="Q524" s="1180"/>
      <c r="R524" s="1180"/>
      <c r="S524" s="1180"/>
      <c r="T524" s="1180"/>
      <c r="U524" s="1180"/>
      <c r="V524" s="1180"/>
      <c r="W524" s="1180"/>
      <c r="X524" s="1180"/>
      <c r="Y524" s="1180"/>
      <c r="Z524" s="1180"/>
      <c r="AA524" s="1180"/>
      <c r="AB524" s="1180"/>
      <c r="AC524" s="1180"/>
      <c r="AD524" s="1180"/>
      <c r="AE524" s="1180"/>
      <c r="AF524" s="1180"/>
      <c r="AG524" s="1180"/>
      <c r="AH524" s="1180"/>
      <c r="AI524" s="1180"/>
      <c r="AJ524" s="1192"/>
      <c r="AK524" s="1150" t="str">
        <f t="shared" si="361"/>
        <v/>
      </c>
      <c r="AL524" s="1132" t="str">
        <f t="shared" si="362"/>
        <v/>
      </c>
      <c r="AM524" s="1132" t="str">
        <f t="shared" si="363"/>
        <v/>
      </c>
      <c r="AN524" s="1116" t="str">
        <f t="shared" si="364"/>
        <v/>
      </c>
      <c r="AO524" s="3588"/>
      <c r="AP524" s="1035"/>
      <c r="AQ524" s="1117">
        <f>+COUNTIF(F524:AJ524,"－")</f>
        <v>0</v>
      </c>
      <c r="AR524" s="1117">
        <f>+COUNTIF(F524:AJ524,"外")</f>
        <v>0</v>
      </c>
    </row>
    <row r="525" spans="2:44" ht="13.8" thickBot="1">
      <c r="AN525" s="1156" t="s">
        <v>1952</v>
      </c>
      <c r="AO525" s="1157" t="e">
        <f>IF(AO509&gt;=0.285,"OK","NG")</f>
        <v>#DIV/0!</v>
      </c>
    </row>
    <row r="526" spans="2:44" s="1039" customFormat="1" ht="6" customHeight="1">
      <c r="B526" s="1195"/>
      <c r="C526" s="1196"/>
      <c r="D526" s="1196"/>
      <c r="E526" s="1197"/>
      <c r="F526" s="1198"/>
      <c r="G526" s="1198"/>
      <c r="H526" s="1198"/>
      <c r="I526" s="1198"/>
      <c r="J526" s="1198"/>
      <c r="K526" s="1198"/>
      <c r="L526" s="1198"/>
      <c r="M526" s="1198"/>
      <c r="N526" s="1198"/>
      <c r="O526" s="1198"/>
      <c r="P526" s="1198"/>
      <c r="Q526" s="1198"/>
      <c r="R526" s="1198"/>
      <c r="S526" s="1198"/>
      <c r="T526" s="1198"/>
      <c r="U526" s="1198"/>
      <c r="V526" s="1198"/>
      <c r="W526" s="1198"/>
      <c r="X526" s="1198"/>
      <c r="Y526" s="1198"/>
      <c r="Z526" s="1198"/>
      <c r="AA526" s="1198"/>
      <c r="AB526" s="1198"/>
      <c r="AC526" s="1198"/>
      <c r="AD526" s="1198"/>
      <c r="AE526" s="1198"/>
      <c r="AF526" s="1198"/>
      <c r="AG526" s="1198"/>
      <c r="AH526" s="1196"/>
      <c r="AI526" s="1196"/>
      <c r="AJ526" s="1199"/>
      <c r="AN526" s="1040"/>
    </row>
    <row r="527" spans="2:44" s="1039" customFormat="1">
      <c r="B527" s="1200"/>
      <c r="C527" s="1201" t="s">
        <v>841</v>
      </c>
      <c r="D527" s="1201"/>
      <c r="E527" s="1202" t="s">
        <v>842</v>
      </c>
      <c r="F527" s="1155"/>
      <c r="G527" s="1155"/>
      <c r="H527" s="1203"/>
      <c r="I527" s="1203"/>
      <c r="J527" s="1203"/>
      <c r="K527" s="1203"/>
      <c r="L527" s="1203"/>
      <c r="M527" s="1203"/>
      <c r="N527" s="1203"/>
      <c r="O527" s="1203"/>
      <c r="P527" s="1203"/>
      <c r="Q527" s="1203"/>
      <c r="R527" s="1203"/>
      <c r="S527" s="1203"/>
      <c r="T527" s="1203"/>
      <c r="U527" s="1203"/>
      <c r="V527" s="1203"/>
      <c r="W527" s="1203"/>
      <c r="X527" s="1203"/>
      <c r="Y527" s="1203"/>
      <c r="Z527" s="1203"/>
      <c r="AA527" s="1203"/>
      <c r="AB527" s="1203"/>
      <c r="AC527" s="1203"/>
      <c r="AD527" s="1203"/>
      <c r="AE527" s="1203"/>
      <c r="AF527" s="1203"/>
      <c r="AG527" s="1203"/>
      <c r="AH527" s="1201"/>
      <c r="AI527" s="1201"/>
      <c r="AJ527" s="1204"/>
      <c r="AN527" s="1040"/>
    </row>
    <row r="528" spans="2:44" s="1042" customFormat="1" ht="24" customHeight="1">
      <c r="B528" s="1205"/>
      <c r="C528" s="1206"/>
      <c r="D528" s="1206"/>
      <c r="E528" s="1207"/>
      <c r="F528" s="1208" t="s">
        <v>843</v>
      </c>
      <c r="G528" s="3615" t="s">
        <v>844</v>
      </c>
      <c r="H528" s="3616"/>
      <c r="I528" s="3616"/>
      <c r="J528" s="3616"/>
      <c r="K528" s="1208" t="s">
        <v>845</v>
      </c>
      <c r="L528" s="3615" t="s">
        <v>846</v>
      </c>
      <c r="M528" s="3616"/>
      <c r="N528" s="3616"/>
      <c r="O528" s="3616"/>
      <c r="P528" s="1208" t="s">
        <v>847</v>
      </c>
      <c r="Q528" s="3615" t="s">
        <v>848</v>
      </c>
      <c r="R528" s="3616"/>
      <c r="S528" s="3616"/>
      <c r="T528" s="3616"/>
      <c r="U528" s="1208" t="s">
        <v>849</v>
      </c>
      <c r="V528" s="3615" t="s">
        <v>850</v>
      </c>
      <c r="W528" s="3616"/>
      <c r="X528" s="3616"/>
      <c r="Y528" s="3616"/>
      <c r="Z528" s="1208" t="s">
        <v>851</v>
      </c>
      <c r="AA528" s="3615" t="s">
        <v>852</v>
      </c>
      <c r="AB528" s="3616"/>
      <c r="AC528" s="3616"/>
      <c r="AD528" s="3616"/>
      <c r="AE528" s="1113"/>
      <c r="AF528" s="1113"/>
      <c r="AG528" s="1113"/>
      <c r="AH528" s="1206"/>
      <c r="AI528" s="1206"/>
      <c r="AJ528" s="1209"/>
      <c r="AN528" s="1210"/>
    </row>
    <row r="529" spans="2:40" s="1039" customFormat="1">
      <c r="B529" s="1200"/>
      <c r="C529" s="1201"/>
      <c r="D529" s="1201"/>
      <c r="E529" s="1155" t="s">
        <v>853</v>
      </c>
      <c r="F529" s="1155"/>
      <c r="G529" s="1203"/>
      <c r="H529" s="1203"/>
      <c r="I529" s="1203"/>
      <c r="J529" s="1203"/>
      <c r="K529" s="1203"/>
      <c r="L529" s="1203"/>
      <c r="M529" s="1203"/>
      <c r="N529" s="1203"/>
      <c r="O529" s="1203"/>
      <c r="P529" s="1203"/>
      <c r="Q529" s="1203"/>
      <c r="R529" s="1203"/>
      <c r="S529" s="1203"/>
      <c r="T529" s="1203"/>
      <c r="U529" s="1203"/>
      <c r="V529" s="1203"/>
      <c r="W529" s="1203"/>
      <c r="X529" s="1203"/>
      <c r="Y529" s="1203"/>
      <c r="Z529" s="1203"/>
      <c r="AA529" s="1203"/>
      <c r="AB529" s="1203"/>
      <c r="AC529" s="1203"/>
      <c r="AD529" s="1203"/>
      <c r="AE529" s="1203"/>
      <c r="AF529" s="1203"/>
      <c r="AG529" s="1203"/>
      <c r="AH529" s="1201"/>
      <c r="AI529" s="1201"/>
      <c r="AJ529" s="1204"/>
      <c r="AN529" s="1040"/>
    </row>
    <row r="530" spans="2:40" s="1039" customFormat="1" ht="13.5" customHeight="1">
      <c r="B530" s="1200"/>
      <c r="C530" s="1201"/>
      <c r="D530" s="1201"/>
      <c r="E530" s="1155"/>
      <c r="F530" s="1211" t="s">
        <v>838</v>
      </c>
      <c r="G530" s="3615" t="s">
        <v>854</v>
      </c>
      <c r="H530" s="3616"/>
      <c r="I530" s="3616"/>
      <c r="J530" s="3616"/>
      <c r="K530" s="1211" t="s">
        <v>837</v>
      </c>
      <c r="L530" s="3615" t="s">
        <v>855</v>
      </c>
      <c r="M530" s="3616"/>
      <c r="N530" s="3616"/>
      <c r="O530" s="3616"/>
      <c r="P530" s="1211" t="s">
        <v>856</v>
      </c>
      <c r="Q530" s="3615" t="s">
        <v>857</v>
      </c>
      <c r="R530" s="3616"/>
      <c r="S530" s="3616"/>
      <c r="T530" s="3616"/>
      <c r="U530" s="1211" t="s">
        <v>840</v>
      </c>
      <c r="V530" s="3615" t="s">
        <v>1970</v>
      </c>
      <c r="W530" s="3616"/>
      <c r="X530" s="3616"/>
      <c r="Y530" s="3616"/>
      <c r="Z530" s="1211" t="s">
        <v>839</v>
      </c>
      <c r="AA530" s="3615" t="s">
        <v>858</v>
      </c>
      <c r="AB530" s="3616"/>
      <c r="AC530" s="3616"/>
      <c r="AD530" s="3616"/>
      <c r="AE530" s="1211"/>
      <c r="AF530" s="3610" t="s">
        <v>859</v>
      </c>
      <c r="AG530" s="3611"/>
      <c r="AH530" s="3611"/>
      <c r="AI530" s="3611"/>
      <c r="AJ530" s="3612"/>
      <c r="AN530" s="1040"/>
    </row>
    <row r="531" spans="2:40" s="1039" customFormat="1" ht="6" customHeight="1">
      <c r="B531" s="1212"/>
      <c r="C531" s="1213"/>
      <c r="D531" s="1213"/>
      <c r="E531" s="1214"/>
      <c r="F531" s="1214"/>
      <c r="G531" s="1215"/>
      <c r="H531" s="1215"/>
      <c r="I531" s="1215"/>
      <c r="J531" s="1215"/>
      <c r="K531" s="1215"/>
      <c r="L531" s="1215"/>
      <c r="M531" s="1215"/>
      <c r="N531" s="1215"/>
      <c r="O531" s="1215"/>
      <c r="P531" s="1215"/>
      <c r="Q531" s="1215"/>
      <c r="R531" s="1215"/>
      <c r="S531" s="1215"/>
      <c r="T531" s="1215"/>
      <c r="U531" s="1215"/>
      <c r="V531" s="1215"/>
      <c r="W531" s="1215"/>
      <c r="X531" s="1215"/>
      <c r="Y531" s="1215"/>
      <c r="Z531" s="1215"/>
      <c r="AA531" s="1215"/>
      <c r="AB531" s="1215"/>
      <c r="AC531" s="1215"/>
      <c r="AD531" s="1215"/>
      <c r="AE531" s="1215"/>
      <c r="AF531" s="1215"/>
      <c r="AG531" s="1215"/>
      <c r="AH531" s="1213"/>
      <c r="AI531" s="1213"/>
      <c r="AJ531" s="1216"/>
      <c r="AN531" s="1040"/>
    </row>
  </sheetData>
  <mergeCells count="368">
    <mergeCell ref="AF530:AJ530"/>
    <mergeCell ref="F7:J7"/>
    <mergeCell ref="F6:J6"/>
    <mergeCell ref="G528:J528"/>
    <mergeCell ref="L528:O528"/>
    <mergeCell ref="Q528:T528"/>
    <mergeCell ref="V528:Y528"/>
    <mergeCell ref="AA528:AD528"/>
    <mergeCell ref="G530:J530"/>
    <mergeCell ref="L530:O530"/>
    <mergeCell ref="Q530:T530"/>
    <mergeCell ref="V530:Y530"/>
    <mergeCell ref="AA530:AD530"/>
    <mergeCell ref="AG14:AJ14"/>
    <mergeCell ref="AG15:AJ15"/>
    <mergeCell ref="AG16:AJ16"/>
    <mergeCell ref="AG17:AJ17"/>
    <mergeCell ref="AC18:AF21"/>
    <mergeCell ref="AG18:AJ18"/>
    <mergeCell ref="AG19:AJ19"/>
    <mergeCell ref="AG20:AJ20"/>
    <mergeCell ref="AG21:AJ21"/>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B77:B82"/>
    <mergeCell ref="C77:C82"/>
    <mergeCell ref="AO77:AO92"/>
    <mergeCell ref="B83:B92"/>
    <mergeCell ref="C83:C87"/>
    <mergeCell ref="C88:C92"/>
    <mergeCell ref="AO96:AO99"/>
    <mergeCell ref="AQ96:AQ100"/>
    <mergeCell ref="AR96:AR100"/>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B9:C9"/>
    <mergeCell ref="F9:H9"/>
    <mergeCell ref="AG9:AJ9"/>
    <mergeCell ref="AG10:AJ10"/>
    <mergeCell ref="AG11:AJ11"/>
    <mergeCell ref="AG12:AJ12"/>
    <mergeCell ref="AG13:AJ13"/>
    <mergeCell ref="AA14:AB21"/>
    <mergeCell ref="AC14:AF17"/>
    <mergeCell ref="AN5:AN6"/>
    <mergeCell ref="AO5:AO6"/>
    <mergeCell ref="P7:T8"/>
    <mergeCell ref="U7:X8"/>
    <mergeCell ref="AA8:AB13"/>
    <mergeCell ref="AC8:AF13"/>
    <mergeCell ref="AG8:AJ8"/>
    <mergeCell ref="AM2:AO2"/>
    <mergeCell ref="AM4:AO4"/>
    <mergeCell ref="AO8:AO21"/>
    <mergeCell ref="F5:M5"/>
    <mergeCell ref="P5:T6"/>
    <mergeCell ref="U5:X6"/>
    <mergeCell ref="AA5:AB7"/>
    <mergeCell ref="AC5:AF7"/>
    <mergeCell ref="AG5:AJ7"/>
    <mergeCell ref="AK5:AK6"/>
    <mergeCell ref="AL5:AL6"/>
    <mergeCell ref="AM5:AM6"/>
  </mergeCells>
  <phoneticPr fontId="19"/>
  <conditionalFormatting sqref="F26:AJ27">
    <cfRule type="expression" dxfId="6140" priority="1651">
      <formula>WEEKDAY(F$26)=7</formula>
    </cfRule>
    <cfRule type="expression" dxfId="6139" priority="1652">
      <formula>WEEKDAY(F$26)=1</formula>
    </cfRule>
  </conditionalFormatting>
  <conditionalFormatting sqref="F50:AJ51">
    <cfRule type="expression" dxfId="6138" priority="1649">
      <formula>WEEKDAY(F$50)=7</formula>
    </cfRule>
    <cfRule type="expression" dxfId="6137" priority="1650">
      <formula>WEEKDAY(F$50)=1</formula>
    </cfRule>
  </conditionalFormatting>
  <conditionalFormatting sqref="F74:AJ75">
    <cfRule type="expression" dxfId="6136" priority="1647">
      <formula>WEEKDAY(F$74)=7</formula>
    </cfRule>
    <cfRule type="expression" dxfId="6135" priority="1648">
      <formula>WEEKDAY(F$74)=1</formula>
    </cfRule>
  </conditionalFormatting>
  <conditionalFormatting sqref="F98:AJ99">
    <cfRule type="expression" dxfId="6134" priority="1645">
      <formula>WEEKDAY(F$98)=7</formula>
    </cfRule>
    <cfRule type="expression" dxfId="6133" priority="1646">
      <formula>WEEKDAY(F$98)=1</formula>
    </cfRule>
  </conditionalFormatting>
  <conditionalFormatting sqref="F122:AJ123">
    <cfRule type="expression" dxfId="6132" priority="1643">
      <formula>WEEKDAY(F$122)=7</formula>
    </cfRule>
    <cfRule type="expression" dxfId="6131" priority="1644">
      <formula>WEEKDAY(F$122)=1</formula>
    </cfRule>
  </conditionalFormatting>
  <conditionalFormatting sqref="F146:AJ147">
    <cfRule type="expression" dxfId="6130" priority="1641">
      <formula>WEEKDAY(F$146)=7</formula>
    </cfRule>
    <cfRule type="expression" dxfId="6129" priority="1642">
      <formula>WEEKDAY(F$146)=1</formula>
    </cfRule>
  </conditionalFormatting>
  <conditionalFormatting sqref="F170:AJ171">
    <cfRule type="expression" dxfId="6128" priority="1639">
      <formula>WEEKDAY(F$170)=7</formula>
    </cfRule>
    <cfRule type="expression" dxfId="6127" priority="1640">
      <formula>WEEKDAY(F$170)=1</formula>
    </cfRule>
  </conditionalFormatting>
  <conditionalFormatting sqref="F194:AJ195">
    <cfRule type="expression" dxfId="6126" priority="1637">
      <formula>WEEKDAY(F$194)=7</formula>
    </cfRule>
    <cfRule type="expression" dxfId="6125" priority="1638">
      <formula>WEEKDAY(F$194)=1</formula>
    </cfRule>
  </conditionalFormatting>
  <conditionalFormatting sqref="F218:AJ219">
    <cfRule type="expression" dxfId="6124" priority="1635">
      <formula>WEEKDAY(F$218)=7</formula>
    </cfRule>
    <cfRule type="expression" dxfId="6123" priority="1636">
      <formula>WEEKDAY(F$218)=1</formula>
    </cfRule>
  </conditionalFormatting>
  <conditionalFormatting sqref="F242:AJ243">
    <cfRule type="expression" dxfId="6122" priority="1633">
      <formula>WEEKDAY(F$242)=7</formula>
    </cfRule>
    <cfRule type="expression" dxfId="6121" priority="1634">
      <formula>WEEKDAY(F$242)=1</formula>
    </cfRule>
  </conditionalFormatting>
  <conditionalFormatting sqref="F266:AJ267">
    <cfRule type="expression" dxfId="6120" priority="1631">
      <formula>WEEKDAY(F$266)=7</formula>
    </cfRule>
    <cfRule type="expression" dxfId="6119" priority="1632">
      <formula>WEEKDAY(F$266)=1</formula>
    </cfRule>
  </conditionalFormatting>
  <conditionalFormatting sqref="F290:AJ291">
    <cfRule type="expression" dxfId="6118" priority="1629">
      <formula>WEEKDAY(F$290)=7</formula>
    </cfRule>
    <cfRule type="expression" dxfId="6117" priority="1630">
      <formula>WEEKDAY(F$290)=1</formula>
    </cfRule>
  </conditionalFormatting>
  <conditionalFormatting sqref="F314:AJ315">
    <cfRule type="expression" dxfId="6116" priority="1627">
      <formula>WEEKDAY(F$314)=7</formula>
    </cfRule>
    <cfRule type="expression" dxfId="6115" priority="1628">
      <formula>WEEKDAY(F$314)=1</formula>
    </cfRule>
  </conditionalFormatting>
  <conditionalFormatting sqref="F338:AJ339">
    <cfRule type="expression" dxfId="6114" priority="1625">
      <formula>WEEKDAY(F$338)=7</formula>
    </cfRule>
    <cfRule type="expression" dxfId="6113" priority="1626">
      <formula>WEEKDAY(F$338)=1</formula>
    </cfRule>
  </conditionalFormatting>
  <conditionalFormatting sqref="F362:AJ363">
    <cfRule type="expression" dxfId="6112" priority="1623">
      <formula>WEEKDAY(F$362)=7</formula>
    </cfRule>
    <cfRule type="expression" dxfId="6111" priority="1624">
      <formula>WEEKDAY(F$362)=1</formula>
    </cfRule>
  </conditionalFormatting>
  <conditionalFormatting sqref="F386:AJ387">
    <cfRule type="expression" dxfId="6110" priority="1621">
      <formula>WEEKDAY(F$386)=7</formula>
    </cfRule>
    <cfRule type="expression" dxfId="6109" priority="1622">
      <formula>WEEKDAY(F$386)=1</formula>
    </cfRule>
  </conditionalFormatting>
  <conditionalFormatting sqref="F410:AJ411">
    <cfRule type="expression" dxfId="6108" priority="1619">
      <formula>WEEKDAY(F$410)=7</formula>
    </cfRule>
    <cfRule type="expression" dxfId="6107" priority="1620">
      <formula>WEEKDAY(F$410)=1</formula>
    </cfRule>
  </conditionalFormatting>
  <conditionalFormatting sqref="F434:AJ435">
    <cfRule type="expression" dxfId="6106" priority="1617">
      <formula>WEEKDAY(F$434)=7</formula>
    </cfRule>
    <cfRule type="expression" dxfId="6105" priority="1618">
      <formula>WEEKDAY(F$434)=1</formula>
    </cfRule>
  </conditionalFormatting>
  <conditionalFormatting sqref="F458:AJ459">
    <cfRule type="expression" dxfId="6104" priority="1615">
      <formula>WEEKDAY(F$458)=7</formula>
    </cfRule>
    <cfRule type="expression" dxfId="6103" priority="1616">
      <formula>WEEKDAY(F$458)=1</formula>
    </cfRule>
  </conditionalFormatting>
  <conditionalFormatting sqref="F482:AJ483">
    <cfRule type="expression" dxfId="6102" priority="1613">
      <formula>WEEKDAY(F$482)=7</formula>
    </cfRule>
    <cfRule type="expression" dxfId="6101" priority="1614">
      <formula>WEEKDAY(F$482)=1</formula>
    </cfRule>
  </conditionalFormatting>
  <conditionalFormatting sqref="F506:AJ507">
    <cfRule type="expression" dxfId="6100" priority="1611">
      <formula>WEEKDAY(F$506)=7</formula>
    </cfRule>
    <cfRule type="expression" dxfId="6099" priority="1612">
      <formula>WEEKDAY(F$506)=1</formula>
    </cfRule>
  </conditionalFormatting>
  <conditionalFormatting sqref="P5">
    <cfRule type="expression" dxfId="6098" priority="1610">
      <formula>#REF!="未達成"</formula>
    </cfRule>
  </conditionalFormatting>
  <conditionalFormatting sqref="F45:AJ45 G29:H30 K29:AI30 G31:AG32 F36:AI37 F41:AG41 G60:G61 J60:AH61">
    <cfRule type="containsText" dxfId="6097" priority="1609" operator="containsText" text="－">
      <formula>NOT(ISERROR(SEARCH("－",F29)))</formula>
    </cfRule>
  </conditionalFormatting>
  <conditionalFormatting sqref="D34">
    <cfRule type="cellIs" dxfId="6096" priority="1608" operator="equal">
      <formula>0</formula>
    </cfRule>
  </conditionalFormatting>
  <conditionalFormatting sqref="D29:D34">
    <cfRule type="cellIs" dxfId="6095" priority="1607" operator="equal">
      <formula>0</formula>
    </cfRule>
  </conditionalFormatting>
  <conditionalFormatting sqref="D36:D37">
    <cfRule type="cellIs" dxfId="6094" priority="1606" operator="equal">
      <formula>0</formula>
    </cfRule>
  </conditionalFormatting>
  <conditionalFormatting sqref="D58">
    <cfRule type="cellIs" dxfId="6093" priority="1605" operator="equal">
      <formula>0</formula>
    </cfRule>
  </conditionalFormatting>
  <conditionalFormatting sqref="D53:D58">
    <cfRule type="cellIs" dxfId="6092" priority="1604" operator="equal">
      <formula>0</formula>
    </cfRule>
  </conditionalFormatting>
  <conditionalFormatting sqref="D60:D61">
    <cfRule type="cellIs" dxfId="6091" priority="1603" operator="equal">
      <formula>0</formula>
    </cfRule>
  </conditionalFormatting>
  <conditionalFormatting sqref="F348:AJ351">
    <cfRule type="containsText" dxfId="6090" priority="1529" operator="containsText" text="－">
      <formula>NOT(ISERROR(SEARCH("－",F348)))</formula>
    </cfRule>
  </conditionalFormatting>
  <conditionalFormatting sqref="D82">
    <cfRule type="cellIs" dxfId="6089" priority="1602" operator="equal">
      <formula>0</formula>
    </cfRule>
  </conditionalFormatting>
  <conditionalFormatting sqref="D77:D82">
    <cfRule type="cellIs" dxfId="6088" priority="1601" operator="equal">
      <formula>0</formula>
    </cfRule>
  </conditionalFormatting>
  <conditionalFormatting sqref="D84:D85">
    <cfRule type="cellIs" dxfId="6087" priority="1600" operator="equal">
      <formula>0</formula>
    </cfRule>
  </conditionalFormatting>
  <conditionalFormatting sqref="D106">
    <cfRule type="cellIs" dxfId="6086" priority="1599" operator="equal">
      <formula>0</formula>
    </cfRule>
  </conditionalFormatting>
  <conditionalFormatting sqref="D101:D106">
    <cfRule type="cellIs" dxfId="6085" priority="1598" operator="equal">
      <formula>0</formula>
    </cfRule>
  </conditionalFormatting>
  <conditionalFormatting sqref="D108:D109">
    <cfRule type="cellIs" dxfId="6084" priority="1597" operator="equal">
      <formula>0</formula>
    </cfRule>
  </conditionalFormatting>
  <conditionalFormatting sqref="D130">
    <cfRule type="cellIs" dxfId="6083" priority="1596" operator="equal">
      <formula>0</formula>
    </cfRule>
  </conditionalFormatting>
  <conditionalFormatting sqref="D125:D130">
    <cfRule type="cellIs" dxfId="6082" priority="1595" operator="equal">
      <formula>0</formula>
    </cfRule>
  </conditionalFormatting>
  <conditionalFormatting sqref="D132:D133">
    <cfRule type="cellIs" dxfId="6081" priority="1594" operator="equal">
      <formula>0</formula>
    </cfRule>
  </conditionalFormatting>
  <conditionalFormatting sqref="D154">
    <cfRule type="cellIs" dxfId="6080" priority="1593" operator="equal">
      <formula>0</formula>
    </cfRule>
  </conditionalFormatting>
  <conditionalFormatting sqref="D149:D154">
    <cfRule type="cellIs" dxfId="6079" priority="1592" operator="equal">
      <formula>0</formula>
    </cfRule>
  </conditionalFormatting>
  <conditionalFormatting sqref="D156:D157">
    <cfRule type="cellIs" dxfId="6078" priority="1591" operator="equal">
      <formula>0</formula>
    </cfRule>
  </conditionalFormatting>
  <conditionalFormatting sqref="D178">
    <cfRule type="cellIs" dxfId="6077" priority="1590" operator="equal">
      <formula>0</formula>
    </cfRule>
  </conditionalFormatting>
  <conditionalFormatting sqref="D173:D178">
    <cfRule type="cellIs" dxfId="6076" priority="1589" operator="equal">
      <formula>0</formula>
    </cfRule>
  </conditionalFormatting>
  <conditionalFormatting sqref="D180:D181">
    <cfRule type="cellIs" dxfId="6075" priority="1588" operator="equal">
      <formula>0</formula>
    </cfRule>
  </conditionalFormatting>
  <conditionalFormatting sqref="D202">
    <cfRule type="cellIs" dxfId="6074" priority="1587" operator="equal">
      <formula>0</formula>
    </cfRule>
  </conditionalFormatting>
  <conditionalFormatting sqref="D197:D202">
    <cfRule type="cellIs" dxfId="6073" priority="1586" operator="equal">
      <formula>0</formula>
    </cfRule>
  </conditionalFormatting>
  <conditionalFormatting sqref="D204:D205">
    <cfRule type="cellIs" dxfId="6072" priority="1585" operator="equal">
      <formula>0</formula>
    </cfRule>
  </conditionalFormatting>
  <conditionalFormatting sqref="D226">
    <cfRule type="cellIs" dxfId="6071" priority="1584" operator="equal">
      <formula>0</formula>
    </cfRule>
  </conditionalFormatting>
  <conditionalFormatting sqref="D221:D226">
    <cfRule type="cellIs" dxfId="6070" priority="1583" operator="equal">
      <formula>0</formula>
    </cfRule>
  </conditionalFormatting>
  <conditionalFormatting sqref="D228:D229">
    <cfRule type="cellIs" dxfId="6069" priority="1582" operator="equal">
      <formula>0</formula>
    </cfRule>
  </conditionalFormatting>
  <conditionalFormatting sqref="D250">
    <cfRule type="cellIs" dxfId="6068" priority="1581" operator="equal">
      <formula>0</formula>
    </cfRule>
  </conditionalFormatting>
  <conditionalFormatting sqref="D245:D250">
    <cfRule type="cellIs" dxfId="6067" priority="1580" operator="equal">
      <formula>0</formula>
    </cfRule>
  </conditionalFormatting>
  <conditionalFormatting sqref="D252:D253">
    <cfRule type="cellIs" dxfId="6066" priority="1579" operator="equal">
      <formula>0</formula>
    </cfRule>
  </conditionalFormatting>
  <conditionalFormatting sqref="D274">
    <cfRule type="cellIs" dxfId="6065" priority="1578" operator="equal">
      <formula>0</formula>
    </cfRule>
  </conditionalFormatting>
  <conditionalFormatting sqref="D269:D274">
    <cfRule type="cellIs" dxfId="6064" priority="1577" operator="equal">
      <formula>0</formula>
    </cfRule>
  </conditionalFormatting>
  <conditionalFormatting sqref="D276:D277">
    <cfRule type="cellIs" dxfId="6063" priority="1576" operator="equal">
      <formula>0</formula>
    </cfRule>
  </conditionalFormatting>
  <conditionalFormatting sqref="D298">
    <cfRule type="cellIs" dxfId="6062" priority="1575" operator="equal">
      <formula>0</formula>
    </cfRule>
  </conditionalFormatting>
  <conditionalFormatting sqref="D293:D298">
    <cfRule type="cellIs" dxfId="6061" priority="1574" operator="equal">
      <formula>0</formula>
    </cfRule>
  </conditionalFormatting>
  <conditionalFormatting sqref="D300:D301">
    <cfRule type="cellIs" dxfId="6060" priority="1573" operator="equal">
      <formula>0</formula>
    </cfRule>
  </conditionalFormatting>
  <conditionalFormatting sqref="D322">
    <cfRule type="cellIs" dxfId="6059" priority="1572" operator="equal">
      <formula>0</formula>
    </cfRule>
  </conditionalFormatting>
  <conditionalFormatting sqref="D317:D322">
    <cfRule type="cellIs" dxfId="6058" priority="1571" operator="equal">
      <formula>0</formula>
    </cfRule>
  </conditionalFormatting>
  <conditionalFormatting sqref="D324:D325">
    <cfRule type="cellIs" dxfId="6057" priority="1570" operator="equal">
      <formula>0</formula>
    </cfRule>
  </conditionalFormatting>
  <conditionalFormatting sqref="D346">
    <cfRule type="cellIs" dxfId="6056" priority="1569" operator="equal">
      <formula>0</formula>
    </cfRule>
  </conditionalFormatting>
  <conditionalFormatting sqref="D341:D346">
    <cfRule type="cellIs" dxfId="6055" priority="1568" operator="equal">
      <formula>0</formula>
    </cfRule>
  </conditionalFormatting>
  <conditionalFormatting sqref="D348:D349">
    <cfRule type="cellIs" dxfId="6054" priority="1567" operator="equal">
      <formula>0</formula>
    </cfRule>
  </conditionalFormatting>
  <conditionalFormatting sqref="D370">
    <cfRule type="cellIs" dxfId="6053" priority="1566" operator="equal">
      <formula>0</formula>
    </cfRule>
  </conditionalFormatting>
  <conditionalFormatting sqref="D365:D370">
    <cfRule type="cellIs" dxfId="6052" priority="1565" operator="equal">
      <formula>0</formula>
    </cfRule>
  </conditionalFormatting>
  <conditionalFormatting sqref="D372:D373">
    <cfRule type="cellIs" dxfId="6051" priority="1564" operator="equal">
      <formula>0</formula>
    </cfRule>
  </conditionalFormatting>
  <conditionalFormatting sqref="D394">
    <cfRule type="cellIs" dxfId="6050" priority="1563" operator="equal">
      <formula>0</formula>
    </cfRule>
  </conditionalFormatting>
  <conditionalFormatting sqref="D389:D394">
    <cfRule type="cellIs" dxfId="6049" priority="1562" operator="equal">
      <formula>0</formula>
    </cfRule>
  </conditionalFormatting>
  <conditionalFormatting sqref="D396:D397">
    <cfRule type="cellIs" dxfId="6048" priority="1561" operator="equal">
      <formula>0</formula>
    </cfRule>
  </conditionalFormatting>
  <conditionalFormatting sqref="D418">
    <cfRule type="cellIs" dxfId="6047" priority="1560" operator="equal">
      <formula>0</formula>
    </cfRule>
  </conditionalFormatting>
  <conditionalFormatting sqref="D413:D418">
    <cfRule type="cellIs" dxfId="6046" priority="1559" operator="equal">
      <formula>0</formula>
    </cfRule>
  </conditionalFormatting>
  <conditionalFormatting sqref="D420:D421">
    <cfRule type="cellIs" dxfId="6045" priority="1558" operator="equal">
      <formula>0</formula>
    </cfRule>
  </conditionalFormatting>
  <conditionalFormatting sqref="D442">
    <cfRule type="cellIs" dxfId="6044" priority="1557" operator="equal">
      <formula>0</formula>
    </cfRule>
  </conditionalFormatting>
  <conditionalFormatting sqref="D437:D442">
    <cfRule type="cellIs" dxfId="6043" priority="1556" operator="equal">
      <formula>0</formula>
    </cfRule>
  </conditionalFormatting>
  <conditionalFormatting sqref="D444:D445">
    <cfRule type="cellIs" dxfId="6042" priority="1555" operator="equal">
      <formula>0</formula>
    </cfRule>
  </conditionalFormatting>
  <conditionalFormatting sqref="D466">
    <cfRule type="cellIs" dxfId="6041" priority="1554" operator="equal">
      <formula>0</formula>
    </cfRule>
  </conditionalFormatting>
  <conditionalFormatting sqref="D461:D466">
    <cfRule type="cellIs" dxfId="6040" priority="1553" operator="equal">
      <formula>0</formula>
    </cfRule>
  </conditionalFormatting>
  <conditionalFormatting sqref="D468:D469">
    <cfRule type="cellIs" dxfId="6039" priority="1552" operator="equal">
      <formula>0</formula>
    </cfRule>
  </conditionalFormatting>
  <conditionalFormatting sqref="D490">
    <cfRule type="cellIs" dxfId="6038" priority="1551" operator="equal">
      <formula>0</formula>
    </cfRule>
  </conditionalFormatting>
  <conditionalFormatting sqref="D485:D490">
    <cfRule type="cellIs" dxfId="6037" priority="1550" operator="equal">
      <formula>0</formula>
    </cfRule>
  </conditionalFormatting>
  <conditionalFormatting sqref="D492:D493">
    <cfRule type="cellIs" dxfId="6036" priority="1549" operator="equal">
      <formula>0</formula>
    </cfRule>
  </conditionalFormatting>
  <conditionalFormatting sqref="D514">
    <cfRule type="cellIs" dxfId="6035" priority="1548" operator="equal">
      <formula>0</formula>
    </cfRule>
  </conditionalFormatting>
  <conditionalFormatting sqref="D509:D514">
    <cfRule type="cellIs" dxfId="6034" priority="1547" operator="equal">
      <formula>0</formula>
    </cfRule>
  </conditionalFormatting>
  <conditionalFormatting sqref="D516:D517">
    <cfRule type="cellIs" dxfId="6033" priority="1546" operator="equal">
      <formula>0</formula>
    </cfRule>
  </conditionalFormatting>
  <conditionalFormatting sqref="F221:AJ226">
    <cfRule type="containsText" dxfId="6032" priority="1545" operator="containsText" text="－">
      <formula>NOT(ISERROR(SEARCH("－",F221)))</formula>
    </cfRule>
  </conditionalFormatting>
  <conditionalFormatting sqref="F228:AJ231">
    <cfRule type="containsText" dxfId="6031" priority="1544" operator="containsText" text="－">
      <formula>NOT(ISERROR(SEARCH("－",F228)))</formula>
    </cfRule>
  </conditionalFormatting>
  <conditionalFormatting sqref="F233:AJ236">
    <cfRule type="containsText" dxfId="6030" priority="1543" operator="containsText" text="－">
      <formula>NOT(ISERROR(SEARCH("－",F233)))</formula>
    </cfRule>
  </conditionalFormatting>
  <conditionalFormatting sqref="F245:AJ250">
    <cfRule type="containsText" dxfId="6029" priority="1542" operator="containsText" text="－">
      <formula>NOT(ISERROR(SEARCH("－",F245)))</formula>
    </cfRule>
  </conditionalFormatting>
  <conditionalFormatting sqref="F252:AJ255">
    <cfRule type="containsText" dxfId="6028" priority="1541" operator="containsText" text="－">
      <formula>NOT(ISERROR(SEARCH("－",F252)))</formula>
    </cfRule>
  </conditionalFormatting>
  <conditionalFormatting sqref="F257:AJ260">
    <cfRule type="containsText" dxfId="6027" priority="1540" operator="containsText" text="－">
      <formula>NOT(ISERROR(SEARCH("－",F257)))</formula>
    </cfRule>
  </conditionalFormatting>
  <conditionalFormatting sqref="F269:AJ274">
    <cfRule type="containsText" dxfId="6026" priority="1539" operator="containsText" text="－">
      <formula>NOT(ISERROR(SEARCH("－",F269)))</formula>
    </cfRule>
  </conditionalFormatting>
  <conditionalFormatting sqref="F276:AJ279">
    <cfRule type="containsText" dxfId="6025" priority="1538" operator="containsText" text="－">
      <formula>NOT(ISERROR(SEARCH("－",F276)))</formula>
    </cfRule>
  </conditionalFormatting>
  <conditionalFormatting sqref="F281:AJ284">
    <cfRule type="containsText" dxfId="6024" priority="1537" operator="containsText" text="－">
      <formula>NOT(ISERROR(SEARCH("－",F281)))</formula>
    </cfRule>
  </conditionalFormatting>
  <conditionalFormatting sqref="F293:AJ298">
    <cfRule type="containsText" dxfId="6023" priority="1536" operator="containsText" text="－">
      <formula>NOT(ISERROR(SEARCH("－",F293)))</formula>
    </cfRule>
  </conditionalFormatting>
  <conditionalFormatting sqref="F300:AJ303">
    <cfRule type="containsText" dxfId="6022" priority="1535" operator="containsText" text="－">
      <formula>NOT(ISERROR(SEARCH("－",F300)))</formula>
    </cfRule>
  </conditionalFormatting>
  <conditionalFormatting sqref="F305:AJ308">
    <cfRule type="containsText" dxfId="6021" priority="1534" operator="containsText" text="－">
      <formula>NOT(ISERROR(SEARCH("－",F305)))</formula>
    </cfRule>
  </conditionalFormatting>
  <conditionalFormatting sqref="F317:AJ322">
    <cfRule type="containsText" dxfId="6020" priority="1533" operator="containsText" text="－">
      <formula>NOT(ISERROR(SEARCH("－",F317)))</formula>
    </cfRule>
  </conditionalFormatting>
  <conditionalFormatting sqref="F324:AJ327">
    <cfRule type="containsText" dxfId="6019" priority="1532" operator="containsText" text="－">
      <formula>NOT(ISERROR(SEARCH("－",F324)))</formula>
    </cfRule>
  </conditionalFormatting>
  <conditionalFormatting sqref="F329:AJ332">
    <cfRule type="containsText" dxfId="6018" priority="1531" operator="containsText" text="－">
      <formula>NOT(ISERROR(SEARCH("－",F329)))</formula>
    </cfRule>
  </conditionalFormatting>
  <conditionalFormatting sqref="F341:AJ346">
    <cfRule type="containsText" dxfId="6017" priority="1530" operator="containsText" text="－">
      <formula>NOT(ISERROR(SEARCH("－",F341)))</formula>
    </cfRule>
  </conditionalFormatting>
  <conditionalFormatting sqref="F413:AJ418">
    <cfRule type="containsText" dxfId="6016" priority="1521" operator="containsText" text="－">
      <formula>NOT(ISERROR(SEARCH("－",F413)))</formula>
    </cfRule>
  </conditionalFormatting>
  <conditionalFormatting sqref="F353:AJ356">
    <cfRule type="containsText" dxfId="6015" priority="1528" operator="containsText" text="－">
      <formula>NOT(ISERROR(SEARCH("－",F353)))</formula>
    </cfRule>
  </conditionalFormatting>
  <conditionalFormatting sqref="F365:AJ370">
    <cfRule type="containsText" dxfId="6014" priority="1527" operator="containsText" text="－">
      <formula>NOT(ISERROR(SEARCH("－",F365)))</formula>
    </cfRule>
  </conditionalFormatting>
  <conditionalFormatting sqref="F372:AJ375">
    <cfRule type="containsText" dxfId="6013" priority="1526" operator="containsText" text="－">
      <formula>NOT(ISERROR(SEARCH("－",F372)))</formula>
    </cfRule>
  </conditionalFormatting>
  <conditionalFormatting sqref="F377:AJ380">
    <cfRule type="containsText" dxfId="6012" priority="1525" operator="containsText" text="－">
      <formula>NOT(ISERROR(SEARCH("－",F377)))</formula>
    </cfRule>
  </conditionalFormatting>
  <conditionalFormatting sqref="F521:AJ524">
    <cfRule type="containsText" dxfId="6011" priority="1507" operator="containsText" text="－">
      <formula>NOT(ISERROR(SEARCH("－",F521)))</formula>
    </cfRule>
  </conditionalFormatting>
  <conditionalFormatting sqref="F389:AJ394">
    <cfRule type="containsText" dxfId="6010" priority="1524" operator="containsText" text="－">
      <formula>NOT(ISERROR(SEARCH("－",F389)))</formula>
    </cfRule>
  </conditionalFormatting>
  <conditionalFormatting sqref="F396:AJ399">
    <cfRule type="containsText" dxfId="6009" priority="1523" operator="containsText" text="－">
      <formula>NOT(ISERROR(SEARCH("－",F396)))</formula>
    </cfRule>
  </conditionalFormatting>
  <conditionalFormatting sqref="F401:AJ405">
    <cfRule type="containsText" dxfId="6008" priority="1522" operator="containsText" text="－">
      <formula>NOT(ISERROR(SEARCH("－",F401)))</formula>
    </cfRule>
  </conditionalFormatting>
  <conditionalFormatting sqref="F420:AJ423">
    <cfRule type="containsText" dxfId="6007" priority="1520" operator="containsText" text="－">
      <formula>NOT(ISERROR(SEARCH("－",F420)))</formula>
    </cfRule>
  </conditionalFormatting>
  <conditionalFormatting sqref="F425:AJ429">
    <cfRule type="containsText" dxfId="6006" priority="1519" operator="containsText" text="－">
      <formula>NOT(ISERROR(SEARCH("－",F425)))</formula>
    </cfRule>
  </conditionalFormatting>
  <conditionalFormatting sqref="F437:AJ442">
    <cfRule type="containsText" dxfId="6005" priority="1518" operator="containsText" text="－">
      <formula>NOT(ISERROR(SEARCH("－",F437)))</formula>
    </cfRule>
  </conditionalFormatting>
  <conditionalFormatting sqref="F444:AJ447">
    <cfRule type="containsText" dxfId="6004" priority="1517" operator="containsText" text="－">
      <formula>NOT(ISERROR(SEARCH("－",F444)))</formula>
    </cfRule>
  </conditionalFormatting>
  <conditionalFormatting sqref="F449:AJ453">
    <cfRule type="containsText" dxfId="6003" priority="1516" operator="containsText" text="－">
      <formula>NOT(ISERROR(SEARCH("－",F449)))</formula>
    </cfRule>
  </conditionalFormatting>
  <conditionalFormatting sqref="F461:AJ466">
    <cfRule type="containsText" dxfId="6002" priority="1515" operator="containsText" text="－">
      <formula>NOT(ISERROR(SEARCH("－",F461)))</formula>
    </cfRule>
  </conditionalFormatting>
  <conditionalFormatting sqref="F468:AJ471">
    <cfRule type="containsText" dxfId="6001" priority="1514" operator="containsText" text="－">
      <formula>NOT(ISERROR(SEARCH("－",F468)))</formula>
    </cfRule>
  </conditionalFormatting>
  <conditionalFormatting sqref="F473:AJ477">
    <cfRule type="containsText" dxfId="6000" priority="1513" operator="containsText" text="－">
      <formula>NOT(ISERROR(SEARCH("－",F473)))</formula>
    </cfRule>
  </conditionalFormatting>
  <conditionalFormatting sqref="F485:AJ490">
    <cfRule type="containsText" dxfId="5999" priority="1512" operator="containsText" text="－">
      <formula>NOT(ISERROR(SEARCH("－",F485)))</formula>
    </cfRule>
  </conditionalFormatting>
  <conditionalFormatting sqref="F492:AJ495">
    <cfRule type="containsText" dxfId="5998" priority="1511" operator="containsText" text="－">
      <formula>NOT(ISERROR(SEARCH("－",F492)))</formula>
    </cfRule>
  </conditionalFormatting>
  <conditionalFormatting sqref="F497:AJ501">
    <cfRule type="containsText" dxfId="5997" priority="1510" operator="containsText" text="－">
      <formula>NOT(ISERROR(SEARCH("－",F497)))</formula>
    </cfRule>
  </conditionalFormatting>
  <conditionalFormatting sqref="F509:AJ514">
    <cfRule type="containsText" dxfId="5996" priority="1509" operator="containsText" text="－">
      <formula>NOT(ISERROR(SEARCH("－",F509)))</formula>
    </cfRule>
  </conditionalFormatting>
  <conditionalFormatting sqref="F516:AJ519">
    <cfRule type="containsText" dxfId="5995" priority="1508" operator="containsText" text="－">
      <formula>NOT(ISERROR(SEARCH("－",F516)))</formula>
    </cfRule>
  </conditionalFormatting>
  <conditionalFormatting sqref="T10:V21 AO8">
    <cfRule type="cellIs" dxfId="5994" priority="1506" operator="greaterThanOrEqual">
      <formula>0.285</formula>
    </cfRule>
  </conditionalFormatting>
  <conditionalFormatting sqref="W20">
    <cfRule type="containsText" dxfId="5993" priority="1505" operator="containsText" text="対象外">
      <formula>NOT(ISERROR(SEARCH("対象外",W20)))</formula>
    </cfRule>
  </conditionalFormatting>
  <conditionalFormatting sqref="W20">
    <cfRule type="containsText" dxfId="5992" priority="1504" operator="containsText" text="補正無し">
      <formula>NOT(ISERROR(SEARCH("補正無し",W20)))</formula>
    </cfRule>
  </conditionalFormatting>
  <conditionalFormatting sqref="F69:AJ69">
    <cfRule type="containsText" dxfId="5991" priority="1503" operator="containsText" text="－">
      <formula>NOT(ISERROR(SEARCH("－",F69)))</formula>
    </cfRule>
  </conditionalFormatting>
  <conditionalFormatting sqref="F93:AJ93">
    <cfRule type="containsText" dxfId="5990" priority="1502" operator="containsText" text="－">
      <formula>NOT(ISERROR(SEARCH("－",F93)))</formula>
    </cfRule>
  </conditionalFormatting>
  <conditionalFormatting sqref="F117:AJ117">
    <cfRule type="containsText" dxfId="5989" priority="1501" operator="containsText" text="－">
      <formula>NOT(ISERROR(SEARCH("－",F117)))</formula>
    </cfRule>
  </conditionalFormatting>
  <conditionalFormatting sqref="F141:AJ142">
    <cfRule type="containsText" dxfId="5988" priority="1500" operator="containsText" text="－">
      <formula>NOT(ISERROR(SEARCH("－",F141)))</formula>
    </cfRule>
  </conditionalFormatting>
  <conditionalFormatting sqref="F165:AJ166">
    <cfRule type="containsText" dxfId="5987" priority="1499" operator="containsText" text="－">
      <formula>NOT(ISERROR(SEARCH("－",F165)))</formula>
    </cfRule>
  </conditionalFormatting>
  <conditionalFormatting sqref="F189:AJ190">
    <cfRule type="containsText" dxfId="5986" priority="1498" operator="containsText" text="－">
      <formula>NOT(ISERROR(SEARCH("－",F189)))</formula>
    </cfRule>
  </conditionalFormatting>
  <conditionalFormatting sqref="F213:AJ214">
    <cfRule type="containsText" dxfId="5985" priority="1497" operator="containsText" text="－">
      <formula>NOT(ISERROR(SEARCH("－",F213)))</formula>
    </cfRule>
  </conditionalFormatting>
  <conditionalFormatting sqref="F261:AJ262">
    <cfRule type="containsText" dxfId="5984" priority="1495" operator="containsText" text="－">
      <formula>NOT(ISERROR(SEARCH("－",F261)))</formula>
    </cfRule>
  </conditionalFormatting>
  <conditionalFormatting sqref="F237:AJ237">
    <cfRule type="containsText" dxfId="5983" priority="1496" operator="containsText" text="－">
      <formula>NOT(ISERROR(SEARCH("－",F237)))</formula>
    </cfRule>
  </conditionalFormatting>
  <conditionalFormatting sqref="F357:AJ358">
    <cfRule type="containsText" dxfId="5982" priority="1491" operator="containsText" text="－">
      <formula>NOT(ISERROR(SEARCH("－",F357)))</formula>
    </cfRule>
  </conditionalFormatting>
  <conditionalFormatting sqref="F285:AJ285">
    <cfRule type="containsText" dxfId="5981" priority="1494" operator="containsText" text="－">
      <formula>NOT(ISERROR(SEARCH("－",F285)))</formula>
    </cfRule>
  </conditionalFormatting>
  <conditionalFormatting sqref="F309:AJ310">
    <cfRule type="containsText" dxfId="5980" priority="1493" operator="containsText" text="－">
      <formula>NOT(ISERROR(SEARCH("－",F309)))</formula>
    </cfRule>
  </conditionalFormatting>
  <conditionalFormatting sqref="F333:AJ334">
    <cfRule type="containsText" dxfId="5979" priority="1492" operator="containsText" text="－">
      <formula>NOT(ISERROR(SEARCH("－",F333)))</formula>
    </cfRule>
  </conditionalFormatting>
  <conditionalFormatting sqref="F381:AJ381">
    <cfRule type="containsText" dxfId="5978" priority="1490" operator="containsText" text="－">
      <formula>NOT(ISERROR(SEARCH("－",F381)))</formula>
    </cfRule>
  </conditionalFormatting>
  <conditionalFormatting sqref="F29:H30 K29:AJ30 F31:AJ34 F36:AI37 F41:AG41 G60:G61 J60:AH61">
    <cfRule type="containsText" dxfId="5977" priority="1485" operator="containsText" text="退">
      <formula>NOT(ISERROR(SEARCH("退",F29)))</formula>
    </cfRule>
    <cfRule type="containsText" dxfId="5976" priority="1486" operator="containsText" text="入">
      <formula>NOT(ISERROR(SEARCH("入",F29)))</formula>
    </cfRule>
    <cfRule type="containsText" dxfId="5975" priority="1487" operator="containsText" text="入,退">
      <formula>NOT(ISERROR(SEARCH("入,退",F29)))</formula>
    </cfRule>
    <cfRule type="containsText" dxfId="5974" priority="1488" operator="containsText" text="入,退">
      <formula>NOT(ISERROR(SEARCH("入,退",F29)))</formula>
    </cfRule>
    <cfRule type="cellIs" dxfId="5973" priority="1489" operator="equal">
      <formula>"休"</formula>
    </cfRule>
  </conditionalFormatting>
  <conditionalFormatting sqref="F29:H30 K29:AJ30 F31:AJ34 F36:AI37 F41:AG41 G60:G61 J60:AH61">
    <cfRule type="containsText" dxfId="5972" priority="1484" operator="containsText" text="外">
      <formula>NOT(ISERROR(SEARCH("外",F29)))</formula>
    </cfRule>
  </conditionalFormatting>
  <conditionalFormatting sqref="F29:F34">
    <cfRule type="containsText" dxfId="5971" priority="1483" operator="containsText" text="－">
      <formula>NOT(ISERROR(SEARCH("－",F29)))</formula>
    </cfRule>
  </conditionalFormatting>
  <conditionalFormatting sqref="G29:G34 H31:U33 V33:AJ33 V31:W32">
    <cfRule type="containsText" dxfId="5970" priority="1482" operator="containsText" text="－">
      <formula>NOT(ISERROR(SEARCH("－",G29)))</formula>
    </cfRule>
  </conditionalFormatting>
  <conditionalFormatting sqref="G33:AJ34 AJ29:AJ30 AH31:AJ32">
    <cfRule type="containsText" dxfId="5969" priority="1481" operator="containsText" text="－">
      <formula>NOT(ISERROR(SEARCH("－",G29)))</formula>
    </cfRule>
  </conditionalFormatting>
  <conditionalFormatting sqref="F28:AJ28">
    <cfRule type="containsText" dxfId="5968" priority="1479" operator="containsText" text="日">
      <formula>NOT(ISERROR(SEARCH("日",F28)))</formula>
    </cfRule>
    <cfRule type="containsText" dxfId="5967" priority="1480" operator="containsText" text="土">
      <formula>NOT(ISERROR(SEARCH("土",F28)))</formula>
    </cfRule>
  </conditionalFormatting>
  <conditionalFormatting sqref="F28:AJ28">
    <cfRule type="containsText" dxfId="5966" priority="1472" operator="containsText" text="その他">
      <formula>NOT(ISERROR(SEARCH("その他",F28)))</formula>
    </cfRule>
    <cfRule type="containsText" dxfId="5965" priority="1473" operator="containsText" text="冬休">
      <formula>NOT(ISERROR(SEARCH("冬休",F28)))</formula>
    </cfRule>
    <cfRule type="containsText" dxfId="5964" priority="1474" operator="containsText" text="夏休">
      <formula>NOT(ISERROR(SEARCH("夏休",F28)))</formula>
    </cfRule>
    <cfRule type="containsText" dxfId="5963" priority="1475" operator="containsText" text="製作">
      <formula>NOT(ISERROR(SEARCH("製作",F28)))</formula>
    </cfRule>
    <cfRule type="cellIs" dxfId="5962" priority="1476" operator="equal">
      <formula>"中止,製作"</formula>
    </cfRule>
    <cfRule type="containsText" dxfId="5961" priority="1477" operator="containsText" text="中止,製作,夏休,冬休,その他">
      <formula>NOT(ISERROR(SEARCH("中止,製作,夏休,冬休,その他",F28)))</formula>
    </cfRule>
    <cfRule type="containsText" dxfId="5960" priority="1478" operator="containsText" text="中止">
      <formula>NOT(ISERROR(SEARCH("中止",F28)))</formula>
    </cfRule>
  </conditionalFormatting>
  <conditionalFormatting sqref="F528 K528 P528 U528 Z528">
    <cfRule type="containsText" dxfId="5959" priority="1470" operator="containsText" text="日">
      <formula>NOT(ISERROR(SEARCH("日",F528)))</formula>
    </cfRule>
    <cfRule type="containsText" dxfId="5958" priority="1471" operator="containsText" text="土">
      <formula>NOT(ISERROR(SEARCH("土",F528)))</formula>
    </cfRule>
  </conditionalFormatting>
  <conditionalFormatting sqref="F528">
    <cfRule type="containsText" dxfId="5957" priority="1461" operator="containsText" text="その他">
      <formula>NOT(ISERROR(SEARCH("その他",F528)))</formula>
    </cfRule>
    <cfRule type="containsText" dxfId="5956" priority="1462" operator="containsText" text="冬休">
      <formula>NOT(ISERROR(SEARCH("冬休",F528)))</formula>
    </cfRule>
    <cfRule type="containsText" dxfId="5955" priority="1463" operator="containsText" text="夏休">
      <formula>NOT(ISERROR(SEARCH("夏休",F528)))</formula>
    </cfRule>
    <cfRule type="containsText" dxfId="5954" priority="1464" operator="containsText" text="製作">
      <formula>NOT(ISERROR(SEARCH("製作",F528)))</formula>
    </cfRule>
    <cfRule type="cellIs" dxfId="5953" priority="1465" operator="equal">
      <formula>"中止,製作"</formula>
    </cfRule>
    <cfRule type="containsText" dxfId="5952" priority="1468" operator="containsText" text="中止,製作,夏休,冬休,その他">
      <formula>NOT(ISERROR(SEARCH("中止,製作,夏休,冬休,その他",F528)))</formula>
    </cfRule>
    <cfRule type="containsText" dxfId="5951" priority="1469" operator="containsText" text="中止">
      <formula>NOT(ISERROR(SEARCH("中止",F528)))</formula>
    </cfRule>
  </conditionalFormatting>
  <conditionalFormatting sqref="K528">
    <cfRule type="containsText" dxfId="5950" priority="1466" operator="containsText" text="中止,製作,夏休,冬休,その他">
      <formula>NOT(ISERROR(SEARCH("中止,製作,夏休,冬休,その他",K528)))</formula>
    </cfRule>
    <cfRule type="containsText" dxfId="5949" priority="1467" operator="containsText" text="中止">
      <formula>NOT(ISERROR(SEARCH("中止",K528)))</formula>
    </cfRule>
  </conditionalFormatting>
  <conditionalFormatting sqref="K528">
    <cfRule type="containsText" dxfId="5948" priority="1454" operator="containsText" text="その他">
      <formula>NOT(ISERROR(SEARCH("その他",K528)))</formula>
    </cfRule>
    <cfRule type="containsText" dxfId="5947" priority="1455" operator="containsText" text="冬休">
      <formula>NOT(ISERROR(SEARCH("冬休",K528)))</formula>
    </cfRule>
    <cfRule type="containsText" dxfId="5946" priority="1456" operator="containsText" text="夏休">
      <formula>NOT(ISERROR(SEARCH("夏休",K528)))</formula>
    </cfRule>
    <cfRule type="containsText" dxfId="5945" priority="1457" operator="containsText" text="製作">
      <formula>NOT(ISERROR(SEARCH("製作",K528)))</formula>
    </cfRule>
    <cfRule type="cellIs" dxfId="5944" priority="1458" operator="equal">
      <formula>"中止,製作"</formula>
    </cfRule>
    <cfRule type="containsText" dxfId="5943" priority="1459" operator="containsText" text="中止,製作,夏休,冬休,その他">
      <formula>NOT(ISERROR(SEARCH("中止,製作,夏休,冬休,その他",K528)))</formula>
    </cfRule>
    <cfRule type="containsText" dxfId="5942" priority="1460" operator="containsText" text="中止">
      <formula>NOT(ISERROR(SEARCH("中止",K528)))</formula>
    </cfRule>
  </conditionalFormatting>
  <conditionalFormatting sqref="P528">
    <cfRule type="containsText" dxfId="5941" priority="1447" operator="containsText" text="その他">
      <formula>NOT(ISERROR(SEARCH("その他",P528)))</formula>
    </cfRule>
    <cfRule type="containsText" dxfId="5940" priority="1448" operator="containsText" text="冬休">
      <formula>NOT(ISERROR(SEARCH("冬休",P528)))</formula>
    </cfRule>
    <cfRule type="containsText" dxfId="5939" priority="1449" operator="containsText" text="夏休">
      <formula>NOT(ISERROR(SEARCH("夏休",P528)))</formula>
    </cfRule>
    <cfRule type="containsText" dxfId="5938" priority="1450" operator="containsText" text="製作">
      <formula>NOT(ISERROR(SEARCH("製作",P528)))</formula>
    </cfRule>
    <cfRule type="cellIs" dxfId="5937" priority="1451" operator="equal">
      <formula>"中止,製作"</formula>
    </cfRule>
    <cfRule type="containsText" dxfId="5936" priority="1452" operator="containsText" text="中止,製作,夏休,冬休,その他">
      <formula>NOT(ISERROR(SEARCH("中止,製作,夏休,冬休,その他",P528)))</formula>
    </cfRule>
    <cfRule type="containsText" dxfId="5935" priority="1453" operator="containsText" text="中止">
      <formula>NOT(ISERROR(SEARCH("中止",P528)))</formula>
    </cfRule>
  </conditionalFormatting>
  <conditionalFormatting sqref="U528">
    <cfRule type="containsText" dxfId="5934" priority="1440" operator="containsText" text="その他">
      <formula>NOT(ISERROR(SEARCH("その他",U528)))</formula>
    </cfRule>
    <cfRule type="containsText" dxfId="5933" priority="1441" operator="containsText" text="冬休">
      <formula>NOT(ISERROR(SEARCH("冬休",U528)))</formula>
    </cfRule>
    <cfRule type="containsText" dxfId="5932" priority="1442" operator="containsText" text="夏休">
      <formula>NOT(ISERROR(SEARCH("夏休",U528)))</formula>
    </cfRule>
    <cfRule type="containsText" dxfId="5931" priority="1443" operator="containsText" text="製作">
      <formula>NOT(ISERROR(SEARCH("製作",U528)))</formula>
    </cfRule>
    <cfRule type="cellIs" dxfId="5930" priority="1444" operator="equal">
      <formula>"中止,製作"</formula>
    </cfRule>
    <cfRule type="containsText" dxfId="5929" priority="1445" operator="containsText" text="中止,製作,夏休,冬休,その他">
      <formula>NOT(ISERROR(SEARCH("中止,製作,夏休,冬休,その他",U528)))</formula>
    </cfRule>
    <cfRule type="containsText" dxfId="5928" priority="1446" operator="containsText" text="中止">
      <formula>NOT(ISERROR(SEARCH("中止",U528)))</formula>
    </cfRule>
  </conditionalFormatting>
  <conditionalFormatting sqref="Z528">
    <cfRule type="containsText" dxfId="5927" priority="1433" operator="containsText" text="その他">
      <formula>NOT(ISERROR(SEARCH("その他",Z528)))</formula>
    </cfRule>
    <cfRule type="containsText" dxfId="5926" priority="1434" operator="containsText" text="冬休">
      <formula>NOT(ISERROR(SEARCH("冬休",Z528)))</formula>
    </cfRule>
    <cfRule type="containsText" dxfId="5925" priority="1435" operator="containsText" text="夏休">
      <formula>NOT(ISERROR(SEARCH("夏休",Z528)))</formula>
    </cfRule>
    <cfRule type="containsText" dxfId="5924" priority="1436" operator="containsText" text="製作">
      <formula>NOT(ISERROR(SEARCH("製作",Z528)))</formula>
    </cfRule>
    <cfRule type="cellIs" dxfId="5923" priority="1437" operator="equal">
      <formula>"中止,製作"</formula>
    </cfRule>
    <cfRule type="containsText" dxfId="5922" priority="1438" operator="containsText" text="中止,製作,夏休,冬休,その他">
      <formula>NOT(ISERROR(SEARCH("中止,製作,夏休,冬休,その他",Z528)))</formula>
    </cfRule>
    <cfRule type="containsText" dxfId="5921" priority="1439" operator="containsText" text="中止">
      <formula>NOT(ISERROR(SEARCH("中止",Z528)))</formula>
    </cfRule>
  </conditionalFormatting>
  <conditionalFormatting sqref="Z530">
    <cfRule type="containsText" dxfId="5920" priority="1427" operator="containsText" text="退">
      <formula>NOT(ISERROR(SEARCH("退",Z530)))</formula>
    </cfRule>
    <cfRule type="containsText" dxfId="5919" priority="1428" operator="containsText" text="入">
      <formula>NOT(ISERROR(SEARCH("入",Z530)))</formula>
    </cfRule>
    <cfRule type="containsText" dxfId="5918" priority="1429" operator="containsText" text="入,退">
      <formula>NOT(ISERROR(SEARCH("入,退",Z530)))</formula>
    </cfRule>
    <cfRule type="containsText" dxfId="5917" priority="1430" operator="containsText" text="入,退">
      <formula>NOT(ISERROR(SEARCH("入,退",Z530)))</formula>
    </cfRule>
    <cfRule type="cellIs" dxfId="5916" priority="1432" operator="equal">
      <formula>"休"</formula>
    </cfRule>
  </conditionalFormatting>
  <conditionalFormatting sqref="Z530">
    <cfRule type="containsText" dxfId="5915" priority="1431" operator="containsText" text="休">
      <formula>NOT(ISERROR(SEARCH("休",Z530)))</formula>
    </cfRule>
  </conditionalFormatting>
  <conditionalFormatting sqref="Z530">
    <cfRule type="containsText" dxfId="5914" priority="1426" operator="containsText" text="外">
      <formula>NOT(ISERROR(SEARCH("外",Z530)))</formula>
    </cfRule>
  </conditionalFormatting>
  <conditionalFormatting sqref="Z530">
    <cfRule type="containsText" dxfId="5913" priority="1425" operator="containsText" text="－">
      <formula>NOT(ISERROR(SEARCH("－",Z530)))</formula>
    </cfRule>
  </conditionalFormatting>
  <conditionalFormatting sqref="AE530 U530 P530 K530">
    <cfRule type="containsText" dxfId="5912" priority="1419" operator="containsText" text="退">
      <formula>NOT(ISERROR(SEARCH("退",K530)))</formula>
    </cfRule>
    <cfRule type="containsText" dxfId="5911" priority="1420" operator="containsText" text="入">
      <formula>NOT(ISERROR(SEARCH("入",K530)))</formula>
    </cfRule>
    <cfRule type="containsText" dxfId="5910" priority="1421" operator="containsText" text="入,退">
      <formula>NOT(ISERROR(SEARCH("入,退",K530)))</formula>
    </cfRule>
    <cfRule type="containsText" dxfId="5909" priority="1422" operator="containsText" text="入,退">
      <formula>NOT(ISERROR(SEARCH("入,退",K530)))</formula>
    </cfRule>
    <cfRule type="cellIs" dxfId="5908" priority="1424" operator="equal">
      <formula>"休"</formula>
    </cfRule>
  </conditionalFormatting>
  <conditionalFormatting sqref="AE530 U530 P530 K530">
    <cfRule type="containsText" dxfId="5907" priority="1423" operator="containsText" text="休">
      <formula>NOT(ISERROR(SEARCH("休",K530)))</formula>
    </cfRule>
  </conditionalFormatting>
  <conditionalFormatting sqref="AE530 U530 P530 K530">
    <cfRule type="containsText" dxfId="5906" priority="1418" operator="containsText" text="外">
      <formula>NOT(ISERROR(SEARCH("外",K530)))</formula>
    </cfRule>
  </conditionalFormatting>
  <conditionalFormatting sqref="AE530 U530 P530 K530">
    <cfRule type="containsText" dxfId="5905" priority="1417" operator="containsText" text="－">
      <formula>NOT(ISERROR(SEARCH("－",K530)))</formula>
    </cfRule>
  </conditionalFormatting>
  <conditionalFormatting sqref="F530">
    <cfRule type="containsText" dxfId="5904" priority="1412" operator="containsText" text="退">
      <formula>NOT(ISERROR(SEARCH("退",F530)))</formula>
    </cfRule>
    <cfRule type="containsText" dxfId="5903" priority="1413" operator="containsText" text="入">
      <formula>NOT(ISERROR(SEARCH("入",F530)))</formula>
    </cfRule>
    <cfRule type="containsText" dxfId="5902" priority="1414" operator="containsText" text="入,退">
      <formula>NOT(ISERROR(SEARCH("入,退",F530)))</formula>
    </cfRule>
    <cfRule type="containsText" dxfId="5901" priority="1415" operator="containsText" text="入,退">
      <formula>NOT(ISERROR(SEARCH("入,退",F530)))</formula>
    </cfRule>
    <cfRule type="cellIs" dxfId="5900" priority="1416" operator="equal">
      <formula>"休"</formula>
    </cfRule>
  </conditionalFormatting>
  <conditionalFormatting sqref="F530">
    <cfRule type="containsText" dxfId="5899" priority="1411" operator="containsText" text="外">
      <formula>NOT(ISERROR(SEARCH("外",F530)))</formula>
    </cfRule>
  </conditionalFormatting>
  <conditionalFormatting sqref="F530">
    <cfRule type="containsText" dxfId="5898" priority="1410" operator="containsText" text="－">
      <formula>NOT(ISERROR(SEARCH("－",F530)))</formula>
    </cfRule>
  </conditionalFormatting>
  <conditionalFormatting sqref="F35:AJ35">
    <cfRule type="containsText" dxfId="5897" priority="1408" operator="containsText" text="日">
      <formula>NOT(ISERROR(SEARCH("日",F35)))</formula>
    </cfRule>
    <cfRule type="containsText" dxfId="5896" priority="1409" operator="containsText" text="土">
      <formula>NOT(ISERROR(SEARCH("土",F35)))</formula>
    </cfRule>
  </conditionalFormatting>
  <conditionalFormatting sqref="F35:AJ35">
    <cfRule type="containsText" dxfId="5895" priority="1401" operator="containsText" text="その他">
      <formula>NOT(ISERROR(SEARCH("その他",F35)))</formula>
    </cfRule>
    <cfRule type="containsText" dxfId="5894" priority="1402" operator="containsText" text="冬休">
      <formula>NOT(ISERROR(SEARCH("冬休",F35)))</formula>
    </cfRule>
    <cfRule type="containsText" dxfId="5893" priority="1403" operator="containsText" text="夏休">
      <formula>NOT(ISERROR(SEARCH("夏休",F35)))</formula>
    </cfRule>
    <cfRule type="containsText" dxfId="5892" priority="1404" operator="containsText" text="製作">
      <formula>NOT(ISERROR(SEARCH("製作",F35)))</formula>
    </cfRule>
    <cfRule type="cellIs" dxfId="5891" priority="1405" operator="equal">
      <formula>"中止,製作"</formula>
    </cfRule>
    <cfRule type="containsText" dxfId="5890" priority="1406" operator="containsText" text="中止,製作,夏休,冬休,その他">
      <formula>NOT(ISERROR(SEARCH("中止,製作,夏休,冬休,その他",F35)))</formula>
    </cfRule>
    <cfRule type="containsText" dxfId="5889" priority="1407" operator="containsText" text="中止">
      <formula>NOT(ISERROR(SEARCH("中止",F35)))</formula>
    </cfRule>
  </conditionalFormatting>
  <conditionalFormatting sqref="F40:AJ40">
    <cfRule type="containsText" dxfId="5888" priority="1399" operator="containsText" text="日">
      <formula>NOT(ISERROR(SEARCH("日",F40)))</formula>
    </cfRule>
    <cfRule type="containsText" dxfId="5887" priority="1400" operator="containsText" text="土">
      <formula>NOT(ISERROR(SEARCH("土",F40)))</formula>
    </cfRule>
  </conditionalFormatting>
  <conditionalFormatting sqref="F40:AJ40">
    <cfRule type="containsText" dxfId="5886" priority="1392" operator="containsText" text="その他">
      <formula>NOT(ISERROR(SEARCH("その他",F40)))</formula>
    </cfRule>
    <cfRule type="containsText" dxfId="5885" priority="1393" operator="containsText" text="冬休">
      <formula>NOT(ISERROR(SEARCH("冬休",F40)))</formula>
    </cfRule>
    <cfRule type="containsText" dxfId="5884" priority="1394" operator="containsText" text="夏休">
      <formula>NOT(ISERROR(SEARCH("夏休",F40)))</formula>
    </cfRule>
    <cfRule type="containsText" dxfId="5883" priority="1395" operator="containsText" text="製作">
      <formula>NOT(ISERROR(SEARCH("製作",F40)))</formula>
    </cfRule>
    <cfRule type="cellIs" dxfId="5882" priority="1396" operator="equal">
      <formula>"中止,製作"</formula>
    </cfRule>
    <cfRule type="containsText" dxfId="5881" priority="1397" operator="containsText" text="中止,製作,夏休,冬休,その他">
      <formula>NOT(ISERROR(SEARCH("中止,製作,夏休,冬休,その他",F40)))</formula>
    </cfRule>
    <cfRule type="containsText" dxfId="5880" priority="1398" operator="containsText" text="中止">
      <formula>NOT(ISERROR(SEARCH("中止",F40)))</formula>
    </cfRule>
  </conditionalFormatting>
  <conditionalFormatting sqref="F38:AI39">
    <cfRule type="containsText" dxfId="5879" priority="1387" operator="containsText" text="退">
      <formula>NOT(ISERROR(SEARCH("退",F38)))</formula>
    </cfRule>
    <cfRule type="containsText" dxfId="5878" priority="1388" operator="containsText" text="入">
      <formula>NOT(ISERROR(SEARCH("入",F38)))</formula>
    </cfRule>
    <cfRule type="containsText" dxfId="5877" priority="1389" operator="containsText" text="入,退">
      <formula>NOT(ISERROR(SEARCH("入,退",F38)))</formula>
    </cfRule>
    <cfRule type="containsText" dxfId="5876" priority="1390" operator="containsText" text="入,退">
      <formula>NOT(ISERROR(SEARCH("入,退",F38)))</formula>
    </cfRule>
    <cfRule type="cellIs" dxfId="5875" priority="1391" operator="equal">
      <formula>"休"</formula>
    </cfRule>
  </conditionalFormatting>
  <conditionalFormatting sqref="F38:AI39">
    <cfRule type="containsText" dxfId="5874" priority="1386" operator="containsText" text="外">
      <formula>NOT(ISERROR(SEARCH("外",F38)))</formula>
    </cfRule>
  </conditionalFormatting>
  <conditionalFormatting sqref="F38:AI39">
    <cfRule type="containsText" dxfId="5873" priority="1385" operator="containsText" text="－">
      <formula>NOT(ISERROR(SEARCH("－",F38)))</formula>
    </cfRule>
  </conditionalFormatting>
  <conditionalFormatting sqref="AH41:AJ41 F42:AJ44">
    <cfRule type="containsText" dxfId="5872" priority="1380" operator="containsText" text="退">
      <formula>NOT(ISERROR(SEARCH("退",F41)))</formula>
    </cfRule>
    <cfRule type="containsText" dxfId="5871" priority="1381" operator="containsText" text="入">
      <formula>NOT(ISERROR(SEARCH("入",F41)))</formula>
    </cfRule>
    <cfRule type="containsText" dxfId="5870" priority="1382" operator="containsText" text="入,退">
      <formula>NOT(ISERROR(SEARCH("入,退",F41)))</formula>
    </cfRule>
    <cfRule type="containsText" dxfId="5869" priority="1383" operator="containsText" text="入,退">
      <formula>NOT(ISERROR(SEARCH("入,退",F41)))</formula>
    </cfRule>
    <cfRule type="cellIs" dxfId="5868" priority="1384" operator="equal">
      <formula>"休"</formula>
    </cfRule>
  </conditionalFormatting>
  <conditionalFormatting sqref="AH41:AJ41 F42:AJ44">
    <cfRule type="containsText" dxfId="5867" priority="1379" operator="containsText" text="外">
      <formula>NOT(ISERROR(SEARCH("外",F41)))</formula>
    </cfRule>
  </conditionalFormatting>
  <conditionalFormatting sqref="AH41:AJ41 F42:AJ44">
    <cfRule type="containsText" dxfId="5866" priority="1378" operator="containsText" text="－">
      <formula>NOT(ISERROR(SEARCH("－",F41)))</formula>
    </cfRule>
  </conditionalFormatting>
  <conditionalFormatting sqref="F52:T52 Y52:AJ52">
    <cfRule type="containsText" dxfId="5865" priority="1376" operator="containsText" text="日">
      <formula>NOT(ISERROR(SEARCH("日",F52)))</formula>
    </cfRule>
    <cfRule type="containsText" dxfId="5864" priority="1377" operator="containsText" text="土">
      <formula>NOT(ISERROR(SEARCH("土",F52)))</formula>
    </cfRule>
  </conditionalFormatting>
  <conditionalFormatting sqref="F52:T52 Y52:AJ52">
    <cfRule type="containsText" dxfId="5863" priority="1369" operator="containsText" text="その他">
      <formula>NOT(ISERROR(SEARCH("その他",F52)))</formula>
    </cfRule>
    <cfRule type="containsText" dxfId="5862" priority="1370" operator="containsText" text="冬休">
      <formula>NOT(ISERROR(SEARCH("冬休",F52)))</formula>
    </cfRule>
    <cfRule type="containsText" dxfId="5861" priority="1371" operator="containsText" text="夏休">
      <formula>NOT(ISERROR(SEARCH("夏休",F52)))</formula>
    </cfRule>
    <cfRule type="containsText" dxfId="5860" priority="1372" operator="containsText" text="製作">
      <formula>NOT(ISERROR(SEARCH("製作",F52)))</formula>
    </cfRule>
    <cfRule type="cellIs" dxfId="5859" priority="1373" operator="equal">
      <formula>"中止,製作"</formula>
    </cfRule>
    <cfRule type="containsText" dxfId="5858" priority="1374" operator="containsText" text="中止,製作,夏休,冬休,その他">
      <formula>NOT(ISERROR(SEARCH("中止,製作,夏休,冬休,その他",F52)))</formula>
    </cfRule>
    <cfRule type="containsText" dxfId="5857" priority="1375" operator="containsText" text="中止">
      <formula>NOT(ISERROR(SEARCH("中止",F52)))</formula>
    </cfRule>
  </conditionalFormatting>
  <conditionalFormatting sqref="H59:T59 Y59:AJ59">
    <cfRule type="containsText" dxfId="5856" priority="1367" operator="containsText" text="日">
      <formula>NOT(ISERROR(SEARCH("日",H59)))</formula>
    </cfRule>
    <cfRule type="containsText" dxfId="5855" priority="1368" operator="containsText" text="土">
      <formula>NOT(ISERROR(SEARCH("土",H59)))</formula>
    </cfRule>
  </conditionalFormatting>
  <conditionalFormatting sqref="H59:T59 Y59:AJ59">
    <cfRule type="containsText" dxfId="5854" priority="1360" operator="containsText" text="その他">
      <formula>NOT(ISERROR(SEARCH("その他",H59)))</formula>
    </cfRule>
    <cfRule type="containsText" dxfId="5853" priority="1361" operator="containsText" text="冬休">
      <formula>NOT(ISERROR(SEARCH("冬休",H59)))</formula>
    </cfRule>
    <cfRule type="containsText" dxfId="5852" priority="1362" operator="containsText" text="夏休">
      <formula>NOT(ISERROR(SEARCH("夏休",H59)))</formula>
    </cfRule>
    <cfRule type="containsText" dxfId="5851" priority="1363" operator="containsText" text="製作">
      <formula>NOT(ISERROR(SEARCH("製作",H59)))</formula>
    </cfRule>
    <cfRule type="cellIs" dxfId="5850" priority="1364" operator="equal">
      <formula>"中止,製作"</formula>
    </cfRule>
    <cfRule type="containsText" dxfId="5849" priority="1365" operator="containsText" text="中止,製作,夏休,冬休,その他">
      <formula>NOT(ISERROR(SEARCH("中止,製作,夏休,冬休,その他",H59)))</formula>
    </cfRule>
    <cfRule type="containsText" dxfId="5848" priority="1366" operator="containsText" text="中止">
      <formula>NOT(ISERROR(SEARCH("中止",H59)))</formula>
    </cfRule>
  </conditionalFormatting>
  <conditionalFormatting sqref="H64:T64 Y64:AJ64">
    <cfRule type="containsText" dxfId="5847" priority="1358" operator="containsText" text="日">
      <formula>NOT(ISERROR(SEARCH("日",H64)))</formula>
    </cfRule>
    <cfRule type="containsText" dxfId="5846" priority="1359" operator="containsText" text="土">
      <formula>NOT(ISERROR(SEARCH("土",H64)))</formula>
    </cfRule>
  </conditionalFormatting>
  <conditionalFormatting sqref="H64:T64 Y64:AJ64">
    <cfRule type="containsText" dxfId="5845" priority="1351" operator="containsText" text="その他">
      <formula>NOT(ISERROR(SEARCH("その他",H64)))</formula>
    </cfRule>
    <cfRule type="containsText" dxfId="5844" priority="1352" operator="containsText" text="冬休">
      <formula>NOT(ISERROR(SEARCH("冬休",H64)))</formula>
    </cfRule>
    <cfRule type="containsText" dxfId="5843" priority="1353" operator="containsText" text="夏休">
      <formula>NOT(ISERROR(SEARCH("夏休",H64)))</formula>
    </cfRule>
    <cfRule type="containsText" dxfId="5842" priority="1354" operator="containsText" text="製作">
      <formula>NOT(ISERROR(SEARCH("製作",H64)))</formula>
    </cfRule>
    <cfRule type="cellIs" dxfId="5841" priority="1355" operator="equal">
      <formula>"中止,製作"</formula>
    </cfRule>
    <cfRule type="containsText" dxfId="5840" priority="1356" operator="containsText" text="中止,製作,夏休,冬休,その他">
      <formula>NOT(ISERROR(SEARCH("中止,製作,夏休,冬休,その他",H64)))</formula>
    </cfRule>
    <cfRule type="containsText" dxfId="5839" priority="1357" operator="containsText" text="中止">
      <formula>NOT(ISERROR(SEARCH("中止",H64)))</formula>
    </cfRule>
  </conditionalFormatting>
  <conditionalFormatting sqref="U52:X52">
    <cfRule type="containsText" dxfId="5838" priority="1349" operator="containsText" text="日">
      <formula>NOT(ISERROR(SEARCH("日",U52)))</formula>
    </cfRule>
    <cfRule type="containsText" dxfId="5837" priority="1350" operator="containsText" text="土">
      <formula>NOT(ISERROR(SEARCH("土",U52)))</formula>
    </cfRule>
  </conditionalFormatting>
  <conditionalFormatting sqref="U52:X52">
    <cfRule type="containsText" dxfId="5836" priority="1342" operator="containsText" text="その他">
      <formula>NOT(ISERROR(SEARCH("その他",U52)))</formula>
    </cfRule>
    <cfRule type="containsText" dxfId="5835" priority="1343" operator="containsText" text="冬休">
      <formula>NOT(ISERROR(SEARCH("冬休",U52)))</formula>
    </cfRule>
    <cfRule type="containsText" dxfId="5834" priority="1344" operator="containsText" text="夏休">
      <formula>NOT(ISERROR(SEARCH("夏休",U52)))</formula>
    </cfRule>
    <cfRule type="containsText" dxfId="5833" priority="1345" operator="containsText" text="製作">
      <formula>NOT(ISERROR(SEARCH("製作",U52)))</formula>
    </cfRule>
    <cfRule type="cellIs" dxfId="5832" priority="1346" operator="equal">
      <formula>"中止,製作"</formula>
    </cfRule>
    <cfRule type="containsText" dxfId="5831" priority="1347" operator="containsText" text="中止,製作,夏休,冬休,その他">
      <formula>NOT(ISERROR(SEARCH("中止,製作,夏休,冬休,その他",U52)))</formula>
    </cfRule>
    <cfRule type="containsText" dxfId="5830" priority="1348" operator="containsText" text="中止">
      <formula>NOT(ISERROR(SEARCH("中止",U52)))</formula>
    </cfRule>
  </conditionalFormatting>
  <conditionalFormatting sqref="U59:X59">
    <cfRule type="containsText" dxfId="5829" priority="1340" operator="containsText" text="日">
      <formula>NOT(ISERROR(SEARCH("日",U59)))</formula>
    </cfRule>
    <cfRule type="containsText" dxfId="5828" priority="1341" operator="containsText" text="土">
      <formula>NOT(ISERROR(SEARCH("土",U59)))</formula>
    </cfRule>
  </conditionalFormatting>
  <conditionalFormatting sqref="U59:X59">
    <cfRule type="containsText" dxfId="5827" priority="1333" operator="containsText" text="その他">
      <formula>NOT(ISERROR(SEARCH("その他",U59)))</formula>
    </cfRule>
    <cfRule type="containsText" dxfId="5826" priority="1334" operator="containsText" text="冬休">
      <formula>NOT(ISERROR(SEARCH("冬休",U59)))</formula>
    </cfRule>
    <cfRule type="containsText" dxfId="5825" priority="1335" operator="containsText" text="夏休">
      <formula>NOT(ISERROR(SEARCH("夏休",U59)))</formula>
    </cfRule>
    <cfRule type="containsText" dxfId="5824" priority="1336" operator="containsText" text="製作">
      <formula>NOT(ISERROR(SEARCH("製作",U59)))</formula>
    </cfRule>
    <cfRule type="cellIs" dxfId="5823" priority="1337" operator="equal">
      <formula>"中止,製作"</formula>
    </cfRule>
    <cfRule type="containsText" dxfId="5822" priority="1338" operator="containsText" text="中止,製作,夏休,冬休,その他">
      <formula>NOT(ISERROR(SEARCH("中止,製作,夏休,冬休,その他",U59)))</formula>
    </cfRule>
    <cfRule type="containsText" dxfId="5821" priority="1339" operator="containsText" text="中止">
      <formula>NOT(ISERROR(SEARCH("中止",U59)))</formula>
    </cfRule>
  </conditionalFormatting>
  <conditionalFormatting sqref="U64:X64">
    <cfRule type="containsText" dxfId="5820" priority="1331" operator="containsText" text="日">
      <formula>NOT(ISERROR(SEARCH("日",U64)))</formula>
    </cfRule>
    <cfRule type="containsText" dxfId="5819" priority="1332" operator="containsText" text="土">
      <formula>NOT(ISERROR(SEARCH("土",U64)))</formula>
    </cfRule>
  </conditionalFormatting>
  <conditionalFormatting sqref="U64:X64">
    <cfRule type="containsText" dxfId="5818" priority="1324" operator="containsText" text="その他">
      <formula>NOT(ISERROR(SEARCH("その他",U64)))</formula>
    </cfRule>
    <cfRule type="containsText" dxfId="5817" priority="1325" operator="containsText" text="冬休">
      <formula>NOT(ISERROR(SEARCH("冬休",U64)))</formula>
    </cfRule>
    <cfRule type="containsText" dxfId="5816" priority="1326" operator="containsText" text="夏休">
      <formula>NOT(ISERROR(SEARCH("夏休",U64)))</formula>
    </cfRule>
    <cfRule type="containsText" dxfId="5815" priority="1327" operator="containsText" text="製作">
      <formula>NOT(ISERROR(SEARCH("製作",U64)))</formula>
    </cfRule>
    <cfRule type="cellIs" dxfId="5814" priority="1328" operator="equal">
      <formula>"中止,製作"</formula>
    </cfRule>
    <cfRule type="containsText" dxfId="5813" priority="1329" operator="containsText" text="中止,製作,夏休,冬休,その他">
      <formula>NOT(ISERROR(SEARCH("中止,製作,夏休,冬休,その他",U64)))</formula>
    </cfRule>
    <cfRule type="containsText" dxfId="5812" priority="1330" operator="containsText" text="中止">
      <formula>NOT(ISERROR(SEARCH("中止",U64)))</formula>
    </cfRule>
  </conditionalFormatting>
  <conditionalFormatting sqref="H53:J53 M53:Q53 T53:X53 AA53:AE53 AH53:AJ53 H54 K54:O54 R54:V54 Y54:AC54 AF54:AJ54 H55:L55 O55:S55 V55:Z55 AC55:AG55 AJ55 H56:AJ58">
    <cfRule type="containsText" dxfId="5811" priority="1319" operator="containsText" text="退">
      <formula>NOT(ISERROR(SEARCH("退",H53)))</formula>
    </cfRule>
    <cfRule type="containsText" dxfId="5810" priority="1320" operator="containsText" text="入">
      <formula>NOT(ISERROR(SEARCH("入",H53)))</formula>
    </cfRule>
    <cfRule type="containsText" dxfId="5809" priority="1321" operator="containsText" text="入,退">
      <formula>NOT(ISERROR(SEARCH("入,退",H53)))</formula>
    </cfRule>
    <cfRule type="containsText" dxfId="5808" priority="1322" operator="containsText" text="入,退">
      <formula>NOT(ISERROR(SEARCH("入,退",H53)))</formula>
    </cfRule>
    <cfRule type="cellIs" dxfId="5807" priority="1323" operator="equal">
      <formula>"休"</formula>
    </cfRule>
  </conditionalFormatting>
  <conditionalFormatting sqref="H53:J53 M53:Q53 T53:X53 AA53:AE53 AH53:AJ53 H54 K54:O54 R54:V54 Y54:AC54 AF54:AJ54 H55:L55 O55:S55 V55:Z55 AC55:AG55 AJ55 H56:AJ58">
    <cfRule type="containsText" dxfId="5806" priority="1318" operator="containsText" text="外">
      <formula>NOT(ISERROR(SEARCH("外",H53)))</formula>
    </cfRule>
  </conditionalFormatting>
  <conditionalFormatting sqref="H53:J53 M53:Q53 T53:X53 AA53:AE53 AH53:AJ53 H54 K54:O54 R54:V54 Y54:AC54 AF54:AJ54 H55:L55 O55:S55 V55:Z55 AC55:AG55 AJ55 H56:AJ58">
    <cfRule type="containsText" dxfId="5805" priority="1317" operator="containsText" text="－">
      <formula>NOT(ISERROR(SEARCH("－",H53)))</formula>
    </cfRule>
  </conditionalFormatting>
  <conditionalFormatting sqref="H62:AJ63 AI60:AJ61">
    <cfRule type="containsText" dxfId="5804" priority="1312" operator="containsText" text="退">
      <formula>NOT(ISERROR(SEARCH("退",H60)))</formula>
    </cfRule>
    <cfRule type="containsText" dxfId="5803" priority="1313" operator="containsText" text="入">
      <formula>NOT(ISERROR(SEARCH("入",H60)))</formula>
    </cfRule>
    <cfRule type="containsText" dxfId="5802" priority="1314" operator="containsText" text="入,退">
      <formula>NOT(ISERROR(SEARCH("入,退",H60)))</formula>
    </cfRule>
    <cfRule type="containsText" dxfId="5801" priority="1315" operator="containsText" text="入,退">
      <formula>NOT(ISERROR(SEARCH("入,退",H60)))</formula>
    </cfRule>
    <cfRule type="cellIs" dxfId="5800" priority="1316" operator="equal">
      <formula>"休"</formula>
    </cfRule>
  </conditionalFormatting>
  <conditionalFormatting sqref="H62:AJ63 AI60:AJ61">
    <cfRule type="containsText" dxfId="5799" priority="1311" operator="containsText" text="外">
      <formula>NOT(ISERROR(SEARCH("外",H60)))</formula>
    </cfRule>
  </conditionalFormatting>
  <conditionalFormatting sqref="H62:AJ63 AI60:AJ61">
    <cfRule type="containsText" dxfId="5798" priority="1310" operator="containsText" text="－">
      <formula>NOT(ISERROR(SEARCH("－",H60)))</formula>
    </cfRule>
  </conditionalFormatting>
  <conditionalFormatting sqref="J65 L65:O65 R65:U65 Y65:AA65 H66:AJ68 AF65:AH65">
    <cfRule type="containsText" dxfId="5797" priority="1305" operator="containsText" text="退">
      <formula>NOT(ISERROR(SEARCH("退",H65)))</formula>
    </cfRule>
    <cfRule type="containsText" dxfId="5796" priority="1306" operator="containsText" text="入">
      <formula>NOT(ISERROR(SEARCH("入",H65)))</formula>
    </cfRule>
    <cfRule type="containsText" dxfId="5795" priority="1307" operator="containsText" text="入,退">
      <formula>NOT(ISERROR(SEARCH("入,退",H65)))</formula>
    </cfRule>
    <cfRule type="containsText" dxfId="5794" priority="1308" operator="containsText" text="入,退">
      <formula>NOT(ISERROR(SEARCH("入,退",H65)))</formula>
    </cfRule>
    <cfRule type="cellIs" dxfId="5793" priority="1309" operator="equal">
      <formula>"休"</formula>
    </cfRule>
  </conditionalFormatting>
  <conditionalFormatting sqref="J65 L65:O65 R65:U65 Y65:AA65 H66:AJ68 AF65:AH65">
    <cfRule type="containsText" dxfId="5792" priority="1304" operator="containsText" text="外">
      <formula>NOT(ISERROR(SEARCH("外",H65)))</formula>
    </cfRule>
  </conditionalFormatting>
  <conditionalFormatting sqref="J65 L65:O65 R65:U65 Y65:AA65 H66:AJ68 AF65:AH65">
    <cfRule type="containsText" dxfId="5791" priority="1303" operator="containsText" text="－">
      <formula>NOT(ISERROR(SEARCH("－",H65)))</formula>
    </cfRule>
  </conditionalFormatting>
  <conditionalFormatting sqref="I65">
    <cfRule type="containsText" dxfId="5790" priority="1298" operator="containsText" text="退">
      <formula>NOT(ISERROR(SEARCH("退",I65)))</formula>
    </cfRule>
    <cfRule type="containsText" dxfId="5789" priority="1299" operator="containsText" text="入">
      <formula>NOT(ISERROR(SEARCH("入",I65)))</formula>
    </cfRule>
    <cfRule type="containsText" dxfId="5788" priority="1300" operator="containsText" text="入,退">
      <formula>NOT(ISERROR(SEARCH("入,退",I65)))</formula>
    </cfRule>
    <cfRule type="containsText" dxfId="5787" priority="1301" operator="containsText" text="入,退">
      <formula>NOT(ISERROR(SEARCH("入,退",I65)))</formula>
    </cfRule>
    <cfRule type="cellIs" dxfId="5786" priority="1302" operator="equal">
      <formula>"休"</formula>
    </cfRule>
  </conditionalFormatting>
  <conditionalFormatting sqref="I65">
    <cfRule type="containsText" dxfId="5785" priority="1297" operator="containsText" text="外">
      <formula>NOT(ISERROR(SEARCH("外",I65)))</formula>
    </cfRule>
  </conditionalFormatting>
  <conditionalFormatting sqref="I65">
    <cfRule type="containsText" dxfId="5784" priority="1296" operator="containsText" text="－">
      <formula>NOT(ISERROR(SEARCH("－",I65)))</formula>
    </cfRule>
  </conditionalFormatting>
  <conditionalFormatting sqref="K65">
    <cfRule type="containsText" dxfId="5783" priority="1291" operator="containsText" text="退">
      <formula>NOT(ISERROR(SEARCH("退",K65)))</formula>
    </cfRule>
    <cfRule type="containsText" dxfId="5782" priority="1292" operator="containsText" text="入">
      <formula>NOT(ISERROR(SEARCH("入",K65)))</formula>
    </cfRule>
    <cfRule type="containsText" dxfId="5781" priority="1293" operator="containsText" text="入,退">
      <formula>NOT(ISERROR(SEARCH("入,退",K65)))</formula>
    </cfRule>
    <cfRule type="containsText" dxfId="5780" priority="1294" operator="containsText" text="入,退">
      <formula>NOT(ISERROR(SEARCH("入,退",K65)))</formula>
    </cfRule>
    <cfRule type="cellIs" dxfId="5779" priority="1295" operator="equal">
      <formula>"休"</formula>
    </cfRule>
  </conditionalFormatting>
  <conditionalFormatting sqref="K65">
    <cfRule type="containsText" dxfId="5778" priority="1290" operator="containsText" text="外">
      <formula>NOT(ISERROR(SEARCH("外",K65)))</formula>
    </cfRule>
  </conditionalFormatting>
  <conditionalFormatting sqref="K65">
    <cfRule type="containsText" dxfId="5777" priority="1289" operator="containsText" text="－">
      <formula>NOT(ISERROR(SEARCH("－",K65)))</formula>
    </cfRule>
  </conditionalFormatting>
  <conditionalFormatting sqref="V65">
    <cfRule type="containsText" dxfId="5776" priority="1284" operator="containsText" text="退">
      <formula>NOT(ISERROR(SEARCH("退",V65)))</formula>
    </cfRule>
    <cfRule type="containsText" dxfId="5775" priority="1285" operator="containsText" text="入">
      <formula>NOT(ISERROR(SEARCH("入",V65)))</formula>
    </cfRule>
    <cfRule type="containsText" dxfId="5774" priority="1286" operator="containsText" text="入,退">
      <formula>NOT(ISERROR(SEARCH("入,退",V65)))</formula>
    </cfRule>
    <cfRule type="containsText" dxfId="5773" priority="1287" operator="containsText" text="入,退">
      <formula>NOT(ISERROR(SEARCH("入,退",V65)))</formula>
    </cfRule>
    <cfRule type="cellIs" dxfId="5772" priority="1288" operator="equal">
      <formula>"休"</formula>
    </cfRule>
  </conditionalFormatting>
  <conditionalFormatting sqref="V65">
    <cfRule type="containsText" dxfId="5771" priority="1283" operator="containsText" text="外">
      <formula>NOT(ISERROR(SEARCH("外",V65)))</formula>
    </cfRule>
  </conditionalFormatting>
  <conditionalFormatting sqref="V65">
    <cfRule type="containsText" dxfId="5770" priority="1282" operator="containsText" text="－">
      <formula>NOT(ISERROR(SEARCH("－",V65)))</formula>
    </cfRule>
  </conditionalFormatting>
  <conditionalFormatting sqref="AB65:AC65">
    <cfRule type="containsText" dxfId="5769" priority="1277" operator="containsText" text="退">
      <formula>NOT(ISERROR(SEARCH("退",AB65)))</formula>
    </cfRule>
    <cfRule type="containsText" dxfId="5768" priority="1278" operator="containsText" text="入">
      <formula>NOT(ISERROR(SEARCH("入",AB65)))</formula>
    </cfRule>
    <cfRule type="containsText" dxfId="5767" priority="1279" operator="containsText" text="入,退">
      <formula>NOT(ISERROR(SEARCH("入,退",AB65)))</formula>
    </cfRule>
    <cfRule type="containsText" dxfId="5766" priority="1280" operator="containsText" text="入,退">
      <formula>NOT(ISERROR(SEARCH("入,退",AB65)))</formula>
    </cfRule>
    <cfRule type="cellIs" dxfId="5765" priority="1281" operator="equal">
      <formula>"休"</formula>
    </cfRule>
  </conditionalFormatting>
  <conditionalFormatting sqref="AB65:AC65">
    <cfRule type="containsText" dxfId="5764" priority="1276" operator="containsText" text="外">
      <formula>NOT(ISERROR(SEARCH("外",AB65)))</formula>
    </cfRule>
  </conditionalFormatting>
  <conditionalFormatting sqref="AB65:AC65">
    <cfRule type="containsText" dxfId="5763" priority="1275" operator="containsText" text="－">
      <formula>NOT(ISERROR(SEARCH("－",AB65)))</formula>
    </cfRule>
  </conditionalFormatting>
  <conditionalFormatting sqref="F76:AJ76">
    <cfRule type="containsText" dxfId="5762" priority="1273" operator="containsText" text="日">
      <formula>NOT(ISERROR(SEARCH("日",F76)))</formula>
    </cfRule>
    <cfRule type="containsText" dxfId="5761" priority="1274" operator="containsText" text="土">
      <formula>NOT(ISERROR(SEARCH("土",F76)))</formula>
    </cfRule>
  </conditionalFormatting>
  <conditionalFormatting sqref="F76:AJ76">
    <cfRule type="containsText" dxfId="5760" priority="1266" operator="containsText" text="その他">
      <formula>NOT(ISERROR(SEARCH("その他",F76)))</formula>
    </cfRule>
    <cfRule type="containsText" dxfId="5759" priority="1267" operator="containsText" text="冬休">
      <formula>NOT(ISERROR(SEARCH("冬休",F76)))</formula>
    </cfRule>
    <cfRule type="containsText" dxfId="5758" priority="1268" operator="containsText" text="夏休">
      <formula>NOT(ISERROR(SEARCH("夏休",F76)))</formula>
    </cfRule>
    <cfRule type="containsText" dxfId="5757" priority="1269" operator="containsText" text="製作">
      <formula>NOT(ISERROR(SEARCH("製作",F76)))</formula>
    </cfRule>
    <cfRule type="cellIs" dxfId="5756" priority="1270" operator="equal">
      <formula>"中止,製作"</formula>
    </cfRule>
    <cfRule type="containsText" dxfId="5755" priority="1271" operator="containsText" text="中止,製作,夏休,冬休,その他">
      <formula>NOT(ISERROR(SEARCH("中止,製作,夏休,冬休,その他",F76)))</formula>
    </cfRule>
    <cfRule type="containsText" dxfId="5754" priority="1272" operator="containsText" text="中止">
      <formula>NOT(ISERROR(SEARCH("中止",F76)))</formula>
    </cfRule>
  </conditionalFormatting>
  <conditionalFormatting sqref="F83:AJ83">
    <cfRule type="containsText" dxfId="5753" priority="1264" operator="containsText" text="日">
      <formula>NOT(ISERROR(SEARCH("日",F83)))</formula>
    </cfRule>
    <cfRule type="containsText" dxfId="5752" priority="1265" operator="containsText" text="土">
      <formula>NOT(ISERROR(SEARCH("土",F83)))</formula>
    </cfRule>
  </conditionalFormatting>
  <conditionalFormatting sqref="F83:AJ83">
    <cfRule type="containsText" dxfId="5751" priority="1257" operator="containsText" text="その他">
      <formula>NOT(ISERROR(SEARCH("その他",F83)))</formula>
    </cfRule>
    <cfRule type="containsText" dxfId="5750" priority="1258" operator="containsText" text="冬休">
      <formula>NOT(ISERROR(SEARCH("冬休",F83)))</formula>
    </cfRule>
    <cfRule type="containsText" dxfId="5749" priority="1259" operator="containsText" text="夏休">
      <formula>NOT(ISERROR(SEARCH("夏休",F83)))</formula>
    </cfRule>
    <cfRule type="containsText" dxfId="5748" priority="1260" operator="containsText" text="製作">
      <formula>NOT(ISERROR(SEARCH("製作",F83)))</formula>
    </cfRule>
    <cfRule type="cellIs" dxfId="5747" priority="1261" operator="equal">
      <formula>"中止,製作"</formula>
    </cfRule>
    <cfRule type="containsText" dxfId="5746" priority="1262" operator="containsText" text="中止,製作,夏休,冬休,その他">
      <formula>NOT(ISERROR(SEARCH("中止,製作,夏休,冬休,その他",F83)))</formula>
    </cfRule>
    <cfRule type="containsText" dxfId="5745" priority="1263" operator="containsText" text="中止">
      <formula>NOT(ISERROR(SEARCH("中止",F83)))</formula>
    </cfRule>
  </conditionalFormatting>
  <conditionalFormatting sqref="F77:AJ77 H78:AJ78 F79:I79 L79:P79 S79:W79 Z79:AD79 AG79:AJ79 F80:AJ80 F82:AJ82 G81:L81 N81:S81 U81:AJ81">
    <cfRule type="containsText" dxfId="5744" priority="1252" operator="containsText" text="退">
      <formula>NOT(ISERROR(SEARCH("退",F77)))</formula>
    </cfRule>
    <cfRule type="containsText" dxfId="5743" priority="1253" operator="containsText" text="入">
      <formula>NOT(ISERROR(SEARCH("入",F77)))</formula>
    </cfRule>
    <cfRule type="containsText" dxfId="5742" priority="1254" operator="containsText" text="入,退">
      <formula>NOT(ISERROR(SEARCH("入,退",F77)))</formula>
    </cfRule>
    <cfRule type="containsText" dxfId="5741" priority="1255" operator="containsText" text="入,退">
      <formula>NOT(ISERROR(SEARCH("入,退",F77)))</formula>
    </cfRule>
    <cfRule type="cellIs" dxfId="5740" priority="1256" operator="equal">
      <formula>"休"</formula>
    </cfRule>
  </conditionalFormatting>
  <conditionalFormatting sqref="F77:AJ77 H78:AJ78 F79:I79 L79:P79 S79:W79 Z79:AD79 AG79:AJ79 F80:AJ80 F82:AJ82 G81:L81 N81:S81 U81:AJ81">
    <cfRule type="containsText" dxfId="5739" priority="1251" operator="containsText" text="外">
      <formula>NOT(ISERROR(SEARCH("外",F77)))</formula>
    </cfRule>
  </conditionalFormatting>
  <conditionalFormatting sqref="F77:AJ77 H78:AJ78 F79:I79 L79:P79 S79:W79 Z79:AD79 AG79:AJ79 F80:AJ80 F82:AJ82 G81:L81 N81:S81 U81:AJ81">
    <cfRule type="containsText" dxfId="5738" priority="1250" operator="containsText" text="－">
      <formula>NOT(ISERROR(SEARCH("－",F77)))</formula>
    </cfRule>
  </conditionalFormatting>
  <conditionalFormatting sqref="F84:AJ87">
    <cfRule type="containsText" dxfId="5737" priority="1245" operator="containsText" text="退">
      <formula>NOT(ISERROR(SEARCH("退",F84)))</formula>
    </cfRule>
    <cfRule type="containsText" dxfId="5736" priority="1246" operator="containsText" text="入">
      <formula>NOT(ISERROR(SEARCH("入",F84)))</formula>
    </cfRule>
    <cfRule type="containsText" dxfId="5735" priority="1247" operator="containsText" text="入,退">
      <formula>NOT(ISERROR(SEARCH("入,退",F84)))</formula>
    </cfRule>
    <cfRule type="containsText" dxfId="5734" priority="1248" operator="containsText" text="入,退">
      <formula>NOT(ISERROR(SEARCH("入,退",F84)))</formula>
    </cfRule>
    <cfRule type="cellIs" dxfId="5733" priority="1249" operator="equal">
      <formula>"休"</formula>
    </cfRule>
  </conditionalFormatting>
  <conditionalFormatting sqref="F84:AJ87">
    <cfRule type="containsText" dxfId="5732" priority="1244" operator="containsText" text="外">
      <formula>NOT(ISERROR(SEARCH("外",F84)))</formula>
    </cfRule>
  </conditionalFormatting>
  <conditionalFormatting sqref="F84:AJ87">
    <cfRule type="containsText" dxfId="5731" priority="1243" operator="containsText" text="－">
      <formula>NOT(ISERROR(SEARCH("－",F84)))</formula>
    </cfRule>
  </conditionalFormatting>
  <conditionalFormatting sqref="F89:AJ92">
    <cfRule type="containsText" dxfId="5730" priority="1238" operator="containsText" text="退">
      <formula>NOT(ISERROR(SEARCH("退",F89)))</formula>
    </cfRule>
    <cfRule type="containsText" dxfId="5729" priority="1239" operator="containsText" text="入">
      <formula>NOT(ISERROR(SEARCH("入",F89)))</formula>
    </cfRule>
    <cfRule type="containsText" dxfId="5728" priority="1240" operator="containsText" text="入,退">
      <formula>NOT(ISERROR(SEARCH("入,退",F89)))</formula>
    </cfRule>
    <cfRule type="containsText" dxfId="5727" priority="1241" operator="containsText" text="入,退">
      <formula>NOT(ISERROR(SEARCH("入,退",F89)))</formula>
    </cfRule>
    <cfRule type="cellIs" dxfId="5726" priority="1242" operator="equal">
      <formula>"休"</formula>
    </cfRule>
  </conditionalFormatting>
  <conditionalFormatting sqref="F89:AJ92">
    <cfRule type="containsText" dxfId="5725" priority="1237" operator="containsText" text="外">
      <formula>NOT(ISERROR(SEARCH("外",F89)))</formula>
    </cfRule>
  </conditionalFormatting>
  <conditionalFormatting sqref="F89:AJ92">
    <cfRule type="containsText" dxfId="5724" priority="1236" operator="containsText" text="－">
      <formula>NOT(ISERROR(SEARCH("－",F89)))</formula>
    </cfRule>
  </conditionalFormatting>
  <conditionalFormatting sqref="K53:L53">
    <cfRule type="containsText" dxfId="5723" priority="1231" operator="containsText" text="退">
      <formula>NOT(ISERROR(SEARCH("退",K53)))</formula>
    </cfRule>
    <cfRule type="containsText" dxfId="5722" priority="1232" operator="containsText" text="入">
      <formula>NOT(ISERROR(SEARCH("入",K53)))</formula>
    </cfRule>
    <cfRule type="containsText" dxfId="5721" priority="1233" operator="containsText" text="入,退">
      <formula>NOT(ISERROR(SEARCH("入,退",K53)))</formula>
    </cfRule>
    <cfRule type="containsText" dxfId="5720" priority="1234" operator="containsText" text="入,退">
      <formula>NOT(ISERROR(SEARCH("入,退",K53)))</formula>
    </cfRule>
    <cfRule type="cellIs" dxfId="5719" priority="1235" operator="equal">
      <formula>"休"</formula>
    </cfRule>
  </conditionalFormatting>
  <conditionalFormatting sqref="K53:L53">
    <cfRule type="containsText" dxfId="5718" priority="1230" operator="containsText" text="外">
      <formula>NOT(ISERROR(SEARCH("外",K53)))</formula>
    </cfRule>
  </conditionalFormatting>
  <conditionalFormatting sqref="K53:L53">
    <cfRule type="containsText" dxfId="5717" priority="1229" operator="containsText" text="－">
      <formula>NOT(ISERROR(SEARCH("－",K53)))</formula>
    </cfRule>
  </conditionalFormatting>
  <conditionalFormatting sqref="R53:S53">
    <cfRule type="containsText" dxfId="5716" priority="1224" operator="containsText" text="退">
      <formula>NOT(ISERROR(SEARCH("退",R53)))</formula>
    </cfRule>
    <cfRule type="containsText" dxfId="5715" priority="1225" operator="containsText" text="入">
      <formula>NOT(ISERROR(SEARCH("入",R53)))</formula>
    </cfRule>
    <cfRule type="containsText" dxfId="5714" priority="1226" operator="containsText" text="入,退">
      <formula>NOT(ISERROR(SEARCH("入,退",R53)))</formula>
    </cfRule>
    <cfRule type="containsText" dxfId="5713" priority="1227" operator="containsText" text="入,退">
      <formula>NOT(ISERROR(SEARCH("入,退",R53)))</formula>
    </cfRule>
    <cfRule type="cellIs" dxfId="5712" priority="1228" operator="equal">
      <formula>"休"</formula>
    </cfRule>
  </conditionalFormatting>
  <conditionalFormatting sqref="R53:S53">
    <cfRule type="containsText" dxfId="5711" priority="1223" operator="containsText" text="外">
      <formula>NOT(ISERROR(SEARCH("外",R53)))</formula>
    </cfRule>
  </conditionalFormatting>
  <conditionalFormatting sqref="R53:S53">
    <cfRule type="containsText" dxfId="5710" priority="1222" operator="containsText" text="－">
      <formula>NOT(ISERROR(SEARCH("－",R53)))</formula>
    </cfRule>
  </conditionalFormatting>
  <conditionalFormatting sqref="Y53:Z53">
    <cfRule type="containsText" dxfId="5709" priority="1217" operator="containsText" text="退">
      <formula>NOT(ISERROR(SEARCH("退",Y53)))</formula>
    </cfRule>
    <cfRule type="containsText" dxfId="5708" priority="1218" operator="containsText" text="入">
      <formula>NOT(ISERROR(SEARCH("入",Y53)))</formula>
    </cfRule>
    <cfRule type="containsText" dxfId="5707" priority="1219" operator="containsText" text="入,退">
      <formula>NOT(ISERROR(SEARCH("入,退",Y53)))</formula>
    </cfRule>
    <cfRule type="containsText" dxfId="5706" priority="1220" operator="containsText" text="入,退">
      <formula>NOT(ISERROR(SEARCH("入,退",Y53)))</formula>
    </cfRule>
    <cfRule type="cellIs" dxfId="5705" priority="1221" operator="equal">
      <formula>"休"</formula>
    </cfRule>
  </conditionalFormatting>
  <conditionalFormatting sqref="Y53:Z53">
    <cfRule type="containsText" dxfId="5704" priority="1216" operator="containsText" text="外">
      <formula>NOT(ISERROR(SEARCH("外",Y53)))</formula>
    </cfRule>
  </conditionalFormatting>
  <conditionalFormatting sqref="Y53:Z53">
    <cfRule type="containsText" dxfId="5703" priority="1215" operator="containsText" text="－">
      <formula>NOT(ISERROR(SEARCH("－",Y53)))</formula>
    </cfRule>
  </conditionalFormatting>
  <conditionalFormatting sqref="AF53:AG53">
    <cfRule type="containsText" dxfId="5702" priority="1210" operator="containsText" text="退">
      <formula>NOT(ISERROR(SEARCH("退",AF53)))</formula>
    </cfRule>
    <cfRule type="containsText" dxfId="5701" priority="1211" operator="containsText" text="入">
      <formula>NOT(ISERROR(SEARCH("入",AF53)))</formula>
    </cfRule>
    <cfRule type="containsText" dxfId="5700" priority="1212" operator="containsText" text="入,退">
      <formula>NOT(ISERROR(SEARCH("入,退",AF53)))</formula>
    </cfRule>
    <cfRule type="containsText" dxfId="5699" priority="1213" operator="containsText" text="入,退">
      <formula>NOT(ISERROR(SEARCH("入,退",AF53)))</formula>
    </cfRule>
    <cfRule type="cellIs" dxfId="5698" priority="1214" operator="equal">
      <formula>"休"</formula>
    </cfRule>
  </conditionalFormatting>
  <conditionalFormatting sqref="AF53:AG53">
    <cfRule type="containsText" dxfId="5697" priority="1209" operator="containsText" text="外">
      <formula>NOT(ISERROR(SEARCH("外",AF53)))</formula>
    </cfRule>
  </conditionalFormatting>
  <conditionalFormatting sqref="AF53:AG53">
    <cfRule type="containsText" dxfId="5696" priority="1208" operator="containsText" text="－">
      <formula>NOT(ISERROR(SEARCH("－",AF53)))</formula>
    </cfRule>
  </conditionalFormatting>
  <conditionalFormatting sqref="I54:J54">
    <cfRule type="containsText" dxfId="5695" priority="1203" operator="containsText" text="退">
      <formula>NOT(ISERROR(SEARCH("退",I54)))</formula>
    </cfRule>
    <cfRule type="containsText" dxfId="5694" priority="1204" operator="containsText" text="入">
      <formula>NOT(ISERROR(SEARCH("入",I54)))</formula>
    </cfRule>
    <cfRule type="containsText" dxfId="5693" priority="1205" operator="containsText" text="入,退">
      <formula>NOT(ISERROR(SEARCH("入,退",I54)))</formula>
    </cfRule>
    <cfRule type="containsText" dxfId="5692" priority="1206" operator="containsText" text="入,退">
      <formula>NOT(ISERROR(SEARCH("入,退",I54)))</formula>
    </cfRule>
    <cfRule type="cellIs" dxfId="5691" priority="1207" operator="equal">
      <formula>"休"</formula>
    </cfRule>
  </conditionalFormatting>
  <conditionalFormatting sqref="I54:J54">
    <cfRule type="containsText" dxfId="5690" priority="1202" operator="containsText" text="外">
      <formula>NOT(ISERROR(SEARCH("外",I54)))</formula>
    </cfRule>
  </conditionalFormatting>
  <conditionalFormatting sqref="I54:J54">
    <cfRule type="containsText" dxfId="5689" priority="1201" operator="containsText" text="－">
      <formula>NOT(ISERROR(SEARCH("－",I54)))</formula>
    </cfRule>
  </conditionalFormatting>
  <conditionalFormatting sqref="P54:Q54">
    <cfRule type="containsText" dxfId="5688" priority="1196" operator="containsText" text="退">
      <formula>NOT(ISERROR(SEARCH("退",P54)))</formula>
    </cfRule>
    <cfRule type="containsText" dxfId="5687" priority="1197" operator="containsText" text="入">
      <formula>NOT(ISERROR(SEARCH("入",P54)))</formula>
    </cfRule>
    <cfRule type="containsText" dxfId="5686" priority="1198" operator="containsText" text="入,退">
      <formula>NOT(ISERROR(SEARCH("入,退",P54)))</formula>
    </cfRule>
    <cfRule type="containsText" dxfId="5685" priority="1199" operator="containsText" text="入,退">
      <formula>NOT(ISERROR(SEARCH("入,退",P54)))</formula>
    </cfRule>
    <cfRule type="cellIs" dxfId="5684" priority="1200" operator="equal">
      <formula>"休"</formula>
    </cfRule>
  </conditionalFormatting>
  <conditionalFormatting sqref="P54:Q54">
    <cfRule type="containsText" dxfId="5683" priority="1195" operator="containsText" text="外">
      <formula>NOT(ISERROR(SEARCH("外",P54)))</formula>
    </cfRule>
  </conditionalFormatting>
  <conditionalFormatting sqref="P54:Q54">
    <cfRule type="containsText" dxfId="5682" priority="1194" operator="containsText" text="－">
      <formula>NOT(ISERROR(SEARCH("－",P54)))</formula>
    </cfRule>
  </conditionalFormatting>
  <conditionalFormatting sqref="W54:X54">
    <cfRule type="containsText" dxfId="5681" priority="1189" operator="containsText" text="退">
      <formula>NOT(ISERROR(SEARCH("退",W54)))</formula>
    </cfRule>
    <cfRule type="containsText" dxfId="5680" priority="1190" operator="containsText" text="入">
      <formula>NOT(ISERROR(SEARCH("入",W54)))</formula>
    </cfRule>
    <cfRule type="containsText" dxfId="5679" priority="1191" operator="containsText" text="入,退">
      <formula>NOT(ISERROR(SEARCH("入,退",W54)))</formula>
    </cfRule>
    <cfRule type="containsText" dxfId="5678" priority="1192" operator="containsText" text="入,退">
      <formula>NOT(ISERROR(SEARCH("入,退",W54)))</formula>
    </cfRule>
    <cfRule type="cellIs" dxfId="5677" priority="1193" operator="equal">
      <formula>"休"</formula>
    </cfRule>
  </conditionalFormatting>
  <conditionalFormatting sqref="W54:X54">
    <cfRule type="containsText" dxfId="5676" priority="1188" operator="containsText" text="外">
      <formula>NOT(ISERROR(SEARCH("外",W54)))</formula>
    </cfRule>
  </conditionalFormatting>
  <conditionalFormatting sqref="W54:X54">
    <cfRule type="containsText" dxfId="5675" priority="1187" operator="containsText" text="－">
      <formula>NOT(ISERROR(SEARCH("－",W54)))</formula>
    </cfRule>
  </conditionalFormatting>
  <conditionalFormatting sqref="AD54:AE54">
    <cfRule type="containsText" dxfId="5674" priority="1182" operator="containsText" text="退">
      <formula>NOT(ISERROR(SEARCH("退",AD54)))</formula>
    </cfRule>
    <cfRule type="containsText" dxfId="5673" priority="1183" operator="containsText" text="入">
      <formula>NOT(ISERROR(SEARCH("入",AD54)))</formula>
    </cfRule>
    <cfRule type="containsText" dxfId="5672" priority="1184" operator="containsText" text="入,退">
      <formula>NOT(ISERROR(SEARCH("入,退",AD54)))</formula>
    </cfRule>
    <cfRule type="containsText" dxfId="5671" priority="1185" operator="containsText" text="入,退">
      <formula>NOT(ISERROR(SEARCH("入,退",AD54)))</formula>
    </cfRule>
    <cfRule type="cellIs" dxfId="5670" priority="1186" operator="equal">
      <formula>"休"</formula>
    </cfRule>
  </conditionalFormatting>
  <conditionalFormatting sqref="AD54:AE54">
    <cfRule type="containsText" dxfId="5669" priority="1181" operator="containsText" text="外">
      <formula>NOT(ISERROR(SEARCH("外",AD54)))</formula>
    </cfRule>
  </conditionalFormatting>
  <conditionalFormatting sqref="AD54:AE54">
    <cfRule type="containsText" dxfId="5668" priority="1180" operator="containsText" text="－">
      <formula>NOT(ISERROR(SEARCH("－",AD54)))</formula>
    </cfRule>
  </conditionalFormatting>
  <conditionalFormatting sqref="M55:N55">
    <cfRule type="containsText" dxfId="5667" priority="1175" operator="containsText" text="退">
      <formula>NOT(ISERROR(SEARCH("退",M55)))</formula>
    </cfRule>
    <cfRule type="containsText" dxfId="5666" priority="1176" operator="containsText" text="入">
      <formula>NOT(ISERROR(SEARCH("入",M55)))</formula>
    </cfRule>
    <cfRule type="containsText" dxfId="5665" priority="1177" operator="containsText" text="入,退">
      <formula>NOT(ISERROR(SEARCH("入,退",M55)))</formula>
    </cfRule>
    <cfRule type="containsText" dxfId="5664" priority="1178" operator="containsText" text="入,退">
      <formula>NOT(ISERROR(SEARCH("入,退",M55)))</formula>
    </cfRule>
    <cfRule type="cellIs" dxfId="5663" priority="1179" operator="equal">
      <formula>"休"</formula>
    </cfRule>
  </conditionalFormatting>
  <conditionalFormatting sqref="M55:N55">
    <cfRule type="containsText" dxfId="5662" priority="1174" operator="containsText" text="外">
      <formula>NOT(ISERROR(SEARCH("外",M55)))</formula>
    </cfRule>
  </conditionalFormatting>
  <conditionalFormatting sqref="M55:N55">
    <cfRule type="containsText" dxfId="5661" priority="1173" operator="containsText" text="－">
      <formula>NOT(ISERROR(SEARCH("－",M55)))</formula>
    </cfRule>
  </conditionalFormatting>
  <conditionalFormatting sqref="T55:U55">
    <cfRule type="containsText" dxfId="5660" priority="1168" operator="containsText" text="退">
      <formula>NOT(ISERROR(SEARCH("退",T55)))</formula>
    </cfRule>
    <cfRule type="containsText" dxfId="5659" priority="1169" operator="containsText" text="入">
      <formula>NOT(ISERROR(SEARCH("入",T55)))</formula>
    </cfRule>
    <cfRule type="containsText" dxfId="5658" priority="1170" operator="containsText" text="入,退">
      <formula>NOT(ISERROR(SEARCH("入,退",T55)))</formula>
    </cfRule>
    <cfRule type="containsText" dxfId="5657" priority="1171" operator="containsText" text="入,退">
      <formula>NOT(ISERROR(SEARCH("入,退",T55)))</formula>
    </cfRule>
    <cfRule type="cellIs" dxfId="5656" priority="1172" operator="equal">
      <formula>"休"</formula>
    </cfRule>
  </conditionalFormatting>
  <conditionalFormatting sqref="T55:U55">
    <cfRule type="containsText" dxfId="5655" priority="1167" operator="containsText" text="外">
      <formula>NOT(ISERROR(SEARCH("外",T55)))</formula>
    </cfRule>
  </conditionalFormatting>
  <conditionalFormatting sqref="T55:U55">
    <cfRule type="containsText" dxfId="5654" priority="1166" operator="containsText" text="－">
      <formula>NOT(ISERROR(SEARCH("－",T55)))</formula>
    </cfRule>
  </conditionalFormatting>
  <conditionalFormatting sqref="AA55:AB55">
    <cfRule type="containsText" dxfId="5653" priority="1161" operator="containsText" text="退">
      <formula>NOT(ISERROR(SEARCH("退",AA55)))</formula>
    </cfRule>
    <cfRule type="containsText" dxfId="5652" priority="1162" operator="containsText" text="入">
      <formula>NOT(ISERROR(SEARCH("入",AA55)))</formula>
    </cfRule>
    <cfRule type="containsText" dxfId="5651" priority="1163" operator="containsText" text="入,退">
      <formula>NOT(ISERROR(SEARCH("入,退",AA55)))</formula>
    </cfRule>
    <cfRule type="containsText" dxfId="5650" priority="1164" operator="containsText" text="入,退">
      <formula>NOT(ISERROR(SEARCH("入,退",AA55)))</formula>
    </cfRule>
    <cfRule type="cellIs" dxfId="5649" priority="1165" operator="equal">
      <formula>"休"</formula>
    </cfRule>
  </conditionalFormatting>
  <conditionalFormatting sqref="AA55:AB55">
    <cfRule type="containsText" dxfId="5648" priority="1160" operator="containsText" text="外">
      <formula>NOT(ISERROR(SEARCH("外",AA55)))</formula>
    </cfRule>
  </conditionalFormatting>
  <conditionalFormatting sqref="AA55:AB55">
    <cfRule type="containsText" dxfId="5647" priority="1159" operator="containsText" text="－">
      <formula>NOT(ISERROR(SEARCH("－",AA55)))</formula>
    </cfRule>
  </conditionalFormatting>
  <conditionalFormatting sqref="AH55:AI55">
    <cfRule type="containsText" dxfId="5646" priority="1154" operator="containsText" text="退">
      <formula>NOT(ISERROR(SEARCH("退",AH55)))</formula>
    </cfRule>
    <cfRule type="containsText" dxfId="5645" priority="1155" operator="containsText" text="入">
      <formula>NOT(ISERROR(SEARCH("入",AH55)))</formula>
    </cfRule>
    <cfRule type="containsText" dxfId="5644" priority="1156" operator="containsText" text="入,退">
      <formula>NOT(ISERROR(SEARCH("入,退",AH55)))</formula>
    </cfRule>
    <cfRule type="containsText" dxfId="5643" priority="1157" operator="containsText" text="入,退">
      <formula>NOT(ISERROR(SEARCH("入,退",AH55)))</formula>
    </cfRule>
    <cfRule type="cellIs" dxfId="5642" priority="1158" operator="equal">
      <formula>"休"</formula>
    </cfRule>
  </conditionalFormatting>
  <conditionalFormatting sqref="AH55:AI55">
    <cfRule type="containsText" dxfId="5641" priority="1153" operator="containsText" text="外">
      <formula>NOT(ISERROR(SEARCH("外",AH55)))</formula>
    </cfRule>
  </conditionalFormatting>
  <conditionalFormatting sqref="AH55:AI55">
    <cfRule type="containsText" dxfId="5640" priority="1152" operator="containsText" text="－">
      <formula>NOT(ISERROR(SEARCH("－",AH55)))</formula>
    </cfRule>
  </conditionalFormatting>
  <conditionalFormatting sqref="Q65">
    <cfRule type="containsText" dxfId="5639" priority="1147" operator="containsText" text="退">
      <formula>NOT(ISERROR(SEARCH("退",Q65)))</formula>
    </cfRule>
    <cfRule type="containsText" dxfId="5638" priority="1148" operator="containsText" text="入">
      <formula>NOT(ISERROR(SEARCH("入",Q65)))</formula>
    </cfRule>
    <cfRule type="containsText" dxfId="5637" priority="1149" operator="containsText" text="入,退">
      <formula>NOT(ISERROR(SEARCH("入,退",Q65)))</formula>
    </cfRule>
    <cfRule type="containsText" dxfId="5636" priority="1150" operator="containsText" text="入,退">
      <formula>NOT(ISERROR(SEARCH("入,退",Q65)))</formula>
    </cfRule>
    <cfRule type="cellIs" dxfId="5635" priority="1151" operator="equal">
      <formula>"休"</formula>
    </cfRule>
  </conditionalFormatting>
  <conditionalFormatting sqref="Q65">
    <cfRule type="containsText" dxfId="5634" priority="1146" operator="containsText" text="外">
      <formula>NOT(ISERROR(SEARCH("外",Q65)))</formula>
    </cfRule>
  </conditionalFormatting>
  <conditionalFormatting sqref="Q65">
    <cfRule type="containsText" dxfId="5633" priority="1145" operator="containsText" text="－">
      <formula>NOT(ISERROR(SEARCH("－",Q65)))</formula>
    </cfRule>
  </conditionalFormatting>
  <conditionalFormatting sqref="P65">
    <cfRule type="containsText" dxfId="5632" priority="1140" operator="containsText" text="退">
      <formula>NOT(ISERROR(SEARCH("退",P65)))</formula>
    </cfRule>
    <cfRule type="containsText" dxfId="5631" priority="1141" operator="containsText" text="入">
      <formula>NOT(ISERROR(SEARCH("入",P65)))</formula>
    </cfRule>
    <cfRule type="containsText" dxfId="5630" priority="1142" operator="containsText" text="入,退">
      <formula>NOT(ISERROR(SEARCH("入,退",P65)))</formula>
    </cfRule>
    <cfRule type="containsText" dxfId="5629" priority="1143" operator="containsText" text="入,退">
      <formula>NOT(ISERROR(SEARCH("入,退",P65)))</formula>
    </cfRule>
    <cfRule type="cellIs" dxfId="5628" priority="1144" operator="equal">
      <formula>"休"</formula>
    </cfRule>
  </conditionalFormatting>
  <conditionalFormatting sqref="P65">
    <cfRule type="containsText" dxfId="5627" priority="1139" operator="containsText" text="外">
      <formula>NOT(ISERROR(SEARCH("外",P65)))</formula>
    </cfRule>
  </conditionalFormatting>
  <conditionalFormatting sqref="P65">
    <cfRule type="containsText" dxfId="5626" priority="1138" operator="containsText" text="－">
      <formula>NOT(ISERROR(SEARCH("－",P65)))</formula>
    </cfRule>
  </conditionalFormatting>
  <conditionalFormatting sqref="X65">
    <cfRule type="containsText" dxfId="5625" priority="1133" operator="containsText" text="退">
      <formula>NOT(ISERROR(SEARCH("退",X65)))</formula>
    </cfRule>
    <cfRule type="containsText" dxfId="5624" priority="1134" operator="containsText" text="入">
      <formula>NOT(ISERROR(SEARCH("入",X65)))</formula>
    </cfRule>
    <cfRule type="containsText" dxfId="5623" priority="1135" operator="containsText" text="入,退">
      <formula>NOT(ISERROR(SEARCH("入,退",X65)))</formula>
    </cfRule>
    <cfRule type="containsText" dxfId="5622" priority="1136" operator="containsText" text="入,退">
      <formula>NOT(ISERROR(SEARCH("入,退",X65)))</formula>
    </cfRule>
    <cfRule type="cellIs" dxfId="5621" priority="1137" operator="equal">
      <formula>"休"</formula>
    </cfRule>
  </conditionalFormatting>
  <conditionalFormatting sqref="X65">
    <cfRule type="containsText" dxfId="5620" priority="1132" operator="containsText" text="外">
      <formula>NOT(ISERROR(SEARCH("外",X65)))</formula>
    </cfRule>
  </conditionalFormatting>
  <conditionalFormatting sqref="X65">
    <cfRule type="containsText" dxfId="5619" priority="1131" operator="containsText" text="－">
      <formula>NOT(ISERROR(SEARCH("－",X65)))</formula>
    </cfRule>
  </conditionalFormatting>
  <conditionalFormatting sqref="W65">
    <cfRule type="containsText" dxfId="5618" priority="1126" operator="containsText" text="退">
      <formula>NOT(ISERROR(SEARCH("退",W65)))</formula>
    </cfRule>
    <cfRule type="containsText" dxfId="5617" priority="1127" operator="containsText" text="入">
      <formula>NOT(ISERROR(SEARCH("入",W65)))</formula>
    </cfRule>
    <cfRule type="containsText" dxfId="5616" priority="1128" operator="containsText" text="入,退">
      <formula>NOT(ISERROR(SEARCH("入,退",W65)))</formula>
    </cfRule>
    <cfRule type="containsText" dxfId="5615" priority="1129" operator="containsText" text="入,退">
      <formula>NOT(ISERROR(SEARCH("入,退",W65)))</formula>
    </cfRule>
    <cfRule type="cellIs" dxfId="5614" priority="1130" operator="equal">
      <formula>"休"</formula>
    </cfRule>
  </conditionalFormatting>
  <conditionalFormatting sqref="W65">
    <cfRule type="containsText" dxfId="5613" priority="1125" operator="containsText" text="外">
      <formula>NOT(ISERROR(SEARCH("外",W65)))</formula>
    </cfRule>
  </conditionalFormatting>
  <conditionalFormatting sqref="W65">
    <cfRule type="containsText" dxfId="5612" priority="1124" operator="containsText" text="－">
      <formula>NOT(ISERROR(SEARCH("－",W65)))</formula>
    </cfRule>
  </conditionalFormatting>
  <conditionalFormatting sqref="AE65">
    <cfRule type="containsText" dxfId="5611" priority="1119" operator="containsText" text="退">
      <formula>NOT(ISERROR(SEARCH("退",AE65)))</formula>
    </cfRule>
    <cfRule type="containsText" dxfId="5610" priority="1120" operator="containsText" text="入">
      <formula>NOT(ISERROR(SEARCH("入",AE65)))</formula>
    </cfRule>
    <cfRule type="containsText" dxfId="5609" priority="1121" operator="containsText" text="入,退">
      <formula>NOT(ISERROR(SEARCH("入,退",AE65)))</formula>
    </cfRule>
    <cfRule type="containsText" dxfId="5608" priority="1122" operator="containsText" text="入,退">
      <formula>NOT(ISERROR(SEARCH("入,退",AE65)))</formula>
    </cfRule>
    <cfRule type="cellIs" dxfId="5607" priority="1123" operator="equal">
      <formula>"休"</formula>
    </cfRule>
  </conditionalFormatting>
  <conditionalFormatting sqref="AE65">
    <cfRule type="containsText" dxfId="5606" priority="1118" operator="containsText" text="外">
      <formula>NOT(ISERROR(SEARCH("外",AE65)))</formula>
    </cfRule>
  </conditionalFormatting>
  <conditionalFormatting sqref="AE65">
    <cfRule type="containsText" dxfId="5605" priority="1117" operator="containsText" text="－">
      <formula>NOT(ISERROR(SEARCH("－",AE65)))</formula>
    </cfRule>
  </conditionalFormatting>
  <conditionalFormatting sqref="AD65">
    <cfRule type="containsText" dxfId="5604" priority="1112" operator="containsText" text="退">
      <formula>NOT(ISERROR(SEARCH("退",AD65)))</formula>
    </cfRule>
    <cfRule type="containsText" dxfId="5603" priority="1113" operator="containsText" text="入">
      <formula>NOT(ISERROR(SEARCH("入",AD65)))</formula>
    </cfRule>
    <cfRule type="containsText" dxfId="5602" priority="1114" operator="containsText" text="入,退">
      <formula>NOT(ISERROR(SEARCH("入,退",AD65)))</formula>
    </cfRule>
    <cfRule type="containsText" dxfId="5601" priority="1115" operator="containsText" text="入,退">
      <formula>NOT(ISERROR(SEARCH("入,退",AD65)))</formula>
    </cfRule>
    <cfRule type="cellIs" dxfId="5600" priority="1116" operator="equal">
      <formula>"休"</formula>
    </cfRule>
  </conditionalFormatting>
  <conditionalFormatting sqref="AD65">
    <cfRule type="containsText" dxfId="5599" priority="1111" operator="containsText" text="外">
      <formula>NOT(ISERROR(SEARCH("外",AD65)))</formula>
    </cfRule>
  </conditionalFormatting>
  <conditionalFormatting sqref="AD65">
    <cfRule type="containsText" dxfId="5598" priority="1110" operator="containsText" text="－">
      <formula>NOT(ISERROR(SEARCH("－",AD65)))</formula>
    </cfRule>
  </conditionalFormatting>
  <conditionalFormatting sqref="AJ65">
    <cfRule type="containsText" dxfId="5597" priority="1105" operator="containsText" text="退">
      <formula>NOT(ISERROR(SEARCH("退",AJ65)))</formula>
    </cfRule>
    <cfRule type="containsText" dxfId="5596" priority="1106" operator="containsText" text="入">
      <formula>NOT(ISERROR(SEARCH("入",AJ65)))</formula>
    </cfRule>
    <cfRule type="containsText" dxfId="5595" priority="1107" operator="containsText" text="入,退">
      <formula>NOT(ISERROR(SEARCH("入,退",AJ65)))</formula>
    </cfRule>
    <cfRule type="containsText" dxfId="5594" priority="1108" operator="containsText" text="入,退">
      <formula>NOT(ISERROR(SEARCH("入,退",AJ65)))</formula>
    </cfRule>
    <cfRule type="cellIs" dxfId="5593" priority="1109" operator="equal">
      <formula>"休"</formula>
    </cfRule>
  </conditionalFormatting>
  <conditionalFormatting sqref="AJ65">
    <cfRule type="containsText" dxfId="5592" priority="1104" operator="containsText" text="外">
      <formula>NOT(ISERROR(SEARCH("外",AJ65)))</formula>
    </cfRule>
  </conditionalFormatting>
  <conditionalFormatting sqref="AJ65">
    <cfRule type="containsText" dxfId="5591" priority="1103" operator="containsText" text="－">
      <formula>NOT(ISERROR(SEARCH("－",AJ65)))</formula>
    </cfRule>
  </conditionalFormatting>
  <conditionalFormatting sqref="AI65">
    <cfRule type="containsText" dxfId="5590" priority="1098" operator="containsText" text="退">
      <formula>NOT(ISERROR(SEARCH("退",AI65)))</formula>
    </cfRule>
    <cfRule type="containsText" dxfId="5589" priority="1099" operator="containsText" text="入">
      <formula>NOT(ISERROR(SEARCH("入",AI65)))</formula>
    </cfRule>
    <cfRule type="containsText" dxfId="5588" priority="1100" operator="containsText" text="入,退">
      <formula>NOT(ISERROR(SEARCH("入,退",AI65)))</formula>
    </cfRule>
    <cfRule type="containsText" dxfId="5587" priority="1101" operator="containsText" text="入,退">
      <formula>NOT(ISERROR(SEARCH("入,退",AI65)))</formula>
    </cfRule>
    <cfRule type="cellIs" dxfId="5586" priority="1102" operator="equal">
      <formula>"休"</formula>
    </cfRule>
  </conditionalFormatting>
  <conditionalFormatting sqref="AI65">
    <cfRule type="containsText" dxfId="5585" priority="1097" operator="containsText" text="外">
      <formula>NOT(ISERROR(SEARCH("外",AI65)))</formula>
    </cfRule>
  </conditionalFormatting>
  <conditionalFormatting sqref="AI65">
    <cfRule type="containsText" dxfId="5584" priority="1096" operator="containsText" text="－">
      <formula>NOT(ISERROR(SEARCH("－",AI65)))</formula>
    </cfRule>
  </conditionalFormatting>
  <conditionalFormatting sqref="AJ36:AJ39">
    <cfRule type="containsText" dxfId="5583" priority="1091" operator="containsText" text="退">
      <formula>NOT(ISERROR(SEARCH("退",AJ36)))</formula>
    </cfRule>
    <cfRule type="containsText" dxfId="5582" priority="1092" operator="containsText" text="入">
      <formula>NOT(ISERROR(SEARCH("入",AJ36)))</formula>
    </cfRule>
    <cfRule type="containsText" dxfId="5581" priority="1093" operator="containsText" text="入,退">
      <formula>NOT(ISERROR(SEARCH("入,退",AJ36)))</formula>
    </cfRule>
    <cfRule type="containsText" dxfId="5580" priority="1094" operator="containsText" text="入,退">
      <formula>NOT(ISERROR(SEARCH("入,退",AJ36)))</formula>
    </cfRule>
    <cfRule type="cellIs" dxfId="5579" priority="1095" operator="equal">
      <formula>"休"</formula>
    </cfRule>
  </conditionalFormatting>
  <conditionalFormatting sqref="AJ36:AJ39">
    <cfRule type="containsText" dxfId="5578" priority="1090" operator="containsText" text="外">
      <formula>NOT(ISERROR(SEARCH("外",AJ36)))</formula>
    </cfRule>
  </conditionalFormatting>
  <conditionalFormatting sqref="AJ38">
    <cfRule type="containsText" dxfId="5577" priority="1089" operator="containsText" text="－">
      <formula>NOT(ISERROR(SEARCH("－",AJ38)))</formula>
    </cfRule>
  </conditionalFormatting>
  <conditionalFormatting sqref="AJ36:AJ39">
    <cfRule type="containsText" dxfId="5576" priority="1088" operator="containsText" text="－">
      <formula>NOT(ISERROR(SEARCH("－",AJ36)))</formula>
    </cfRule>
  </conditionalFormatting>
  <conditionalFormatting sqref="F53:F54 F56:F58">
    <cfRule type="containsText" dxfId="5575" priority="1083" operator="containsText" text="退">
      <formula>NOT(ISERROR(SEARCH("退",F53)))</formula>
    </cfRule>
    <cfRule type="containsText" dxfId="5574" priority="1084" operator="containsText" text="入">
      <formula>NOT(ISERROR(SEARCH("入",F53)))</formula>
    </cfRule>
    <cfRule type="containsText" dxfId="5573" priority="1085" operator="containsText" text="入,退">
      <formula>NOT(ISERROR(SEARCH("入,退",F53)))</formula>
    </cfRule>
    <cfRule type="containsText" dxfId="5572" priority="1086" operator="containsText" text="入,退">
      <formula>NOT(ISERROR(SEARCH("入,退",F53)))</formula>
    </cfRule>
    <cfRule type="cellIs" dxfId="5571" priority="1087" operator="equal">
      <formula>"休"</formula>
    </cfRule>
  </conditionalFormatting>
  <conditionalFormatting sqref="F53:F54 F56:F58">
    <cfRule type="containsText" dxfId="5570" priority="1082" operator="containsText" text="外">
      <formula>NOT(ISERROR(SEARCH("外",F53)))</formula>
    </cfRule>
  </conditionalFormatting>
  <conditionalFormatting sqref="F57">
    <cfRule type="containsText" dxfId="5569" priority="1081" operator="containsText" text="－">
      <formula>NOT(ISERROR(SEARCH("－",F57)))</formula>
    </cfRule>
  </conditionalFormatting>
  <conditionalFormatting sqref="F53:F54 F56:F58">
    <cfRule type="containsText" dxfId="5568" priority="1080" operator="containsText" text="－">
      <formula>NOT(ISERROR(SEARCH("－",F53)))</formula>
    </cfRule>
  </conditionalFormatting>
  <conditionalFormatting sqref="F59">
    <cfRule type="containsText" dxfId="5567" priority="1078" operator="containsText" text="日">
      <formula>NOT(ISERROR(SEARCH("日",F59)))</formula>
    </cfRule>
    <cfRule type="containsText" dxfId="5566" priority="1079" operator="containsText" text="土">
      <formula>NOT(ISERROR(SEARCH("土",F59)))</formula>
    </cfRule>
  </conditionalFormatting>
  <conditionalFormatting sqref="F59">
    <cfRule type="containsText" dxfId="5565" priority="1071" operator="containsText" text="その他">
      <formula>NOT(ISERROR(SEARCH("その他",F59)))</formula>
    </cfRule>
    <cfRule type="containsText" dxfId="5564" priority="1072" operator="containsText" text="冬休">
      <formula>NOT(ISERROR(SEARCH("冬休",F59)))</formula>
    </cfRule>
    <cfRule type="containsText" dxfId="5563" priority="1073" operator="containsText" text="夏休">
      <formula>NOT(ISERROR(SEARCH("夏休",F59)))</formula>
    </cfRule>
    <cfRule type="containsText" dxfId="5562" priority="1074" operator="containsText" text="製作">
      <formula>NOT(ISERROR(SEARCH("製作",F59)))</formula>
    </cfRule>
    <cfRule type="cellIs" dxfId="5561" priority="1075" operator="equal">
      <formula>"中止,製作"</formula>
    </cfRule>
    <cfRule type="containsText" dxfId="5560" priority="1076" operator="containsText" text="中止,製作,夏休,冬休,その他">
      <formula>NOT(ISERROR(SEARCH("中止,製作,夏休,冬休,その他",F59)))</formula>
    </cfRule>
    <cfRule type="containsText" dxfId="5559" priority="1077" operator="containsText" text="中止">
      <formula>NOT(ISERROR(SEARCH("中止",F59)))</formula>
    </cfRule>
  </conditionalFormatting>
  <conditionalFormatting sqref="F64">
    <cfRule type="containsText" dxfId="5558" priority="1069" operator="containsText" text="日">
      <formula>NOT(ISERROR(SEARCH("日",F64)))</formula>
    </cfRule>
    <cfRule type="containsText" dxfId="5557" priority="1070" operator="containsText" text="土">
      <formula>NOT(ISERROR(SEARCH("土",F64)))</formula>
    </cfRule>
  </conditionalFormatting>
  <conditionalFormatting sqref="F64">
    <cfRule type="containsText" dxfId="5556" priority="1062" operator="containsText" text="その他">
      <formula>NOT(ISERROR(SEARCH("その他",F64)))</formula>
    </cfRule>
    <cfRule type="containsText" dxfId="5555" priority="1063" operator="containsText" text="冬休">
      <formula>NOT(ISERROR(SEARCH("冬休",F64)))</formula>
    </cfRule>
    <cfRule type="containsText" dxfId="5554" priority="1064" operator="containsText" text="夏休">
      <formula>NOT(ISERROR(SEARCH("夏休",F64)))</formula>
    </cfRule>
    <cfRule type="containsText" dxfId="5553" priority="1065" operator="containsText" text="製作">
      <formula>NOT(ISERROR(SEARCH("製作",F64)))</formula>
    </cfRule>
    <cfRule type="cellIs" dxfId="5552" priority="1066" operator="equal">
      <formula>"中止,製作"</formula>
    </cfRule>
    <cfRule type="containsText" dxfId="5551" priority="1067" operator="containsText" text="中止,製作,夏休,冬休,その他">
      <formula>NOT(ISERROR(SEARCH("中止,製作,夏休,冬休,その他",F64)))</formula>
    </cfRule>
    <cfRule type="containsText" dxfId="5550" priority="1068" operator="containsText" text="中止">
      <formula>NOT(ISERROR(SEARCH("中止",F64)))</formula>
    </cfRule>
  </conditionalFormatting>
  <conditionalFormatting sqref="F65:F68">
    <cfRule type="containsText" dxfId="5549" priority="1057" operator="containsText" text="退">
      <formula>NOT(ISERROR(SEARCH("退",F65)))</formula>
    </cfRule>
    <cfRule type="containsText" dxfId="5548" priority="1058" operator="containsText" text="入">
      <formula>NOT(ISERROR(SEARCH("入",F65)))</formula>
    </cfRule>
    <cfRule type="containsText" dxfId="5547" priority="1059" operator="containsText" text="入,退">
      <formula>NOT(ISERROR(SEARCH("入,退",F65)))</formula>
    </cfRule>
    <cfRule type="containsText" dxfId="5546" priority="1060" operator="containsText" text="入,退">
      <formula>NOT(ISERROR(SEARCH("入,退",F65)))</formula>
    </cfRule>
    <cfRule type="cellIs" dxfId="5545" priority="1061" operator="equal">
      <formula>"休"</formula>
    </cfRule>
  </conditionalFormatting>
  <conditionalFormatting sqref="F65:F68">
    <cfRule type="containsText" dxfId="5544" priority="1056" operator="containsText" text="外">
      <formula>NOT(ISERROR(SEARCH("外",F65)))</formula>
    </cfRule>
  </conditionalFormatting>
  <conditionalFormatting sqref="F65:F68">
    <cfRule type="containsText" dxfId="5543" priority="1055" operator="containsText" text="－">
      <formula>NOT(ISERROR(SEARCH("－",F65)))</formula>
    </cfRule>
  </conditionalFormatting>
  <conditionalFormatting sqref="F62:F63">
    <cfRule type="containsText" dxfId="5542" priority="1050" operator="containsText" text="退">
      <formula>NOT(ISERROR(SEARCH("退",F62)))</formula>
    </cfRule>
    <cfRule type="containsText" dxfId="5541" priority="1051" operator="containsText" text="入">
      <formula>NOT(ISERROR(SEARCH("入",F62)))</formula>
    </cfRule>
    <cfRule type="containsText" dxfId="5540" priority="1052" operator="containsText" text="入,退">
      <formula>NOT(ISERROR(SEARCH("入,退",F62)))</formula>
    </cfRule>
    <cfRule type="containsText" dxfId="5539" priority="1053" operator="containsText" text="入,退">
      <formula>NOT(ISERROR(SEARCH("入,退",F62)))</formula>
    </cfRule>
    <cfRule type="cellIs" dxfId="5538" priority="1054" operator="equal">
      <formula>"休"</formula>
    </cfRule>
  </conditionalFormatting>
  <conditionalFormatting sqref="F62:F63">
    <cfRule type="containsText" dxfId="5537" priority="1049" operator="containsText" text="外">
      <formula>NOT(ISERROR(SEARCH("外",F62)))</formula>
    </cfRule>
  </conditionalFormatting>
  <conditionalFormatting sqref="F62">
    <cfRule type="containsText" dxfId="5536" priority="1048" operator="containsText" text="－">
      <formula>NOT(ISERROR(SEARCH("－",F62)))</formula>
    </cfRule>
  </conditionalFormatting>
  <conditionalFormatting sqref="F62:F63">
    <cfRule type="containsText" dxfId="5535" priority="1047" operator="containsText" text="－">
      <formula>NOT(ISERROR(SEARCH("－",F62)))</formula>
    </cfRule>
  </conditionalFormatting>
  <conditionalFormatting sqref="G53:G54 G56:G58">
    <cfRule type="containsText" dxfId="5534" priority="1042" operator="containsText" text="退">
      <formula>NOT(ISERROR(SEARCH("退",G53)))</formula>
    </cfRule>
    <cfRule type="containsText" dxfId="5533" priority="1043" operator="containsText" text="入">
      <formula>NOT(ISERROR(SEARCH("入",G53)))</formula>
    </cfRule>
    <cfRule type="containsText" dxfId="5532" priority="1044" operator="containsText" text="入,退">
      <formula>NOT(ISERROR(SEARCH("入,退",G53)))</formula>
    </cfRule>
    <cfRule type="containsText" dxfId="5531" priority="1045" operator="containsText" text="入,退">
      <formula>NOT(ISERROR(SEARCH("入,退",G53)))</formula>
    </cfRule>
    <cfRule type="cellIs" dxfId="5530" priority="1046" operator="equal">
      <formula>"休"</formula>
    </cfRule>
  </conditionalFormatting>
  <conditionalFormatting sqref="G53:G54 G56:G58">
    <cfRule type="containsText" dxfId="5529" priority="1041" operator="containsText" text="外">
      <formula>NOT(ISERROR(SEARCH("外",G53)))</formula>
    </cfRule>
  </conditionalFormatting>
  <conditionalFormatting sqref="G57">
    <cfRule type="containsText" dxfId="5528" priority="1040" operator="containsText" text="－">
      <formula>NOT(ISERROR(SEARCH("－",G57)))</formula>
    </cfRule>
  </conditionalFormatting>
  <conditionalFormatting sqref="G53:G54 G56:G58">
    <cfRule type="containsText" dxfId="5527" priority="1039" operator="containsText" text="－">
      <formula>NOT(ISERROR(SEARCH("－",G53)))</formula>
    </cfRule>
  </conditionalFormatting>
  <conditionalFormatting sqref="G59">
    <cfRule type="containsText" dxfId="5526" priority="1037" operator="containsText" text="日">
      <formula>NOT(ISERROR(SEARCH("日",G59)))</formula>
    </cfRule>
    <cfRule type="containsText" dxfId="5525" priority="1038" operator="containsText" text="土">
      <formula>NOT(ISERROR(SEARCH("土",G59)))</formula>
    </cfRule>
  </conditionalFormatting>
  <conditionalFormatting sqref="G59">
    <cfRule type="containsText" dxfId="5524" priority="1030" operator="containsText" text="その他">
      <formula>NOT(ISERROR(SEARCH("その他",G59)))</formula>
    </cfRule>
    <cfRule type="containsText" dxfId="5523" priority="1031" operator="containsText" text="冬休">
      <formula>NOT(ISERROR(SEARCH("冬休",G59)))</formula>
    </cfRule>
    <cfRule type="containsText" dxfId="5522" priority="1032" operator="containsText" text="夏休">
      <formula>NOT(ISERROR(SEARCH("夏休",G59)))</formula>
    </cfRule>
    <cfRule type="containsText" dxfId="5521" priority="1033" operator="containsText" text="製作">
      <formula>NOT(ISERROR(SEARCH("製作",G59)))</formula>
    </cfRule>
    <cfRule type="cellIs" dxfId="5520" priority="1034" operator="equal">
      <formula>"中止,製作"</formula>
    </cfRule>
    <cfRule type="containsText" dxfId="5519" priority="1035" operator="containsText" text="中止,製作,夏休,冬休,その他">
      <formula>NOT(ISERROR(SEARCH("中止,製作,夏休,冬休,その他",G59)))</formula>
    </cfRule>
    <cfRule type="containsText" dxfId="5518" priority="1036" operator="containsText" text="中止">
      <formula>NOT(ISERROR(SEARCH("中止",G59)))</formula>
    </cfRule>
  </conditionalFormatting>
  <conditionalFormatting sqref="G64">
    <cfRule type="containsText" dxfId="5517" priority="1028" operator="containsText" text="日">
      <formula>NOT(ISERROR(SEARCH("日",G64)))</formula>
    </cfRule>
    <cfRule type="containsText" dxfId="5516" priority="1029" operator="containsText" text="土">
      <formula>NOT(ISERROR(SEARCH("土",G64)))</formula>
    </cfRule>
  </conditionalFormatting>
  <conditionalFormatting sqref="G64">
    <cfRule type="containsText" dxfId="5515" priority="1021" operator="containsText" text="その他">
      <formula>NOT(ISERROR(SEARCH("その他",G64)))</formula>
    </cfRule>
    <cfRule type="containsText" dxfId="5514" priority="1022" operator="containsText" text="冬休">
      <formula>NOT(ISERROR(SEARCH("冬休",G64)))</formula>
    </cfRule>
    <cfRule type="containsText" dxfId="5513" priority="1023" operator="containsText" text="夏休">
      <formula>NOT(ISERROR(SEARCH("夏休",G64)))</formula>
    </cfRule>
    <cfRule type="containsText" dxfId="5512" priority="1024" operator="containsText" text="製作">
      <formula>NOT(ISERROR(SEARCH("製作",G64)))</formula>
    </cfRule>
    <cfRule type="cellIs" dxfId="5511" priority="1025" operator="equal">
      <formula>"中止,製作"</formula>
    </cfRule>
    <cfRule type="containsText" dxfId="5510" priority="1026" operator="containsText" text="中止,製作,夏休,冬休,その他">
      <formula>NOT(ISERROR(SEARCH("中止,製作,夏休,冬休,その他",G64)))</formula>
    </cfRule>
    <cfRule type="containsText" dxfId="5509" priority="1027" operator="containsText" text="中止">
      <formula>NOT(ISERROR(SEARCH("中止",G64)))</formula>
    </cfRule>
  </conditionalFormatting>
  <conditionalFormatting sqref="G65:G68">
    <cfRule type="containsText" dxfId="5508" priority="1016" operator="containsText" text="退">
      <formula>NOT(ISERROR(SEARCH("退",G65)))</formula>
    </cfRule>
    <cfRule type="containsText" dxfId="5507" priority="1017" operator="containsText" text="入">
      <formula>NOT(ISERROR(SEARCH("入",G65)))</formula>
    </cfRule>
    <cfRule type="containsText" dxfId="5506" priority="1018" operator="containsText" text="入,退">
      <formula>NOT(ISERROR(SEARCH("入,退",G65)))</formula>
    </cfRule>
    <cfRule type="containsText" dxfId="5505" priority="1019" operator="containsText" text="入,退">
      <formula>NOT(ISERROR(SEARCH("入,退",G65)))</formula>
    </cfRule>
    <cfRule type="cellIs" dxfId="5504" priority="1020" operator="equal">
      <formula>"休"</formula>
    </cfRule>
  </conditionalFormatting>
  <conditionalFormatting sqref="G65:G68">
    <cfRule type="containsText" dxfId="5503" priority="1015" operator="containsText" text="外">
      <formula>NOT(ISERROR(SEARCH("外",G65)))</formula>
    </cfRule>
  </conditionalFormatting>
  <conditionalFormatting sqref="G65:G68">
    <cfRule type="containsText" dxfId="5502" priority="1014" operator="containsText" text="－">
      <formula>NOT(ISERROR(SEARCH("－",G65)))</formula>
    </cfRule>
  </conditionalFormatting>
  <conditionalFormatting sqref="G62:G63">
    <cfRule type="containsText" dxfId="5501" priority="1009" operator="containsText" text="退">
      <formula>NOT(ISERROR(SEARCH("退",G62)))</formula>
    </cfRule>
    <cfRule type="containsText" dxfId="5500" priority="1010" operator="containsText" text="入">
      <formula>NOT(ISERROR(SEARCH("入",G62)))</formula>
    </cfRule>
    <cfRule type="containsText" dxfId="5499" priority="1011" operator="containsText" text="入,退">
      <formula>NOT(ISERROR(SEARCH("入,退",G62)))</formula>
    </cfRule>
    <cfRule type="containsText" dxfId="5498" priority="1012" operator="containsText" text="入,退">
      <formula>NOT(ISERROR(SEARCH("入,退",G62)))</formula>
    </cfRule>
    <cfRule type="cellIs" dxfId="5497" priority="1013" operator="equal">
      <formula>"休"</formula>
    </cfRule>
  </conditionalFormatting>
  <conditionalFormatting sqref="G62:G63">
    <cfRule type="containsText" dxfId="5496" priority="1008" operator="containsText" text="外">
      <formula>NOT(ISERROR(SEARCH("外",G62)))</formula>
    </cfRule>
  </conditionalFormatting>
  <conditionalFormatting sqref="G62">
    <cfRule type="containsText" dxfId="5495" priority="1007" operator="containsText" text="－">
      <formula>NOT(ISERROR(SEARCH("－",G62)))</formula>
    </cfRule>
  </conditionalFormatting>
  <conditionalFormatting sqref="G62:G63">
    <cfRule type="containsText" dxfId="5494" priority="1006" operator="containsText" text="－">
      <formula>NOT(ISERROR(SEARCH("－",G62)))</formula>
    </cfRule>
  </conditionalFormatting>
  <conditionalFormatting sqref="AN40 AN45:AN52 AN69:AN76 AN93:AN100 AN117:AN124 AN141:AN148 AN165:AN172 AN189:AN196 AN213:AN220 AN237:AN244 AN261:AN268 AN285:AN292 AN309:AN316 AN333:AN340 AN357:AN364 AN381:AN388 AN405:AN412 AN429:AN436 AN453:AN460 AN477:AN484 AN501:AN508 AN525:AN1048576 AN1:AN35">
    <cfRule type="cellIs" dxfId="5493" priority="1005" operator="equal">
      <formula>0</formula>
    </cfRule>
  </conditionalFormatting>
  <conditionalFormatting sqref="AN36:AN39">
    <cfRule type="cellIs" dxfId="5492" priority="1004" operator="equal">
      <formula>0</formula>
    </cfRule>
  </conditionalFormatting>
  <conditionalFormatting sqref="AN41:AN44">
    <cfRule type="cellIs" dxfId="5491" priority="1003" operator="equal">
      <formula>0</formula>
    </cfRule>
  </conditionalFormatting>
  <conditionalFormatting sqref="AN64 AN53:AN59">
    <cfRule type="cellIs" dxfId="5490" priority="1002" operator="equal">
      <formula>0</formula>
    </cfRule>
  </conditionalFormatting>
  <conditionalFormatting sqref="AN60:AN63">
    <cfRule type="cellIs" dxfId="5489" priority="1001" operator="equal">
      <formula>0</formula>
    </cfRule>
  </conditionalFormatting>
  <conditionalFormatting sqref="AN65:AN68">
    <cfRule type="cellIs" dxfId="5488" priority="1000" operator="equal">
      <formula>0</formula>
    </cfRule>
  </conditionalFormatting>
  <conditionalFormatting sqref="AN88 AN77:AN83">
    <cfRule type="cellIs" dxfId="5487" priority="999" operator="equal">
      <formula>0</formula>
    </cfRule>
  </conditionalFormatting>
  <conditionalFormatting sqref="AN84:AN87">
    <cfRule type="cellIs" dxfId="5486" priority="998" operator="equal">
      <formula>0</formula>
    </cfRule>
  </conditionalFormatting>
  <conditionalFormatting sqref="AN89:AN92">
    <cfRule type="cellIs" dxfId="5485" priority="997" operator="equal">
      <formula>0</formula>
    </cfRule>
  </conditionalFormatting>
  <conditionalFormatting sqref="AN112 AN101:AN107">
    <cfRule type="cellIs" dxfId="5484" priority="996" operator="equal">
      <formula>0</formula>
    </cfRule>
  </conditionalFormatting>
  <conditionalFormatting sqref="AN108:AN111">
    <cfRule type="cellIs" dxfId="5483" priority="995" operator="equal">
      <formula>0</formula>
    </cfRule>
  </conditionalFormatting>
  <conditionalFormatting sqref="AN113:AN116">
    <cfRule type="cellIs" dxfId="5482" priority="994" operator="equal">
      <formula>0</formula>
    </cfRule>
  </conditionalFormatting>
  <conditionalFormatting sqref="AN136 AN125:AN131">
    <cfRule type="cellIs" dxfId="5481" priority="993" operator="equal">
      <formula>0</formula>
    </cfRule>
  </conditionalFormatting>
  <conditionalFormatting sqref="AN132:AN135">
    <cfRule type="cellIs" dxfId="5480" priority="992" operator="equal">
      <formula>0</formula>
    </cfRule>
  </conditionalFormatting>
  <conditionalFormatting sqref="AN137:AN140">
    <cfRule type="cellIs" dxfId="5479" priority="991" operator="equal">
      <formula>0</formula>
    </cfRule>
  </conditionalFormatting>
  <conditionalFormatting sqref="AN160 AN149:AN155">
    <cfRule type="cellIs" dxfId="5478" priority="990" operator="equal">
      <formula>0</formula>
    </cfRule>
  </conditionalFormatting>
  <conditionalFormatting sqref="AN156:AN159">
    <cfRule type="cellIs" dxfId="5477" priority="989" operator="equal">
      <formula>0</formula>
    </cfRule>
  </conditionalFormatting>
  <conditionalFormatting sqref="AN161:AN164">
    <cfRule type="cellIs" dxfId="5476" priority="988" operator="equal">
      <formula>0</formula>
    </cfRule>
  </conditionalFormatting>
  <conditionalFormatting sqref="AN184 AN173:AN179">
    <cfRule type="cellIs" dxfId="5475" priority="987" operator="equal">
      <formula>0</formula>
    </cfRule>
  </conditionalFormatting>
  <conditionalFormatting sqref="AN180:AN183">
    <cfRule type="cellIs" dxfId="5474" priority="986" operator="equal">
      <formula>0</formula>
    </cfRule>
  </conditionalFormatting>
  <conditionalFormatting sqref="AN185:AN188">
    <cfRule type="cellIs" dxfId="5473" priority="985" operator="equal">
      <formula>0</formula>
    </cfRule>
  </conditionalFormatting>
  <conditionalFormatting sqref="AN208 AN197:AN203">
    <cfRule type="cellIs" dxfId="5472" priority="984" operator="equal">
      <formula>0</formula>
    </cfRule>
  </conditionalFormatting>
  <conditionalFormatting sqref="AN204:AN207">
    <cfRule type="cellIs" dxfId="5471" priority="983" operator="equal">
      <formula>0</formula>
    </cfRule>
  </conditionalFormatting>
  <conditionalFormatting sqref="AN209:AN212">
    <cfRule type="cellIs" dxfId="5470" priority="982" operator="equal">
      <formula>0</formula>
    </cfRule>
  </conditionalFormatting>
  <conditionalFormatting sqref="AN232 AN221:AN227">
    <cfRule type="cellIs" dxfId="5469" priority="981" operator="equal">
      <formula>0</formula>
    </cfRule>
  </conditionalFormatting>
  <conditionalFormatting sqref="AN228:AN231">
    <cfRule type="cellIs" dxfId="5468" priority="980" operator="equal">
      <formula>0</formula>
    </cfRule>
  </conditionalFormatting>
  <conditionalFormatting sqref="AN233:AN236">
    <cfRule type="cellIs" dxfId="5467" priority="979" operator="equal">
      <formula>0</formula>
    </cfRule>
  </conditionalFormatting>
  <conditionalFormatting sqref="AN256 AN245:AN251">
    <cfRule type="cellIs" dxfId="5466" priority="978" operator="equal">
      <formula>0</formula>
    </cfRule>
  </conditionalFormatting>
  <conditionalFormatting sqref="AN252:AN255">
    <cfRule type="cellIs" dxfId="5465" priority="977" operator="equal">
      <formula>0</formula>
    </cfRule>
  </conditionalFormatting>
  <conditionalFormatting sqref="AN257:AN260">
    <cfRule type="cellIs" dxfId="5464" priority="976" operator="equal">
      <formula>0</formula>
    </cfRule>
  </conditionalFormatting>
  <conditionalFormatting sqref="AN280 AN269:AN275">
    <cfRule type="cellIs" dxfId="5463" priority="975" operator="equal">
      <formula>0</formula>
    </cfRule>
  </conditionalFormatting>
  <conditionalFormatting sqref="AN276:AN279">
    <cfRule type="cellIs" dxfId="5462" priority="974" operator="equal">
      <formula>0</formula>
    </cfRule>
  </conditionalFormatting>
  <conditionalFormatting sqref="AN281:AN284">
    <cfRule type="cellIs" dxfId="5461" priority="973" operator="equal">
      <formula>0</formula>
    </cfRule>
  </conditionalFormatting>
  <conditionalFormatting sqref="AN304 AN293:AN299">
    <cfRule type="cellIs" dxfId="5460" priority="972" operator="equal">
      <formula>0</formula>
    </cfRule>
  </conditionalFormatting>
  <conditionalFormatting sqref="AN300:AN303">
    <cfRule type="cellIs" dxfId="5459" priority="971" operator="equal">
      <formula>0</formula>
    </cfRule>
  </conditionalFormatting>
  <conditionalFormatting sqref="AN305:AN308">
    <cfRule type="cellIs" dxfId="5458" priority="970" operator="equal">
      <formula>0</formula>
    </cfRule>
  </conditionalFormatting>
  <conditionalFormatting sqref="AN328 AN317:AN323">
    <cfRule type="cellIs" dxfId="5457" priority="969" operator="equal">
      <formula>0</formula>
    </cfRule>
  </conditionalFormatting>
  <conditionalFormatting sqref="AN324:AN327">
    <cfRule type="cellIs" dxfId="5456" priority="968" operator="equal">
      <formula>0</formula>
    </cfRule>
  </conditionalFormatting>
  <conditionalFormatting sqref="AN329:AN332">
    <cfRule type="cellIs" dxfId="5455" priority="967" operator="equal">
      <formula>0</formula>
    </cfRule>
  </conditionalFormatting>
  <conditionalFormatting sqref="AN352 AN341:AN347">
    <cfRule type="cellIs" dxfId="5454" priority="966" operator="equal">
      <formula>0</formula>
    </cfRule>
  </conditionalFormatting>
  <conditionalFormatting sqref="AN348:AN351">
    <cfRule type="cellIs" dxfId="5453" priority="965" operator="equal">
      <formula>0</formula>
    </cfRule>
  </conditionalFormatting>
  <conditionalFormatting sqref="AN353:AN356">
    <cfRule type="cellIs" dxfId="5452" priority="964" operator="equal">
      <formula>0</formula>
    </cfRule>
  </conditionalFormatting>
  <conditionalFormatting sqref="AN376 AN365:AN371">
    <cfRule type="cellIs" dxfId="5451" priority="963" operator="equal">
      <formula>0</formula>
    </cfRule>
  </conditionalFormatting>
  <conditionalFormatting sqref="AN372:AN375">
    <cfRule type="cellIs" dxfId="5450" priority="962" operator="equal">
      <formula>0</formula>
    </cfRule>
  </conditionalFormatting>
  <conditionalFormatting sqref="AN377:AN380">
    <cfRule type="cellIs" dxfId="5449" priority="961" operator="equal">
      <formula>0</formula>
    </cfRule>
  </conditionalFormatting>
  <conditionalFormatting sqref="AN400 AN389:AN395">
    <cfRule type="cellIs" dxfId="5448" priority="960" operator="equal">
      <formula>0</formula>
    </cfRule>
  </conditionalFormatting>
  <conditionalFormatting sqref="AN396:AN399">
    <cfRule type="cellIs" dxfId="5447" priority="959" operator="equal">
      <formula>0</formula>
    </cfRule>
  </conditionalFormatting>
  <conditionalFormatting sqref="AN401:AN404">
    <cfRule type="cellIs" dxfId="5446" priority="958" operator="equal">
      <formula>0</formula>
    </cfRule>
  </conditionalFormatting>
  <conditionalFormatting sqref="AN424 AN413:AN419">
    <cfRule type="cellIs" dxfId="5445" priority="957" operator="equal">
      <formula>0</formula>
    </cfRule>
  </conditionalFormatting>
  <conditionalFormatting sqref="AN420:AN423">
    <cfRule type="cellIs" dxfId="5444" priority="956" operator="equal">
      <formula>0</formula>
    </cfRule>
  </conditionalFormatting>
  <conditionalFormatting sqref="AN425:AN428">
    <cfRule type="cellIs" dxfId="5443" priority="955" operator="equal">
      <formula>0</formula>
    </cfRule>
  </conditionalFormatting>
  <conditionalFormatting sqref="AN448 AN437:AN443">
    <cfRule type="cellIs" dxfId="5442" priority="954" operator="equal">
      <formula>0</formula>
    </cfRule>
  </conditionalFormatting>
  <conditionalFormatting sqref="AN444:AN447">
    <cfRule type="cellIs" dxfId="5441" priority="953" operator="equal">
      <formula>0</formula>
    </cfRule>
  </conditionalFormatting>
  <conditionalFormatting sqref="AN449:AN452">
    <cfRule type="cellIs" dxfId="5440" priority="952" operator="equal">
      <formula>0</formula>
    </cfRule>
  </conditionalFormatting>
  <conditionalFormatting sqref="AN472 AN461:AN467">
    <cfRule type="cellIs" dxfId="5439" priority="951" operator="equal">
      <formula>0</formula>
    </cfRule>
  </conditionalFormatting>
  <conditionalFormatting sqref="AN468:AN471">
    <cfRule type="cellIs" dxfId="5438" priority="950" operator="equal">
      <formula>0</formula>
    </cfRule>
  </conditionalFormatting>
  <conditionalFormatting sqref="AN473:AN476">
    <cfRule type="cellIs" dxfId="5437" priority="949" operator="equal">
      <formula>0</formula>
    </cfRule>
  </conditionalFormatting>
  <conditionalFormatting sqref="AN496 AN485:AN491">
    <cfRule type="cellIs" dxfId="5436" priority="948" operator="equal">
      <formula>0</formula>
    </cfRule>
  </conditionalFormatting>
  <conditionalFormatting sqref="AN492:AN495">
    <cfRule type="cellIs" dxfId="5435" priority="947" operator="equal">
      <formula>0</formula>
    </cfRule>
  </conditionalFormatting>
  <conditionalFormatting sqref="AN497:AN500">
    <cfRule type="cellIs" dxfId="5434" priority="946" operator="equal">
      <formula>0</formula>
    </cfRule>
  </conditionalFormatting>
  <conditionalFormatting sqref="AN520 AN509:AN515">
    <cfRule type="cellIs" dxfId="5433" priority="945" operator="equal">
      <formula>0</formula>
    </cfRule>
  </conditionalFormatting>
  <conditionalFormatting sqref="AN516:AN519">
    <cfRule type="cellIs" dxfId="5432" priority="944" operator="equal">
      <formula>0</formula>
    </cfRule>
  </conditionalFormatting>
  <conditionalFormatting sqref="AN521:AN524">
    <cfRule type="cellIs" dxfId="5431" priority="943" operator="equal">
      <formula>0</formula>
    </cfRule>
  </conditionalFormatting>
  <conditionalFormatting sqref="F55:G55">
    <cfRule type="containsText" dxfId="5430" priority="938" operator="containsText" text="退">
      <formula>NOT(ISERROR(SEARCH("退",F55)))</formula>
    </cfRule>
    <cfRule type="containsText" dxfId="5429" priority="939" operator="containsText" text="入">
      <formula>NOT(ISERROR(SEARCH("入",F55)))</formula>
    </cfRule>
    <cfRule type="containsText" dxfId="5428" priority="940" operator="containsText" text="入,退">
      <formula>NOT(ISERROR(SEARCH("入,退",F55)))</formula>
    </cfRule>
    <cfRule type="containsText" dxfId="5427" priority="941" operator="containsText" text="入,退">
      <formula>NOT(ISERROR(SEARCH("入,退",F55)))</formula>
    </cfRule>
    <cfRule type="cellIs" dxfId="5426" priority="942" operator="equal">
      <formula>"休"</formula>
    </cfRule>
  </conditionalFormatting>
  <conditionalFormatting sqref="F55:G55">
    <cfRule type="containsText" dxfId="5425" priority="937" operator="containsText" text="外">
      <formula>NOT(ISERROR(SEARCH("外",F55)))</formula>
    </cfRule>
  </conditionalFormatting>
  <conditionalFormatting sqref="F55:G55">
    <cfRule type="containsText" dxfId="5424" priority="936" operator="containsText" text="－">
      <formula>NOT(ISERROR(SEARCH("－",F55)))</formula>
    </cfRule>
  </conditionalFormatting>
  <conditionalFormatting sqref="F78:G78">
    <cfRule type="containsText" dxfId="5423" priority="931" operator="containsText" text="退">
      <formula>NOT(ISERROR(SEARCH("退",F78)))</formula>
    </cfRule>
    <cfRule type="containsText" dxfId="5422" priority="932" operator="containsText" text="入">
      <formula>NOT(ISERROR(SEARCH("入",F78)))</formula>
    </cfRule>
    <cfRule type="containsText" dxfId="5421" priority="933" operator="containsText" text="入,退">
      <formula>NOT(ISERROR(SEARCH("入,退",F78)))</formula>
    </cfRule>
    <cfRule type="containsText" dxfId="5420" priority="934" operator="containsText" text="入,退">
      <formula>NOT(ISERROR(SEARCH("入,退",F78)))</formula>
    </cfRule>
    <cfRule type="cellIs" dxfId="5419" priority="935" operator="equal">
      <formula>"休"</formula>
    </cfRule>
  </conditionalFormatting>
  <conditionalFormatting sqref="F78:G78">
    <cfRule type="containsText" dxfId="5418" priority="930" operator="containsText" text="外">
      <formula>NOT(ISERROR(SEARCH("外",F78)))</formula>
    </cfRule>
  </conditionalFormatting>
  <conditionalFormatting sqref="F78:G78">
    <cfRule type="containsText" dxfId="5417" priority="929" operator="containsText" text="－">
      <formula>NOT(ISERROR(SEARCH("－",F78)))</formula>
    </cfRule>
  </conditionalFormatting>
  <conditionalFormatting sqref="J79:K79">
    <cfRule type="containsText" dxfId="5416" priority="924" operator="containsText" text="退">
      <formula>NOT(ISERROR(SEARCH("退",J79)))</formula>
    </cfRule>
    <cfRule type="containsText" dxfId="5415" priority="925" operator="containsText" text="入">
      <formula>NOT(ISERROR(SEARCH("入",J79)))</formula>
    </cfRule>
    <cfRule type="containsText" dxfId="5414" priority="926" operator="containsText" text="入,退">
      <formula>NOT(ISERROR(SEARCH("入,退",J79)))</formula>
    </cfRule>
    <cfRule type="containsText" dxfId="5413" priority="927" operator="containsText" text="入,退">
      <formula>NOT(ISERROR(SEARCH("入,退",J79)))</formula>
    </cfRule>
    <cfRule type="cellIs" dxfId="5412" priority="928" operator="equal">
      <formula>"休"</formula>
    </cfRule>
  </conditionalFormatting>
  <conditionalFormatting sqref="J79:K79">
    <cfRule type="containsText" dxfId="5411" priority="923" operator="containsText" text="外">
      <formula>NOT(ISERROR(SEARCH("外",J79)))</formula>
    </cfRule>
  </conditionalFormatting>
  <conditionalFormatting sqref="J79:K79">
    <cfRule type="containsText" dxfId="5410" priority="922" operator="containsText" text="－">
      <formula>NOT(ISERROR(SEARCH("－",J79)))</formula>
    </cfRule>
  </conditionalFormatting>
  <conditionalFormatting sqref="Q79:R79">
    <cfRule type="containsText" dxfId="5409" priority="917" operator="containsText" text="退">
      <formula>NOT(ISERROR(SEARCH("退",Q79)))</formula>
    </cfRule>
    <cfRule type="containsText" dxfId="5408" priority="918" operator="containsText" text="入">
      <formula>NOT(ISERROR(SEARCH("入",Q79)))</formula>
    </cfRule>
    <cfRule type="containsText" dxfId="5407" priority="919" operator="containsText" text="入,退">
      <formula>NOT(ISERROR(SEARCH("入,退",Q79)))</formula>
    </cfRule>
    <cfRule type="containsText" dxfId="5406" priority="920" operator="containsText" text="入,退">
      <formula>NOT(ISERROR(SEARCH("入,退",Q79)))</formula>
    </cfRule>
    <cfRule type="cellIs" dxfId="5405" priority="921" operator="equal">
      <formula>"休"</formula>
    </cfRule>
  </conditionalFormatting>
  <conditionalFormatting sqref="Q79:R79">
    <cfRule type="containsText" dxfId="5404" priority="916" operator="containsText" text="外">
      <formula>NOT(ISERROR(SEARCH("外",Q79)))</formula>
    </cfRule>
  </conditionalFormatting>
  <conditionalFormatting sqref="Q79:R79">
    <cfRule type="containsText" dxfId="5403" priority="915" operator="containsText" text="－">
      <formula>NOT(ISERROR(SEARCH("－",Q79)))</formula>
    </cfRule>
  </conditionalFormatting>
  <conditionalFormatting sqref="X79:Y79">
    <cfRule type="containsText" dxfId="5402" priority="910" operator="containsText" text="退">
      <formula>NOT(ISERROR(SEARCH("退",X79)))</formula>
    </cfRule>
    <cfRule type="containsText" dxfId="5401" priority="911" operator="containsText" text="入">
      <formula>NOT(ISERROR(SEARCH("入",X79)))</formula>
    </cfRule>
    <cfRule type="containsText" dxfId="5400" priority="912" operator="containsText" text="入,退">
      <formula>NOT(ISERROR(SEARCH("入,退",X79)))</formula>
    </cfRule>
    <cfRule type="containsText" dxfId="5399" priority="913" operator="containsText" text="入,退">
      <formula>NOT(ISERROR(SEARCH("入,退",X79)))</formula>
    </cfRule>
    <cfRule type="cellIs" dxfId="5398" priority="914" operator="equal">
      <formula>"休"</formula>
    </cfRule>
  </conditionalFormatting>
  <conditionalFormatting sqref="X79:Y79">
    <cfRule type="containsText" dxfId="5397" priority="909" operator="containsText" text="外">
      <formula>NOT(ISERROR(SEARCH("外",X79)))</formula>
    </cfRule>
  </conditionalFormatting>
  <conditionalFormatting sqref="X79:Y79">
    <cfRule type="containsText" dxfId="5396" priority="908" operator="containsText" text="－">
      <formula>NOT(ISERROR(SEARCH("－",X79)))</formula>
    </cfRule>
  </conditionalFormatting>
  <conditionalFormatting sqref="AE79:AF79">
    <cfRule type="containsText" dxfId="5395" priority="903" operator="containsText" text="退">
      <formula>NOT(ISERROR(SEARCH("退",AE79)))</formula>
    </cfRule>
    <cfRule type="containsText" dxfId="5394" priority="904" operator="containsText" text="入">
      <formula>NOT(ISERROR(SEARCH("入",AE79)))</formula>
    </cfRule>
    <cfRule type="containsText" dxfId="5393" priority="905" operator="containsText" text="入,退">
      <formula>NOT(ISERROR(SEARCH("入,退",AE79)))</formula>
    </cfRule>
    <cfRule type="containsText" dxfId="5392" priority="906" operator="containsText" text="入,退">
      <formula>NOT(ISERROR(SEARCH("入,退",AE79)))</formula>
    </cfRule>
    <cfRule type="cellIs" dxfId="5391" priority="907" operator="equal">
      <formula>"休"</formula>
    </cfRule>
  </conditionalFormatting>
  <conditionalFormatting sqref="AE79:AF79">
    <cfRule type="containsText" dxfId="5390" priority="902" operator="containsText" text="外">
      <formula>NOT(ISERROR(SEARCH("外",AE79)))</formula>
    </cfRule>
  </conditionalFormatting>
  <conditionalFormatting sqref="AE79:AF79">
    <cfRule type="containsText" dxfId="5389" priority="901" operator="containsText" text="－">
      <formula>NOT(ISERROR(SEARCH("－",AE79)))</formula>
    </cfRule>
  </conditionalFormatting>
  <conditionalFormatting sqref="F81">
    <cfRule type="containsText" dxfId="5388" priority="896" operator="containsText" text="退">
      <formula>NOT(ISERROR(SEARCH("退",F81)))</formula>
    </cfRule>
    <cfRule type="containsText" dxfId="5387" priority="897" operator="containsText" text="入">
      <formula>NOT(ISERROR(SEARCH("入",F81)))</formula>
    </cfRule>
    <cfRule type="containsText" dxfId="5386" priority="898" operator="containsText" text="入,退">
      <formula>NOT(ISERROR(SEARCH("入,退",F81)))</formula>
    </cfRule>
    <cfRule type="containsText" dxfId="5385" priority="899" operator="containsText" text="入,退">
      <formula>NOT(ISERROR(SEARCH("入,退",F81)))</formula>
    </cfRule>
    <cfRule type="cellIs" dxfId="5384" priority="900" operator="equal">
      <formula>"休"</formula>
    </cfRule>
  </conditionalFormatting>
  <conditionalFormatting sqref="F81">
    <cfRule type="containsText" dxfId="5383" priority="895" operator="containsText" text="外">
      <formula>NOT(ISERROR(SEARCH("外",F81)))</formula>
    </cfRule>
  </conditionalFormatting>
  <conditionalFormatting sqref="F81">
    <cfRule type="containsText" dxfId="5382" priority="894" operator="containsText" text="－">
      <formula>NOT(ISERROR(SEARCH("－",F81)))</formula>
    </cfRule>
  </conditionalFormatting>
  <conditionalFormatting sqref="M81">
    <cfRule type="containsText" dxfId="5381" priority="889" operator="containsText" text="退">
      <formula>NOT(ISERROR(SEARCH("退",M81)))</formula>
    </cfRule>
    <cfRule type="containsText" dxfId="5380" priority="890" operator="containsText" text="入">
      <formula>NOT(ISERROR(SEARCH("入",M81)))</formula>
    </cfRule>
    <cfRule type="containsText" dxfId="5379" priority="891" operator="containsText" text="入,退">
      <formula>NOT(ISERROR(SEARCH("入,退",M81)))</formula>
    </cfRule>
    <cfRule type="containsText" dxfId="5378" priority="892" operator="containsText" text="入,退">
      <formula>NOT(ISERROR(SEARCH("入,退",M81)))</formula>
    </cfRule>
    <cfRule type="cellIs" dxfId="5377" priority="893" operator="equal">
      <formula>"休"</formula>
    </cfRule>
  </conditionalFormatting>
  <conditionalFormatting sqref="M81">
    <cfRule type="containsText" dxfId="5376" priority="888" operator="containsText" text="外">
      <formula>NOT(ISERROR(SEARCH("外",M81)))</formula>
    </cfRule>
  </conditionalFormatting>
  <conditionalFormatting sqref="M81">
    <cfRule type="containsText" dxfId="5375" priority="887" operator="containsText" text="－">
      <formula>NOT(ISERROR(SEARCH("－",M81)))</formula>
    </cfRule>
  </conditionalFormatting>
  <conditionalFormatting sqref="T81">
    <cfRule type="containsText" dxfId="5374" priority="882" operator="containsText" text="退">
      <formula>NOT(ISERROR(SEARCH("退",T81)))</formula>
    </cfRule>
    <cfRule type="containsText" dxfId="5373" priority="883" operator="containsText" text="入">
      <formula>NOT(ISERROR(SEARCH("入",T81)))</formula>
    </cfRule>
    <cfRule type="containsText" dxfId="5372" priority="884" operator="containsText" text="入,退">
      <formula>NOT(ISERROR(SEARCH("入,退",T81)))</formula>
    </cfRule>
    <cfRule type="containsText" dxfId="5371" priority="885" operator="containsText" text="入,退">
      <formula>NOT(ISERROR(SEARCH("入,退",T81)))</formula>
    </cfRule>
    <cfRule type="cellIs" dxfId="5370" priority="886" operator="equal">
      <formula>"休"</formula>
    </cfRule>
  </conditionalFormatting>
  <conditionalFormatting sqref="T81">
    <cfRule type="containsText" dxfId="5369" priority="881" operator="containsText" text="外">
      <formula>NOT(ISERROR(SEARCH("外",T81)))</formula>
    </cfRule>
  </conditionalFormatting>
  <conditionalFormatting sqref="T81">
    <cfRule type="containsText" dxfId="5368" priority="880" operator="containsText" text="－">
      <formula>NOT(ISERROR(SEARCH("－",T81)))</formula>
    </cfRule>
  </conditionalFormatting>
  <conditionalFormatting sqref="F60 H60:I60">
    <cfRule type="containsText" dxfId="5367" priority="879" operator="containsText" text="－">
      <formula>NOT(ISERROR(SEARCH("－",F60)))</formula>
    </cfRule>
  </conditionalFormatting>
  <conditionalFormatting sqref="F60 H60:I60">
    <cfRule type="containsText" dxfId="5366" priority="874" operator="containsText" text="退">
      <formula>NOT(ISERROR(SEARCH("退",F60)))</formula>
    </cfRule>
    <cfRule type="containsText" dxfId="5365" priority="875" operator="containsText" text="入">
      <formula>NOT(ISERROR(SEARCH("入",F60)))</formula>
    </cfRule>
    <cfRule type="containsText" dxfId="5364" priority="876" operator="containsText" text="入,退">
      <formula>NOT(ISERROR(SEARCH("入,退",F60)))</formula>
    </cfRule>
    <cfRule type="containsText" dxfId="5363" priority="877" operator="containsText" text="入,退">
      <formula>NOT(ISERROR(SEARCH("入,退",F60)))</formula>
    </cfRule>
    <cfRule type="cellIs" dxfId="5362" priority="878" operator="equal">
      <formula>"休"</formula>
    </cfRule>
  </conditionalFormatting>
  <conditionalFormatting sqref="F60 H60:I60">
    <cfRule type="containsText" dxfId="5361" priority="873" operator="containsText" text="外">
      <formula>NOT(ISERROR(SEARCH("外",F60)))</formula>
    </cfRule>
  </conditionalFormatting>
  <conditionalFormatting sqref="F61 H61:I61">
    <cfRule type="containsText" dxfId="5360" priority="872" operator="containsText" text="－">
      <formula>NOT(ISERROR(SEARCH("－",F61)))</formula>
    </cfRule>
  </conditionalFormatting>
  <conditionalFormatting sqref="F61 H61:I61">
    <cfRule type="containsText" dxfId="5359" priority="867" operator="containsText" text="退">
      <formula>NOT(ISERROR(SEARCH("退",F61)))</formula>
    </cfRule>
    <cfRule type="containsText" dxfId="5358" priority="868" operator="containsText" text="入">
      <formula>NOT(ISERROR(SEARCH("入",F61)))</formula>
    </cfRule>
    <cfRule type="containsText" dxfId="5357" priority="869" operator="containsText" text="入,退">
      <formula>NOT(ISERROR(SEARCH("入,退",F61)))</formula>
    </cfRule>
    <cfRule type="containsText" dxfId="5356" priority="870" operator="containsText" text="入,退">
      <formula>NOT(ISERROR(SEARCH("入,退",F61)))</formula>
    </cfRule>
    <cfRule type="cellIs" dxfId="5355" priority="871" operator="equal">
      <formula>"休"</formula>
    </cfRule>
  </conditionalFormatting>
  <conditionalFormatting sqref="F61 H61:I61">
    <cfRule type="containsText" dxfId="5354" priority="866" operator="containsText" text="外">
      <formula>NOT(ISERROR(SEARCH("外",F61)))</formula>
    </cfRule>
  </conditionalFormatting>
  <conditionalFormatting sqref="F100:AJ100">
    <cfRule type="containsText" dxfId="5353" priority="864" operator="containsText" text="日">
      <formula>NOT(ISERROR(SEARCH("日",F100)))</formula>
    </cfRule>
    <cfRule type="containsText" dxfId="5352" priority="865" operator="containsText" text="土">
      <formula>NOT(ISERROR(SEARCH("土",F100)))</formula>
    </cfRule>
  </conditionalFormatting>
  <conditionalFormatting sqref="F100:AJ100">
    <cfRule type="containsText" dxfId="5351" priority="857" operator="containsText" text="その他">
      <formula>NOT(ISERROR(SEARCH("その他",F100)))</formula>
    </cfRule>
    <cfRule type="containsText" dxfId="5350" priority="858" operator="containsText" text="冬休">
      <formula>NOT(ISERROR(SEARCH("冬休",F100)))</formula>
    </cfRule>
    <cfRule type="containsText" dxfId="5349" priority="859" operator="containsText" text="夏休">
      <formula>NOT(ISERROR(SEARCH("夏休",F100)))</formula>
    </cfRule>
    <cfRule type="containsText" dxfId="5348" priority="860" operator="containsText" text="製作">
      <formula>NOT(ISERROR(SEARCH("製作",F100)))</formula>
    </cfRule>
    <cfRule type="cellIs" dxfId="5347" priority="861" operator="equal">
      <formula>"中止,製作"</formula>
    </cfRule>
    <cfRule type="containsText" dxfId="5346" priority="862" operator="containsText" text="中止,製作,夏休,冬休,その他">
      <formula>NOT(ISERROR(SEARCH("中止,製作,夏休,冬休,その他",F100)))</formula>
    </cfRule>
    <cfRule type="containsText" dxfId="5345" priority="863" operator="containsText" text="中止">
      <formula>NOT(ISERROR(SEARCH("中止",F100)))</formula>
    </cfRule>
  </conditionalFormatting>
  <conditionalFormatting sqref="F107:AJ107">
    <cfRule type="containsText" dxfId="5344" priority="855" operator="containsText" text="日">
      <formula>NOT(ISERROR(SEARCH("日",F107)))</formula>
    </cfRule>
    <cfRule type="containsText" dxfId="5343" priority="856" operator="containsText" text="土">
      <formula>NOT(ISERROR(SEARCH("土",F107)))</formula>
    </cfRule>
  </conditionalFormatting>
  <conditionalFormatting sqref="F107:AJ107">
    <cfRule type="containsText" dxfId="5342" priority="848" operator="containsText" text="その他">
      <formula>NOT(ISERROR(SEARCH("その他",F107)))</formula>
    </cfRule>
    <cfRule type="containsText" dxfId="5341" priority="849" operator="containsText" text="冬休">
      <formula>NOT(ISERROR(SEARCH("冬休",F107)))</formula>
    </cfRule>
    <cfRule type="containsText" dxfId="5340" priority="850" operator="containsText" text="夏休">
      <formula>NOT(ISERROR(SEARCH("夏休",F107)))</formula>
    </cfRule>
    <cfRule type="containsText" dxfId="5339" priority="851" operator="containsText" text="製作">
      <formula>NOT(ISERROR(SEARCH("製作",F107)))</formula>
    </cfRule>
    <cfRule type="cellIs" dxfId="5338" priority="852" operator="equal">
      <formula>"中止,製作"</formula>
    </cfRule>
    <cfRule type="containsText" dxfId="5337" priority="853" operator="containsText" text="中止,製作,夏休,冬休,その他">
      <formula>NOT(ISERROR(SEARCH("中止,製作,夏休,冬休,その他",F107)))</formula>
    </cfRule>
    <cfRule type="containsText" dxfId="5336" priority="854" operator="containsText" text="中止">
      <formula>NOT(ISERROR(SEARCH("中止",F107)))</formula>
    </cfRule>
  </conditionalFormatting>
  <conditionalFormatting sqref="F112:AJ112">
    <cfRule type="containsText" dxfId="5335" priority="846" operator="containsText" text="日">
      <formula>NOT(ISERROR(SEARCH("日",F112)))</formula>
    </cfRule>
    <cfRule type="containsText" dxfId="5334" priority="847" operator="containsText" text="土">
      <formula>NOT(ISERROR(SEARCH("土",F112)))</formula>
    </cfRule>
  </conditionalFormatting>
  <conditionalFormatting sqref="F112:AJ112">
    <cfRule type="containsText" dxfId="5333" priority="839" operator="containsText" text="その他">
      <formula>NOT(ISERROR(SEARCH("その他",F112)))</formula>
    </cfRule>
    <cfRule type="containsText" dxfId="5332" priority="840" operator="containsText" text="冬休">
      <formula>NOT(ISERROR(SEARCH("冬休",F112)))</formula>
    </cfRule>
    <cfRule type="containsText" dxfId="5331" priority="841" operator="containsText" text="夏休">
      <formula>NOT(ISERROR(SEARCH("夏休",F112)))</formula>
    </cfRule>
    <cfRule type="containsText" dxfId="5330" priority="842" operator="containsText" text="製作">
      <formula>NOT(ISERROR(SEARCH("製作",F112)))</formula>
    </cfRule>
    <cfRule type="cellIs" dxfId="5329" priority="843" operator="equal">
      <formula>"中止,製作"</formula>
    </cfRule>
    <cfRule type="containsText" dxfId="5328" priority="844" operator="containsText" text="中止,製作,夏休,冬休,その他">
      <formula>NOT(ISERROR(SEARCH("中止,製作,夏休,冬休,その他",F112)))</formula>
    </cfRule>
    <cfRule type="containsText" dxfId="5327" priority="845" operator="containsText" text="中止">
      <formula>NOT(ISERROR(SEARCH("中止",F112)))</formula>
    </cfRule>
  </conditionalFormatting>
  <conditionalFormatting sqref="F103:I103 L103:M103 S103:T103 Z103:AA103 AG103:AJ103 F106:AJ106 G105:L105 N105:S105 F101:AJ101 H102:AJ102 F104:AJ104 U105:AJ105">
    <cfRule type="containsText" dxfId="5326" priority="834" operator="containsText" text="退">
      <formula>NOT(ISERROR(SEARCH("退",F101)))</formula>
    </cfRule>
    <cfRule type="containsText" dxfId="5325" priority="835" operator="containsText" text="入">
      <formula>NOT(ISERROR(SEARCH("入",F101)))</formula>
    </cfRule>
    <cfRule type="containsText" dxfId="5324" priority="836" operator="containsText" text="入,退">
      <formula>NOT(ISERROR(SEARCH("入,退",F101)))</formula>
    </cfRule>
    <cfRule type="containsText" dxfId="5323" priority="837" operator="containsText" text="入,退">
      <formula>NOT(ISERROR(SEARCH("入,退",F101)))</formula>
    </cfRule>
    <cfRule type="cellIs" dxfId="5322" priority="838" operator="equal">
      <formula>"休"</formula>
    </cfRule>
  </conditionalFormatting>
  <conditionalFormatting sqref="F103:I103 L103:M103 S103:T103 Z103:AA103 AG103:AJ103 F106:AJ106 G105:L105 N105:S105 F101:AJ101 H102:AJ102 F104:AJ104 U105:AJ105">
    <cfRule type="containsText" dxfId="5321" priority="833" operator="containsText" text="外">
      <formula>NOT(ISERROR(SEARCH("外",F101)))</formula>
    </cfRule>
  </conditionalFormatting>
  <conditionalFormatting sqref="F103:I103 L103:M103 S103:T103 Z103:AA103 AG103:AJ103 F106:AJ106 G105:L105 N105:S105 F101:AJ101 H102:AJ102 F104:AJ104 U105:AJ105">
    <cfRule type="containsText" dxfId="5320" priority="832" operator="containsText" text="－">
      <formula>NOT(ISERROR(SEARCH("－",F101)))</formula>
    </cfRule>
  </conditionalFormatting>
  <conditionalFormatting sqref="F108:AJ111">
    <cfRule type="containsText" dxfId="5319" priority="827" operator="containsText" text="退">
      <formula>NOT(ISERROR(SEARCH("退",F108)))</formula>
    </cfRule>
    <cfRule type="containsText" dxfId="5318" priority="828" operator="containsText" text="入">
      <formula>NOT(ISERROR(SEARCH("入",F108)))</formula>
    </cfRule>
    <cfRule type="containsText" dxfId="5317" priority="829" operator="containsText" text="入,退">
      <formula>NOT(ISERROR(SEARCH("入,退",F108)))</formula>
    </cfRule>
    <cfRule type="containsText" dxfId="5316" priority="830" operator="containsText" text="入,退">
      <formula>NOT(ISERROR(SEARCH("入,退",F108)))</formula>
    </cfRule>
    <cfRule type="cellIs" dxfId="5315" priority="831" operator="equal">
      <formula>"休"</formula>
    </cfRule>
  </conditionalFormatting>
  <conditionalFormatting sqref="F108:AJ111">
    <cfRule type="containsText" dxfId="5314" priority="826" operator="containsText" text="外">
      <formula>NOT(ISERROR(SEARCH("外",F108)))</formula>
    </cfRule>
  </conditionalFormatting>
  <conditionalFormatting sqref="F108:AJ111">
    <cfRule type="containsText" dxfId="5313" priority="825" operator="containsText" text="－">
      <formula>NOT(ISERROR(SEARCH("－",F108)))</formula>
    </cfRule>
  </conditionalFormatting>
  <conditionalFormatting sqref="F113:AJ116">
    <cfRule type="containsText" dxfId="5312" priority="820" operator="containsText" text="退">
      <formula>NOT(ISERROR(SEARCH("退",F113)))</formula>
    </cfRule>
    <cfRule type="containsText" dxfId="5311" priority="821" operator="containsText" text="入">
      <formula>NOT(ISERROR(SEARCH("入",F113)))</formula>
    </cfRule>
    <cfRule type="containsText" dxfId="5310" priority="822" operator="containsText" text="入,退">
      <formula>NOT(ISERROR(SEARCH("入,退",F113)))</formula>
    </cfRule>
    <cfRule type="containsText" dxfId="5309" priority="823" operator="containsText" text="入,退">
      <formula>NOT(ISERROR(SEARCH("入,退",F113)))</formula>
    </cfRule>
    <cfRule type="cellIs" dxfId="5308" priority="824" operator="equal">
      <formula>"休"</formula>
    </cfRule>
  </conditionalFormatting>
  <conditionalFormatting sqref="F113:AJ116">
    <cfRule type="containsText" dxfId="5307" priority="819" operator="containsText" text="外">
      <formula>NOT(ISERROR(SEARCH("外",F113)))</formula>
    </cfRule>
  </conditionalFormatting>
  <conditionalFormatting sqref="F113:AJ116">
    <cfRule type="containsText" dxfId="5306" priority="818" operator="containsText" text="－">
      <formula>NOT(ISERROR(SEARCH("－",F113)))</formula>
    </cfRule>
  </conditionalFormatting>
  <conditionalFormatting sqref="F102:G102">
    <cfRule type="containsText" dxfId="5305" priority="813" operator="containsText" text="退">
      <formula>NOT(ISERROR(SEARCH("退",F102)))</formula>
    </cfRule>
    <cfRule type="containsText" dxfId="5304" priority="814" operator="containsText" text="入">
      <formula>NOT(ISERROR(SEARCH("入",F102)))</formula>
    </cfRule>
    <cfRule type="containsText" dxfId="5303" priority="815" operator="containsText" text="入,退">
      <formula>NOT(ISERROR(SEARCH("入,退",F102)))</formula>
    </cfRule>
    <cfRule type="containsText" dxfId="5302" priority="816" operator="containsText" text="入,退">
      <formula>NOT(ISERROR(SEARCH("入,退",F102)))</formula>
    </cfRule>
    <cfRule type="cellIs" dxfId="5301" priority="817" operator="equal">
      <formula>"休"</formula>
    </cfRule>
  </conditionalFormatting>
  <conditionalFormatting sqref="F102:G102">
    <cfRule type="containsText" dxfId="5300" priority="812" operator="containsText" text="外">
      <formula>NOT(ISERROR(SEARCH("外",F102)))</formula>
    </cfRule>
  </conditionalFormatting>
  <conditionalFormatting sqref="F102:G102">
    <cfRule type="containsText" dxfId="5299" priority="811" operator="containsText" text="－">
      <formula>NOT(ISERROR(SEARCH("－",F102)))</formula>
    </cfRule>
  </conditionalFormatting>
  <conditionalFormatting sqref="J103:K103">
    <cfRule type="containsText" dxfId="5298" priority="806" operator="containsText" text="退">
      <formula>NOT(ISERROR(SEARCH("退",J103)))</formula>
    </cfRule>
    <cfRule type="containsText" dxfId="5297" priority="807" operator="containsText" text="入">
      <formula>NOT(ISERROR(SEARCH("入",J103)))</formula>
    </cfRule>
    <cfRule type="containsText" dxfId="5296" priority="808" operator="containsText" text="入,退">
      <formula>NOT(ISERROR(SEARCH("入,退",J103)))</formula>
    </cfRule>
    <cfRule type="containsText" dxfId="5295" priority="809" operator="containsText" text="入,退">
      <formula>NOT(ISERROR(SEARCH("入,退",J103)))</formula>
    </cfRule>
    <cfRule type="cellIs" dxfId="5294" priority="810" operator="equal">
      <formula>"休"</formula>
    </cfRule>
  </conditionalFormatting>
  <conditionalFormatting sqref="J103:K103">
    <cfRule type="containsText" dxfId="5293" priority="805" operator="containsText" text="外">
      <formula>NOT(ISERROR(SEARCH("外",J103)))</formula>
    </cfRule>
  </conditionalFormatting>
  <conditionalFormatting sqref="J103:K103">
    <cfRule type="containsText" dxfId="5292" priority="804" operator="containsText" text="－">
      <formula>NOT(ISERROR(SEARCH("－",J103)))</formula>
    </cfRule>
  </conditionalFormatting>
  <conditionalFormatting sqref="F105">
    <cfRule type="containsText" dxfId="5291" priority="799" operator="containsText" text="退">
      <formula>NOT(ISERROR(SEARCH("退",F105)))</formula>
    </cfRule>
    <cfRule type="containsText" dxfId="5290" priority="800" operator="containsText" text="入">
      <formula>NOT(ISERROR(SEARCH("入",F105)))</formula>
    </cfRule>
    <cfRule type="containsText" dxfId="5289" priority="801" operator="containsText" text="入,退">
      <formula>NOT(ISERROR(SEARCH("入,退",F105)))</formula>
    </cfRule>
    <cfRule type="containsText" dxfId="5288" priority="802" operator="containsText" text="入,退">
      <formula>NOT(ISERROR(SEARCH("入,退",F105)))</formula>
    </cfRule>
    <cfRule type="cellIs" dxfId="5287" priority="803" operator="equal">
      <formula>"休"</formula>
    </cfRule>
  </conditionalFormatting>
  <conditionalFormatting sqref="F105">
    <cfRule type="containsText" dxfId="5286" priority="798" operator="containsText" text="外">
      <formula>NOT(ISERROR(SEARCH("外",F105)))</formula>
    </cfRule>
  </conditionalFormatting>
  <conditionalFormatting sqref="F105">
    <cfRule type="containsText" dxfId="5285" priority="797" operator="containsText" text="－">
      <formula>NOT(ISERROR(SEARCH("－",F105)))</formula>
    </cfRule>
  </conditionalFormatting>
  <conditionalFormatting sqref="M105">
    <cfRule type="containsText" dxfId="5284" priority="792" operator="containsText" text="退">
      <formula>NOT(ISERROR(SEARCH("退",M105)))</formula>
    </cfRule>
    <cfRule type="containsText" dxfId="5283" priority="793" operator="containsText" text="入">
      <formula>NOT(ISERROR(SEARCH("入",M105)))</formula>
    </cfRule>
    <cfRule type="containsText" dxfId="5282" priority="794" operator="containsText" text="入,退">
      <formula>NOT(ISERROR(SEARCH("入,退",M105)))</formula>
    </cfRule>
    <cfRule type="containsText" dxfId="5281" priority="795" operator="containsText" text="入,退">
      <formula>NOT(ISERROR(SEARCH("入,退",M105)))</formula>
    </cfRule>
    <cfRule type="cellIs" dxfId="5280" priority="796" operator="equal">
      <formula>"休"</formula>
    </cfRule>
  </conditionalFormatting>
  <conditionalFormatting sqref="M105">
    <cfRule type="containsText" dxfId="5279" priority="791" operator="containsText" text="外">
      <formula>NOT(ISERROR(SEARCH("外",M105)))</formula>
    </cfRule>
  </conditionalFormatting>
  <conditionalFormatting sqref="M105">
    <cfRule type="containsText" dxfId="5278" priority="790" operator="containsText" text="－">
      <formula>NOT(ISERROR(SEARCH("－",M105)))</formula>
    </cfRule>
  </conditionalFormatting>
  <conditionalFormatting sqref="T105">
    <cfRule type="containsText" dxfId="5277" priority="785" operator="containsText" text="退">
      <formula>NOT(ISERROR(SEARCH("退",T105)))</formula>
    </cfRule>
    <cfRule type="containsText" dxfId="5276" priority="786" operator="containsText" text="入">
      <formula>NOT(ISERROR(SEARCH("入",T105)))</formula>
    </cfRule>
    <cfRule type="containsText" dxfId="5275" priority="787" operator="containsText" text="入,退">
      <formula>NOT(ISERROR(SEARCH("入,退",T105)))</formula>
    </cfRule>
    <cfRule type="containsText" dxfId="5274" priority="788" operator="containsText" text="入,退">
      <formula>NOT(ISERROR(SEARCH("入,退",T105)))</formula>
    </cfRule>
    <cfRule type="cellIs" dxfId="5273" priority="789" operator="equal">
      <formula>"休"</formula>
    </cfRule>
  </conditionalFormatting>
  <conditionalFormatting sqref="T105">
    <cfRule type="containsText" dxfId="5272" priority="784" operator="containsText" text="外">
      <formula>NOT(ISERROR(SEARCH("外",T105)))</formula>
    </cfRule>
  </conditionalFormatting>
  <conditionalFormatting sqref="T105">
    <cfRule type="containsText" dxfId="5271" priority="783" operator="containsText" text="－">
      <formula>NOT(ISERROR(SEARCH("－",T105)))</formula>
    </cfRule>
  </conditionalFormatting>
  <conditionalFormatting sqref="H65">
    <cfRule type="containsText" dxfId="5270" priority="778" operator="containsText" text="退">
      <formula>NOT(ISERROR(SEARCH("退",H65)))</formula>
    </cfRule>
    <cfRule type="containsText" dxfId="5269" priority="779" operator="containsText" text="入">
      <formula>NOT(ISERROR(SEARCH("入",H65)))</formula>
    </cfRule>
    <cfRule type="containsText" dxfId="5268" priority="780" operator="containsText" text="入,退">
      <formula>NOT(ISERROR(SEARCH("入,退",H65)))</formula>
    </cfRule>
    <cfRule type="containsText" dxfId="5267" priority="781" operator="containsText" text="入,退">
      <formula>NOT(ISERROR(SEARCH("入,退",H65)))</formula>
    </cfRule>
    <cfRule type="cellIs" dxfId="5266" priority="782" operator="equal">
      <formula>"休"</formula>
    </cfRule>
  </conditionalFormatting>
  <conditionalFormatting sqref="H65">
    <cfRule type="containsText" dxfId="5265" priority="777" operator="containsText" text="外">
      <formula>NOT(ISERROR(SEARCH("外",H65)))</formula>
    </cfRule>
  </conditionalFormatting>
  <conditionalFormatting sqref="H65">
    <cfRule type="containsText" dxfId="5264" priority="776" operator="containsText" text="－">
      <formula>NOT(ISERROR(SEARCH("－",H65)))</formula>
    </cfRule>
  </conditionalFormatting>
  <conditionalFormatting sqref="F88:AJ88">
    <cfRule type="containsText" dxfId="5263" priority="774" operator="containsText" text="日">
      <formula>NOT(ISERROR(SEARCH("日",F88)))</formula>
    </cfRule>
    <cfRule type="containsText" dxfId="5262" priority="775" operator="containsText" text="土">
      <formula>NOT(ISERROR(SEARCH("土",F88)))</formula>
    </cfRule>
  </conditionalFormatting>
  <conditionalFormatting sqref="F88:AJ88">
    <cfRule type="containsText" dxfId="5261" priority="767" operator="containsText" text="その他">
      <formula>NOT(ISERROR(SEARCH("その他",F88)))</formula>
    </cfRule>
    <cfRule type="containsText" dxfId="5260" priority="768" operator="containsText" text="冬休">
      <formula>NOT(ISERROR(SEARCH("冬休",F88)))</formula>
    </cfRule>
    <cfRule type="containsText" dxfId="5259" priority="769" operator="containsText" text="夏休">
      <formula>NOT(ISERROR(SEARCH("夏休",F88)))</formula>
    </cfRule>
    <cfRule type="containsText" dxfId="5258" priority="770" operator="containsText" text="製作">
      <formula>NOT(ISERROR(SEARCH("製作",F88)))</formula>
    </cfRule>
    <cfRule type="cellIs" dxfId="5257" priority="771" operator="equal">
      <formula>"中止,製作"</formula>
    </cfRule>
    <cfRule type="containsText" dxfId="5256" priority="772" operator="containsText" text="中止,製作,夏休,冬休,その他">
      <formula>NOT(ISERROR(SEARCH("中止,製作,夏休,冬休,その他",F88)))</formula>
    </cfRule>
    <cfRule type="containsText" dxfId="5255" priority="773" operator="containsText" text="中止">
      <formula>NOT(ISERROR(SEARCH("中止",F88)))</formula>
    </cfRule>
  </conditionalFormatting>
  <conditionalFormatting sqref="N103:P103">
    <cfRule type="containsText" dxfId="5254" priority="762" operator="containsText" text="退">
      <formula>NOT(ISERROR(SEARCH("退",N103)))</formula>
    </cfRule>
    <cfRule type="containsText" dxfId="5253" priority="763" operator="containsText" text="入">
      <formula>NOT(ISERROR(SEARCH("入",N103)))</formula>
    </cfRule>
    <cfRule type="containsText" dxfId="5252" priority="764" operator="containsText" text="入,退">
      <formula>NOT(ISERROR(SEARCH("入,退",N103)))</formula>
    </cfRule>
    <cfRule type="containsText" dxfId="5251" priority="765" operator="containsText" text="入,退">
      <formula>NOT(ISERROR(SEARCH("入,退",N103)))</formula>
    </cfRule>
    <cfRule type="cellIs" dxfId="5250" priority="766" operator="equal">
      <formula>"休"</formula>
    </cfRule>
  </conditionalFormatting>
  <conditionalFormatting sqref="N103:P103">
    <cfRule type="containsText" dxfId="5249" priority="761" operator="containsText" text="外">
      <formula>NOT(ISERROR(SEARCH("外",N103)))</formula>
    </cfRule>
  </conditionalFormatting>
  <conditionalFormatting sqref="N103:P103">
    <cfRule type="containsText" dxfId="5248" priority="760" operator="containsText" text="－">
      <formula>NOT(ISERROR(SEARCH("－",N103)))</formula>
    </cfRule>
  </conditionalFormatting>
  <conditionalFormatting sqref="Q103:R103">
    <cfRule type="containsText" dxfId="5247" priority="755" operator="containsText" text="退">
      <formula>NOT(ISERROR(SEARCH("退",Q103)))</formula>
    </cfRule>
    <cfRule type="containsText" dxfId="5246" priority="756" operator="containsText" text="入">
      <formula>NOT(ISERROR(SEARCH("入",Q103)))</formula>
    </cfRule>
    <cfRule type="containsText" dxfId="5245" priority="757" operator="containsText" text="入,退">
      <formula>NOT(ISERROR(SEARCH("入,退",Q103)))</formula>
    </cfRule>
    <cfRule type="containsText" dxfId="5244" priority="758" operator="containsText" text="入,退">
      <formula>NOT(ISERROR(SEARCH("入,退",Q103)))</formula>
    </cfRule>
    <cfRule type="cellIs" dxfId="5243" priority="759" operator="equal">
      <formula>"休"</formula>
    </cfRule>
  </conditionalFormatting>
  <conditionalFormatting sqref="Q103:R103">
    <cfRule type="containsText" dxfId="5242" priority="754" operator="containsText" text="外">
      <formula>NOT(ISERROR(SEARCH("外",Q103)))</formula>
    </cfRule>
  </conditionalFormatting>
  <conditionalFormatting sqref="Q103:R103">
    <cfRule type="containsText" dxfId="5241" priority="753" operator="containsText" text="－">
      <formula>NOT(ISERROR(SEARCH("－",Q103)))</formula>
    </cfRule>
  </conditionalFormatting>
  <conditionalFormatting sqref="U103:W103">
    <cfRule type="containsText" dxfId="5240" priority="748" operator="containsText" text="退">
      <formula>NOT(ISERROR(SEARCH("退",U103)))</formula>
    </cfRule>
    <cfRule type="containsText" dxfId="5239" priority="749" operator="containsText" text="入">
      <formula>NOT(ISERROR(SEARCH("入",U103)))</formula>
    </cfRule>
    <cfRule type="containsText" dxfId="5238" priority="750" operator="containsText" text="入,退">
      <formula>NOT(ISERROR(SEARCH("入,退",U103)))</formula>
    </cfRule>
    <cfRule type="containsText" dxfId="5237" priority="751" operator="containsText" text="入,退">
      <formula>NOT(ISERROR(SEARCH("入,退",U103)))</formula>
    </cfRule>
    <cfRule type="cellIs" dxfId="5236" priority="752" operator="equal">
      <formula>"休"</formula>
    </cfRule>
  </conditionalFormatting>
  <conditionalFormatting sqref="U103:W103">
    <cfRule type="containsText" dxfId="5235" priority="747" operator="containsText" text="外">
      <formula>NOT(ISERROR(SEARCH("外",U103)))</formula>
    </cfRule>
  </conditionalFormatting>
  <conditionalFormatting sqref="U103:W103">
    <cfRule type="containsText" dxfId="5234" priority="746" operator="containsText" text="－">
      <formula>NOT(ISERROR(SEARCH("－",U103)))</formula>
    </cfRule>
  </conditionalFormatting>
  <conditionalFormatting sqref="X103:Y103">
    <cfRule type="containsText" dxfId="5233" priority="741" operator="containsText" text="退">
      <formula>NOT(ISERROR(SEARCH("退",X103)))</formula>
    </cfRule>
    <cfRule type="containsText" dxfId="5232" priority="742" operator="containsText" text="入">
      <formula>NOT(ISERROR(SEARCH("入",X103)))</formula>
    </cfRule>
    <cfRule type="containsText" dxfId="5231" priority="743" operator="containsText" text="入,退">
      <formula>NOT(ISERROR(SEARCH("入,退",X103)))</formula>
    </cfRule>
    <cfRule type="containsText" dxfId="5230" priority="744" operator="containsText" text="入,退">
      <formula>NOT(ISERROR(SEARCH("入,退",X103)))</formula>
    </cfRule>
    <cfRule type="cellIs" dxfId="5229" priority="745" operator="equal">
      <formula>"休"</formula>
    </cfRule>
  </conditionalFormatting>
  <conditionalFormatting sqref="X103:Y103">
    <cfRule type="containsText" dxfId="5228" priority="740" operator="containsText" text="外">
      <formula>NOT(ISERROR(SEARCH("外",X103)))</formula>
    </cfRule>
  </conditionalFormatting>
  <conditionalFormatting sqref="X103:Y103">
    <cfRule type="containsText" dxfId="5227" priority="739" operator="containsText" text="－">
      <formula>NOT(ISERROR(SEARCH("－",X103)))</formula>
    </cfRule>
  </conditionalFormatting>
  <conditionalFormatting sqref="AB103:AD103">
    <cfRule type="containsText" dxfId="5226" priority="734" operator="containsText" text="退">
      <formula>NOT(ISERROR(SEARCH("退",AB103)))</formula>
    </cfRule>
    <cfRule type="containsText" dxfId="5225" priority="735" operator="containsText" text="入">
      <formula>NOT(ISERROR(SEARCH("入",AB103)))</formula>
    </cfRule>
    <cfRule type="containsText" dxfId="5224" priority="736" operator="containsText" text="入,退">
      <formula>NOT(ISERROR(SEARCH("入,退",AB103)))</formula>
    </cfRule>
    <cfRule type="containsText" dxfId="5223" priority="737" operator="containsText" text="入,退">
      <formula>NOT(ISERROR(SEARCH("入,退",AB103)))</formula>
    </cfRule>
    <cfRule type="cellIs" dxfId="5222" priority="738" operator="equal">
      <formula>"休"</formula>
    </cfRule>
  </conditionalFormatting>
  <conditionalFormatting sqref="AB103:AD103">
    <cfRule type="containsText" dxfId="5221" priority="733" operator="containsText" text="外">
      <formula>NOT(ISERROR(SEARCH("外",AB103)))</formula>
    </cfRule>
  </conditionalFormatting>
  <conditionalFormatting sqref="AB103:AD103">
    <cfRule type="containsText" dxfId="5220" priority="732" operator="containsText" text="－">
      <formula>NOT(ISERROR(SEARCH("－",AB103)))</formula>
    </cfRule>
  </conditionalFormatting>
  <conditionalFormatting sqref="AE103:AF103">
    <cfRule type="containsText" dxfId="5219" priority="727" operator="containsText" text="退">
      <formula>NOT(ISERROR(SEARCH("退",AE103)))</formula>
    </cfRule>
    <cfRule type="containsText" dxfId="5218" priority="728" operator="containsText" text="入">
      <formula>NOT(ISERROR(SEARCH("入",AE103)))</formula>
    </cfRule>
    <cfRule type="containsText" dxfId="5217" priority="729" operator="containsText" text="入,退">
      <formula>NOT(ISERROR(SEARCH("入,退",AE103)))</formula>
    </cfRule>
    <cfRule type="containsText" dxfId="5216" priority="730" operator="containsText" text="入,退">
      <formula>NOT(ISERROR(SEARCH("入,退",AE103)))</formula>
    </cfRule>
    <cfRule type="cellIs" dxfId="5215" priority="731" operator="equal">
      <formula>"休"</formula>
    </cfRule>
  </conditionalFormatting>
  <conditionalFormatting sqref="AE103:AF103">
    <cfRule type="containsText" dxfId="5214" priority="726" operator="containsText" text="外">
      <formula>NOT(ISERROR(SEARCH("外",AE103)))</formula>
    </cfRule>
  </conditionalFormatting>
  <conditionalFormatting sqref="AE103:AF103">
    <cfRule type="containsText" dxfId="5213" priority="725" operator="containsText" text="－">
      <formula>NOT(ISERROR(SEARCH("－",AE103)))</formula>
    </cfRule>
  </conditionalFormatting>
  <conditionalFormatting sqref="F124:AJ124">
    <cfRule type="containsText" dxfId="5212" priority="723" operator="containsText" text="日">
      <formula>NOT(ISERROR(SEARCH("日",F124)))</formula>
    </cfRule>
    <cfRule type="containsText" dxfId="5211" priority="724" operator="containsText" text="土">
      <formula>NOT(ISERROR(SEARCH("土",F124)))</formula>
    </cfRule>
  </conditionalFormatting>
  <conditionalFormatting sqref="F124:AJ124">
    <cfRule type="containsText" dxfId="5210" priority="716" operator="containsText" text="その他">
      <formula>NOT(ISERROR(SEARCH("その他",F124)))</formula>
    </cfRule>
    <cfRule type="containsText" dxfId="5209" priority="717" operator="containsText" text="冬休">
      <formula>NOT(ISERROR(SEARCH("冬休",F124)))</formula>
    </cfRule>
    <cfRule type="containsText" dxfId="5208" priority="718" operator="containsText" text="夏休">
      <formula>NOT(ISERROR(SEARCH("夏休",F124)))</formula>
    </cfRule>
    <cfRule type="containsText" dxfId="5207" priority="719" operator="containsText" text="製作">
      <formula>NOT(ISERROR(SEARCH("製作",F124)))</formula>
    </cfRule>
    <cfRule type="cellIs" dxfId="5206" priority="720" operator="equal">
      <formula>"中止,製作"</formula>
    </cfRule>
    <cfRule type="containsText" dxfId="5205" priority="721" operator="containsText" text="中止,製作,夏休,冬休,その他">
      <formula>NOT(ISERROR(SEARCH("中止,製作,夏休,冬休,その他",F124)))</formula>
    </cfRule>
    <cfRule type="containsText" dxfId="5204" priority="722" operator="containsText" text="中止">
      <formula>NOT(ISERROR(SEARCH("中止",F124)))</formula>
    </cfRule>
  </conditionalFormatting>
  <conditionalFormatting sqref="F131:AJ131">
    <cfRule type="containsText" dxfId="5203" priority="714" operator="containsText" text="日">
      <formula>NOT(ISERROR(SEARCH("日",F131)))</formula>
    </cfRule>
    <cfRule type="containsText" dxfId="5202" priority="715" operator="containsText" text="土">
      <formula>NOT(ISERROR(SEARCH("土",F131)))</formula>
    </cfRule>
  </conditionalFormatting>
  <conditionalFormatting sqref="F131:AJ131">
    <cfRule type="containsText" dxfId="5201" priority="707" operator="containsText" text="その他">
      <formula>NOT(ISERROR(SEARCH("その他",F131)))</formula>
    </cfRule>
    <cfRule type="containsText" dxfId="5200" priority="708" operator="containsText" text="冬休">
      <formula>NOT(ISERROR(SEARCH("冬休",F131)))</formula>
    </cfRule>
    <cfRule type="containsText" dxfId="5199" priority="709" operator="containsText" text="夏休">
      <formula>NOT(ISERROR(SEARCH("夏休",F131)))</formula>
    </cfRule>
    <cfRule type="containsText" dxfId="5198" priority="710" operator="containsText" text="製作">
      <formula>NOT(ISERROR(SEARCH("製作",F131)))</formula>
    </cfRule>
    <cfRule type="cellIs" dxfId="5197" priority="711" operator="equal">
      <formula>"中止,製作"</formula>
    </cfRule>
    <cfRule type="containsText" dxfId="5196" priority="712" operator="containsText" text="中止,製作,夏休,冬休,その他">
      <formula>NOT(ISERROR(SEARCH("中止,製作,夏休,冬休,その他",F131)))</formula>
    </cfRule>
    <cfRule type="containsText" dxfId="5195" priority="713" operator="containsText" text="中止">
      <formula>NOT(ISERROR(SEARCH("中止",F131)))</formula>
    </cfRule>
  </conditionalFormatting>
  <conditionalFormatting sqref="F136:AJ136">
    <cfRule type="containsText" dxfId="5194" priority="705" operator="containsText" text="日">
      <formula>NOT(ISERROR(SEARCH("日",F136)))</formula>
    </cfRule>
    <cfRule type="containsText" dxfId="5193" priority="706" operator="containsText" text="土">
      <formula>NOT(ISERROR(SEARCH("土",F136)))</formula>
    </cfRule>
  </conditionalFormatting>
  <conditionalFormatting sqref="F136:AJ136">
    <cfRule type="containsText" dxfId="5192" priority="698" operator="containsText" text="その他">
      <formula>NOT(ISERROR(SEARCH("その他",F136)))</formula>
    </cfRule>
    <cfRule type="containsText" dxfId="5191" priority="699" operator="containsText" text="冬休">
      <formula>NOT(ISERROR(SEARCH("冬休",F136)))</formula>
    </cfRule>
    <cfRule type="containsText" dxfId="5190" priority="700" operator="containsText" text="夏休">
      <formula>NOT(ISERROR(SEARCH("夏休",F136)))</formula>
    </cfRule>
    <cfRule type="containsText" dxfId="5189" priority="701" operator="containsText" text="製作">
      <formula>NOT(ISERROR(SEARCH("製作",F136)))</formula>
    </cfRule>
    <cfRule type="cellIs" dxfId="5188" priority="702" operator="equal">
      <formula>"中止,製作"</formula>
    </cfRule>
    <cfRule type="containsText" dxfId="5187" priority="703" operator="containsText" text="中止,製作,夏休,冬休,その他">
      <formula>NOT(ISERROR(SEARCH("中止,製作,夏休,冬休,その他",F136)))</formula>
    </cfRule>
    <cfRule type="containsText" dxfId="5186" priority="704" operator="containsText" text="中止">
      <formula>NOT(ISERROR(SEARCH("中止",F136)))</formula>
    </cfRule>
  </conditionalFormatting>
  <conditionalFormatting sqref="F127:I127 L127:M127 S127:T127 AG127:AJ127 F130:AJ130 G129:L129 J126:N126 F125:AJ125 Q126:U126 X126:AB126 AE126:AJ126 F128:AJ128 N129:S129 U129:AJ129">
    <cfRule type="containsText" dxfId="5185" priority="693" operator="containsText" text="退">
      <formula>NOT(ISERROR(SEARCH("退",F125)))</formula>
    </cfRule>
    <cfRule type="containsText" dxfId="5184" priority="694" operator="containsText" text="入">
      <formula>NOT(ISERROR(SEARCH("入",F125)))</formula>
    </cfRule>
    <cfRule type="containsText" dxfId="5183" priority="695" operator="containsText" text="入,退">
      <formula>NOT(ISERROR(SEARCH("入,退",F125)))</formula>
    </cfRule>
    <cfRule type="containsText" dxfId="5182" priority="696" operator="containsText" text="入,退">
      <formula>NOT(ISERROR(SEARCH("入,退",F125)))</formula>
    </cfRule>
    <cfRule type="cellIs" dxfId="5181" priority="697" operator="equal">
      <formula>"休"</formula>
    </cfRule>
  </conditionalFormatting>
  <conditionalFormatting sqref="F127:I127 L127:M127 S127:T127 AG127:AJ127 F130:AJ130 G129:L129 J126:N126 F125:AJ125 Q126:U126 X126:AB126 AE126:AJ126 F128:AJ128 N129:S129 U129:AJ129">
    <cfRule type="containsText" dxfId="5180" priority="692" operator="containsText" text="外">
      <formula>NOT(ISERROR(SEARCH("外",F125)))</formula>
    </cfRule>
  </conditionalFormatting>
  <conditionalFormatting sqref="F127:I127 L127:M127 S127:T127 AG127:AJ127 F130:AJ130 G129:L129 J126:N126 F125:AJ125 Q126:U126 X126:AB126 AE126:AJ126 F128:AJ128 N129:S129 U129:AJ129">
    <cfRule type="containsText" dxfId="5179" priority="691" operator="containsText" text="－">
      <formula>NOT(ISERROR(SEARCH("－",F125)))</formula>
    </cfRule>
  </conditionalFormatting>
  <conditionalFormatting sqref="F132:AJ135">
    <cfRule type="containsText" dxfId="5178" priority="686" operator="containsText" text="退">
      <formula>NOT(ISERROR(SEARCH("退",F132)))</formula>
    </cfRule>
    <cfRule type="containsText" dxfId="5177" priority="687" operator="containsText" text="入">
      <formula>NOT(ISERROR(SEARCH("入",F132)))</formula>
    </cfRule>
    <cfRule type="containsText" dxfId="5176" priority="688" operator="containsText" text="入,退">
      <formula>NOT(ISERROR(SEARCH("入,退",F132)))</formula>
    </cfRule>
    <cfRule type="containsText" dxfId="5175" priority="689" operator="containsText" text="入,退">
      <formula>NOT(ISERROR(SEARCH("入,退",F132)))</formula>
    </cfRule>
    <cfRule type="cellIs" dxfId="5174" priority="690" operator="equal">
      <formula>"休"</formula>
    </cfRule>
  </conditionalFormatting>
  <conditionalFormatting sqref="F132:AJ135">
    <cfRule type="containsText" dxfId="5173" priority="685" operator="containsText" text="外">
      <formula>NOT(ISERROR(SEARCH("外",F132)))</formula>
    </cfRule>
  </conditionalFormatting>
  <conditionalFormatting sqref="F132:AJ135">
    <cfRule type="containsText" dxfId="5172" priority="684" operator="containsText" text="－">
      <formula>NOT(ISERROR(SEARCH("－",F132)))</formula>
    </cfRule>
  </conditionalFormatting>
  <conditionalFormatting sqref="F137:AJ140">
    <cfRule type="containsText" dxfId="5171" priority="679" operator="containsText" text="退">
      <formula>NOT(ISERROR(SEARCH("退",F137)))</formula>
    </cfRule>
    <cfRule type="containsText" dxfId="5170" priority="680" operator="containsText" text="入">
      <formula>NOT(ISERROR(SEARCH("入",F137)))</formula>
    </cfRule>
    <cfRule type="containsText" dxfId="5169" priority="681" operator="containsText" text="入,退">
      <formula>NOT(ISERROR(SEARCH("入,退",F137)))</formula>
    </cfRule>
    <cfRule type="containsText" dxfId="5168" priority="682" operator="containsText" text="入,退">
      <formula>NOT(ISERROR(SEARCH("入,退",F137)))</formula>
    </cfRule>
    <cfRule type="cellIs" dxfId="5167" priority="683" operator="equal">
      <formula>"休"</formula>
    </cfRule>
  </conditionalFormatting>
  <conditionalFormatting sqref="F137:AJ140">
    <cfRule type="containsText" dxfId="5166" priority="678" operator="containsText" text="外">
      <formula>NOT(ISERROR(SEARCH("外",F137)))</formula>
    </cfRule>
  </conditionalFormatting>
  <conditionalFormatting sqref="F137:AJ140">
    <cfRule type="containsText" dxfId="5165" priority="677" operator="containsText" text="－">
      <formula>NOT(ISERROR(SEARCH("－",F137)))</formula>
    </cfRule>
  </conditionalFormatting>
  <conditionalFormatting sqref="F126:G126">
    <cfRule type="containsText" dxfId="5164" priority="672" operator="containsText" text="退">
      <formula>NOT(ISERROR(SEARCH("退",F126)))</formula>
    </cfRule>
    <cfRule type="containsText" dxfId="5163" priority="673" operator="containsText" text="入">
      <formula>NOT(ISERROR(SEARCH("入",F126)))</formula>
    </cfRule>
    <cfRule type="containsText" dxfId="5162" priority="674" operator="containsText" text="入,退">
      <formula>NOT(ISERROR(SEARCH("入,退",F126)))</formula>
    </cfRule>
    <cfRule type="containsText" dxfId="5161" priority="675" operator="containsText" text="入,退">
      <formula>NOT(ISERROR(SEARCH("入,退",F126)))</formula>
    </cfRule>
    <cfRule type="cellIs" dxfId="5160" priority="676" operator="equal">
      <formula>"休"</formula>
    </cfRule>
  </conditionalFormatting>
  <conditionalFormatting sqref="F126:G126">
    <cfRule type="containsText" dxfId="5159" priority="671" operator="containsText" text="外">
      <formula>NOT(ISERROR(SEARCH("外",F126)))</formula>
    </cfRule>
  </conditionalFormatting>
  <conditionalFormatting sqref="F126:G126">
    <cfRule type="containsText" dxfId="5158" priority="670" operator="containsText" text="－">
      <formula>NOT(ISERROR(SEARCH("－",F126)))</formula>
    </cfRule>
  </conditionalFormatting>
  <conditionalFormatting sqref="J127:K127">
    <cfRule type="containsText" dxfId="5157" priority="665" operator="containsText" text="退">
      <formula>NOT(ISERROR(SEARCH("退",J127)))</formula>
    </cfRule>
    <cfRule type="containsText" dxfId="5156" priority="666" operator="containsText" text="入">
      <formula>NOT(ISERROR(SEARCH("入",J127)))</formula>
    </cfRule>
    <cfRule type="containsText" dxfId="5155" priority="667" operator="containsText" text="入,退">
      <formula>NOT(ISERROR(SEARCH("入,退",J127)))</formula>
    </cfRule>
    <cfRule type="containsText" dxfId="5154" priority="668" operator="containsText" text="入,退">
      <formula>NOT(ISERROR(SEARCH("入,退",J127)))</formula>
    </cfRule>
    <cfRule type="cellIs" dxfId="5153" priority="669" operator="equal">
      <formula>"休"</formula>
    </cfRule>
  </conditionalFormatting>
  <conditionalFormatting sqref="J127:K127">
    <cfRule type="containsText" dxfId="5152" priority="664" operator="containsText" text="外">
      <formula>NOT(ISERROR(SEARCH("外",J127)))</formula>
    </cfRule>
  </conditionalFormatting>
  <conditionalFormatting sqref="J127:K127">
    <cfRule type="containsText" dxfId="5151" priority="663" operator="containsText" text="－">
      <formula>NOT(ISERROR(SEARCH("－",J127)))</formula>
    </cfRule>
  </conditionalFormatting>
  <conditionalFormatting sqref="F129">
    <cfRule type="containsText" dxfId="5150" priority="658" operator="containsText" text="退">
      <formula>NOT(ISERROR(SEARCH("退",F129)))</formula>
    </cfRule>
    <cfRule type="containsText" dxfId="5149" priority="659" operator="containsText" text="入">
      <formula>NOT(ISERROR(SEARCH("入",F129)))</formula>
    </cfRule>
    <cfRule type="containsText" dxfId="5148" priority="660" operator="containsText" text="入,退">
      <formula>NOT(ISERROR(SEARCH("入,退",F129)))</formula>
    </cfRule>
    <cfRule type="containsText" dxfId="5147" priority="661" operator="containsText" text="入,退">
      <formula>NOT(ISERROR(SEARCH("入,退",F129)))</formula>
    </cfRule>
    <cfRule type="cellIs" dxfId="5146" priority="662" operator="equal">
      <formula>"休"</formula>
    </cfRule>
  </conditionalFormatting>
  <conditionalFormatting sqref="F129">
    <cfRule type="containsText" dxfId="5145" priority="657" operator="containsText" text="外">
      <formula>NOT(ISERROR(SEARCH("外",F129)))</formula>
    </cfRule>
  </conditionalFormatting>
  <conditionalFormatting sqref="F129">
    <cfRule type="containsText" dxfId="5144" priority="656" operator="containsText" text="－">
      <formula>NOT(ISERROR(SEARCH("－",F129)))</formula>
    </cfRule>
  </conditionalFormatting>
  <conditionalFormatting sqref="M129">
    <cfRule type="containsText" dxfId="5143" priority="651" operator="containsText" text="退">
      <formula>NOT(ISERROR(SEARCH("退",M129)))</formula>
    </cfRule>
    <cfRule type="containsText" dxfId="5142" priority="652" operator="containsText" text="入">
      <formula>NOT(ISERROR(SEARCH("入",M129)))</formula>
    </cfRule>
    <cfRule type="containsText" dxfId="5141" priority="653" operator="containsText" text="入,退">
      <formula>NOT(ISERROR(SEARCH("入,退",M129)))</formula>
    </cfRule>
    <cfRule type="containsText" dxfId="5140" priority="654" operator="containsText" text="入,退">
      <formula>NOT(ISERROR(SEARCH("入,退",M129)))</formula>
    </cfRule>
    <cfRule type="cellIs" dxfId="5139" priority="655" operator="equal">
      <formula>"休"</formula>
    </cfRule>
  </conditionalFormatting>
  <conditionalFormatting sqref="M129">
    <cfRule type="containsText" dxfId="5138" priority="650" operator="containsText" text="外">
      <formula>NOT(ISERROR(SEARCH("外",M129)))</formula>
    </cfRule>
  </conditionalFormatting>
  <conditionalFormatting sqref="M129">
    <cfRule type="containsText" dxfId="5137" priority="649" operator="containsText" text="－">
      <formula>NOT(ISERROR(SEARCH("－",M129)))</formula>
    </cfRule>
  </conditionalFormatting>
  <conditionalFormatting sqref="T129">
    <cfRule type="containsText" dxfId="5136" priority="644" operator="containsText" text="退">
      <formula>NOT(ISERROR(SEARCH("退",T129)))</formula>
    </cfRule>
    <cfRule type="containsText" dxfId="5135" priority="645" operator="containsText" text="入">
      <formula>NOT(ISERROR(SEARCH("入",T129)))</formula>
    </cfRule>
    <cfRule type="containsText" dxfId="5134" priority="646" operator="containsText" text="入,退">
      <formula>NOT(ISERROR(SEARCH("入,退",T129)))</formula>
    </cfRule>
    <cfRule type="containsText" dxfId="5133" priority="647" operator="containsText" text="入,退">
      <formula>NOT(ISERROR(SEARCH("入,退",T129)))</formula>
    </cfRule>
    <cfRule type="cellIs" dxfId="5132" priority="648" operator="equal">
      <formula>"休"</formula>
    </cfRule>
  </conditionalFormatting>
  <conditionalFormatting sqref="T129">
    <cfRule type="containsText" dxfId="5131" priority="643" operator="containsText" text="外">
      <formula>NOT(ISERROR(SEARCH("外",T129)))</formula>
    </cfRule>
  </conditionalFormatting>
  <conditionalFormatting sqref="T129">
    <cfRule type="containsText" dxfId="5130" priority="642" operator="containsText" text="－">
      <formula>NOT(ISERROR(SEARCH("－",T129)))</formula>
    </cfRule>
  </conditionalFormatting>
  <conditionalFormatting sqref="N127:P127">
    <cfRule type="containsText" dxfId="5129" priority="637" operator="containsText" text="退">
      <formula>NOT(ISERROR(SEARCH("退",N127)))</formula>
    </cfRule>
    <cfRule type="containsText" dxfId="5128" priority="638" operator="containsText" text="入">
      <formula>NOT(ISERROR(SEARCH("入",N127)))</formula>
    </cfRule>
    <cfRule type="containsText" dxfId="5127" priority="639" operator="containsText" text="入,退">
      <formula>NOT(ISERROR(SEARCH("入,退",N127)))</formula>
    </cfRule>
    <cfRule type="containsText" dxfId="5126" priority="640" operator="containsText" text="入,退">
      <formula>NOT(ISERROR(SEARCH("入,退",N127)))</formula>
    </cfRule>
    <cfRule type="cellIs" dxfId="5125" priority="641" operator="equal">
      <formula>"休"</formula>
    </cfRule>
  </conditionalFormatting>
  <conditionalFormatting sqref="N127:P127">
    <cfRule type="containsText" dxfId="5124" priority="636" operator="containsText" text="外">
      <formula>NOT(ISERROR(SEARCH("外",N127)))</formula>
    </cfRule>
  </conditionalFormatting>
  <conditionalFormatting sqref="N127:P127">
    <cfRule type="containsText" dxfId="5123" priority="635" operator="containsText" text="－">
      <formula>NOT(ISERROR(SEARCH("－",N127)))</formula>
    </cfRule>
  </conditionalFormatting>
  <conditionalFormatting sqref="Q127:R127">
    <cfRule type="containsText" dxfId="5122" priority="630" operator="containsText" text="退">
      <formula>NOT(ISERROR(SEARCH("退",Q127)))</formula>
    </cfRule>
    <cfRule type="containsText" dxfId="5121" priority="631" operator="containsText" text="入">
      <formula>NOT(ISERROR(SEARCH("入",Q127)))</formula>
    </cfRule>
    <cfRule type="containsText" dxfId="5120" priority="632" operator="containsText" text="入,退">
      <formula>NOT(ISERROR(SEARCH("入,退",Q127)))</formula>
    </cfRule>
    <cfRule type="containsText" dxfId="5119" priority="633" operator="containsText" text="入,退">
      <formula>NOT(ISERROR(SEARCH("入,退",Q127)))</formula>
    </cfRule>
    <cfRule type="cellIs" dxfId="5118" priority="634" operator="equal">
      <formula>"休"</formula>
    </cfRule>
  </conditionalFormatting>
  <conditionalFormatting sqref="Q127:R127">
    <cfRule type="containsText" dxfId="5117" priority="629" operator="containsText" text="外">
      <formula>NOT(ISERROR(SEARCH("外",Q127)))</formula>
    </cfRule>
  </conditionalFormatting>
  <conditionalFormatting sqref="Q127:R127">
    <cfRule type="containsText" dxfId="5116" priority="628" operator="containsText" text="－">
      <formula>NOT(ISERROR(SEARCH("－",Q127)))</formula>
    </cfRule>
  </conditionalFormatting>
  <conditionalFormatting sqref="U127:W127">
    <cfRule type="containsText" dxfId="5115" priority="623" operator="containsText" text="退">
      <formula>NOT(ISERROR(SEARCH("退",U127)))</formula>
    </cfRule>
    <cfRule type="containsText" dxfId="5114" priority="624" operator="containsText" text="入">
      <formula>NOT(ISERROR(SEARCH("入",U127)))</formula>
    </cfRule>
    <cfRule type="containsText" dxfId="5113" priority="625" operator="containsText" text="入,退">
      <formula>NOT(ISERROR(SEARCH("入,退",U127)))</formula>
    </cfRule>
    <cfRule type="containsText" dxfId="5112" priority="626" operator="containsText" text="入,退">
      <formula>NOT(ISERROR(SEARCH("入,退",U127)))</formula>
    </cfRule>
    <cfRule type="cellIs" dxfId="5111" priority="627" operator="equal">
      <formula>"休"</formula>
    </cfRule>
  </conditionalFormatting>
  <conditionalFormatting sqref="U127:W127">
    <cfRule type="containsText" dxfId="5110" priority="622" operator="containsText" text="外">
      <formula>NOT(ISERROR(SEARCH("外",U127)))</formula>
    </cfRule>
  </conditionalFormatting>
  <conditionalFormatting sqref="U127:W127">
    <cfRule type="containsText" dxfId="5109" priority="621" operator="containsText" text="－">
      <formula>NOT(ISERROR(SEARCH("－",U127)))</formula>
    </cfRule>
  </conditionalFormatting>
  <conditionalFormatting sqref="X127:Y127">
    <cfRule type="containsText" dxfId="5108" priority="616" operator="containsText" text="退">
      <formula>NOT(ISERROR(SEARCH("退",X127)))</formula>
    </cfRule>
    <cfRule type="containsText" dxfId="5107" priority="617" operator="containsText" text="入">
      <formula>NOT(ISERROR(SEARCH("入",X127)))</formula>
    </cfRule>
    <cfRule type="containsText" dxfId="5106" priority="618" operator="containsText" text="入,退">
      <formula>NOT(ISERROR(SEARCH("入,退",X127)))</formula>
    </cfRule>
    <cfRule type="containsText" dxfId="5105" priority="619" operator="containsText" text="入,退">
      <formula>NOT(ISERROR(SEARCH("入,退",X127)))</formula>
    </cfRule>
    <cfRule type="cellIs" dxfId="5104" priority="620" operator="equal">
      <formula>"休"</formula>
    </cfRule>
  </conditionalFormatting>
  <conditionalFormatting sqref="X127:Y127">
    <cfRule type="containsText" dxfId="5103" priority="615" operator="containsText" text="外">
      <formula>NOT(ISERROR(SEARCH("外",X127)))</formula>
    </cfRule>
  </conditionalFormatting>
  <conditionalFormatting sqref="X127:Y127">
    <cfRule type="containsText" dxfId="5102" priority="614" operator="containsText" text="－">
      <formula>NOT(ISERROR(SEARCH("－",X127)))</formula>
    </cfRule>
  </conditionalFormatting>
  <conditionalFormatting sqref="AE127:AF127">
    <cfRule type="containsText" dxfId="5101" priority="609" operator="containsText" text="退">
      <formula>NOT(ISERROR(SEARCH("退",AE127)))</formula>
    </cfRule>
    <cfRule type="containsText" dxfId="5100" priority="610" operator="containsText" text="入">
      <formula>NOT(ISERROR(SEARCH("入",AE127)))</formula>
    </cfRule>
    <cfRule type="containsText" dxfId="5099" priority="611" operator="containsText" text="入,退">
      <formula>NOT(ISERROR(SEARCH("入,退",AE127)))</formula>
    </cfRule>
    <cfRule type="containsText" dxfId="5098" priority="612" operator="containsText" text="入,退">
      <formula>NOT(ISERROR(SEARCH("入,退",AE127)))</formula>
    </cfRule>
    <cfRule type="cellIs" dxfId="5097" priority="613" operator="equal">
      <formula>"休"</formula>
    </cfRule>
  </conditionalFormatting>
  <conditionalFormatting sqref="AE127:AF127">
    <cfRule type="containsText" dxfId="5096" priority="608" operator="containsText" text="外">
      <formula>NOT(ISERROR(SEARCH("外",AE127)))</formula>
    </cfRule>
  </conditionalFormatting>
  <conditionalFormatting sqref="AE127:AF127">
    <cfRule type="containsText" dxfId="5095" priority="607" operator="containsText" text="－">
      <formula>NOT(ISERROR(SEARCH("－",AE127)))</formula>
    </cfRule>
  </conditionalFormatting>
  <conditionalFormatting sqref="H126:I126">
    <cfRule type="containsText" dxfId="5094" priority="602" operator="containsText" text="退">
      <formula>NOT(ISERROR(SEARCH("退",H126)))</formula>
    </cfRule>
    <cfRule type="containsText" dxfId="5093" priority="603" operator="containsText" text="入">
      <formula>NOT(ISERROR(SEARCH("入",H126)))</formula>
    </cfRule>
    <cfRule type="containsText" dxfId="5092" priority="604" operator="containsText" text="入,退">
      <formula>NOT(ISERROR(SEARCH("入,退",H126)))</formula>
    </cfRule>
    <cfRule type="containsText" dxfId="5091" priority="605" operator="containsText" text="入,退">
      <formula>NOT(ISERROR(SEARCH("入,退",H126)))</formula>
    </cfRule>
    <cfRule type="cellIs" dxfId="5090" priority="606" operator="equal">
      <formula>"休"</formula>
    </cfRule>
  </conditionalFormatting>
  <conditionalFormatting sqref="H126:I126">
    <cfRule type="containsText" dxfId="5089" priority="601" operator="containsText" text="外">
      <formula>NOT(ISERROR(SEARCH("外",H126)))</formula>
    </cfRule>
  </conditionalFormatting>
  <conditionalFormatting sqref="H126:I126">
    <cfRule type="containsText" dxfId="5088" priority="600" operator="containsText" text="－">
      <formula>NOT(ISERROR(SEARCH("－",H126)))</formula>
    </cfRule>
  </conditionalFormatting>
  <conditionalFormatting sqref="O126:P126">
    <cfRule type="containsText" dxfId="5087" priority="595" operator="containsText" text="退">
      <formula>NOT(ISERROR(SEARCH("退",O126)))</formula>
    </cfRule>
    <cfRule type="containsText" dxfId="5086" priority="596" operator="containsText" text="入">
      <formula>NOT(ISERROR(SEARCH("入",O126)))</formula>
    </cfRule>
    <cfRule type="containsText" dxfId="5085" priority="597" operator="containsText" text="入,退">
      <formula>NOT(ISERROR(SEARCH("入,退",O126)))</formula>
    </cfRule>
    <cfRule type="containsText" dxfId="5084" priority="598" operator="containsText" text="入,退">
      <formula>NOT(ISERROR(SEARCH("入,退",O126)))</formula>
    </cfRule>
    <cfRule type="cellIs" dxfId="5083" priority="599" operator="equal">
      <formula>"休"</formula>
    </cfRule>
  </conditionalFormatting>
  <conditionalFormatting sqref="O126:P126">
    <cfRule type="containsText" dxfId="5082" priority="594" operator="containsText" text="外">
      <formula>NOT(ISERROR(SEARCH("外",O126)))</formula>
    </cfRule>
  </conditionalFormatting>
  <conditionalFormatting sqref="O126:P126">
    <cfRule type="containsText" dxfId="5081" priority="593" operator="containsText" text="－">
      <formula>NOT(ISERROR(SEARCH("－",O126)))</formula>
    </cfRule>
  </conditionalFormatting>
  <conditionalFormatting sqref="V126:W126">
    <cfRule type="containsText" dxfId="5080" priority="588" operator="containsText" text="退">
      <formula>NOT(ISERROR(SEARCH("退",V126)))</formula>
    </cfRule>
    <cfRule type="containsText" dxfId="5079" priority="589" operator="containsText" text="入">
      <formula>NOT(ISERROR(SEARCH("入",V126)))</formula>
    </cfRule>
    <cfRule type="containsText" dxfId="5078" priority="590" operator="containsText" text="入,退">
      <formula>NOT(ISERROR(SEARCH("入,退",V126)))</formula>
    </cfRule>
    <cfRule type="containsText" dxfId="5077" priority="591" operator="containsText" text="入,退">
      <formula>NOT(ISERROR(SEARCH("入,退",V126)))</formula>
    </cfRule>
    <cfRule type="cellIs" dxfId="5076" priority="592" operator="equal">
      <formula>"休"</formula>
    </cfRule>
  </conditionalFormatting>
  <conditionalFormatting sqref="V126:W126">
    <cfRule type="containsText" dxfId="5075" priority="587" operator="containsText" text="外">
      <formula>NOT(ISERROR(SEARCH("外",V126)))</formula>
    </cfRule>
  </conditionalFormatting>
  <conditionalFormatting sqref="V126:W126">
    <cfRule type="containsText" dxfId="5074" priority="586" operator="containsText" text="－">
      <formula>NOT(ISERROR(SEARCH("－",V126)))</formula>
    </cfRule>
  </conditionalFormatting>
  <conditionalFormatting sqref="AC126:AD126">
    <cfRule type="containsText" dxfId="5073" priority="581" operator="containsText" text="退">
      <formula>NOT(ISERROR(SEARCH("退",AC126)))</formula>
    </cfRule>
    <cfRule type="containsText" dxfId="5072" priority="582" operator="containsText" text="入">
      <formula>NOT(ISERROR(SEARCH("入",AC126)))</formula>
    </cfRule>
    <cfRule type="containsText" dxfId="5071" priority="583" operator="containsText" text="入,退">
      <formula>NOT(ISERROR(SEARCH("入,退",AC126)))</formula>
    </cfRule>
    <cfRule type="containsText" dxfId="5070" priority="584" operator="containsText" text="入,退">
      <formula>NOT(ISERROR(SEARCH("入,退",AC126)))</formula>
    </cfRule>
    <cfRule type="cellIs" dxfId="5069" priority="585" operator="equal">
      <formula>"休"</formula>
    </cfRule>
  </conditionalFormatting>
  <conditionalFormatting sqref="AC126:AD126">
    <cfRule type="containsText" dxfId="5068" priority="580" operator="containsText" text="外">
      <formula>NOT(ISERROR(SEARCH("外",AC126)))</formula>
    </cfRule>
  </conditionalFormatting>
  <conditionalFormatting sqref="AC126:AD126">
    <cfRule type="containsText" dxfId="5067" priority="579" operator="containsText" text="－">
      <formula>NOT(ISERROR(SEARCH("－",AC126)))</formula>
    </cfRule>
  </conditionalFormatting>
  <conditionalFormatting sqref="Z127:AA127">
    <cfRule type="containsText" dxfId="5066" priority="574" operator="containsText" text="退">
      <formula>NOT(ISERROR(SEARCH("退",Z127)))</formula>
    </cfRule>
    <cfRule type="containsText" dxfId="5065" priority="575" operator="containsText" text="入">
      <formula>NOT(ISERROR(SEARCH("入",Z127)))</formula>
    </cfRule>
    <cfRule type="containsText" dxfId="5064" priority="576" operator="containsText" text="入,退">
      <formula>NOT(ISERROR(SEARCH("入,退",Z127)))</formula>
    </cfRule>
    <cfRule type="containsText" dxfId="5063" priority="577" operator="containsText" text="入,退">
      <formula>NOT(ISERROR(SEARCH("入,退",Z127)))</formula>
    </cfRule>
    <cfRule type="cellIs" dxfId="5062" priority="578" operator="equal">
      <formula>"休"</formula>
    </cfRule>
  </conditionalFormatting>
  <conditionalFormatting sqref="Z127:AA127">
    <cfRule type="containsText" dxfId="5061" priority="573" operator="containsText" text="外">
      <formula>NOT(ISERROR(SEARCH("外",Z127)))</formula>
    </cfRule>
  </conditionalFormatting>
  <conditionalFormatting sqref="Z127:AA127">
    <cfRule type="containsText" dxfId="5060" priority="572" operator="containsText" text="－">
      <formula>NOT(ISERROR(SEARCH("－",Z127)))</formula>
    </cfRule>
  </conditionalFormatting>
  <conditionalFormatting sqref="AB127:AD127">
    <cfRule type="containsText" dxfId="5059" priority="567" operator="containsText" text="退">
      <formula>NOT(ISERROR(SEARCH("退",AB127)))</formula>
    </cfRule>
    <cfRule type="containsText" dxfId="5058" priority="568" operator="containsText" text="入">
      <formula>NOT(ISERROR(SEARCH("入",AB127)))</formula>
    </cfRule>
    <cfRule type="containsText" dxfId="5057" priority="569" operator="containsText" text="入,退">
      <formula>NOT(ISERROR(SEARCH("入,退",AB127)))</formula>
    </cfRule>
    <cfRule type="containsText" dxfId="5056" priority="570" operator="containsText" text="入,退">
      <formula>NOT(ISERROR(SEARCH("入,退",AB127)))</formula>
    </cfRule>
    <cfRule type="cellIs" dxfId="5055" priority="571" operator="equal">
      <formula>"休"</formula>
    </cfRule>
  </conditionalFormatting>
  <conditionalFormatting sqref="AB127:AD127">
    <cfRule type="containsText" dxfId="5054" priority="566" operator="containsText" text="外">
      <formula>NOT(ISERROR(SEARCH("外",AB127)))</formula>
    </cfRule>
  </conditionalFormatting>
  <conditionalFormatting sqref="AB127:AD127">
    <cfRule type="containsText" dxfId="5053" priority="565" operator="containsText" text="－">
      <formula>NOT(ISERROR(SEARCH("－",AB127)))</formula>
    </cfRule>
  </conditionalFormatting>
  <conditionalFormatting sqref="F148:AJ148">
    <cfRule type="containsText" dxfId="5052" priority="563" operator="containsText" text="日">
      <formula>NOT(ISERROR(SEARCH("日",F148)))</formula>
    </cfRule>
    <cfRule type="containsText" dxfId="5051" priority="564" operator="containsText" text="土">
      <formula>NOT(ISERROR(SEARCH("土",F148)))</formula>
    </cfRule>
  </conditionalFormatting>
  <conditionalFormatting sqref="F148:AJ148">
    <cfRule type="containsText" dxfId="5050" priority="556" operator="containsText" text="その他">
      <formula>NOT(ISERROR(SEARCH("その他",F148)))</formula>
    </cfRule>
    <cfRule type="containsText" dxfId="5049" priority="557" operator="containsText" text="冬休">
      <formula>NOT(ISERROR(SEARCH("冬休",F148)))</formula>
    </cfRule>
    <cfRule type="containsText" dxfId="5048" priority="558" operator="containsText" text="夏休">
      <formula>NOT(ISERROR(SEARCH("夏休",F148)))</formula>
    </cfRule>
    <cfRule type="containsText" dxfId="5047" priority="559" operator="containsText" text="製作">
      <formula>NOT(ISERROR(SEARCH("製作",F148)))</formula>
    </cfRule>
    <cfRule type="cellIs" dxfId="5046" priority="560" operator="equal">
      <formula>"中止,製作"</formula>
    </cfRule>
    <cfRule type="containsText" dxfId="5045" priority="561" operator="containsText" text="中止,製作,夏休,冬休,その他">
      <formula>NOT(ISERROR(SEARCH("中止,製作,夏休,冬休,その他",F148)))</formula>
    </cfRule>
    <cfRule type="containsText" dxfId="5044" priority="562" operator="containsText" text="中止">
      <formula>NOT(ISERROR(SEARCH("中止",F148)))</formula>
    </cfRule>
  </conditionalFormatting>
  <conditionalFormatting sqref="F155:AJ155">
    <cfRule type="containsText" dxfId="5043" priority="554" operator="containsText" text="日">
      <formula>NOT(ISERROR(SEARCH("日",F155)))</formula>
    </cfRule>
    <cfRule type="containsText" dxfId="5042" priority="555" operator="containsText" text="土">
      <formula>NOT(ISERROR(SEARCH("土",F155)))</formula>
    </cfRule>
  </conditionalFormatting>
  <conditionalFormatting sqref="F155:AJ155">
    <cfRule type="containsText" dxfId="5041" priority="547" operator="containsText" text="その他">
      <formula>NOT(ISERROR(SEARCH("その他",F155)))</formula>
    </cfRule>
    <cfRule type="containsText" dxfId="5040" priority="548" operator="containsText" text="冬休">
      <formula>NOT(ISERROR(SEARCH("冬休",F155)))</formula>
    </cfRule>
    <cfRule type="containsText" dxfId="5039" priority="549" operator="containsText" text="夏休">
      <formula>NOT(ISERROR(SEARCH("夏休",F155)))</formula>
    </cfRule>
    <cfRule type="containsText" dxfId="5038" priority="550" operator="containsText" text="製作">
      <formula>NOT(ISERROR(SEARCH("製作",F155)))</formula>
    </cfRule>
    <cfRule type="cellIs" dxfId="5037" priority="551" operator="equal">
      <formula>"中止,製作"</formula>
    </cfRule>
    <cfRule type="containsText" dxfId="5036" priority="552" operator="containsText" text="中止,製作,夏休,冬休,その他">
      <formula>NOT(ISERROR(SEARCH("中止,製作,夏休,冬休,その他",F155)))</formula>
    </cfRule>
    <cfRule type="containsText" dxfId="5035" priority="553" operator="containsText" text="中止">
      <formula>NOT(ISERROR(SEARCH("中止",F155)))</formula>
    </cfRule>
  </conditionalFormatting>
  <conditionalFormatting sqref="F160:AJ160">
    <cfRule type="containsText" dxfId="5034" priority="545" operator="containsText" text="日">
      <formula>NOT(ISERROR(SEARCH("日",F160)))</formula>
    </cfRule>
    <cfRule type="containsText" dxfId="5033" priority="546" operator="containsText" text="土">
      <formula>NOT(ISERROR(SEARCH("土",F160)))</formula>
    </cfRule>
  </conditionalFormatting>
  <conditionalFormatting sqref="F160:AJ160">
    <cfRule type="containsText" dxfId="5032" priority="538" operator="containsText" text="その他">
      <formula>NOT(ISERROR(SEARCH("その他",F160)))</formula>
    </cfRule>
    <cfRule type="containsText" dxfId="5031" priority="539" operator="containsText" text="冬休">
      <formula>NOT(ISERROR(SEARCH("冬休",F160)))</formula>
    </cfRule>
    <cfRule type="containsText" dxfId="5030" priority="540" operator="containsText" text="夏休">
      <formula>NOT(ISERROR(SEARCH("夏休",F160)))</formula>
    </cfRule>
    <cfRule type="containsText" dxfId="5029" priority="541" operator="containsText" text="製作">
      <formula>NOT(ISERROR(SEARCH("製作",F160)))</formula>
    </cfRule>
    <cfRule type="cellIs" dxfId="5028" priority="542" operator="equal">
      <formula>"中止,製作"</formula>
    </cfRule>
    <cfRule type="containsText" dxfId="5027" priority="543" operator="containsText" text="中止,製作,夏休,冬休,その他">
      <formula>NOT(ISERROR(SEARCH("中止,製作,夏休,冬休,その他",F160)))</formula>
    </cfRule>
    <cfRule type="containsText" dxfId="5026" priority="544" operator="containsText" text="中止">
      <formula>NOT(ISERROR(SEARCH("中止",F160)))</formula>
    </cfRule>
  </conditionalFormatting>
  <conditionalFormatting sqref="F151:I151 L151:M151 AG151:AJ151 F154:AJ154 G153:L153 J150:N150 F152:AJ152 N153:S153 U153:AJ153 F149:AJ149 Q150:U150 X150:AB150 AE150:AJ150">
    <cfRule type="containsText" dxfId="5025" priority="533" operator="containsText" text="退">
      <formula>NOT(ISERROR(SEARCH("退",F149)))</formula>
    </cfRule>
    <cfRule type="containsText" dxfId="5024" priority="534" operator="containsText" text="入">
      <formula>NOT(ISERROR(SEARCH("入",F149)))</formula>
    </cfRule>
    <cfRule type="containsText" dxfId="5023" priority="535" operator="containsText" text="入,退">
      <formula>NOT(ISERROR(SEARCH("入,退",F149)))</formula>
    </cfRule>
    <cfRule type="containsText" dxfId="5022" priority="536" operator="containsText" text="入,退">
      <formula>NOT(ISERROR(SEARCH("入,退",F149)))</formula>
    </cfRule>
    <cfRule type="cellIs" dxfId="5021" priority="537" operator="equal">
      <formula>"休"</formula>
    </cfRule>
  </conditionalFormatting>
  <conditionalFormatting sqref="F151:I151 L151:M151 AG151:AJ151 F154:AJ154 G153:L153 J150:N150 F152:AJ152 N153:S153 U153:AJ153 F149:AJ149 Q150:U150 X150:AB150 AE150:AJ150">
    <cfRule type="containsText" dxfId="5020" priority="532" operator="containsText" text="外">
      <formula>NOT(ISERROR(SEARCH("外",F149)))</formula>
    </cfRule>
  </conditionalFormatting>
  <conditionalFormatting sqref="F151:I151 L151:M151 AG151:AJ151 F154:AJ154 G153:L153 J150:N150 F152:AJ152 N153:S153 U153:AJ153 F149:AJ149 Q150:U150 X150:AB150 AE150:AJ150">
    <cfRule type="containsText" dxfId="5019" priority="531" operator="containsText" text="－">
      <formula>NOT(ISERROR(SEARCH("－",F149)))</formula>
    </cfRule>
  </conditionalFormatting>
  <conditionalFormatting sqref="F156:AJ159">
    <cfRule type="containsText" dxfId="5018" priority="526" operator="containsText" text="退">
      <formula>NOT(ISERROR(SEARCH("退",F156)))</formula>
    </cfRule>
    <cfRule type="containsText" dxfId="5017" priority="527" operator="containsText" text="入">
      <formula>NOT(ISERROR(SEARCH("入",F156)))</formula>
    </cfRule>
    <cfRule type="containsText" dxfId="5016" priority="528" operator="containsText" text="入,退">
      <formula>NOT(ISERROR(SEARCH("入,退",F156)))</formula>
    </cfRule>
    <cfRule type="containsText" dxfId="5015" priority="529" operator="containsText" text="入,退">
      <formula>NOT(ISERROR(SEARCH("入,退",F156)))</formula>
    </cfRule>
    <cfRule type="cellIs" dxfId="5014" priority="530" operator="equal">
      <formula>"休"</formula>
    </cfRule>
  </conditionalFormatting>
  <conditionalFormatting sqref="F156:AJ159">
    <cfRule type="containsText" dxfId="5013" priority="525" operator="containsText" text="外">
      <formula>NOT(ISERROR(SEARCH("外",F156)))</formula>
    </cfRule>
  </conditionalFormatting>
  <conditionalFormatting sqref="F156:AJ159">
    <cfRule type="containsText" dxfId="5012" priority="524" operator="containsText" text="－">
      <formula>NOT(ISERROR(SEARCH("－",F156)))</formula>
    </cfRule>
  </conditionalFormatting>
  <conditionalFormatting sqref="F161:AJ164">
    <cfRule type="containsText" dxfId="5011" priority="519" operator="containsText" text="退">
      <formula>NOT(ISERROR(SEARCH("退",F161)))</formula>
    </cfRule>
    <cfRule type="containsText" dxfId="5010" priority="520" operator="containsText" text="入">
      <formula>NOT(ISERROR(SEARCH("入",F161)))</formula>
    </cfRule>
    <cfRule type="containsText" dxfId="5009" priority="521" operator="containsText" text="入,退">
      <formula>NOT(ISERROR(SEARCH("入,退",F161)))</formula>
    </cfRule>
    <cfRule type="containsText" dxfId="5008" priority="522" operator="containsText" text="入,退">
      <formula>NOT(ISERROR(SEARCH("入,退",F161)))</formula>
    </cfRule>
    <cfRule type="cellIs" dxfId="5007" priority="523" operator="equal">
      <formula>"休"</formula>
    </cfRule>
  </conditionalFormatting>
  <conditionalFormatting sqref="F161:AJ164">
    <cfRule type="containsText" dxfId="5006" priority="518" operator="containsText" text="外">
      <formula>NOT(ISERROR(SEARCH("外",F161)))</formula>
    </cfRule>
  </conditionalFormatting>
  <conditionalFormatting sqref="F161:AJ164">
    <cfRule type="containsText" dxfId="5005" priority="517" operator="containsText" text="－">
      <formula>NOT(ISERROR(SEARCH("－",F161)))</formula>
    </cfRule>
  </conditionalFormatting>
  <conditionalFormatting sqref="F150:G150">
    <cfRule type="containsText" dxfId="5004" priority="512" operator="containsText" text="退">
      <formula>NOT(ISERROR(SEARCH("退",F150)))</formula>
    </cfRule>
    <cfRule type="containsText" dxfId="5003" priority="513" operator="containsText" text="入">
      <formula>NOT(ISERROR(SEARCH("入",F150)))</formula>
    </cfRule>
    <cfRule type="containsText" dxfId="5002" priority="514" operator="containsText" text="入,退">
      <formula>NOT(ISERROR(SEARCH("入,退",F150)))</formula>
    </cfRule>
    <cfRule type="containsText" dxfId="5001" priority="515" operator="containsText" text="入,退">
      <formula>NOT(ISERROR(SEARCH("入,退",F150)))</formula>
    </cfRule>
    <cfRule type="cellIs" dxfId="5000" priority="516" operator="equal">
      <formula>"休"</formula>
    </cfRule>
  </conditionalFormatting>
  <conditionalFormatting sqref="F150:G150">
    <cfRule type="containsText" dxfId="4999" priority="511" operator="containsText" text="外">
      <formula>NOT(ISERROR(SEARCH("外",F150)))</formula>
    </cfRule>
  </conditionalFormatting>
  <conditionalFormatting sqref="F150:G150">
    <cfRule type="containsText" dxfId="4998" priority="510" operator="containsText" text="－">
      <formula>NOT(ISERROR(SEARCH("－",F150)))</formula>
    </cfRule>
  </conditionalFormatting>
  <conditionalFormatting sqref="J151:K151">
    <cfRule type="containsText" dxfId="4997" priority="505" operator="containsText" text="退">
      <formula>NOT(ISERROR(SEARCH("退",J151)))</formula>
    </cfRule>
    <cfRule type="containsText" dxfId="4996" priority="506" operator="containsText" text="入">
      <formula>NOT(ISERROR(SEARCH("入",J151)))</formula>
    </cfRule>
    <cfRule type="containsText" dxfId="4995" priority="507" operator="containsText" text="入,退">
      <formula>NOT(ISERROR(SEARCH("入,退",J151)))</formula>
    </cfRule>
    <cfRule type="containsText" dxfId="4994" priority="508" operator="containsText" text="入,退">
      <formula>NOT(ISERROR(SEARCH("入,退",J151)))</formula>
    </cfRule>
    <cfRule type="cellIs" dxfId="4993" priority="509" operator="equal">
      <formula>"休"</formula>
    </cfRule>
  </conditionalFormatting>
  <conditionalFormatting sqref="J151:K151">
    <cfRule type="containsText" dxfId="4992" priority="504" operator="containsText" text="外">
      <formula>NOT(ISERROR(SEARCH("外",J151)))</formula>
    </cfRule>
  </conditionalFormatting>
  <conditionalFormatting sqref="J151:K151">
    <cfRule type="containsText" dxfId="4991" priority="503" operator="containsText" text="－">
      <formula>NOT(ISERROR(SEARCH("－",J151)))</formula>
    </cfRule>
  </conditionalFormatting>
  <conditionalFormatting sqref="F153">
    <cfRule type="containsText" dxfId="4990" priority="498" operator="containsText" text="退">
      <formula>NOT(ISERROR(SEARCH("退",F153)))</formula>
    </cfRule>
    <cfRule type="containsText" dxfId="4989" priority="499" operator="containsText" text="入">
      <formula>NOT(ISERROR(SEARCH("入",F153)))</formula>
    </cfRule>
    <cfRule type="containsText" dxfId="4988" priority="500" operator="containsText" text="入,退">
      <formula>NOT(ISERROR(SEARCH("入,退",F153)))</formula>
    </cfRule>
    <cfRule type="containsText" dxfId="4987" priority="501" operator="containsText" text="入,退">
      <formula>NOT(ISERROR(SEARCH("入,退",F153)))</formula>
    </cfRule>
    <cfRule type="cellIs" dxfId="4986" priority="502" operator="equal">
      <formula>"休"</formula>
    </cfRule>
  </conditionalFormatting>
  <conditionalFormatting sqref="F153">
    <cfRule type="containsText" dxfId="4985" priority="497" operator="containsText" text="外">
      <formula>NOT(ISERROR(SEARCH("外",F153)))</formula>
    </cfRule>
  </conditionalFormatting>
  <conditionalFormatting sqref="F153">
    <cfRule type="containsText" dxfId="4984" priority="496" operator="containsText" text="－">
      <formula>NOT(ISERROR(SEARCH("－",F153)))</formula>
    </cfRule>
  </conditionalFormatting>
  <conditionalFormatting sqref="M153">
    <cfRule type="containsText" dxfId="4983" priority="491" operator="containsText" text="退">
      <formula>NOT(ISERROR(SEARCH("退",M153)))</formula>
    </cfRule>
    <cfRule type="containsText" dxfId="4982" priority="492" operator="containsText" text="入">
      <formula>NOT(ISERROR(SEARCH("入",M153)))</formula>
    </cfRule>
    <cfRule type="containsText" dxfId="4981" priority="493" operator="containsText" text="入,退">
      <formula>NOT(ISERROR(SEARCH("入,退",M153)))</formula>
    </cfRule>
    <cfRule type="containsText" dxfId="4980" priority="494" operator="containsText" text="入,退">
      <formula>NOT(ISERROR(SEARCH("入,退",M153)))</formula>
    </cfRule>
    <cfRule type="cellIs" dxfId="4979" priority="495" operator="equal">
      <formula>"休"</formula>
    </cfRule>
  </conditionalFormatting>
  <conditionalFormatting sqref="M153">
    <cfRule type="containsText" dxfId="4978" priority="490" operator="containsText" text="外">
      <formula>NOT(ISERROR(SEARCH("外",M153)))</formula>
    </cfRule>
  </conditionalFormatting>
  <conditionalFormatting sqref="M153">
    <cfRule type="containsText" dxfId="4977" priority="489" operator="containsText" text="－">
      <formula>NOT(ISERROR(SEARCH("－",M153)))</formula>
    </cfRule>
  </conditionalFormatting>
  <conditionalFormatting sqref="T153">
    <cfRule type="containsText" dxfId="4976" priority="484" operator="containsText" text="退">
      <formula>NOT(ISERROR(SEARCH("退",T153)))</formula>
    </cfRule>
    <cfRule type="containsText" dxfId="4975" priority="485" operator="containsText" text="入">
      <formula>NOT(ISERROR(SEARCH("入",T153)))</formula>
    </cfRule>
    <cfRule type="containsText" dxfId="4974" priority="486" operator="containsText" text="入,退">
      <formula>NOT(ISERROR(SEARCH("入,退",T153)))</formula>
    </cfRule>
    <cfRule type="containsText" dxfId="4973" priority="487" operator="containsText" text="入,退">
      <formula>NOT(ISERROR(SEARCH("入,退",T153)))</formula>
    </cfRule>
    <cfRule type="cellIs" dxfId="4972" priority="488" operator="equal">
      <formula>"休"</formula>
    </cfRule>
  </conditionalFormatting>
  <conditionalFormatting sqref="T153">
    <cfRule type="containsText" dxfId="4971" priority="483" operator="containsText" text="外">
      <formula>NOT(ISERROR(SEARCH("外",T153)))</formula>
    </cfRule>
  </conditionalFormatting>
  <conditionalFormatting sqref="T153">
    <cfRule type="containsText" dxfId="4970" priority="482" operator="containsText" text="－">
      <formula>NOT(ISERROR(SEARCH("－",T153)))</formula>
    </cfRule>
  </conditionalFormatting>
  <conditionalFormatting sqref="N151:O151">
    <cfRule type="containsText" dxfId="4969" priority="477" operator="containsText" text="退">
      <formula>NOT(ISERROR(SEARCH("退",N151)))</formula>
    </cfRule>
    <cfRule type="containsText" dxfId="4968" priority="478" operator="containsText" text="入">
      <formula>NOT(ISERROR(SEARCH("入",N151)))</formula>
    </cfRule>
    <cfRule type="containsText" dxfId="4967" priority="479" operator="containsText" text="入,退">
      <formula>NOT(ISERROR(SEARCH("入,退",N151)))</formula>
    </cfRule>
    <cfRule type="containsText" dxfId="4966" priority="480" operator="containsText" text="入,退">
      <formula>NOT(ISERROR(SEARCH("入,退",N151)))</formula>
    </cfRule>
    <cfRule type="cellIs" dxfId="4965" priority="481" operator="equal">
      <formula>"休"</formula>
    </cfRule>
  </conditionalFormatting>
  <conditionalFormatting sqref="N151:O151">
    <cfRule type="containsText" dxfId="4964" priority="476" operator="containsText" text="外">
      <formula>NOT(ISERROR(SEARCH("外",N151)))</formula>
    </cfRule>
  </conditionalFormatting>
  <conditionalFormatting sqref="N151:O151">
    <cfRule type="containsText" dxfId="4963" priority="475" operator="containsText" text="－">
      <formula>NOT(ISERROR(SEARCH("－",N151)))</formula>
    </cfRule>
  </conditionalFormatting>
  <conditionalFormatting sqref="U151:V151">
    <cfRule type="containsText" dxfId="4962" priority="470" operator="containsText" text="退">
      <formula>NOT(ISERROR(SEARCH("退",U151)))</formula>
    </cfRule>
    <cfRule type="containsText" dxfId="4961" priority="471" operator="containsText" text="入">
      <formula>NOT(ISERROR(SEARCH("入",U151)))</formula>
    </cfRule>
    <cfRule type="containsText" dxfId="4960" priority="472" operator="containsText" text="入,退">
      <formula>NOT(ISERROR(SEARCH("入,退",U151)))</formula>
    </cfRule>
    <cfRule type="containsText" dxfId="4959" priority="473" operator="containsText" text="入,退">
      <formula>NOT(ISERROR(SEARCH("入,退",U151)))</formula>
    </cfRule>
    <cfRule type="cellIs" dxfId="4958" priority="474" operator="equal">
      <formula>"休"</formula>
    </cfRule>
  </conditionalFormatting>
  <conditionalFormatting sqref="U151:V151">
    <cfRule type="containsText" dxfId="4957" priority="469" operator="containsText" text="外">
      <formula>NOT(ISERROR(SEARCH("外",U151)))</formula>
    </cfRule>
  </conditionalFormatting>
  <conditionalFormatting sqref="U151:V151">
    <cfRule type="containsText" dxfId="4956" priority="468" operator="containsText" text="－">
      <formula>NOT(ISERROR(SEARCH("－",U151)))</formula>
    </cfRule>
  </conditionalFormatting>
  <conditionalFormatting sqref="AE151:AF151">
    <cfRule type="containsText" dxfId="4955" priority="463" operator="containsText" text="退">
      <formula>NOT(ISERROR(SEARCH("退",AE151)))</formula>
    </cfRule>
    <cfRule type="containsText" dxfId="4954" priority="464" operator="containsText" text="入">
      <formula>NOT(ISERROR(SEARCH("入",AE151)))</formula>
    </cfRule>
    <cfRule type="containsText" dxfId="4953" priority="465" operator="containsText" text="入,退">
      <formula>NOT(ISERROR(SEARCH("入,退",AE151)))</formula>
    </cfRule>
    <cfRule type="containsText" dxfId="4952" priority="466" operator="containsText" text="入,退">
      <formula>NOT(ISERROR(SEARCH("入,退",AE151)))</formula>
    </cfRule>
    <cfRule type="cellIs" dxfId="4951" priority="467" operator="equal">
      <formula>"休"</formula>
    </cfRule>
  </conditionalFormatting>
  <conditionalFormatting sqref="AE151:AF151">
    <cfRule type="containsText" dxfId="4950" priority="462" operator="containsText" text="外">
      <formula>NOT(ISERROR(SEARCH("外",AE151)))</formula>
    </cfRule>
  </conditionalFormatting>
  <conditionalFormatting sqref="AE151:AF151">
    <cfRule type="containsText" dxfId="4949" priority="461" operator="containsText" text="－">
      <formula>NOT(ISERROR(SEARCH("－",AE151)))</formula>
    </cfRule>
  </conditionalFormatting>
  <conditionalFormatting sqref="H150:I150">
    <cfRule type="containsText" dxfId="4948" priority="456" operator="containsText" text="退">
      <formula>NOT(ISERROR(SEARCH("退",H150)))</formula>
    </cfRule>
    <cfRule type="containsText" dxfId="4947" priority="457" operator="containsText" text="入">
      <formula>NOT(ISERROR(SEARCH("入",H150)))</formula>
    </cfRule>
    <cfRule type="containsText" dxfId="4946" priority="458" operator="containsText" text="入,退">
      <formula>NOT(ISERROR(SEARCH("入,退",H150)))</formula>
    </cfRule>
    <cfRule type="containsText" dxfId="4945" priority="459" operator="containsText" text="入,退">
      <formula>NOT(ISERROR(SEARCH("入,退",H150)))</formula>
    </cfRule>
    <cfRule type="cellIs" dxfId="4944" priority="460" operator="equal">
      <formula>"休"</formula>
    </cfRule>
  </conditionalFormatting>
  <conditionalFormatting sqref="H150:I150">
    <cfRule type="containsText" dxfId="4943" priority="455" operator="containsText" text="外">
      <formula>NOT(ISERROR(SEARCH("外",H150)))</formula>
    </cfRule>
  </conditionalFormatting>
  <conditionalFormatting sqref="H150:I150">
    <cfRule type="containsText" dxfId="4942" priority="454" operator="containsText" text="－">
      <formula>NOT(ISERROR(SEARCH("－",H150)))</formula>
    </cfRule>
  </conditionalFormatting>
  <conditionalFormatting sqref="O150:P150">
    <cfRule type="containsText" dxfId="4941" priority="449" operator="containsText" text="退">
      <formula>NOT(ISERROR(SEARCH("退",O150)))</formula>
    </cfRule>
    <cfRule type="containsText" dxfId="4940" priority="450" operator="containsText" text="入">
      <formula>NOT(ISERROR(SEARCH("入",O150)))</formula>
    </cfRule>
    <cfRule type="containsText" dxfId="4939" priority="451" operator="containsText" text="入,退">
      <formula>NOT(ISERROR(SEARCH("入,退",O150)))</formula>
    </cfRule>
    <cfRule type="containsText" dxfId="4938" priority="452" operator="containsText" text="入,退">
      <formula>NOT(ISERROR(SEARCH("入,退",O150)))</formula>
    </cfRule>
    <cfRule type="cellIs" dxfId="4937" priority="453" operator="equal">
      <formula>"休"</formula>
    </cfRule>
  </conditionalFormatting>
  <conditionalFormatting sqref="O150:P150">
    <cfRule type="containsText" dxfId="4936" priority="448" operator="containsText" text="外">
      <formula>NOT(ISERROR(SEARCH("外",O150)))</formula>
    </cfRule>
  </conditionalFormatting>
  <conditionalFormatting sqref="O150:P150">
    <cfRule type="containsText" dxfId="4935" priority="447" operator="containsText" text="－">
      <formula>NOT(ISERROR(SEARCH("－",O150)))</formula>
    </cfRule>
  </conditionalFormatting>
  <conditionalFormatting sqref="V150:W150">
    <cfRule type="containsText" dxfId="4934" priority="442" operator="containsText" text="退">
      <formula>NOT(ISERROR(SEARCH("退",V150)))</formula>
    </cfRule>
    <cfRule type="containsText" dxfId="4933" priority="443" operator="containsText" text="入">
      <formula>NOT(ISERROR(SEARCH("入",V150)))</formula>
    </cfRule>
    <cfRule type="containsText" dxfId="4932" priority="444" operator="containsText" text="入,退">
      <formula>NOT(ISERROR(SEARCH("入,退",V150)))</formula>
    </cfRule>
    <cfRule type="containsText" dxfId="4931" priority="445" operator="containsText" text="入,退">
      <formula>NOT(ISERROR(SEARCH("入,退",V150)))</formula>
    </cfRule>
    <cfRule type="cellIs" dxfId="4930" priority="446" operator="equal">
      <formula>"休"</formula>
    </cfRule>
  </conditionalFormatting>
  <conditionalFormatting sqref="V150:W150">
    <cfRule type="containsText" dxfId="4929" priority="441" operator="containsText" text="外">
      <formula>NOT(ISERROR(SEARCH("外",V150)))</formula>
    </cfRule>
  </conditionalFormatting>
  <conditionalFormatting sqref="V150:W150">
    <cfRule type="containsText" dxfId="4928" priority="440" operator="containsText" text="－">
      <formula>NOT(ISERROR(SEARCH("－",V150)))</formula>
    </cfRule>
  </conditionalFormatting>
  <conditionalFormatting sqref="AC150:AD150">
    <cfRule type="containsText" dxfId="4927" priority="435" operator="containsText" text="退">
      <formula>NOT(ISERROR(SEARCH("退",AC150)))</formula>
    </cfRule>
    <cfRule type="containsText" dxfId="4926" priority="436" operator="containsText" text="入">
      <formula>NOT(ISERROR(SEARCH("入",AC150)))</formula>
    </cfRule>
    <cfRule type="containsText" dxfId="4925" priority="437" operator="containsText" text="入,退">
      <formula>NOT(ISERROR(SEARCH("入,退",AC150)))</formula>
    </cfRule>
    <cfRule type="containsText" dxfId="4924" priority="438" operator="containsText" text="入,退">
      <formula>NOT(ISERROR(SEARCH("入,退",AC150)))</formula>
    </cfRule>
    <cfRule type="cellIs" dxfId="4923" priority="439" operator="equal">
      <formula>"休"</formula>
    </cfRule>
  </conditionalFormatting>
  <conditionalFormatting sqref="AC150:AD150">
    <cfRule type="containsText" dxfId="4922" priority="434" operator="containsText" text="外">
      <formula>NOT(ISERROR(SEARCH("外",AC150)))</formula>
    </cfRule>
  </conditionalFormatting>
  <conditionalFormatting sqref="AC150:AD150">
    <cfRule type="containsText" dxfId="4921" priority="433" operator="containsText" text="－">
      <formula>NOT(ISERROR(SEARCH("－",AC150)))</formula>
    </cfRule>
  </conditionalFormatting>
  <conditionalFormatting sqref="AB151:AD151">
    <cfRule type="containsText" dxfId="4920" priority="428" operator="containsText" text="退">
      <formula>NOT(ISERROR(SEARCH("退",AB151)))</formula>
    </cfRule>
    <cfRule type="containsText" dxfId="4919" priority="429" operator="containsText" text="入">
      <formula>NOT(ISERROR(SEARCH("入",AB151)))</formula>
    </cfRule>
    <cfRule type="containsText" dxfId="4918" priority="430" operator="containsText" text="入,退">
      <formula>NOT(ISERROR(SEARCH("入,退",AB151)))</formula>
    </cfRule>
    <cfRule type="containsText" dxfId="4917" priority="431" operator="containsText" text="入,退">
      <formula>NOT(ISERROR(SEARCH("入,退",AB151)))</formula>
    </cfRule>
    <cfRule type="cellIs" dxfId="4916" priority="432" operator="equal">
      <formula>"休"</formula>
    </cfRule>
  </conditionalFormatting>
  <conditionalFormatting sqref="AB151:AD151">
    <cfRule type="containsText" dxfId="4915" priority="427" operator="containsText" text="外">
      <formula>NOT(ISERROR(SEARCH("外",AB151)))</formula>
    </cfRule>
  </conditionalFormatting>
  <conditionalFormatting sqref="AB151:AD151">
    <cfRule type="containsText" dxfId="4914" priority="426" operator="containsText" text="－">
      <formula>NOT(ISERROR(SEARCH("－",AB151)))</formula>
    </cfRule>
  </conditionalFormatting>
  <conditionalFormatting sqref="P151 S151:T151">
    <cfRule type="containsText" dxfId="4913" priority="421" operator="containsText" text="退">
      <formula>NOT(ISERROR(SEARCH("退",P151)))</formula>
    </cfRule>
    <cfRule type="containsText" dxfId="4912" priority="422" operator="containsText" text="入">
      <formula>NOT(ISERROR(SEARCH("入",P151)))</formula>
    </cfRule>
    <cfRule type="containsText" dxfId="4911" priority="423" operator="containsText" text="入,退">
      <formula>NOT(ISERROR(SEARCH("入,退",P151)))</formula>
    </cfRule>
    <cfRule type="containsText" dxfId="4910" priority="424" operator="containsText" text="入,退">
      <formula>NOT(ISERROR(SEARCH("入,退",P151)))</formula>
    </cfRule>
    <cfRule type="cellIs" dxfId="4909" priority="425" operator="equal">
      <formula>"休"</formula>
    </cfRule>
  </conditionalFormatting>
  <conditionalFormatting sqref="P151 S151:T151">
    <cfRule type="containsText" dxfId="4908" priority="420" operator="containsText" text="外">
      <formula>NOT(ISERROR(SEARCH("外",P151)))</formula>
    </cfRule>
  </conditionalFormatting>
  <conditionalFormatting sqref="P151 S151:T151">
    <cfRule type="containsText" dxfId="4907" priority="419" operator="containsText" text="－">
      <formula>NOT(ISERROR(SEARCH("－",P151)))</formula>
    </cfRule>
  </conditionalFormatting>
  <conditionalFormatting sqref="Q151:R151">
    <cfRule type="containsText" dxfId="4906" priority="414" operator="containsText" text="退">
      <formula>NOT(ISERROR(SEARCH("退",Q151)))</formula>
    </cfRule>
    <cfRule type="containsText" dxfId="4905" priority="415" operator="containsText" text="入">
      <formula>NOT(ISERROR(SEARCH("入",Q151)))</formula>
    </cfRule>
    <cfRule type="containsText" dxfId="4904" priority="416" operator="containsText" text="入,退">
      <formula>NOT(ISERROR(SEARCH("入,退",Q151)))</formula>
    </cfRule>
    <cfRule type="containsText" dxfId="4903" priority="417" operator="containsText" text="入,退">
      <formula>NOT(ISERROR(SEARCH("入,退",Q151)))</formula>
    </cfRule>
    <cfRule type="cellIs" dxfId="4902" priority="418" operator="equal">
      <formula>"休"</formula>
    </cfRule>
  </conditionalFormatting>
  <conditionalFormatting sqref="Q151:R151">
    <cfRule type="containsText" dxfId="4901" priority="413" operator="containsText" text="外">
      <formula>NOT(ISERROR(SEARCH("外",Q151)))</formula>
    </cfRule>
  </conditionalFormatting>
  <conditionalFormatting sqref="Q151:R151">
    <cfRule type="containsText" dxfId="4900" priority="412" operator="containsText" text="－">
      <formula>NOT(ISERROR(SEARCH("－",Q151)))</formula>
    </cfRule>
  </conditionalFormatting>
  <conditionalFormatting sqref="W151 Z151:AA151">
    <cfRule type="containsText" dxfId="4899" priority="407" operator="containsText" text="退">
      <formula>NOT(ISERROR(SEARCH("退",W151)))</formula>
    </cfRule>
    <cfRule type="containsText" dxfId="4898" priority="408" operator="containsText" text="入">
      <formula>NOT(ISERROR(SEARCH("入",W151)))</formula>
    </cfRule>
    <cfRule type="containsText" dxfId="4897" priority="409" operator="containsText" text="入,退">
      <formula>NOT(ISERROR(SEARCH("入,退",W151)))</formula>
    </cfRule>
    <cfRule type="containsText" dxfId="4896" priority="410" operator="containsText" text="入,退">
      <formula>NOT(ISERROR(SEARCH("入,退",W151)))</formula>
    </cfRule>
    <cfRule type="cellIs" dxfId="4895" priority="411" operator="equal">
      <formula>"休"</formula>
    </cfRule>
  </conditionalFormatting>
  <conditionalFormatting sqref="W151 Z151:AA151">
    <cfRule type="containsText" dxfId="4894" priority="406" operator="containsText" text="外">
      <formula>NOT(ISERROR(SEARCH("外",W151)))</formula>
    </cfRule>
  </conditionalFormatting>
  <conditionalFormatting sqref="W151 Z151:AA151">
    <cfRule type="containsText" dxfId="4893" priority="405" operator="containsText" text="－">
      <formula>NOT(ISERROR(SEARCH("－",W151)))</formula>
    </cfRule>
  </conditionalFormatting>
  <conditionalFormatting sqref="X151:Y151">
    <cfRule type="containsText" dxfId="4892" priority="400" operator="containsText" text="退">
      <formula>NOT(ISERROR(SEARCH("退",X151)))</formula>
    </cfRule>
    <cfRule type="containsText" dxfId="4891" priority="401" operator="containsText" text="入">
      <formula>NOT(ISERROR(SEARCH("入",X151)))</formula>
    </cfRule>
    <cfRule type="containsText" dxfId="4890" priority="402" operator="containsText" text="入,退">
      <formula>NOT(ISERROR(SEARCH("入,退",X151)))</formula>
    </cfRule>
    <cfRule type="containsText" dxfId="4889" priority="403" operator="containsText" text="入,退">
      <formula>NOT(ISERROR(SEARCH("入,退",X151)))</formula>
    </cfRule>
    <cfRule type="cellIs" dxfId="4888" priority="404" operator="equal">
      <formula>"休"</formula>
    </cfRule>
  </conditionalFormatting>
  <conditionalFormatting sqref="X151:Y151">
    <cfRule type="containsText" dxfId="4887" priority="399" operator="containsText" text="外">
      <formula>NOT(ISERROR(SEARCH("外",X151)))</formula>
    </cfRule>
  </conditionalFormatting>
  <conditionalFormatting sqref="X151:Y151">
    <cfRule type="containsText" dxfId="4886" priority="398" operator="containsText" text="－">
      <formula>NOT(ISERROR(SEARCH("－",X151)))</formula>
    </cfRule>
  </conditionalFormatting>
  <conditionalFormatting sqref="F172:AJ172">
    <cfRule type="containsText" dxfId="4885" priority="396" operator="containsText" text="日">
      <formula>NOT(ISERROR(SEARCH("日",F172)))</formula>
    </cfRule>
    <cfRule type="containsText" dxfId="4884" priority="397" operator="containsText" text="土">
      <formula>NOT(ISERROR(SEARCH("土",F172)))</formula>
    </cfRule>
  </conditionalFormatting>
  <conditionalFormatting sqref="F172:AJ172">
    <cfRule type="containsText" dxfId="4883" priority="389" operator="containsText" text="その他">
      <formula>NOT(ISERROR(SEARCH("その他",F172)))</formula>
    </cfRule>
    <cfRule type="containsText" dxfId="4882" priority="390" operator="containsText" text="冬休">
      <formula>NOT(ISERROR(SEARCH("冬休",F172)))</formula>
    </cfRule>
    <cfRule type="containsText" dxfId="4881" priority="391" operator="containsText" text="夏休">
      <formula>NOT(ISERROR(SEARCH("夏休",F172)))</formula>
    </cfRule>
    <cfRule type="containsText" dxfId="4880" priority="392" operator="containsText" text="製作">
      <formula>NOT(ISERROR(SEARCH("製作",F172)))</formula>
    </cfRule>
    <cfRule type="cellIs" dxfId="4879" priority="393" operator="equal">
      <formula>"中止,製作"</formula>
    </cfRule>
    <cfRule type="containsText" dxfId="4878" priority="394" operator="containsText" text="中止,製作,夏休,冬休,その他">
      <formula>NOT(ISERROR(SEARCH("中止,製作,夏休,冬休,その他",F172)))</formula>
    </cfRule>
    <cfRule type="containsText" dxfId="4877" priority="395" operator="containsText" text="中止">
      <formula>NOT(ISERROR(SEARCH("中止",F172)))</formula>
    </cfRule>
  </conditionalFormatting>
  <conditionalFormatting sqref="F179:AJ179">
    <cfRule type="containsText" dxfId="4876" priority="387" operator="containsText" text="日">
      <formula>NOT(ISERROR(SEARCH("日",F179)))</formula>
    </cfRule>
    <cfRule type="containsText" dxfId="4875" priority="388" operator="containsText" text="土">
      <formula>NOT(ISERROR(SEARCH("土",F179)))</formula>
    </cfRule>
  </conditionalFormatting>
  <conditionalFormatting sqref="F179:AJ179">
    <cfRule type="containsText" dxfId="4874" priority="380" operator="containsText" text="その他">
      <formula>NOT(ISERROR(SEARCH("その他",F179)))</formula>
    </cfRule>
    <cfRule type="containsText" dxfId="4873" priority="381" operator="containsText" text="冬休">
      <formula>NOT(ISERROR(SEARCH("冬休",F179)))</formula>
    </cfRule>
    <cfRule type="containsText" dxfId="4872" priority="382" operator="containsText" text="夏休">
      <formula>NOT(ISERROR(SEARCH("夏休",F179)))</formula>
    </cfRule>
    <cfRule type="containsText" dxfId="4871" priority="383" operator="containsText" text="製作">
      <formula>NOT(ISERROR(SEARCH("製作",F179)))</formula>
    </cfRule>
    <cfRule type="cellIs" dxfId="4870" priority="384" operator="equal">
      <formula>"中止,製作"</formula>
    </cfRule>
    <cfRule type="containsText" dxfId="4869" priority="385" operator="containsText" text="中止,製作,夏休,冬休,その他">
      <formula>NOT(ISERROR(SEARCH("中止,製作,夏休,冬休,その他",F179)))</formula>
    </cfRule>
    <cfRule type="containsText" dxfId="4868" priority="386" operator="containsText" text="中止">
      <formula>NOT(ISERROR(SEARCH("中止",F179)))</formula>
    </cfRule>
  </conditionalFormatting>
  <conditionalFormatting sqref="F184:AJ184">
    <cfRule type="containsText" dxfId="4867" priority="378" operator="containsText" text="日">
      <formula>NOT(ISERROR(SEARCH("日",F184)))</formula>
    </cfRule>
    <cfRule type="containsText" dxfId="4866" priority="379" operator="containsText" text="土">
      <formula>NOT(ISERROR(SEARCH("土",F184)))</formula>
    </cfRule>
  </conditionalFormatting>
  <conditionalFormatting sqref="F184:AJ184">
    <cfRule type="containsText" dxfId="4865" priority="371" operator="containsText" text="その他">
      <formula>NOT(ISERROR(SEARCH("その他",F184)))</formula>
    </cfRule>
    <cfRule type="containsText" dxfId="4864" priority="372" operator="containsText" text="冬休">
      <formula>NOT(ISERROR(SEARCH("冬休",F184)))</formula>
    </cfRule>
    <cfRule type="containsText" dxfId="4863" priority="373" operator="containsText" text="夏休">
      <formula>NOT(ISERROR(SEARCH("夏休",F184)))</formula>
    </cfRule>
    <cfRule type="containsText" dxfId="4862" priority="374" operator="containsText" text="製作">
      <formula>NOT(ISERROR(SEARCH("製作",F184)))</formula>
    </cfRule>
    <cfRule type="cellIs" dxfId="4861" priority="375" operator="equal">
      <formula>"中止,製作"</formula>
    </cfRule>
    <cfRule type="containsText" dxfId="4860" priority="376" operator="containsText" text="中止,製作,夏休,冬休,その他">
      <formula>NOT(ISERROR(SEARCH("中止,製作,夏休,冬休,その他",F184)))</formula>
    </cfRule>
    <cfRule type="containsText" dxfId="4859" priority="377" operator="containsText" text="中止">
      <formula>NOT(ISERROR(SEARCH("中止",F184)))</formula>
    </cfRule>
  </conditionalFormatting>
  <conditionalFormatting sqref="F175:I175 L175:M175 AG175:AH175 F178:AJ178 G177:L177 J174:N174 F176:AH176 F173:AH173 Q174:U174 X174:AB174 AE174:AH174 N177:S177 U177:AH177 AJ173:AJ177">
    <cfRule type="containsText" dxfId="4858" priority="366" operator="containsText" text="退">
      <formula>NOT(ISERROR(SEARCH("退",F173)))</formula>
    </cfRule>
    <cfRule type="containsText" dxfId="4857" priority="367" operator="containsText" text="入">
      <formula>NOT(ISERROR(SEARCH("入",F173)))</formula>
    </cfRule>
    <cfRule type="containsText" dxfId="4856" priority="368" operator="containsText" text="入,退">
      <formula>NOT(ISERROR(SEARCH("入,退",F173)))</formula>
    </cfRule>
    <cfRule type="containsText" dxfId="4855" priority="369" operator="containsText" text="入,退">
      <formula>NOT(ISERROR(SEARCH("入,退",F173)))</formula>
    </cfRule>
    <cfRule type="cellIs" dxfId="4854" priority="370" operator="equal">
      <formula>"休"</formula>
    </cfRule>
  </conditionalFormatting>
  <conditionalFormatting sqref="F175:I175 L175:M175 AG175:AH175 F178:AJ178 G177:L177 J174:N174 F176:AH176 F173:AH173 Q174:U174 X174:AB174 AE174:AH174 N177:S177 U177:AH177 AJ173:AJ177">
    <cfRule type="containsText" dxfId="4853" priority="365" operator="containsText" text="外">
      <formula>NOT(ISERROR(SEARCH("外",F173)))</formula>
    </cfRule>
  </conditionalFormatting>
  <conditionalFormatting sqref="F175:I175 L175:M175 AG175:AH175 F178:AJ178 G177:L177 J174:N174 F176:AH176 F173:AH173 Q174:U174 X174:AB174 AE174:AH174 N177:S177 U177:AH177 AJ173:AJ177">
    <cfRule type="containsText" dxfId="4852" priority="364" operator="containsText" text="－">
      <formula>NOT(ISERROR(SEARCH("－",F173)))</formula>
    </cfRule>
  </conditionalFormatting>
  <conditionalFormatting sqref="F180:AJ183">
    <cfRule type="containsText" dxfId="4851" priority="359" operator="containsText" text="退">
      <formula>NOT(ISERROR(SEARCH("退",F180)))</formula>
    </cfRule>
    <cfRule type="containsText" dxfId="4850" priority="360" operator="containsText" text="入">
      <formula>NOT(ISERROR(SEARCH("入",F180)))</formula>
    </cfRule>
    <cfRule type="containsText" dxfId="4849" priority="361" operator="containsText" text="入,退">
      <formula>NOT(ISERROR(SEARCH("入,退",F180)))</formula>
    </cfRule>
    <cfRule type="containsText" dxfId="4848" priority="362" operator="containsText" text="入,退">
      <formula>NOT(ISERROR(SEARCH("入,退",F180)))</formula>
    </cfRule>
    <cfRule type="cellIs" dxfId="4847" priority="363" operator="equal">
      <formula>"休"</formula>
    </cfRule>
  </conditionalFormatting>
  <conditionalFormatting sqref="F180:AJ183">
    <cfRule type="containsText" dxfId="4846" priority="358" operator="containsText" text="外">
      <formula>NOT(ISERROR(SEARCH("外",F180)))</formula>
    </cfRule>
  </conditionalFormatting>
  <conditionalFormatting sqref="F180:AJ183">
    <cfRule type="containsText" dxfId="4845" priority="357" operator="containsText" text="－">
      <formula>NOT(ISERROR(SEARCH("－",F180)))</formula>
    </cfRule>
  </conditionalFormatting>
  <conditionalFormatting sqref="F185:AJ188">
    <cfRule type="containsText" dxfId="4844" priority="352" operator="containsText" text="退">
      <formula>NOT(ISERROR(SEARCH("退",F185)))</formula>
    </cfRule>
    <cfRule type="containsText" dxfId="4843" priority="353" operator="containsText" text="入">
      <formula>NOT(ISERROR(SEARCH("入",F185)))</formula>
    </cfRule>
    <cfRule type="containsText" dxfId="4842" priority="354" operator="containsText" text="入,退">
      <formula>NOT(ISERROR(SEARCH("入,退",F185)))</formula>
    </cfRule>
    <cfRule type="containsText" dxfId="4841" priority="355" operator="containsText" text="入,退">
      <formula>NOT(ISERROR(SEARCH("入,退",F185)))</formula>
    </cfRule>
    <cfRule type="cellIs" dxfId="4840" priority="356" operator="equal">
      <formula>"休"</formula>
    </cfRule>
  </conditionalFormatting>
  <conditionalFormatting sqref="F185:AJ188">
    <cfRule type="containsText" dxfId="4839" priority="351" operator="containsText" text="外">
      <formula>NOT(ISERROR(SEARCH("外",F185)))</formula>
    </cfRule>
  </conditionalFormatting>
  <conditionalFormatting sqref="F185:AJ188">
    <cfRule type="containsText" dxfId="4838" priority="350" operator="containsText" text="－">
      <formula>NOT(ISERROR(SEARCH("－",F185)))</formula>
    </cfRule>
  </conditionalFormatting>
  <conditionalFormatting sqref="F174:G174">
    <cfRule type="containsText" dxfId="4837" priority="345" operator="containsText" text="退">
      <formula>NOT(ISERROR(SEARCH("退",F174)))</formula>
    </cfRule>
    <cfRule type="containsText" dxfId="4836" priority="346" operator="containsText" text="入">
      <formula>NOT(ISERROR(SEARCH("入",F174)))</formula>
    </cfRule>
    <cfRule type="containsText" dxfId="4835" priority="347" operator="containsText" text="入,退">
      <formula>NOT(ISERROR(SEARCH("入,退",F174)))</formula>
    </cfRule>
    <cfRule type="containsText" dxfId="4834" priority="348" operator="containsText" text="入,退">
      <formula>NOT(ISERROR(SEARCH("入,退",F174)))</formula>
    </cfRule>
    <cfRule type="cellIs" dxfId="4833" priority="349" operator="equal">
      <formula>"休"</formula>
    </cfRule>
  </conditionalFormatting>
  <conditionalFormatting sqref="F174:G174">
    <cfRule type="containsText" dxfId="4832" priority="344" operator="containsText" text="外">
      <formula>NOT(ISERROR(SEARCH("外",F174)))</formula>
    </cfRule>
  </conditionalFormatting>
  <conditionalFormatting sqref="F174:G174">
    <cfRule type="containsText" dxfId="4831" priority="343" operator="containsText" text="－">
      <formula>NOT(ISERROR(SEARCH("－",F174)))</formula>
    </cfRule>
  </conditionalFormatting>
  <conditionalFormatting sqref="J175:K175">
    <cfRule type="containsText" dxfId="4830" priority="338" operator="containsText" text="退">
      <formula>NOT(ISERROR(SEARCH("退",J175)))</formula>
    </cfRule>
    <cfRule type="containsText" dxfId="4829" priority="339" operator="containsText" text="入">
      <formula>NOT(ISERROR(SEARCH("入",J175)))</formula>
    </cfRule>
    <cfRule type="containsText" dxfId="4828" priority="340" operator="containsText" text="入,退">
      <formula>NOT(ISERROR(SEARCH("入,退",J175)))</formula>
    </cfRule>
    <cfRule type="containsText" dxfId="4827" priority="341" operator="containsText" text="入,退">
      <formula>NOT(ISERROR(SEARCH("入,退",J175)))</formula>
    </cfRule>
    <cfRule type="cellIs" dxfId="4826" priority="342" operator="equal">
      <formula>"休"</formula>
    </cfRule>
  </conditionalFormatting>
  <conditionalFormatting sqref="J175:K175">
    <cfRule type="containsText" dxfId="4825" priority="337" operator="containsText" text="外">
      <formula>NOT(ISERROR(SEARCH("外",J175)))</formula>
    </cfRule>
  </conditionalFormatting>
  <conditionalFormatting sqref="J175:K175">
    <cfRule type="containsText" dxfId="4824" priority="336" operator="containsText" text="－">
      <formula>NOT(ISERROR(SEARCH("－",J175)))</formula>
    </cfRule>
  </conditionalFormatting>
  <conditionalFormatting sqref="F177">
    <cfRule type="containsText" dxfId="4823" priority="331" operator="containsText" text="退">
      <formula>NOT(ISERROR(SEARCH("退",F177)))</formula>
    </cfRule>
    <cfRule type="containsText" dxfId="4822" priority="332" operator="containsText" text="入">
      <formula>NOT(ISERROR(SEARCH("入",F177)))</formula>
    </cfRule>
    <cfRule type="containsText" dxfId="4821" priority="333" operator="containsText" text="入,退">
      <formula>NOT(ISERROR(SEARCH("入,退",F177)))</formula>
    </cfRule>
    <cfRule type="containsText" dxfId="4820" priority="334" operator="containsText" text="入,退">
      <formula>NOT(ISERROR(SEARCH("入,退",F177)))</formula>
    </cfRule>
    <cfRule type="cellIs" dxfId="4819" priority="335" operator="equal">
      <formula>"休"</formula>
    </cfRule>
  </conditionalFormatting>
  <conditionalFormatting sqref="F177">
    <cfRule type="containsText" dxfId="4818" priority="330" operator="containsText" text="外">
      <formula>NOT(ISERROR(SEARCH("外",F177)))</formula>
    </cfRule>
  </conditionalFormatting>
  <conditionalFormatting sqref="F177">
    <cfRule type="containsText" dxfId="4817" priority="329" operator="containsText" text="－">
      <formula>NOT(ISERROR(SEARCH("－",F177)))</formula>
    </cfRule>
  </conditionalFormatting>
  <conditionalFormatting sqref="M177">
    <cfRule type="containsText" dxfId="4816" priority="324" operator="containsText" text="退">
      <formula>NOT(ISERROR(SEARCH("退",M177)))</formula>
    </cfRule>
    <cfRule type="containsText" dxfId="4815" priority="325" operator="containsText" text="入">
      <formula>NOT(ISERROR(SEARCH("入",M177)))</formula>
    </cfRule>
    <cfRule type="containsText" dxfId="4814" priority="326" operator="containsText" text="入,退">
      <formula>NOT(ISERROR(SEARCH("入,退",M177)))</formula>
    </cfRule>
    <cfRule type="containsText" dxfId="4813" priority="327" operator="containsText" text="入,退">
      <formula>NOT(ISERROR(SEARCH("入,退",M177)))</formula>
    </cfRule>
    <cfRule type="cellIs" dxfId="4812" priority="328" operator="equal">
      <formula>"休"</formula>
    </cfRule>
  </conditionalFormatting>
  <conditionalFormatting sqref="M177">
    <cfRule type="containsText" dxfId="4811" priority="323" operator="containsText" text="外">
      <formula>NOT(ISERROR(SEARCH("外",M177)))</formula>
    </cfRule>
  </conditionalFormatting>
  <conditionalFormatting sqref="M177">
    <cfRule type="containsText" dxfId="4810" priority="322" operator="containsText" text="－">
      <formula>NOT(ISERROR(SEARCH("－",M177)))</formula>
    </cfRule>
  </conditionalFormatting>
  <conditionalFormatting sqref="T177">
    <cfRule type="containsText" dxfId="4809" priority="317" operator="containsText" text="退">
      <formula>NOT(ISERROR(SEARCH("退",T177)))</formula>
    </cfRule>
    <cfRule type="containsText" dxfId="4808" priority="318" operator="containsText" text="入">
      <formula>NOT(ISERROR(SEARCH("入",T177)))</formula>
    </cfRule>
    <cfRule type="containsText" dxfId="4807" priority="319" operator="containsText" text="入,退">
      <formula>NOT(ISERROR(SEARCH("入,退",T177)))</formula>
    </cfRule>
    <cfRule type="containsText" dxfId="4806" priority="320" operator="containsText" text="入,退">
      <formula>NOT(ISERROR(SEARCH("入,退",T177)))</formula>
    </cfRule>
    <cfRule type="cellIs" dxfId="4805" priority="321" operator="equal">
      <formula>"休"</formula>
    </cfRule>
  </conditionalFormatting>
  <conditionalFormatting sqref="T177">
    <cfRule type="containsText" dxfId="4804" priority="316" operator="containsText" text="外">
      <formula>NOT(ISERROR(SEARCH("外",T177)))</formula>
    </cfRule>
  </conditionalFormatting>
  <conditionalFormatting sqref="T177">
    <cfRule type="containsText" dxfId="4803" priority="315" operator="containsText" text="－">
      <formula>NOT(ISERROR(SEARCH("－",T177)))</formula>
    </cfRule>
  </conditionalFormatting>
  <conditionalFormatting sqref="N175:O175">
    <cfRule type="containsText" dxfId="4802" priority="310" operator="containsText" text="退">
      <formula>NOT(ISERROR(SEARCH("退",N175)))</formula>
    </cfRule>
    <cfRule type="containsText" dxfId="4801" priority="311" operator="containsText" text="入">
      <formula>NOT(ISERROR(SEARCH("入",N175)))</formula>
    </cfRule>
    <cfRule type="containsText" dxfId="4800" priority="312" operator="containsText" text="入,退">
      <formula>NOT(ISERROR(SEARCH("入,退",N175)))</formula>
    </cfRule>
    <cfRule type="containsText" dxfId="4799" priority="313" operator="containsText" text="入,退">
      <formula>NOT(ISERROR(SEARCH("入,退",N175)))</formula>
    </cfRule>
    <cfRule type="cellIs" dxfId="4798" priority="314" operator="equal">
      <formula>"休"</formula>
    </cfRule>
  </conditionalFormatting>
  <conditionalFormatting sqref="N175:O175">
    <cfRule type="containsText" dxfId="4797" priority="309" operator="containsText" text="外">
      <formula>NOT(ISERROR(SEARCH("外",N175)))</formula>
    </cfRule>
  </conditionalFormatting>
  <conditionalFormatting sqref="N175:O175">
    <cfRule type="containsText" dxfId="4796" priority="308" operator="containsText" text="－">
      <formula>NOT(ISERROR(SEARCH("－",N175)))</formula>
    </cfRule>
  </conditionalFormatting>
  <conditionalFormatting sqref="U175:V175">
    <cfRule type="containsText" dxfId="4795" priority="303" operator="containsText" text="退">
      <formula>NOT(ISERROR(SEARCH("退",U175)))</formula>
    </cfRule>
    <cfRule type="containsText" dxfId="4794" priority="304" operator="containsText" text="入">
      <formula>NOT(ISERROR(SEARCH("入",U175)))</formula>
    </cfRule>
    <cfRule type="containsText" dxfId="4793" priority="305" operator="containsText" text="入,退">
      <formula>NOT(ISERROR(SEARCH("入,退",U175)))</formula>
    </cfRule>
    <cfRule type="containsText" dxfId="4792" priority="306" operator="containsText" text="入,退">
      <formula>NOT(ISERROR(SEARCH("入,退",U175)))</formula>
    </cfRule>
    <cfRule type="cellIs" dxfId="4791" priority="307" operator="equal">
      <formula>"休"</formula>
    </cfRule>
  </conditionalFormatting>
  <conditionalFormatting sqref="U175:V175">
    <cfRule type="containsText" dxfId="4790" priority="302" operator="containsText" text="外">
      <formula>NOT(ISERROR(SEARCH("外",U175)))</formula>
    </cfRule>
  </conditionalFormatting>
  <conditionalFormatting sqref="U175:V175">
    <cfRule type="containsText" dxfId="4789" priority="301" operator="containsText" text="－">
      <formula>NOT(ISERROR(SEARCH("－",U175)))</formula>
    </cfRule>
  </conditionalFormatting>
  <conditionalFormatting sqref="AE175:AF175">
    <cfRule type="containsText" dxfId="4788" priority="296" operator="containsText" text="退">
      <formula>NOT(ISERROR(SEARCH("退",AE175)))</formula>
    </cfRule>
    <cfRule type="containsText" dxfId="4787" priority="297" operator="containsText" text="入">
      <formula>NOT(ISERROR(SEARCH("入",AE175)))</formula>
    </cfRule>
    <cfRule type="containsText" dxfId="4786" priority="298" operator="containsText" text="入,退">
      <formula>NOT(ISERROR(SEARCH("入,退",AE175)))</formula>
    </cfRule>
    <cfRule type="containsText" dxfId="4785" priority="299" operator="containsText" text="入,退">
      <formula>NOT(ISERROR(SEARCH("入,退",AE175)))</formula>
    </cfRule>
    <cfRule type="cellIs" dxfId="4784" priority="300" operator="equal">
      <formula>"休"</formula>
    </cfRule>
  </conditionalFormatting>
  <conditionalFormatting sqref="AE175:AF175">
    <cfRule type="containsText" dxfId="4783" priority="295" operator="containsText" text="外">
      <formula>NOT(ISERROR(SEARCH("外",AE175)))</formula>
    </cfRule>
  </conditionalFormatting>
  <conditionalFormatting sqref="AE175:AF175">
    <cfRule type="containsText" dxfId="4782" priority="294" operator="containsText" text="－">
      <formula>NOT(ISERROR(SEARCH("－",AE175)))</formula>
    </cfRule>
  </conditionalFormatting>
  <conditionalFormatting sqref="H174:I174">
    <cfRule type="containsText" dxfId="4781" priority="289" operator="containsText" text="退">
      <formula>NOT(ISERROR(SEARCH("退",H174)))</formula>
    </cfRule>
    <cfRule type="containsText" dxfId="4780" priority="290" operator="containsText" text="入">
      <formula>NOT(ISERROR(SEARCH("入",H174)))</formula>
    </cfRule>
    <cfRule type="containsText" dxfId="4779" priority="291" operator="containsText" text="入,退">
      <formula>NOT(ISERROR(SEARCH("入,退",H174)))</formula>
    </cfRule>
    <cfRule type="containsText" dxfId="4778" priority="292" operator="containsText" text="入,退">
      <formula>NOT(ISERROR(SEARCH("入,退",H174)))</formula>
    </cfRule>
    <cfRule type="cellIs" dxfId="4777" priority="293" operator="equal">
      <formula>"休"</formula>
    </cfRule>
  </conditionalFormatting>
  <conditionalFormatting sqref="H174:I174">
    <cfRule type="containsText" dxfId="4776" priority="288" operator="containsText" text="外">
      <formula>NOT(ISERROR(SEARCH("外",H174)))</formula>
    </cfRule>
  </conditionalFormatting>
  <conditionalFormatting sqref="H174:I174">
    <cfRule type="containsText" dxfId="4775" priority="287" operator="containsText" text="－">
      <formula>NOT(ISERROR(SEARCH("－",H174)))</formula>
    </cfRule>
  </conditionalFormatting>
  <conditionalFormatting sqref="O174:P174">
    <cfRule type="containsText" dxfId="4774" priority="282" operator="containsText" text="退">
      <formula>NOT(ISERROR(SEARCH("退",O174)))</formula>
    </cfRule>
    <cfRule type="containsText" dxfId="4773" priority="283" operator="containsText" text="入">
      <formula>NOT(ISERROR(SEARCH("入",O174)))</formula>
    </cfRule>
    <cfRule type="containsText" dxfId="4772" priority="284" operator="containsText" text="入,退">
      <formula>NOT(ISERROR(SEARCH("入,退",O174)))</formula>
    </cfRule>
    <cfRule type="containsText" dxfId="4771" priority="285" operator="containsText" text="入,退">
      <formula>NOT(ISERROR(SEARCH("入,退",O174)))</formula>
    </cfRule>
    <cfRule type="cellIs" dxfId="4770" priority="286" operator="equal">
      <formula>"休"</formula>
    </cfRule>
  </conditionalFormatting>
  <conditionalFormatting sqref="O174:P174">
    <cfRule type="containsText" dxfId="4769" priority="281" operator="containsText" text="外">
      <formula>NOT(ISERROR(SEARCH("外",O174)))</formula>
    </cfRule>
  </conditionalFormatting>
  <conditionalFormatting sqref="O174:P174">
    <cfRule type="containsText" dxfId="4768" priority="280" operator="containsText" text="－">
      <formula>NOT(ISERROR(SEARCH("－",O174)))</formula>
    </cfRule>
  </conditionalFormatting>
  <conditionalFormatting sqref="V174:W174">
    <cfRule type="containsText" dxfId="4767" priority="275" operator="containsText" text="退">
      <formula>NOT(ISERROR(SEARCH("退",V174)))</formula>
    </cfRule>
    <cfRule type="containsText" dxfId="4766" priority="276" operator="containsText" text="入">
      <formula>NOT(ISERROR(SEARCH("入",V174)))</formula>
    </cfRule>
    <cfRule type="containsText" dxfId="4765" priority="277" operator="containsText" text="入,退">
      <formula>NOT(ISERROR(SEARCH("入,退",V174)))</formula>
    </cfRule>
    <cfRule type="containsText" dxfId="4764" priority="278" operator="containsText" text="入,退">
      <formula>NOT(ISERROR(SEARCH("入,退",V174)))</formula>
    </cfRule>
    <cfRule type="cellIs" dxfId="4763" priority="279" operator="equal">
      <formula>"休"</formula>
    </cfRule>
  </conditionalFormatting>
  <conditionalFormatting sqref="V174:W174">
    <cfRule type="containsText" dxfId="4762" priority="274" operator="containsText" text="外">
      <formula>NOT(ISERROR(SEARCH("外",V174)))</formula>
    </cfRule>
  </conditionalFormatting>
  <conditionalFormatting sqref="V174:W174">
    <cfRule type="containsText" dxfId="4761" priority="273" operator="containsText" text="－">
      <formula>NOT(ISERROR(SEARCH("－",V174)))</formula>
    </cfRule>
  </conditionalFormatting>
  <conditionalFormatting sqref="AC174:AD174">
    <cfRule type="containsText" dxfId="4760" priority="268" operator="containsText" text="退">
      <formula>NOT(ISERROR(SEARCH("退",AC174)))</formula>
    </cfRule>
    <cfRule type="containsText" dxfId="4759" priority="269" operator="containsText" text="入">
      <formula>NOT(ISERROR(SEARCH("入",AC174)))</formula>
    </cfRule>
    <cfRule type="containsText" dxfId="4758" priority="270" operator="containsText" text="入,退">
      <formula>NOT(ISERROR(SEARCH("入,退",AC174)))</formula>
    </cfRule>
    <cfRule type="containsText" dxfId="4757" priority="271" operator="containsText" text="入,退">
      <formula>NOT(ISERROR(SEARCH("入,退",AC174)))</formula>
    </cfRule>
    <cfRule type="cellIs" dxfId="4756" priority="272" operator="equal">
      <formula>"休"</formula>
    </cfRule>
  </conditionalFormatting>
  <conditionalFormatting sqref="AC174:AD174">
    <cfRule type="containsText" dxfId="4755" priority="267" operator="containsText" text="外">
      <formula>NOT(ISERROR(SEARCH("外",AC174)))</formula>
    </cfRule>
  </conditionalFormatting>
  <conditionalFormatting sqref="AC174:AD174">
    <cfRule type="containsText" dxfId="4754" priority="266" operator="containsText" text="－">
      <formula>NOT(ISERROR(SEARCH("－",AC174)))</formula>
    </cfRule>
  </conditionalFormatting>
  <conditionalFormatting sqref="AB175:AD175">
    <cfRule type="containsText" dxfId="4753" priority="261" operator="containsText" text="退">
      <formula>NOT(ISERROR(SEARCH("退",AB175)))</formula>
    </cfRule>
    <cfRule type="containsText" dxfId="4752" priority="262" operator="containsText" text="入">
      <formula>NOT(ISERROR(SEARCH("入",AB175)))</formula>
    </cfRule>
    <cfRule type="containsText" dxfId="4751" priority="263" operator="containsText" text="入,退">
      <formula>NOT(ISERROR(SEARCH("入,退",AB175)))</formula>
    </cfRule>
    <cfRule type="containsText" dxfId="4750" priority="264" operator="containsText" text="入,退">
      <formula>NOT(ISERROR(SEARCH("入,退",AB175)))</formula>
    </cfRule>
    <cfRule type="cellIs" dxfId="4749" priority="265" operator="equal">
      <formula>"休"</formula>
    </cfRule>
  </conditionalFormatting>
  <conditionalFormatting sqref="AB175:AD175">
    <cfRule type="containsText" dxfId="4748" priority="260" operator="containsText" text="外">
      <formula>NOT(ISERROR(SEARCH("外",AB175)))</formula>
    </cfRule>
  </conditionalFormatting>
  <conditionalFormatting sqref="AB175:AD175">
    <cfRule type="containsText" dxfId="4747" priority="259" operator="containsText" text="－">
      <formula>NOT(ISERROR(SEARCH("－",AB175)))</formula>
    </cfRule>
  </conditionalFormatting>
  <conditionalFormatting sqref="P175 S175:T175">
    <cfRule type="containsText" dxfId="4746" priority="254" operator="containsText" text="退">
      <formula>NOT(ISERROR(SEARCH("退",P175)))</formula>
    </cfRule>
    <cfRule type="containsText" dxfId="4745" priority="255" operator="containsText" text="入">
      <formula>NOT(ISERROR(SEARCH("入",P175)))</formula>
    </cfRule>
    <cfRule type="containsText" dxfId="4744" priority="256" operator="containsText" text="入,退">
      <formula>NOT(ISERROR(SEARCH("入,退",P175)))</formula>
    </cfRule>
    <cfRule type="containsText" dxfId="4743" priority="257" operator="containsText" text="入,退">
      <formula>NOT(ISERROR(SEARCH("入,退",P175)))</formula>
    </cfRule>
    <cfRule type="cellIs" dxfId="4742" priority="258" operator="equal">
      <formula>"休"</formula>
    </cfRule>
  </conditionalFormatting>
  <conditionalFormatting sqref="P175 S175:T175">
    <cfRule type="containsText" dxfId="4741" priority="253" operator="containsText" text="外">
      <formula>NOT(ISERROR(SEARCH("外",P175)))</formula>
    </cfRule>
  </conditionalFormatting>
  <conditionalFormatting sqref="P175 S175:T175">
    <cfRule type="containsText" dxfId="4740" priority="252" operator="containsText" text="－">
      <formula>NOT(ISERROR(SEARCH("－",P175)))</formula>
    </cfRule>
  </conditionalFormatting>
  <conditionalFormatting sqref="Q175:R175">
    <cfRule type="containsText" dxfId="4739" priority="247" operator="containsText" text="退">
      <formula>NOT(ISERROR(SEARCH("退",Q175)))</formula>
    </cfRule>
    <cfRule type="containsText" dxfId="4738" priority="248" operator="containsText" text="入">
      <formula>NOT(ISERROR(SEARCH("入",Q175)))</formula>
    </cfRule>
    <cfRule type="containsText" dxfId="4737" priority="249" operator="containsText" text="入,退">
      <formula>NOT(ISERROR(SEARCH("入,退",Q175)))</formula>
    </cfRule>
    <cfRule type="containsText" dxfId="4736" priority="250" operator="containsText" text="入,退">
      <formula>NOT(ISERROR(SEARCH("入,退",Q175)))</formula>
    </cfRule>
    <cfRule type="cellIs" dxfId="4735" priority="251" operator="equal">
      <formula>"休"</formula>
    </cfRule>
  </conditionalFormatting>
  <conditionalFormatting sqref="Q175:R175">
    <cfRule type="containsText" dxfId="4734" priority="246" operator="containsText" text="外">
      <formula>NOT(ISERROR(SEARCH("外",Q175)))</formula>
    </cfRule>
  </conditionalFormatting>
  <conditionalFormatting sqref="Q175:R175">
    <cfRule type="containsText" dxfId="4733" priority="245" operator="containsText" text="－">
      <formula>NOT(ISERROR(SEARCH("－",Q175)))</formula>
    </cfRule>
  </conditionalFormatting>
  <conditionalFormatting sqref="W175 Z175:AA175">
    <cfRule type="containsText" dxfId="4732" priority="240" operator="containsText" text="退">
      <formula>NOT(ISERROR(SEARCH("退",W175)))</formula>
    </cfRule>
    <cfRule type="containsText" dxfId="4731" priority="241" operator="containsText" text="入">
      <formula>NOT(ISERROR(SEARCH("入",W175)))</formula>
    </cfRule>
    <cfRule type="containsText" dxfId="4730" priority="242" operator="containsText" text="入,退">
      <formula>NOT(ISERROR(SEARCH("入,退",W175)))</formula>
    </cfRule>
    <cfRule type="containsText" dxfId="4729" priority="243" operator="containsText" text="入,退">
      <formula>NOT(ISERROR(SEARCH("入,退",W175)))</formula>
    </cfRule>
    <cfRule type="cellIs" dxfId="4728" priority="244" operator="equal">
      <formula>"休"</formula>
    </cfRule>
  </conditionalFormatting>
  <conditionalFormatting sqref="W175 Z175:AA175">
    <cfRule type="containsText" dxfId="4727" priority="239" operator="containsText" text="外">
      <formula>NOT(ISERROR(SEARCH("外",W175)))</formula>
    </cfRule>
  </conditionalFormatting>
  <conditionalFormatting sqref="W175 Z175:AA175">
    <cfRule type="containsText" dxfId="4726" priority="238" operator="containsText" text="－">
      <formula>NOT(ISERROR(SEARCH("－",W175)))</formula>
    </cfRule>
  </conditionalFormatting>
  <conditionalFormatting sqref="X175:Y175">
    <cfRule type="containsText" dxfId="4725" priority="233" operator="containsText" text="退">
      <formula>NOT(ISERROR(SEARCH("退",X175)))</formula>
    </cfRule>
    <cfRule type="containsText" dxfId="4724" priority="234" operator="containsText" text="入">
      <formula>NOT(ISERROR(SEARCH("入",X175)))</formula>
    </cfRule>
    <cfRule type="containsText" dxfId="4723" priority="235" operator="containsText" text="入,退">
      <formula>NOT(ISERROR(SEARCH("入,退",X175)))</formula>
    </cfRule>
    <cfRule type="containsText" dxfId="4722" priority="236" operator="containsText" text="入,退">
      <formula>NOT(ISERROR(SEARCH("入,退",X175)))</formula>
    </cfRule>
    <cfRule type="cellIs" dxfId="4721" priority="237" operator="equal">
      <formula>"休"</formula>
    </cfRule>
  </conditionalFormatting>
  <conditionalFormatting sqref="X175:Y175">
    <cfRule type="containsText" dxfId="4720" priority="232" operator="containsText" text="外">
      <formula>NOT(ISERROR(SEARCH("外",X175)))</formula>
    </cfRule>
  </conditionalFormatting>
  <conditionalFormatting sqref="X175:Y175">
    <cfRule type="containsText" dxfId="4719" priority="231" operator="containsText" text="－">
      <formula>NOT(ISERROR(SEARCH("－",X175)))</formula>
    </cfRule>
  </conditionalFormatting>
  <conditionalFormatting sqref="AI173:AI177">
    <cfRule type="containsText" dxfId="4718" priority="226" operator="containsText" text="退">
      <formula>NOT(ISERROR(SEARCH("退",AI173)))</formula>
    </cfRule>
    <cfRule type="containsText" dxfId="4717" priority="227" operator="containsText" text="入">
      <formula>NOT(ISERROR(SEARCH("入",AI173)))</formula>
    </cfRule>
    <cfRule type="containsText" dxfId="4716" priority="228" operator="containsText" text="入,退">
      <formula>NOT(ISERROR(SEARCH("入,退",AI173)))</formula>
    </cfRule>
    <cfRule type="containsText" dxfId="4715" priority="229" operator="containsText" text="入,退">
      <formula>NOT(ISERROR(SEARCH("入,退",AI173)))</formula>
    </cfRule>
    <cfRule type="cellIs" dxfId="4714" priority="230" operator="equal">
      <formula>"休"</formula>
    </cfRule>
  </conditionalFormatting>
  <conditionalFormatting sqref="AI173:AI177">
    <cfRule type="containsText" dxfId="4713" priority="225" operator="containsText" text="外">
      <formula>NOT(ISERROR(SEARCH("外",AI173)))</formula>
    </cfRule>
  </conditionalFormatting>
  <conditionalFormatting sqref="AI173:AI177">
    <cfRule type="containsText" dxfId="4712" priority="224" operator="containsText" text="－">
      <formula>NOT(ISERROR(SEARCH("－",AI173)))</formula>
    </cfRule>
  </conditionalFormatting>
  <conditionalFormatting sqref="F196:AJ196">
    <cfRule type="containsText" dxfId="4711" priority="222" operator="containsText" text="日">
      <formula>NOT(ISERROR(SEARCH("日",F196)))</formula>
    </cfRule>
    <cfRule type="containsText" dxfId="4710" priority="223" operator="containsText" text="土">
      <formula>NOT(ISERROR(SEARCH("土",F196)))</formula>
    </cfRule>
  </conditionalFormatting>
  <conditionalFormatting sqref="F196:AJ196">
    <cfRule type="containsText" dxfId="4709" priority="215" operator="containsText" text="その他">
      <formula>NOT(ISERROR(SEARCH("その他",F196)))</formula>
    </cfRule>
    <cfRule type="containsText" dxfId="4708" priority="216" operator="containsText" text="冬休">
      <formula>NOT(ISERROR(SEARCH("冬休",F196)))</formula>
    </cfRule>
    <cfRule type="containsText" dxfId="4707" priority="217" operator="containsText" text="夏休">
      <formula>NOT(ISERROR(SEARCH("夏休",F196)))</formula>
    </cfRule>
    <cfRule type="containsText" dxfId="4706" priority="218" operator="containsText" text="製作">
      <formula>NOT(ISERROR(SEARCH("製作",F196)))</formula>
    </cfRule>
    <cfRule type="cellIs" dxfId="4705" priority="219" operator="equal">
      <formula>"中止,製作"</formula>
    </cfRule>
    <cfRule type="containsText" dxfId="4704" priority="220" operator="containsText" text="中止,製作,夏休,冬休,その他">
      <formula>NOT(ISERROR(SEARCH("中止,製作,夏休,冬休,その他",F196)))</formula>
    </cfRule>
    <cfRule type="containsText" dxfId="4703" priority="221" operator="containsText" text="中止">
      <formula>NOT(ISERROR(SEARCH("中止",F196)))</formula>
    </cfRule>
  </conditionalFormatting>
  <conditionalFormatting sqref="F203:AJ203">
    <cfRule type="containsText" dxfId="4702" priority="213" operator="containsText" text="日">
      <formula>NOT(ISERROR(SEARCH("日",F203)))</formula>
    </cfRule>
    <cfRule type="containsText" dxfId="4701" priority="214" operator="containsText" text="土">
      <formula>NOT(ISERROR(SEARCH("土",F203)))</formula>
    </cfRule>
  </conditionalFormatting>
  <conditionalFormatting sqref="F203:AJ203">
    <cfRule type="containsText" dxfId="4700" priority="206" operator="containsText" text="その他">
      <formula>NOT(ISERROR(SEARCH("その他",F203)))</formula>
    </cfRule>
    <cfRule type="containsText" dxfId="4699" priority="207" operator="containsText" text="冬休">
      <formula>NOT(ISERROR(SEARCH("冬休",F203)))</formula>
    </cfRule>
    <cfRule type="containsText" dxfId="4698" priority="208" operator="containsText" text="夏休">
      <formula>NOT(ISERROR(SEARCH("夏休",F203)))</formula>
    </cfRule>
    <cfRule type="containsText" dxfId="4697" priority="209" operator="containsText" text="製作">
      <formula>NOT(ISERROR(SEARCH("製作",F203)))</formula>
    </cfRule>
    <cfRule type="cellIs" dxfId="4696" priority="210" operator="equal">
      <formula>"中止,製作"</formula>
    </cfRule>
    <cfRule type="containsText" dxfId="4695" priority="211" operator="containsText" text="中止,製作,夏休,冬休,その他">
      <formula>NOT(ISERROR(SEARCH("中止,製作,夏休,冬休,その他",F203)))</formula>
    </cfRule>
    <cfRule type="containsText" dxfId="4694" priority="212" operator="containsText" text="中止">
      <formula>NOT(ISERROR(SEARCH("中止",F203)))</formula>
    </cfRule>
  </conditionalFormatting>
  <conditionalFormatting sqref="F208:AJ208">
    <cfRule type="containsText" dxfId="4693" priority="204" operator="containsText" text="日">
      <formula>NOT(ISERROR(SEARCH("日",F208)))</formula>
    </cfRule>
    <cfRule type="containsText" dxfId="4692" priority="205" operator="containsText" text="土">
      <formula>NOT(ISERROR(SEARCH("土",F208)))</formula>
    </cfRule>
  </conditionalFormatting>
  <conditionalFormatting sqref="F208:AJ208">
    <cfRule type="containsText" dxfId="4691" priority="197" operator="containsText" text="その他">
      <formula>NOT(ISERROR(SEARCH("その他",F208)))</formula>
    </cfRule>
    <cfRule type="containsText" dxfId="4690" priority="198" operator="containsText" text="冬休">
      <formula>NOT(ISERROR(SEARCH("冬休",F208)))</formula>
    </cfRule>
    <cfRule type="containsText" dxfId="4689" priority="199" operator="containsText" text="夏休">
      <formula>NOT(ISERROR(SEARCH("夏休",F208)))</formula>
    </cfRule>
    <cfRule type="containsText" dxfId="4688" priority="200" operator="containsText" text="製作">
      <formula>NOT(ISERROR(SEARCH("製作",F208)))</formula>
    </cfRule>
    <cfRule type="cellIs" dxfId="4687" priority="201" operator="equal">
      <formula>"中止,製作"</formula>
    </cfRule>
    <cfRule type="containsText" dxfId="4686" priority="202" operator="containsText" text="中止,製作,夏休,冬休,その他">
      <formula>NOT(ISERROR(SEARCH("中止,製作,夏休,冬休,その他",F208)))</formula>
    </cfRule>
    <cfRule type="containsText" dxfId="4685" priority="203" operator="containsText" text="中止">
      <formula>NOT(ISERROR(SEARCH("中止",F208)))</formula>
    </cfRule>
  </conditionalFormatting>
  <conditionalFormatting sqref="I199 L199:M199 AG199:AH199 F202:AJ202 G201 J198:N198 Q198:U198 X198:AB198 AE198:AH198 N201:Q201 V201:X201 AJ197:AJ201 F197:G197 F200:G200 AC201:AH201 I200:AH200 I197:AH197 I201:L201">
    <cfRule type="containsText" dxfId="4684" priority="192" operator="containsText" text="退">
      <formula>NOT(ISERROR(SEARCH("退",F197)))</formula>
    </cfRule>
    <cfRule type="containsText" dxfId="4683" priority="193" operator="containsText" text="入">
      <formula>NOT(ISERROR(SEARCH("入",F197)))</formula>
    </cfRule>
    <cfRule type="containsText" dxfId="4682" priority="194" operator="containsText" text="入,退">
      <formula>NOT(ISERROR(SEARCH("入,退",F197)))</formula>
    </cfRule>
    <cfRule type="containsText" dxfId="4681" priority="195" operator="containsText" text="入,退">
      <formula>NOT(ISERROR(SEARCH("入,退",F197)))</formula>
    </cfRule>
    <cfRule type="cellIs" dxfId="4680" priority="196" operator="equal">
      <formula>"休"</formula>
    </cfRule>
  </conditionalFormatting>
  <conditionalFormatting sqref="I199 L199:M199 AG199:AH199 F202:AJ202 G201 J198:N198 Q198:U198 X198:AB198 AE198:AH198 N201:Q201 V201:X201 AJ197:AJ201 F197:G197 F200:G200 AC201:AH201 I200:AH200 I197:AH197 I201:L201">
    <cfRule type="containsText" dxfId="4679" priority="191" operator="containsText" text="外">
      <formula>NOT(ISERROR(SEARCH("外",F197)))</formula>
    </cfRule>
  </conditionalFormatting>
  <conditionalFormatting sqref="I199 L199:M199 AG199:AH199 F202:AJ202 G201 J198:N198 Q198:U198 X198:AB198 AE198:AH198 N201:Q201 V201:X201 AJ197:AJ201 F197:G197 F200:G200 AC201:AH201 I200:AH200 I197:AH197 I201:L201">
    <cfRule type="containsText" dxfId="4678" priority="190" operator="containsText" text="－">
      <formula>NOT(ISERROR(SEARCH("－",F197)))</formula>
    </cfRule>
  </conditionalFormatting>
  <conditionalFormatting sqref="F204:AJ207">
    <cfRule type="containsText" dxfId="4677" priority="185" operator="containsText" text="退">
      <formula>NOT(ISERROR(SEARCH("退",F204)))</formula>
    </cfRule>
    <cfRule type="containsText" dxfId="4676" priority="186" operator="containsText" text="入">
      <formula>NOT(ISERROR(SEARCH("入",F204)))</formula>
    </cfRule>
    <cfRule type="containsText" dxfId="4675" priority="187" operator="containsText" text="入,退">
      <formula>NOT(ISERROR(SEARCH("入,退",F204)))</formula>
    </cfRule>
    <cfRule type="containsText" dxfId="4674" priority="188" operator="containsText" text="入,退">
      <formula>NOT(ISERROR(SEARCH("入,退",F204)))</formula>
    </cfRule>
    <cfRule type="cellIs" dxfId="4673" priority="189" operator="equal">
      <formula>"休"</formula>
    </cfRule>
  </conditionalFormatting>
  <conditionalFormatting sqref="F204:AJ207">
    <cfRule type="containsText" dxfId="4672" priority="184" operator="containsText" text="外">
      <formula>NOT(ISERROR(SEARCH("外",F204)))</formula>
    </cfRule>
  </conditionalFormatting>
  <conditionalFormatting sqref="F204:AJ207">
    <cfRule type="containsText" dxfId="4671" priority="183" operator="containsText" text="－">
      <formula>NOT(ISERROR(SEARCH("－",F204)))</formula>
    </cfRule>
  </conditionalFormatting>
  <conditionalFormatting sqref="F209:AJ212">
    <cfRule type="containsText" dxfId="4670" priority="178" operator="containsText" text="退">
      <formula>NOT(ISERROR(SEARCH("退",F209)))</formula>
    </cfRule>
    <cfRule type="containsText" dxfId="4669" priority="179" operator="containsText" text="入">
      <formula>NOT(ISERROR(SEARCH("入",F209)))</formula>
    </cfRule>
    <cfRule type="containsText" dxfId="4668" priority="180" operator="containsText" text="入,退">
      <formula>NOT(ISERROR(SEARCH("入,退",F209)))</formula>
    </cfRule>
    <cfRule type="containsText" dxfId="4667" priority="181" operator="containsText" text="入,退">
      <formula>NOT(ISERROR(SEARCH("入,退",F209)))</formula>
    </cfRule>
    <cfRule type="cellIs" dxfId="4666" priority="182" operator="equal">
      <formula>"休"</formula>
    </cfRule>
  </conditionalFormatting>
  <conditionalFormatting sqref="F209:AJ212">
    <cfRule type="containsText" dxfId="4665" priority="177" operator="containsText" text="外">
      <formula>NOT(ISERROR(SEARCH("外",F209)))</formula>
    </cfRule>
  </conditionalFormatting>
  <conditionalFormatting sqref="F209:AJ212">
    <cfRule type="containsText" dxfId="4664" priority="176" operator="containsText" text="－">
      <formula>NOT(ISERROR(SEARCH("－",F209)))</formula>
    </cfRule>
  </conditionalFormatting>
  <conditionalFormatting sqref="F198:G198">
    <cfRule type="containsText" dxfId="4663" priority="171" operator="containsText" text="退">
      <formula>NOT(ISERROR(SEARCH("退",F198)))</formula>
    </cfRule>
    <cfRule type="containsText" dxfId="4662" priority="172" operator="containsText" text="入">
      <formula>NOT(ISERROR(SEARCH("入",F198)))</formula>
    </cfRule>
    <cfRule type="containsText" dxfId="4661" priority="173" operator="containsText" text="入,退">
      <formula>NOT(ISERROR(SEARCH("入,退",F198)))</formula>
    </cfRule>
    <cfRule type="containsText" dxfId="4660" priority="174" operator="containsText" text="入,退">
      <formula>NOT(ISERROR(SEARCH("入,退",F198)))</formula>
    </cfRule>
    <cfRule type="cellIs" dxfId="4659" priority="175" operator="equal">
      <formula>"休"</formula>
    </cfRule>
  </conditionalFormatting>
  <conditionalFormatting sqref="F198:G198">
    <cfRule type="containsText" dxfId="4658" priority="170" operator="containsText" text="外">
      <formula>NOT(ISERROR(SEARCH("外",F198)))</formula>
    </cfRule>
  </conditionalFormatting>
  <conditionalFormatting sqref="F198:G198">
    <cfRule type="containsText" dxfId="4657" priority="169" operator="containsText" text="－">
      <formula>NOT(ISERROR(SEARCH("－",F198)))</formula>
    </cfRule>
  </conditionalFormatting>
  <conditionalFormatting sqref="J199:K199">
    <cfRule type="containsText" dxfId="4656" priority="164" operator="containsText" text="退">
      <formula>NOT(ISERROR(SEARCH("退",J199)))</formula>
    </cfRule>
    <cfRule type="containsText" dxfId="4655" priority="165" operator="containsText" text="入">
      <formula>NOT(ISERROR(SEARCH("入",J199)))</formula>
    </cfRule>
    <cfRule type="containsText" dxfId="4654" priority="166" operator="containsText" text="入,退">
      <formula>NOT(ISERROR(SEARCH("入,退",J199)))</formula>
    </cfRule>
    <cfRule type="containsText" dxfId="4653" priority="167" operator="containsText" text="入,退">
      <formula>NOT(ISERROR(SEARCH("入,退",J199)))</formula>
    </cfRule>
    <cfRule type="cellIs" dxfId="4652" priority="168" operator="equal">
      <formula>"休"</formula>
    </cfRule>
  </conditionalFormatting>
  <conditionalFormatting sqref="J199:K199">
    <cfRule type="containsText" dxfId="4651" priority="163" operator="containsText" text="外">
      <formula>NOT(ISERROR(SEARCH("外",J199)))</formula>
    </cfRule>
  </conditionalFormatting>
  <conditionalFormatting sqref="J199:K199">
    <cfRule type="containsText" dxfId="4650" priority="162" operator="containsText" text="－">
      <formula>NOT(ISERROR(SEARCH("－",J199)))</formula>
    </cfRule>
  </conditionalFormatting>
  <conditionalFormatting sqref="F201">
    <cfRule type="containsText" dxfId="4649" priority="157" operator="containsText" text="退">
      <formula>NOT(ISERROR(SEARCH("退",F201)))</formula>
    </cfRule>
    <cfRule type="containsText" dxfId="4648" priority="158" operator="containsText" text="入">
      <formula>NOT(ISERROR(SEARCH("入",F201)))</formula>
    </cfRule>
    <cfRule type="containsText" dxfId="4647" priority="159" operator="containsText" text="入,退">
      <formula>NOT(ISERROR(SEARCH("入,退",F201)))</formula>
    </cfRule>
    <cfRule type="containsText" dxfId="4646" priority="160" operator="containsText" text="入,退">
      <formula>NOT(ISERROR(SEARCH("入,退",F201)))</formula>
    </cfRule>
    <cfRule type="cellIs" dxfId="4645" priority="161" operator="equal">
      <formula>"休"</formula>
    </cfRule>
  </conditionalFormatting>
  <conditionalFormatting sqref="F201">
    <cfRule type="containsText" dxfId="4644" priority="156" operator="containsText" text="外">
      <formula>NOT(ISERROR(SEARCH("外",F201)))</formula>
    </cfRule>
  </conditionalFormatting>
  <conditionalFormatting sqref="F201">
    <cfRule type="containsText" dxfId="4643" priority="155" operator="containsText" text="－">
      <formula>NOT(ISERROR(SEARCH("－",F201)))</formula>
    </cfRule>
  </conditionalFormatting>
  <conditionalFormatting sqref="M201">
    <cfRule type="containsText" dxfId="4642" priority="150" operator="containsText" text="退">
      <formula>NOT(ISERROR(SEARCH("退",M201)))</formula>
    </cfRule>
    <cfRule type="containsText" dxfId="4641" priority="151" operator="containsText" text="入">
      <formula>NOT(ISERROR(SEARCH("入",M201)))</formula>
    </cfRule>
    <cfRule type="containsText" dxfId="4640" priority="152" operator="containsText" text="入,退">
      <formula>NOT(ISERROR(SEARCH("入,退",M201)))</formula>
    </cfRule>
    <cfRule type="containsText" dxfId="4639" priority="153" operator="containsText" text="入,退">
      <formula>NOT(ISERROR(SEARCH("入,退",M201)))</formula>
    </cfRule>
    <cfRule type="cellIs" dxfId="4638" priority="154" operator="equal">
      <formula>"休"</formula>
    </cfRule>
  </conditionalFormatting>
  <conditionalFormatting sqref="M201">
    <cfRule type="containsText" dxfId="4637" priority="149" operator="containsText" text="外">
      <formula>NOT(ISERROR(SEARCH("外",M201)))</formula>
    </cfRule>
  </conditionalFormatting>
  <conditionalFormatting sqref="M201">
    <cfRule type="containsText" dxfId="4636" priority="148" operator="containsText" text="－">
      <formula>NOT(ISERROR(SEARCH("－",M201)))</formula>
    </cfRule>
  </conditionalFormatting>
  <conditionalFormatting sqref="N199:O199">
    <cfRule type="containsText" dxfId="4635" priority="143" operator="containsText" text="退">
      <formula>NOT(ISERROR(SEARCH("退",N199)))</formula>
    </cfRule>
    <cfRule type="containsText" dxfId="4634" priority="144" operator="containsText" text="入">
      <formula>NOT(ISERROR(SEARCH("入",N199)))</formula>
    </cfRule>
    <cfRule type="containsText" dxfId="4633" priority="145" operator="containsText" text="入,退">
      <formula>NOT(ISERROR(SEARCH("入,退",N199)))</formula>
    </cfRule>
    <cfRule type="containsText" dxfId="4632" priority="146" operator="containsText" text="入,退">
      <formula>NOT(ISERROR(SEARCH("入,退",N199)))</formula>
    </cfRule>
    <cfRule type="cellIs" dxfId="4631" priority="147" operator="equal">
      <formula>"休"</formula>
    </cfRule>
  </conditionalFormatting>
  <conditionalFormatting sqref="N199:O199">
    <cfRule type="containsText" dxfId="4630" priority="142" operator="containsText" text="外">
      <formula>NOT(ISERROR(SEARCH("外",N199)))</formula>
    </cfRule>
  </conditionalFormatting>
  <conditionalFormatting sqref="N199:O199">
    <cfRule type="containsText" dxfId="4629" priority="141" operator="containsText" text="－">
      <formula>NOT(ISERROR(SEARCH("－",N199)))</formula>
    </cfRule>
  </conditionalFormatting>
  <conditionalFormatting sqref="U199:V199">
    <cfRule type="containsText" dxfId="4628" priority="136" operator="containsText" text="退">
      <formula>NOT(ISERROR(SEARCH("退",U199)))</formula>
    </cfRule>
    <cfRule type="containsText" dxfId="4627" priority="137" operator="containsText" text="入">
      <formula>NOT(ISERROR(SEARCH("入",U199)))</formula>
    </cfRule>
    <cfRule type="containsText" dxfId="4626" priority="138" operator="containsText" text="入,退">
      <formula>NOT(ISERROR(SEARCH("入,退",U199)))</formula>
    </cfRule>
    <cfRule type="containsText" dxfId="4625" priority="139" operator="containsText" text="入,退">
      <formula>NOT(ISERROR(SEARCH("入,退",U199)))</formula>
    </cfRule>
    <cfRule type="cellIs" dxfId="4624" priority="140" operator="equal">
      <formula>"休"</formula>
    </cfRule>
  </conditionalFormatting>
  <conditionalFormatting sqref="U199:V199">
    <cfRule type="containsText" dxfId="4623" priority="135" operator="containsText" text="外">
      <formula>NOT(ISERROR(SEARCH("外",U199)))</formula>
    </cfRule>
  </conditionalFormatting>
  <conditionalFormatting sqref="U199:V199">
    <cfRule type="containsText" dxfId="4622" priority="134" operator="containsText" text="－">
      <formula>NOT(ISERROR(SEARCH("－",U199)))</formula>
    </cfRule>
  </conditionalFormatting>
  <conditionalFormatting sqref="AE199:AF199">
    <cfRule type="containsText" dxfId="4621" priority="129" operator="containsText" text="退">
      <formula>NOT(ISERROR(SEARCH("退",AE199)))</formula>
    </cfRule>
    <cfRule type="containsText" dxfId="4620" priority="130" operator="containsText" text="入">
      <formula>NOT(ISERROR(SEARCH("入",AE199)))</formula>
    </cfRule>
    <cfRule type="containsText" dxfId="4619" priority="131" operator="containsText" text="入,退">
      <formula>NOT(ISERROR(SEARCH("入,退",AE199)))</formula>
    </cfRule>
    <cfRule type="containsText" dxfId="4618" priority="132" operator="containsText" text="入,退">
      <formula>NOT(ISERROR(SEARCH("入,退",AE199)))</formula>
    </cfRule>
    <cfRule type="cellIs" dxfId="4617" priority="133" operator="equal">
      <formula>"休"</formula>
    </cfRule>
  </conditionalFormatting>
  <conditionalFormatting sqref="AE199:AF199">
    <cfRule type="containsText" dxfId="4616" priority="128" operator="containsText" text="外">
      <formula>NOT(ISERROR(SEARCH("外",AE199)))</formula>
    </cfRule>
  </conditionalFormatting>
  <conditionalFormatting sqref="AE199:AF199">
    <cfRule type="containsText" dxfId="4615" priority="127" operator="containsText" text="－">
      <formula>NOT(ISERROR(SEARCH("－",AE199)))</formula>
    </cfRule>
  </conditionalFormatting>
  <conditionalFormatting sqref="I198">
    <cfRule type="containsText" dxfId="4614" priority="122" operator="containsText" text="退">
      <formula>NOT(ISERROR(SEARCH("退",I198)))</formula>
    </cfRule>
    <cfRule type="containsText" dxfId="4613" priority="123" operator="containsText" text="入">
      <formula>NOT(ISERROR(SEARCH("入",I198)))</formula>
    </cfRule>
    <cfRule type="containsText" dxfId="4612" priority="124" operator="containsText" text="入,退">
      <formula>NOT(ISERROR(SEARCH("入,退",I198)))</formula>
    </cfRule>
    <cfRule type="containsText" dxfId="4611" priority="125" operator="containsText" text="入,退">
      <formula>NOT(ISERROR(SEARCH("入,退",I198)))</formula>
    </cfRule>
    <cfRule type="cellIs" dxfId="4610" priority="126" operator="equal">
      <formula>"休"</formula>
    </cfRule>
  </conditionalFormatting>
  <conditionalFormatting sqref="I198">
    <cfRule type="containsText" dxfId="4609" priority="121" operator="containsText" text="外">
      <formula>NOT(ISERROR(SEARCH("外",I198)))</formula>
    </cfRule>
  </conditionalFormatting>
  <conditionalFormatting sqref="I198">
    <cfRule type="containsText" dxfId="4608" priority="120" operator="containsText" text="－">
      <formula>NOT(ISERROR(SEARCH("－",I198)))</formula>
    </cfRule>
  </conditionalFormatting>
  <conditionalFormatting sqref="O198:P198">
    <cfRule type="containsText" dxfId="4607" priority="115" operator="containsText" text="退">
      <formula>NOT(ISERROR(SEARCH("退",O198)))</formula>
    </cfRule>
    <cfRule type="containsText" dxfId="4606" priority="116" operator="containsText" text="入">
      <formula>NOT(ISERROR(SEARCH("入",O198)))</formula>
    </cfRule>
    <cfRule type="containsText" dxfId="4605" priority="117" operator="containsText" text="入,退">
      <formula>NOT(ISERROR(SEARCH("入,退",O198)))</formula>
    </cfRule>
    <cfRule type="containsText" dxfId="4604" priority="118" operator="containsText" text="入,退">
      <formula>NOT(ISERROR(SEARCH("入,退",O198)))</formula>
    </cfRule>
    <cfRule type="cellIs" dxfId="4603" priority="119" operator="equal">
      <formula>"休"</formula>
    </cfRule>
  </conditionalFormatting>
  <conditionalFormatting sqref="O198:P198">
    <cfRule type="containsText" dxfId="4602" priority="114" operator="containsText" text="外">
      <formula>NOT(ISERROR(SEARCH("外",O198)))</formula>
    </cfRule>
  </conditionalFormatting>
  <conditionalFormatting sqref="O198:P198">
    <cfRule type="containsText" dxfId="4601" priority="113" operator="containsText" text="－">
      <formula>NOT(ISERROR(SEARCH("－",O198)))</formula>
    </cfRule>
  </conditionalFormatting>
  <conditionalFormatting sqref="V198:W198">
    <cfRule type="containsText" dxfId="4600" priority="108" operator="containsText" text="退">
      <formula>NOT(ISERROR(SEARCH("退",V198)))</formula>
    </cfRule>
    <cfRule type="containsText" dxfId="4599" priority="109" operator="containsText" text="入">
      <formula>NOT(ISERROR(SEARCH("入",V198)))</formula>
    </cfRule>
    <cfRule type="containsText" dxfId="4598" priority="110" operator="containsText" text="入,退">
      <formula>NOT(ISERROR(SEARCH("入,退",V198)))</formula>
    </cfRule>
    <cfRule type="containsText" dxfId="4597" priority="111" operator="containsText" text="入,退">
      <formula>NOT(ISERROR(SEARCH("入,退",V198)))</formula>
    </cfRule>
    <cfRule type="cellIs" dxfId="4596" priority="112" operator="equal">
      <formula>"休"</formula>
    </cfRule>
  </conditionalFormatting>
  <conditionalFormatting sqref="V198:W198">
    <cfRule type="containsText" dxfId="4595" priority="107" operator="containsText" text="外">
      <formula>NOT(ISERROR(SEARCH("外",V198)))</formula>
    </cfRule>
  </conditionalFormatting>
  <conditionalFormatting sqref="V198:W198">
    <cfRule type="containsText" dxfId="4594" priority="106" operator="containsText" text="－">
      <formula>NOT(ISERROR(SEARCH("－",V198)))</formula>
    </cfRule>
  </conditionalFormatting>
  <conditionalFormatting sqref="AC198:AD198">
    <cfRule type="containsText" dxfId="4593" priority="101" operator="containsText" text="退">
      <formula>NOT(ISERROR(SEARCH("退",AC198)))</formula>
    </cfRule>
    <cfRule type="containsText" dxfId="4592" priority="102" operator="containsText" text="入">
      <formula>NOT(ISERROR(SEARCH("入",AC198)))</formula>
    </cfRule>
    <cfRule type="containsText" dxfId="4591" priority="103" operator="containsText" text="入,退">
      <formula>NOT(ISERROR(SEARCH("入,退",AC198)))</formula>
    </cfRule>
    <cfRule type="containsText" dxfId="4590" priority="104" operator="containsText" text="入,退">
      <formula>NOT(ISERROR(SEARCH("入,退",AC198)))</formula>
    </cfRule>
    <cfRule type="cellIs" dxfId="4589" priority="105" operator="equal">
      <formula>"休"</formula>
    </cfRule>
  </conditionalFormatting>
  <conditionalFormatting sqref="AC198:AD198">
    <cfRule type="containsText" dxfId="4588" priority="100" operator="containsText" text="外">
      <formula>NOT(ISERROR(SEARCH("外",AC198)))</formula>
    </cfRule>
  </conditionalFormatting>
  <conditionalFormatting sqref="AC198:AD198">
    <cfRule type="containsText" dxfId="4587" priority="99" operator="containsText" text="－">
      <formula>NOT(ISERROR(SEARCH("－",AC198)))</formula>
    </cfRule>
  </conditionalFormatting>
  <conditionalFormatting sqref="AB199:AD199">
    <cfRule type="containsText" dxfId="4586" priority="94" operator="containsText" text="退">
      <formula>NOT(ISERROR(SEARCH("退",AB199)))</formula>
    </cfRule>
    <cfRule type="containsText" dxfId="4585" priority="95" operator="containsText" text="入">
      <formula>NOT(ISERROR(SEARCH("入",AB199)))</formula>
    </cfRule>
    <cfRule type="containsText" dxfId="4584" priority="96" operator="containsText" text="入,退">
      <formula>NOT(ISERROR(SEARCH("入,退",AB199)))</formula>
    </cfRule>
    <cfRule type="containsText" dxfId="4583" priority="97" operator="containsText" text="入,退">
      <formula>NOT(ISERROR(SEARCH("入,退",AB199)))</formula>
    </cfRule>
    <cfRule type="cellIs" dxfId="4582" priority="98" operator="equal">
      <formula>"休"</formula>
    </cfRule>
  </conditionalFormatting>
  <conditionalFormatting sqref="AB199:AD199">
    <cfRule type="containsText" dxfId="4581" priority="93" operator="containsText" text="外">
      <formula>NOT(ISERROR(SEARCH("外",AB199)))</formula>
    </cfRule>
  </conditionalFormatting>
  <conditionalFormatting sqref="AB199:AD199">
    <cfRule type="containsText" dxfId="4580" priority="92" operator="containsText" text="－">
      <formula>NOT(ISERROR(SEARCH("－",AB199)))</formula>
    </cfRule>
  </conditionalFormatting>
  <conditionalFormatting sqref="P199 S199:T199">
    <cfRule type="containsText" dxfId="4579" priority="87" operator="containsText" text="退">
      <formula>NOT(ISERROR(SEARCH("退",P199)))</formula>
    </cfRule>
    <cfRule type="containsText" dxfId="4578" priority="88" operator="containsText" text="入">
      <formula>NOT(ISERROR(SEARCH("入",P199)))</formula>
    </cfRule>
    <cfRule type="containsText" dxfId="4577" priority="89" operator="containsText" text="入,退">
      <formula>NOT(ISERROR(SEARCH("入,退",P199)))</formula>
    </cfRule>
    <cfRule type="containsText" dxfId="4576" priority="90" operator="containsText" text="入,退">
      <formula>NOT(ISERROR(SEARCH("入,退",P199)))</formula>
    </cfRule>
    <cfRule type="cellIs" dxfId="4575" priority="91" operator="equal">
      <formula>"休"</formula>
    </cfRule>
  </conditionalFormatting>
  <conditionalFormatting sqref="P199 S199:T199">
    <cfRule type="containsText" dxfId="4574" priority="86" operator="containsText" text="外">
      <formula>NOT(ISERROR(SEARCH("外",P199)))</formula>
    </cfRule>
  </conditionalFormatting>
  <conditionalFormatting sqref="P199 S199:T199">
    <cfRule type="containsText" dxfId="4573" priority="85" operator="containsText" text="－">
      <formula>NOT(ISERROR(SEARCH("－",P199)))</formula>
    </cfRule>
  </conditionalFormatting>
  <conditionalFormatting sqref="Q199:R199">
    <cfRule type="containsText" dxfId="4572" priority="80" operator="containsText" text="退">
      <formula>NOT(ISERROR(SEARCH("退",Q199)))</formula>
    </cfRule>
    <cfRule type="containsText" dxfId="4571" priority="81" operator="containsText" text="入">
      <formula>NOT(ISERROR(SEARCH("入",Q199)))</formula>
    </cfRule>
    <cfRule type="containsText" dxfId="4570" priority="82" operator="containsText" text="入,退">
      <formula>NOT(ISERROR(SEARCH("入,退",Q199)))</formula>
    </cfRule>
    <cfRule type="containsText" dxfId="4569" priority="83" operator="containsText" text="入,退">
      <formula>NOT(ISERROR(SEARCH("入,退",Q199)))</formula>
    </cfRule>
    <cfRule type="cellIs" dxfId="4568" priority="84" operator="equal">
      <formula>"休"</formula>
    </cfRule>
  </conditionalFormatting>
  <conditionalFormatting sqref="Q199:R199">
    <cfRule type="containsText" dxfId="4567" priority="79" operator="containsText" text="外">
      <formula>NOT(ISERROR(SEARCH("外",Q199)))</formula>
    </cfRule>
  </conditionalFormatting>
  <conditionalFormatting sqref="Q199:R199">
    <cfRule type="containsText" dxfId="4566" priority="78" operator="containsText" text="－">
      <formula>NOT(ISERROR(SEARCH("－",Q199)))</formula>
    </cfRule>
  </conditionalFormatting>
  <conditionalFormatting sqref="W199 Z199:AA199">
    <cfRule type="containsText" dxfId="4565" priority="73" operator="containsText" text="退">
      <formula>NOT(ISERROR(SEARCH("退",W199)))</formula>
    </cfRule>
    <cfRule type="containsText" dxfId="4564" priority="74" operator="containsText" text="入">
      <formula>NOT(ISERROR(SEARCH("入",W199)))</formula>
    </cfRule>
    <cfRule type="containsText" dxfId="4563" priority="75" operator="containsText" text="入,退">
      <formula>NOT(ISERROR(SEARCH("入,退",W199)))</formula>
    </cfRule>
    <cfRule type="containsText" dxfId="4562" priority="76" operator="containsText" text="入,退">
      <formula>NOT(ISERROR(SEARCH("入,退",W199)))</formula>
    </cfRule>
    <cfRule type="cellIs" dxfId="4561" priority="77" operator="equal">
      <formula>"休"</formula>
    </cfRule>
  </conditionalFormatting>
  <conditionalFormatting sqref="W199 Z199:AA199">
    <cfRule type="containsText" dxfId="4560" priority="72" operator="containsText" text="外">
      <formula>NOT(ISERROR(SEARCH("外",W199)))</formula>
    </cfRule>
  </conditionalFormatting>
  <conditionalFormatting sqref="W199 Z199:AA199">
    <cfRule type="containsText" dxfId="4559" priority="71" operator="containsText" text="－">
      <formula>NOT(ISERROR(SEARCH("－",W199)))</formula>
    </cfRule>
  </conditionalFormatting>
  <conditionalFormatting sqref="X199:Y199">
    <cfRule type="containsText" dxfId="4558" priority="66" operator="containsText" text="退">
      <formula>NOT(ISERROR(SEARCH("退",X199)))</formula>
    </cfRule>
    <cfRule type="containsText" dxfId="4557" priority="67" operator="containsText" text="入">
      <formula>NOT(ISERROR(SEARCH("入",X199)))</formula>
    </cfRule>
    <cfRule type="containsText" dxfId="4556" priority="68" operator="containsText" text="入,退">
      <formula>NOT(ISERROR(SEARCH("入,退",X199)))</formula>
    </cfRule>
    <cfRule type="containsText" dxfId="4555" priority="69" operator="containsText" text="入,退">
      <formula>NOT(ISERROR(SEARCH("入,退",X199)))</formula>
    </cfRule>
    <cfRule type="cellIs" dxfId="4554" priority="70" operator="equal">
      <formula>"休"</formula>
    </cfRule>
  </conditionalFormatting>
  <conditionalFormatting sqref="X199:Y199">
    <cfRule type="containsText" dxfId="4553" priority="65" operator="containsText" text="外">
      <formula>NOT(ISERROR(SEARCH("外",X199)))</formula>
    </cfRule>
  </conditionalFormatting>
  <conditionalFormatting sqref="X199:Y199">
    <cfRule type="containsText" dxfId="4552" priority="64" operator="containsText" text="－">
      <formula>NOT(ISERROR(SEARCH("－",X199)))</formula>
    </cfRule>
  </conditionalFormatting>
  <conditionalFormatting sqref="AI197:AI201">
    <cfRule type="containsText" dxfId="4551" priority="59" operator="containsText" text="退">
      <formula>NOT(ISERROR(SEARCH("退",AI197)))</formula>
    </cfRule>
    <cfRule type="containsText" dxfId="4550" priority="60" operator="containsText" text="入">
      <formula>NOT(ISERROR(SEARCH("入",AI197)))</formula>
    </cfRule>
    <cfRule type="containsText" dxfId="4549" priority="61" operator="containsText" text="入,退">
      <formula>NOT(ISERROR(SEARCH("入,退",AI197)))</formula>
    </cfRule>
    <cfRule type="containsText" dxfId="4548" priority="62" operator="containsText" text="入,退">
      <formula>NOT(ISERROR(SEARCH("入,退",AI197)))</formula>
    </cfRule>
    <cfRule type="cellIs" dxfId="4547" priority="63" operator="equal">
      <formula>"休"</formula>
    </cfRule>
  </conditionalFormatting>
  <conditionalFormatting sqref="AI197:AI201">
    <cfRule type="containsText" dxfId="4546" priority="58" operator="containsText" text="外">
      <formula>NOT(ISERROR(SEARCH("外",AI197)))</formula>
    </cfRule>
  </conditionalFormatting>
  <conditionalFormatting sqref="AI197:AI201">
    <cfRule type="containsText" dxfId="4545" priority="57" operator="containsText" text="－">
      <formula>NOT(ISERROR(SEARCH("－",AI197)))</formula>
    </cfRule>
  </conditionalFormatting>
  <conditionalFormatting sqref="R201:S201 U201">
    <cfRule type="containsText" dxfId="4544" priority="52" operator="containsText" text="退">
      <formula>NOT(ISERROR(SEARCH("退",R201)))</formula>
    </cfRule>
    <cfRule type="containsText" dxfId="4543" priority="53" operator="containsText" text="入">
      <formula>NOT(ISERROR(SEARCH("入",R201)))</formula>
    </cfRule>
    <cfRule type="containsText" dxfId="4542" priority="54" operator="containsText" text="入,退">
      <formula>NOT(ISERROR(SEARCH("入,退",R201)))</formula>
    </cfRule>
    <cfRule type="containsText" dxfId="4541" priority="55" operator="containsText" text="入,退">
      <formula>NOT(ISERROR(SEARCH("入,退",R201)))</formula>
    </cfRule>
    <cfRule type="cellIs" dxfId="4540" priority="56" operator="equal">
      <formula>"休"</formula>
    </cfRule>
  </conditionalFormatting>
  <conditionalFormatting sqref="R201:S201 U201">
    <cfRule type="containsText" dxfId="4539" priority="51" operator="containsText" text="外">
      <formula>NOT(ISERROR(SEARCH("外",R201)))</formula>
    </cfRule>
  </conditionalFormatting>
  <conditionalFormatting sqref="R201:S201 U201">
    <cfRule type="containsText" dxfId="4538" priority="50" operator="containsText" text="－">
      <formula>NOT(ISERROR(SEARCH("－",R201)))</formula>
    </cfRule>
  </conditionalFormatting>
  <conditionalFormatting sqref="T201">
    <cfRule type="containsText" dxfId="4537" priority="45" operator="containsText" text="退">
      <formula>NOT(ISERROR(SEARCH("退",T201)))</formula>
    </cfRule>
    <cfRule type="containsText" dxfId="4536" priority="46" operator="containsText" text="入">
      <formula>NOT(ISERROR(SEARCH("入",T201)))</formula>
    </cfRule>
    <cfRule type="containsText" dxfId="4535" priority="47" operator="containsText" text="入,退">
      <formula>NOT(ISERROR(SEARCH("入,退",T201)))</formula>
    </cfRule>
    <cfRule type="containsText" dxfId="4534" priority="48" operator="containsText" text="入,退">
      <formula>NOT(ISERROR(SEARCH("入,退",T201)))</formula>
    </cfRule>
    <cfRule type="cellIs" dxfId="4533" priority="49" operator="equal">
      <formula>"休"</formula>
    </cfRule>
  </conditionalFormatting>
  <conditionalFormatting sqref="T201">
    <cfRule type="containsText" dxfId="4532" priority="44" operator="containsText" text="外">
      <formula>NOT(ISERROR(SEARCH("外",T201)))</formula>
    </cfRule>
  </conditionalFormatting>
  <conditionalFormatting sqref="T201">
    <cfRule type="containsText" dxfId="4531" priority="43" operator="containsText" text="－">
      <formula>NOT(ISERROR(SEARCH("－",T201)))</formula>
    </cfRule>
  </conditionalFormatting>
  <conditionalFormatting sqref="Y201:Z201 AB201">
    <cfRule type="containsText" dxfId="4530" priority="38" operator="containsText" text="退">
      <formula>NOT(ISERROR(SEARCH("退",Y201)))</formula>
    </cfRule>
    <cfRule type="containsText" dxfId="4529" priority="39" operator="containsText" text="入">
      <formula>NOT(ISERROR(SEARCH("入",Y201)))</formula>
    </cfRule>
    <cfRule type="containsText" dxfId="4528" priority="40" operator="containsText" text="入,退">
      <formula>NOT(ISERROR(SEARCH("入,退",Y201)))</formula>
    </cfRule>
    <cfRule type="containsText" dxfId="4527" priority="41" operator="containsText" text="入,退">
      <formula>NOT(ISERROR(SEARCH("入,退",Y201)))</formula>
    </cfRule>
    <cfRule type="cellIs" dxfId="4526" priority="42" operator="equal">
      <formula>"休"</formula>
    </cfRule>
  </conditionalFormatting>
  <conditionalFormatting sqref="Y201:Z201 AB201">
    <cfRule type="containsText" dxfId="4525" priority="37" operator="containsText" text="外">
      <formula>NOT(ISERROR(SEARCH("外",Y201)))</formula>
    </cfRule>
  </conditionalFormatting>
  <conditionalFormatting sqref="Y201:Z201 AB201">
    <cfRule type="containsText" dxfId="4524" priority="36" operator="containsText" text="－">
      <formula>NOT(ISERROR(SEARCH("－",Y201)))</formula>
    </cfRule>
  </conditionalFormatting>
  <conditionalFormatting sqref="AA201">
    <cfRule type="containsText" dxfId="4523" priority="31" operator="containsText" text="退">
      <formula>NOT(ISERROR(SEARCH("退",AA201)))</formula>
    </cfRule>
    <cfRule type="containsText" dxfId="4522" priority="32" operator="containsText" text="入">
      <formula>NOT(ISERROR(SEARCH("入",AA201)))</formula>
    </cfRule>
    <cfRule type="containsText" dxfId="4521" priority="33" operator="containsText" text="入,退">
      <formula>NOT(ISERROR(SEARCH("入,退",AA201)))</formula>
    </cfRule>
    <cfRule type="containsText" dxfId="4520" priority="34" operator="containsText" text="入,退">
      <formula>NOT(ISERROR(SEARCH("入,退",AA201)))</formula>
    </cfRule>
    <cfRule type="cellIs" dxfId="4519" priority="35" operator="equal">
      <formula>"休"</formula>
    </cfRule>
  </conditionalFormatting>
  <conditionalFormatting sqref="AA201">
    <cfRule type="containsText" dxfId="4518" priority="30" operator="containsText" text="外">
      <formula>NOT(ISERROR(SEARCH("外",AA201)))</formula>
    </cfRule>
  </conditionalFormatting>
  <conditionalFormatting sqref="AA201">
    <cfRule type="containsText" dxfId="4517" priority="29" operator="containsText" text="－">
      <formula>NOT(ISERROR(SEARCH("－",AA201)))</formula>
    </cfRule>
  </conditionalFormatting>
  <conditionalFormatting sqref="F199:G199">
    <cfRule type="containsText" dxfId="4516" priority="24" operator="containsText" text="退">
      <formula>NOT(ISERROR(SEARCH("退",F199)))</formula>
    </cfRule>
    <cfRule type="containsText" dxfId="4515" priority="25" operator="containsText" text="入">
      <formula>NOT(ISERROR(SEARCH("入",F199)))</formula>
    </cfRule>
    <cfRule type="containsText" dxfId="4514" priority="26" operator="containsText" text="入,退">
      <formula>NOT(ISERROR(SEARCH("入,退",F199)))</formula>
    </cfRule>
    <cfRule type="containsText" dxfId="4513" priority="27" operator="containsText" text="入,退">
      <formula>NOT(ISERROR(SEARCH("入,退",F199)))</formula>
    </cfRule>
    <cfRule type="cellIs" dxfId="4512" priority="28" operator="equal">
      <formula>"休"</formula>
    </cfRule>
  </conditionalFormatting>
  <conditionalFormatting sqref="F199:G199">
    <cfRule type="containsText" dxfId="4511" priority="23" operator="containsText" text="外">
      <formula>NOT(ISERROR(SEARCH("外",F199)))</formula>
    </cfRule>
  </conditionalFormatting>
  <conditionalFormatting sqref="F199:G199">
    <cfRule type="containsText" dxfId="4510" priority="22" operator="containsText" text="－">
      <formula>NOT(ISERROR(SEARCH("－",F199)))</formula>
    </cfRule>
  </conditionalFormatting>
  <conditionalFormatting sqref="H197 H200:H201">
    <cfRule type="containsText" dxfId="4509" priority="17" operator="containsText" text="退">
      <formula>NOT(ISERROR(SEARCH("退",H197)))</formula>
    </cfRule>
    <cfRule type="containsText" dxfId="4508" priority="18" operator="containsText" text="入">
      <formula>NOT(ISERROR(SEARCH("入",H197)))</formula>
    </cfRule>
    <cfRule type="containsText" dxfId="4507" priority="19" operator="containsText" text="入,退">
      <formula>NOT(ISERROR(SEARCH("入,退",H197)))</formula>
    </cfRule>
    <cfRule type="containsText" dxfId="4506" priority="20" operator="containsText" text="入,退">
      <formula>NOT(ISERROR(SEARCH("入,退",H197)))</formula>
    </cfRule>
    <cfRule type="cellIs" dxfId="4505" priority="21" operator="equal">
      <formula>"休"</formula>
    </cfRule>
  </conditionalFormatting>
  <conditionalFormatting sqref="H197 H200:H201">
    <cfRule type="containsText" dxfId="4504" priority="16" operator="containsText" text="外">
      <formula>NOT(ISERROR(SEARCH("外",H197)))</formula>
    </cfRule>
  </conditionalFormatting>
  <conditionalFormatting sqref="H197 H200:H201">
    <cfRule type="containsText" dxfId="4503" priority="15" operator="containsText" text="－">
      <formula>NOT(ISERROR(SEARCH("－",H197)))</formula>
    </cfRule>
  </conditionalFormatting>
  <conditionalFormatting sqref="H198">
    <cfRule type="containsText" dxfId="4502" priority="10" operator="containsText" text="退">
      <formula>NOT(ISERROR(SEARCH("退",H198)))</formula>
    </cfRule>
    <cfRule type="containsText" dxfId="4501" priority="11" operator="containsText" text="入">
      <formula>NOT(ISERROR(SEARCH("入",H198)))</formula>
    </cfRule>
    <cfRule type="containsText" dxfId="4500" priority="12" operator="containsText" text="入,退">
      <formula>NOT(ISERROR(SEARCH("入,退",H198)))</formula>
    </cfRule>
    <cfRule type="containsText" dxfId="4499" priority="13" operator="containsText" text="入,退">
      <formula>NOT(ISERROR(SEARCH("入,退",H198)))</formula>
    </cfRule>
    <cfRule type="cellIs" dxfId="4498" priority="14" operator="equal">
      <formula>"休"</formula>
    </cfRule>
  </conditionalFormatting>
  <conditionalFormatting sqref="H198">
    <cfRule type="containsText" dxfId="4497" priority="9" operator="containsText" text="外">
      <formula>NOT(ISERROR(SEARCH("外",H198)))</formula>
    </cfRule>
  </conditionalFormatting>
  <conditionalFormatting sqref="H198">
    <cfRule type="containsText" dxfId="4496" priority="8" operator="containsText" text="－">
      <formula>NOT(ISERROR(SEARCH("－",H198)))</formula>
    </cfRule>
  </conditionalFormatting>
  <conditionalFormatting sqref="H199">
    <cfRule type="containsText" dxfId="4495" priority="3" operator="containsText" text="退">
      <formula>NOT(ISERROR(SEARCH("退",H199)))</formula>
    </cfRule>
    <cfRule type="containsText" dxfId="4494" priority="4" operator="containsText" text="入">
      <formula>NOT(ISERROR(SEARCH("入",H199)))</formula>
    </cfRule>
    <cfRule type="containsText" dxfId="4493" priority="5" operator="containsText" text="入,退">
      <formula>NOT(ISERROR(SEARCH("入,退",H199)))</formula>
    </cfRule>
    <cfRule type="containsText" dxfId="4492" priority="6" operator="containsText" text="入,退">
      <formula>NOT(ISERROR(SEARCH("入,退",H199)))</formula>
    </cfRule>
    <cfRule type="cellIs" dxfId="4491" priority="7" operator="equal">
      <formula>"休"</formula>
    </cfRule>
  </conditionalFormatting>
  <conditionalFormatting sqref="H199">
    <cfRule type="containsText" dxfId="4490" priority="2" operator="containsText" text="外">
      <formula>NOT(ISERROR(SEARCH("外",H199)))</formula>
    </cfRule>
  </conditionalFormatting>
  <conditionalFormatting sqref="H199">
    <cfRule type="containsText" dxfId="4489" priority="1" operator="containsText" text="－">
      <formula>NOT(ISERROR(SEARCH("－",H199)))</formula>
    </cfRule>
  </conditionalFormatting>
  <dataValidations count="3">
    <dataValidation type="list" allowBlank="1" showInputMessage="1" showErrorMessage="1" sqref="AM4 O5">
      <formula1>"計  画,実  績"</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formula1>"　,中止,製作,夏休,冬休,その他"</formula1>
    </dataValidation>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formula1>"　,入,休,退,外,－"</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31"/>
  <sheetViews>
    <sheetView view="pageBreakPreview" topLeftCell="A7" zoomScale="70" zoomScaleNormal="70" zoomScaleSheetLayoutView="70" workbookViewId="0">
      <selection activeCell="Z37" sqref="Z37"/>
    </sheetView>
  </sheetViews>
  <sheetFormatPr defaultColWidth="9" defaultRowHeight="13.2"/>
  <cols>
    <col min="1" max="1" width="1.77734375" style="1035" customWidth="1"/>
    <col min="2" max="2" width="5.33203125" style="1035" customWidth="1"/>
    <col min="3" max="4" width="7.77734375" style="1035" customWidth="1"/>
    <col min="5" max="5" width="10" style="1036" customWidth="1"/>
    <col min="6" max="36" width="3.77734375" style="1036" customWidth="1"/>
    <col min="37" max="37" width="7.109375" style="1035" customWidth="1"/>
    <col min="38" max="38" width="7.109375" style="1036" customWidth="1"/>
    <col min="39" max="39" width="7.109375" style="1035" customWidth="1"/>
    <col min="40" max="40" width="9.77734375" style="1044" customWidth="1"/>
    <col min="41" max="41" width="9.109375" style="1035" customWidth="1"/>
    <col min="42" max="16384" width="9" style="1035"/>
  </cols>
  <sheetData>
    <row r="1" spans="1:44" ht="19.2">
      <c r="A1" s="1033" t="s">
        <v>1971</v>
      </c>
      <c r="B1" s="1034"/>
      <c r="P1" s="1037"/>
      <c r="AI1" s="1038"/>
      <c r="AJ1" s="1038"/>
      <c r="AK1" s="1038"/>
      <c r="AL1" s="1038"/>
      <c r="AM1" s="1039"/>
      <c r="AN1" s="1040"/>
      <c r="AO1" s="1041" t="s">
        <v>1921</v>
      </c>
    </row>
    <row r="2" spans="1:44" ht="19.2">
      <c r="B2" s="1034"/>
      <c r="P2" s="1037"/>
      <c r="AI2" s="1035"/>
      <c r="AJ2" s="1042"/>
      <c r="AK2" s="1042"/>
      <c r="AL2" s="1042" t="s">
        <v>826</v>
      </c>
      <c r="AM2" s="3567" t="s">
        <v>862</v>
      </c>
      <c r="AN2" s="3567"/>
      <c r="AO2" s="3567"/>
    </row>
    <row r="3" spans="1:44" ht="19.2">
      <c r="B3" s="1034"/>
      <c r="P3" s="1037"/>
      <c r="AL3" s="1043"/>
    </row>
    <row r="4" spans="1:44" ht="19.8" thickBot="1">
      <c r="B4" s="1034"/>
      <c r="P4" s="1037"/>
      <c r="AL4" s="1043"/>
      <c r="AM4" s="3568" t="s">
        <v>827</v>
      </c>
      <c r="AN4" s="3568"/>
      <c r="AO4" s="3568"/>
    </row>
    <row r="5" spans="1:44" s="1045" customFormat="1" ht="13.5" customHeight="1">
      <c r="B5" s="1046" t="s">
        <v>1922</v>
      </c>
      <c r="C5" s="1046"/>
      <c r="E5" s="1036" t="s">
        <v>825</v>
      </c>
      <c r="F5" s="3542" t="str">
        <f>入力シート!C10</f>
        <v>県道博多天神線排水性舗装工事（第２工区）</v>
      </c>
      <c r="G5" s="3542"/>
      <c r="H5" s="3542"/>
      <c r="I5" s="3542"/>
      <c r="J5" s="3542"/>
      <c r="K5" s="3542"/>
      <c r="L5" s="3542"/>
      <c r="M5" s="3542"/>
      <c r="N5" s="1047"/>
      <c r="O5" s="1048"/>
      <c r="P5" s="3543" t="s">
        <v>1923</v>
      </c>
      <c r="Q5" s="3544"/>
      <c r="R5" s="3544"/>
      <c r="S5" s="3544"/>
      <c r="T5" s="3544"/>
      <c r="U5" s="3547" t="str">
        <f>IF(AND(U7="未達成",AO8&lt;0.285),"未達成","達成")</f>
        <v>達成</v>
      </c>
      <c r="V5" s="3547"/>
      <c r="W5" s="3547"/>
      <c r="X5" s="3548"/>
      <c r="AA5" s="3551" t="s">
        <v>1924</v>
      </c>
      <c r="AB5" s="3551"/>
      <c r="AC5" s="3552" t="s">
        <v>1925</v>
      </c>
      <c r="AD5" s="3552"/>
      <c r="AE5" s="3552"/>
      <c r="AF5" s="3552"/>
      <c r="AG5" s="3552" t="s">
        <v>1926</v>
      </c>
      <c r="AH5" s="3552"/>
      <c r="AI5" s="3552"/>
      <c r="AJ5" s="3552"/>
      <c r="AK5" s="3553" t="s">
        <v>811</v>
      </c>
      <c r="AL5" s="3554" t="s">
        <v>860</v>
      </c>
      <c r="AM5" s="3553" t="s">
        <v>828</v>
      </c>
      <c r="AN5" s="3555" t="s">
        <v>829</v>
      </c>
      <c r="AO5" s="3553" t="s">
        <v>1927</v>
      </c>
      <c r="AP5" s="1039"/>
      <c r="AQ5" s="1039"/>
      <c r="AR5" s="1039"/>
    </row>
    <row r="6" spans="1:44" s="1039" customFormat="1" ht="13.5" customHeight="1">
      <c r="B6" s="1046" t="s">
        <v>1928</v>
      </c>
      <c r="C6" s="1046"/>
      <c r="E6" s="1036" t="s">
        <v>825</v>
      </c>
      <c r="F6" s="3614">
        <f>入力シート!C14</f>
        <v>45840</v>
      </c>
      <c r="G6" s="3614"/>
      <c r="H6" s="3614"/>
      <c r="I6" s="3614"/>
      <c r="J6" s="3614"/>
      <c r="K6" s="1049"/>
      <c r="L6" s="1050"/>
      <c r="M6" s="1050"/>
      <c r="N6" s="1051"/>
      <c r="O6" s="1052"/>
      <c r="P6" s="3545"/>
      <c r="Q6" s="3546"/>
      <c r="R6" s="3546"/>
      <c r="S6" s="3546"/>
      <c r="T6" s="3546"/>
      <c r="U6" s="3549"/>
      <c r="V6" s="3549"/>
      <c r="W6" s="3549"/>
      <c r="X6" s="3550"/>
      <c r="Z6" s="1053"/>
      <c r="AA6" s="3551"/>
      <c r="AB6" s="3551"/>
      <c r="AC6" s="3552"/>
      <c r="AD6" s="3552"/>
      <c r="AE6" s="3552"/>
      <c r="AF6" s="3552"/>
      <c r="AG6" s="3552"/>
      <c r="AH6" s="3552"/>
      <c r="AI6" s="3552"/>
      <c r="AJ6" s="3552"/>
      <c r="AK6" s="3553"/>
      <c r="AL6" s="3554"/>
      <c r="AM6" s="3553"/>
      <c r="AN6" s="3555"/>
      <c r="AO6" s="3553"/>
    </row>
    <row r="7" spans="1:44" s="1039" customFormat="1" ht="13.5" customHeight="1">
      <c r="B7" s="1046" t="s">
        <v>1972</v>
      </c>
      <c r="C7" s="1046"/>
      <c r="E7" s="1036" t="s">
        <v>825</v>
      </c>
      <c r="F7" s="3623">
        <f>入力シート!C15</f>
        <v>45988</v>
      </c>
      <c r="G7" s="3623"/>
      <c r="H7" s="3623"/>
      <c r="I7" s="3623"/>
      <c r="J7" s="3623"/>
      <c r="K7" s="1049"/>
      <c r="L7" s="1050"/>
      <c r="M7" s="1050"/>
      <c r="N7" s="1051"/>
      <c r="O7" s="1054"/>
      <c r="P7" s="3556" t="s">
        <v>1930</v>
      </c>
      <c r="Q7" s="3557"/>
      <c r="R7" s="3557"/>
      <c r="S7" s="3557"/>
      <c r="T7" s="3557"/>
      <c r="U7" s="3560" t="str">
        <f>IF(COUNTIF(AO24:AO525,"NG")&gt;=1,"未達成","達成")</f>
        <v>未達成</v>
      </c>
      <c r="V7" s="3560"/>
      <c r="W7" s="3560"/>
      <c r="X7" s="3561"/>
      <c r="Y7" s="1053"/>
      <c r="Z7" s="1053"/>
      <c r="AA7" s="3551"/>
      <c r="AB7" s="3551"/>
      <c r="AC7" s="3552"/>
      <c r="AD7" s="3552"/>
      <c r="AE7" s="3552"/>
      <c r="AF7" s="3552"/>
      <c r="AG7" s="3552"/>
      <c r="AH7" s="3552"/>
      <c r="AI7" s="3552"/>
      <c r="AJ7" s="3552"/>
      <c r="AK7" s="1055" t="s">
        <v>1931</v>
      </c>
      <c r="AL7" s="1056" t="s">
        <v>1932</v>
      </c>
      <c r="AM7" s="1057" t="s">
        <v>1933</v>
      </c>
      <c r="AN7" s="1058" t="s">
        <v>1934</v>
      </c>
      <c r="AO7" s="1055" t="s">
        <v>863</v>
      </c>
    </row>
    <row r="8" spans="1:44" s="1039" customFormat="1" ht="13.5" customHeight="1" thickBot="1">
      <c r="B8" s="1059"/>
      <c r="C8" s="1060"/>
      <c r="E8" s="1061"/>
      <c r="F8" s="1062"/>
      <c r="G8" s="1060"/>
      <c r="H8" s="1049"/>
      <c r="I8" s="1063"/>
      <c r="J8" s="1063"/>
      <c r="K8" s="1049"/>
      <c r="L8" s="1063"/>
      <c r="M8" s="1063"/>
      <c r="N8" s="1051"/>
      <c r="P8" s="3558"/>
      <c r="Q8" s="3559"/>
      <c r="R8" s="3559"/>
      <c r="S8" s="3559"/>
      <c r="T8" s="3559"/>
      <c r="U8" s="3562"/>
      <c r="V8" s="3562"/>
      <c r="W8" s="3562"/>
      <c r="X8" s="3563"/>
      <c r="AA8" s="3564" t="s">
        <v>830</v>
      </c>
      <c r="AB8" s="3564"/>
      <c r="AC8" s="3565" t="s">
        <v>831</v>
      </c>
      <c r="AD8" s="3565"/>
      <c r="AE8" s="3565"/>
      <c r="AF8" s="3565"/>
      <c r="AG8" s="3566" t="s">
        <v>1935</v>
      </c>
      <c r="AH8" s="3566"/>
      <c r="AI8" s="3566"/>
      <c r="AJ8" s="3566"/>
      <c r="AK8" s="1064">
        <f>IFERROR((AK29+AK53+AK77+AK101+AK125+AK149+AK173+AK197+AK221+AK245+AK269+AK293+AK317+AK341+AK365+AK389+AK413+AK437+AK461+AK485+AK509),"")</f>
        <v>139</v>
      </c>
      <c r="AL8" s="1064">
        <f>IFERROR((AL29+AL53+AL77+AL101+AL125+AL149+AL173+AL197+AL221+AL245+AL269+AL293+AL317+AL341+AL365+AL389+AL413+AL437+AL461+AL485+AL509),"")</f>
        <v>10</v>
      </c>
      <c r="AM8" s="1064">
        <f>IFERROR((AM29+AM53+AM77+AM101+AM125+AM149+AM173+AM197+AM221+AM245+AM269+AM293+AM317+AM341+AM365+AM389+AM413+AM437+AM461+AM485+AM509),"")</f>
        <v>64</v>
      </c>
      <c r="AN8" s="1065">
        <f>IFERROR(ROUND(AM8/AK8,3),"")</f>
        <v>0.46</v>
      </c>
      <c r="AO8" s="3622">
        <f>ROUND(AVERAGE(AN8:AN21),3)</f>
        <v>0.629</v>
      </c>
    </row>
    <row r="9" spans="1:44" s="1039" customFormat="1" ht="13.5" customHeight="1">
      <c r="B9" s="3570" t="s">
        <v>819</v>
      </c>
      <c r="C9" s="3570"/>
      <c r="E9" s="1036" t="s">
        <v>825</v>
      </c>
      <c r="F9" s="3571">
        <f>+F7-F6+1</f>
        <v>149</v>
      </c>
      <c r="G9" s="3571"/>
      <c r="H9" s="3571"/>
      <c r="I9" s="1066"/>
      <c r="J9" s="1063"/>
      <c r="K9" s="1049"/>
      <c r="L9" s="1063"/>
      <c r="M9" s="1063"/>
      <c r="N9" s="1051"/>
      <c r="O9" s="1067"/>
      <c r="Y9" s="1068"/>
      <c r="AA9" s="3564"/>
      <c r="AB9" s="3564"/>
      <c r="AC9" s="3565"/>
      <c r="AD9" s="3565"/>
      <c r="AE9" s="3565"/>
      <c r="AF9" s="3565"/>
      <c r="AG9" s="3572" t="s">
        <v>1936</v>
      </c>
      <c r="AH9" s="3572"/>
      <c r="AI9" s="3572"/>
      <c r="AJ9" s="3572"/>
      <c r="AK9" s="1069">
        <f t="shared" ref="AK9:AM13" si="0">IFERROR((AK30+AK54+AK78+AK102+AK126+AK150+AK174+AK198+AK222+AK246+AK270+AK294+AK318+AK342+AK366+AK390+AK414+AK438+AK462+AK486+AK510),"")</f>
        <v>140</v>
      </c>
      <c r="AL9" s="1069">
        <f t="shared" si="0"/>
        <v>9</v>
      </c>
      <c r="AM9" s="1069">
        <f t="shared" si="0"/>
        <v>66</v>
      </c>
      <c r="AN9" s="1070">
        <f t="shared" ref="AN9:AN12" si="1">IFERROR(ROUND(AM9/AK9,3),"")</f>
        <v>0.47099999999999997</v>
      </c>
      <c r="AO9" s="3622"/>
    </row>
    <row r="10" spans="1:44" s="1039" customFormat="1" ht="13.5" customHeight="1">
      <c r="B10" s="1071"/>
      <c r="K10" s="1051"/>
      <c r="L10" s="1067"/>
      <c r="M10" s="1067"/>
      <c r="N10" s="1051"/>
      <c r="O10" s="1067"/>
      <c r="P10" s="1067"/>
      <c r="Q10" s="1051"/>
      <c r="R10" s="1072"/>
      <c r="S10" s="1072"/>
      <c r="T10" s="1073"/>
      <c r="U10" s="1073"/>
      <c r="V10" s="1073"/>
      <c r="W10" s="1038"/>
      <c r="X10" s="1068"/>
      <c r="Y10" s="1068"/>
      <c r="AA10" s="3564"/>
      <c r="AB10" s="3564"/>
      <c r="AC10" s="3565"/>
      <c r="AD10" s="3565"/>
      <c r="AE10" s="3565"/>
      <c r="AF10" s="3565"/>
      <c r="AG10" s="3572" t="s">
        <v>1937</v>
      </c>
      <c r="AH10" s="3572"/>
      <c r="AI10" s="3572"/>
      <c r="AJ10" s="3572"/>
      <c r="AK10" s="1069">
        <f t="shared" si="0"/>
        <v>122</v>
      </c>
      <c r="AL10" s="1069">
        <f t="shared" si="0"/>
        <v>27</v>
      </c>
      <c r="AM10" s="1069">
        <f t="shared" si="0"/>
        <v>75</v>
      </c>
      <c r="AN10" s="1070">
        <f t="shared" si="1"/>
        <v>0.61499999999999999</v>
      </c>
      <c r="AO10" s="3622"/>
    </row>
    <row r="11" spans="1:44" s="1039" customFormat="1" ht="13.5" customHeight="1">
      <c r="B11" s="1071"/>
      <c r="C11" s="1052"/>
      <c r="D11" s="1052"/>
      <c r="E11" s="1061"/>
      <c r="F11" s="1061"/>
      <c r="G11" s="1061"/>
      <c r="H11" s="1051"/>
      <c r="I11" s="1067"/>
      <c r="J11" s="1067"/>
      <c r="K11" s="1051"/>
      <c r="L11" s="1067"/>
      <c r="M11" s="1067"/>
      <c r="N11" s="1051"/>
      <c r="O11" s="1067"/>
      <c r="P11" s="1067"/>
      <c r="Q11" s="1051"/>
      <c r="R11" s="1072"/>
      <c r="S11" s="1072"/>
      <c r="T11" s="1073"/>
      <c r="U11" s="1073"/>
      <c r="V11" s="1073"/>
      <c r="W11" s="1038"/>
      <c r="X11" s="1068"/>
      <c r="Y11" s="1068"/>
      <c r="AA11" s="3564"/>
      <c r="AB11" s="3564"/>
      <c r="AC11" s="3565"/>
      <c r="AD11" s="3565"/>
      <c r="AE11" s="3565"/>
      <c r="AF11" s="3565"/>
      <c r="AG11" s="3572" t="s">
        <v>1938</v>
      </c>
      <c r="AH11" s="3572"/>
      <c r="AI11" s="3572"/>
      <c r="AJ11" s="3572"/>
      <c r="AK11" s="1069">
        <f t="shared" si="0"/>
        <v>122</v>
      </c>
      <c r="AL11" s="1069">
        <f t="shared" si="0"/>
        <v>27</v>
      </c>
      <c r="AM11" s="1069">
        <f t="shared" si="0"/>
        <v>59</v>
      </c>
      <c r="AN11" s="1070">
        <f t="shared" si="1"/>
        <v>0.48399999999999999</v>
      </c>
      <c r="AO11" s="3622"/>
    </row>
    <row r="12" spans="1:44" s="1039" customFormat="1" ht="13.5" customHeight="1">
      <c r="B12" s="1071"/>
      <c r="C12" s="1052"/>
      <c r="D12" s="1052"/>
      <c r="E12" s="1061"/>
      <c r="F12" s="1061"/>
      <c r="G12" s="1061"/>
      <c r="H12" s="1051"/>
      <c r="I12" s="1067"/>
      <c r="J12" s="1067"/>
      <c r="K12" s="1051"/>
      <c r="L12" s="1067"/>
      <c r="M12" s="1067"/>
      <c r="N12" s="1051"/>
      <c r="O12" s="1067"/>
      <c r="P12" s="1067"/>
      <c r="Q12" s="1051"/>
      <c r="R12" s="1072"/>
      <c r="S12" s="1072"/>
      <c r="T12" s="1073"/>
      <c r="U12" s="1073"/>
      <c r="V12" s="1073"/>
      <c r="W12" s="1038"/>
      <c r="X12" s="1038"/>
      <c r="Y12" s="1038"/>
      <c r="AA12" s="3564"/>
      <c r="AB12" s="3564"/>
      <c r="AC12" s="3565"/>
      <c r="AD12" s="3565"/>
      <c r="AE12" s="3565"/>
      <c r="AF12" s="3565"/>
      <c r="AG12" s="3573" t="s">
        <v>1939</v>
      </c>
      <c r="AH12" s="3573"/>
      <c r="AI12" s="3573"/>
      <c r="AJ12" s="3573"/>
      <c r="AK12" s="1069">
        <f t="shared" si="0"/>
        <v>107</v>
      </c>
      <c r="AL12" s="1069">
        <f t="shared" si="0"/>
        <v>42</v>
      </c>
      <c r="AM12" s="1069">
        <f t="shared" si="0"/>
        <v>55</v>
      </c>
      <c r="AN12" s="1070">
        <f t="shared" si="1"/>
        <v>0.51400000000000001</v>
      </c>
      <c r="AO12" s="3622"/>
    </row>
    <row r="13" spans="1:44" s="1039" customFormat="1" ht="13.5" customHeight="1">
      <c r="B13" s="1071"/>
      <c r="C13" s="1052"/>
      <c r="D13" s="1052"/>
      <c r="E13" s="1061"/>
      <c r="F13" s="1061"/>
      <c r="G13" s="1061"/>
      <c r="H13" s="1051"/>
      <c r="I13" s="1067"/>
      <c r="J13" s="1067"/>
      <c r="K13" s="1051"/>
      <c r="L13" s="1067"/>
      <c r="M13" s="1067"/>
      <c r="N13" s="1051"/>
      <c r="O13" s="1067"/>
      <c r="P13" s="1067"/>
      <c r="Q13" s="1051"/>
      <c r="R13" s="1072"/>
      <c r="S13" s="1072"/>
      <c r="T13" s="1073"/>
      <c r="U13" s="1073"/>
      <c r="V13" s="1073"/>
      <c r="W13" s="1038"/>
      <c r="X13" s="1038"/>
      <c r="Y13" s="1038"/>
      <c r="AA13" s="3564"/>
      <c r="AB13" s="3564"/>
      <c r="AC13" s="3565"/>
      <c r="AD13" s="3565"/>
      <c r="AE13" s="3565"/>
      <c r="AF13" s="3565"/>
      <c r="AG13" s="3574"/>
      <c r="AH13" s="3574"/>
      <c r="AI13" s="3574"/>
      <c r="AJ13" s="3574"/>
      <c r="AK13" s="1074" t="str">
        <f t="shared" si="0"/>
        <v/>
      </c>
      <c r="AL13" s="1075" t="str">
        <f t="shared" si="0"/>
        <v/>
      </c>
      <c r="AM13" s="1075" t="str">
        <f t="shared" si="0"/>
        <v/>
      </c>
      <c r="AN13" s="1076" t="str">
        <f>IFERROR(ROUND(AM13/AK13,3),"")</f>
        <v/>
      </c>
      <c r="AO13" s="3622"/>
    </row>
    <row r="14" spans="1:44" s="1039" customFormat="1" ht="13.5" customHeight="1">
      <c r="B14" s="1071"/>
      <c r="C14" s="1052"/>
      <c r="D14" s="1052"/>
      <c r="E14" s="1061"/>
      <c r="F14" s="1061"/>
      <c r="G14" s="1061"/>
      <c r="H14" s="1051"/>
      <c r="I14" s="1067"/>
      <c r="J14" s="1067"/>
      <c r="K14" s="1051"/>
      <c r="L14" s="1067"/>
      <c r="M14" s="1067"/>
      <c r="N14" s="1051"/>
      <c r="O14" s="1067"/>
      <c r="P14" s="1067"/>
      <c r="Q14" s="1051"/>
      <c r="R14" s="1072"/>
      <c r="S14" s="1072"/>
      <c r="T14" s="1073"/>
      <c r="U14" s="1073"/>
      <c r="V14" s="1073"/>
      <c r="W14" s="1038"/>
      <c r="X14" s="1038"/>
      <c r="AA14" s="3552" t="s">
        <v>832</v>
      </c>
      <c r="AB14" s="3552"/>
      <c r="AC14" s="3575" t="s">
        <v>833</v>
      </c>
      <c r="AD14" s="3575"/>
      <c r="AE14" s="3575"/>
      <c r="AF14" s="3575"/>
      <c r="AG14" s="3617" t="s">
        <v>1935</v>
      </c>
      <c r="AH14" s="3617"/>
      <c r="AI14" s="3617"/>
      <c r="AJ14" s="3618"/>
      <c r="AK14" s="1064">
        <f>IFERROR((AK36+AK60+AK84+AK108+AK132+AK156+AK180+AK204+AK228+AK252+AK276+AK300+AK324+AK348+AK372+AK396+AK420+AK444+AK468+AK492+AK516),"")</f>
        <v>96</v>
      </c>
      <c r="AL14" s="1064">
        <f t="shared" ref="AL14:AM15" si="2">IFERROR((AL36+AL60+AL84+AL108+AL132+AL156+AL180+AL204+AL228+AL252+AL276+AL300+AL324+AL348+AL372+AL396+AL420+AL444+AL468+AL492+AL516),"")</f>
        <v>53</v>
      </c>
      <c r="AM14" s="1064">
        <f t="shared" si="2"/>
        <v>77</v>
      </c>
      <c r="AN14" s="1065">
        <f>IFERROR(ROUND(AM14/AK14,3),"")</f>
        <v>0.80200000000000005</v>
      </c>
      <c r="AO14" s="3622"/>
    </row>
    <row r="15" spans="1:44" s="1039" customFormat="1" ht="13.5" customHeight="1">
      <c r="B15" s="1071"/>
      <c r="C15" s="1052"/>
      <c r="D15" s="1052"/>
      <c r="E15" s="1061"/>
      <c r="F15" s="1061"/>
      <c r="G15" s="1061"/>
      <c r="H15" s="1051"/>
      <c r="I15" s="1067"/>
      <c r="J15" s="1067"/>
      <c r="K15" s="1051"/>
      <c r="L15" s="1067"/>
      <c r="M15" s="1067"/>
      <c r="N15" s="1051"/>
      <c r="O15" s="1067"/>
      <c r="P15" s="1067"/>
      <c r="Q15" s="1051"/>
      <c r="R15" s="1072"/>
      <c r="S15" s="1072"/>
      <c r="T15" s="1073"/>
      <c r="U15" s="1073"/>
      <c r="V15" s="1073"/>
      <c r="W15" s="1038"/>
      <c r="X15" s="1038"/>
      <c r="Y15" s="1038"/>
      <c r="AA15" s="3552"/>
      <c r="AB15" s="3552"/>
      <c r="AC15" s="3575"/>
      <c r="AD15" s="3575"/>
      <c r="AE15" s="3575"/>
      <c r="AF15" s="3575"/>
      <c r="AG15" s="3619" t="s">
        <v>1936</v>
      </c>
      <c r="AH15" s="3620"/>
      <c r="AI15" s="3620"/>
      <c r="AJ15" s="3621"/>
      <c r="AK15" s="1069">
        <f>IFERROR((AK37+AK61+AK85+AK109+AK133+AK157+AK181+AK205+AK229+AK253+AK277+AK301+AK325+AK349+AK373+AK397+AK421+AK445+AK469+AK493+AK517),"")</f>
        <v>94</v>
      </c>
      <c r="AL15" s="1069">
        <f t="shared" si="2"/>
        <v>55</v>
      </c>
      <c r="AM15" s="1069">
        <f t="shared" si="2"/>
        <v>77</v>
      </c>
      <c r="AN15" s="1070">
        <f t="shared" ref="AN15:AN17" si="3">IFERROR(ROUND(AM15/AK15,3),"")</f>
        <v>0.81899999999999995</v>
      </c>
      <c r="AO15" s="3622"/>
    </row>
    <row r="16" spans="1:44" s="1039" customFormat="1" ht="13.5" customHeight="1">
      <c r="B16" s="1071"/>
      <c r="C16" s="1052"/>
      <c r="D16" s="1052"/>
      <c r="E16" s="1061"/>
      <c r="F16" s="1061"/>
      <c r="G16" s="1061"/>
      <c r="H16" s="1051"/>
      <c r="I16" s="1067"/>
      <c r="J16" s="1067"/>
      <c r="K16" s="1051"/>
      <c r="L16" s="1067"/>
      <c r="M16" s="1067"/>
      <c r="N16" s="1051"/>
      <c r="O16" s="1067"/>
      <c r="P16" s="1067"/>
      <c r="Q16" s="1051"/>
      <c r="R16" s="1072"/>
      <c r="S16" s="1072"/>
      <c r="T16" s="1073"/>
      <c r="U16" s="1073"/>
      <c r="V16" s="1073"/>
      <c r="W16" s="1038"/>
      <c r="X16" s="1038"/>
      <c r="Y16" s="1038"/>
      <c r="AA16" s="3552"/>
      <c r="AB16" s="3552"/>
      <c r="AC16" s="3575"/>
      <c r="AD16" s="3575"/>
      <c r="AE16" s="3575"/>
      <c r="AF16" s="3575"/>
      <c r="AG16" s="3619"/>
      <c r="AH16" s="3620"/>
      <c r="AI16" s="3620"/>
      <c r="AJ16" s="3621"/>
      <c r="AK16" s="1069" t="str">
        <f t="shared" ref="AK16:AM17" si="4">IFERROR((AK38+AK62+AK86+AK110+AK134+AK158+AK182+AK206+AK230+AK254+AK278+AK302+AK326+AK350+AK374+AK398+AK422+AK446+AK470+AK494+AK518),"")</f>
        <v/>
      </c>
      <c r="AL16" s="1069" t="str">
        <f t="shared" si="4"/>
        <v/>
      </c>
      <c r="AM16" s="1069" t="str">
        <f t="shared" si="4"/>
        <v/>
      </c>
      <c r="AN16" s="1070" t="str">
        <f t="shared" si="3"/>
        <v/>
      </c>
      <c r="AO16" s="3622"/>
    </row>
    <row r="17" spans="1:44" s="1039" customFormat="1" ht="13.5" customHeight="1">
      <c r="B17" s="1071"/>
      <c r="C17" s="1052"/>
      <c r="D17" s="1052"/>
      <c r="E17" s="1061"/>
      <c r="F17" s="1061"/>
      <c r="G17" s="1061"/>
      <c r="H17" s="1051"/>
      <c r="I17" s="1067"/>
      <c r="J17" s="1067"/>
      <c r="K17" s="1051"/>
      <c r="L17" s="1067"/>
      <c r="M17" s="1067"/>
      <c r="N17" s="1051"/>
      <c r="O17" s="1067"/>
      <c r="P17" s="1067"/>
      <c r="Q17" s="1051"/>
      <c r="R17" s="1072"/>
      <c r="S17" s="1072"/>
      <c r="T17" s="1073"/>
      <c r="U17" s="1073"/>
      <c r="V17" s="1073"/>
      <c r="W17" s="1038"/>
      <c r="X17" s="1038"/>
      <c r="Y17" s="1038"/>
      <c r="AA17" s="3552"/>
      <c r="AB17" s="3552"/>
      <c r="AC17" s="3575"/>
      <c r="AD17" s="3575"/>
      <c r="AE17" s="3575"/>
      <c r="AF17" s="3575"/>
      <c r="AG17" s="3574"/>
      <c r="AH17" s="3574"/>
      <c r="AI17" s="3574"/>
      <c r="AJ17" s="3574"/>
      <c r="AK17" s="1075" t="str">
        <f t="shared" si="4"/>
        <v/>
      </c>
      <c r="AL17" s="1075" t="str">
        <f t="shared" si="4"/>
        <v/>
      </c>
      <c r="AM17" s="1075" t="str">
        <f t="shared" si="4"/>
        <v/>
      </c>
      <c r="AN17" s="1076" t="str">
        <f t="shared" si="3"/>
        <v/>
      </c>
      <c r="AO17" s="3622"/>
    </row>
    <row r="18" spans="1:44" s="1039" customFormat="1" ht="13.5" customHeight="1">
      <c r="B18" s="1071"/>
      <c r="C18" s="1052"/>
      <c r="D18" s="1052"/>
      <c r="E18" s="1061"/>
      <c r="F18" s="1061"/>
      <c r="G18" s="1061"/>
      <c r="H18" s="1051"/>
      <c r="I18" s="1067"/>
      <c r="J18" s="1067"/>
      <c r="K18" s="1051"/>
      <c r="L18" s="1067"/>
      <c r="M18" s="1067"/>
      <c r="N18" s="1051"/>
      <c r="O18" s="1067"/>
      <c r="P18" s="1067"/>
      <c r="Q18" s="1051"/>
      <c r="R18" s="1072"/>
      <c r="S18" s="1072"/>
      <c r="T18" s="1073"/>
      <c r="U18" s="1073"/>
      <c r="V18" s="1073"/>
      <c r="W18" s="1038"/>
      <c r="X18" s="1038"/>
      <c r="Y18" s="1038"/>
      <c r="AA18" s="3552"/>
      <c r="AB18" s="3552"/>
      <c r="AC18" s="3575" t="s">
        <v>834</v>
      </c>
      <c r="AD18" s="3575"/>
      <c r="AE18" s="3575"/>
      <c r="AF18" s="3575"/>
      <c r="AG18" s="3575" t="s">
        <v>1936</v>
      </c>
      <c r="AH18" s="3575"/>
      <c r="AI18" s="3575"/>
      <c r="AJ18" s="3575"/>
      <c r="AK18" s="1064">
        <f>IFERROR((AK41+AK65+AK89+AK113+AK137+AK161+AK185+AK209+AK233+AK257+AK281+AK305+AK329+AK353+AK377+AK401+AK425+AK449+AK473+AK497+AK521),"")</f>
        <v>120</v>
      </c>
      <c r="AL18" s="1064">
        <f t="shared" ref="AL18:AM18" si="5">IFERROR((AL41+AL65+AL89+AL113+AL137+AL161+AL185+AL209+AL233+AL257+AL281+AL305+AL329+AL353+AL377+AL401+AL425+AL449+AL473+AL497+AL521),"")</f>
        <v>29</v>
      </c>
      <c r="AM18" s="1064">
        <f t="shared" si="5"/>
        <v>104</v>
      </c>
      <c r="AN18" s="1065">
        <f>IFERROR(ROUND(AM18/AK18,3),"")</f>
        <v>0.86699999999999999</v>
      </c>
      <c r="AO18" s="3622"/>
    </row>
    <row r="19" spans="1:44" s="1039" customFormat="1" ht="13.5" customHeight="1">
      <c r="B19" s="1071"/>
      <c r="C19" s="1052"/>
      <c r="D19" s="1052"/>
      <c r="E19" s="1061"/>
      <c r="F19" s="1061"/>
      <c r="G19" s="1061"/>
      <c r="H19" s="1051"/>
      <c r="I19" s="1067"/>
      <c r="J19" s="1067"/>
      <c r="K19" s="1051"/>
      <c r="L19" s="1067"/>
      <c r="M19" s="1067"/>
      <c r="N19" s="1051"/>
      <c r="O19" s="1067"/>
      <c r="P19" s="1067"/>
      <c r="Q19" s="1051"/>
      <c r="R19" s="1072"/>
      <c r="S19" s="1072"/>
      <c r="T19" s="1073"/>
      <c r="U19" s="1073"/>
      <c r="V19" s="1073"/>
      <c r="W19" s="1038"/>
      <c r="X19" s="1038"/>
      <c r="Y19" s="1038"/>
      <c r="Z19" s="1038"/>
      <c r="AA19" s="3552"/>
      <c r="AB19" s="3552"/>
      <c r="AC19" s="3575"/>
      <c r="AD19" s="3575"/>
      <c r="AE19" s="3575"/>
      <c r="AF19" s="3575"/>
      <c r="AG19" s="3575"/>
      <c r="AH19" s="3575"/>
      <c r="AI19" s="3575"/>
      <c r="AJ19" s="3575"/>
      <c r="AK19" s="1069" t="str">
        <f t="shared" ref="AK19:AM21" si="6">IFERROR((AK42+AK66+AK90+AK114+AK138+AK162+AK186+AK210+AK234+AK258+AK282+AK306+AK330+AK354+AK378+AK402+AK426+AK450+AK474+AK498+AK522),"")</f>
        <v/>
      </c>
      <c r="AL19" s="1069" t="str">
        <f t="shared" si="6"/>
        <v/>
      </c>
      <c r="AM19" s="1069" t="str">
        <f t="shared" si="6"/>
        <v/>
      </c>
      <c r="AN19" s="1070" t="str">
        <f t="shared" ref="AN19:AN21" si="7">IFERROR(ROUND(AM19/AK19,3),"")</f>
        <v/>
      </c>
      <c r="AO19" s="3622"/>
    </row>
    <row r="20" spans="1:44" s="1039" customFormat="1" ht="13.5" customHeight="1">
      <c r="B20" s="1071"/>
      <c r="C20" s="1052"/>
      <c r="D20" s="1052"/>
      <c r="E20" s="1061"/>
      <c r="F20" s="1061"/>
      <c r="G20" s="1061"/>
      <c r="H20" s="1051"/>
      <c r="I20" s="1067"/>
      <c r="J20" s="1067"/>
      <c r="K20" s="1051"/>
      <c r="L20" s="1067"/>
      <c r="M20" s="1067"/>
      <c r="N20" s="1051"/>
      <c r="O20" s="1067"/>
      <c r="P20" s="1067"/>
      <c r="Q20" s="1051"/>
      <c r="R20" s="1072"/>
      <c r="S20" s="1072"/>
      <c r="T20" s="1073"/>
      <c r="U20" s="1073"/>
      <c r="V20" s="1073"/>
      <c r="W20" s="1077"/>
      <c r="X20" s="1077"/>
      <c r="Y20" s="1077"/>
      <c r="Z20" s="1077"/>
      <c r="AA20" s="3552"/>
      <c r="AB20" s="3552"/>
      <c r="AC20" s="3575"/>
      <c r="AD20" s="3575"/>
      <c r="AE20" s="3575"/>
      <c r="AF20" s="3575"/>
      <c r="AG20" s="3575"/>
      <c r="AH20" s="3575"/>
      <c r="AI20" s="3575"/>
      <c r="AJ20" s="3575"/>
      <c r="AK20" s="1069" t="str">
        <f t="shared" si="6"/>
        <v/>
      </c>
      <c r="AL20" s="1069" t="str">
        <f t="shared" si="6"/>
        <v/>
      </c>
      <c r="AM20" s="1069" t="str">
        <f t="shared" si="6"/>
        <v/>
      </c>
      <c r="AN20" s="1070" t="str">
        <f t="shared" si="7"/>
        <v/>
      </c>
      <c r="AO20" s="3622"/>
    </row>
    <row r="21" spans="1:44" s="1039" customFormat="1" ht="13.5" customHeight="1">
      <c r="B21" s="1071"/>
      <c r="C21" s="1052"/>
      <c r="D21" s="1052"/>
      <c r="E21" s="1061"/>
      <c r="F21" s="1061"/>
      <c r="G21" s="1061"/>
      <c r="H21" s="1051"/>
      <c r="I21" s="1067"/>
      <c r="J21" s="1067"/>
      <c r="K21" s="1051"/>
      <c r="L21" s="1067"/>
      <c r="M21" s="1067"/>
      <c r="N21" s="1051"/>
      <c r="O21" s="1067"/>
      <c r="P21" s="1067"/>
      <c r="Q21" s="1051"/>
      <c r="R21" s="1072"/>
      <c r="S21" s="1072"/>
      <c r="T21" s="1073"/>
      <c r="U21" s="1073"/>
      <c r="V21" s="1073"/>
      <c r="W21" s="1077"/>
      <c r="X21" s="1077"/>
      <c r="Y21" s="1077"/>
      <c r="Z21" s="1077"/>
      <c r="AA21" s="3552"/>
      <c r="AB21" s="3552"/>
      <c r="AC21" s="3575"/>
      <c r="AD21" s="3575"/>
      <c r="AE21" s="3575"/>
      <c r="AF21" s="3575"/>
      <c r="AG21" s="3575"/>
      <c r="AH21" s="3575"/>
      <c r="AI21" s="3575"/>
      <c r="AJ21" s="3575"/>
      <c r="AK21" s="1078" t="str">
        <f t="shared" si="6"/>
        <v/>
      </c>
      <c r="AL21" s="1078" t="str">
        <f t="shared" si="6"/>
        <v/>
      </c>
      <c r="AM21" s="1078" t="str">
        <f t="shared" si="6"/>
        <v/>
      </c>
      <c r="AN21" s="1079" t="str">
        <f t="shared" si="7"/>
        <v/>
      </c>
      <c r="AO21" s="3622"/>
    </row>
    <row r="22" spans="1:44" ht="18" customHeight="1">
      <c r="E22" s="1080"/>
      <c r="F22" s="1080"/>
      <c r="G22" s="1080"/>
      <c r="H22" s="1080"/>
      <c r="J22" s="1081"/>
      <c r="K22" s="1081"/>
      <c r="L22" s="1081"/>
      <c r="M22" s="1081"/>
      <c r="N22" s="1082"/>
      <c r="O22" s="1083"/>
      <c r="P22" s="1083"/>
      <c r="Q22" s="1083"/>
      <c r="S22" s="1084"/>
      <c r="T22" s="1084"/>
      <c r="U22" s="1084"/>
      <c r="AD22" s="1085"/>
      <c r="AE22" s="1086"/>
      <c r="AF22" s="1086"/>
      <c r="AG22" s="1086"/>
      <c r="AH22" s="1086"/>
      <c r="AI22" s="1086"/>
      <c r="AJ22" s="1086"/>
      <c r="AK22" s="1086"/>
      <c r="AL22" s="1087"/>
    </row>
    <row r="23" spans="1:44" ht="13.5" hidden="1" customHeight="1">
      <c r="F23" s="1035">
        <f>YEAR(F6)</f>
        <v>2025</v>
      </c>
      <c r="G23" s="1035">
        <f>MONTH(F6)</f>
        <v>7</v>
      </c>
      <c r="H23" s="1035"/>
      <c r="I23" s="1088">
        <f>DATE(F23,G23,1)</f>
        <v>45839</v>
      </c>
      <c r="Z23" s="1089"/>
      <c r="AA23" s="1089"/>
      <c r="AB23" s="1089"/>
      <c r="AC23" s="1089"/>
      <c r="AD23" s="1089"/>
      <c r="AE23" s="1089"/>
      <c r="AF23" s="1089"/>
      <c r="AG23" s="1089"/>
      <c r="AH23" s="1089"/>
      <c r="AI23" s="1089"/>
      <c r="AJ23" s="1089"/>
    </row>
    <row r="24" spans="1:44" ht="13.5" customHeight="1">
      <c r="B24" s="3589"/>
      <c r="C24" s="3590"/>
      <c r="D24" s="3591"/>
      <c r="E24" s="1090" t="s">
        <v>1940</v>
      </c>
      <c r="F24" s="3598">
        <f>F25</f>
        <v>45839</v>
      </c>
      <c r="G24" s="3599"/>
      <c r="H24" s="3599"/>
      <c r="I24" s="3599"/>
      <c r="J24" s="3599"/>
      <c r="K24" s="3599"/>
      <c r="L24" s="3599"/>
      <c r="M24" s="3599"/>
      <c r="N24" s="3599"/>
      <c r="O24" s="3599"/>
      <c r="P24" s="3599"/>
      <c r="Q24" s="3599"/>
      <c r="R24" s="3599"/>
      <c r="S24" s="3599"/>
      <c r="T24" s="3599"/>
      <c r="U24" s="3599"/>
      <c r="V24" s="3599"/>
      <c r="W24" s="3599"/>
      <c r="X24" s="3599"/>
      <c r="Y24" s="3599"/>
      <c r="Z24" s="3599"/>
      <c r="AA24" s="3599"/>
      <c r="AB24" s="3599"/>
      <c r="AC24" s="3599"/>
      <c r="AD24" s="3599"/>
      <c r="AE24" s="3599"/>
      <c r="AF24" s="3599"/>
      <c r="AG24" s="3599"/>
      <c r="AH24" s="3599"/>
      <c r="AI24" s="3599"/>
      <c r="AJ24" s="3599"/>
      <c r="AK24" s="3553" t="s">
        <v>835</v>
      </c>
      <c r="AL24" s="3600" t="s">
        <v>836</v>
      </c>
      <c r="AM24" s="3553" t="s">
        <v>828</v>
      </c>
      <c r="AN24" s="3555" t="s">
        <v>1941</v>
      </c>
      <c r="AO24" s="3553" t="s">
        <v>1942</v>
      </c>
      <c r="AQ24" s="3576" t="s">
        <v>1943</v>
      </c>
      <c r="AR24" s="3576" t="s">
        <v>864</v>
      </c>
    </row>
    <row r="25" spans="1:44" ht="13.5" hidden="1" customHeight="1">
      <c r="B25" s="3592"/>
      <c r="C25" s="3593"/>
      <c r="D25" s="3594"/>
      <c r="E25" s="1091"/>
      <c r="F25" s="1092">
        <f>DATE($F23,$G23,1)</f>
        <v>45839</v>
      </c>
      <c r="G25" s="1093">
        <f>F25+1</f>
        <v>45840</v>
      </c>
      <c r="H25" s="1093">
        <f t="shared" ref="H25:AJ25" si="8">G25+1</f>
        <v>45841</v>
      </c>
      <c r="I25" s="1093">
        <f t="shared" si="8"/>
        <v>45842</v>
      </c>
      <c r="J25" s="1093">
        <f t="shared" si="8"/>
        <v>45843</v>
      </c>
      <c r="K25" s="1093">
        <f t="shared" si="8"/>
        <v>45844</v>
      </c>
      <c r="L25" s="1093">
        <f t="shared" si="8"/>
        <v>45845</v>
      </c>
      <c r="M25" s="1093">
        <f t="shared" si="8"/>
        <v>45846</v>
      </c>
      <c r="N25" s="1093">
        <f t="shared" si="8"/>
        <v>45847</v>
      </c>
      <c r="O25" s="1093">
        <f t="shared" si="8"/>
        <v>45848</v>
      </c>
      <c r="P25" s="1093">
        <f t="shared" si="8"/>
        <v>45849</v>
      </c>
      <c r="Q25" s="1093">
        <f t="shared" si="8"/>
        <v>45850</v>
      </c>
      <c r="R25" s="1093">
        <f t="shared" si="8"/>
        <v>45851</v>
      </c>
      <c r="S25" s="1093">
        <f t="shared" si="8"/>
        <v>45852</v>
      </c>
      <c r="T25" s="1093">
        <f t="shared" si="8"/>
        <v>45853</v>
      </c>
      <c r="U25" s="1093">
        <f t="shared" si="8"/>
        <v>45854</v>
      </c>
      <c r="V25" s="1093">
        <f t="shared" si="8"/>
        <v>45855</v>
      </c>
      <c r="W25" s="1093">
        <f t="shared" si="8"/>
        <v>45856</v>
      </c>
      <c r="X25" s="1093">
        <f t="shared" si="8"/>
        <v>45857</v>
      </c>
      <c r="Y25" s="1093">
        <f t="shared" si="8"/>
        <v>45858</v>
      </c>
      <c r="Z25" s="1093">
        <f t="shared" si="8"/>
        <v>45859</v>
      </c>
      <c r="AA25" s="1093">
        <f t="shared" si="8"/>
        <v>45860</v>
      </c>
      <c r="AB25" s="1093">
        <f t="shared" si="8"/>
        <v>45861</v>
      </c>
      <c r="AC25" s="1093">
        <f t="shared" si="8"/>
        <v>45862</v>
      </c>
      <c r="AD25" s="1093">
        <f t="shared" si="8"/>
        <v>45863</v>
      </c>
      <c r="AE25" s="1093">
        <f t="shared" si="8"/>
        <v>45864</v>
      </c>
      <c r="AF25" s="1093">
        <f t="shared" si="8"/>
        <v>45865</v>
      </c>
      <c r="AG25" s="1093">
        <f t="shared" si="8"/>
        <v>45866</v>
      </c>
      <c r="AH25" s="1093">
        <f t="shared" si="8"/>
        <v>45867</v>
      </c>
      <c r="AI25" s="1093">
        <f t="shared" si="8"/>
        <v>45868</v>
      </c>
      <c r="AJ25" s="1094">
        <f t="shared" si="8"/>
        <v>45869</v>
      </c>
      <c r="AK25" s="3553"/>
      <c r="AL25" s="3600"/>
      <c r="AM25" s="3553"/>
      <c r="AN25" s="3555"/>
      <c r="AO25" s="3553"/>
      <c r="AQ25" s="3576"/>
      <c r="AR25" s="3576"/>
    </row>
    <row r="26" spans="1:44" ht="13.5" customHeight="1">
      <c r="B26" s="3592"/>
      <c r="C26" s="3593"/>
      <c r="D26" s="3594"/>
      <c r="E26" s="1091" t="s">
        <v>1944</v>
      </c>
      <c r="F26" s="1095" t="str">
        <f>IF(F25&gt;=F6,F25,"")</f>
        <v/>
      </c>
      <c r="G26" s="1096">
        <f t="shared" ref="G26:AH26" si="9">IF(G25&lt;$F6,"",IF(F25=EOMONTH(DATE($F23,$G23,1),0),"",IF(F25="","",F25+1)))</f>
        <v>45840</v>
      </c>
      <c r="H26" s="1096">
        <f t="shared" si="9"/>
        <v>45841</v>
      </c>
      <c r="I26" s="1096">
        <f t="shared" si="9"/>
        <v>45842</v>
      </c>
      <c r="J26" s="1096">
        <f t="shared" si="9"/>
        <v>45843</v>
      </c>
      <c r="K26" s="1096">
        <f t="shared" si="9"/>
        <v>45844</v>
      </c>
      <c r="L26" s="1096">
        <f t="shared" si="9"/>
        <v>45845</v>
      </c>
      <c r="M26" s="1096">
        <f t="shared" si="9"/>
        <v>45846</v>
      </c>
      <c r="N26" s="1096">
        <f t="shared" si="9"/>
        <v>45847</v>
      </c>
      <c r="O26" s="1096">
        <f t="shared" si="9"/>
        <v>45848</v>
      </c>
      <c r="P26" s="1096">
        <f t="shared" si="9"/>
        <v>45849</v>
      </c>
      <c r="Q26" s="1096">
        <f t="shared" si="9"/>
        <v>45850</v>
      </c>
      <c r="R26" s="1096">
        <f t="shared" si="9"/>
        <v>45851</v>
      </c>
      <c r="S26" s="1096">
        <f t="shared" si="9"/>
        <v>45852</v>
      </c>
      <c r="T26" s="1096">
        <f t="shared" si="9"/>
        <v>45853</v>
      </c>
      <c r="U26" s="1096">
        <f t="shared" si="9"/>
        <v>45854</v>
      </c>
      <c r="V26" s="1096">
        <f t="shared" si="9"/>
        <v>45855</v>
      </c>
      <c r="W26" s="1096">
        <f t="shared" si="9"/>
        <v>45856</v>
      </c>
      <c r="X26" s="1096">
        <f t="shared" si="9"/>
        <v>45857</v>
      </c>
      <c r="Y26" s="1096">
        <f t="shared" si="9"/>
        <v>45858</v>
      </c>
      <c r="Z26" s="1096">
        <f t="shared" si="9"/>
        <v>45859</v>
      </c>
      <c r="AA26" s="1096">
        <f t="shared" si="9"/>
        <v>45860</v>
      </c>
      <c r="AB26" s="1096">
        <f t="shared" si="9"/>
        <v>45861</v>
      </c>
      <c r="AC26" s="1096">
        <f t="shared" si="9"/>
        <v>45862</v>
      </c>
      <c r="AD26" s="1096">
        <f t="shared" si="9"/>
        <v>45863</v>
      </c>
      <c r="AE26" s="1096">
        <f t="shared" si="9"/>
        <v>45864</v>
      </c>
      <c r="AF26" s="1096">
        <f t="shared" si="9"/>
        <v>45865</v>
      </c>
      <c r="AG26" s="1096">
        <f t="shared" si="9"/>
        <v>45866</v>
      </c>
      <c r="AH26" s="1096">
        <f t="shared" si="9"/>
        <v>45867</v>
      </c>
      <c r="AI26" s="1096">
        <f>IF(AI25&lt;$F6,"",IF(AH25=EOMONTH(DATE($F23,$G23,1),0),"",IF(AH26="","",AH26+1)))</f>
        <v>45868</v>
      </c>
      <c r="AJ26" s="1097">
        <f>IF(AJ25&lt;$F6,"",IF(AI26=EOMONTH(DATE($F23,$G23,1),0),"",IF(AI26="","",AI26+1)))</f>
        <v>45869</v>
      </c>
      <c r="AK26" s="3553"/>
      <c r="AL26" s="3600"/>
      <c r="AM26" s="3553"/>
      <c r="AN26" s="3555"/>
      <c r="AO26" s="3553"/>
      <c r="AQ26" s="3576"/>
      <c r="AR26" s="3576"/>
    </row>
    <row r="27" spans="1:44">
      <c r="B27" s="3595"/>
      <c r="C27" s="3596"/>
      <c r="D27" s="3597"/>
      <c r="E27" s="1098" t="s">
        <v>820</v>
      </c>
      <c r="F27" s="1099" t="str">
        <f>IFERROR(TEXT(WEEKDAY(+F26),"aaa"),"")</f>
        <v/>
      </c>
      <c r="G27" s="1099" t="str">
        <f t="shared" ref="G27:AJ27" si="10">IFERROR(TEXT(WEEKDAY(+G26),"aaa"),"")</f>
        <v>水</v>
      </c>
      <c r="H27" s="1099" t="str">
        <f t="shared" si="10"/>
        <v>木</v>
      </c>
      <c r="I27" s="1099" t="str">
        <f t="shared" si="10"/>
        <v>金</v>
      </c>
      <c r="J27" s="1099" t="str">
        <f t="shared" si="10"/>
        <v>土</v>
      </c>
      <c r="K27" s="1099" t="str">
        <f>IFERROR(TEXT(WEEKDAY(+K26),"aaa"),"")</f>
        <v>日</v>
      </c>
      <c r="L27" s="1099" t="str">
        <f t="shared" si="10"/>
        <v>月</v>
      </c>
      <c r="M27" s="1099" t="str">
        <f t="shared" si="10"/>
        <v>火</v>
      </c>
      <c r="N27" s="1099" t="str">
        <f t="shared" si="10"/>
        <v>水</v>
      </c>
      <c r="O27" s="1099" t="str">
        <f t="shared" si="10"/>
        <v>木</v>
      </c>
      <c r="P27" s="1099" t="str">
        <f t="shared" si="10"/>
        <v>金</v>
      </c>
      <c r="Q27" s="1099" t="str">
        <f t="shared" si="10"/>
        <v>土</v>
      </c>
      <c r="R27" s="1099" t="str">
        <f t="shared" si="10"/>
        <v>日</v>
      </c>
      <c r="S27" s="1099" t="str">
        <f t="shared" si="10"/>
        <v>月</v>
      </c>
      <c r="T27" s="1099" t="str">
        <f t="shared" si="10"/>
        <v>火</v>
      </c>
      <c r="U27" s="1099" t="str">
        <f t="shared" si="10"/>
        <v>水</v>
      </c>
      <c r="V27" s="1099" t="str">
        <f t="shared" si="10"/>
        <v>木</v>
      </c>
      <c r="W27" s="1099" t="str">
        <f t="shared" si="10"/>
        <v>金</v>
      </c>
      <c r="X27" s="1099" t="str">
        <f t="shared" si="10"/>
        <v>土</v>
      </c>
      <c r="Y27" s="1099" t="str">
        <f t="shared" si="10"/>
        <v>日</v>
      </c>
      <c r="Z27" s="1099" t="str">
        <f t="shared" si="10"/>
        <v>月</v>
      </c>
      <c r="AA27" s="1099" t="str">
        <f t="shared" si="10"/>
        <v>火</v>
      </c>
      <c r="AB27" s="1099" t="str">
        <f t="shared" si="10"/>
        <v>水</v>
      </c>
      <c r="AC27" s="1099" t="str">
        <f t="shared" si="10"/>
        <v>木</v>
      </c>
      <c r="AD27" s="1099" t="str">
        <f t="shared" si="10"/>
        <v>金</v>
      </c>
      <c r="AE27" s="1099" t="str">
        <f t="shared" si="10"/>
        <v>土</v>
      </c>
      <c r="AF27" s="1099" t="str">
        <f t="shared" si="10"/>
        <v>日</v>
      </c>
      <c r="AG27" s="1099" t="str">
        <f t="shared" si="10"/>
        <v>月</v>
      </c>
      <c r="AH27" s="1099" t="str">
        <f t="shared" si="10"/>
        <v>火</v>
      </c>
      <c r="AI27" s="1099" t="str">
        <f t="shared" si="10"/>
        <v>水</v>
      </c>
      <c r="AJ27" s="1100" t="str">
        <f t="shared" si="10"/>
        <v>木</v>
      </c>
      <c r="AK27" s="3553"/>
      <c r="AL27" s="3600"/>
      <c r="AM27" s="3553"/>
      <c r="AN27" s="3555"/>
      <c r="AO27" s="3553"/>
      <c r="AQ27" s="3576"/>
      <c r="AR27" s="3576"/>
    </row>
    <row r="28" spans="1:44" ht="21" customHeight="1">
      <c r="A28" s="3578"/>
      <c r="B28" s="1101" t="s">
        <v>1945</v>
      </c>
      <c r="C28" s="1102" t="s">
        <v>1925</v>
      </c>
      <c r="D28" s="1103" t="s">
        <v>1951</v>
      </c>
      <c r="E28" s="1104" t="s">
        <v>1948</v>
      </c>
      <c r="F28" s="1105"/>
      <c r="G28" s="1106" t="s">
        <v>865</v>
      </c>
      <c r="H28" s="1106" t="s">
        <v>865</v>
      </c>
      <c r="I28" s="1106" t="s">
        <v>865</v>
      </c>
      <c r="J28" s="1106" t="s">
        <v>865</v>
      </c>
      <c r="K28" s="1106" t="s">
        <v>865</v>
      </c>
      <c r="L28" s="1106" t="s">
        <v>865</v>
      </c>
      <c r="M28" s="1106" t="s">
        <v>865</v>
      </c>
      <c r="N28" s="1106" t="s">
        <v>865</v>
      </c>
      <c r="O28" s="1106" t="s">
        <v>865</v>
      </c>
      <c r="P28" s="1106" t="s">
        <v>865</v>
      </c>
      <c r="Q28" s="1106" t="s">
        <v>865</v>
      </c>
      <c r="R28" s="1106" t="s">
        <v>865</v>
      </c>
      <c r="S28" s="1106" t="s">
        <v>865</v>
      </c>
      <c r="T28" s="1106" t="s">
        <v>865</v>
      </c>
      <c r="U28" s="1106" t="s">
        <v>865</v>
      </c>
      <c r="V28" s="1106" t="s">
        <v>865</v>
      </c>
      <c r="W28" s="1106" t="s">
        <v>865</v>
      </c>
      <c r="X28" s="1106" t="s">
        <v>865</v>
      </c>
      <c r="Y28" s="1106" t="s">
        <v>865</v>
      </c>
      <c r="Z28" s="1106" t="s">
        <v>865</v>
      </c>
      <c r="AA28" s="1106" t="s">
        <v>865</v>
      </c>
      <c r="AB28" s="1106" t="s">
        <v>865</v>
      </c>
      <c r="AC28" s="1106" t="s">
        <v>865</v>
      </c>
      <c r="AD28" s="1106" t="s">
        <v>865</v>
      </c>
      <c r="AE28" s="1106" t="s">
        <v>865</v>
      </c>
      <c r="AF28" s="1106" t="s">
        <v>865</v>
      </c>
      <c r="AG28" s="1106" t="s">
        <v>865</v>
      </c>
      <c r="AH28" s="1106" t="s">
        <v>865</v>
      </c>
      <c r="AI28" s="1106" t="s">
        <v>865</v>
      </c>
      <c r="AJ28" s="1106"/>
      <c r="AK28" s="1107" t="s">
        <v>1931</v>
      </c>
      <c r="AL28" s="1107" t="s">
        <v>1956</v>
      </c>
      <c r="AM28" s="1107" t="s">
        <v>1933</v>
      </c>
      <c r="AN28" s="1108" t="s">
        <v>1962</v>
      </c>
      <c r="AO28" s="1107" t="s">
        <v>863</v>
      </c>
      <c r="AQ28" s="3577"/>
      <c r="AR28" s="3577"/>
    </row>
    <row r="29" spans="1:44" ht="13.5" customHeight="1">
      <c r="A29" s="3579"/>
      <c r="B29" s="3580" t="s">
        <v>830</v>
      </c>
      <c r="C29" s="3583" t="s">
        <v>831</v>
      </c>
      <c r="D29" s="1109" t="s">
        <v>1935</v>
      </c>
      <c r="E29" s="1110"/>
      <c r="F29" s="1111"/>
      <c r="G29" s="1112"/>
      <c r="H29" s="1112" t="s">
        <v>837</v>
      </c>
      <c r="I29" s="1035"/>
      <c r="J29" s="1035"/>
      <c r="K29" s="1112"/>
      <c r="L29" s="1112"/>
      <c r="M29" s="1112" t="s">
        <v>838</v>
      </c>
      <c r="N29" s="1112" t="s">
        <v>838</v>
      </c>
      <c r="O29" s="1112"/>
      <c r="P29" s="1112"/>
      <c r="Q29" s="1112"/>
      <c r="R29" s="1112"/>
      <c r="S29" s="1112"/>
      <c r="T29" s="1112" t="s">
        <v>838</v>
      </c>
      <c r="U29" s="1112" t="s">
        <v>838</v>
      </c>
      <c r="V29" s="1112"/>
      <c r="W29" s="1112"/>
      <c r="X29" s="1112"/>
      <c r="Y29" s="1112"/>
      <c r="Z29" s="1112"/>
      <c r="AA29" s="1112" t="s">
        <v>838</v>
      </c>
      <c r="AB29" s="1112" t="s">
        <v>838</v>
      </c>
      <c r="AC29" s="1112"/>
      <c r="AD29" s="1112"/>
      <c r="AE29" s="1112"/>
      <c r="AF29" s="1112"/>
      <c r="AG29" s="1112"/>
      <c r="AH29" s="1112" t="s">
        <v>838</v>
      </c>
      <c r="AI29" s="1113" t="s">
        <v>838</v>
      </c>
      <c r="AJ29" s="1113"/>
      <c r="AK29" s="1114">
        <f>IF(D29="","",COUNT($F$26:$AJ$26)-AL29)</f>
        <v>30</v>
      </c>
      <c r="AL29" s="1115">
        <f>IF(D29="","",AQ29+AR29)</f>
        <v>0</v>
      </c>
      <c r="AM29" s="1115">
        <f t="shared" ref="AM29:AM33" si="11">IF(D29="","",COUNTIF(F29:AJ29,"休"))</f>
        <v>8</v>
      </c>
      <c r="AN29" s="1116">
        <f t="shared" ref="AN29:AN34" si="12">IF(D29="","",IFERROR(ROUND(AM29/AK29,3),""))</f>
        <v>0.26700000000000002</v>
      </c>
      <c r="AO29" s="3586">
        <f>ROUND(AVERAGE(AN29:AN44),3)</f>
        <v>0.214</v>
      </c>
      <c r="AQ29" s="1117">
        <f t="shared" ref="AQ29:AQ31" si="13">IF(D29="","",COUNTIF(F29:AJ29,"－"))</f>
        <v>0</v>
      </c>
      <c r="AR29" s="1117">
        <f t="shared" ref="AR29:AR32" si="14">IF(D29="","",COUNTIF(F29:AJ29,"外"))</f>
        <v>0</v>
      </c>
    </row>
    <row r="30" spans="1:44" ht="13.5" customHeight="1">
      <c r="B30" s="3581"/>
      <c r="C30" s="3584"/>
      <c r="D30" s="1118" t="s">
        <v>1936</v>
      </c>
      <c r="E30" s="1110"/>
      <c r="F30" s="1119"/>
      <c r="G30" s="1120"/>
      <c r="H30" s="1120" t="s">
        <v>837</v>
      </c>
      <c r="I30" s="1035"/>
      <c r="J30" s="1035"/>
      <c r="K30" s="1120" t="s">
        <v>838</v>
      </c>
      <c r="L30" s="1120" t="s">
        <v>838</v>
      </c>
      <c r="M30" s="1120"/>
      <c r="N30" s="1120"/>
      <c r="O30" s="1120"/>
      <c r="P30" s="1120"/>
      <c r="Q30" s="1120"/>
      <c r="R30" s="1120" t="s">
        <v>838</v>
      </c>
      <c r="S30" s="1120" t="s">
        <v>838</v>
      </c>
      <c r="T30" s="1120"/>
      <c r="U30" s="1120"/>
      <c r="V30" s="1120"/>
      <c r="W30" s="1120"/>
      <c r="X30" s="1120"/>
      <c r="Y30" s="1120" t="s">
        <v>838</v>
      </c>
      <c r="Z30" s="1120" t="s">
        <v>838</v>
      </c>
      <c r="AA30" s="1120"/>
      <c r="AB30" s="1120"/>
      <c r="AC30" s="1120"/>
      <c r="AD30" s="1120"/>
      <c r="AE30" s="1120"/>
      <c r="AF30" s="1120" t="s">
        <v>838</v>
      </c>
      <c r="AG30" s="1120" t="s">
        <v>838</v>
      </c>
      <c r="AH30" s="1120"/>
      <c r="AI30" s="1121"/>
      <c r="AJ30" s="1121"/>
      <c r="AK30" s="1114">
        <f>IF(D30="","",COUNT($F$26:$AJ$26)-AL30)</f>
        <v>30</v>
      </c>
      <c r="AL30" s="1122">
        <f t="shared" ref="AL30:AL33" si="15">IF(D30="","",AQ30+AR30)</f>
        <v>0</v>
      </c>
      <c r="AM30" s="1122">
        <f t="shared" si="11"/>
        <v>8</v>
      </c>
      <c r="AN30" s="1123">
        <f t="shared" si="12"/>
        <v>0.26700000000000002</v>
      </c>
      <c r="AO30" s="3587"/>
      <c r="AQ30" s="1117">
        <f t="shared" si="13"/>
        <v>0</v>
      </c>
      <c r="AR30" s="1117">
        <f t="shared" si="14"/>
        <v>0</v>
      </c>
    </row>
    <row r="31" spans="1:44">
      <c r="B31" s="3581"/>
      <c r="C31" s="3584"/>
      <c r="D31" s="1124" t="s">
        <v>1937</v>
      </c>
      <c r="E31" s="1110"/>
      <c r="F31" s="1119"/>
      <c r="G31" s="1120"/>
      <c r="H31" s="1120" t="s">
        <v>839</v>
      </c>
      <c r="I31" s="1120" t="s">
        <v>839</v>
      </c>
      <c r="J31" s="1120" t="s">
        <v>839</v>
      </c>
      <c r="K31" s="1120" t="s">
        <v>839</v>
      </c>
      <c r="L31" s="1120" t="s">
        <v>839</v>
      </c>
      <c r="M31" s="1120" t="s">
        <v>839</v>
      </c>
      <c r="N31" s="1120" t="s">
        <v>839</v>
      </c>
      <c r="O31" s="1120" t="s">
        <v>839</v>
      </c>
      <c r="P31" s="1120" t="s">
        <v>839</v>
      </c>
      <c r="Q31" s="1120" t="s">
        <v>839</v>
      </c>
      <c r="R31" s="1120" t="s">
        <v>839</v>
      </c>
      <c r="S31" s="1120" t="s">
        <v>839</v>
      </c>
      <c r="T31" s="1120" t="s">
        <v>839</v>
      </c>
      <c r="U31" s="1120" t="s">
        <v>839</v>
      </c>
      <c r="V31" s="1120" t="s">
        <v>839</v>
      </c>
      <c r="W31" s="1120" t="s">
        <v>839</v>
      </c>
      <c r="X31" s="1120" t="s">
        <v>839</v>
      </c>
      <c r="Y31" s="1120" t="s">
        <v>839</v>
      </c>
      <c r="Z31" s="1120" t="s">
        <v>837</v>
      </c>
      <c r="AA31" s="1120"/>
      <c r="AB31" s="1120"/>
      <c r="AC31" s="1120" t="s">
        <v>838</v>
      </c>
      <c r="AD31" s="1120" t="s">
        <v>838</v>
      </c>
      <c r="AE31" s="1120"/>
      <c r="AF31" s="1120"/>
      <c r="AG31" s="1120" t="s">
        <v>838</v>
      </c>
      <c r="AH31" s="1121"/>
      <c r="AI31" s="1121"/>
      <c r="AJ31" s="1121"/>
      <c r="AK31" s="1114">
        <f t="shared" ref="AK31:AK33" si="16">IF(D31="","",COUNT($F$26:$AJ$26)-AL31)</f>
        <v>12</v>
      </c>
      <c r="AL31" s="1122">
        <f t="shared" si="15"/>
        <v>18</v>
      </c>
      <c r="AM31" s="1122">
        <f t="shared" si="11"/>
        <v>3</v>
      </c>
      <c r="AN31" s="1123">
        <f t="shared" si="12"/>
        <v>0.25</v>
      </c>
      <c r="AO31" s="3587"/>
      <c r="AQ31" s="1117">
        <f t="shared" si="13"/>
        <v>18</v>
      </c>
      <c r="AR31" s="1117">
        <f t="shared" si="14"/>
        <v>0</v>
      </c>
    </row>
    <row r="32" spans="1:44">
      <c r="B32" s="3581"/>
      <c r="C32" s="3584"/>
      <c r="D32" s="1124" t="s">
        <v>1938</v>
      </c>
      <c r="E32" s="1125"/>
      <c r="F32" s="1119"/>
      <c r="G32" s="1120"/>
      <c r="H32" s="1120" t="s">
        <v>839</v>
      </c>
      <c r="I32" s="1120" t="s">
        <v>839</v>
      </c>
      <c r="J32" s="1120" t="s">
        <v>839</v>
      </c>
      <c r="K32" s="1120" t="s">
        <v>839</v>
      </c>
      <c r="L32" s="1120" t="s">
        <v>839</v>
      </c>
      <c r="M32" s="1120" t="s">
        <v>839</v>
      </c>
      <c r="N32" s="1120" t="s">
        <v>839</v>
      </c>
      <c r="O32" s="1120" t="s">
        <v>839</v>
      </c>
      <c r="P32" s="1120" t="s">
        <v>839</v>
      </c>
      <c r="Q32" s="1120" t="s">
        <v>839</v>
      </c>
      <c r="R32" s="1120" t="s">
        <v>839</v>
      </c>
      <c r="S32" s="1120" t="s">
        <v>839</v>
      </c>
      <c r="T32" s="1120" t="s">
        <v>839</v>
      </c>
      <c r="U32" s="1120" t="s">
        <v>839</v>
      </c>
      <c r="V32" s="1120" t="s">
        <v>839</v>
      </c>
      <c r="W32" s="1120" t="s">
        <v>839</v>
      </c>
      <c r="X32" s="1120" t="s">
        <v>839</v>
      </c>
      <c r="Y32" s="1120" t="s">
        <v>837</v>
      </c>
      <c r="Z32" s="1120"/>
      <c r="AA32" s="1120"/>
      <c r="AB32" s="1120" t="s">
        <v>838</v>
      </c>
      <c r="AC32" s="1120"/>
      <c r="AD32" s="1120"/>
      <c r="AE32" s="1120" t="s">
        <v>838</v>
      </c>
      <c r="AF32" s="1120"/>
      <c r="AG32" s="1120"/>
      <c r="AH32" s="1121"/>
      <c r="AI32" s="1121" t="s">
        <v>838</v>
      </c>
      <c r="AJ32" s="1121"/>
      <c r="AK32" s="1114">
        <f t="shared" si="16"/>
        <v>13</v>
      </c>
      <c r="AL32" s="1122">
        <f>IF(D32="","",AQ32+AR32)</f>
        <v>17</v>
      </c>
      <c r="AM32" s="1122">
        <f t="shared" si="11"/>
        <v>3</v>
      </c>
      <c r="AN32" s="1123">
        <f t="shared" si="12"/>
        <v>0.23100000000000001</v>
      </c>
      <c r="AO32" s="3587"/>
      <c r="AQ32" s="1117">
        <f>IF(D32="","",COUNTIF(F32:AJ32,"－"))</f>
        <v>17</v>
      </c>
      <c r="AR32" s="1117">
        <f t="shared" si="14"/>
        <v>0</v>
      </c>
    </row>
    <row r="33" spans="1:44">
      <c r="B33" s="3581"/>
      <c r="C33" s="3584"/>
      <c r="D33" s="1124" t="s">
        <v>1939</v>
      </c>
      <c r="E33" s="1110"/>
      <c r="F33" s="1119"/>
      <c r="G33" s="1120"/>
      <c r="H33" s="1120" t="s">
        <v>839</v>
      </c>
      <c r="I33" s="1120" t="s">
        <v>839</v>
      </c>
      <c r="J33" s="1120" t="s">
        <v>839</v>
      </c>
      <c r="K33" s="1120" t="s">
        <v>839</v>
      </c>
      <c r="L33" s="1120" t="s">
        <v>839</v>
      </c>
      <c r="M33" s="1120" t="s">
        <v>839</v>
      </c>
      <c r="N33" s="1120" t="s">
        <v>839</v>
      </c>
      <c r="O33" s="1120" t="s">
        <v>839</v>
      </c>
      <c r="P33" s="1120" t="s">
        <v>839</v>
      </c>
      <c r="Q33" s="1120" t="s">
        <v>839</v>
      </c>
      <c r="R33" s="1120" t="s">
        <v>839</v>
      </c>
      <c r="S33" s="1120" t="s">
        <v>839</v>
      </c>
      <c r="T33" s="1120" t="s">
        <v>839</v>
      </c>
      <c r="U33" s="1120" t="s">
        <v>839</v>
      </c>
      <c r="V33" s="1120" t="s">
        <v>839</v>
      </c>
      <c r="W33" s="1120" t="s">
        <v>839</v>
      </c>
      <c r="X33" s="1120" t="s">
        <v>839</v>
      </c>
      <c r="Y33" s="1120" t="s">
        <v>839</v>
      </c>
      <c r="Z33" s="1120" t="s">
        <v>839</v>
      </c>
      <c r="AA33" s="1120" t="s">
        <v>839</v>
      </c>
      <c r="AB33" s="1120" t="s">
        <v>839</v>
      </c>
      <c r="AC33" s="1120" t="s">
        <v>839</v>
      </c>
      <c r="AD33" s="1120" t="s">
        <v>839</v>
      </c>
      <c r="AE33" s="1120" t="s">
        <v>839</v>
      </c>
      <c r="AF33" s="1120" t="s">
        <v>839</v>
      </c>
      <c r="AG33" s="1120" t="s">
        <v>839</v>
      </c>
      <c r="AH33" s="1120" t="s">
        <v>839</v>
      </c>
      <c r="AI33" s="1120" t="s">
        <v>839</v>
      </c>
      <c r="AJ33" s="1120"/>
      <c r="AK33" s="1114">
        <f t="shared" si="16"/>
        <v>2</v>
      </c>
      <c r="AL33" s="1122">
        <f t="shared" si="15"/>
        <v>28</v>
      </c>
      <c r="AM33" s="1122">
        <f t="shared" si="11"/>
        <v>0</v>
      </c>
      <c r="AN33" s="1123">
        <f>IF(D33="","",IFERROR(ROUND(AM33/AK33,3),""))</f>
        <v>0</v>
      </c>
      <c r="AO33" s="3587"/>
      <c r="AQ33" s="1117">
        <f>IF(D33="","",COUNTIF(F33:AJ33,"－"))</f>
        <v>28</v>
      </c>
      <c r="AR33" s="1117">
        <f>IF(D33="","",COUNTIF(F33:AJ33,"外"))</f>
        <v>0</v>
      </c>
    </row>
    <row r="34" spans="1:44">
      <c r="B34" s="3582"/>
      <c r="C34" s="3585"/>
      <c r="D34" s="1126"/>
      <c r="E34" s="1127"/>
      <c r="F34" s="1128"/>
      <c r="G34" s="1129"/>
      <c r="H34" s="1130"/>
      <c r="I34" s="1130"/>
      <c r="J34" s="1130"/>
      <c r="K34" s="1130"/>
      <c r="L34" s="1130"/>
      <c r="M34" s="1130"/>
      <c r="N34" s="1130"/>
      <c r="O34" s="1130"/>
      <c r="P34" s="1130"/>
      <c r="Q34" s="1130"/>
      <c r="R34" s="1130"/>
      <c r="S34" s="1130"/>
      <c r="T34" s="1130"/>
      <c r="U34" s="1130"/>
      <c r="V34" s="1130"/>
      <c r="W34" s="1130"/>
      <c r="X34" s="1130"/>
      <c r="Y34" s="1130"/>
      <c r="Z34" s="1130"/>
      <c r="AA34" s="1130"/>
      <c r="AB34" s="1130"/>
      <c r="AC34" s="1130"/>
      <c r="AD34" s="1130"/>
      <c r="AE34" s="1130"/>
      <c r="AF34" s="1130"/>
      <c r="AG34" s="1131"/>
      <c r="AH34" s="1131"/>
      <c r="AI34" s="1131"/>
      <c r="AJ34" s="1131"/>
      <c r="AK34" s="1114" t="str">
        <f>IF(D34="","",COUNT($F$26:$AJ$26)-AL34)</f>
        <v/>
      </c>
      <c r="AL34" s="1115" t="str">
        <f>IF(D34="","",AQ34+AR34)</f>
        <v/>
      </c>
      <c r="AM34" s="1132" t="str">
        <f>IF(D34="","",COUNTIF(F34:AJ34,"休"))</f>
        <v/>
      </c>
      <c r="AN34" s="1123" t="str">
        <f t="shared" si="12"/>
        <v/>
      </c>
      <c r="AO34" s="3587"/>
      <c r="AQ34" s="1117" t="str">
        <f>IF(D34="","",COUNTIF(F34:AJ34,"－"))</f>
        <v/>
      </c>
      <c r="AR34" s="1117" t="str">
        <f>IF(D34="","",COUNTIF(F34:AJ34,"外"))</f>
        <v/>
      </c>
    </row>
    <row r="35" spans="1:44" ht="23.25" customHeight="1">
      <c r="A35" s="3578"/>
      <c r="B35" s="3580" t="s">
        <v>832</v>
      </c>
      <c r="C35" s="3583" t="s">
        <v>833</v>
      </c>
      <c r="D35" s="1103" t="s">
        <v>1926</v>
      </c>
      <c r="E35" s="1133" t="s">
        <v>1948</v>
      </c>
      <c r="F35" s="1105"/>
      <c r="G35" s="1106" t="s">
        <v>865</v>
      </c>
      <c r="H35" s="1106" t="s">
        <v>865</v>
      </c>
      <c r="I35" s="1106" t="s">
        <v>865</v>
      </c>
      <c r="J35" s="1106" t="s">
        <v>865</v>
      </c>
      <c r="K35" s="1106" t="s">
        <v>865</v>
      </c>
      <c r="L35" s="1106" t="s">
        <v>865</v>
      </c>
      <c r="M35" s="1106" t="s">
        <v>865</v>
      </c>
      <c r="N35" s="1106" t="s">
        <v>865</v>
      </c>
      <c r="O35" s="1106" t="s">
        <v>865</v>
      </c>
      <c r="P35" s="1106" t="s">
        <v>865</v>
      </c>
      <c r="Q35" s="1106" t="s">
        <v>865</v>
      </c>
      <c r="R35" s="1106" t="s">
        <v>865</v>
      </c>
      <c r="S35" s="1106" t="s">
        <v>865</v>
      </c>
      <c r="T35" s="1106" t="s">
        <v>865</v>
      </c>
      <c r="U35" s="1106" t="s">
        <v>865</v>
      </c>
      <c r="V35" s="1106" t="s">
        <v>865</v>
      </c>
      <c r="W35" s="1106" t="s">
        <v>865</v>
      </c>
      <c r="X35" s="1106" t="s">
        <v>865</v>
      </c>
      <c r="Y35" s="1106" t="s">
        <v>865</v>
      </c>
      <c r="Z35" s="1106" t="s">
        <v>865</v>
      </c>
      <c r="AA35" s="1106" t="s">
        <v>865</v>
      </c>
      <c r="AB35" s="1106" t="s">
        <v>865</v>
      </c>
      <c r="AC35" s="1106" t="s">
        <v>865</v>
      </c>
      <c r="AD35" s="1106" t="s">
        <v>865</v>
      </c>
      <c r="AE35" s="1106" t="s">
        <v>865</v>
      </c>
      <c r="AF35" s="1106" t="s">
        <v>865</v>
      </c>
      <c r="AG35" s="1134" t="s">
        <v>865</v>
      </c>
      <c r="AH35" s="1134" t="s">
        <v>865</v>
      </c>
      <c r="AI35" s="1134" t="s">
        <v>865</v>
      </c>
      <c r="AJ35" s="1134" t="s">
        <v>865</v>
      </c>
      <c r="AK35" s="1135"/>
      <c r="AL35" s="1117"/>
      <c r="AM35" s="1136"/>
      <c r="AN35" s="1137"/>
      <c r="AO35" s="3587"/>
      <c r="AQ35" s="1039"/>
      <c r="AR35" s="1039"/>
    </row>
    <row r="36" spans="1:44" ht="13.5" customHeight="1">
      <c r="A36" s="3579"/>
      <c r="B36" s="3581"/>
      <c r="C36" s="3584"/>
      <c r="D36" s="1138" t="s">
        <v>1935</v>
      </c>
      <c r="E36" s="1110"/>
      <c r="F36" s="1111"/>
      <c r="G36" s="1112"/>
      <c r="H36" s="1112" t="s">
        <v>839</v>
      </c>
      <c r="I36" s="1112" t="s">
        <v>839</v>
      </c>
      <c r="J36" s="1112" t="s">
        <v>839</v>
      </c>
      <c r="K36" s="1112" t="s">
        <v>839</v>
      </c>
      <c r="L36" s="1112" t="s">
        <v>839</v>
      </c>
      <c r="M36" s="1112" t="s">
        <v>839</v>
      </c>
      <c r="N36" s="1112" t="s">
        <v>839</v>
      </c>
      <c r="O36" s="1112" t="s">
        <v>839</v>
      </c>
      <c r="P36" s="1112" t="s">
        <v>839</v>
      </c>
      <c r="Q36" s="1112" t="s">
        <v>839</v>
      </c>
      <c r="R36" s="1112" t="s">
        <v>839</v>
      </c>
      <c r="S36" s="1112" t="s">
        <v>839</v>
      </c>
      <c r="T36" s="1112" t="s">
        <v>839</v>
      </c>
      <c r="U36" s="1112" t="s">
        <v>839</v>
      </c>
      <c r="V36" s="1112" t="s">
        <v>839</v>
      </c>
      <c r="W36" s="1112" t="s">
        <v>839</v>
      </c>
      <c r="X36" s="1112" t="s">
        <v>839</v>
      </c>
      <c r="Y36" s="1112" t="s">
        <v>839</v>
      </c>
      <c r="Z36" s="1112" t="s">
        <v>839</v>
      </c>
      <c r="AA36" s="1112" t="s">
        <v>839</v>
      </c>
      <c r="AB36" s="1112" t="s">
        <v>839</v>
      </c>
      <c r="AC36" s="1112" t="s">
        <v>837</v>
      </c>
      <c r="AD36" s="1112"/>
      <c r="AE36" s="1112"/>
      <c r="AF36" s="1112"/>
      <c r="AG36" s="1112" t="s">
        <v>838</v>
      </c>
      <c r="AH36" s="1113" t="s">
        <v>838</v>
      </c>
      <c r="AI36" s="1113" t="s">
        <v>838</v>
      </c>
      <c r="AJ36" s="1121"/>
      <c r="AK36" s="1114">
        <f>IF(D36="","",COUNT($F$26:$AJ$26)-AL36)</f>
        <v>9</v>
      </c>
      <c r="AL36" s="1115">
        <f>IF(D36="","",AQ36+AR36)</f>
        <v>21</v>
      </c>
      <c r="AM36" s="1115">
        <f t="shared" ref="AM36:AM39" si="17">IF(D36="","",COUNTIF(F36:AJ36,"休"))</f>
        <v>3</v>
      </c>
      <c r="AN36" s="1116">
        <f t="shared" ref="AN36:AN39" si="18">IF(D36="","",IFERROR(ROUND(AM36/AK36,3),""))</f>
        <v>0.33300000000000002</v>
      </c>
      <c r="AO36" s="3587"/>
      <c r="AQ36" s="1117">
        <f>+COUNTIF(F36:AI36,"－")</f>
        <v>21</v>
      </c>
      <c r="AR36" s="1117">
        <f>+COUNTIF(F36:AI36,"外")</f>
        <v>0</v>
      </c>
    </row>
    <row r="37" spans="1:44" ht="13.5" customHeight="1">
      <c r="B37" s="3581"/>
      <c r="C37" s="3584"/>
      <c r="D37" s="1118" t="s">
        <v>1936</v>
      </c>
      <c r="E37" s="1139"/>
      <c r="F37" s="1119"/>
      <c r="G37" s="1120"/>
      <c r="H37" s="1120" t="s">
        <v>839</v>
      </c>
      <c r="I37" s="1120" t="s">
        <v>839</v>
      </c>
      <c r="J37" s="1120" t="s">
        <v>839</v>
      </c>
      <c r="K37" s="1120" t="s">
        <v>839</v>
      </c>
      <c r="L37" s="1120" t="s">
        <v>839</v>
      </c>
      <c r="M37" s="1120" t="s">
        <v>839</v>
      </c>
      <c r="N37" s="1120" t="s">
        <v>839</v>
      </c>
      <c r="O37" s="1120" t="s">
        <v>839</v>
      </c>
      <c r="P37" s="1120" t="s">
        <v>839</v>
      </c>
      <c r="Q37" s="1120" t="s">
        <v>839</v>
      </c>
      <c r="R37" s="1120" t="s">
        <v>839</v>
      </c>
      <c r="S37" s="1120" t="s">
        <v>839</v>
      </c>
      <c r="T37" s="1120" t="s">
        <v>839</v>
      </c>
      <c r="U37" s="1120" t="s">
        <v>839</v>
      </c>
      <c r="V37" s="1120" t="s">
        <v>839</v>
      </c>
      <c r="W37" s="1120" t="s">
        <v>839</v>
      </c>
      <c r="X37" s="1120" t="s">
        <v>839</v>
      </c>
      <c r="Y37" s="1120" t="s">
        <v>839</v>
      </c>
      <c r="Z37" s="1120" t="s">
        <v>839</v>
      </c>
      <c r="AA37" s="1120" t="s">
        <v>839</v>
      </c>
      <c r="AB37" s="1120" t="s">
        <v>839</v>
      </c>
      <c r="AC37" s="1120" t="s">
        <v>839</v>
      </c>
      <c r="AD37" s="1120" t="s">
        <v>839</v>
      </c>
      <c r="AE37" s="1120" t="s">
        <v>839</v>
      </c>
      <c r="AF37" s="1120" t="s">
        <v>837</v>
      </c>
      <c r="AG37" s="1120"/>
      <c r="AH37" s="1121"/>
      <c r="AI37" s="1121"/>
      <c r="AJ37" s="1121"/>
      <c r="AK37" s="1114">
        <f>IF(D37="","",COUNT($F$26:$AJ$26)-AL37)</f>
        <v>6</v>
      </c>
      <c r="AL37" s="1122">
        <f t="shared" ref="AL37:AL39" si="19">IF(D37="","",AQ37+AR37)</f>
        <v>24</v>
      </c>
      <c r="AM37" s="1122">
        <f t="shared" si="17"/>
        <v>0</v>
      </c>
      <c r="AN37" s="1123">
        <f t="shared" si="18"/>
        <v>0</v>
      </c>
      <c r="AO37" s="3587"/>
      <c r="AQ37" s="1117">
        <f>+COUNTIF(F37:AI37,"－")</f>
        <v>24</v>
      </c>
      <c r="AR37" s="1117">
        <f>+COUNTIF(F37:AI37,"外")</f>
        <v>0</v>
      </c>
    </row>
    <row r="38" spans="1:44">
      <c r="B38" s="3581"/>
      <c r="C38" s="3584"/>
      <c r="E38" s="1139"/>
      <c r="F38" s="1119"/>
      <c r="G38" s="1120"/>
      <c r="H38" s="1120"/>
      <c r="I38" s="1120"/>
      <c r="J38" s="1120"/>
      <c r="K38" s="1120"/>
      <c r="L38" s="1120"/>
      <c r="M38" s="1120"/>
      <c r="N38" s="1120"/>
      <c r="O38" s="1120"/>
      <c r="P38" s="1120"/>
      <c r="Q38" s="1120"/>
      <c r="R38" s="1120"/>
      <c r="S38" s="1120"/>
      <c r="T38" s="1120"/>
      <c r="U38" s="1120"/>
      <c r="V38" s="1120"/>
      <c r="W38" s="1120"/>
      <c r="X38" s="1120"/>
      <c r="Y38" s="1120"/>
      <c r="Z38" s="1120"/>
      <c r="AA38" s="1120"/>
      <c r="AB38" s="1120"/>
      <c r="AC38" s="1120"/>
      <c r="AD38" s="1120"/>
      <c r="AE38" s="1120"/>
      <c r="AF38" s="1120"/>
      <c r="AG38" s="1121"/>
      <c r="AH38" s="1121"/>
      <c r="AI38" s="1121"/>
      <c r="AJ38" s="1120"/>
      <c r="AK38" s="1114" t="str">
        <f t="shared" ref="AK38:AK39" si="20">IF(D38="","",COUNT($F$26:$AJ$26)-AL38)</f>
        <v/>
      </c>
      <c r="AL38" s="1122" t="str">
        <f t="shared" si="19"/>
        <v/>
      </c>
      <c r="AM38" s="1122" t="str">
        <f t="shared" si="17"/>
        <v/>
      </c>
      <c r="AN38" s="1123" t="str">
        <f t="shared" si="18"/>
        <v/>
      </c>
      <c r="AO38" s="3587"/>
      <c r="AQ38" s="1117">
        <f>+COUNTIF(F38:AJ38,"－")</f>
        <v>0</v>
      </c>
      <c r="AR38" s="1117">
        <f>+COUNTIF(F38:AJ38,"外")</f>
        <v>0</v>
      </c>
    </row>
    <row r="39" spans="1:44">
      <c r="B39" s="3581"/>
      <c r="C39" s="3585"/>
      <c r="D39" s="1140"/>
      <c r="E39" s="1141"/>
      <c r="F39" s="1119"/>
      <c r="G39" s="1142"/>
      <c r="H39" s="1142"/>
      <c r="I39" s="1142"/>
      <c r="J39" s="1142"/>
      <c r="K39" s="1142"/>
      <c r="L39" s="1142"/>
      <c r="M39" s="1142"/>
      <c r="N39" s="1142"/>
      <c r="O39" s="1142"/>
      <c r="P39" s="1142"/>
      <c r="Q39" s="1142"/>
      <c r="R39" s="1142"/>
      <c r="S39" s="1142"/>
      <c r="T39" s="1142"/>
      <c r="U39" s="1142"/>
      <c r="V39" s="1142"/>
      <c r="W39" s="1142"/>
      <c r="X39" s="1142"/>
      <c r="Y39" s="1142"/>
      <c r="Z39" s="1142"/>
      <c r="AA39" s="1142"/>
      <c r="AB39" s="1142"/>
      <c r="AC39" s="1142"/>
      <c r="AD39" s="1142"/>
      <c r="AE39" s="1142"/>
      <c r="AF39" s="1142"/>
      <c r="AG39" s="1113"/>
      <c r="AH39" s="1113"/>
      <c r="AI39" s="1113"/>
      <c r="AJ39" s="1131"/>
      <c r="AK39" s="1114" t="str">
        <f t="shared" si="20"/>
        <v/>
      </c>
      <c r="AL39" s="1115" t="str">
        <f t="shared" si="19"/>
        <v/>
      </c>
      <c r="AM39" s="1122" t="str">
        <f t="shared" si="17"/>
        <v/>
      </c>
      <c r="AN39" s="1123" t="str">
        <f t="shared" si="18"/>
        <v/>
      </c>
      <c r="AO39" s="3587"/>
      <c r="AQ39" s="1117">
        <f>+COUNTIF(F39:AJ39,"－")</f>
        <v>0</v>
      </c>
      <c r="AR39" s="1117">
        <f>+COUNTIF(F39:AJ39,"外")</f>
        <v>0</v>
      </c>
    </row>
    <row r="40" spans="1:44" ht="23.25" customHeight="1">
      <c r="A40" s="3578"/>
      <c r="B40" s="3581"/>
      <c r="C40" s="3583" t="s">
        <v>834</v>
      </c>
      <c r="D40" s="1103" t="s">
        <v>1926</v>
      </c>
      <c r="E40" s="1143" t="s">
        <v>1948</v>
      </c>
      <c r="F40" s="1105"/>
      <c r="G40" s="1106"/>
      <c r="H40" s="1106" t="s">
        <v>865</v>
      </c>
      <c r="I40" s="1106" t="s">
        <v>865</v>
      </c>
      <c r="J40" s="1106" t="s">
        <v>865</v>
      </c>
      <c r="K40" s="1106" t="s">
        <v>865</v>
      </c>
      <c r="L40" s="1106" t="s">
        <v>865</v>
      </c>
      <c r="M40" s="1106" t="s">
        <v>865</v>
      </c>
      <c r="N40" s="1106" t="s">
        <v>865</v>
      </c>
      <c r="O40" s="1106" t="s">
        <v>865</v>
      </c>
      <c r="P40" s="1106" t="s">
        <v>865</v>
      </c>
      <c r="Q40" s="1106" t="s">
        <v>865</v>
      </c>
      <c r="R40" s="1106" t="s">
        <v>865</v>
      </c>
      <c r="S40" s="1106" t="s">
        <v>865</v>
      </c>
      <c r="T40" s="1106" t="s">
        <v>865</v>
      </c>
      <c r="U40" s="1106" t="s">
        <v>865</v>
      </c>
      <c r="V40" s="1106" t="s">
        <v>865</v>
      </c>
      <c r="W40" s="1106" t="s">
        <v>865</v>
      </c>
      <c r="X40" s="1106" t="s">
        <v>865</v>
      </c>
      <c r="Y40" s="1106" t="s">
        <v>865</v>
      </c>
      <c r="Z40" s="1106" t="s">
        <v>865</v>
      </c>
      <c r="AA40" s="1106" t="s">
        <v>865</v>
      </c>
      <c r="AB40" s="1106" t="s">
        <v>865</v>
      </c>
      <c r="AC40" s="1106" t="s">
        <v>865</v>
      </c>
      <c r="AD40" s="1106" t="s">
        <v>865</v>
      </c>
      <c r="AE40" s="1106" t="s">
        <v>865</v>
      </c>
      <c r="AF40" s="1106" t="s">
        <v>865</v>
      </c>
      <c r="AG40" s="1134" t="s">
        <v>865</v>
      </c>
      <c r="AH40" s="1134" t="s">
        <v>865</v>
      </c>
      <c r="AI40" s="1134" t="s">
        <v>865</v>
      </c>
      <c r="AJ40" s="1134" t="s">
        <v>865</v>
      </c>
      <c r="AK40" s="1135"/>
      <c r="AL40" s="1117"/>
      <c r="AM40" s="1144"/>
      <c r="AN40" s="1137"/>
      <c r="AO40" s="3587"/>
      <c r="AQ40" s="1039"/>
      <c r="AR40" s="1039"/>
    </row>
    <row r="41" spans="1:44" ht="13.5" customHeight="1">
      <c r="A41" s="3579"/>
      <c r="B41" s="3581"/>
      <c r="C41" s="3584"/>
      <c r="D41" s="1145" t="s">
        <v>1936</v>
      </c>
      <c r="E41" s="1110"/>
      <c r="F41" s="1111"/>
      <c r="G41" s="1112"/>
      <c r="H41" s="1112" t="s">
        <v>839</v>
      </c>
      <c r="I41" s="1112" t="s">
        <v>839</v>
      </c>
      <c r="J41" s="1112" t="s">
        <v>839</v>
      </c>
      <c r="K41" s="1112" t="s">
        <v>839</v>
      </c>
      <c r="L41" s="1112" t="s">
        <v>839</v>
      </c>
      <c r="M41" s="1112" t="s">
        <v>839</v>
      </c>
      <c r="N41" s="1112" t="s">
        <v>839</v>
      </c>
      <c r="O41" s="1112" t="s">
        <v>839</v>
      </c>
      <c r="P41" s="1112" t="s">
        <v>839</v>
      </c>
      <c r="Q41" s="1112" t="s">
        <v>839</v>
      </c>
      <c r="R41" s="1112" t="s">
        <v>839</v>
      </c>
      <c r="S41" s="1112" t="s">
        <v>839</v>
      </c>
      <c r="T41" s="1112" t="s">
        <v>839</v>
      </c>
      <c r="U41" s="1112" t="s">
        <v>839</v>
      </c>
      <c r="V41" s="1112" t="s">
        <v>839</v>
      </c>
      <c r="W41" s="1112" t="s">
        <v>839</v>
      </c>
      <c r="X41" s="1112" t="s">
        <v>839</v>
      </c>
      <c r="Y41" s="1112" t="s">
        <v>839</v>
      </c>
      <c r="Z41" s="1112" t="s">
        <v>839</v>
      </c>
      <c r="AA41" s="1112" t="s">
        <v>837</v>
      </c>
      <c r="AB41" s="1112" t="s">
        <v>838</v>
      </c>
      <c r="AC41" s="1112"/>
      <c r="AD41" s="1112" t="s">
        <v>838</v>
      </c>
      <c r="AE41" s="1112"/>
      <c r="AF41" s="1112" t="s">
        <v>838</v>
      </c>
      <c r="AG41" s="1112"/>
      <c r="AH41" s="1146" t="s">
        <v>838</v>
      </c>
      <c r="AI41" s="1146"/>
      <c r="AJ41" s="1146"/>
      <c r="AK41" s="1114">
        <f>IF(D41="","",COUNT($F$26:$AJ$26)-AL41)</f>
        <v>11</v>
      </c>
      <c r="AL41" s="1115">
        <f>IF(D41="","",AQ41+AR41)</f>
        <v>19</v>
      </c>
      <c r="AM41" s="1115">
        <f t="shared" ref="AM41:AM44" si="21">IF(D41="","",COUNTIF(F41:AJ41,"休"))</f>
        <v>4</v>
      </c>
      <c r="AN41" s="1116">
        <f t="shared" ref="AN41:AN44" si="22">IF(D41="","",IFERROR(ROUND(AM41/AK41,3),""))</f>
        <v>0.36399999999999999</v>
      </c>
      <c r="AO41" s="3587"/>
      <c r="AQ41" s="1117">
        <f>+COUNTIF(F41:AJ41,"－")</f>
        <v>19</v>
      </c>
      <c r="AR41" s="1117">
        <f>+COUNTIF(F41:AJ41,"外")</f>
        <v>0</v>
      </c>
    </row>
    <row r="42" spans="1:44" ht="13.5" customHeight="1">
      <c r="B42" s="3581"/>
      <c r="C42" s="3584"/>
      <c r="E42" s="1139"/>
      <c r="F42" s="1119"/>
      <c r="G42" s="1120"/>
      <c r="H42" s="1120"/>
      <c r="I42" s="1120"/>
      <c r="J42" s="1120"/>
      <c r="K42" s="1120"/>
      <c r="L42" s="1120"/>
      <c r="M42" s="1120"/>
      <c r="N42" s="1120"/>
      <c r="O42" s="1120"/>
      <c r="P42" s="1120"/>
      <c r="Q42" s="1120"/>
      <c r="R42" s="1120"/>
      <c r="S42" s="1120"/>
      <c r="T42" s="1120"/>
      <c r="U42" s="1120"/>
      <c r="V42" s="1120"/>
      <c r="W42" s="1120"/>
      <c r="X42" s="1120"/>
      <c r="Y42" s="1120"/>
      <c r="Z42" s="1120"/>
      <c r="AA42" s="1120"/>
      <c r="AB42" s="1120"/>
      <c r="AC42" s="1120"/>
      <c r="AD42" s="1120"/>
      <c r="AE42" s="1120"/>
      <c r="AF42" s="1120"/>
      <c r="AG42" s="1121"/>
      <c r="AH42" s="1121"/>
      <c r="AI42" s="1121"/>
      <c r="AJ42" s="1121"/>
      <c r="AK42" s="1114" t="str">
        <f>IF(D42="","",COUNT($F$26:$AJ$26)-AL42)</f>
        <v/>
      </c>
      <c r="AL42" s="1122" t="str">
        <f t="shared" ref="AL42:AL44" si="23">IF(D42="","",AQ42+AR42)</f>
        <v/>
      </c>
      <c r="AM42" s="1122" t="str">
        <f t="shared" si="21"/>
        <v/>
      </c>
      <c r="AN42" s="1123" t="str">
        <f t="shared" si="22"/>
        <v/>
      </c>
      <c r="AO42" s="3587"/>
      <c r="AQ42" s="1117">
        <f>+COUNTIF(F42:AJ42,"－")</f>
        <v>0</v>
      </c>
      <c r="AR42" s="1117">
        <f>+COUNTIF(F42:AJ42,"外")</f>
        <v>0</v>
      </c>
    </row>
    <row r="43" spans="1:44">
      <c r="B43" s="3581"/>
      <c r="C43" s="3584"/>
      <c r="D43" s="1147"/>
      <c r="E43" s="1139"/>
      <c r="F43" s="1119"/>
      <c r="G43" s="1120"/>
      <c r="H43" s="1120"/>
      <c r="I43" s="1120"/>
      <c r="J43" s="1120"/>
      <c r="K43" s="1120"/>
      <c r="L43" s="1120"/>
      <c r="M43" s="1120"/>
      <c r="N43" s="1120"/>
      <c r="O43" s="1120"/>
      <c r="P43" s="1120"/>
      <c r="Q43" s="1120"/>
      <c r="R43" s="1120"/>
      <c r="S43" s="1120"/>
      <c r="T43" s="1120"/>
      <c r="U43" s="1120"/>
      <c r="V43" s="1120"/>
      <c r="W43" s="1120"/>
      <c r="X43" s="1120"/>
      <c r="Y43" s="1120"/>
      <c r="Z43" s="1120"/>
      <c r="AA43" s="1120"/>
      <c r="AB43" s="1120"/>
      <c r="AC43" s="1120"/>
      <c r="AD43" s="1120"/>
      <c r="AE43" s="1120"/>
      <c r="AF43" s="1120"/>
      <c r="AG43" s="1121"/>
      <c r="AH43" s="1121"/>
      <c r="AI43" s="1121"/>
      <c r="AJ43" s="1121"/>
      <c r="AK43" s="1114" t="str">
        <f t="shared" ref="AK43:AK44" si="24">IF(D43="","",COUNT($F$26:$AJ$26)-AL43)</f>
        <v/>
      </c>
      <c r="AL43" s="1122" t="str">
        <f t="shared" si="23"/>
        <v/>
      </c>
      <c r="AM43" s="1122" t="str">
        <f t="shared" si="21"/>
        <v/>
      </c>
      <c r="AN43" s="1123" t="str">
        <f t="shared" si="22"/>
        <v/>
      </c>
      <c r="AO43" s="3587"/>
      <c r="AQ43" s="1117">
        <f>+COUNTIF(F43:AJ43,"－")</f>
        <v>0</v>
      </c>
      <c r="AR43" s="1117">
        <f>+COUNTIF(F43:AJ43,"外")</f>
        <v>0</v>
      </c>
    </row>
    <row r="44" spans="1:44" ht="13.8" thickBot="1">
      <c r="B44" s="3582"/>
      <c r="C44" s="3585"/>
      <c r="D44" s="1140"/>
      <c r="E44" s="1141"/>
      <c r="F44" s="1148"/>
      <c r="G44" s="1129"/>
      <c r="H44" s="1129"/>
      <c r="I44" s="1129"/>
      <c r="J44" s="1129"/>
      <c r="K44" s="1129"/>
      <c r="L44" s="1129"/>
      <c r="M44" s="1129"/>
      <c r="N44" s="1129"/>
      <c r="O44" s="1129"/>
      <c r="P44" s="1129"/>
      <c r="Q44" s="1129"/>
      <c r="R44" s="1129"/>
      <c r="S44" s="1129"/>
      <c r="T44" s="1129"/>
      <c r="U44" s="1129"/>
      <c r="V44" s="1129"/>
      <c r="W44" s="1129"/>
      <c r="X44" s="1129"/>
      <c r="Y44" s="1129"/>
      <c r="Z44" s="1129"/>
      <c r="AA44" s="1129"/>
      <c r="AB44" s="1129"/>
      <c r="AC44" s="1129"/>
      <c r="AD44" s="1129"/>
      <c r="AE44" s="1129"/>
      <c r="AF44" s="1129"/>
      <c r="AG44" s="1149"/>
      <c r="AH44" s="1149"/>
      <c r="AI44" s="1149"/>
      <c r="AJ44" s="1149"/>
      <c r="AK44" s="1150" t="str">
        <f t="shared" si="24"/>
        <v/>
      </c>
      <c r="AL44" s="1132" t="str">
        <f t="shared" si="23"/>
        <v/>
      </c>
      <c r="AM44" s="1151" t="str">
        <f t="shared" si="21"/>
        <v/>
      </c>
      <c r="AN44" s="1123" t="str">
        <f t="shared" si="22"/>
        <v/>
      </c>
      <c r="AO44" s="3588"/>
      <c r="AQ44" s="1117">
        <f>+COUNTIF(F44:AJ44,"－")</f>
        <v>0</v>
      </c>
      <c r="AR44" s="1117">
        <f>+COUNTIF(F44:AJ44,"外")</f>
        <v>0</v>
      </c>
    </row>
    <row r="45" spans="1:44" ht="13.8" thickBot="1">
      <c r="B45" s="1152"/>
      <c r="C45" s="1153"/>
      <c r="D45" s="1147"/>
      <c r="E45" s="1089"/>
      <c r="F45" s="1113"/>
      <c r="G45" s="1113"/>
      <c r="H45" s="1113"/>
      <c r="I45" s="1113"/>
      <c r="J45" s="1113"/>
      <c r="K45" s="1113"/>
      <c r="L45" s="1113"/>
      <c r="M45" s="1113"/>
      <c r="N45" s="1113"/>
      <c r="O45" s="1113"/>
      <c r="P45" s="1113"/>
      <c r="Q45" s="1113"/>
      <c r="R45" s="1113"/>
      <c r="S45" s="1113"/>
      <c r="T45" s="1113"/>
      <c r="U45" s="1113"/>
      <c r="V45" s="1113"/>
      <c r="W45" s="1113"/>
      <c r="X45" s="1113"/>
      <c r="Y45" s="1113"/>
      <c r="Z45" s="1113"/>
      <c r="AA45" s="1113"/>
      <c r="AB45" s="1113"/>
      <c r="AC45" s="1113"/>
      <c r="AD45" s="1113"/>
      <c r="AE45" s="1113"/>
      <c r="AF45" s="1113"/>
      <c r="AG45" s="1113"/>
      <c r="AH45" s="1113"/>
      <c r="AI45" s="1113"/>
      <c r="AJ45" s="1113"/>
      <c r="AK45" s="1154"/>
      <c r="AL45" s="1155"/>
      <c r="AN45" s="1156" t="s">
        <v>1952</v>
      </c>
      <c r="AO45" s="1157" t="str">
        <f>IF(AO29&gt;=0.285,"OK","NG")</f>
        <v>NG</v>
      </c>
      <c r="AQ45" s="1155"/>
      <c r="AR45" s="1155"/>
    </row>
    <row r="46" spans="1:44">
      <c r="F46" s="1158"/>
      <c r="G46" s="1158"/>
      <c r="H46" s="1158"/>
      <c r="I46" s="1158"/>
      <c r="J46" s="1158"/>
      <c r="K46" s="1158"/>
      <c r="L46" s="1158"/>
      <c r="M46" s="1158"/>
      <c r="N46" s="1158"/>
      <c r="O46" s="1158"/>
      <c r="P46" s="1158"/>
      <c r="Q46" s="1158"/>
      <c r="R46" s="1158"/>
      <c r="S46" s="1158"/>
      <c r="T46" s="1158"/>
      <c r="U46" s="1158"/>
      <c r="V46" s="1158"/>
      <c r="W46" s="1158"/>
      <c r="X46" s="1158"/>
      <c r="Y46" s="1158"/>
      <c r="Z46" s="1158"/>
      <c r="AA46" s="1158"/>
      <c r="AB46" s="1158"/>
      <c r="AC46" s="1158"/>
      <c r="AD46" s="1158"/>
      <c r="AE46" s="1158"/>
      <c r="AF46" s="1158"/>
      <c r="AG46" s="1158"/>
      <c r="AH46" s="1158"/>
      <c r="AI46" s="1158"/>
      <c r="AJ46" s="1158"/>
    </row>
    <row r="47" spans="1:44" hidden="1">
      <c r="F47" s="1036">
        <f>YEAR(F50)</f>
        <v>2025</v>
      </c>
      <c r="G47" s="1036">
        <f>MONTH(F50)</f>
        <v>8</v>
      </c>
    </row>
    <row r="48" spans="1:44" ht="13.5" customHeight="1">
      <c r="B48" s="3589"/>
      <c r="C48" s="3590"/>
      <c r="D48" s="3591"/>
      <c r="E48" s="1159" t="s">
        <v>1940</v>
      </c>
      <c r="F48" s="3598">
        <f>F50</f>
        <v>45870</v>
      </c>
      <c r="G48" s="3599"/>
      <c r="H48" s="3599"/>
      <c r="I48" s="3599"/>
      <c r="J48" s="3599"/>
      <c r="K48" s="3599"/>
      <c r="L48" s="3599"/>
      <c r="M48" s="3599"/>
      <c r="N48" s="3599"/>
      <c r="O48" s="3599"/>
      <c r="P48" s="3599"/>
      <c r="Q48" s="3599"/>
      <c r="R48" s="3599"/>
      <c r="S48" s="3599"/>
      <c r="T48" s="3599"/>
      <c r="U48" s="3599"/>
      <c r="V48" s="3599"/>
      <c r="W48" s="3599"/>
      <c r="X48" s="3599"/>
      <c r="Y48" s="3599"/>
      <c r="Z48" s="3599"/>
      <c r="AA48" s="3599"/>
      <c r="AB48" s="3599"/>
      <c r="AC48" s="3599"/>
      <c r="AD48" s="3599"/>
      <c r="AE48" s="3599"/>
      <c r="AF48" s="3599"/>
      <c r="AG48" s="3599"/>
      <c r="AH48" s="3599"/>
      <c r="AI48" s="3599"/>
      <c r="AJ48" s="3599"/>
      <c r="AK48" s="3553" t="s">
        <v>835</v>
      </c>
      <c r="AL48" s="3600" t="s">
        <v>836</v>
      </c>
      <c r="AM48" s="3553" t="s">
        <v>828</v>
      </c>
      <c r="AN48" s="3555" t="s">
        <v>1941</v>
      </c>
      <c r="AO48" s="3553" t="s">
        <v>1942</v>
      </c>
      <c r="AQ48" s="3576" t="s">
        <v>1943</v>
      </c>
      <c r="AR48" s="3576" t="s">
        <v>864</v>
      </c>
    </row>
    <row r="49" spans="2:44" ht="13.5" hidden="1" customHeight="1">
      <c r="B49" s="3592"/>
      <c r="C49" s="3593"/>
      <c r="D49" s="3594"/>
      <c r="E49" s="1160"/>
      <c r="F49" s="1096">
        <f>DATE($F47,$G47,1)</f>
        <v>45870</v>
      </c>
      <c r="G49" s="1096">
        <f>F49+1</f>
        <v>45871</v>
      </c>
      <c r="H49" s="1096">
        <f t="shared" ref="H49:AJ49" si="25">G49+1</f>
        <v>45872</v>
      </c>
      <c r="I49" s="1096">
        <f t="shared" si="25"/>
        <v>45873</v>
      </c>
      <c r="J49" s="1096">
        <f t="shared" si="25"/>
        <v>45874</v>
      </c>
      <c r="K49" s="1096">
        <f t="shared" si="25"/>
        <v>45875</v>
      </c>
      <c r="L49" s="1096">
        <f t="shared" si="25"/>
        <v>45876</v>
      </c>
      <c r="M49" s="1096">
        <f t="shared" si="25"/>
        <v>45877</v>
      </c>
      <c r="N49" s="1096">
        <f t="shared" si="25"/>
        <v>45878</v>
      </c>
      <c r="O49" s="1096">
        <f t="shared" si="25"/>
        <v>45879</v>
      </c>
      <c r="P49" s="1096">
        <f t="shared" si="25"/>
        <v>45880</v>
      </c>
      <c r="Q49" s="1096">
        <f t="shared" si="25"/>
        <v>45881</v>
      </c>
      <c r="R49" s="1096">
        <f t="shared" si="25"/>
        <v>45882</v>
      </c>
      <c r="S49" s="1096">
        <f t="shared" si="25"/>
        <v>45883</v>
      </c>
      <c r="T49" s="1096">
        <f t="shared" si="25"/>
        <v>45884</v>
      </c>
      <c r="U49" s="1096">
        <f t="shared" si="25"/>
        <v>45885</v>
      </c>
      <c r="V49" s="1096">
        <f t="shared" si="25"/>
        <v>45886</v>
      </c>
      <c r="W49" s="1096">
        <f t="shared" si="25"/>
        <v>45887</v>
      </c>
      <c r="X49" s="1096">
        <f t="shared" si="25"/>
        <v>45888</v>
      </c>
      <c r="Y49" s="1096">
        <f t="shared" si="25"/>
        <v>45889</v>
      </c>
      <c r="Z49" s="1096">
        <f t="shared" si="25"/>
        <v>45890</v>
      </c>
      <c r="AA49" s="1096">
        <f t="shared" si="25"/>
        <v>45891</v>
      </c>
      <c r="AB49" s="1096">
        <f t="shared" si="25"/>
        <v>45892</v>
      </c>
      <c r="AC49" s="1096">
        <f t="shared" si="25"/>
        <v>45893</v>
      </c>
      <c r="AD49" s="1096">
        <f t="shared" si="25"/>
        <v>45894</v>
      </c>
      <c r="AE49" s="1096">
        <f t="shared" si="25"/>
        <v>45895</v>
      </c>
      <c r="AF49" s="1096">
        <f t="shared" si="25"/>
        <v>45896</v>
      </c>
      <c r="AG49" s="1096">
        <f t="shared" si="25"/>
        <v>45897</v>
      </c>
      <c r="AH49" s="1096">
        <f t="shared" si="25"/>
        <v>45898</v>
      </c>
      <c r="AI49" s="1096">
        <f t="shared" si="25"/>
        <v>45899</v>
      </c>
      <c r="AJ49" s="1096">
        <f t="shared" si="25"/>
        <v>45900</v>
      </c>
      <c r="AK49" s="3553"/>
      <c r="AL49" s="3600"/>
      <c r="AM49" s="3553"/>
      <c r="AN49" s="3555"/>
      <c r="AO49" s="3553"/>
      <c r="AQ49" s="3576"/>
      <c r="AR49" s="3576"/>
    </row>
    <row r="50" spans="2:44">
      <c r="B50" s="3592"/>
      <c r="C50" s="3593"/>
      <c r="D50" s="3594"/>
      <c r="E50" s="1161" t="s">
        <v>1944</v>
      </c>
      <c r="F50" s="1162">
        <f>IF(EDATE(F25,1)&gt;$F$7,"",EDATE(F25,1))</f>
        <v>45870</v>
      </c>
      <c r="G50" s="1096">
        <f t="shared" ref="G50:AJ50" si="26">IF(G49&gt;$F$7,"",IF(F50=EOMONTH(DATE($F47,$G47,1),0),"",IF(F50="","",F50+1)))</f>
        <v>45871</v>
      </c>
      <c r="H50" s="1096">
        <f t="shared" si="26"/>
        <v>45872</v>
      </c>
      <c r="I50" s="1096">
        <f t="shared" si="26"/>
        <v>45873</v>
      </c>
      <c r="J50" s="1096">
        <f t="shared" si="26"/>
        <v>45874</v>
      </c>
      <c r="K50" s="1096">
        <f t="shared" si="26"/>
        <v>45875</v>
      </c>
      <c r="L50" s="1096">
        <f t="shared" si="26"/>
        <v>45876</v>
      </c>
      <c r="M50" s="1096">
        <f t="shared" si="26"/>
        <v>45877</v>
      </c>
      <c r="N50" s="1096">
        <f t="shared" si="26"/>
        <v>45878</v>
      </c>
      <c r="O50" s="1096">
        <f t="shared" si="26"/>
        <v>45879</v>
      </c>
      <c r="P50" s="1096">
        <f t="shared" si="26"/>
        <v>45880</v>
      </c>
      <c r="Q50" s="1096">
        <f t="shared" si="26"/>
        <v>45881</v>
      </c>
      <c r="R50" s="1096">
        <f t="shared" si="26"/>
        <v>45882</v>
      </c>
      <c r="S50" s="1096">
        <f t="shared" si="26"/>
        <v>45883</v>
      </c>
      <c r="T50" s="1096">
        <f t="shared" si="26"/>
        <v>45884</v>
      </c>
      <c r="U50" s="1096">
        <f t="shared" si="26"/>
        <v>45885</v>
      </c>
      <c r="V50" s="1096">
        <f t="shared" si="26"/>
        <v>45886</v>
      </c>
      <c r="W50" s="1096">
        <f t="shared" si="26"/>
        <v>45887</v>
      </c>
      <c r="X50" s="1096">
        <f t="shared" si="26"/>
        <v>45888</v>
      </c>
      <c r="Y50" s="1096">
        <f t="shared" si="26"/>
        <v>45889</v>
      </c>
      <c r="Z50" s="1096">
        <f t="shared" si="26"/>
        <v>45890</v>
      </c>
      <c r="AA50" s="1096">
        <f t="shared" si="26"/>
        <v>45891</v>
      </c>
      <c r="AB50" s="1096">
        <f t="shared" si="26"/>
        <v>45892</v>
      </c>
      <c r="AC50" s="1096">
        <f t="shared" si="26"/>
        <v>45893</v>
      </c>
      <c r="AD50" s="1096">
        <f t="shared" si="26"/>
        <v>45894</v>
      </c>
      <c r="AE50" s="1096">
        <f t="shared" si="26"/>
        <v>45895</v>
      </c>
      <c r="AF50" s="1096">
        <f t="shared" si="26"/>
        <v>45896</v>
      </c>
      <c r="AG50" s="1096">
        <f t="shared" si="26"/>
        <v>45897</v>
      </c>
      <c r="AH50" s="1096">
        <f t="shared" si="26"/>
        <v>45898</v>
      </c>
      <c r="AI50" s="1096">
        <f t="shared" si="26"/>
        <v>45899</v>
      </c>
      <c r="AJ50" s="1096">
        <f t="shared" si="26"/>
        <v>45900</v>
      </c>
      <c r="AK50" s="3553"/>
      <c r="AL50" s="3600"/>
      <c r="AM50" s="3553"/>
      <c r="AN50" s="3555"/>
      <c r="AO50" s="3553"/>
      <c r="AQ50" s="3576"/>
      <c r="AR50" s="3576"/>
    </row>
    <row r="51" spans="2:44" s="1165" customFormat="1">
      <c r="B51" s="3595"/>
      <c r="C51" s="3596"/>
      <c r="D51" s="3597"/>
      <c r="E51" s="1163" t="s">
        <v>820</v>
      </c>
      <c r="F51" s="1164" t="str">
        <f>IFERROR(TEXT(WEEKDAY(+F50),"aaa"),"")</f>
        <v>金</v>
      </c>
      <c r="G51" s="1164" t="str">
        <f t="shared" ref="G51:AJ51" si="27">IFERROR(TEXT(WEEKDAY(+G50),"aaa"),"")</f>
        <v>土</v>
      </c>
      <c r="H51" s="1164" t="str">
        <f t="shared" si="27"/>
        <v>日</v>
      </c>
      <c r="I51" s="1164" t="str">
        <f t="shared" si="27"/>
        <v>月</v>
      </c>
      <c r="J51" s="1164" t="str">
        <f t="shared" si="27"/>
        <v>火</v>
      </c>
      <c r="K51" s="1164" t="str">
        <f t="shared" si="27"/>
        <v>水</v>
      </c>
      <c r="L51" s="1164" t="str">
        <f t="shared" si="27"/>
        <v>木</v>
      </c>
      <c r="M51" s="1164" t="str">
        <f t="shared" si="27"/>
        <v>金</v>
      </c>
      <c r="N51" s="1164" t="str">
        <f t="shared" si="27"/>
        <v>土</v>
      </c>
      <c r="O51" s="1164" t="str">
        <f t="shared" si="27"/>
        <v>日</v>
      </c>
      <c r="P51" s="1164" t="str">
        <f t="shared" si="27"/>
        <v>月</v>
      </c>
      <c r="Q51" s="1164" t="str">
        <f t="shared" si="27"/>
        <v>火</v>
      </c>
      <c r="R51" s="1164" t="str">
        <f t="shared" si="27"/>
        <v>水</v>
      </c>
      <c r="S51" s="1164" t="str">
        <f t="shared" si="27"/>
        <v>木</v>
      </c>
      <c r="T51" s="1164" t="str">
        <f t="shared" si="27"/>
        <v>金</v>
      </c>
      <c r="U51" s="1164" t="str">
        <f t="shared" si="27"/>
        <v>土</v>
      </c>
      <c r="V51" s="1164" t="str">
        <f t="shared" si="27"/>
        <v>日</v>
      </c>
      <c r="W51" s="1164" t="str">
        <f t="shared" si="27"/>
        <v>月</v>
      </c>
      <c r="X51" s="1164" t="str">
        <f t="shared" si="27"/>
        <v>火</v>
      </c>
      <c r="Y51" s="1164" t="str">
        <f t="shared" si="27"/>
        <v>水</v>
      </c>
      <c r="Z51" s="1164" t="str">
        <f t="shared" si="27"/>
        <v>木</v>
      </c>
      <c r="AA51" s="1164" t="str">
        <f t="shared" si="27"/>
        <v>金</v>
      </c>
      <c r="AB51" s="1164" t="str">
        <f t="shared" si="27"/>
        <v>土</v>
      </c>
      <c r="AC51" s="1164" t="str">
        <f t="shared" si="27"/>
        <v>日</v>
      </c>
      <c r="AD51" s="1164" t="str">
        <f>IFERROR(TEXT(WEEKDAY(+AD50),"aaa"),"")</f>
        <v>月</v>
      </c>
      <c r="AE51" s="1164" t="str">
        <f t="shared" si="27"/>
        <v>火</v>
      </c>
      <c r="AF51" s="1164" t="str">
        <f t="shared" si="27"/>
        <v>水</v>
      </c>
      <c r="AG51" s="1164" t="str">
        <f t="shared" si="27"/>
        <v>木</v>
      </c>
      <c r="AH51" s="1164" t="str">
        <f t="shared" si="27"/>
        <v>金</v>
      </c>
      <c r="AI51" s="1164" t="str">
        <f t="shared" si="27"/>
        <v>土</v>
      </c>
      <c r="AJ51" s="1164" t="str">
        <f t="shared" si="27"/>
        <v>日</v>
      </c>
      <c r="AK51" s="3553"/>
      <c r="AL51" s="3600"/>
      <c r="AM51" s="3553"/>
      <c r="AN51" s="3555"/>
      <c r="AO51" s="3553"/>
      <c r="AP51" s="1035"/>
      <c r="AQ51" s="3576"/>
      <c r="AR51" s="3576"/>
    </row>
    <row r="52" spans="2:44" s="1165" customFormat="1" ht="21" customHeight="1">
      <c r="B52" s="1166" t="s">
        <v>1945</v>
      </c>
      <c r="C52" s="1167" t="s">
        <v>1925</v>
      </c>
      <c r="D52" s="1103" t="s">
        <v>1926</v>
      </c>
      <c r="E52" s="1104" t="s">
        <v>1948</v>
      </c>
      <c r="F52" s="1105" t="s">
        <v>865</v>
      </c>
      <c r="G52" s="1106"/>
      <c r="H52" s="1106" t="s">
        <v>865</v>
      </c>
      <c r="I52" s="1106" t="s">
        <v>865</v>
      </c>
      <c r="J52" s="1106" t="s">
        <v>865</v>
      </c>
      <c r="K52" s="1106" t="s">
        <v>865</v>
      </c>
      <c r="L52" s="1106" t="s">
        <v>865</v>
      </c>
      <c r="M52" s="1106" t="s">
        <v>865</v>
      </c>
      <c r="N52" s="1106" t="s">
        <v>865</v>
      </c>
      <c r="O52" s="1106" t="s">
        <v>865</v>
      </c>
      <c r="P52" s="1106" t="s">
        <v>865</v>
      </c>
      <c r="Q52" s="1106" t="s">
        <v>865</v>
      </c>
      <c r="R52" s="1106" t="s">
        <v>865</v>
      </c>
      <c r="S52" s="1106" t="s">
        <v>865</v>
      </c>
      <c r="T52" s="1106" t="s">
        <v>865</v>
      </c>
      <c r="U52" s="1106" t="s">
        <v>865</v>
      </c>
      <c r="V52" s="1106"/>
      <c r="W52" s="1106"/>
      <c r="X52" s="1106"/>
      <c r="Y52" s="1106" t="s">
        <v>865</v>
      </c>
      <c r="Z52" s="1106" t="s">
        <v>865</v>
      </c>
      <c r="AA52" s="1106" t="s">
        <v>865</v>
      </c>
      <c r="AB52" s="1106" t="s">
        <v>865</v>
      </c>
      <c r="AC52" s="1106" t="s">
        <v>865</v>
      </c>
      <c r="AD52" s="1106" t="s">
        <v>865</v>
      </c>
      <c r="AE52" s="1106" t="s">
        <v>865</v>
      </c>
      <c r="AF52" s="1106" t="s">
        <v>865</v>
      </c>
      <c r="AG52" s="1134"/>
      <c r="AH52" s="1134"/>
      <c r="AI52" s="1134"/>
      <c r="AJ52" s="1134"/>
      <c r="AK52" s="1107" t="s">
        <v>1931</v>
      </c>
      <c r="AL52" s="1107" t="s">
        <v>1973</v>
      </c>
      <c r="AM52" s="1107" t="s">
        <v>1957</v>
      </c>
      <c r="AN52" s="1108" t="s">
        <v>1934</v>
      </c>
      <c r="AO52" s="1107" t="s">
        <v>863</v>
      </c>
      <c r="AP52" s="1035"/>
      <c r="AQ52" s="3577"/>
      <c r="AR52" s="3577"/>
    </row>
    <row r="53" spans="2:44" s="1165" customFormat="1" ht="13.5" customHeight="1">
      <c r="B53" s="3580" t="s">
        <v>830</v>
      </c>
      <c r="C53" s="3583" t="s">
        <v>831</v>
      </c>
      <c r="D53" s="1109" t="s">
        <v>1935</v>
      </c>
      <c r="E53" s="1110"/>
      <c r="F53" s="1168"/>
      <c r="G53" s="1169"/>
      <c r="H53" s="1146"/>
      <c r="I53" s="1112"/>
      <c r="J53" s="1112"/>
      <c r="K53" s="1112" t="s">
        <v>838</v>
      </c>
      <c r="L53" s="1112" t="s">
        <v>838</v>
      </c>
      <c r="M53" s="1112"/>
      <c r="N53" s="1112"/>
      <c r="O53" s="1112"/>
      <c r="P53" s="1112"/>
      <c r="Q53" s="1112"/>
      <c r="R53" s="1112" t="s">
        <v>838</v>
      </c>
      <c r="S53" s="1112" t="s">
        <v>838</v>
      </c>
      <c r="T53" s="1112"/>
      <c r="U53" s="1112"/>
      <c r="V53" s="1112"/>
      <c r="W53" s="1112"/>
      <c r="X53" s="1112"/>
      <c r="Y53" s="1112" t="s">
        <v>838</v>
      </c>
      <c r="Z53" s="1112" t="s">
        <v>838</v>
      </c>
      <c r="AA53" s="1112"/>
      <c r="AB53" s="1112"/>
      <c r="AC53" s="1112"/>
      <c r="AD53" s="1112"/>
      <c r="AE53" s="1112"/>
      <c r="AF53" s="1112" t="s">
        <v>838</v>
      </c>
      <c r="AG53" s="1112" t="s">
        <v>838</v>
      </c>
      <c r="AH53" s="1112"/>
      <c r="AI53" s="1113"/>
      <c r="AJ53" s="1113"/>
      <c r="AK53" s="1114">
        <f>IF(D53="","",COUNT($F$50:$AJ$50)-AL53)</f>
        <v>31</v>
      </c>
      <c r="AL53" s="1115">
        <f>IF(D53="","",AQ53+AR53)</f>
        <v>0</v>
      </c>
      <c r="AM53" s="1115">
        <f>IF(D53="","",COUNTIF(F53:AJ53,"休"))</f>
        <v>8</v>
      </c>
      <c r="AN53" s="1116">
        <f>IF(D53="","",IFERROR(ROUND(AM53/AK53,3),""))</f>
        <v>0.25800000000000001</v>
      </c>
      <c r="AO53" s="3586">
        <f>ROUND(AVERAGE(AN53:AN68),3)</f>
        <v>0.312</v>
      </c>
      <c r="AP53" s="1035"/>
      <c r="AQ53" s="1117">
        <f>+COUNTIF(F53:AJ53,"－")</f>
        <v>0</v>
      </c>
      <c r="AR53" s="1117">
        <f t="shared" ref="AR53:AR58" si="28">+COUNTIF(H53:AJ53,"外")</f>
        <v>0</v>
      </c>
    </row>
    <row r="54" spans="2:44" s="1165" customFormat="1" ht="13.5" customHeight="1">
      <c r="B54" s="3581"/>
      <c r="C54" s="3584"/>
      <c r="D54" s="1118" t="s">
        <v>1936</v>
      </c>
      <c r="E54" s="1110"/>
      <c r="F54" s="1170"/>
      <c r="G54" s="1171"/>
      <c r="H54" s="1121"/>
      <c r="I54" s="1120" t="s">
        <v>838</v>
      </c>
      <c r="J54" s="1120" t="s">
        <v>838</v>
      </c>
      <c r="K54" s="1120"/>
      <c r="L54" s="1120"/>
      <c r="M54" s="1120"/>
      <c r="N54" s="1120"/>
      <c r="O54" s="1120"/>
      <c r="P54" s="1120" t="s">
        <v>838</v>
      </c>
      <c r="Q54" s="1120" t="s">
        <v>838</v>
      </c>
      <c r="R54" s="1120"/>
      <c r="S54" s="1120"/>
      <c r="T54" s="1120"/>
      <c r="U54" s="1120"/>
      <c r="V54" s="1120"/>
      <c r="W54" s="1120" t="s">
        <v>838</v>
      </c>
      <c r="X54" s="1120" t="s">
        <v>838</v>
      </c>
      <c r="Y54" s="1120"/>
      <c r="Z54" s="1120"/>
      <c r="AA54" s="1120"/>
      <c r="AB54" s="1120"/>
      <c r="AC54" s="1120"/>
      <c r="AD54" s="1120" t="s">
        <v>838</v>
      </c>
      <c r="AE54" s="1120" t="s">
        <v>838</v>
      </c>
      <c r="AF54" s="1120"/>
      <c r="AG54" s="1120"/>
      <c r="AH54" s="1120"/>
      <c r="AI54" s="1121"/>
      <c r="AJ54" s="1121"/>
      <c r="AK54" s="1114">
        <f t="shared" ref="AK54:AK58" si="29">IF(D54="","",COUNT($F$50:$AJ$50)-AL54)</f>
        <v>31</v>
      </c>
      <c r="AL54" s="1115">
        <f t="shared" ref="AL54:AL58" si="30">IF(D54="","",AQ54+AR54)</f>
        <v>0</v>
      </c>
      <c r="AM54" s="1115">
        <f t="shared" ref="AM54:AM58" si="31">IF(D54="","",COUNTIF(F54:AJ54,"休"))</f>
        <v>8</v>
      </c>
      <c r="AN54" s="1116">
        <f t="shared" ref="AN54:AN58" si="32">IF(D54="","",IFERROR(ROUND(AM54/AK54,3),""))</f>
        <v>0.25800000000000001</v>
      </c>
      <c r="AO54" s="3587"/>
      <c r="AP54" s="1035"/>
      <c r="AQ54" s="1117">
        <f>+COUNTIF(F54:AJ54,"－")</f>
        <v>0</v>
      </c>
      <c r="AR54" s="1117">
        <f t="shared" si="28"/>
        <v>0</v>
      </c>
    </row>
    <row r="55" spans="2:44" s="1165" customFormat="1">
      <c r="B55" s="3581"/>
      <c r="C55" s="3584"/>
      <c r="D55" s="1124" t="s">
        <v>1937</v>
      </c>
      <c r="E55" s="1110"/>
      <c r="F55" s="1170"/>
      <c r="G55" s="1120" t="s">
        <v>838</v>
      </c>
      <c r="H55" s="1172"/>
      <c r="I55" s="1120"/>
      <c r="J55" s="1120" t="s">
        <v>838</v>
      </c>
      <c r="K55" s="1120"/>
      <c r="L55" s="1120"/>
      <c r="M55" s="1120" t="s">
        <v>838</v>
      </c>
      <c r="N55" s="1120" t="s">
        <v>838</v>
      </c>
      <c r="O55" s="1120"/>
      <c r="P55" s="1120"/>
      <c r="Q55" s="1120" t="s">
        <v>838</v>
      </c>
      <c r="R55" s="1120"/>
      <c r="S55" s="1120"/>
      <c r="T55" s="1120"/>
      <c r="U55" s="1120" t="s">
        <v>838</v>
      </c>
      <c r="V55" s="1120"/>
      <c r="W55" s="1120"/>
      <c r="X55" s="1120" t="s">
        <v>838</v>
      </c>
      <c r="Y55" s="1120"/>
      <c r="Z55" s="1120"/>
      <c r="AA55" s="1120" t="s">
        <v>838</v>
      </c>
      <c r="AB55" s="1120" t="s">
        <v>838</v>
      </c>
      <c r="AC55" s="1120"/>
      <c r="AD55" s="1120"/>
      <c r="AE55" s="1120" t="s">
        <v>838</v>
      </c>
      <c r="AF55" s="1120"/>
      <c r="AG55" s="1120"/>
      <c r="AH55" s="1120"/>
      <c r="AI55" s="1120" t="s">
        <v>838</v>
      </c>
      <c r="AJ55" s="1121"/>
      <c r="AK55" s="1114">
        <f t="shared" si="29"/>
        <v>31</v>
      </c>
      <c r="AL55" s="1115">
        <f t="shared" si="30"/>
        <v>0</v>
      </c>
      <c r="AM55" s="1115">
        <f t="shared" si="31"/>
        <v>11</v>
      </c>
      <c r="AN55" s="1116">
        <f t="shared" si="32"/>
        <v>0.35499999999999998</v>
      </c>
      <c r="AO55" s="3587"/>
      <c r="AP55" s="1035"/>
      <c r="AQ55" s="1117">
        <f t="shared" ref="AQ55:AQ58" si="33">+COUNTIF(F55:AJ55,"－")</f>
        <v>0</v>
      </c>
      <c r="AR55" s="1117">
        <f t="shared" si="28"/>
        <v>0</v>
      </c>
    </row>
    <row r="56" spans="2:44" s="1165" customFormat="1">
      <c r="B56" s="3581"/>
      <c r="C56" s="3584"/>
      <c r="D56" s="1124" t="s">
        <v>1938</v>
      </c>
      <c r="E56" s="1125"/>
      <c r="F56" s="1170"/>
      <c r="G56" s="1171"/>
      <c r="H56" s="1172" t="s">
        <v>838</v>
      </c>
      <c r="I56" s="1120"/>
      <c r="J56" s="1120"/>
      <c r="K56" s="1120"/>
      <c r="L56" s="1120" t="s">
        <v>838</v>
      </c>
      <c r="M56" s="1120"/>
      <c r="N56" s="1120"/>
      <c r="O56" s="1120" t="s">
        <v>838</v>
      </c>
      <c r="P56" s="1120"/>
      <c r="Q56" s="1120"/>
      <c r="R56" s="1120"/>
      <c r="S56" s="1120" t="s">
        <v>838</v>
      </c>
      <c r="T56" s="1120"/>
      <c r="U56" s="1120"/>
      <c r="V56" s="1120" t="s">
        <v>838</v>
      </c>
      <c r="W56" s="1120"/>
      <c r="X56" s="1120"/>
      <c r="Y56" s="1120"/>
      <c r="Z56" s="1120" t="s">
        <v>838</v>
      </c>
      <c r="AA56" s="1120"/>
      <c r="AB56" s="1120"/>
      <c r="AC56" s="1120" t="s">
        <v>838</v>
      </c>
      <c r="AD56" s="1120"/>
      <c r="AE56" s="1120"/>
      <c r="AF56" s="1120"/>
      <c r="AG56" s="1120" t="s">
        <v>838</v>
      </c>
      <c r="AH56" s="1120"/>
      <c r="AI56" s="1121"/>
      <c r="AJ56" s="1120" t="s">
        <v>838</v>
      </c>
      <c r="AK56" s="1114">
        <f t="shared" si="29"/>
        <v>31</v>
      </c>
      <c r="AL56" s="1115">
        <f t="shared" si="30"/>
        <v>0</v>
      </c>
      <c r="AM56" s="1115">
        <f t="shared" si="31"/>
        <v>9</v>
      </c>
      <c r="AN56" s="1116">
        <f t="shared" si="32"/>
        <v>0.28999999999999998</v>
      </c>
      <c r="AO56" s="3587"/>
      <c r="AP56" s="1035"/>
      <c r="AQ56" s="1117">
        <f t="shared" si="33"/>
        <v>0</v>
      </c>
      <c r="AR56" s="1117">
        <f t="shared" si="28"/>
        <v>0</v>
      </c>
    </row>
    <row r="57" spans="2:44" s="1165" customFormat="1">
      <c r="B57" s="3581"/>
      <c r="C57" s="3584"/>
      <c r="D57" s="1124" t="s">
        <v>1939</v>
      </c>
      <c r="E57" s="1110"/>
      <c r="F57" s="1170" t="s">
        <v>839</v>
      </c>
      <c r="G57" s="1171" t="s">
        <v>839</v>
      </c>
      <c r="H57" s="1121" t="s">
        <v>839</v>
      </c>
      <c r="I57" s="1120" t="s">
        <v>839</v>
      </c>
      <c r="J57" s="1120" t="s">
        <v>837</v>
      </c>
      <c r="K57" s="1120"/>
      <c r="L57" s="1120"/>
      <c r="M57" s="1120" t="s">
        <v>838</v>
      </c>
      <c r="N57" s="1120"/>
      <c r="O57" s="1120"/>
      <c r="P57" s="1120" t="s">
        <v>838</v>
      </c>
      <c r="Q57" s="1120"/>
      <c r="R57" s="1120"/>
      <c r="S57" s="1120"/>
      <c r="T57" s="1120" t="s">
        <v>838</v>
      </c>
      <c r="U57" s="1120"/>
      <c r="V57" s="1120"/>
      <c r="W57" s="1120" t="s">
        <v>838</v>
      </c>
      <c r="X57" s="1120"/>
      <c r="Y57" s="1120"/>
      <c r="Z57" s="1120"/>
      <c r="AA57" s="1120" t="s">
        <v>838</v>
      </c>
      <c r="AB57" s="1120"/>
      <c r="AC57" s="1120"/>
      <c r="AD57" s="1120" t="s">
        <v>838</v>
      </c>
      <c r="AE57" s="1120"/>
      <c r="AF57" s="1120"/>
      <c r="AG57" s="1120"/>
      <c r="AH57" s="1120" t="s">
        <v>838</v>
      </c>
      <c r="AI57" s="1121"/>
      <c r="AJ57" s="1121"/>
      <c r="AK57" s="1114">
        <f t="shared" si="29"/>
        <v>27</v>
      </c>
      <c r="AL57" s="1115">
        <f t="shared" si="30"/>
        <v>4</v>
      </c>
      <c r="AM57" s="1115">
        <f t="shared" si="31"/>
        <v>7</v>
      </c>
      <c r="AN57" s="1116">
        <f t="shared" si="32"/>
        <v>0.25900000000000001</v>
      </c>
      <c r="AO57" s="3587"/>
      <c r="AP57" s="1035"/>
      <c r="AQ57" s="1117">
        <f t="shared" si="33"/>
        <v>4</v>
      </c>
      <c r="AR57" s="1117">
        <f t="shared" si="28"/>
        <v>0</v>
      </c>
    </row>
    <row r="58" spans="2:44" s="1165" customFormat="1">
      <c r="B58" s="3582"/>
      <c r="C58" s="3585"/>
      <c r="D58" s="1126">
        <f>E$29</f>
        <v>0</v>
      </c>
      <c r="E58" s="1127"/>
      <c r="F58" s="1148"/>
      <c r="G58" s="1173"/>
      <c r="H58" s="1149"/>
      <c r="I58" s="1130"/>
      <c r="J58" s="1130"/>
      <c r="K58" s="1130"/>
      <c r="L58" s="1130"/>
      <c r="M58" s="1130"/>
      <c r="N58" s="1130"/>
      <c r="O58" s="1130"/>
      <c r="P58" s="1130"/>
      <c r="Q58" s="1130"/>
      <c r="R58" s="1130"/>
      <c r="S58" s="1130"/>
      <c r="T58" s="1130"/>
      <c r="U58" s="1130"/>
      <c r="V58" s="1130"/>
      <c r="W58" s="1130"/>
      <c r="X58" s="1130"/>
      <c r="Y58" s="1130"/>
      <c r="Z58" s="1130"/>
      <c r="AA58" s="1130"/>
      <c r="AB58" s="1130"/>
      <c r="AC58" s="1130"/>
      <c r="AD58" s="1130"/>
      <c r="AE58" s="1130"/>
      <c r="AF58" s="1130"/>
      <c r="AG58" s="1130"/>
      <c r="AH58" s="1130"/>
      <c r="AI58" s="1131"/>
      <c r="AJ58" s="1131"/>
      <c r="AK58" s="1114">
        <f t="shared" si="29"/>
        <v>31</v>
      </c>
      <c r="AL58" s="1115">
        <f t="shared" si="30"/>
        <v>0</v>
      </c>
      <c r="AM58" s="1132">
        <f t="shared" si="31"/>
        <v>0</v>
      </c>
      <c r="AN58" s="1116">
        <f t="shared" si="32"/>
        <v>0</v>
      </c>
      <c r="AO58" s="3587"/>
      <c r="AP58" s="1035"/>
      <c r="AQ58" s="1117">
        <f t="shared" si="33"/>
        <v>0</v>
      </c>
      <c r="AR58" s="1117">
        <f t="shared" si="28"/>
        <v>0</v>
      </c>
    </row>
    <row r="59" spans="2:44" s="1165" customFormat="1" ht="14.4">
      <c r="B59" s="3580" t="s">
        <v>832</v>
      </c>
      <c r="C59" s="3583" t="s">
        <v>833</v>
      </c>
      <c r="D59" s="1103" t="s">
        <v>1947</v>
      </c>
      <c r="E59" s="1174" t="s">
        <v>1948</v>
      </c>
      <c r="F59" s="1105" t="s">
        <v>865</v>
      </c>
      <c r="G59" s="1134" t="s">
        <v>865</v>
      </c>
      <c r="H59" s="1106"/>
      <c r="I59" s="1106"/>
      <c r="J59" s="1106"/>
      <c r="K59" s="1106"/>
      <c r="L59" s="1106"/>
      <c r="M59" s="1106"/>
      <c r="N59" s="1106"/>
      <c r="O59" s="1106"/>
      <c r="P59" s="1106"/>
      <c r="Q59" s="1106"/>
      <c r="R59" s="1106"/>
      <c r="S59" s="1106"/>
      <c r="T59" s="1106"/>
      <c r="U59" s="1106"/>
      <c r="V59" s="1106"/>
      <c r="W59" s="1106"/>
      <c r="X59" s="1106"/>
      <c r="Y59" s="1106"/>
      <c r="Z59" s="1106"/>
      <c r="AA59" s="1106"/>
      <c r="AB59" s="1106"/>
      <c r="AC59" s="1106"/>
      <c r="AD59" s="1106"/>
      <c r="AE59" s="1106" t="s">
        <v>865</v>
      </c>
      <c r="AF59" s="1106" t="s">
        <v>865</v>
      </c>
      <c r="AG59" s="1134"/>
      <c r="AH59" s="1134"/>
      <c r="AI59" s="1134"/>
      <c r="AJ59" s="1134"/>
      <c r="AK59" s="1135"/>
      <c r="AL59" s="1117"/>
      <c r="AM59" s="1136"/>
      <c r="AN59" s="1137"/>
      <c r="AO59" s="3587"/>
      <c r="AP59" s="1035"/>
      <c r="AQ59" s="1039"/>
      <c r="AR59" s="1039"/>
    </row>
    <row r="60" spans="2:44" s="1165" customFormat="1">
      <c r="B60" s="3581"/>
      <c r="C60" s="3584"/>
      <c r="D60" s="1138" t="s">
        <v>1935</v>
      </c>
      <c r="E60" s="1110"/>
      <c r="F60" s="1168"/>
      <c r="G60" s="1175"/>
      <c r="H60" s="1175"/>
      <c r="I60" s="1175"/>
      <c r="J60" s="1175" t="s">
        <v>838</v>
      </c>
      <c r="K60" s="1175" t="s">
        <v>838</v>
      </c>
      <c r="L60" s="1175" t="s">
        <v>838</v>
      </c>
      <c r="M60" s="1175"/>
      <c r="N60" s="1175"/>
      <c r="O60" s="1175"/>
      <c r="P60" s="1175"/>
      <c r="Q60" s="1175" t="s">
        <v>838</v>
      </c>
      <c r="R60" s="1175" t="s">
        <v>838</v>
      </c>
      <c r="S60" s="1175" t="s">
        <v>838</v>
      </c>
      <c r="T60" s="1175"/>
      <c r="U60" s="1175"/>
      <c r="V60" s="1175"/>
      <c r="W60" s="1175"/>
      <c r="X60" s="1175" t="s">
        <v>838</v>
      </c>
      <c r="Y60" s="1175" t="s">
        <v>838</v>
      </c>
      <c r="Z60" s="1175" t="s">
        <v>838</v>
      </c>
      <c r="AA60" s="1175"/>
      <c r="AB60" s="1175"/>
      <c r="AC60" s="1175"/>
      <c r="AD60" s="1175"/>
      <c r="AE60" s="1175" t="s">
        <v>838</v>
      </c>
      <c r="AF60" s="1175" t="s">
        <v>838</v>
      </c>
      <c r="AG60" s="1175" t="s">
        <v>838</v>
      </c>
      <c r="AH60" s="1175"/>
      <c r="AI60" s="1175"/>
      <c r="AJ60" s="1176"/>
      <c r="AK60" s="1114">
        <f>IF(D60="","",COUNT($F$50:$AJ$50)-AL60)</f>
        <v>31</v>
      </c>
      <c r="AL60" s="1115">
        <f>IF(D60="","",AQ60+AR60)</f>
        <v>0</v>
      </c>
      <c r="AM60" s="1115">
        <f>IF(D60="","",COUNTIF(F60:AJ60,"休"))</f>
        <v>12</v>
      </c>
      <c r="AN60" s="1116">
        <f>IF(D60="","",IFERROR(ROUND(AM60/AK60,3),""))</f>
        <v>0.38700000000000001</v>
      </c>
      <c r="AO60" s="3587"/>
      <c r="AP60" s="1035"/>
      <c r="AQ60" s="1117">
        <f>+COUNTIF(F60:AJ60,"－")</f>
        <v>0</v>
      </c>
      <c r="AR60" s="1117">
        <f>+COUNTIF(F60:AJ60,"外")</f>
        <v>0</v>
      </c>
    </row>
    <row r="61" spans="2:44" s="1165" customFormat="1">
      <c r="B61" s="3581"/>
      <c r="C61" s="3584"/>
      <c r="D61" s="1118" t="s">
        <v>1936</v>
      </c>
      <c r="E61" s="1110"/>
      <c r="F61" s="1177" t="s">
        <v>838</v>
      </c>
      <c r="G61" s="1130" t="s">
        <v>838</v>
      </c>
      <c r="H61" s="1130" t="s">
        <v>838</v>
      </c>
      <c r="I61" s="1130"/>
      <c r="J61" s="1130"/>
      <c r="K61" s="1142"/>
      <c r="L61" s="1142"/>
      <c r="M61" s="1130" t="s">
        <v>838</v>
      </c>
      <c r="N61" s="1130" t="s">
        <v>838</v>
      </c>
      <c r="O61" s="1130" t="s">
        <v>838</v>
      </c>
      <c r="P61" s="1130"/>
      <c r="Q61" s="1142"/>
      <c r="R61" s="1142"/>
      <c r="S61" s="1130"/>
      <c r="T61" s="1130" t="s">
        <v>838</v>
      </c>
      <c r="U61" s="1130" t="s">
        <v>838</v>
      </c>
      <c r="V61" s="1130" t="s">
        <v>838</v>
      </c>
      <c r="W61" s="1130"/>
      <c r="X61" s="1130"/>
      <c r="Y61" s="1142"/>
      <c r="Z61" s="1130"/>
      <c r="AA61" s="1130" t="s">
        <v>838</v>
      </c>
      <c r="AB61" s="1130" t="s">
        <v>838</v>
      </c>
      <c r="AC61" s="1130" t="s">
        <v>838</v>
      </c>
      <c r="AD61" s="1130"/>
      <c r="AE61" s="1130"/>
      <c r="AF61" s="1142"/>
      <c r="AG61" s="1130"/>
      <c r="AH61" s="1130" t="s">
        <v>838</v>
      </c>
      <c r="AI61" s="1131" t="s">
        <v>838</v>
      </c>
      <c r="AJ61" s="1131" t="s">
        <v>838</v>
      </c>
      <c r="AK61" s="1114">
        <f t="shared" ref="AK61:AK63" si="34">IF(D61="","",COUNT($F$50:$AJ$50)-AL61)</f>
        <v>31</v>
      </c>
      <c r="AL61" s="1115">
        <f t="shared" ref="AL61:AL63" si="35">IF(D61="","",AQ61+AR61)</f>
        <v>0</v>
      </c>
      <c r="AM61" s="1115">
        <f t="shared" ref="AM61:AM63" si="36">IF(D61="","",COUNTIF(F61:AJ61,"休"))</f>
        <v>15</v>
      </c>
      <c r="AN61" s="1116">
        <f t="shared" ref="AN61:AN63" si="37">IF(D61="","",IFERROR(ROUND(AM61/AK61,3),""))</f>
        <v>0.48399999999999999</v>
      </c>
      <c r="AO61" s="3587"/>
      <c r="AP61" s="1035"/>
      <c r="AQ61" s="1117">
        <f>+COUNTIF(F61:AJ61,"－")</f>
        <v>0</v>
      </c>
      <c r="AR61" s="1117">
        <f>+COUNTIF(F61:AJ61,"外")</f>
        <v>0</v>
      </c>
    </row>
    <row r="62" spans="2:44" s="1165" customFormat="1">
      <c r="B62" s="3581"/>
      <c r="C62" s="3584"/>
      <c r="D62" s="1035"/>
      <c r="E62" s="1110"/>
      <c r="F62" s="1170"/>
      <c r="G62" s="1120"/>
      <c r="H62" s="1120"/>
      <c r="I62" s="1120"/>
      <c r="J62" s="1120"/>
      <c r="K62" s="1120"/>
      <c r="L62" s="1120"/>
      <c r="M62" s="1120"/>
      <c r="N62" s="1120"/>
      <c r="O62" s="1120"/>
      <c r="P62" s="1120"/>
      <c r="Q62" s="1120"/>
      <c r="R62" s="1120"/>
      <c r="S62" s="1120"/>
      <c r="T62" s="1120"/>
      <c r="U62" s="1120"/>
      <c r="V62" s="1120"/>
      <c r="W62" s="1120"/>
      <c r="X62" s="1120"/>
      <c r="Y62" s="1120"/>
      <c r="Z62" s="1120"/>
      <c r="AA62" s="1120"/>
      <c r="AB62" s="1120"/>
      <c r="AC62" s="1120"/>
      <c r="AD62" s="1120"/>
      <c r="AE62" s="1120"/>
      <c r="AF62" s="1120"/>
      <c r="AG62" s="1121"/>
      <c r="AH62" s="1121"/>
      <c r="AI62" s="1121"/>
      <c r="AJ62" s="1121"/>
      <c r="AK62" s="1114" t="str">
        <f t="shared" si="34"/>
        <v/>
      </c>
      <c r="AL62" s="1115" t="str">
        <f t="shared" si="35"/>
        <v/>
      </c>
      <c r="AM62" s="1115" t="str">
        <f t="shared" si="36"/>
        <v/>
      </c>
      <c r="AN62" s="1116" t="str">
        <f t="shared" si="37"/>
        <v/>
      </c>
      <c r="AO62" s="3587"/>
      <c r="AP62" s="1035"/>
      <c r="AQ62" s="1117">
        <f>+COUNTIF(F62:AJ62,"－")</f>
        <v>0</v>
      </c>
      <c r="AR62" s="1117">
        <f>+COUNTIF(F62:AJ62,"外")</f>
        <v>0</v>
      </c>
    </row>
    <row r="63" spans="2:44" s="1165" customFormat="1">
      <c r="B63" s="3581"/>
      <c r="C63" s="3585"/>
      <c r="D63" s="1140"/>
      <c r="E63" s="1178"/>
      <c r="F63" s="1179"/>
      <c r="G63" s="1131"/>
      <c r="H63" s="1142"/>
      <c r="I63" s="1142"/>
      <c r="J63" s="1142"/>
      <c r="K63" s="1142"/>
      <c r="L63" s="1142"/>
      <c r="M63" s="1142"/>
      <c r="N63" s="1142"/>
      <c r="O63" s="1142"/>
      <c r="P63" s="1142"/>
      <c r="Q63" s="1142"/>
      <c r="R63" s="1142"/>
      <c r="S63" s="1142"/>
      <c r="T63" s="1142"/>
      <c r="U63" s="1142"/>
      <c r="V63" s="1142"/>
      <c r="W63" s="1142"/>
      <c r="X63" s="1142"/>
      <c r="Y63" s="1142"/>
      <c r="Z63" s="1142"/>
      <c r="AA63" s="1142"/>
      <c r="AB63" s="1142"/>
      <c r="AC63" s="1142"/>
      <c r="AD63" s="1142"/>
      <c r="AE63" s="1142"/>
      <c r="AF63" s="1142"/>
      <c r="AG63" s="1113"/>
      <c r="AH63" s="1113"/>
      <c r="AI63" s="1113"/>
      <c r="AJ63" s="1113"/>
      <c r="AK63" s="1114" t="str">
        <f t="shared" si="34"/>
        <v/>
      </c>
      <c r="AL63" s="1115" t="str">
        <f t="shared" si="35"/>
        <v/>
      </c>
      <c r="AM63" s="1115" t="str">
        <f t="shared" si="36"/>
        <v/>
      </c>
      <c r="AN63" s="1116" t="str">
        <f t="shared" si="37"/>
        <v/>
      </c>
      <c r="AO63" s="3587"/>
      <c r="AP63" s="1035"/>
      <c r="AQ63" s="1117">
        <f>+COUNTIF(F63:AJ63,"－")</f>
        <v>0</v>
      </c>
      <c r="AR63" s="1117">
        <f>+COUNTIF(F63:AJ63,"外")</f>
        <v>0</v>
      </c>
    </row>
    <row r="64" spans="2:44" s="1165" customFormat="1" ht="14.4">
      <c r="B64" s="3581"/>
      <c r="C64" s="3583" t="s">
        <v>834</v>
      </c>
      <c r="D64" s="1103" t="s">
        <v>1926</v>
      </c>
      <c r="E64" s="1104" t="s">
        <v>1948</v>
      </c>
      <c r="F64" s="1105" t="s">
        <v>865</v>
      </c>
      <c r="G64" s="1134" t="s">
        <v>865</v>
      </c>
      <c r="H64" s="1106" t="s">
        <v>865</v>
      </c>
      <c r="I64" s="1106" t="s">
        <v>865</v>
      </c>
      <c r="J64" s="1106" t="s">
        <v>865</v>
      </c>
      <c r="K64" s="1106" t="s">
        <v>865</v>
      </c>
      <c r="L64" s="1106" t="s">
        <v>865</v>
      </c>
      <c r="M64" s="1106" t="s">
        <v>865</v>
      </c>
      <c r="N64" s="1106" t="s">
        <v>865</v>
      </c>
      <c r="O64" s="1106" t="s">
        <v>865</v>
      </c>
      <c r="P64" s="1106" t="s">
        <v>865</v>
      </c>
      <c r="Q64" s="1106" t="s">
        <v>865</v>
      </c>
      <c r="R64" s="1106" t="s">
        <v>865</v>
      </c>
      <c r="S64" s="1106" t="s">
        <v>865</v>
      </c>
      <c r="T64" s="1106" t="s">
        <v>865</v>
      </c>
      <c r="U64" s="1106" t="s">
        <v>865</v>
      </c>
      <c r="V64" s="1106"/>
      <c r="W64" s="1106"/>
      <c r="X64" s="1106"/>
      <c r="Y64" s="1106" t="s">
        <v>865</v>
      </c>
      <c r="Z64" s="1106" t="s">
        <v>865</v>
      </c>
      <c r="AA64" s="1106" t="s">
        <v>865</v>
      </c>
      <c r="AB64" s="1106" t="s">
        <v>865</v>
      </c>
      <c r="AC64" s="1106" t="s">
        <v>865</v>
      </c>
      <c r="AD64" s="1106" t="s">
        <v>865</v>
      </c>
      <c r="AE64" s="1106" t="s">
        <v>865</v>
      </c>
      <c r="AF64" s="1106" t="s">
        <v>865</v>
      </c>
      <c r="AG64" s="1134"/>
      <c r="AH64" s="1134"/>
      <c r="AI64" s="1134"/>
      <c r="AJ64" s="1134"/>
      <c r="AK64" s="1135"/>
      <c r="AL64" s="1117"/>
      <c r="AM64" s="1144"/>
      <c r="AN64" s="1137"/>
      <c r="AO64" s="3587"/>
      <c r="AP64" s="1035"/>
      <c r="AQ64" s="1039"/>
      <c r="AR64" s="1039"/>
    </row>
    <row r="65" spans="2:44" s="1165" customFormat="1">
      <c r="B65" s="3581"/>
      <c r="C65" s="3584"/>
      <c r="D65" s="1145" t="s">
        <v>1936</v>
      </c>
      <c r="E65" s="1110"/>
      <c r="F65" s="1168" t="s">
        <v>838</v>
      </c>
      <c r="G65" s="1175"/>
      <c r="H65" s="1112" t="s">
        <v>838</v>
      </c>
      <c r="I65" s="1112"/>
      <c r="J65" s="1112" t="s">
        <v>838</v>
      </c>
      <c r="K65" s="1112"/>
      <c r="L65" s="1112" t="s">
        <v>838</v>
      </c>
      <c r="M65" s="1112"/>
      <c r="N65" s="1112" t="s">
        <v>838</v>
      </c>
      <c r="O65" s="1112"/>
      <c r="P65" s="1112" t="s">
        <v>838</v>
      </c>
      <c r="Q65" s="1112"/>
      <c r="R65" s="1112" t="s">
        <v>838</v>
      </c>
      <c r="S65" s="1112"/>
      <c r="T65" s="1112" t="s">
        <v>838</v>
      </c>
      <c r="U65" s="1112"/>
      <c r="V65" s="1112" t="s">
        <v>838</v>
      </c>
      <c r="W65" s="1112"/>
      <c r="X65" s="1112" t="s">
        <v>838</v>
      </c>
      <c r="Y65" s="1175"/>
      <c r="Z65" s="1175" t="s">
        <v>838</v>
      </c>
      <c r="AA65" s="1112"/>
      <c r="AB65" s="1112" t="s">
        <v>838</v>
      </c>
      <c r="AC65" s="1112"/>
      <c r="AD65" s="1112" t="s">
        <v>838</v>
      </c>
      <c r="AE65" s="1112"/>
      <c r="AF65" s="1112" t="s">
        <v>838</v>
      </c>
      <c r="AG65" s="1146"/>
      <c r="AH65" s="1146" t="s">
        <v>838</v>
      </c>
      <c r="AI65" s="1112"/>
      <c r="AJ65" s="1112" t="s">
        <v>838</v>
      </c>
      <c r="AK65" s="1114">
        <f>IF(D65="","",COUNT($F$50:$AJ$50)-AL65)</f>
        <v>31</v>
      </c>
      <c r="AL65" s="1115">
        <f>IF(D65="","",AQ65+AR65)</f>
        <v>0</v>
      </c>
      <c r="AM65" s="1115">
        <f>IF(D65="","",COUNTIF(F65:AJ65,"休"))</f>
        <v>16</v>
      </c>
      <c r="AN65" s="1116">
        <f>IF(D65="","",IFERROR(ROUND(AM65/AK65,3),""))</f>
        <v>0.51600000000000001</v>
      </c>
      <c r="AO65" s="3587"/>
      <c r="AP65" s="1035"/>
      <c r="AQ65" s="1117">
        <f>+COUNTIF(F65:AJ65,"－")</f>
        <v>0</v>
      </c>
      <c r="AR65" s="1117">
        <f>+COUNTIF(F65:AJ65,"外")</f>
        <v>0</v>
      </c>
    </row>
    <row r="66" spans="2:44" s="1165" customFormat="1">
      <c r="B66" s="3581"/>
      <c r="C66" s="3584"/>
      <c r="D66" s="1035"/>
      <c r="E66" s="1110"/>
      <c r="F66" s="1170"/>
      <c r="G66" s="1120"/>
      <c r="H66" s="1120"/>
      <c r="I66" s="1120"/>
      <c r="J66" s="1120"/>
      <c r="K66" s="1120"/>
      <c r="L66" s="1120"/>
      <c r="M66" s="1120"/>
      <c r="N66" s="1120"/>
      <c r="O66" s="1120"/>
      <c r="P66" s="1120"/>
      <c r="Q66" s="1120"/>
      <c r="R66" s="1120"/>
      <c r="S66" s="1120"/>
      <c r="T66" s="1120"/>
      <c r="U66" s="1120"/>
      <c r="V66" s="1120"/>
      <c r="W66" s="1120"/>
      <c r="X66" s="1120"/>
      <c r="Y66" s="1120"/>
      <c r="Z66" s="1120"/>
      <c r="AA66" s="1120"/>
      <c r="AB66" s="1120"/>
      <c r="AC66" s="1120"/>
      <c r="AD66" s="1120"/>
      <c r="AE66" s="1120"/>
      <c r="AF66" s="1120"/>
      <c r="AG66" s="1121"/>
      <c r="AH66" s="1121"/>
      <c r="AI66" s="1121"/>
      <c r="AJ66" s="1121"/>
      <c r="AK66" s="1114" t="str">
        <f t="shared" ref="AK66:AK68" si="38">IF(D66="","",COUNT($F$50:$AJ$50)-AL66)</f>
        <v/>
      </c>
      <c r="AL66" s="1115" t="str">
        <f t="shared" ref="AL66:AL68" si="39">IF(D66="","",AQ66+AR66)</f>
        <v/>
      </c>
      <c r="AM66" s="1115" t="str">
        <f t="shared" ref="AM66:AM68" si="40">IF(D66="","",COUNTIF(F66:AJ66,"休"))</f>
        <v/>
      </c>
      <c r="AN66" s="1116" t="str">
        <f t="shared" ref="AN66:AN68" si="41">IF(D66="","",IFERROR(ROUND(AM66/AK66,3),""))</f>
        <v/>
      </c>
      <c r="AO66" s="3587"/>
      <c r="AP66" s="1035"/>
      <c r="AQ66" s="1117">
        <f>+COUNTIF(F66:AJ66,"－")</f>
        <v>0</v>
      </c>
      <c r="AR66" s="1117">
        <f>+COUNTIF(F66:AJ66,"外")</f>
        <v>0</v>
      </c>
    </row>
    <row r="67" spans="2:44" s="1165" customFormat="1">
      <c r="B67" s="3581"/>
      <c r="C67" s="3584"/>
      <c r="D67" s="1147"/>
      <c r="E67" s="1110"/>
      <c r="F67" s="1170"/>
      <c r="G67" s="1120"/>
      <c r="H67" s="1120"/>
      <c r="I67" s="1120"/>
      <c r="J67" s="1120"/>
      <c r="K67" s="1120"/>
      <c r="L67" s="1120"/>
      <c r="M67" s="1120"/>
      <c r="N67" s="1120"/>
      <c r="O67" s="1120"/>
      <c r="P67" s="1120"/>
      <c r="Q67" s="1120"/>
      <c r="R67" s="1120"/>
      <c r="S67" s="1120"/>
      <c r="T67" s="1120"/>
      <c r="U67" s="1120"/>
      <c r="V67" s="1120"/>
      <c r="W67" s="1120"/>
      <c r="X67" s="1120"/>
      <c r="Y67" s="1120"/>
      <c r="Z67" s="1120"/>
      <c r="AA67" s="1120"/>
      <c r="AB67" s="1120"/>
      <c r="AC67" s="1120"/>
      <c r="AD67" s="1120"/>
      <c r="AE67" s="1120"/>
      <c r="AF67" s="1120"/>
      <c r="AG67" s="1121"/>
      <c r="AH67" s="1121"/>
      <c r="AI67" s="1121"/>
      <c r="AJ67" s="1121"/>
      <c r="AK67" s="1114" t="str">
        <f t="shared" si="38"/>
        <v/>
      </c>
      <c r="AL67" s="1115" t="str">
        <f t="shared" si="39"/>
        <v/>
      </c>
      <c r="AM67" s="1115" t="str">
        <f t="shared" si="40"/>
        <v/>
      </c>
      <c r="AN67" s="1116" t="str">
        <f t="shared" si="41"/>
        <v/>
      </c>
      <c r="AO67" s="3587"/>
      <c r="AP67" s="1035"/>
      <c r="AQ67" s="1117">
        <f>+COUNTIF(F67:AJ67,"－")</f>
        <v>0</v>
      </c>
      <c r="AR67" s="1117">
        <f>+COUNTIF(F67:AJ67,"外")</f>
        <v>0</v>
      </c>
    </row>
    <row r="68" spans="2:44" s="1165" customFormat="1" ht="13.8" thickBot="1">
      <c r="B68" s="3582"/>
      <c r="C68" s="3585"/>
      <c r="D68" s="1140"/>
      <c r="E68" s="1178"/>
      <c r="F68" s="1148"/>
      <c r="G68" s="1180"/>
      <c r="H68" s="1180"/>
      <c r="I68" s="1129"/>
      <c r="J68" s="1129"/>
      <c r="K68" s="1129"/>
      <c r="L68" s="1129"/>
      <c r="M68" s="1129"/>
      <c r="N68" s="1129"/>
      <c r="O68" s="1129"/>
      <c r="P68" s="1129"/>
      <c r="Q68" s="1129"/>
      <c r="R68" s="1129"/>
      <c r="S68" s="1129"/>
      <c r="T68" s="1129"/>
      <c r="U68" s="1129"/>
      <c r="V68" s="1129"/>
      <c r="W68" s="1129"/>
      <c r="X68" s="1129"/>
      <c r="Y68" s="1129"/>
      <c r="Z68" s="1129"/>
      <c r="AA68" s="1129"/>
      <c r="AB68" s="1129"/>
      <c r="AC68" s="1129"/>
      <c r="AD68" s="1129"/>
      <c r="AE68" s="1129"/>
      <c r="AF68" s="1129"/>
      <c r="AG68" s="1149"/>
      <c r="AH68" s="1149"/>
      <c r="AI68" s="1149"/>
      <c r="AJ68" s="1149"/>
      <c r="AK68" s="1150" t="str">
        <f t="shared" si="38"/>
        <v/>
      </c>
      <c r="AL68" s="1132" t="str">
        <f t="shared" si="39"/>
        <v/>
      </c>
      <c r="AM68" s="1132" t="str">
        <f t="shared" si="40"/>
        <v/>
      </c>
      <c r="AN68" s="1116" t="str">
        <f t="shared" si="41"/>
        <v/>
      </c>
      <c r="AO68" s="3588"/>
      <c r="AP68" s="1035"/>
      <c r="AQ68" s="1117">
        <f>+COUNTIF(F68:AJ68,"－")</f>
        <v>0</v>
      </c>
      <c r="AR68" s="1117">
        <f>+COUNTIF(F68:AJ68,"外")</f>
        <v>0</v>
      </c>
    </row>
    <row r="69" spans="2:44" ht="13.8" thickBot="1">
      <c r="B69" s="1152"/>
      <c r="C69" s="1153"/>
      <c r="D69" s="1147"/>
      <c r="E69" s="1089"/>
      <c r="F69" s="1113"/>
      <c r="G69" s="1113"/>
      <c r="H69" s="1113"/>
      <c r="I69" s="1113"/>
      <c r="J69" s="1113"/>
      <c r="K69" s="1113"/>
      <c r="L69" s="1113"/>
      <c r="M69" s="1113"/>
      <c r="N69" s="1113"/>
      <c r="O69" s="1113"/>
      <c r="P69" s="1113"/>
      <c r="Q69" s="1113"/>
      <c r="R69" s="1113"/>
      <c r="S69" s="1113"/>
      <c r="T69" s="1113"/>
      <c r="U69" s="1113"/>
      <c r="V69" s="1113"/>
      <c r="W69" s="1113"/>
      <c r="X69" s="1113"/>
      <c r="Y69" s="1113"/>
      <c r="Z69" s="1113"/>
      <c r="AA69" s="1113"/>
      <c r="AB69" s="1113"/>
      <c r="AC69" s="1113"/>
      <c r="AD69" s="1113"/>
      <c r="AE69" s="1113"/>
      <c r="AF69" s="1113"/>
      <c r="AG69" s="1113"/>
      <c r="AH69" s="1113"/>
      <c r="AI69" s="1113"/>
      <c r="AJ69" s="1113"/>
      <c r="AK69" s="1154"/>
      <c r="AL69" s="1155"/>
      <c r="AN69" s="1156" t="s">
        <v>1952</v>
      </c>
      <c r="AO69" s="1157" t="str">
        <f>IF(AO53&gt;=0.285,"OK","NG")</f>
        <v>OK</v>
      </c>
      <c r="AQ69" s="1155"/>
      <c r="AR69" s="1155"/>
    </row>
    <row r="70" spans="2:44">
      <c r="F70" s="1158"/>
      <c r="G70" s="1158"/>
      <c r="H70" s="1158"/>
      <c r="I70" s="1158"/>
      <c r="J70" s="1158"/>
      <c r="K70" s="1158"/>
      <c r="L70" s="1158"/>
      <c r="M70" s="1158"/>
      <c r="N70" s="1158"/>
      <c r="O70" s="1158"/>
      <c r="P70" s="1158"/>
      <c r="Q70" s="1158"/>
      <c r="R70" s="1158"/>
      <c r="S70" s="1158"/>
      <c r="T70" s="1158"/>
      <c r="U70" s="1158"/>
      <c r="V70" s="1158"/>
      <c r="W70" s="1158"/>
      <c r="X70" s="1158"/>
      <c r="Y70" s="1158"/>
      <c r="Z70" s="1158"/>
      <c r="AA70" s="1158"/>
      <c r="AB70" s="1158"/>
      <c r="AC70" s="1158"/>
      <c r="AD70" s="1158"/>
      <c r="AE70" s="1158"/>
      <c r="AF70" s="1158"/>
      <c r="AG70" s="1158"/>
      <c r="AH70" s="1158"/>
      <c r="AI70" s="1158"/>
      <c r="AJ70" s="1158"/>
    </row>
    <row r="71" spans="2:44" hidden="1">
      <c r="F71" s="1036">
        <f>YEAR(F74)</f>
        <v>2025</v>
      </c>
      <c r="G71" s="1036">
        <f>MONTH(F74)</f>
        <v>9</v>
      </c>
    </row>
    <row r="72" spans="2:44" ht="13.5" customHeight="1">
      <c r="B72" s="3589"/>
      <c r="C72" s="3590"/>
      <c r="D72" s="3591"/>
      <c r="E72" s="1159" t="s">
        <v>1940</v>
      </c>
      <c r="F72" s="3598">
        <f>F74</f>
        <v>45901</v>
      </c>
      <c r="G72" s="3599"/>
      <c r="H72" s="3599"/>
      <c r="I72" s="3599"/>
      <c r="J72" s="3599"/>
      <c r="K72" s="3599"/>
      <c r="L72" s="3599"/>
      <c r="M72" s="3599"/>
      <c r="N72" s="3599"/>
      <c r="O72" s="3599"/>
      <c r="P72" s="3599"/>
      <c r="Q72" s="3599"/>
      <c r="R72" s="3599"/>
      <c r="S72" s="3599"/>
      <c r="T72" s="3599"/>
      <c r="U72" s="3599"/>
      <c r="V72" s="3599"/>
      <c r="W72" s="3599"/>
      <c r="X72" s="3599"/>
      <c r="Y72" s="3599"/>
      <c r="Z72" s="3599"/>
      <c r="AA72" s="3599"/>
      <c r="AB72" s="3599"/>
      <c r="AC72" s="3599"/>
      <c r="AD72" s="3599"/>
      <c r="AE72" s="3599"/>
      <c r="AF72" s="3599"/>
      <c r="AG72" s="3599"/>
      <c r="AH72" s="3599"/>
      <c r="AI72" s="3599"/>
      <c r="AJ72" s="3599"/>
      <c r="AK72" s="3601" t="s">
        <v>835</v>
      </c>
      <c r="AL72" s="3604" t="s">
        <v>836</v>
      </c>
      <c r="AM72" s="3607" t="s">
        <v>828</v>
      </c>
      <c r="AN72" s="3555" t="s">
        <v>1941</v>
      </c>
      <c r="AO72" s="3553" t="s">
        <v>1942</v>
      </c>
      <c r="AQ72" s="3576" t="s">
        <v>1968</v>
      </c>
      <c r="AR72" s="3576" t="s">
        <v>864</v>
      </c>
    </row>
    <row r="73" spans="2:44" ht="13.5" hidden="1" customHeight="1">
      <c r="B73" s="3592"/>
      <c r="C73" s="3593"/>
      <c r="D73" s="3594"/>
      <c r="E73" s="1160"/>
      <c r="F73" s="1096">
        <f>DATE($F71,$G71,1)</f>
        <v>45901</v>
      </c>
      <c r="G73" s="1096">
        <f t="shared" ref="G73:AJ73" si="42">F73+1</f>
        <v>45902</v>
      </c>
      <c r="H73" s="1096">
        <f t="shared" si="42"/>
        <v>45903</v>
      </c>
      <c r="I73" s="1096">
        <f t="shared" si="42"/>
        <v>45904</v>
      </c>
      <c r="J73" s="1096">
        <f t="shared" si="42"/>
        <v>45905</v>
      </c>
      <c r="K73" s="1096">
        <f t="shared" si="42"/>
        <v>45906</v>
      </c>
      <c r="L73" s="1096">
        <f t="shared" si="42"/>
        <v>45907</v>
      </c>
      <c r="M73" s="1096">
        <f t="shared" si="42"/>
        <v>45908</v>
      </c>
      <c r="N73" s="1096">
        <f t="shared" si="42"/>
        <v>45909</v>
      </c>
      <c r="O73" s="1096">
        <f t="shared" si="42"/>
        <v>45910</v>
      </c>
      <c r="P73" s="1096">
        <f t="shared" si="42"/>
        <v>45911</v>
      </c>
      <c r="Q73" s="1096">
        <f t="shared" si="42"/>
        <v>45912</v>
      </c>
      <c r="R73" s="1096">
        <f t="shared" si="42"/>
        <v>45913</v>
      </c>
      <c r="S73" s="1096">
        <f t="shared" si="42"/>
        <v>45914</v>
      </c>
      <c r="T73" s="1096">
        <f t="shared" si="42"/>
        <v>45915</v>
      </c>
      <c r="U73" s="1096">
        <f t="shared" si="42"/>
        <v>45916</v>
      </c>
      <c r="V73" s="1096">
        <f t="shared" si="42"/>
        <v>45917</v>
      </c>
      <c r="W73" s="1096">
        <f t="shared" si="42"/>
        <v>45918</v>
      </c>
      <c r="X73" s="1096">
        <f t="shared" si="42"/>
        <v>45919</v>
      </c>
      <c r="Y73" s="1096">
        <f t="shared" si="42"/>
        <v>45920</v>
      </c>
      <c r="Z73" s="1096">
        <f t="shared" si="42"/>
        <v>45921</v>
      </c>
      <c r="AA73" s="1096">
        <f t="shared" si="42"/>
        <v>45922</v>
      </c>
      <c r="AB73" s="1096">
        <f t="shared" si="42"/>
        <v>45923</v>
      </c>
      <c r="AC73" s="1096">
        <f t="shared" si="42"/>
        <v>45924</v>
      </c>
      <c r="AD73" s="1096">
        <f t="shared" si="42"/>
        <v>45925</v>
      </c>
      <c r="AE73" s="1096">
        <f t="shared" si="42"/>
        <v>45926</v>
      </c>
      <c r="AF73" s="1096">
        <f t="shared" si="42"/>
        <v>45927</v>
      </c>
      <c r="AG73" s="1096">
        <f t="shared" si="42"/>
        <v>45928</v>
      </c>
      <c r="AH73" s="1096">
        <f t="shared" si="42"/>
        <v>45929</v>
      </c>
      <c r="AI73" s="1096">
        <f t="shared" si="42"/>
        <v>45930</v>
      </c>
      <c r="AJ73" s="1096">
        <f t="shared" si="42"/>
        <v>45931</v>
      </c>
      <c r="AK73" s="3602"/>
      <c r="AL73" s="3605"/>
      <c r="AM73" s="3608"/>
      <c r="AN73" s="3555"/>
      <c r="AO73" s="3553"/>
      <c r="AQ73" s="3576"/>
      <c r="AR73" s="3576"/>
    </row>
    <row r="74" spans="2:44">
      <c r="B74" s="3592"/>
      <c r="C74" s="3593"/>
      <c r="D74" s="3594"/>
      <c r="E74" s="1161" t="s">
        <v>1944</v>
      </c>
      <c r="F74" s="1162">
        <f>IF(EDATE(F49,1)&gt;$F$7,"",EDATE(F49,1))</f>
        <v>45901</v>
      </c>
      <c r="G74" s="1096">
        <f t="shared" ref="G74:AJ74" si="43">IF(G73&gt;$F$7,"",IF(F74=EOMONTH(DATE($F71,$G71,1),0),"",IF(F74="","",F74+1)))</f>
        <v>45902</v>
      </c>
      <c r="H74" s="1096">
        <f t="shared" si="43"/>
        <v>45903</v>
      </c>
      <c r="I74" s="1096">
        <f t="shared" si="43"/>
        <v>45904</v>
      </c>
      <c r="J74" s="1096">
        <f t="shared" si="43"/>
        <v>45905</v>
      </c>
      <c r="K74" s="1096">
        <f t="shared" si="43"/>
        <v>45906</v>
      </c>
      <c r="L74" s="1096">
        <f t="shared" si="43"/>
        <v>45907</v>
      </c>
      <c r="M74" s="1096">
        <f t="shared" si="43"/>
        <v>45908</v>
      </c>
      <c r="N74" s="1096">
        <f t="shared" si="43"/>
        <v>45909</v>
      </c>
      <c r="O74" s="1096">
        <f t="shared" si="43"/>
        <v>45910</v>
      </c>
      <c r="P74" s="1096">
        <f t="shared" si="43"/>
        <v>45911</v>
      </c>
      <c r="Q74" s="1096">
        <f t="shared" si="43"/>
        <v>45912</v>
      </c>
      <c r="R74" s="1096">
        <f t="shared" si="43"/>
        <v>45913</v>
      </c>
      <c r="S74" s="1096">
        <f t="shared" si="43"/>
        <v>45914</v>
      </c>
      <c r="T74" s="1096">
        <f t="shared" si="43"/>
        <v>45915</v>
      </c>
      <c r="U74" s="1096">
        <f t="shared" si="43"/>
        <v>45916</v>
      </c>
      <c r="V74" s="1096">
        <f t="shared" si="43"/>
        <v>45917</v>
      </c>
      <c r="W74" s="1096">
        <f t="shared" si="43"/>
        <v>45918</v>
      </c>
      <c r="X74" s="1096">
        <f t="shared" si="43"/>
        <v>45919</v>
      </c>
      <c r="Y74" s="1096">
        <f t="shared" si="43"/>
        <v>45920</v>
      </c>
      <c r="Z74" s="1096">
        <f t="shared" si="43"/>
        <v>45921</v>
      </c>
      <c r="AA74" s="1096">
        <f t="shared" si="43"/>
        <v>45922</v>
      </c>
      <c r="AB74" s="1096">
        <f t="shared" si="43"/>
        <v>45923</v>
      </c>
      <c r="AC74" s="1096">
        <f t="shared" si="43"/>
        <v>45924</v>
      </c>
      <c r="AD74" s="1096">
        <f t="shared" si="43"/>
        <v>45925</v>
      </c>
      <c r="AE74" s="1096">
        <f t="shared" si="43"/>
        <v>45926</v>
      </c>
      <c r="AF74" s="1096">
        <f t="shared" si="43"/>
        <v>45927</v>
      </c>
      <c r="AG74" s="1096">
        <f t="shared" si="43"/>
        <v>45928</v>
      </c>
      <c r="AH74" s="1096">
        <f t="shared" si="43"/>
        <v>45929</v>
      </c>
      <c r="AI74" s="1096">
        <f t="shared" si="43"/>
        <v>45930</v>
      </c>
      <c r="AJ74" s="1096" t="str">
        <f t="shared" si="43"/>
        <v/>
      </c>
      <c r="AK74" s="3602"/>
      <c r="AL74" s="3605"/>
      <c r="AM74" s="3608"/>
      <c r="AN74" s="3555"/>
      <c r="AO74" s="3553"/>
      <c r="AQ74" s="3576"/>
      <c r="AR74" s="3576"/>
    </row>
    <row r="75" spans="2:44" s="1165" customFormat="1">
      <c r="B75" s="3595"/>
      <c r="C75" s="3596"/>
      <c r="D75" s="3597"/>
      <c r="E75" s="1163" t="s">
        <v>820</v>
      </c>
      <c r="F75" s="1164" t="str">
        <f>IFERROR(TEXT(WEEKDAY(+F74),"aaa"),"")</f>
        <v>月</v>
      </c>
      <c r="G75" s="1164" t="str">
        <f t="shared" ref="G75:AJ75" si="44">IFERROR(TEXT(WEEKDAY(+G74),"aaa"),"")</f>
        <v>火</v>
      </c>
      <c r="H75" s="1164" t="str">
        <f t="shared" si="44"/>
        <v>水</v>
      </c>
      <c r="I75" s="1164" t="str">
        <f t="shared" si="44"/>
        <v>木</v>
      </c>
      <c r="J75" s="1164" t="str">
        <f t="shared" si="44"/>
        <v>金</v>
      </c>
      <c r="K75" s="1164" t="str">
        <f t="shared" si="44"/>
        <v>土</v>
      </c>
      <c r="L75" s="1164" t="str">
        <f t="shared" si="44"/>
        <v>日</v>
      </c>
      <c r="M75" s="1164" t="str">
        <f t="shared" si="44"/>
        <v>月</v>
      </c>
      <c r="N75" s="1164" t="str">
        <f t="shared" si="44"/>
        <v>火</v>
      </c>
      <c r="O75" s="1164" t="str">
        <f t="shared" si="44"/>
        <v>水</v>
      </c>
      <c r="P75" s="1164" t="str">
        <f t="shared" si="44"/>
        <v>木</v>
      </c>
      <c r="Q75" s="1164" t="str">
        <f t="shared" si="44"/>
        <v>金</v>
      </c>
      <c r="R75" s="1164" t="str">
        <f t="shared" si="44"/>
        <v>土</v>
      </c>
      <c r="S75" s="1164" t="str">
        <f t="shared" si="44"/>
        <v>日</v>
      </c>
      <c r="T75" s="1164" t="str">
        <f t="shared" si="44"/>
        <v>月</v>
      </c>
      <c r="U75" s="1164" t="str">
        <f t="shared" si="44"/>
        <v>火</v>
      </c>
      <c r="V75" s="1164" t="str">
        <f t="shared" si="44"/>
        <v>水</v>
      </c>
      <c r="W75" s="1164" t="str">
        <f t="shared" si="44"/>
        <v>木</v>
      </c>
      <c r="X75" s="1164" t="str">
        <f t="shared" si="44"/>
        <v>金</v>
      </c>
      <c r="Y75" s="1164" t="str">
        <f t="shared" si="44"/>
        <v>土</v>
      </c>
      <c r="Z75" s="1164" t="str">
        <f t="shared" si="44"/>
        <v>日</v>
      </c>
      <c r="AA75" s="1164" t="str">
        <f t="shared" si="44"/>
        <v>月</v>
      </c>
      <c r="AB75" s="1164" t="str">
        <f t="shared" si="44"/>
        <v>火</v>
      </c>
      <c r="AC75" s="1164" t="str">
        <f t="shared" si="44"/>
        <v>水</v>
      </c>
      <c r="AD75" s="1164" t="str">
        <f t="shared" si="44"/>
        <v>木</v>
      </c>
      <c r="AE75" s="1164" t="str">
        <f t="shared" si="44"/>
        <v>金</v>
      </c>
      <c r="AF75" s="1164" t="str">
        <f t="shared" si="44"/>
        <v>土</v>
      </c>
      <c r="AG75" s="1164" t="str">
        <f t="shared" si="44"/>
        <v>日</v>
      </c>
      <c r="AH75" s="1164" t="str">
        <f t="shared" si="44"/>
        <v>月</v>
      </c>
      <c r="AI75" s="1164" t="str">
        <f t="shared" si="44"/>
        <v>火</v>
      </c>
      <c r="AJ75" s="1164" t="str">
        <f t="shared" si="44"/>
        <v/>
      </c>
      <c r="AK75" s="3602"/>
      <c r="AL75" s="3605"/>
      <c r="AM75" s="3608"/>
      <c r="AN75" s="3555"/>
      <c r="AO75" s="3553"/>
      <c r="AP75" s="1035"/>
      <c r="AQ75" s="3576"/>
      <c r="AR75" s="3576"/>
    </row>
    <row r="76" spans="2:44" s="1165" customFormat="1" ht="21" customHeight="1">
      <c r="B76" s="1166" t="s">
        <v>1945</v>
      </c>
      <c r="C76" s="1167" t="s">
        <v>1959</v>
      </c>
      <c r="D76" s="1103" t="s">
        <v>1951</v>
      </c>
      <c r="E76" s="1104" t="s">
        <v>1948</v>
      </c>
      <c r="F76" s="1105" t="s">
        <v>865</v>
      </c>
      <c r="G76" s="1106" t="s">
        <v>865</v>
      </c>
      <c r="H76" s="1106" t="s">
        <v>865</v>
      </c>
      <c r="I76" s="1106" t="s">
        <v>865</v>
      </c>
      <c r="J76" s="1106" t="s">
        <v>865</v>
      </c>
      <c r="K76" s="1106" t="s">
        <v>865</v>
      </c>
      <c r="L76" s="1106" t="s">
        <v>865</v>
      </c>
      <c r="M76" s="1106" t="s">
        <v>865</v>
      </c>
      <c r="N76" s="1106" t="s">
        <v>865</v>
      </c>
      <c r="O76" s="1106" t="s">
        <v>865</v>
      </c>
      <c r="P76" s="1106" t="s">
        <v>847</v>
      </c>
      <c r="Q76" s="1106" t="s">
        <v>847</v>
      </c>
      <c r="R76" s="1106" t="s">
        <v>847</v>
      </c>
      <c r="S76" s="1106" t="s">
        <v>847</v>
      </c>
      <c r="T76" s="1106" t="s">
        <v>847</v>
      </c>
      <c r="U76" s="1106" t="s">
        <v>847</v>
      </c>
      <c r="V76" s="1106" t="s">
        <v>865</v>
      </c>
      <c r="W76" s="1106" t="s">
        <v>865</v>
      </c>
      <c r="X76" s="1106" t="s">
        <v>865</v>
      </c>
      <c r="Y76" s="1106" t="s">
        <v>865</v>
      </c>
      <c r="Z76" s="1106" t="s">
        <v>865</v>
      </c>
      <c r="AA76" s="1106" t="s">
        <v>865</v>
      </c>
      <c r="AB76" s="1106"/>
      <c r="AC76" s="1106"/>
      <c r="AD76" s="1106"/>
      <c r="AE76" s="1106"/>
      <c r="AF76" s="1106"/>
      <c r="AG76" s="1134"/>
      <c r="AH76" s="1134"/>
      <c r="AI76" s="1134"/>
      <c r="AJ76" s="1134"/>
      <c r="AK76" s="3603"/>
      <c r="AL76" s="3606"/>
      <c r="AM76" s="3609"/>
      <c r="AN76" s="1108" t="s">
        <v>1962</v>
      </c>
      <c r="AO76" s="1107" t="s">
        <v>863</v>
      </c>
      <c r="AP76" s="1035"/>
      <c r="AQ76" s="3577"/>
      <c r="AR76" s="3577"/>
    </row>
    <row r="77" spans="2:44" s="1165" customFormat="1" ht="13.5" customHeight="1">
      <c r="B77" s="3580" t="s">
        <v>830</v>
      </c>
      <c r="C77" s="3583" t="s">
        <v>831</v>
      </c>
      <c r="D77" s="1109" t="s">
        <v>1935</v>
      </c>
      <c r="E77" s="1110"/>
      <c r="F77" s="1111"/>
      <c r="G77" s="1112"/>
      <c r="H77" s="1112" t="s">
        <v>838</v>
      </c>
      <c r="I77" s="1112" t="s">
        <v>838</v>
      </c>
      <c r="J77" s="1112"/>
      <c r="K77" s="1112"/>
      <c r="L77" s="1112"/>
      <c r="M77" s="1112"/>
      <c r="N77" s="1112"/>
      <c r="O77" s="1112" t="s">
        <v>838</v>
      </c>
      <c r="P77" s="1112" t="s">
        <v>840</v>
      </c>
      <c r="Q77" s="1112" t="s">
        <v>840</v>
      </c>
      <c r="R77" s="1112" t="s">
        <v>840</v>
      </c>
      <c r="S77" s="1112"/>
      <c r="T77" s="1112"/>
      <c r="U77" s="1112"/>
      <c r="V77" s="1112" t="s">
        <v>838</v>
      </c>
      <c r="W77" s="1112" t="s">
        <v>838</v>
      </c>
      <c r="X77" s="1112"/>
      <c r="Y77" s="1112"/>
      <c r="Z77" s="1112"/>
      <c r="AA77" s="1112"/>
      <c r="AB77" s="1112"/>
      <c r="AC77" s="1112" t="s">
        <v>838</v>
      </c>
      <c r="AD77" s="1112" t="s">
        <v>838</v>
      </c>
      <c r="AE77" s="1112"/>
      <c r="AF77" s="1112"/>
      <c r="AG77" s="1181"/>
      <c r="AH77" s="1181"/>
      <c r="AI77" s="1181"/>
      <c r="AJ77" s="1181" t="s">
        <v>838</v>
      </c>
      <c r="AK77" s="1114">
        <f>IF(D77="","",COUNT($F$74:$AJ$74)-AL77)</f>
        <v>27</v>
      </c>
      <c r="AL77" s="1115">
        <f>IF(D77="","",AQ77+AR77)</f>
        <v>3</v>
      </c>
      <c r="AM77" s="1115">
        <f>IF(D77="","",COUNTIF(F77:AJ77,"休"))</f>
        <v>8</v>
      </c>
      <c r="AN77" s="1116">
        <f>IF(D77="","",IFERROR(ROUND(AM77/AK77,3),""))</f>
        <v>0.29599999999999999</v>
      </c>
      <c r="AO77" s="3586">
        <f>ROUND(AVERAGE(AN77:AN92),3)</f>
        <v>0.33700000000000002</v>
      </c>
      <c r="AP77" s="1035"/>
      <c r="AQ77" s="1117">
        <f>+COUNTIF(F77:AJ77,"－")</f>
        <v>0</v>
      </c>
      <c r="AR77" s="1117">
        <f>+COUNTIF(F77:AJ77,"外")</f>
        <v>3</v>
      </c>
    </row>
    <row r="78" spans="2:44" s="1165" customFormat="1" ht="13.5" customHeight="1">
      <c r="B78" s="3581"/>
      <c r="C78" s="3584"/>
      <c r="D78" s="1118" t="s">
        <v>1936</v>
      </c>
      <c r="E78" s="1110"/>
      <c r="F78" s="1170" t="s">
        <v>838</v>
      </c>
      <c r="G78" s="1120" t="s">
        <v>838</v>
      </c>
      <c r="H78" s="1120"/>
      <c r="I78" s="1120"/>
      <c r="J78" s="1120"/>
      <c r="K78" s="1120"/>
      <c r="L78" s="1120"/>
      <c r="M78" s="1120" t="s">
        <v>838</v>
      </c>
      <c r="N78" s="1120" t="s">
        <v>838</v>
      </c>
      <c r="O78" s="1120"/>
      <c r="P78" s="1120" t="s">
        <v>840</v>
      </c>
      <c r="Q78" s="1120" t="s">
        <v>840</v>
      </c>
      <c r="R78" s="1120" t="s">
        <v>840</v>
      </c>
      <c r="S78" s="1120"/>
      <c r="T78" s="1120" t="s">
        <v>838</v>
      </c>
      <c r="U78" s="1120" t="s">
        <v>838</v>
      </c>
      <c r="V78" s="1120"/>
      <c r="W78" s="1120"/>
      <c r="X78" s="1120"/>
      <c r="Y78" s="1120"/>
      <c r="Z78" s="1120"/>
      <c r="AA78" s="1120" t="s">
        <v>838</v>
      </c>
      <c r="AB78" s="1120" t="s">
        <v>838</v>
      </c>
      <c r="AC78" s="1120"/>
      <c r="AD78" s="1120"/>
      <c r="AE78" s="1120"/>
      <c r="AF78" s="1120"/>
      <c r="AG78" s="1171"/>
      <c r="AH78" s="1120" t="s">
        <v>838</v>
      </c>
      <c r="AI78" s="1120" t="s">
        <v>838</v>
      </c>
      <c r="AJ78" s="1171"/>
      <c r="AK78" s="1114">
        <f t="shared" ref="AK78:AK82" si="45">IF(D78="","",COUNT($F$74:$AJ$74)-AL78)</f>
        <v>27</v>
      </c>
      <c r="AL78" s="1115">
        <f t="shared" ref="AL78:AL82" si="46">IF(D78="","",AQ78+AR78)</f>
        <v>3</v>
      </c>
      <c r="AM78" s="1115">
        <f t="shared" ref="AM78:AM82" si="47">IF(D78="","",COUNTIF(F78:AJ78,"休"))</f>
        <v>10</v>
      </c>
      <c r="AN78" s="1116">
        <f t="shared" ref="AN78:AN82" si="48">IF(D78="","",IFERROR(ROUND(AM78/AK78,3),""))</f>
        <v>0.37</v>
      </c>
      <c r="AO78" s="3587"/>
      <c r="AP78" s="1035"/>
      <c r="AQ78" s="1117">
        <f>+COUNTIF(F78:AJ78,"－")</f>
        <v>0</v>
      </c>
      <c r="AR78" s="1117">
        <f>+COUNTIF(F78:AJ78,"外")</f>
        <v>3</v>
      </c>
    </row>
    <row r="79" spans="2:44" s="1165" customFormat="1">
      <c r="B79" s="3581"/>
      <c r="C79" s="3584"/>
      <c r="D79" s="1124" t="s">
        <v>1937</v>
      </c>
      <c r="E79" s="1110"/>
      <c r="F79" s="1170"/>
      <c r="G79" s="1120" t="s">
        <v>838</v>
      </c>
      <c r="H79" s="1120"/>
      <c r="I79" s="1120"/>
      <c r="J79" s="1120" t="s">
        <v>838</v>
      </c>
      <c r="K79" s="1120" t="s">
        <v>838</v>
      </c>
      <c r="L79" s="1120"/>
      <c r="M79" s="1120"/>
      <c r="N79" s="1120" t="s">
        <v>838</v>
      </c>
      <c r="O79" s="1120"/>
      <c r="P79" s="1120" t="s">
        <v>840</v>
      </c>
      <c r="Q79" s="1120" t="s">
        <v>840</v>
      </c>
      <c r="R79" s="1120" t="s">
        <v>840</v>
      </c>
      <c r="S79" s="1120"/>
      <c r="T79" s="1120"/>
      <c r="U79" s="1120" t="s">
        <v>838</v>
      </c>
      <c r="V79" s="1120"/>
      <c r="W79" s="1120"/>
      <c r="X79" s="1120" t="s">
        <v>838</v>
      </c>
      <c r="Y79" s="1120" t="s">
        <v>838</v>
      </c>
      <c r="Z79" s="1120"/>
      <c r="AA79" s="1120"/>
      <c r="AB79" s="1120" t="s">
        <v>838</v>
      </c>
      <c r="AC79" s="1120"/>
      <c r="AD79" s="1120"/>
      <c r="AE79" s="1120"/>
      <c r="AF79" s="1120" t="s">
        <v>838</v>
      </c>
      <c r="AG79" s="1171"/>
      <c r="AH79" s="1171"/>
      <c r="AI79" s="1171" t="s">
        <v>838</v>
      </c>
      <c r="AJ79" s="1171"/>
      <c r="AK79" s="1114">
        <f t="shared" si="45"/>
        <v>27</v>
      </c>
      <c r="AL79" s="1115">
        <f t="shared" si="46"/>
        <v>3</v>
      </c>
      <c r="AM79" s="1115">
        <f t="shared" si="47"/>
        <v>10</v>
      </c>
      <c r="AN79" s="1116">
        <f t="shared" si="48"/>
        <v>0.37</v>
      </c>
      <c r="AO79" s="3587"/>
      <c r="AP79" s="1035"/>
      <c r="AQ79" s="1117">
        <f>+COUNTIF(F79:AJ79,"－")</f>
        <v>0</v>
      </c>
      <c r="AR79" s="1117">
        <f t="shared" ref="AR79:AR82" si="49">+COUNTIF(F79:AJ79,"外")</f>
        <v>3</v>
      </c>
    </row>
    <row r="80" spans="2:44" s="1165" customFormat="1">
      <c r="B80" s="3581"/>
      <c r="C80" s="3584"/>
      <c r="D80" s="1124" t="s">
        <v>1938</v>
      </c>
      <c r="E80" s="1125"/>
      <c r="F80" s="1170"/>
      <c r="G80" s="1120"/>
      <c r="H80" s="1120"/>
      <c r="I80" s="1120" t="s">
        <v>838</v>
      </c>
      <c r="J80" s="1120"/>
      <c r="K80" s="1120"/>
      <c r="L80" s="1120" t="s">
        <v>838</v>
      </c>
      <c r="M80" s="1120"/>
      <c r="N80" s="1120"/>
      <c r="O80" s="1120"/>
      <c r="P80" s="1120" t="s">
        <v>838</v>
      </c>
      <c r="Q80" s="1120"/>
      <c r="R80" s="1120"/>
      <c r="S80" s="1120" t="s">
        <v>840</v>
      </c>
      <c r="T80" s="1120" t="s">
        <v>840</v>
      </c>
      <c r="U80" s="1120" t="s">
        <v>840</v>
      </c>
      <c r="V80" s="1120"/>
      <c r="W80" s="1120" t="s">
        <v>838</v>
      </c>
      <c r="X80" s="1120"/>
      <c r="Y80" s="1120"/>
      <c r="Z80" s="1120" t="s">
        <v>838</v>
      </c>
      <c r="AA80" s="1120"/>
      <c r="AB80" s="1120"/>
      <c r="AC80" s="1120"/>
      <c r="AD80" s="1120" t="s">
        <v>838</v>
      </c>
      <c r="AE80" s="1120"/>
      <c r="AF80" s="1120"/>
      <c r="AG80" s="1120" t="s">
        <v>838</v>
      </c>
      <c r="AH80" s="1171"/>
      <c r="AI80" s="1171" t="s">
        <v>865</v>
      </c>
      <c r="AJ80" s="1171"/>
      <c r="AK80" s="1114">
        <f t="shared" si="45"/>
        <v>27</v>
      </c>
      <c r="AL80" s="1115">
        <f t="shared" si="46"/>
        <v>3</v>
      </c>
      <c r="AM80" s="1115">
        <f t="shared" si="47"/>
        <v>7</v>
      </c>
      <c r="AN80" s="1116">
        <f t="shared" si="48"/>
        <v>0.25900000000000001</v>
      </c>
      <c r="AO80" s="3587"/>
      <c r="AP80" s="1035"/>
      <c r="AQ80" s="1117">
        <f>+COUNTIF(F80:AJ80,"－")</f>
        <v>0</v>
      </c>
      <c r="AR80" s="1117">
        <f t="shared" si="49"/>
        <v>3</v>
      </c>
    </row>
    <row r="81" spans="2:44" s="1165" customFormat="1">
      <c r="B81" s="3581"/>
      <c r="C81" s="3584"/>
      <c r="D81" s="1124" t="s">
        <v>1939</v>
      </c>
      <c r="E81" s="1110"/>
      <c r="F81" s="1170" t="s">
        <v>838</v>
      </c>
      <c r="G81" s="1120"/>
      <c r="H81" s="1120"/>
      <c r="I81" s="1120"/>
      <c r="J81" s="1120" t="s">
        <v>838</v>
      </c>
      <c r="K81" s="1120"/>
      <c r="L81" s="1120"/>
      <c r="M81" s="1120" t="s">
        <v>838</v>
      </c>
      <c r="N81" s="1120"/>
      <c r="O81" s="1120"/>
      <c r="P81" s="1120"/>
      <c r="Q81" s="1120" t="s">
        <v>838</v>
      </c>
      <c r="R81" s="1120"/>
      <c r="S81" s="1120" t="s">
        <v>840</v>
      </c>
      <c r="T81" s="1120" t="s">
        <v>840</v>
      </c>
      <c r="U81" s="1120" t="s">
        <v>840</v>
      </c>
      <c r="V81" s="1120"/>
      <c r="W81" s="1120"/>
      <c r="X81" s="1120" t="s">
        <v>838</v>
      </c>
      <c r="Y81" s="1120"/>
      <c r="Z81" s="1120"/>
      <c r="AA81" s="1120" t="s">
        <v>838</v>
      </c>
      <c r="AB81" s="1120"/>
      <c r="AC81" s="1120"/>
      <c r="AD81" s="1120"/>
      <c r="AE81" s="1120" t="s">
        <v>838</v>
      </c>
      <c r="AF81" s="1120"/>
      <c r="AG81" s="1120"/>
      <c r="AH81" s="1120" t="s">
        <v>838</v>
      </c>
      <c r="AI81" s="1120"/>
      <c r="AJ81" s="1120"/>
      <c r="AK81" s="1114">
        <f t="shared" si="45"/>
        <v>27</v>
      </c>
      <c r="AL81" s="1115">
        <f>IF(D81="","",AQ81+AR81)</f>
        <v>3</v>
      </c>
      <c r="AM81" s="1115">
        <f t="shared" si="47"/>
        <v>8</v>
      </c>
      <c r="AN81" s="1116">
        <f t="shared" si="48"/>
        <v>0.29599999999999999</v>
      </c>
      <c r="AO81" s="3587"/>
      <c r="AP81" s="1035"/>
      <c r="AQ81" s="1117">
        <f t="shared" ref="AQ81:AQ82" si="50">+COUNTIF(F81:AJ81,"－")</f>
        <v>0</v>
      </c>
      <c r="AR81" s="1117">
        <f t="shared" si="49"/>
        <v>3</v>
      </c>
    </row>
    <row r="82" spans="2:44" s="1165" customFormat="1">
      <c r="B82" s="3582"/>
      <c r="C82" s="3585"/>
      <c r="D82" s="1126">
        <f>E$29</f>
        <v>0</v>
      </c>
      <c r="E82" s="1127"/>
      <c r="F82" s="1182"/>
      <c r="G82" s="1130"/>
      <c r="H82" s="1130"/>
      <c r="I82" s="1130"/>
      <c r="J82" s="1130"/>
      <c r="K82" s="1130"/>
      <c r="L82" s="1130"/>
      <c r="M82" s="1130"/>
      <c r="N82" s="1130"/>
      <c r="O82" s="1130"/>
      <c r="P82" s="1130"/>
      <c r="Q82" s="1130"/>
      <c r="R82" s="1130"/>
      <c r="S82" s="1130"/>
      <c r="T82" s="1130"/>
      <c r="U82" s="1130"/>
      <c r="V82" s="1130"/>
      <c r="W82" s="1130"/>
      <c r="X82" s="1130"/>
      <c r="Y82" s="1130"/>
      <c r="Z82" s="1130"/>
      <c r="AA82" s="1130"/>
      <c r="AB82" s="1130"/>
      <c r="AC82" s="1130"/>
      <c r="AD82" s="1130"/>
      <c r="AE82" s="1130"/>
      <c r="AF82" s="1130"/>
      <c r="AG82" s="1131"/>
      <c r="AH82" s="1131"/>
      <c r="AI82" s="1131"/>
      <c r="AJ82" s="1131"/>
      <c r="AK82" s="1114">
        <f t="shared" si="45"/>
        <v>30</v>
      </c>
      <c r="AL82" s="1115">
        <f t="shared" si="46"/>
        <v>0</v>
      </c>
      <c r="AM82" s="1132">
        <f t="shared" si="47"/>
        <v>0</v>
      </c>
      <c r="AN82" s="1116">
        <f t="shared" si="48"/>
        <v>0</v>
      </c>
      <c r="AO82" s="3587"/>
      <c r="AP82" s="1035"/>
      <c r="AQ82" s="1117">
        <f t="shared" si="50"/>
        <v>0</v>
      </c>
      <c r="AR82" s="1117">
        <f t="shared" si="49"/>
        <v>0</v>
      </c>
    </row>
    <row r="83" spans="2:44" s="1165" customFormat="1" ht="15" customHeight="1">
      <c r="B83" s="3580" t="s">
        <v>832</v>
      </c>
      <c r="C83" s="3583" t="s">
        <v>833</v>
      </c>
      <c r="D83" s="1103" t="s">
        <v>1947</v>
      </c>
      <c r="E83" s="1133" t="s">
        <v>1948</v>
      </c>
      <c r="F83" s="1105" t="s">
        <v>865</v>
      </c>
      <c r="G83" s="1106" t="s">
        <v>865</v>
      </c>
      <c r="H83" s="1106" t="s">
        <v>865</v>
      </c>
      <c r="I83" s="1106" t="s">
        <v>865</v>
      </c>
      <c r="J83" s="1106" t="s">
        <v>865</v>
      </c>
      <c r="K83" s="1106" t="s">
        <v>865</v>
      </c>
      <c r="L83" s="1106" t="s">
        <v>865</v>
      </c>
      <c r="M83" s="1106" t="s">
        <v>865</v>
      </c>
      <c r="N83" s="1106" t="s">
        <v>865</v>
      </c>
      <c r="O83" s="1106" t="s">
        <v>847</v>
      </c>
      <c r="P83" s="1106" t="s">
        <v>847</v>
      </c>
      <c r="Q83" s="1106" t="s">
        <v>847</v>
      </c>
      <c r="R83" s="1106" t="s">
        <v>847</v>
      </c>
      <c r="S83" s="1106" t="s">
        <v>847</v>
      </c>
      <c r="T83" s="1106" t="s">
        <v>847</v>
      </c>
      <c r="U83" s="1106" t="s">
        <v>865</v>
      </c>
      <c r="V83" s="1106" t="s">
        <v>865</v>
      </c>
      <c r="W83" s="1106" t="s">
        <v>865</v>
      </c>
      <c r="X83" s="1106" t="s">
        <v>865</v>
      </c>
      <c r="Y83" s="1106" t="s">
        <v>865</v>
      </c>
      <c r="Z83" s="1106" t="s">
        <v>865</v>
      </c>
      <c r="AA83" s="1106" t="s">
        <v>865</v>
      </c>
      <c r="AB83" s="1106"/>
      <c r="AC83" s="1106"/>
      <c r="AD83" s="1106"/>
      <c r="AE83" s="1106"/>
      <c r="AF83" s="1106"/>
      <c r="AG83" s="1134"/>
      <c r="AH83" s="1134"/>
      <c r="AI83" s="1134"/>
      <c r="AJ83" s="1134"/>
      <c r="AK83" s="1135"/>
      <c r="AL83" s="1117"/>
      <c r="AM83" s="1136"/>
      <c r="AN83" s="1137"/>
      <c r="AO83" s="3587"/>
      <c r="AP83" s="1035"/>
      <c r="AQ83" s="1039"/>
      <c r="AR83" s="1039"/>
    </row>
    <row r="84" spans="2:44" s="1165" customFormat="1">
      <c r="B84" s="3581"/>
      <c r="C84" s="3584"/>
      <c r="D84" s="1138" t="s">
        <v>1935</v>
      </c>
      <c r="E84" s="1110"/>
      <c r="F84" s="1168"/>
      <c r="G84" s="1175" t="s">
        <v>838</v>
      </c>
      <c r="H84" s="1175" t="s">
        <v>838</v>
      </c>
      <c r="I84" s="1175" t="s">
        <v>838</v>
      </c>
      <c r="J84" s="1175"/>
      <c r="K84" s="1175"/>
      <c r="L84" s="1175"/>
      <c r="M84" s="1175"/>
      <c r="N84" s="1175" t="s">
        <v>838</v>
      </c>
      <c r="O84" s="1175" t="s">
        <v>838</v>
      </c>
      <c r="P84" s="1175" t="s">
        <v>838</v>
      </c>
      <c r="Q84" s="1175"/>
      <c r="R84" s="1175" t="s">
        <v>840</v>
      </c>
      <c r="S84" s="1175" t="s">
        <v>840</v>
      </c>
      <c r="T84" s="1175" t="s">
        <v>840</v>
      </c>
      <c r="U84" s="1175" t="s">
        <v>838</v>
      </c>
      <c r="V84" s="1175" t="s">
        <v>838</v>
      </c>
      <c r="W84" s="1175" t="s">
        <v>838</v>
      </c>
      <c r="X84" s="1175"/>
      <c r="Y84" s="1175"/>
      <c r="Z84" s="1175"/>
      <c r="AA84" s="1175"/>
      <c r="AB84" s="1175" t="s">
        <v>838</v>
      </c>
      <c r="AC84" s="1175" t="s">
        <v>838</v>
      </c>
      <c r="AD84" s="1175" t="s">
        <v>838</v>
      </c>
      <c r="AE84" s="1175"/>
      <c r="AF84" s="1175"/>
      <c r="AG84" s="1175"/>
      <c r="AH84" s="1175"/>
      <c r="AI84" s="1175" t="s">
        <v>838</v>
      </c>
      <c r="AJ84" s="1175" t="s">
        <v>838</v>
      </c>
      <c r="AK84" s="1114">
        <f>IF(D84="","",COUNT($F$74:$AJ$74)-AL84)</f>
        <v>27</v>
      </c>
      <c r="AL84" s="1115">
        <f>IF(D84="","",AQ84+AR84)</f>
        <v>3</v>
      </c>
      <c r="AM84" s="1115">
        <f>IF(D84="","",COUNTIF(F84:AJ84,"休"))</f>
        <v>14</v>
      </c>
      <c r="AN84" s="1116">
        <f>IF(D84="","",IFERROR(ROUND(AM84/AK84,3),""))</f>
        <v>0.51900000000000002</v>
      </c>
      <c r="AO84" s="3587"/>
      <c r="AP84" s="1035"/>
      <c r="AQ84" s="1117">
        <f>+COUNTIF(F84:AJ84,"－")</f>
        <v>0</v>
      </c>
      <c r="AR84" s="1117">
        <f>+COUNTIF(F84:AJ84,"外")</f>
        <v>3</v>
      </c>
    </row>
    <row r="85" spans="2:44" s="1165" customFormat="1">
      <c r="B85" s="3581"/>
      <c r="C85" s="3584"/>
      <c r="D85" s="1118" t="s">
        <v>1936</v>
      </c>
      <c r="E85" s="1139"/>
      <c r="F85" s="1177"/>
      <c r="G85" s="1130"/>
      <c r="H85" s="1142"/>
      <c r="I85" s="1142"/>
      <c r="J85" s="1130" t="s">
        <v>838</v>
      </c>
      <c r="K85" s="1130" t="s">
        <v>838</v>
      </c>
      <c r="L85" s="1130" t="s">
        <v>838</v>
      </c>
      <c r="M85" s="1130"/>
      <c r="N85" s="1130"/>
      <c r="O85" s="1130" t="s">
        <v>840</v>
      </c>
      <c r="P85" s="1130" t="s">
        <v>840</v>
      </c>
      <c r="Q85" s="1142" t="s">
        <v>840</v>
      </c>
      <c r="R85" s="1142" t="s">
        <v>838</v>
      </c>
      <c r="S85" s="1130" t="s">
        <v>838</v>
      </c>
      <c r="T85" s="1130"/>
      <c r="U85" s="1130"/>
      <c r="V85" s="1142"/>
      <c r="W85" s="1142"/>
      <c r="X85" s="1130" t="s">
        <v>838</v>
      </c>
      <c r="Y85" s="1130" t="s">
        <v>838</v>
      </c>
      <c r="Z85" s="1130" t="s">
        <v>838</v>
      </c>
      <c r="AA85" s="1130"/>
      <c r="AB85" s="1130"/>
      <c r="AC85" s="1130"/>
      <c r="AD85" s="1130"/>
      <c r="AE85" s="1130" t="s">
        <v>838</v>
      </c>
      <c r="AF85" s="1130" t="s">
        <v>838</v>
      </c>
      <c r="AG85" s="1130" t="s">
        <v>838</v>
      </c>
      <c r="AH85" s="1130"/>
      <c r="AI85" s="1130"/>
      <c r="AJ85" s="1130"/>
      <c r="AK85" s="1114">
        <f t="shared" ref="AK85:AK87" si="51">IF(D85="","",COUNT($F$74:$AJ$74)-AL85)</f>
        <v>27</v>
      </c>
      <c r="AL85" s="1115">
        <f t="shared" ref="AL85:AL87" si="52">IF(D85="","",AQ85+AR85)</f>
        <v>3</v>
      </c>
      <c r="AM85" s="1115">
        <f t="shared" ref="AM85:AM87" si="53">IF(D85="","",COUNTIF(F85:AJ85,"休"))</f>
        <v>11</v>
      </c>
      <c r="AN85" s="1116">
        <f t="shared" ref="AN85:AN87" si="54">IF(D85="","",IFERROR(ROUND(AM85/AK85,3),""))</f>
        <v>0.40699999999999997</v>
      </c>
      <c r="AO85" s="3587"/>
      <c r="AP85" s="1035"/>
      <c r="AQ85" s="1117">
        <f>+COUNTIF(F85:AJ85,"－")</f>
        <v>0</v>
      </c>
      <c r="AR85" s="1117">
        <f>+COUNTIF(F85:AJ85,"外")</f>
        <v>3</v>
      </c>
    </row>
    <row r="86" spans="2:44" s="1165" customFormat="1">
      <c r="B86" s="3581"/>
      <c r="C86" s="3584"/>
      <c r="D86" s="1035"/>
      <c r="E86" s="1139"/>
      <c r="F86" s="1170"/>
      <c r="G86" s="1120"/>
      <c r="H86" s="1120"/>
      <c r="I86" s="1120"/>
      <c r="J86" s="1120"/>
      <c r="K86" s="1120"/>
      <c r="L86" s="1120"/>
      <c r="M86" s="1120"/>
      <c r="N86" s="1120"/>
      <c r="O86" s="1120"/>
      <c r="P86" s="1120"/>
      <c r="Q86" s="1120"/>
      <c r="R86" s="1120"/>
      <c r="S86" s="1120"/>
      <c r="T86" s="1120"/>
      <c r="U86" s="1120"/>
      <c r="V86" s="1120"/>
      <c r="W86" s="1120"/>
      <c r="X86" s="1120"/>
      <c r="Y86" s="1120"/>
      <c r="Z86" s="1120"/>
      <c r="AA86" s="1120"/>
      <c r="AB86" s="1120"/>
      <c r="AC86" s="1120"/>
      <c r="AD86" s="1120"/>
      <c r="AE86" s="1120"/>
      <c r="AF86" s="1120"/>
      <c r="AG86" s="1121"/>
      <c r="AH86" s="1121"/>
      <c r="AI86" s="1121"/>
      <c r="AJ86" s="1121"/>
      <c r="AK86" s="1114" t="str">
        <f t="shared" si="51"/>
        <v/>
      </c>
      <c r="AL86" s="1115" t="str">
        <f t="shared" si="52"/>
        <v/>
      </c>
      <c r="AM86" s="1115" t="str">
        <f t="shared" si="53"/>
        <v/>
      </c>
      <c r="AN86" s="1116" t="str">
        <f t="shared" si="54"/>
        <v/>
      </c>
      <c r="AO86" s="3587"/>
      <c r="AP86" s="1035"/>
      <c r="AQ86" s="1117">
        <f>+COUNTIF(F86:AJ86,"－")</f>
        <v>0</v>
      </c>
      <c r="AR86" s="1117">
        <f>+COUNTIF(F86:AJ86,"外")</f>
        <v>0</v>
      </c>
    </row>
    <row r="87" spans="2:44" s="1165" customFormat="1">
      <c r="B87" s="3581"/>
      <c r="C87" s="3585"/>
      <c r="D87" s="1140"/>
      <c r="E87" s="1141"/>
      <c r="F87" s="1183"/>
      <c r="G87" s="1142"/>
      <c r="H87" s="1142"/>
      <c r="I87" s="1142"/>
      <c r="J87" s="1142"/>
      <c r="K87" s="1142"/>
      <c r="L87" s="1142"/>
      <c r="M87" s="1142"/>
      <c r="N87" s="1142"/>
      <c r="O87" s="1142"/>
      <c r="P87" s="1142"/>
      <c r="Q87" s="1142"/>
      <c r="R87" s="1142"/>
      <c r="S87" s="1142"/>
      <c r="T87" s="1142"/>
      <c r="U87" s="1142"/>
      <c r="V87" s="1142"/>
      <c r="W87" s="1142"/>
      <c r="X87" s="1142"/>
      <c r="Y87" s="1142"/>
      <c r="Z87" s="1142"/>
      <c r="AA87" s="1142"/>
      <c r="AB87" s="1142"/>
      <c r="AC87" s="1142"/>
      <c r="AD87" s="1142"/>
      <c r="AE87" s="1142"/>
      <c r="AF87" s="1142"/>
      <c r="AG87" s="1113"/>
      <c r="AH87" s="1113"/>
      <c r="AI87" s="1113"/>
      <c r="AJ87" s="1113"/>
      <c r="AK87" s="1114" t="str">
        <f t="shared" si="51"/>
        <v/>
      </c>
      <c r="AL87" s="1115" t="str">
        <f t="shared" si="52"/>
        <v/>
      </c>
      <c r="AM87" s="1115" t="str">
        <f t="shared" si="53"/>
        <v/>
      </c>
      <c r="AN87" s="1116" t="str">
        <f t="shared" si="54"/>
        <v/>
      </c>
      <c r="AO87" s="3587"/>
      <c r="AP87" s="1035"/>
      <c r="AQ87" s="1117">
        <f>+COUNTIF(F87:AJ87,"－")</f>
        <v>0</v>
      </c>
      <c r="AR87" s="1117">
        <f>+COUNTIF(F87:AJ87,"外")</f>
        <v>0</v>
      </c>
    </row>
    <row r="88" spans="2:44" s="1165" customFormat="1" ht="15" customHeight="1">
      <c r="B88" s="3581"/>
      <c r="C88" s="3583" t="s">
        <v>834</v>
      </c>
      <c r="D88" s="1103" t="s">
        <v>1947</v>
      </c>
      <c r="E88" s="1143" t="s">
        <v>1948</v>
      </c>
      <c r="F88" s="1105" t="s">
        <v>865</v>
      </c>
      <c r="G88" s="1106" t="s">
        <v>865</v>
      </c>
      <c r="H88" s="1106" t="s">
        <v>865</v>
      </c>
      <c r="I88" s="1106" t="s">
        <v>865</v>
      </c>
      <c r="J88" s="1106" t="s">
        <v>865</v>
      </c>
      <c r="K88" s="1106" t="s">
        <v>865</v>
      </c>
      <c r="L88" s="1106" t="s">
        <v>865</v>
      </c>
      <c r="M88" s="1106" t="s">
        <v>865</v>
      </c>
      <c r="N88" s="1106" t="s">
        <v>865</v>
      </c>
      <c r="O88" s="1106"/>
      <c r="P88" s="1106"/>
      <c r="Q88" s="1106"/>
      <c r="R88" s="1106" t="s">
        <v>847</v>
      </c>
      <c r="S88" s="1106" t="s">
        <v>847</v>
      </c>
      <c r="T88" s="1106" t="s">
        <v>847</v>
      </c>
      <c r="U88" s="1106" t="s">
        <v>865</v>
      </c>
      <c r="V88" s="1106" t="s">
        <v>865</v>
      </c>
      <c r="W88" s="1106" t="s">
        <v>865</v>
      </c>
      <c r="X88" s="1106" t="s">
        <v>865</v>
      </c>
      <c r="Y88" s="1106" t="s">
        <v>865</v>
      </c>
      <c r="Z88" s="1106" t="s">
        <v>865</v>
      </c>
      <c r="AA88" s="1106" t="s">
        <v>865</v>
      </c>
      <c r="AB88" s="1106"/>
      <c r="AC88" s="1106"/>
      <c r="AD88" s="1106"/>
      <c r="AE88" s="1106"/>
      <c r="AF88" s="1106"/>
      <c r="AG88" s="1134"/>
      <c r="AH88" s="1134"/>
      <c r="AI88" s="1134"/>
      <c r="AJ88" s="1134"/>
      <c r="AK88" s="1135"/>
      <c r="AL88" s="1117"/>
      <c r="AM88" s="1144"/>
      <c r="AN88" s="1137"/>
      <c r="AO88" s="3587"/>
      <c r="AP88" s="1035"/>
      <c r="AQ88" s="1039"/>
      <c r="AR88" s="1039"/>
    </row>
    <row r="89" spans="2:44" s="1165" customFormat="1">
      <c r="B89" s="3581"/>
      <c r="C89" s="3584"/>
      <c r="D89" s="1145" t="s">
        <v>1936</v>
      </c>
      <c r="E89" s="1110"/>
      <c r="F89" s="1111"/>
      <c r="G89" s="1112" t="s">
        <v>838</v>
      </c>
      <c r="H89" s="1112"/>
      <c r="I89" s="1175" t="s">
        <v>838</v>
      </c>
      <c r="J89" s="1175"/>
      <c r="K89" s="1112" t="s">
        <v>838</v>
      </c>
      <c r="L89" s="1112"/>
      <c r="M89" s="1112" t="s">
        <v>838</v>
      </c>
      <c r="N89" s="1112"/>
      <c r="O89" s="1175" t="s">
        <v>838</v>
      </c>
      <c r="P89" s="1175"/>
      <c r="Q89" s="1112" t="s">
        <v>838</v>
      </c>
      <c r="R89" s="1112" t="s">
        <v>840</v>
      </c>
      <c r="S89" s="1112" t="s">
        <v>840</v>
      </c>
      <c r="T89" s="1112" t="s">
        <v>840</v>
      </c>
      <c r="U89" s="1175" t="s">
        <v>838</v>
      </c>
      <c r="V89" s="1175"/>
      <c r="W89" s="1112" t="s">
        <v>838</v>
      </c>
      <c r="X89" s="1112"/>
      <c r="Y89" s="1112" t="s">
        <v>838</v>
      </c>
      <c r="Z89" s="1112"/>
      <c r="AA89" s="1175" t="s">
        <v>838</v>
      </c>
      <c r="AB89" s="1175"/>
      <c r="AC89" s="1175" t="s">
        <v>838</v>
      </c>
      <c r="AD89" s="1175"/>
      <c r="AE89" s="1175" t="s">
        <v>838</v>
      </c>
      <c r="AF89" s="1175"/>
      <c r="AG89" s="1175" t="s">
        <v>838</v>
      </c>
      <c r="AH89" s="1175"/>
      <c r="AI89" s="1175" t="s">
        <v>838</v>
      </c>
      <c r="AJ89" s="1175"/>
      <c r="AK89" s="1114">
        <f>IF(D89="","",COUNT($F$74:$AJ$74)-AL89)</f>
        <v>27</v>
      </c>
      <c r="AL89" s="1115">
        <f>IF(D89="","",AQ89+AR89)</f>
        <v>3</v>
      </c>
      <c r="AM89" s="1115">
        <f>IF(D89="","",COUNTIF(F89:AJ89,"休"))</f>
        <v>14</v>
      </c>
      <c r="AN89" s="1116">
        <f>IF(D89="","",IFERROR(ROUND(AM89/AK89,3),""))</f>
        <v>0.51900000000000002</v>
      </c>
      <c r="AO89" s="3587"/>
      <c r="AP89" s="1035"/>
      <c r="AQ89" s="1117">
        <f>+COUNTIF(F89:AJ89,"－")</f>
        <v>0</v>
      </c>
      <c r="AR89" s="1117">
        <f>+COUNTIF(F89:AJ89,"外")</f>
        <v>3</v>
      </c>
    </row>
    <row r="90" spans="2:44" s="1165" customFormat="1">
      <c r="B90" s="3581"/>
      <c r="C90" s="3584"/>
      <c r="D90" s="1035"/>
      <c r="E90" s="1139"/>
      <c r="F90" s="1119"/>
      <c r="G90" s="1120"/>
      <c r="H90" s="1120"/>
      <c r="I90" s="1120"/>
      <c r="J90" s="1120"/>
      <c r="K90" s="1120"/>
      <c r="L90" s="1120"/>
      <c r="M90" s="1120"/>
      <c r="N90" s="1120"/>
      <c r="O90" s="1120"/>
      <c r="P90" s="1120"/>
      <c r="Q90" s="1120"/>
      <c r="R90" s="1120"/>
      <c r="S90" s="1120"/>
      <c r="T90" s="1120"/>
      <c r="U90" s="1120"/>
      <c r="V90" s="1120"/>
      <c r="W90" s="1120"/>
      <c r="X90" s="1120"/>
      <c r="Y90" s="1120"/>
      <c r="Z90" s="1120"/>
      <c r="AA90" s="1120"/>
      <c r="AB90" s="1120"/>
      <c r="AC90" s="1120"/>
      <c r="AD90" s="1120"/>
      <c r="AE90" s="1120"/>
      <c r="AF90" s="1120"/>
      <c r="AG90" s="1121"/>
      <c r="AH90" s="1121"/>
      <c r="AI90" s="1121"/>
      <c r="AJ90" s="1121"/>
      <c r="AK90" s="1114" t="str">
        <f>IF(D90="","",COUNT($F$74:$AJ$74)-AL90)</f>
        <v/>
      </c>
      <c r="AL90" s="1115" t="str">
        <f>IF(D90="","",AQ90+AR90)</f>
        <v/>
      </c>
      <c r="AM90" s="1115" t="str">
        <f t="shared" ref="AM90:AM92" si="55">IF(D90="","",COUNTIF(F90:AJ90,"休"))</f>
        <v/>
      </c>
      <c r="AN90" s="1116" t="str">
        <f t="shared" ref="AN90:AN92" si="56">IF(D90="","",IFERROR(ROUND(AM90/AK90,3),""))</f>
        <v/>
      </c>
      <c r="AO90" s="3587"/>
      <c r="AP90" s="1035"/>
      <c r="AQ90" s="1117">
        <f>+COUNTIF(F90:AJ90,"－")</f>
        <v>0</v>
      </c>
      <c r="AR90" s="1117">
        <f>+COUNTIF(F90:AJ90,"外")</f>
        <v>0</v>
      </c>
    </row>
    <row r="91" spans="2:44" s="1165" customFormat="1">
      <c r="B91" s="3581"/>
      <c r="C91" s="3584"/>
      <c r="D91" s="1147"/>
      <c r="E91" s="1139"/>
      <c r="F91" s="1119"/>
      <c r="G91" s="1120"/>
      <c r="H91" s="1120"/>
      <c r="I91" s="1120"/>
      <c r="J91" s="1120"/>
      <c r="K91" s="1120"/>
      <c r="L91" s="1120"/>
      <c r="M91" s="1120"/>
      <c r="N91" s="1120"/>
      <c r="O91" s="1120"/>
      <c r="P91" s="1120"/>
      <c r="Q91" s="1120"/>
      <c r="R91" s="1120"/>
      <c r="S91" s="1120"/>
      <c r="T91" s="1120"/>
      <c r="U91" s="1120"/>
      <c r="V91" s="1120"/>
      <c r="W91" s="1120"/>
      <c r="X91" s="1120"/>
      <c r="Y91" s="1120"/>
      <c r="Z91" s="1120"/>
      <c r="AA91" s="1120"/>
      <c r="AB91" s="1120"/>
      <c r="AC91" s="1120"/>
      <c r="AD91" s="1120"/>
      <c r="AE91" s="1120"/>
      <c r="AF91" s="1120"/>
      <c r="AG91" s="1121"/>
      <c r="AH91" s="1121"/>
      <c r="AI91" s="1121"/>
      <c r="AJ91" s="1121"/>
      <c r="AK91" s="1114" t="str">
        <f>IF(D91="","",COUNT($F$74:$AJ$74)-AL91)</f>
        <v/>
      </c>
      <c r="AL91" s="1115" t="str">
        <f t="shared" ref="AL91:AL92" si="57">IF(D91="","",AQ91+AR91)</f>
        <v/>
      </c>
      <c r="AM91" s="1115" t="str">
        <f t="shared" si="55"/>
        <v/>
      </c>
      <c r="AN91" s="1116" t="str">
        <f t="shared" si="56"/>
        <v/>
      </c>
      <c r="AO91" s="3587"/>
      <c r="AP91" s="1035"/>
      <c r="AQ91" s="1117">
        <f>+COUNTIF(F91:AJ91,"－")</f>
        <v>0</v>
      </c>
      <c r="AR91" s="1117">
        <f>+COUNTIF(F91:AJ91,"外")</f>
        <v>0</v>
      </c>
    </row>
    <row r="92" spans="2:44" s="1165" customFormat="1" ht="13.8" thickBot="1">
      <c r="B92" s="3582"/>
      <c r="C92" s="3585"/>
      <c r="D92" s="1140"/>
      <c r="E92" s="1141"/>
      <c r="F92" s="1182"/>
      <c r="G92" s="1129"/>
      <c r="H92" s="1129"/>
      <c r="I92" s="1129"/>
      <c r="J92" s="1129"/>
      <c r="K92" s="1129"/>
      <c r="L92" s="1129"/>
      <c r="M92" s="1129"/>
      <c r="N92" s="1129"/>
      <c r="O92" s="1129"/>
      <c r="P92" s="1129"/>
      <c r="Q92" s="1129"/>
      <c r="R92" s="1129"/>
      <c r="S92" s="1129"/>
      <c r="T92" s="1129"/>
      <c r="U92" s="1129"/>
      <c r="V92" s="1129"/>
      <c r="W92" s="1129"/>
      <c r="X92" s="1129"/>
      <c r="Y92" s="1129"/>
      <c r="Z92" s="1129"/>
      <c r="AA92" s="1129"/>
      <c r="AB92" s="1129"/>
      <c r="AC92" s="1129"/>
      <c r="AD92" s="1129"/>
      <c r="AE92" s="1129"/>
      <c r="AF92" s="1129"/>
      <c r="AG92" s="1149"/>
      <c r="AH92" s="1149"/>
      <c r="AI92" s="1149"/>
      <c r="AJ92" s="1149"/>
      <c r="AK92" s="1150" t="str">
        <f t="shared" ref="AK92" si="58">IF(D92="","",COUNT($F$74:$AJ$74)-AL92)</f>
        <v/>
      </c>
      <c r="AL92" s="1132" t="str">
        <f t="shared" si="57"/>
        <v/>
      </c>
      <c r="AM92" s="1132" t="str">
        <f t="shared" si="55"/>
        <v/>
      </c>
      <c r="AN92" s="1116" t="str">
        <f t="shared" si="56"/>
        <v/>
      </c>
      <c r="AO92" s="3588"/>
      <c r="AP92" s="1035"/>
      <c r="AQ92" s="1117">
        <f>+COUNTIF(F92:AJ92,"－")</f>
        <v>0</v>
      </c>
      <c r="AR92" s="1117">
        <f>+COUNTIF(F92:AJ92,"外")</f>
        <v>0</v>
      </c>
    </row>
    <row r="93" spans="2:44" ht="13.8" thickBot="1">
      <c r="B93" s="1152"/>
      <c r="C93" s="1153"/>
      <c r="D93" s="1147"/>
      <c r="E93" s="1089"/>
      <c r="F93" s="1113"/>
      <c r="G93" s="1113"/>
      <c r="H93" s="1113"/>
      <c r="I93" s="1113"/>
      <c r="J93" s="1113"/>
      <c r="K93" s="1113"/>
      <c r="L93" s="1113"/>
      <c r="M93" s="1113"/>
      <c r="N93" s="1113"/>
      <c r="O93" s="1113"/>
      <c r="P93" s="1113"/>
      <c r="Q93" s="1113"/>
      <c r="R93" s="1113"/>
      <c r="S93" s="1113"/>
      <c r="T93" s="1113"/>
      <c r="U93" s="1113"/>
      <c r="V93" s="1113"/>
      <c r="W93" s="1113"/>
      <c r="X93" s="1113"/>
      <c r="Y93" s="1113"/>
      <c r="Z93" s="1113"/>
      <c r="AA93" s="1113"/>
      <c r="AB93" s="1113"/>
      <c r="AC93" s="1113"/>
      <c r="AD93" s="1113"/>
      <c r="AE93" s="1113"/>
      <c r="AF93" s="1113"/>
      <c r="AG93" s="1113"/>
      <c r="AH93" s="1113"/>
      <c r="AI93" s="1113"/>
      <c r="AJ93" s="1113"/>
      <c r="AK93" s="1154"/>
      <c r="AL93" s="1155"/>
      <c r="AN93" s="1156" t="s">
        <v>1952</v>
      </c>
      <c r="AO93" s="1157" t="str">
        <f>IF(AO77&gt;=0.285,"OK","NG")</f>
        <v>OK</v>
      </c>
      <c r="AQ93" s="1155"/>
      <c r="AR93" s="1155"/>
    </row>
    <row r="94" spans="2:44" s="1165" customFormat="1">
      <c r="E94" s="1184"/>
      <c r="F94" s="1184"/>
      <c r="G94" s="1184"/>
      <c r="H94" s="1184"/>
      <c r="I94" s="1184"/>
      <c r="J94" s="1184"/>
      <c r="K94" s="1184"/>
      <c r="L94" s="1184"/>
      <c r="M94" s="1184"/>
      <c r="N94" s="1184"/>
      <c r="O94" s="1184"/>
      <c r="P94" s="1184"/>
      <c r="Q94" s="1184"/>
      <c r="R94" s="1184"/>
      <c r="S94" s="1184"/>
      <c r="T94" s="1184"/>
      <c r="U94" s="1184"/>
      <c r="V94" s="1184"/>
      <c r="W94" s="1184"/>
      <c r="X94" s="1184"/>
      <c r="Y94" s="1184"/>
      <c r="Z94" s="1184"/>
      <c r="AA94" s="1184"/>
      <c r="AB94" s="1184"/>
      <c r="AC94" s="1184"/>
      <c r="AD94" s="1184"/>
      <c r="AE94" s="1184"/>
      <c r="AF94" s="1184"/>
      <c r="AG94" s="1184"/>
      <c r="AH94" s="1184"/>
      <c r="AI94" s="1184"/>
      <c r="AJ94" s="1184"/>
      <c r="AL94" s="1184"/>
      <c r="AN94" s="1185"/>
    </row>
    <row r="95" spans="2:44" hidden="1">
      <c r="F95" s="1036">
        <f>YEAR(F98)</f>
        <v>2025</v>
      </c>
      <c r="G95" s="1036">
        <f>MONTH(F98)</f>
        <v>10</v>
      </c>
    </row>
    <row r="96" spans="2:44">
      <c r="B96" s="3589"/>
      <c r="C96" s="3590"/>
      <c r="D96" s="3591"/>
      <c r="E96" s="1159" t="s">
        <v>1940</v>
      </c>
      <c r="F96" s="3598">
        <f>F98</f>
        <v>45931</v>
      </c>
      <c r="G96" s="3599"/>
      <c r="H96" s="3599"/>
      <c r="I96" s="3599"/>
      <c r="J96" s="3599"/>
      <c r="K96" s="3599"/>
      <c r="L96" s="3599"/>
      <c r="M96" s="3599"/>
      <c r="N96" s="3599"/>
      <c r="O96" s="3599"/>
      <c r="P96" s="3599"/>
      <c r="Q96" s="3599"/>
      <c r="R96" s="3599"/>
      <c r="S96" s="3599"/>
      <c r="T96" s="3599"/>
      <c r="U96" s="3599"/>
      <c r="V96" s="3599"/>
      <c r="W96" s="3599"/>
      <c r="X96" s="3599"/>
      <c r="Y96" s="3599"/>
      <c r="Z96" s="3599"/>
      <c r="AA96" s="3599"/>
      <c r="AB96" s="3599"/>
      <c r="AC96" s="3599"/>
      <c r="AD96" s="3599"/>
      <c r="AE96" s="3599"/>
      <c r="AF96" s="3599"/>
      <c r="AG96" s="3599"/>
      <c r="AH96" s="3599"/>
      <c r="AI96" s="3599"/>
      <c r="AJ96" s="3599"/>
      <c r="AK96" s="3601" t="s">
        <v>835</v>
      </c>
      <c r="AL96" s="3604" t="s">
        <v>836</v>
      </c>
      <c r="AM96" s="3607" t="s">
        <v>828</v>
      </c>
      <c r="AN96" s="3555" t="s">
        <v>1941</v>
      </c>
      <c r="AO96" s="3553" t="s">
        <v>1942</v>
      </c>
      <c r="AQ96" s="3576" t="s">
        <v>1943</v>
      </c>
      <c r="AR96" s="3576" t="s">
        <v>864</v>
      </c>
    </row>
    <row r="97" spans="2:44" ht="13.5" hidden="1" customHeight="1">
      <c r="B97" s="3592"/>
      <c r="C97" s="3593"/>
      <c r="D97" s="3594"/>
      <c r="E97" s="1160"/>
      <c r="F97" s="1096">
        <f>DATE($F95,$G95,1)</f>
        <v>45931</v>
      </c>
      <c r="G97" s="1096">
        <f t="shared" ref="G97:AJ97" si="59">F97+1</f>
        <v>45932</v>
      </c>
      <c r="H97" s="1096">
        <f t="shared" si="59"/>
        <v>45933</v>
      </c>
      <c r="I97" s="1096">
        <f t="shared" si="59"/>
        <v>45934</v>
      </c>
      <c r="J97" s="1096">
        <f t="shared" si="59"/>
        <v>45935</v>
      </c>
      <c r="K97" s="1096">
        <f t="shared" si="59"/>
        <v>45936</v>
      </c>
      <c r="L97" s="1096">
        <f t="shared" si="59"/>
        <v>45937</v>
      </c>
      <c r="M97" s="1096">
        <f t="shared" si="59"/>
        <v>45938</v>
      </c>
      <c r="N97" s="1096">
        <f t="shared" si="59"/>
        <v>45939</v>
      </c>
      <c r="O97" s="1096">
        <f t="shared" si="59"/>
        <v>45940</v>
      </c>
      <c r="P97" s="1096">
        <f t="shared" si="59"/>
        <v>45941</v>
      </c>
      <c r="Q97" s="1096">
        <f t="shared" si="59"/>
        <v>45942</v>
      </c>
      <c r="R97" s="1096">
        <f t="shared" si="59"/>
        <v>45943</v>
      </c>
      <c r="S97" s="1096">
        <f t="shared" si="59"/>
        <v>45944</v>
      </c>
      <c r="T97" s="1096">
        <f t="shared" si="59"/>
        <v>45945</v>
      </c>
      <c r="U97" s="1096">
        <f t="shared" si="59"/>
        <v>45946</v>
      </c>
      <c r="V97" s="1096">
        <f t="shared" si="59"/>
        <v>45947</v>
      </c>
      <c r="W97" s="1096">
        <f t="shared" si="59"/>
        <v>45948</v>
      </c>
      <c r="X97" s="1096">
        <f t="shared" si="59"/>
        <v>45949</v>
      </c>
      <c r="Y97" s="1096">
        <f t="shared" si="59"/>
        <v>45950</v>
      </c>
      <c r="Z97" s="1096">
        <f t="shared" si="59"/>
        <v>45951</v>
      </c>
      <c r="AA97" s="1096">
        <f t="shared" si="59"/>
        <v>45952</v>
      </c>
      <c r="AB97" s="1096">
        <f t="shared" si="59"/>
        <v>45953</v>
      </c>
      <c r="AC97" s="1096">
        <f t="shared" si="59"/>
        <v>45954</v>
      </c>
      <c r="AD97" s="1096">
        <f t="shared" si="59"/>
        <v>45955</v>
      </c>
      <c r="AE97" s="1096">
        <f t="shared" si="59"/>
        <v>45956</v>
      </c>
      <c r="AF97" s="1096">
        <f t="shared" si="59"/>
        <v>45957</v>
      </c>
      <c r="AG97" s="1096">
        <f t="shared" si="59"/>
        <v>45958</v>
      </c>
      <c r="AH97" s="1096">
        <f t="shared" si="59"/>
        <v>45959</v>
      </c>
      <c r="AI97" s="1096">
        <f t="shared" si="59"/>
        <v>45960</v>
      </c>
      <c r="AJ97" s="1096">
        <f t="shared" si="59"/>
        <v>45961</v>
      </c>
      <c r="AK97" s="3602"/>
      <c r="AL97" s="3605"/>
      <c r="AM97" s="3608"/>
      <c r="AN97" s="3555"/>
      <c r="AO97" s="3553"/>
      <c r="AQ97" s="3576"/>
      <c r="AR97" s="3576"/>
    </row>
    <row r="98" spans="2:44">
      <c r="B98" s="3592"/>
      <c r="C98" s="3593"/>
      <c r="D98" s="3594"/>
      <c r="E98" s="1161" t="s">
        <v>1944</v>
      </c>
      <c r="F98" s="1162">
        <f>IF(EDATE(F73,1)&gt;$F$7,"",EDATE(F73,1))</f>
        <v>45931</v>
      </c>
      <c r="G98" s="1096">
        <f t="shared" ref="G98:AJ98" si="60">IF(G97&gt;$F$7,"",IF(F98=EOMONTH(DATE($F95,$G95,1),0),"",IF(F98="","",F98+1)))</f>
        <v>45932</v>
      </c>
      <c r="H98" s="1096">
        <f t="shared" si="60"/>
        <v>45933</v>
      </c>
      <c r="I98" s="1096">
        <f t="shared" si="60"/>
        <v>45934</v>
      </c>
      <c r="J98" s="1096">
        <f t="shared" si="60"/>
        <v>45935</v>
      </c>
      <c r="K98" s="1096">
        <f t="shared" si="60"/>
        <v>45936</v>
      </c>
      <c r="L98" s="1096">
        <f t="shared" si="60"/>
        <v>45937</v>
      </c>
      <c r="M98" s="1096">
        <f t="shared" si="60"/>
        <v>45938</v>
      </c>
      <c r="N98" s="1096">
        <f t="shared" si="60"/>
        <v>45939</v>
      </c>
      <c r="O98" s="1096">
        <f t="shared" si="60"/>
        <v>45940</v>
      </c>
      <c r="P98" s="1096">
        <f t="shared" si="60"/>
        <v>45941</v>
      </c>
      <c r="Q98" s="1096">
        <f t="shared" si="60"/>
        <v>45942</v>
      </c>
      <c r="R98" s="1096">
        <f t="shared" si="60"/>
        <v>45943</v>
      </c>
      <c r="S98" s="1096">
        <f t="shared" si="60"/>
        <v>45944</v>
      </c>
      <c r="T98" s="1096">
        <f t="shared" si="60"/>
        <v>45945</v>
      </c>
      <c r="U98" s="1096">
        <f t="shared" si="60"/>
        <v>45946</v>
      </c>
      <c r="V98" s="1096">
        <f t="shared" si="60"/>
        <v>45947</v>
      </c>
      <c r="W98" s="1096">
        <f t="shared" si="60"/>
        <v>45948</v>
      </c>
      <c r="X98" s="1096">
        <f t="shared" si="60"/>
        <v>45949</v>
      </c>
      <c r="Y98" s="1096">
        <f t="shared" si="60"/>
        <v>45950</v>
      </c>
      <c r="Z98" s="1096">
        <f t="shared" si="60"/>
        <v>45951</v>
      </c>
      <c r="AA98" s="1096">
        <f t="shared" si="60"/>
        <v>45952</v>
      </c>
      <c r="AB98" s="1096">
        <f t="shared" si="60"/>
        <v>45953</v>
      </c>
      <c r="AC98" s="1096">
        <f t="shared" si="60"/>
        <v>45954</v>
      </c>
      <c r="AD98" s="1096">
        <f t="shared" si="60"/>
        <v>45955</v>
      </c>
      <c r="AE98" s="1096">
        <f t="shared" si="60"/>
        <v>45956</v>
      </c>
      <c r="AF98" s="1096">
        <f t="shared" si="60"/>
        <v>45957</v>
      </c>
      <c r="AG98" s="1096">
        <f t="shared" si="60"/>
        <v>45958</v>
      </c>
      <c r="AH98" s="1096">
        <f t="shared" si="60"/>
        <v>45959</v>
      </c>
      <c r="AI98" s="1096">
        <f t="shared" si="60"/>
        <v>45960</v>
      </c>
      <c r="AJ98" s="1096">
        <f t="shared" si="60"/>
        <v>45961</v>
      </c>
      <c r="AK98" s="3602"/>
      <c r="AL98" s="3605"/>
      <c r="AM98" s="3608"/>
      <c r="AN98" s="3555"/>
      <c r="AO98" s="3553"/>
      <c r="AQ98" s="3576"/>
      <c r="AR98" s="3576"/>
    </row>
    <row r="99" spans="2:44" s="1165" customFormat="1">
      <c r="B99" s="3595"/>
      <c r="C99" s="3596"/>
      <c r="D99" s="3597"/>
      <c r="E99" s="1163" t="s">
        <v>820</v>
      </c>
      <c r="F99" s="1164" t="str">
        <f>IFERROR(TEXT(WEEKDAY(+F98),"aaa"),"")</f>
        <v>水</v>
      </c>
      <c r="G99" s="1164" t="str">
        <f t="shared" ref="G99:AJ99" si="61">IFERROR(TEXT(WEEKDAY(+G98),"aaa"),"")</f>
        <v>木</v>
      </c>
      <c r="H99" s="1164" t="str">
        <f t="shared" si="61"/>
        <v>金</v>
      </c>
      <c r="I99" s="1164" t="str">
        <f t="shared" si="61"/>
        <v>土</v>
      </c>
      <c r="J99" s="1164" t="str">
        <f t="shared" si="61"/>
        <v>日</v>
      </c>
      <c r="K99" s="1164" t="str">
        <f t="shared" si="61"/>
        <v>月</v>
      </c>
      <c r="L99" s="1164" t="str">
        <f t="shared" si="61"/>
        <v>火</v>
      </c>
      <c r="M99" s="1164" t="str">
        <f t="shared" si="61"/>
        <v>水</v>
      </c>
      <c r="N99" s="1164" t="str">
        <f t="shared" si="61"/>
        <v>木</v>
      </c>
      <c r="O99" s="1164" t="str">
        <f t="shared" si="61"/>
        <v>金</v>
      </c>
      <c r="P99" s="1164" t="str">
        <f t="shared" si="61"/>
        <v>土</v>
      </c>
      <c r="Q99" s="1164" t="str">
        <f t="shared" si="61"/>
        <v>日</v>
      </c>
      <c r="R99" s="1164" t="str">
        <f t="shared" si="61"/>
        <v>月</v>
      </c>
      <c r="S99" s="1164" t="str">
        <f t="shared" si="61"/>
        <v>火</v>
      </c>
      <c r="T99" s="1164" t="str">
        <f t="shared" si="61"/>
        <v>水</v>
      </c>
      <c r="U99" s="1164" t="str">
        <f t="shared" si="61"/>
        <v>木</v>
      </c>
      <c r="V99" s="1164" t="str">
        <f t="shared" si="61"/>
        <v>金</v>
      </c>
      <c r="W99" s="1164" t="str">
        <f t="shared" si="61"/>
        <v>土</v>
      </c>
      <c r="X99" s="1164" t="str">
        <f t="shared" si="61"/>
        <v>日</v>
      </c>
      <c r="Y99" s="1164" t="str">
        <f t="shared" si="61"/>
        <v>月</v>
      </c>
      <c r="Z99" s="1164" t="str">
        <f t="shared" si="61"/>
        <v>火</v>
      </c>
      <c r="AA99" s="1164" t="str">
        <f t="shared" si="61"/>
        <v>水</v>
      </c>
      <c r="AB99" s="1164" t="str">
        <f t="shared" si="61"/>
        <v>木</v>
      </c>
      <c r="AC99" s="1164" t="str">
        <f t="shared" si="61"/>
        <v>金</v>
      </c>
      <c r="AD99" s="1164" t="str">
        <f t="shared" si="61"/>
        <v>土</v>
      </c>
      <c r="AE99" s="1164" t="str">
        <f t="shared" si="61"/>
        <v>日</v>
      </c>
      <c r="AF99" s="1164" t="str">
        <f t="shared" si="61"/>
        <v>月</v>
      </c>
      <c r="AG99" s="1164" t="str">
        <f t="shared" si="61"/>
        <v>火</v>
      </c>
      <c r="AH99" s="1164" t="str">
        <f t="shared" si="61"/>
        <v>水</v>
      </c>
      <c r="AI99" s="1164" t="str">
        <f t="shared" si="61"/>
        <v>木</v>
      </c>
      <c r="AJ99" s="1164" t="str">
        <f t="shared" si="61"/>
        <v>金</v>
      </c>
      <c r="AK99" s="3602"/>
      <c r="AL99" s="3605"/>
      <c r="AM99" s="3608"/>
      <c r="AN99" s="3555"/>
      <c r="AO99" s="3553"/>
      <c r="AP99" s="1035"/>
      <c r="AQ99" s="3576"/>
      <c r="AR99" s="3576"/>
    </row>
    <row r="100" spans="2:44" s="1165" customFormat="1" ht="21" customHeight="1">
      <c r="B100" s="1166" t="s">
        <v>1945</v>
      </c>
      <c r="C100" s="1167" t="s">
        <v>1959</v>
      </c>
      <c r="D100" s="1103" t="s">
        <v>1947</v>
      </c>
      <c r="E100" s="1104" t="s">
        <v>1948</v>
      </c>
      <c r="F100" s="1105"/>
      <c r="G100" s="1106"/>
      <c r="H100" s="1106"/>
      <c r="I100" s="1106"/>
      <c r="J100" s="1106"/>
      <c r="K100" s="1106"/>
      <c r="L100" s="1106"/>
      <c r="M100" s="1106"/>
      <c r="N100" s="1106"/>
      <c r="O100" s="1106"/>
      <c r="P100" s="1106"/>
      <c r="Q100" s="1106"/>
      <c r="R100" s="1106"/>
      <c r="S100" s="1106"/>
      <c r="T100" s="1106"/>
      <c r="U100" s="1106"/>
      <c r="V100" s="1106"/>
      <c r="W100" s="1106"/>
      <c r="X100" s="1106"/>
      <c r="Y100" s="1106"/>
      <c r="Z100" s="1106"/>
      <c r="AA100" s="1106"/>
      <c r="AB100" s="1106"/>
      <c r="AC100" s="1106"/>
      <c r="AD100" s="1106"/>
      <c r="AE100" s="1106"/>
      <c r="AF100" s="1106"/>
      <c r="AG100" s="1134"/>
      <c r="AH100" s="1134"/>
      <c r="AI100" s="1134"/>
      <c r="AJ100" s="1134"/>
      <c r="AK100" s="3603"/>
      <c r="AL100" s="3606"/>
      <c r="AM100" s="3609"/>
      <c r="AN100" s="1108" t="s">
        <v>1958</v>
      </c>
      <c r="AO100" s="1107" t="s">
        <v>863</v>
      </c>
      <c r="AP100" s="1035"/>
      <c r="AQ100" s="3577"/>
      <c r="AR100" s="3577"/>
    </row>
    <row r="101" spans="2:44" s="1165" customFormat="1" ht="13.5" customHeight="1">
      <c r="B101" s="3580" t="s">
        <v>830</v>
      </c>
      <c r="C101" s="3583" t="s">
        <v>831</v>
      </c>
      <c r="D101" s="1109" t="s">
        <v>1935</v>
      </c>
      <c r="E101" s="1110"/>
      <c r="F101" s="1111" t="s">
        <v>838</v>
      </c>
      <c r="G101" s="1112"/>
      <c r="H101" s="1112"/>
      <c r="I101" s="1112"/>
      <c r="J101" s="1175"/>
      <c r="K101" s="1175"/>
      <c r="L101" s="1175" t="s">
        <v>838</v>
      </c>
      <c r="M101" s="1175" t="s">
        <v>838</v>
      </c>
      <c r="N101" s="1175"/>
      <c r="O101" s="1175"/>
      <c r="P101" s="1175"/>
      <c r="Q101" s="1175"/>
      <c r="R101" s="1175"/>
      <c r="S101" s="1175" t="s">
        <v>838</v>
      </c>
      <c r="T101" s="1175" t="s">
        <v>838</v>
      </c>
      <c r="U101" s="1175"/>
      <c r="V101" s="1175"/>
      <c r="W101" s="1175"/>
      <c r="X101" s="1175"/>
      <c r="Y101" s="1175"/>
      <c r="Z101" s="1175" t="s">
        <v>838</v>
      </c>
      <c r="AA101" s="1175" t="s">
        <v>838</v>
      </c>
      <c r="AB101" s="1175"/>
      <c r="AC101" s="1175"/>
      <c r="AD101" s="1175"/>
      <c r="AE101" s="1175"/>
      <c r="AF101" s="1175"/>
      <c r="AG101" s="1175" t="s">
        <v>838</v>
      </c>
      <c r="AH101" s="1175" t="s">
        <v>838</v>
      </c>
      <c r="AI101" s="1181"/>
      <c r="AJ101" s="1181"/>
      <c r="AK101" s="1114">
        <f>IF(D101="","",COUNT($F$98:$AJ$98)-AL101)</f>
        <v>31</v>
      </c>
      <c r="AL101" s="1115">
        <f>IF(D101="","",AQ101+AR101)</f>
        <v>0</v>
      </c>
      <c r="AM101" s="1115">
        <f>IF(D101="","",COUNTIF(F101:AJ101,"休"))</f>
        <v>9</v>
      </c>
      <c r="AN101" s="1116">
        <f>IF(D101="","",IFERROR(ROUND(AM101/AK101,3),""))</f>
        <v>0.28999999999999998</v>
      </c>
      <c r="AO101" s="3586">
        <f>ROUND(AVERAGE(AN101:AN116),3)</f>
        <v>0.312</v>
      </c>
      <c r="AP101" s="1035"/>
      <c r="AQ101" s="1117">
        <f>+COUNTIF(F101:AJ101,"－")</f>
        <v>0</v>
      </c>
      <c r="AR101" s="1117">
        <f>+COUNTIF(F101:AJ101,"外")</f>
        <v>0</v>
      </c>
    </row>
    <row r="102" spans="2:44" s="1165" customFormat="1" ht="13.5" customHeight="1">
      <c r="B102" s="3581"/>
      <c r="C102" s="3584"/>
      <c r="D102" s="1118" t="s">
        <v>1936</v>
      </c>
      <c r="E102" s="1110"/>
      <c r="F102" s="1170"/>
      <c r="G102" s="1120"/>
      <c r="H102" s="1120"/>
      <c r="I102" s="1120"/>
      <c r="J102" s="1142" t="s">
        <v>838</v>
      </c>
      <c r="K102" s="1142" t="s">
        <v>838</v>
      </c>
      <c r="L102" s="1130"/>
      <c r="M102" s="1130"/>
      <c r="N102" s="1130"/>
      <c r="O102" s="1130"/>
      <c r="P102" s="1130"/>
      <c r="Q102" s="1142" t="s">
        <v>838</v>
      </c>
      <c r="R102" s="1142" t="s">
        <v>838</v>
      </c>
      <c r="S102" s="1130"/>
      <c r="T102" s="1130"/>
      <c r="U102" s="1130"/>
      <c r="V102" s="1130"/>
      <c r="W102" s="1130"/>
      <c r="X102" s="1142" t="s">
        <v>838</v>
      </c>
      <c r="Y102" s="1142" t="s">
        <v>838</v>
      </c>
      <c r="Z102" s="1130"/>
      <c r="AA102" s="1130"/>
      <c r="AB102" s="1130"/>
      <c r="AC102" s="1130"/>
      <c r="AD102" s="1130"/>
      <c r="AE102" s="1142" t="s">
        <v>838</v>
      </c>
      <c r="AF102" s="1142" t="s">
        <v>838</v>
      </c>
      <c r="AG102" s="1186"/>
      <c r="AH102" s="1130"/>
      <c r="AI102" s="1120"/>
      <c r="AJ102" s="1171"/>
      <c r="AK102" s="1114">
        <f t="shared" ref="AK102:AK106" si="62">IF(D102="","",COUNT($F$98:$AJ$98)-AL102)</f>
        <v>31</v>
      </c>
      <c r="AL102" s="1115">
        <f t="shared" ref="AL102:AL106" si="63">IF(D102="","",AQ102+AR102)</f>
        <v>0</v>
      </c>
      <c r="AM102" s="1115">
        <f t="shared" ref="AM102:AM106" si="64">IF(D102="","",COUNTIF(F102:AJ102,"休"))</f>
        <v>8</v>
      </c>
      <c r="AN102" s="1116">
        <f t="shared" ref="AN102:AN106" si="65">IF(D102="","",IFERROR(ROUND(AM102/AK102,3),""))</f>
        <v>0.25800000000000001</v>
      </c>
      <c r="AO102" s="3587"/>
      <c r="AP102" s="1035"/>
      <c r="AQ102" s="1117">
        <f>+COUNTIF(F102:AJ102,"－")</f>
        <v>0</v>
      </c>
      <c r="AR102" s="1117">
        <f>+COUNTIF(F102:AJ102,"外")</f>
        <v>0</v>
      </c>
    </row>
    <row r="103" spans="2:44" s="1165" customFormat="1">
      <c r="B103" s="3581"/>
      <c r="C103" s="3584"/>
      <c r="D103" s="1124" t="s">
        <v>1937</v>
      </c>
      <c r="E103" s="1110"/>
      <c r="F103" s="1170"/>
      <c r="G103" s="1120" t="s">
        <v>838</v>
      </c>
      <c r="H103" s="1120" t="s">
        <v>838</v>
      </c>
      <c r="I103" s="1120"/>
      <c r="J103" s="1120"/>
      <c r="K103" s="1120" t="s">
        <v>838</v>
      </c>
      <c r="L103" s="1120"/>
      <c r="M103" s="1120"/>
      <c r="N103" s="1120"/>
      <c r="O103" s="1120" t="s">
        <v>838</v>
      </c>
      <c r="P103" s="1120"/>
      <c r="Q103" s="1120"/>
      <c r="R103" s="1120" t="s">
        <v>838</v>
      </c>
      <c r="S103" s="1120"/>
      <c r="T103" s="1120"/>
      <c r="U103" s="1120" t="s">
        <v>838</v>
      </c>
      <c r="V103" s="1120" t="s">
        <v>838</v>
      </c>
      <c r="W103" s="1120"/>
      <c r="X103" s="1120"/>
      <c r="Y103" s="1120" t="s">
        <v>838</v>
      </c>
      <c r="Z103" s="1120"/>
      <c r="AA103" s="1120"/>
      <c r="AB103" s="1120"/>
      <c r="AC103" s="1120" t="s">
        <v>838</v>
      </c>
      <c r="AD103" s="1120"/>
      <c r="AE103" s="1120"/>
      <c r="AF103" s="1120" t="s">
        <v>838</v>
      </c>
      <c r="AG103" s="1171"/>
      <c r="AH103" s="1171"/>
      <c r="AI103" s="1171" t="s">
        <v>838</v>
      </c>
      <c r="AJ103" s="1171"/>
      <c r="AK103" s="1114">
        <f t="shared" si="62"/>
        <v>31</v>
      </c>
      <c r="AL103" s="1115">
        <f t="shared" si="63"/>
        <v>0</v>
      </c>
      <c r="AM103" s="1115">
        <f t="shared" si="64"/>
        <v>11</v>
      </c>
      <c r="AN103" s="1116">
        <f t="shared" si="65"/>
        <v>0.35499999999999998</v>
      </c>
      <c r="AO103" s="3587"/>
      <c r="AP103" s="1035"/>
      <c r="AQ103" s="1117">
        <f>+COUNTIF(F103:AJ103,"－")</f>
        <v>0</v>
      </c>
      <c r="AR103" s="1117">
        <f t="shared" ref="AR103:AR106" si="66">+COUNTIF(F103:AJ103,"外")</f>
        <v>0</v>
      </c>
    </row>
    <row r="104" spans="2:44" s="1165" customFormat="1">
      <c r="B104" s="3581"/>
      <c r="C104" s="3584"/>
      <c r="D104" s="1124" t="s">
        <v>1938</v>
      </c>
      <c r="E104" s="1125"/>
      <c r="F104" s="1170" t="s">
        <v>838</v>
      </c>
      <c r="G104" s="1120"/>
      <c r="H104" s="1120"/>
      <c r="I104" s="1120" t="s">
        <v>838</v>
      </c>
      <c r="J104" s="1120"/>
      <c r="K104" s="1120"/>
      <c r="L104" s="1120"/>
      <c r="M104" s="1120" t="s">
        <v>838</v>
      </c>
      <c r="N104" s="1120"/>
      <c r="O104" s="1120"/>
      <c r="P104" s="1120" t="s">
        <v>838</v>
      </c>
      <c r="Q104" s="1120"/>
      <c r="R104" s="1120"/>
      <c r="S104" s="1120"/>
      <c r="T104" s="1120" t="s">
        <v>838</v>
      </c>
      <c r="U104" s="1120"/>
      <c r="V104" s="1120"/>
      <c r="W104" s="1120" t="s">
        <v>838</v>
      </c>
      <c r="X104" s="1120"/>
      <c r="Y104" s="1120"/>
      <c r="Z104" s="1120"/>
      <c r="AA104" s="1120" t="s">
        <v>838</v>
      </c>
      <c r="AB104" s="1120"/>
      <c r="AC104" s="1120"/>
      <c r="AD104" s="1120" t="s">
        <v>838</v>
      </c>
      <c r="AE104" s="1120"/>
      <c r="AF104" s="1120"/>
      <c r="AG104" s="1120"/>
      <c r="AH104" s="1171" t="s">
        <v>838</v>
      </c>
      <c r="AI104" s="1171"/>
      <c r="AJ104" s="1171"/>
      <c r="AK104" s="1114">
        <f t="shared" si="62"/>
        <v>31</v>
      </c>
      <c r="AL104" s="1115">
        <f t="shared" si="63"/>
        <v>0</v>
      </c>
      <c r="AM104" s="1115">
        <f t="shared" si="64"/>
        <v>9</v>
      </c>
      <c r="AN104" s="1116">
        <f t="shared" si="65"/>
        <v>0.28999999999999998</v>
      </c>
      <c r="AO104" s="3587"/>
      <c r="AP104" s="1035"/>
      <c r="AQ104" s="1117">
        <f>+COUNTIF(F104:AJ104,"－")</f>
        <v>0</v>
      </c>
      <c r="AR104" s="1117">
        <f t="shared" si="66"/>
        <v>0</v>
      </c>
    </row>
    <row r="105" spans="2:44" s="1165" customFormat="1">
      <c r="B105" s="3581"/>
      <c r="C105" s="3584"/>
      <c r="D105" s="1124" t="s">
        <v>1939</v>
      </c>
      <c r="E105" s="1110"/>
      <c r="F105" s="1170"/>
      <c r="G105" s="1120" t="s">
        <v>838</v>
      </c>
      <c r="H105" s="1120"/>
      <c r="I105" s="1120"/>
      <c r="J105" s="1120" t="s">
        <v>838</v>
      </c>
      <c r="K105" s="1120"/>
      <c r="L105" s="1120"/>
      <c r="M105" s="1120"/>
      <c r="N105" s="1120" t="s">
        <v>838</v>
      </c>
      <c r="O105" s="1120"/>
      <c r="P105" s="1120"/>
      <c r="Q105" s="1120" t="s">
        <v>838</v>
      </c>
      <c r="R105" s="1120"/>
      <c r="S105" s="1120"/>
      <c r="T105" s="1120"/>
      <c r="U105" s="1120" t="s">
        <v>838</v>
      </c>
      <c r="V105" s="1120"/>
      <c r="W105" s="1120"/>
      <c r="X105" s="1120" t="s">
        <v>838</v>
      </c>
      <c r="Y105" s="1120"/>
      <c r="Z105" s="1120"/>
      <c r="AA105" s="1120"/>
      <c r="AB105" s="1120" t="s">
        <v>838</v>
      </c>
      <c r="AC105" s="1120"/>
      <c r="AD105" s="1120"/>
      <c r="AE105" s="1120" t="s">
        <v>838</v>
      </c>
      <c r="AF105" s="1120"/>
      <c r="AG105" s="1120"/>
      <c r="AH105" s="1120"/>
      <c r="AI105" s="1120" t="s">
        <v>838</v>
      </c>
      <c r="AJ105" s="1120"/>
      <c r="AK105" s="1114">
        <f t="shared" si="62"/>
        <v>31</v>
      </c>
      <c r="AL105" s="1115">
        <f t="shared" si="63"/>
        <v>0</v>
      </c>
      <c r="AM105" s="1115">
        <f t="shared" si="64"/>
        <v>9</v>
      </c>
      <c r="AN105" s="1116">
        <f t="shared" si="65"/>
        <v>0.28999999999999998</v>
      </c>
      <c r="AO105" s="3587"/>
      <c r="AP105" s="1035"/>
      <c r="AQ105" s="1117">
        <f t="shared" ref="AQ105:AQ106" si="67">+COUNTIF(F105:AJ105,"－")</f>
        <v>0</v>
      </c>
      <c r="AR105" s="1117">
        <f t="shared" si="66"/>
        <v>0</v>
      </c>
    </row>
    <row r="106" spans="2:44" s="1165" customFormat="1">
      <c r="B106" s="3582"/>
      <c r="C106" s="3585"/>
      <c r="D106" s="1126">
        <f>E$29</f>
        <v>0</v>
      </c>
      <c r="E106" s="1127"/>
      <c r="F106" s="1182"/>
      <c r="G106" s="1130"/>
      <c r="H106" s="1130"/>
      <c r="I106" s="1130"/>
      <c r="J106" s="1130"/>
      <c r="K106" s="1130"/>
      <c r="L106" s="1130"/>
      <c r="M106" s="1130"/>
      <c r="N106" s="1130"/>
      <c r="O106" s="1130"/>
      <c r="P106" s="1130"/>
      <c r="Q106" s="1130"/>
      <c r="R106" s="1130"/>
      <c r="S106" s="1130"/>
      <c r="T106" s="1130"/>
      <c r="U106" s="1130"/>
      <c r="V106" s="1130"/>
      <c r="W106" s="1130"/>
      <c r="X106" s="1130"/>
      <c r="Y106" s="1130"/>
      <c r="Z106" s="1130"/>
      <c r="AA106" s="1130"/>
      <c r="AB106" s="1130"/>
      <c r="AC106" s="1130"/>
      <c r="AD106" s="1130"/>
      <c r="AE106" s="1130"/>
      <c r="AF106" s="1130"/>
      <c r="AG106" s="1131"/>
      <c r="AH106" s="1131"/>
      <c r="AI106" s="1131"/>
      <c r="AJ106" s="1131"/>
      <c r="AK106" s="1114">
        <f t="shared" si="62"/>
        <v>31</v>
      </c>
      <c r="AL106" s="1115">
        <f t="shared" si="63"/>
        <v>0</v>
      </c>
      <c r="AM106" s="1132">
        <f t="shared" si="64"/>
        <v>0</v>
      </c>
      <c r="AN106" s="1116">
        <f t="shared" si="65"/>
        <v>0</v>
      </c>
      <c r="AO106" s="3587"/>
      <c r="AP106" s="1035"/>
      <c r="AQ106" s="1117">
        <f t="shared" si="67"/>
        <v>0</v>
      </c>
      <c r="AR106" s="1117">
        <f t="shared" si="66"/>
        <v>0</v>
      </c>
    </row>
    <row r="107" spans="2:44" s="1165" customFormat="1">
      <c r="B107" s="3580" t="s">
        <v>832</v>
      </c>
      <c r="C107" s="3583" t="s">
        <v>833</v>
      </c>
      <c r="D107" s="1103" t="s">
        <v>1951</v>
      </c>
      <c r="E107" s="1133" t="s">
        <v>1948</v>
      </c>
      <c r="F107" s="1105"/>
      <c r="G107" s="1106"/>
      <c r="H107" s="1106"/>
      <c r="I107" s="1106"/>
      <c r="J107" s="1106"/>
      <c r="K107" s="1106"/>
      <c r="L107" s="1106"/>
      <c r="M107" s="1106"/>
      <c r="N107" s="1106"/>
      <c r="O107" s="1106"/>
      <c r="P107" s="1106"/>
      <c r="Q107" s="1106"/>
      <c r="R107" s="1106"/>
      <c r="S107" s="1106"/>
      <c r="T107" s="1106"/>
      <c r="U107" s="1106"/>
      <c r="V107" s="1106"/>
      <c r="W107" s="1106"/>
      <c r="X107" s="1106"/>
      <c r="Y107" s="1106"/>
      <c r="Z107" s="1106"/>
      <c r="AA107" s="1106"/>
      <c r="AB107" s="1106"/>
      <c r="AC107" s="1106"/>
      <c r="AD107" s="1106"/>
      <c r="AE107" s="1106"/>
      <c r="AF107" s="1106"/>
      <c r="AG107" s="1134"/>
      <c r="AH107" s="1134"/>
      <c r="AI107" s="1134"/>
      <c r="AJ107" s="1134"/>
      <c r="AK107" s="1135"/>
      <c r="AL107" s="1117"/>
      <c r="AM107" s="1136"/>
      <c r="AN107" s="1137"/>
      <c r="AO107" s="3587"/>
      <c r="AP107" s="1035"/>
      <c r="AQ107" s="1039"/>
      <c r="AR107" s="1039"/>
    </row>
    <row r="108" spans="2:44" s="1165" customFormat="1">
      <c r="B108" s="3581"/>
      <c r="C108" s="3584"/>
      <c r="D108" s="1138" t="s">
        <v>1935</v>
      </c>
      <c r="E108" s="1110"/>
      <c r="F108" s="1168" t="s">
        <v>838</v>
      </c>
      <c r="G108" s="1175"/>
      <c r="H108" s="1175"/>
      <c r="I108" s="1175"/>
      <c r="J108" s="1175"/>
      <c r="K108" s="1175" t="s">
        <v>838</v>
      </c>
      <c r="L108" s="1175" t="s">
        <v>838</v>
      </c>
      <c r="M108" s="1175" t="s">
        <v>838</v>
      </c>
      <c r="N108" s="1175"/>
      <c r="O108" s="1175"/>
      <c r="P108" s="1175"/>
      <c r="Q108" s="1175"/>
      <c r="R108" s="1175" t="s">
        <v>838</v>
      </c>
      <c r="S108" s="1175" t="s">
        <v>838</v>
      </c>
      <c r="T108" s="1175" t="s">
        <v>838</v>
      </c>
      <c r="U108" s="1175"/>
      <c r="V108" s="1175"/>
      <c r="W108" s="1175"/>
      <c r="X108" s="1175"/>
      <c r="Y108" s="1175" t="s">
        <v>838</v>
      </c>
      <c r="Z108" s="1175" t="s">
        <v>838</v>
      </c>
      <c r="AA108" s="1175" t="s">
        <v>838</v>
      </c>
      <c r="AB108" s="1175"/>
      <c r="AC108" s="1175"/>
      <c r="AD108" s="1175"/>
      <c r="AE108" s="1175"/>
      <c r="AF108" s="1175" t="s">
        <v>838</v>
      </c>
      <c r="AG108" s="1175" t="s">
        <v>838</v>
      </c>
      <c r="AH108" s="1175" t="s">
        <v>838</v>
      </c>
      <c r="AI108" s="1175"/>
      <c r="AJ108" s="1175"/>
      <c r="AK108" s="1114">
        <f>IF(D108="","",COUNT($F$98:$AJ$98)-AL108)</f>
        <v>31</v>
      </c>
      <c r="AL108" s="1115">
        <f>IF(D108="","",AQ108+AR108)</f>
        <v>0</v>
      </c>
      <c r="AM108" s="1115">
        <f>IF(D108="","",COUNTIF(F108:AJ108,"休"))</f>
        <v>13</v>
      </c>
      <c r="AN108" s="1116">
        <f>IF(D108="","",IFERROR(ROUND(AM108/AK108,3),""))</f>
        <v>0.41899999999999998</v>
      </c>
      <c r="AO108" s="3587"/>
      <c r="AP108" s="1035"/>
      <c r="AQ108" s="1117">
        <f>+COUNTIF(F108:AJ108,"－")</f>
        <v>0</v>
      </c>
      <c r="AR108" s="1117">
        <f>+COUNTIF(F108:AJ108,"外")</f>
        <v>0</v>
      </c>
    </row>
    <row r="109" spans="2:44" s="1165" customFormat="1">
      <c r="B109" s="3581"/>
      <c r="C109" s="3584"/>
      <c r="D109" s="1118" t="s">
        <v>1936</v>
      </c>
      <c r="E109" s="1139"/>
      <c r="F109" s="1177"/>
      <c r="G109" s="1130" t="s">
        <v>838</v>
      </c>
      <c r="H109" s="1142" t="s">
        <v>838</v>
      </c>
      <c r="I109" s="1142" t="s">
        <v>838</v>
      </c>
      <c r="J109" s="1130"/>
      <c r="K109" s="1130"/>
      <c r="L109" s="1130"/>
      <c r="M109" s="1130"/>
      <c r="N109" s="1130" t="s">
        <v>838</v>
      </c>
      <c r="O109" s="1142" t="s">
        <v>838</v>
      </c>
      <c r="P109" s="1142" t="s">
        <v>838</v>
      </c>
      <c r="Q109" s="1142"/>
      <c r="R109" s="1142"/>
      <c r="S109" s="1130"/>
      <c r="T109" s="1130"/>
      <c r="U109" s="1130" t="s">
        <v>838</v>
      </c>
      <c r="V109" s="1142" t="s">
        <v>838</v>
      </c>
      <c r="W109" s="1142" t="s">
        <v>838</v>
      </c>
      <c r="X109" s="1130"/>
      <c r="Y109" s="1130"/>
      <c r="Z109" s="1130"/>
      <c r="AA109" s="1130"/>
      <c r="AB109" s="1130" t="s">
        <v>838</v>
      </c>
      <c r="AC109" s="1142" t="s">
        <v>838</v>
      </c>
      <c r="AD109" s="1142" t="s">
        <v>838</v>
      </c>
      <c r="AE109" s="1130"/>
      <c r="AF109" s="1130"/>
      <c r="AG109" s="1130"/>
      <c r="AH109" s="1130"/>
      <c r="AI109" s="1130" t="s">
        <v>838</v>
      </c>
      <c r="AJ109" s="1130"/>
      <c r="AK109" s="1114">
        <f t="shared" ref="AK109:AK111" si="68">IF(D109="","",COUNT($F$98:$AJ$98)-AL109)</f>
        <v>31</v>
      </c>
      <c r="AL109" s="1115">
        <f t="shared" ref="AL109:AL111" si="69">IF(D109="","",AQ109+AR109)</f>
        <v>0</v>
      </c>
      <c r="AM109" s="1115">
        <f t="shared" ref="AM109:AM111" si="70">IF(D109="","",COUNTIF(F109:AJ109,"休"))</f>
        <v>13</v>
      </c>
      <c r="AN109" s="1116">
        <f t="shared" ref="AN109:AN111" si="71">IF(D109="","",IFERROR(ROUND(AM109/AK109,3),""))</f>
        <v>0.41899999999999998</v>
      </c>
      <c r="AO109" s="3587"/>
      <c r="AP109" s="1035"/>
      <c r="AQ109" s="1117">
        <f>+COUNTIF(F109:AJ109,"－")</f>
        <v>0</v>
      </c>
      <c r="AR109" s="1117">
        <f>+COUNTIF(F109:AJ109,"外")</f>
        <v>0</v>
      </c>
    </row>
    <row r="110" spans="2:44" s="1165" customFormat="1">
      <c r="B110" s="3581"/>
      <c r="C110" s="3584"/>
      <c r="D110" s="1035"/>
      <c r="E110" s="1139"/>
      <c r="F110" s="1170"/>
      <c r="G110" s="1120"/>
      <c r="H110" s="1120"/>
      <c r="I110" s="1120"/>
      <c r="J110" s="1120"/>
      <c r="K110" s="1120"/>
      <c r="L110" s="1120"/>
      <c r="M110" s="1120"/>
      <c r="N110" s="1120"/>
      <c r="O110" s="1120"/>
      <c r="P110" s="1120"/>
      <c r="Q110" s="1120"/>
      <c r="R110" s="1120"/>
      <c r="S110" s="1120"/>
      <c r="T110" s="1120"/>
      <c r="U110" s="1120"/>
      <c r="V110" s="1120"/>
      <c r="W110" s="1120"/>
      <c r="X110" s="1120"/>
      <c r="Y110" s="1120"/>
      <c r="Z110" s="1120"/>
      <c r="AA110" s="1120"/>
      <c r="AB110" s="1120"/>
      <c r="AC110" s="1120"/>
      <c r="AD110" s="1120"/>
      <c r="AE110" s="1120"/>
      <c r="AF110" s="1120"/>
      <c r="AG110" s="1121"/>
      <c r="AH110" s="1121"/>
      <c r="AI110" s="1121"/>
      <c r="AJ110" s="1121"/>
      <c r="AK110" s="1114" t="str">
        <f t="shared" si="68"/>
        <v/>
      </c>
      <c r="AL110" s="1115" t="str">
        <f t="shared" si="69"/>
        <v/>
      </c>
      <c r="AM110" s="1115" t="str">
        <f t="shared" si="70"/>
        <v/>
      </c>
      <c r="AN110" s="1116" t="str">
        <f t="shared" si="71"/>
        <v/>
      </c>
      <c r="AO110" s="3587"/>
      <c r="AP110" s="1035"/>
      <c r="AQ110" s="1117">
        <f>+COUNTIF(F110:AJ110,"－")</f>
        <v>0</v>
      </c>
      <c r="AR110" s="1117">
        <f>+COUNTIF(F110:AJ110,"外")</f>
        <v>0</v>
      </c>
    </row>
    <row r="111" spans="2:44" s="1165" customFormat="1">
      <c r="B111" s="3581"/>
      <c r="C111" s="3585"/>
      <c r="D111" s="1140"/>
      <c r="E111" s="1141"/>
      <c r="F111" s="1183"/>
      <c r="G111" s="1142"/>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13"/>
      <c r="AH111" s="1113"/>
      <c r="AI111" s="1113"/>
      <c r="AJ111" s="1113"/>
      <c r="AK111" s="1114" t="str">
        <f t="shared" si="68"/>
        <v/>
      </c>
      <c r="AL111" s="1115" t="str">
        <f t="shared" si="69"/>
        <v/>
      </c>
      <c r="AM111" s="1115" t="str">
        <f t="shared" si="70"/>
        <v/>
      </c>
      <c r="AN111" s="1116" t="str">
        <f t="shared" si="71"/>
        <v/>
      </c>
      <c r="AO111" s="3587"/>
      <c r="AP111" s="1035"/>
      <c r="AQ111" s="1117">
        <f>+COUNTIF(F111:AJ111,"－")</f>
        <v>0</v>
      </c>
      <c r="AR111" s="1117">
        <f>+COUNTIF(F111:AJ111,"外")</f>
        <v>0</v>
      </c>
    </row>
    <row r="112" spans="2:44" s="1165" customFormat="1">
      <c r="B112" s="3581"/>
      <c r="C112" s="3583" t="s">
        <v>834</v>
      </c>
      <c r="D112" s="1103" t="s">
        <v>1926</v>
      </c>
      <c r="E112" s="1143" t="s">
        <v>1948</v>
      </c>
      <c r="F112" s="1105"/>
      <c r="G112" s="1106"/>
      <c r="H112" s="1106"/>
      <c r="I112" s="1106"/>
      <c r="J112" s="1106"/>
      <c r="K112" s="1106"/>
      <c r="L112" s="1106"/>
      <c r="M112" s="1106"/>
      <c r="N112" s="1106"/>
      <c r="O112" s="1106"/>
      <c r="P112" s="1106"/>
      <c r="Q112" s="1106"/>
      <c r="R112" s="1106"/>
      <c r="S112" s="1106"/>
      <c r="T112" s="1106"/>
      <c r="U112" s="1106"/>
      <c r="V112" s="1106"/>
      <c r="W112" s="1106"/>
      <c r="X112" s="1106"/>
      <c r="Y112" s="1106"/>
      <c r="Z112" s="1106"/>
      <c r="AA112" s="1106"/>
      <c r="AB112" s="1106"/>
      <c r="AC112" s="1106"/>
      <c r="AD112" s="1106"/>
      <c r="AE112" s="1106"/>
      <c r="AF112" s="1106"/>
      <c r="AG112" s="1134"/>
      <c r="AH112" s="1134"/>
      <c r="AI112" s="1134"/>
      <c r="AJ112" s="1134"/>
      <c r="AK112" s="1135"/>
      <c r="AL112" s="1117"/>
      <c r="AM112" s="1144"/>
      <c r="AN112" s="1137"/>
      <c r="AO112" s="3587"/>
      <c r="AP112" s="1035"/>
      <c r="AQ112" s="1039"/>
      <c r="AR112" s="1039"/>
    </row>
    <row r="113" spans="2:44" s="1165" customFormat="1">
      <c r="B113" s="3581"/>
      <c r="C113" s="3584"/>
      <c r="D113" s="1145" t="s">
        <v>1936</v>
      </c>
      <c r="E113" s="1110"/>
      <c r="F113" s="1111" t="s">
        <v>838</v>
      </c>
      <c r="G113" s="1112"/>
      <c r="H113" s="1112" t="s">
        <v>838</v>
      </c>
      <c r="I113" s="1175"/>
      <c r="J113" s="1175" t="s">
        <v>838</v>
      </c>
      <c r="K113" s="1112"/>
      <c r="L113" s="1112" t="s">
        <v>838</v>
      </c>
      <c r="M113" s="1112"/>
      <c r="N113" s="1112" t="s">
        <v>838</v>
      </c>
      <c r="O113" s="1175"/>
      <c r="P113" s="1175" t="s">
        <v>838</v>
      </c>
      <c r="Q113" s="1112"/>
      <c r="R113" s="1112" t="s">
        <v>838</v>
      </c>
      <c r="S113" s="1112"/>
      <c r="T113" s="1112" t="s">
        <v>838</v>
      </c>
      <c r="U113" s="1175"/>
      <c r="V113" s="1112" t="s">
        <v>838</v>
      </c>
      <c r="W113" s="1175"/>
      <c r="X113" s="1175" t="s">
        <v>838</v>
      </c>
      <c r="Y113" s="1112"/>
      <c r="Z113" s="1112" t="s">
        <v>838</v>
      </c>
      <c r="AA113" s="1112"/>
      <c r="AB113" s="1112" t="s">
        <v>838</v>
      </c>
      <c r="AC113" s="1175"/>
      <c r="AD113" s="1112" t="s">
        <v>838</v>
      </c>
      <c r="AE113" s="1175"/>
      <c r="AF113" s="1175" t="s">
        <v>838</v>
      </c>
      <c r="AG113" s="1112"/>
      <c r="AH113" s="1112" t="s">
        <v>838</v>
      </c>
      <c r="AI113" s="1112"/>
      <c r="AJ113" s="1112"/>
      <c r="AK113" s="1114">
        <f>IF(D113="","",COUNT($F$98:$AJ$98)-AL113)</f>
        <v>31</v>
      </c>
      <c r="AL113" s="1115">
        <f>IF(D113="","",AQ113+AR113)</f>
        <v>0</v>
      </c>
      <c r="AM113" s="1115">
        <f>IF(D113="","",COUNTIF(F113:AJ113,"休"))</f>
        <v>15</v>
      </c>
      <c r="AN113" s="1116">
        <f>IF(D113="","",IFERROR(ROUND(AM113/AK113,3),""))</f>
        <v>0.48399999999999999</v>
      </c>
      <c r="AO113" s="3587"/>
      <c r="AP113" s="1035"/>
      <c r="AQ113" s="1117">
        <f>+COUNTIF(F113:AJ113,"－")</f>
        <v>0</v>
      </c>
      <c r="AR113" s="1117">
        <f>+COUNTIF(F113:AJ113,"外")</f>
        <v>0</v>
      </c>
    </row>
    <row r="114" spans="2:44" s="1165" customFormat="1">
      <c r="B114" s="3581"/>
      <c r="C114" s="3584"/>
      <c r="D114" s="1035"/>
      <c r="E114" s="1139"/>
      <c r="F114" s="1119"/>
      <c r="G114" s="1120"/>
      <c r="H114" s="1120"/>
      <c r="I114" s="1120"/>
      <c r="J114" s="1120"/>
      <c r="K114" s="1120"/>
      <c r="L114" s="1120"/>
      <c r="M114" s="1120"/>
      <c r="N114" s="1120"/>
      <c r="O114" s="1120"/>
      <c r="P114" s="1120"/>
      <c r="Q114" s="1120"/>
      <c r="R114" s="1120"/>
      <c r="S114" s="1120"/>
      <c r="T114" s="1120"/>
      <c r="U114" s="1120"/>
      <c r="V114" s="1120"/>
      <c r="W114" s="1120"/>
      <c r="X114" s="1120"/>
      <c r="Y114" s="1120"/>
      <c r="Z114" s="1120"/>
      <c r="AA114" s="1120"/>
      <c r="AB114" s="1120"/>
      <c r="AC114" s="1120"/>
      <c r="AD114" s="1120"/>
      <c r="AE114" s="1120"/>
      <c r="AF114" s="1120"/>
      <c r="AG114" s="1121"/>
      <c r="AH114" s="1121"/>
      <c r="AI114" s="1121"/>
      <c r="AJ114" s="1121"/>
      <c r="AK114" s="1114" t="str">
        <f t="shared" ref="AK114:AK116" si="72">IF(D114="","",COUNT($F$98:$AJ$98)-AL114)</f>
        <v/>
      </c>
      <c r="AL114" s="1115" t="str">
        <f t="shared" ref="AL114:AL116" si="73">IF(D114="","",AQ114+AR114)</f>
        <v/>
      </c>
      <c r="AM114" s="1115" t="str">
        <f t="shared" ref="AM114:AM116" si="74">IF(D114="","",COUNTIF(F114:AJ114,"休"))</f>
        <v/>
      </c>
      <c r="AN114" s="1116" t="str">
        <f t="shared" ref="AN114:AN116" si="75">IF(D114="","",IFERROR(ROUND(AM114/AK114,3),""))</f>
        <v/>
      </c>
      <c r="AO114" s="3587"/>
      <c r="AP114" s="1035"/>
      <c r="AQ114" s="1117">
        <f>+COUNTIF(F114:AJ114,"－")</f>
        <v>0</v>
      </c>
      <c r="AR114" s="1117">
        <f>+COUNTIF(F114:AJ114,"外")</f>
        <v>0</v>
      </c>
    </row>
    <row r="115" spans="2:44" s="1165" customFormat="1">
      <c r="B115" s="3581"/>
      <c r="C115" s="3584"/>
      <c r="D115" s="1147"/>
      <c r="E115" s="1139"/>
      <c r="F115" s="1119"/>
      <c r="G115" s="1120"/>
      <c r="H115" s="1120"/>
      <c r="I115" s="1120"/>
      <c r="J115" s="1120"/>
      <c r="K115" s="1120"/>
      <c r="L115" s="1120"/>
      <c r="M115" s="1120"/>
      <c r="N115" s="1120"/>
      <c r="O115" s="1120"/>
      <c r="P115" s="1120"/>
      <c r="Q115" s="1120"/>
      <c r="R115" s="1120"/>
      <c r="S115" s="1120"/>
      <c r="T115" s="1120"/>
      <c r="U115" s="1120"/>
      <c r="V115" s="1120"/>
      <c r="W115" s="1120"/>
      <c r="X115" s="1120"/>
      <c r="Y115" s="1120"/>
      <c r="Z115" s="1120"/>
      <c r="AA115" s="1120"/>
      <c r="AB115" s="1120"/>
      <c r="AC115" s="1120"/>
      <c r="AD115" s="1120"/>
      <c r="AE115" s="1120"/>
      <c r="AF115" s="1120"/>
      <c r="AG115" s="1121"/>
      <c r="AH115" s="1121"/>
      <c r="AI115" s="1121"/>
      <c r="AJ115" s="1121"/>
      <c r="AK115" s="1114" t="str">
        <f t="shared" si="72"/>
        <v/>
      </c>
      <c r="AL115" s="1115" t="str">
        <f t="shared" si="73"/>
        <v/>
      </c>
      <c r="AM115" s="1115" t="str">
        <f t="shared" si="74"/>
        <v/>
      </c>
      <c r="AN115" s="1116" t="str">
        <f t="shared" si="75"/>
        <v/>
      </c>
      <c r="AO115" s="3587"/>
      <c r="AP115" s="1035"/>
      <c r="AQ115" s="1117">
        <f>+COUNTIF(F115:AJ115,"－")</f>
        <v>0</v>
      </c>
      <c r="AR115" s="1117">
        <f>+COUNTIF(F115:AJ115,"外")</f>
        <v>0</v>
      </c>
    </row>
    <row r="116" spans="2:44" s="1165" customFormat="1" ht="13.8" thickBot="1">
      <c r="B116" s="3582"/>
      <c r="C116" s="3585"/>
      <c r="D116" s="1140"/>
      <c r="E116" s="1141"/>
      <c r="F116" s="1182"/>
      <c r="G116" s="1129"/>
      <c r="H116" s="1129"/>
      <c r="I116" s="1129"/>
      <c r="J116" s="1129"/>
      <c r="K116" s="1129"/>
      <c r="L116" s="1129"/>
      <c r="M116" s="1129"/>
      <c r="N116" s="1129"/>
      <c r="O116" s="1129"/>
      <c r="P116" s="1129"/>
      <c r="Q116" s="1129"/>
      <c r="R116" s="1129"/>
      <c r="S116" s="1129"/>
      <c r="T116" s="1129"/>
      <c r="U116" s="1129"/>
      <c r="V116" s="1129"/>
      <c r="W116" s="1129"/>
      <c r="X116" s="1129"/>
      <c r="Y116" s="1129"/>
      <c r="Z116" s="1129"/>
      <c r="AA116" s="1129"/>
      <c r="AB116" s="1129"/>
      <c r="AC116" s="1129"/>
      <c r="AD116" s="1129"/>
      <c r="AE116" s="1129"/>
      <c r="AF116" s="1129"/>
      <c r="AG116" s="1149"/>
      <c r="AH116" s="1149"/>
      <c r="AI116" s="1149"/>
      <c r="AJ116" s="1149"/>
      <c r="AK116" s="1150" t="str">
        <f t="shared" si="72"/>
        <v/>
      </c>
      <c r="AL116" s="1132" t="str">
        <f t="shared" si="73"/>
        <v/>
      </c>
      <c r="AM116" s="1132" t="str">
        <f t="shared" si="74"/>
        <v/>
      </c>
      <c r="AN116" s="1116" t="str">
        <f t="shared" si="75"/>
        <v/>
      </c>
      <c r="AO116" s="3588"/>
      <c r="AP116" s="1035"/>
      <c r="AQ116" s="1117">
        <f>+COUNTIF(F116:AJ116,"－")</f>
        <v>0</v>
      </c>
      <c r="AR116" s="1117">
        <f>+COUNTIF(F116:AJ116,"外")</f>
        <v>0</v>
      </c>
    </row>
    <row r="117" spans="2:44" ht="13.8" thickBot="1">
      <c r="B117" s="1152"/>
      <c r="C117" s="1153"/>
      <c r="D117" s="1147"/>
      <c r="E117" s="1089"/>
      <c r="F117" s="1113"/>
      <c r="G117" s="1113"/>
      <c r="H117" s="1113"/>
      <c r="I117" s="1113"/>
      <c r="J117" s="1113"/>
      <c r="K117" s="1113"/>
      <c r="L117" s="1113"/>
      <c r="M117" s="1113"/>
      <c r="N117" s="1113"/>
      <c r="O117" s="1113"/>
      <c r="P117" s="1113"/>
      <c r="Q117" s="1113"/>
      <c r="R117" s="1113"/>
      <c r="S117" s="1113"/>
      <c r="T117" s="1113"/>
      <c r="U117" s="1113"/>
      <c r="V117" s="1113"/>
      <c r="W117" s="1113"/>
      <c r="X117" s="1113"/>
      <c r="Y117" s="1113"/>
      <c r="Z117" s="1113"/>
      <c r="AA117" s="1113"/>
      <c r="AB117" s="1113"/>
      <c r="AC117" s="1113"/>
      <c r="AD117" s="1113"/>
      <c r="AE117" s="1113"/>
      <c r="AF117" s="1113"/>
      <c r="AG117" s="1113"/>
      <c r="AH117" s="1113"/>
      <c r="AI117" s="1113"/>
      <c r="AJ117" s="1113"/>
      <c r="AK117" s="1154"/>
      <c r="AL117" s="1155"/>
      <c r="AN117" s="1156" t="s">
        <v>1952</v>
      </c>
      <c r="AO117" s="1157" t="str">
        <f>IF(AO101&gt;=0.285,"OK","NG")</f>
        <v>OK</v>
      </c>
      <c r="AQ117" s="1155"/>
      <c r="AR117" s="1155"/>
    </row>
    <row r="118" spans="2:44" s="1165" customFormat="1">
      <c r="E118" s="1184"/>
      <c r="F118" s="1184"/>
      <c r="G118" s="1184"/>
      <c r="H118" s="1184"/>
      <c r="I118" s="1184"/>
      <c r="J118" s="1184"/>
      <c r="K118" s="1184"/>
      <c r="L118" s="1184"/>
      <c r="M118" s="1184"/>
      <c r="N118" s="1184"/>
      <c r="O118" s="1184"/>
      <c r="P118" s="1184"/>
      <c r="Q118" s="1184"/>
      <c r="R118" s="1184"/>
      <c r="S118" s="1184"/>
      <c r="T118" s="1184"/>
      <c r="U118" s="1184"/>
      <c r="V118" s="1184"/>
      <c r="W118" s="1184"/>
      <c r="X118" s="1184"/>
      <c r="Y118" s="1184"/>
      <c r="Z118" s="1184"/>
      <c r="AA118" s="1184"/>
      <c r="AB118" s="1184"/>
      <c r="AC118" s="1184"/>
      <c r="AD118" s="1184"/>
      <c r="AE118" s="1184"/>
      <c r="AF118" s="1184"/>
      <c r="AG118" s="1184"/>
      <c r="AH118" s="1184"/>
      <c r="AI118" s="1184"/>
      <c r="AJ118" s="1184"/>
      <c r="AL118" s="1184"/>
      <c r="AN118" s="1185"/>
    </row>
    <row r="119" spans="2:44" hidden="1">
      <c r="F119" s="1036">
        <f>YEAR(F122)</f>
        <v>2025</v>
      </c>
      <c r="G119" s="1036">
        <f>MONTH(F122)</f>
        <v>11</v>
      </c>
    </row>
    <row r="120" spans="2:44">
      <c r="B120" s="3589"/>
      <c r="C120" s="3590"/>
      <c r="D120" s="3591"/>
      <c r="E120" s="1159" t="s">
        <v>1940</v>
      </c>
      <c r="F120" s="3598">
        <f>F122</f>
        <v>45962</v>
      </c>
      <c r="G120" s="3599"/>
      <c r="H120" s="3599"/>
      <c r="I120" s="3599"/>
      <c r="J120" s="3599"/>
      <c r="K120" s="3599"/>
      <c r="L120" s="3599"/>
      <c r="M120" s="3599"/>
      <c r="N120" s="3599"/>
      <c r="O120" s="3599"/>
      <c r="P120" s="3599"/>
      <c r="Q120" s="3599"/>
      <c r="R120" s="3599"/>
      <c r="S120" s="3599"/>
      <c r="T120" s="3599"/>
      <c r="U120" s="3599"/>
      <c r="V120" s="3599"/>
      <c r="W120" s="3599"/>
      <c r="X120" s="3599"/>
      <c r="Y120" s="3599"/>
      <c r="Z120" s="3599"/>
      <c r="AA120" s="3599"/>
      <c r="AB120" s="3599"/>
      <c r="AC120" s="3599"/>
      <c r="AD120" s="3599"/>
      <c r="AE120" s="3599"/>
      <c r="AF120" s="3599"/>
      <c r="AG120" s="3599"/>
      <c r="AH120" s="3599"/>
      <c r="AI120" s="3599"/>
      <c r="AJ120" s="3599"/>
      <c r="AK120" s="3601" t="s">
        <v>835</v>
      </c>
      <c r="AL120" s="3604" t="s">
        <v>836</v>
      </c>
      <c r="AM120" s="3607" t="s">
        <v>828</v>
      </c>
      <c r="AN120" s="3555" t="s">
        <v>1941</v>
      </c>
      <c r="AO120" s="3553" t="s">
        <v>1942</v>
      </c>
      <c r="AQ120" s="3576" t="s">
        <v>1943</v>
      </c>
      <c r="AR120" s="3576" t="s">
        <v>864</v>
      </c>
    </row>
    <row r="121" spans="2:44" ht="13.5" hidden="1" customHeight="1">
      <c r="B121" s="3592"/>
      <c r="C121" s="3593"/>
      <c r="D121" s="3594"/>
      <c r="E121" s="1160"/>
      <c r="F121" s="1096">
        <f>DATE($F119,$G119,1)</f>
        <v>45962</v>
      </c>
      <c r="G121" s="1096">
        <f t="shared" ref="G121:AJ121" si="76">F121+1</f>
        <v>45963</v>
      </c>
      <c r="H121" s="1096">
        <f t="shared" si="76"/>
        <v>45964</v>
      </c>
      <c r="I121" s="1096">
        <f t="shared" si="76"/>
        <v>45965</v>
      </c>
      <c r="J121" s="1096">
        <f t="shared" si="76"/>
        <v>45966</v>
      </c>
      <c r="K121" s="1096">
        <f t="shared" si="76"/>
        <v>45967</v>
      </c>
      <c r="L121" s="1096">
        <f t="shared" si="76"/>
        <v>45968</v>
      </c>
      <c r="M121" s="1096">
        <f t="shared" si="76"/>
        <v>45969</v>
      </c>
      <c r="N121" s="1096">
        <f t="shared" si="76"/>
        <v>45970</v>
      </c>
      <c r="O121" s="1096">
        <f t="shared" si="76"/>
        <v>45971</v>
      </c>
      <c r="P121" s="1096">
        <f t="shared" si="76"/>
        <v>45972</v>
      </c>
      <c r="Q121" s="1096">
        <f t="shared" si="76"/>
        <v>45973</v>
      </c>
      <c r="R121" s="1096">
        <f t="shared" si="76"/>
        <v>45974</v>
      </c>
      <c r="S121" s="1096">
        <f t="shared" si="76"/>
        <v>45975</v>
      </c>
      <c r="T121" s="1096">
        <f t="shared" si="76"/>
        <v>45976</v>
      </c>
      <c r="U121" s="1096">
        <f t="shared" si="76"/>
        <v>45977</v>
      </c>
      <c r="V121" s="1096">
        <f t="shared" si="76"/>
        <v>45978</v>
      </c>
      <c r="W121" s="1096">
        <f t="shared" si="76"/>
        <v>45979</v>
      </c>
      <c r="X121" s="1096">
        <f t="shared" si="76"/>
        <v>45980</v>
      </c>
      <c r="Y121" s="1096">
        <f t="shared" si="76"/>
        <v>45981</v>
      </c>
      <c r="Z121" s="1096">
        <f t="shared" si="76"/>
        <v>45982</v>
      </c>
      <c r="AA121" s="1096">
        <f t="shared" si="76"/>
        <v>45983</v>
      </c>
      <c r="AB121" s="1096">
        <f t="shared" si="76"/>
        <v>45984</v>
      </c>
      <c r="AC121" s="1096">
        <f t="shared" si="76"/>
        <v>45985</v>
      </c>
      <c r="AD121" s="1096">
        <f t="shared" si="76"/>
        <v>45986</v>
      </c>
      <c r="AE121" s="1096">
        <f t="shared" si="76"/>
        <v>45987</v>
      </c>
      <c r="AF121" s="1096">
        <f t="shared" si="76"/>
        <v>45988</v>
      </c>
      <c r="AG121" s="1096">
        <f t="shared" si="76"/>
        <v>45989</v>
      </c>
      <c r="AH121" s="1096">
        <f t="shared" si="76"/>
        <v>45990</v>
      </c>
      <c r="AI121" s="1096">
        <f t="shared" si="76"/>
        <v>45991</v>
      </c>
      <c r="AJ121" s="1096">
        <f t="shared" si="76"/>
        <v>45992</v>
      </c>
      <c r="AK121" s="3602"/>
      <c r="AL121" s="3605"/>
      <c r="AM121" s="3608"/>
      <c r="AN121" s="3555"/>
      <c r="AO121" s="3553"/>
      <c r="AQ121" s="3576"/>
      <c r="AR121" s="3576"/>
    </row>
    <row r="122" spans="2:44">
      <c r="B122" s="3592"/>
      <c r="C122" s="3593"/>
      <c r="D122" s="3594"/>
      <c r="E122" s="1161" t="s">
        <v>1944</v>
      </c>
      <c r="F122" s="1162">
        <f>IF(EDATE(F97,1)&gt;$F$7,"",EDATE(F97,1))</f>
        <v>45962</v>
      </c>
      <c r="G122" s="1096">
        <f t="shared" ref="G122:AJ122" si="77">IF(G121&gt;$F$7,"",IF(F122=EOMONTH(DATE($F119,$G119,1),0),"",IF(F122="","",F122+1)))</f>
        <v>45963</v>
      </c>
      <c r="H122" s="1096">
        <f t="shared" si="77"/>
        <v>45964</v>
      </c>
      <c r="I122" s="1096">
        <f t="shared" si="77"/>
        <v>45965</v>
      </c>
      <c r="J122" s="1096">
        <f t="shared" si="77"/>
        <v>45966</v>
      </c>
      <c r="K122" s="1096">
        <f t="shared" si="77"/>
        <v>45967</v>
      </c>
      <c r="L122" s="1096">
        <f t="shared" si="77"/>
        <v>45968</v>
      </c>
      <c r="M122" s="1096">
        <f t="shared" si="77"/>
        <v>45969</v>
      </c>
      <c r="N122" s="1096">
        <f t="shared" si="77"/>
        <v>45970</v>
      </c>
      <c r="O122" s="1096">
        <f t="shared" si="77"/>
        <v>45971</v>
      </c>
      <c r="P122" s="1096">
        <f t="shared" si="77"/>
        <v>45972</v>
      </c>
      <c r="Q122" s="1096">
        <f t="shared" si="77"/>
        <v>45973</v>
      </c>
      <c r="R122" s="1096">
        <f t="shared" si="77"/>
        <v>45974</v>
      </c>
      <c r="S122" s="1096">
        <f t="shared" si="77"/>
        <v>45975</v>
      </c>
      <c r="T122" s="1096">
        <f t="shared" si="77"/>
        <v>45976</v>
      </c>
      <c r="U122" s="1096">
        <f t="shared" si="77"/>
        <v>45977</v>
      </c>
      <c r="V122" s="1096">
        <f t="shared" si="77"/>
        <v>45978</v>
      </c>
      <c r="W122" s="1096">
        <f t="shared" si="77"/>
        <v>45979</v>
      </c>
      <c r="X122" s="1096">
        <f t="shared" si="77"/>
        <v>45980</v>
      </c>
      <c r="Y122" s="1096">
        <f t="shared" si="77"/>
        <v>45981</v>
      </c>
      <c r="Z122" s="1096">
        <f t="shared" si="77"/>
        <v>45982</v>
      </c>
      <c r="AA122" s="1096">
        <f t="shared" si="77"/>
        <v>45983</v>
      </c>
      <c r="AB122" s="1096">
        <f t="shared" si="77"/>
        <v>45984</v>
      </c>
      <c r="AC122" s="1096">
        <f t="shared" si="77"/>
        <v>45985</v>
      </c>
      <c r="AD122" s="1096">
        <f t="shared" si="77"/>
        <v>45986</v>
      </c>
      <c r="AE122" s="1096">
        <f t="shared" si="77"/>
        <v>45987</v>
      </c>
      <c r="AF122" s="1096">
        <f t="shared" si="77"/>
        <v>45988</v>
      </c>
      <c r="AG122" s="1096" t="str">
        <f t="shared" si="77"/>
        <v/>
      </c>
      <c r="AH122" s="1096" t="str">
        <f t="shared" si="77"/>
        <v/>
      </c>
      <c r="AI122" s="1096" t="str">
        <f t="shared" si="77"/>
        <v/>
      </c>
      <c r="AJ122" s="1096" t="str">
        <f t="shared" si="77"/>
        <v/>
      </c>
      <c r="AK122" s="3602"/>
      <c r="AL122" s="3605"/>
      <c r="AM122" s="3608"/>
      <c r="AN122" s="3555"/>
      <c r="AO122" s="3553"/>
      <c r="AQ122" s="3576"/>
      <c r="AR122" s="3576"/>
    </row>
    <row r="123" spans="2:44" s="1165" customFormat="1">
      <c r="B123" s="3595"/>
      <c r="C123" s="3596"/>
      <c r="D123" s="3597"/>
      <c r="E123" s="1163" t="s">
        <v>820</v>
      </c>
      <c r="F123" s="1164" t="str">
        <f>IFERROR(TEXT(WEEKDAY(+F122),"aaa"),"")</f>
        <v>土</v>
      </c>
      <c r="G123" s="1164" t="str">
        <f t="shared" ref="G123:AJ123" si="78">IFERROR(TEXT(WEEKDAY(+G122),"aaa"),"")</f>
        <v>日</v>
      </c>
      <c r="H123" s="1164" t="str">
        <f t="shared" si="78"/>
        <v>月</v>
      </c>
      <c r="I123" s="1164" t="str">
        <f t="shared" si="78"/>
        <v>火</v>
      </c>
      <c r="J123" s="1164" t="str">
        <f t="shared" si="78"/>
        <v>水</v>
      </c>
      <c r="K123" s="1164" t="str">
        <f t="shared" si="78"/>
        <v>木</v>
      </c>
      <c r="L123" s="1164" t="str">
        <f t="shared" si="78"/>
        <v>金</v>
      </c>
      <c r="M123" s="1164" t="str">
        <f t="shared" si="78"/>
        <v>土</v>
      </c>
      <c r="N123" s="1164" t="str">
        <f t="shared" si="78"/>
        <v>日</v>
      </c>
      <c r="O123" s="1164" t="str">
        <f t="shared" si="78"/>
        <v>月</v>
      </c>
      <c r="P123" s="1164" t="str">
        <f t="shared" si="78"/>
        <v>火</v>
      </c>
      <c r="Q123" s="1164" t="str">
        <f t="shared" si="78"/>
        <v>水</v>
      </c>
      <c r="R123" s="1164" t="str">
        <f t="shared" si="78"/>
        <v>木</v>
      </c>
      <c r="S123" s="1164" t="str">
        <f t="shared" si="78"/>
        <v>金</v>
      </c>
      <c r="T123" s="1164" t="str">
        <f t="shared" si="78"/>
        <v>土</v>
      </c>
      <c r="U123" s="1164" t="str">
        <f t="shared" si="78"/>
        <v>日</v>
      </c>
      <c r="V123" s="1164" t="str">
        <f t="shared" si="78"/>
        <v>月</v>
      </c>
      <c r="W123" s="1164" t="str">
        <f t="shared" si="78"/>
        <v>火</v>
      </c>
      <c r="X123" s="1164" t="str">
        <f t="shared" si="78"/>
        <v>水</v>
      </c>
      <c r="Y123" s="1164" t="str">
        <f t="shared" si="78"/>
        <v>木</v>
      </c>
      <c r="Z123" s="1164" t="str">
        <f t="shared" si="78"/>
        <v>金</v>
      </c>
      <c r="AA123" s="1164" t="str">
        <f t="shared" si="78"/>
        <v>土</v>
      </c>
      <c r="AB123" s="1164" t="str">
        <f t="shared" si="78"/>
        <v>日</v>
      </c>
      <c r="AC123" s="1164" t="str">
        <f t="shared" si="78"/>
        <v>月</v>
      </c>
      <c r="AD123" s="1164" t="str">
        <f t="shared" si="78"/>
        <v>火</v>
      </c>
      <c r="AE123" s="1164" t="str">
        <f t="shared" si="78"/>
        <v>水</v>
      </c>
      <c r="AF123" s="1164" t="str">
        <f t="shared" si="78"/>
        <v>木</v>
      </c>
      <c r="AG123" s="1164" t="str">
        <f t="shared" si="78"/>
        <v/>
      </c>
      <c r="AH123" s="1164" t="str">
        <f t="shared" si="78"/>
        <v/>
      </c>
      <c r="AI123" s="1164" t="str">
        <f t="shared" si="78"/>
        <v/>
      </c>
      <c r="AJ123" s="1164" t="str">
        <f t="shared" si="78"/>
        <v/>
      </c>
      <c r="AK123" s="3602"/>
      <c r="AL123" s="3605"/>
      <c r="AM123" s="3608"/>
      <c r="AN123" s="3555"/>
      <c r="AO123" s="3553"/>
      <c r="AP123" s="1035"/>
      <c r="AQ123" s="3576"/>
      <c r="AR123" s="3576"/>
    </row>
    <row r="124" spans="2:44" s="1165" customFormat="1" ht="21" customHeight="1">
      <c r="B124" s="1166" t="s">
        <v>1945</v>
      </c>
      <c r="C124" s="1167" t="s">
        <v>1946</v>
      </c>
      <c r="D124" s="1103" t="s">
        <v>1947</v>
      </c>
      <c r="E124" s="1104" t="s">
        <v>1948</v>
      </c>
      <c r="F124" s="1105"/>
      <c r="G124" s="1106"/>
      <c r="H124" s="1106"/>
      <c r="I124" s="1106"/>
      <c r="J124" s="1106"/>
      <c r="K124" s="1106"/>
      <c r="L124" s="1106"/>
      <c r="M124" s="1106"/>
      <c r="N124" s="1106"/>
      <c r="O124" s="1106"/>
      <c r="P124" s="1106"/>
      <c r="Q124" s="1106"/>
      <c r="R124" s="1106"/>
      <c r="S124" s="1106"/>
      <c r="T124" s="1106"/>
      <c r="U124" s="1106"/>
      <c r="V124" s="1106"/>
      <c r="W124" s="1106"/>
      <c r="X124" s="1106"/>
      <c r="Y124" s="1106"/>
      <c r="Z124" s="1106"/>
      <c r="AA124" s="1106"/>
      <c r="AB124" s="1106"/>
      <c r="AC124" s="1106"/>
      <c r="AD124" s="1106"/>
      <c r="AE124" s="1106"/>
      <c r="AF124" s="1106"/>
      <c r="AG124" s="1134"/>
      <c r="AH124" s="1134"/>
      <c r="AI124" s="1134"/>
      <c r="AJ124" s="1134"/>
      <c r="AK124" s="3603"/>
      <c r="AL124" s="3606"/>
      <c r="AM124" s="3609"/>
      <c r="AN124" s="1108" t="s">
        <v>1958</v>
      </c>
      <c r="AO124" s="1107" t="s">
        <v>863</v>
      </c>
      <c r="AP124" s="1035"/>
      <c r="AQ124" s="3577"/>
      <c r="AR124" s="3577"/>
    </row>
    <row r="125" spans="2:44" s="1165" customFormat="1" ht="13.5" customHeight="1">
      <c r="B125" s="3580" t="s">
        <v>830</v>
      </c>
      <c r="C125" s="3583" t="s">
        <v>831</v>
      </c>
      <c r="D125" s="1109" t="s">
        <v>1935</v>
      </c>
      <c r="E125" s="1110"/>
      <c r="F125" s="1111"/>
      <c r="G125" s="1112"/>
      <c r="H125" s="1112"/>
      <c r="I125" s="1112"/>
      <c r="J125" s="1175" t="s">
        <v>838</v>
      </c>
      <c r="K125" s="1175" t="s">
        <v>838</v>
      </c>
      <c r="L125" s="1175"/>
      <c r="M125" s="1175"/>
      <c r="N125" s="1175"/>
      <c r="O125" s="1175"/>
      <c r="P125" s="1175"/>
      <c r="Q125" s="1175" t="s">
        <v>838</v>
      </c>
      <c r="R125" s="1175" t="s">
        <v>838</v>
      </c>
      <c r="S125" s="1175"/>
      <c r="T125" s="1175"/>
      <c r="U125" s="1175"/>
      <c r="V125" s="1175"/>
      <c r="W125" s="1175"/>
      <c r="X125" s="1175" t="s">
        <v>838</v>
      </c>
      <c r="Y125" s="1175" t="s">
        <v>838</v>
      </c>
      <c r="Z125" s="1175"/>
      <c r="AA125" s="1175"/>
      <c r="AB125" s="1175"/>
      <c r="AC125" s="1175"/>
      <c r="AD125" s="1175"/>
      <c r="AE125" s="1175" t="s">
        <v>838</v>
      </c>
      <c r="AF125" s="1175" t="s">
        <v>838</v>
      </c>
      <c r="AG125" s="1175"/>
      <c r="AH125" s="1175"/>
      <c r="AI125" s="1181"/>
      <c r="AJ125" s="1181"/>
      <c r="AK125" s="1114">
        <f>IF(D125="","",COUNT($F$122:$AJ$122)-AL125)</f>
        <v>27</v>
      </c>
      <c r="AL125" s="1115">
        <f>IF(D125="","",AQ125+AR125)</f>
        <v>0</v>
      </c>
      <c r="AM125" s="1115">
        <f>IF(D125="","",COUNTIF(F125:AJ125,"休"))</f>
        <v>8</v>
      </c>
      <c r="AN125" s="1116">
        <f>IF(D125="","",IFERROR(ROUND(AM125/AK125,3),""))</f>
        <v>0.29599999999999999</v>
      </c>
      <c r="AO125" s="3586">
        <f>ROUND(AVERAGE(AN125:AN140),3)</f>
        <v>0.36199999999999999</v>
      </c>
      <c r="AP125" s="1035"/>
      <c r="AQ125" s="1117">
        <f>+COUNTIF(F125:AJ125,"－")</f>
        <v>0</v>
      </c>
      <c r="AR125" s="1117">
        <f>+COUNTIF(F125:AJ125,"外")</f>
        <v>0</v>
      </c>
    </row>
    <row r="126" spans="2:44" s="1165" customFormat="1" ht="13.5" customHeight="1">
      <c r="B126" s="3581"/>
      <c r="C126" s="3584"/>
      <c r="D126" s="1118" t="s">
        <v>1936</v>
      </c>
      <c r="E126" s="1110"/>
      <c r="F126" s="1170"/>
      <c r="G126" s="1120"/>
      <c r="H126" s="1142" t="s">
        <v>838</v>
      </c>
      <c r="I126" s="1142" t="s">
        <v>838</v>
      </c>
      <c r="J126" s="1142"/>
      <c r="K126" s="1142"/>
      <c r="L126" s="1130"/>
      <c r="M126" s="1130"/>
      <c r="N126" s="1130"/>
      <c r="O126" s="1142" t="s">
        <v>838</v>
      </c>
      <c r="P126" s="1142" t="s">
        <v>838</v>
      </c>
      <c r="Q126" s="1142"/>
      <c r="R126" s="1142"/>
      <c r="S126" s="1130"/>
      <c r="T126" s="1130"/>
      <c r="U126" s="1130"/>
      <c r="V126" s="1142" t="s">
        <v>838</v>
      </c>
      <c r="W126" s="1142" t="s">
        <v>838</v>
      </c>
      <c r="X126" s="1142"/>
      <c r="Y126" s="1142"/>
      <c r="Z126" s="1130"/>
      <c r="AA126" s="1130"/>
      <c r="AB126" s="1130"/>
      <c r="AC126" s="1142" t="s">
        <v>838</v>
      </c>
      <c r="AD126" s="1142" t="s">
        <v>838</v>
      </c>
      <c r="AE126" s="1142"/>
      <c r="AF126" s="1142"/>
      <c r="AG126" s="1186"/>
      <c r="AH126" s="1130"/>
      <c r="AI126" s="1120"/>
      <c r="AJ126" s="1171" t="s">
        <v>838</v>
      </c>
      <c r="AK126" s="1114">
        <f t="shared" ref="AK126:AK130" si="79">IF(D126="","",COUNT($F$122:$AJ$122)-AL126)</f>
        <v>27</v>
      </c>
      <c r="AL126" s="1115">
        <f t="shared" ref="AL126:AL130" si="80">IF(D126="","",AQ126+AR126)</f>
        <v>0</v>
      </c>
      <c r="AM126" s="1115">
        <f t="shared" ref="AM126:AM130" si="81">IF(D126="","",COUNTIF(F126:AJ126,"休"))</f>
        <v>9</v>
      </c>
      <c r="AN126" s="1116">
        <f t="shared" ref="AN126:AN130" si="82">IF(D126="","",IFERROR(ROUND(AM126/AK126,3),""))</f>
        <v>0.33300000000000002</v>
      </c>
      <c r="AO126" s="3587"/>
      <c r="AP126" s="1035"/>
      <c r="AQ126" s="1117">
        <f>+COUNTIF(F126:AJ126,"－")</f>
        <v>0</v>
      </c>
      <c r="AR126" s="1117">
        <f>+COUNTIF(F126:AJ126,"外")</f>
        <v>0</v>
      </c>
    </row>
    <row r="127" spans="2:44" s="1165" customFormat="1">
      <c r="B127" s="3581"/>
      <c r="C127" s="3584"/>
      <c r="D127" s="1124" t="s">
        <v>1937</v>
      </c>
      <c r="E127" s="1110"/>
      <c r="F127" s="1170" t="s">
        <v>838</v>
      </c>
      <c r="G127" s="1120"/>
      <c r="H127" s="1120"/>
      <c r="I127" s="1120" t="s">
        <v>838</v>
      </c>
      <c r="J127" s="1120"/>
      <c r="K127" s="1120"/>
      <c r="L127" s="1120"/>
      <c r="M127" s="1120" t="s">
        <v>838</v>
      </c>
      <c r="N127" s="1120"/>
      <c r="O127" s="1120"/>
      <c r="P127" s="1120" t="s">
        <v>838</v>
      </c>
      <c r="Q127" s="1120"/>
      <c r="R127" s="1120"/>
      <c r="S127" s="1120" t="s">
        <v>838</v>
      </c>
      <c r="T127" s="1120" t="s">
        <v>838</v>
      </c>
      <c r="U127" s="1120"/>
      <c r="V127" s="1120"/>
      <c r="W127" s="1120" t="s">
        <v>838</v>
      </c>
      <c r="X127" s="1120"/>
      <c r="Y127" s="1120"/>
      <c r="Z127" s="1120"/>
      <c r="AA127" s="1120" t="s">
        <v>838</v>
      </c>
      <c r="AB127" s="1120"/>
      <c r="AC127" s="1120"/>
      <c r="AD127" s="1120" t="s">
        <v>838</v>
      </c>
      <c r="AE127" s="1120"/>
      <c r="AF127" s="1120"/>
      <c r="AG127" s="1171" t="s">
        <v>838</v>
      </c>
      <c r="AH127" s="1171" t="s">
        <v>838</v>
      </c>
      <c r="AI127" s="1171"/>
      <c r="AJ127" s="1171"/>
      <c r="AK127" s="1114">
        <f t="shared" si="79"/>
        <v>27</v>
      </c>
      <c r="AL127" s="1115">
        <f t="shared" si="80"/>
        <v>0</v>
      </c>
      <c r="AM127" s="1115">
        <f t="shared" si="81"/>
        <v>11</v>
      </c>
      <c r="AN127" s="1116">
        <f t="shared" si="82"/>
        <v>0.40699999999999997</v>
      </c>
      <c r="AO127" s="3587"/>
      <c r="AP127" s="1035"/>
      <c r="AQ127" s="1117">
        <f>+COUNTIF(F127:AJ127,"－")</f>
        <v>0</v>
      </c>
      <c r="AR127" s="1117">
        <f t="shared" ref="AR127:AR130" si="83">+COUNTIF(F127:AJ127,"外")</f>
        <v>0</v>
      </c>
    </row>
    <row r="128" spans="2:44" s="1165" customFormat="1">
      <c r="B128" s="3581"/>
      <c r="C128" s="3584"/>
      <c r="D128" s="1124" t="s">
        <v>1938</v>
      </c>
      <c r="E128" s="1125"/>
      <c r="F128" s="1170"/>
      <c r="G128" s="1120" t="s">
        <v>838</v>
      </c>
      <c r="H128" s="1120"/>
      <c r="I128" s="1120"/>
      <c r="J128" s="1120"/>
      <c r="K128" s="1120" t="s">
        <v>838</v>
      </c>
      <c r="L128" s="1120"/>
      <c r="M128" s="1120"/>
      <c r="N128" s="1120" t="s">
        <v>838</v>
      </c>
      <c r="O128" s="1120"/>
      <c r="P128" s="1120"/>
      <c r="Q128" s="1120"/>
      <c r="R128" s="1120" t="s">
        <v>838</v>
      </c>
      <c r="S128" s="1120"/>
      <c r="T128" s="1120"/>
      <c r="U128" s="1120" t="s">
        <v>838</v>
      </c>
      <c r="V128" s="1120"/>
      <c r="W128" s="1120"/>
      <c r="X128" s="1120"/>
      <c r="Y128" s="1120" t="s">
        <v>838</v>
      </c>
      <c r="Z128" s="1120"/>
      <c r="AA128" s="1120"/>
      <c r="AB128" s="1120" t="s">
        <v>838</v>
      </c>
      <c r="AC128" s="1120"/>
      <c r="AD128" s="1120"/>
      <c r="AE128" s="1120"/>
      <c r="AF128" s="1120" t="s">
        <v>838</v>
      </c>
      <c r="AG128" s="1120"/>
      <c r="AH128" s="1171"/>
      <c r="AI128" s="1171" t="s">
        <v>838</v>
      </c>
      <c r="AJ128" s="1171"/>
      <c r="AK128" s="1114">
        <f t="shared" si="79"/>
        <v>27</v>
      </c>
      <c r="AL128" s="1115">
        <f t="shared" si="80"/>
        <v>0</v>
      </c>
      <c r="AM128" s="1115">
        <f t="shared" si="81"/>
        <v>9</v>
      </c>
      <c r="AN128" s="1116">
        <f t="shared" si="82"/>
        <v>0.33300000000000002</v>
      </c>
      <c r="AO128" s="3587"/>
      <c r="AP128" s="1035"/>
      <c r="AQ128" s="1117">
        <f>+COUNTIF(F128:AJ128,"－")</f>
        <v>0</v>
      </c>
      <c r="AR128" s="1117">
        <f t="shared" si="83"/>
        <v>0</v>
      </c>
    </row>
    <row r="129" spans="2:44" s="1165" customFormat="1">
      <c r="B129" s="3581"/>
      <c r="C129" s="3584"/>
      <c r="D129" s="1124" t="s">
        <v>1939</v>
      </c>
      <c r="E129" s="1110"/>
      <c r="F129" s="1170"/>
      <c r="G129" s="1120"/>
      <c r="H129" s="1120" t="s">
        <v>838</v>
      </c>
      <c r="I129" s="1120"/>
      <c r="J129" s="1120"/>
      <c r="K129" s="1120"/>
      <c r="L129" s="1120" t="s">
        <v>838</v>
      </c>
      <c r="M129" s="1120"/>
      <c r="N129" s="1120"/>
      <c r="O129" s="1120" t="s">
        <v>838</v>
      </c>
      <c r="P129" s="1120"/>
      <c r="Q129" s="1120"/>
      <c r="R129" s="1120"/>
      <c r="S129" s="1120" t="s">
        <v>838</v>
      </c>
      <c r="T129" s="1120"/>
      <c r="U129" s="1120"/>
      <c r="V129" s="1120" t="s">
        <v>838</v>
      </c>
      <c r="W129" s="1120"/>
      <c r="X129" s="1120"/>
      <c r="Y129" s="1120"/>
      <c r="Z129" s="1120" t="s">
        <v>838</v>
      </c>
      <c r="AA129" s="1120"/>
      <c r="AB129" s="1120"/>
      <c r="AC129" s="1120" t="s">
        <v>838</v>
      </c>
      <c r="AD129" s="1120"/>
      <c r="AE129" s="1120"/>
      <c r="AF129" s="1120"/>
      <c r="AG129" s="1120" t="s">
        <v>838</v>
      </c>
      <c r="AH129" s="1120"/>
      <c r="AI129" s="1120"/>
      <c r="AJ129" s="1120" t="s">
        <v>838</v>
      </c>
      <c r="AK129" s="1114">
        <f t="shared" si="79"/>
        <v>27</v>
      </c>
      <c r="AL129" s="1115">
        <f t="shared" si="80"/>
        <v>0</v>
      </c>
      <c r="AM129" s="1115">
        <f t="shared" si="81"/>
        <v>9</v>
      </c>
      <c r="AN129" s="1116">
        <f t="shared" si="82"/>
        <v>0.33300000000000002</v>
      </c>
      <c r="AO129" s="3587"/>
      <c r="AP129" s="1035"/>
      <c r="AQ129" s="1117">
        <f t="shared" ref="AQ129:AQ130" si="84">+COUNTIF(F129:AJ129,"－")</f>
        <v>0</v>
      </c>
      <c r="AR129" s="1117">
        <f t="shared" si="83"/>
        <v>0</v>
      </c>
    </row>
    <row r="130" spans="2:44" s="1165" customFormat="1">
      <c r="B130" s="3582"/>
      <c r="C130" s="3585"/>
      <c r="D130" s="1126">
        <f>E$29</f>
        <v>0</v>
      </c>
      <c r="E130" s="1127"/>
      <c r="F130" s="1182"/>
      <c r="G130" s="1130"/>
      <c r="H130" s="1130"/>
      <c r="I130" s="1130"/>
      <c r="J130" s="1130"/>
      <c r="K130" s="1130"/>
      <c r="L130" s="1130"/>
      <c r="M130" s="1130"/>
      <c r="N130" s="1130"/>
      <c r="O130" s="1130"/>
      <c r="P130" s="1130"/>
      <c r="Q130" s="1130"/>
      <c r="R130" s="1130"/>
      <c r="S130" s="1130"/>
      <c r="T130" s="1130"/>
      <c r="U130" s="1130"/>
      <c r="V130" s="1130"/>
      <c r="W130" s="1130"/>
      <c r="X130" s="1130"/>
      <c r="Y130" s="1130"/>
      <c r="Z130" s="1130"/>
      <c r="AA130" s="1130"/>
      <c r="AB130" s="1130"/>
      <c r="AC130" s="1130"/>
      <c r="AD130" s="1130"/>
      <c r="AE130" s="1130"/>
      <c r="AF130" s="1130"/>
      <c r="AG130" s="1131"/>
      <c r="AH130" s="1131"/>
      <c r="AI130" s="1131"/>
      <c r="AJ130" s="1131"/>
      <c r="AK130" s="1114">
        <f t="shared" si="79"/>
        <v>27</v>
      </c>
      <c r="AL130" s="1115">
        <f t="shared" si="80"/>
        <v>0</v>
      </c>
      <c r="AM130" s="1132">
        <f t="shared" si="81"/>
        <v>0</v>
      </c>
      <c r="AN130" s="1116">
        <f t="shared" si="82"/>
        <v>0</v>
      </c>
      <c r="AO130" s="3587"/>
      <c r="AP130" s="1035"/>
      <c r="AQ130" s="1117">
        <f t="shared" si="84"/>
        <v>0</v>
      </c>
      <c r="AR130" s="1117">
        <f t="shared" si="83"/>
        <v>0</v>
      </c>
    </row>
    <row r="131" spans="2:44" s="1165" customFormat="1">
      <c r="B131" s="3580" t="s">
        <v>832</v>
      </c>
      <c r="C131" s="3583" t="s">
        <v>833</v>
      </c>
      <c r="D131" s="1103" t="s">
        <v>1951</v>
      </c>
      <c r="E131" s="1133" t="s">
        <v>1948</v>
      </c>
      <c r="F131" s="1105"/>
      <c r="G131" s="1106"/>
      <c r="H131" s="1106"/>
      <c r="I131" s="1106"/>
      <c r="J131" s="1106"/>
      <c r="K131" s="1106"/>
      <c r="L131" s="1106"/>
      <c r="M131" s="1106"/>
      <c r="N131" s="1106"/>
      <c r="O131" s="1106"/>
      <c r="P131" s="1106"/>
      <c r="Q131" s="1106"/>
      <c r="R131" s="1106"/>
      <c r="S131" s="1106"/>
      <c r="T131" s="1106"/>
      <c r="U131" s="1106"/>
      <c r="V131" s="1106"/>
      <c r="W131" s="1106"/>
      <c r="X131" s="1106"/>
      <c r="Y131" s="1106"/>
      <c r="Z131" s="1106"/>
      <c r="AA131" s="1106"/>
      <c r="AB131" s="1106"/>
      <c r="AC131" s="1106"/>
      <c r="AD131" s="1106"/>
      <c r="AE131" s="1106"/>
      <c r="AF131" s="1106"/>
      <c r="AG131" s="1134"/>
      <c r="AH131" s="1134"/>
      <c r="AI131" s="1134"/>
      <c r="AJ131" s="1134"/>
      <c r="AK131" s="1135"/>
      <c r="AL131" s="1117"/>
      <c r="AM131" s="1136"/>
      <c r="AN131" s="1137"/>
      <c r="AO131" s="3587"/>
      <c r="AP131" s="1035"/>
      <c r="AQ131" s="1039"/>
      <c r="AR131" s="1039"/>
    </row>
    <row r="132" spans="2:44" s="1165" customFormat="1">
      <c r="B132" s="3581"/>
      <c r="C132" s="3584"/>
      <c r="D132" s="1138" t="s">
        <v>1935</v>
      </c>
      <c r="E132" s="1110"/>
      <c r="F132" s="1168"/>
      <c r="G132" s="1175"/>
      <c r="H132" s="1175"/>
      <c r="I132" s="1175" t="s">
        <v>838</v>
      </c>
      <c r="J132" s="1175" t="s">
        <v>838</v>
      </c>
      <c r="K132" s="1175" t="s">
        <v>838</v>
      </c>
      <c r="L132" s="1175"/>
      <c r="M132" s="1175"/>
      <c r="N132" s="1175"/>
      <c r="O132" s="1175"/>
      <c r="P132" s="1175" t="s">
        <v>838</v>
      </c>
      <c r="Q132" s="1175" t="s">
        <v>838</v>
      </c>
      <c r="R132" s="1175" t="s">
        <v>838</v>
      </c>
      <c r="S132" s="1175"/>
      <c r="T132" s="1175"/>
      <c r="U132" s="1175"/>
      <c r="V132" s="1175"/>
      <c r="W132" s="1175" t="s">
        <v>838</v>
      </c>
      <c r="X132" s="1175" t="s">
        <v>838</v>
      </c>
      <c r="Y132" s="1175" t="s">
        <v>838</v>
      </c>
      <c r="Z132" s="1175"/>
      <c r="AA132" s="1175"/>
      <c r="AB132" s="1175"/>
      <c r="AC132" s="1175"/>
      <c r="AD132" s="1175" t="s">
        <v>838</v>
      </c>
      <c r="AE132" s="1175" t="s">
        <v>838</v>
      </c>
      <c r="AF132" s="1175" t="s">
        <v>838</v>
      </c>
      <c r="AG132" s="1175"/>
      <c r="AH132" s="1175"/>
      <c r="AI132" s="1175"/>
      <c r="AJ132" s="1175"/>
      <c r="AK132" s="1114">
        <f>IF(D132="","",COUNT($F$122:$AJ$122)-AL132)</f>
        <v>27</v>
      </c>
      <c r="AL132" s="1115">
        <f>IF(D132="","",AQ132+AR132)</f>
        <v>0</v>
      </c>
      <c r="AM132" s="1115">
        <f>IF(D132="","",COUNTIF(F132:AJ132,"休"))</f>
        <v>12</v>
      </c>
      <c r="AN132" s="1116">
        <f>IF(D132="","",IFERROR(ROUND(AM132/AK132,3),""))</f>
        <v>0.44400000000000001</v>
      </c>
      <c r="AO132" s="3587"/>
      <c r="AP132" s="1035"/>
      <c r="AQ132" s="1117">
        <f>+COUNTIF(F132:AJ132,"－")</f>
        <v>0</v>
      </c>
      <c r="AR132" s="1117">
        <f>+COUNTIF(F132:AJ132,"外")</f>
        <v>0</v>
      </c>
    </row>
    <row r="133" spans="2:44" s="1165" customFormat="1">
      <c r="B133" s="3581"/>
      <c r="C133" s="3584"/>
      <c r="D133" s="1118" t="s">
        <v>1936</v>
      </c>
      <c r="E133" s="1139"/>
      <c r="F133" s="1177" t="s">
        <v>838</v>
      </c>
      <c r="G133" s="1130" t="s">
        <v>838</v>
      </c>
      <c r="H133" s="1142"/>
      <c r="I133" s="1142"/>
      <c r="J133" s="1130"/>
      <c r="K133" s="1130"/>
      <c r="L133" s="1130" t="s">
        <v>838</v>
      </c>
      <c r="M133" s="1130" t="s">
        <v>838</v>
      </c>
      <c r="N133" s="1130" t="s">
        <v>838</v>
      </c>
      <c r="O133" s="1142"/>
      <c r="P133" s="1142"/>
      <c r="Q133" s="1142"/>
      <c r="R133" s="1142"/>
      <c r="S133" s="1130" t="s">
        <v>838</v>
      </c>
      <c r="T133" s="1130" t="s">
        <v>838</v>
      </c>
      <c r="U133" s="1130" t="s">
        <v>838</v>
      </c>
      <c r="V133" s="1142"/>
      <c r="W133" s="1142"/>
      <c r="X133" s="1130"/>
      <c r="Y133" s="1130"/>
      <c r="Z133" s="1130" t="s">
        <v>838</v>
      </c>
      <c r="AA133" s="1130" t="s">
        <v>838</v>
      </c>
      <c r="AB133" s="1130" t="s">
        <v>838</v>
      </c>
      <c r="AC133" s="1142"/>
      <c r="AD133" s="1142"/>
      <c r="AE133" s="1130"/>
      <c r="AF133" s="1130"/>
      <c r="AG133" s="1130" t="s">
        <v>838</v>
      </c>
      <c r="AH133" s="1130" t="s">
        <v>838</v>
      </c>
      <c r="AI133" s="1130" t="s">
        <v>838</v>
      </c>
      <c r="AJ133" s="1130"/>
      <c r="AK133" s="1114">
        <f t="shared" ref="AK133:AK135" si="85">IF(D133="","",COUNT($F$122:$AJ$122)-AL133)</f>
        <v>27</v>
      </c>
      <c r="AL133" s="1115">
        <f t="shared" ref="AL133:AL135" si="86">IF(D133="","",AQ133+AR133)</f>
        <v>0</v>
      </c>
      <c r="AM133" s="1115">
        <f t="shared" ref="AM133:AM135" si="87">IF(D133="","",COUNTIF(F133:AJ133,"休"))</f>
        <v>14</v>
      </c>
      <c r="AN133" s="1116">
        <f t="shared" ref="AN133:AN135" si="88">IF(D133="","",IFERROR(ROUND(AM133/AK133,3),""))</f>
        <v>0.51900000000000002</v>
      </c>
      <c r="AO133" s="3587"/>
      <c r="AP133" s="1035"/>
      <c r="AQ133" s="1117">
        <f>+COUNTIF(F133:AJ133,"－")</f>
        <v>0</v>
      </c>
      <c r="AR133" s="1117">
        <f>+COUNTIF(F133:AJ133,"外")</f>
        <v>0</v>
      </c>
    </row>
    <row r="134" spans="2:44" s="1165" customFormat="1">
      <c r="B134" s="3581"/>
      <c r="C134" s="3584"/>
      <c r="D134" s="1035"/>
      <c r="E134" s="1139"/>
      <c r="F134" s="1170"/>
      <c r="G134" s="1120"/>
      <c r="H134" s="1120"/>
      <c r="I134" s="1120"/>
      <c r="J134" s="1120"/>
      <c r="K134" s="1120"/>
      <c r="L134" s="1120"/>
      <c r="M134" s="1120"/>
      <c r="N134" s="1120"/>
      <c r="O134" s="1120"/>
      <c r="P134" s="1120"/>
      <c r="Q134" s="1120"/>
      <c r="R134" s="1120"/>
      <c r="S134" s="1120"/>
      <c r="T134" s="1120"/>
      <c r="U134" s="1120"/>
      <c r="V134" s="1120"/>
      <c r="W134" s="1120"/>
      <c r="X134" s="1120"/>
      <c r="Y134" s="1120"/>
      <c r="Z134" s="1120"/>
      <c r="AA134" s="1120"/>
      <c r="AB134" s="1120"/>
      <c r="AC134" s="1120"/>
      <c r="AD134" s="1120"/>
      <c r="AE134" s="1120"/>
      <c r="AF134" s="1120"/>
      <c r="AG134" s="1121"/>
      <c r="AH134" s="1121"/>
      <c r="AI134" s="1121"/>
      <c r="AJ134" s="1121"/>
      <c r="AK134" s="1114" t="str">
        <f t="shared" si="85"/>
        <v/>
      </c>
      <c r="AL134" s="1115" t="str">
        <f t="shared" si="86"/>
        <v/>
      </c>
      <c r="AM134" s="1115" t="str">
        <f t="shared" si="87"/>
        <v/>
      </c>
      <c r="AN134" s="1116" t="str">
        <f t="shared" si="88"/>
        <v/>
      </c>
      <c r="AO134" s="3587"/>
      <c r="AP134" s="1035"/>
      <c r="AQ134" s="1117">
        <f>+COUNTIF(F134:AJ134,"－")</f>
        <v>0</v>
      </c>
      <c r="AR134" s="1117">
        <f>+COUNTIF(F134:AJ134,"外")</f>
        <v>0</v>
      </c>
    </row>
    <row r="135" spans="2:44" s="1165" customFormat="1">
      <c r="B135" s="3581"/>
      <c r="C135" s="3585"/>
      <c r="D135" s="1140"/>
      <c r="E135" s="1141"/>
      <c r="F135" s="1183"/>
      <c r="G135" s="1142"/>
      <c r="H135" s="1142"/>
      <c r="I135" s="1142"/>
      <c r="J135" s="1142"/>
      <c r="K135" s="1142"/>
      <c r="L135" s="1142"/>
      <c r="M135" s="1142"/>
      <c r="N135" s="1142"/>
      <c r="O135" s="1142"/>
      <c r="P135" s="1142"/>
      <c r="Q135" s="1142"/>
      <c r="R135" s="1142"/>
      <c r="S135" s="1142"/>
      <c r="T135" s="1142"/>
      <c r="U135" s="1142"/>
      <c r="V135" s="1142"/>
      <c r="W135" s="1142"/>
      <c r="X135" s="1142"/>
      <c r="Y135" s="1142"/>
      <c r="Z135" s="1142"/>
      <c r="AA135" s="1142"/>
      <c r="AB135" s="1142"/>
      <c r="AC135" s="1142"/>
      <c r="AD135" s="1142"/>
      <c r="AE135" s="1142"/>
      <c r="AF135" s="1142"/>
      <c r="AG135" s="1113"/>
      <c r="AH135" s="1113"/>
      <c r="AI135" s="1113"/>
      <c r="AJ135" s="1113"/>
      <c r="AK135" s="1114" t="str">
        <f t="shared" si="85"/>
        <v/>
      </c>
      <c r="AL135" s="1115" t="str">
        <f t="shared" si="86"/>
        <v/>
      </c>
      <c r="AM135" s="1115" t="str">
        <f t="shared" si="87"/>
        <v/>
      </c>
      <c r="AN135" s="1116" t="str">
        <f t="shared" si="88"/>
        <v/>
      </c>
      <c r="AO135" s="3587"/>
      <c r="AP135" s="1035"/>
      <c r="AQ135" s="1117">
        <f>+COUNTIF(F135:AJ135,"－")</f>
        <v>0</v>
      </c>
      <c r="AR135" s="1117">
        <f>+COUNTIF(F135:AJ135,"外")</f>
        <v>0</v>
      </c>
    </row>
    <row r="136" spans="2:44" s="1165" customFormat="1">
      <c r="B136" s="3581"/>
      <c r="C136" s="3583" t="s">
        <v>834</v>
      </c>
      <c r="D136" s="1103" t="s">
        <v>1951</v>
      </c>
      <c r="E136" s="1143" t="s">
        <v>1948</v>
      </c>
      <c r="F136" s="1105"/>
      <c r="G136" s="1106"/>
      <c r="H136" s="1106"/>
      <c r="I136" s="1106"/>
      <c r="J136" s="1106"/>
      <c r="K136" s="1106"/>
      <c r="L136" s="1106"/>
      <c r="M136" s="1106"/>
      <c r="N136" s="1106"/>
      <c r="O136" s="1106"/>
      <c r="P136" s="1106"/>
      <c r="Q136" s="1106"/>
      <c r="R136" s="1106"/>
      <c r="S136" s="1106"/>
      <c r="T136" s="1106"/>
      <c r="U136" s="1106"/>
      <c r="V136" s="1106"/>
      <c r="W136" s="1106"/>
      <c r="X136" s="1106"/>
      <c r="Y136" s="1106"/>
      <c r="Z136" s="1106"/>
      <c r="AA136" s="1106"/>
      <c r="AB136" s="1106"/>
      <c r="AC136" s="1106"/>
      <c r="AD136" s="1106"/>
      <c r="AE136" s="1106"/>
      <c r="AF136" s="1106"/>
      <c r="AG136" s="1134"/>
      <c r="AH136" s="1134"/>
      <c r="AI136" s="1134"/>
      <c r="AJ136" s="1134"/>
      <c r="AK136" s="1135"/>
      <c r="AL136" s="1117"/>
      <c r="AM136" s="1144"/>
      <c r="AN136" s="1137"/>
      <c r="AO136" s="3587"/>
      <c r="AP136" s="1035"/>
      <c r="AQ136" s="1039"/>
      <c r="AR136" s="1039"/>
    </row>
    <row r="137" spans="2:44" s="1165" customFormat="1">
      <c r="B137" s="3581"/>
      <c r="C137" s="3584"/>
      <c r="D137" s="1145" t="s">
        <v>1936</v>
      </c>
      <c r="E137" s="1110"/>
      <c r="F137" s="1111" t="s">
        <v>838</v>
      </c>
      <c r="G137" s="1112"/>
      <c r="H137" s="1112" t="s">
        <v>838</v>
      </c>
      <c r="I137" s="1175"/>
      <c r="J137" s="1175" t="s">
        <v>838</v>
      </c>
      <c r="K137" s="1112"/>
      <c r="L137" s="1112" t="s">
        <v>838</v>
      </c>
      <c r="M137" s="1112"/>
      <c r="N137" s="1112" t="s">
        <v>838</v>
      </c>
      <c r="O137" s="1175"/>
      <c r="P137" s="1175" t="s">
        <v>838</v>
      </c>
      <c r="Q137" s="1112"/>
      <c r="R137" s="1112" t="s">
        <v>838</v>
      </c>
      <c r="S137" s="1112"/>
      <c r="T137" s="1112" t="s">
        <v>838</v>
      </c>
      <c r="U137" s="1175"/>
      <c r="V137" s="1175" t="s">
        <v>838</v>
      </c>
      <c r="W137" s="1112"/>
      <c r="X137" s="1112" t="s">
        <v>838</v>
      </c>
      <c r="Y137" s="1112"/>
      <c r="Z137" s="1112" t="s">
        <v>838</v>
      </c>
      <c r="AA137" s="1175"/>
      <c r="AB137" s="1175" t="s">
        <v>838</v>
      </c>
      <c r="AC137" s="1112"/>
      <c r="AD137" s="1112" t="s">
        <v>838</v>
      </c>
      <c r="AE137" s="1175"/>
      <c r="AF137" s="1175" t="s">
        <v>838</v>
      </c>
      <c r="AG137" s="1112"/>
      <c r="AH137" s="1112" t="s">
        <v>838</v>
      </c>
      <c r="AI137" s="1112"/>
      <c r="AJ137" s="1112" t="s">
        <v>838</v>
      </c>
      <c r="AK137" s="1114">
        <f>IF(D137="","",COUNT($F$122:$AJ$122)-AL137)</f>
        <v>27</v>
      </c>
      <c r="AL137" s="1115">
        <f>IF(D137="","",AQ137+AR137)</f>
        <v>0</v>
      </c>
      <c r="AM137" s="1115">
        <f>IF(D137="","",COUNTIF(F137:AJ137,"休"))</f>
        <v>16</v>
      </c>
      <c r="AN137" s="1116">
        <f>IF(D137="","",IFERROR(ROUND(AM137/AK137,3),""))</f>
        <v>0.59299999999999997</v>
      </c>
      <c r="AO137" s="3587"/>
      <c r="AP137" s="1035"/>
      <c r="AQ137" s="1117">
        <f>+COUNTIF(F137:AJ137,"－")</f>
        <v>0</v>
      </c>
      <c r="AR137" s="1117">
        <f>+COUNTIF(F137:AJ137,"外")</f>
        <v>0</v>
      </c>
    </row>
    <row r="138" spans="2:44" s="1165" customFormat="1">
      <c r="B138" s="3581"/>
      <c r="C138" s="3584"/>
      <c r="D138" s="1035"/>
      <c r="E138" s="1139"/>
      <c r="F138" s="1119"/>
      <c r="G138" s="1120"/>
      <c r="H138" s="1120"/>
      <c r="I138" s="1120"/>
      <c r="J138" s="1120"/>
      <c r="K138" s="1120"/>
      <c r="L138" s="1120"/>
      <c r="M138" s="1120"/>
      <c r="N138" s="1120"/>
      <c r="O138" s="1120"/>
      <c r="P138" s="1120"/>
      <c r="Q138" s="1120"/>
      <c r="R138" s="1120"/>
      <c r="S138" s="1120"/>
      <c r="T138" s="1120"/>
      <c r="U138" s="1120"/>
      <c r="V138" s="1120"/>
      <c r="W138" s="1120"/>
      <c r="X138" s="1120"/>
      <c r="Y138" s="1120"/>
      <c r="Z138" s="1120"/>
      <c r="AA138" s="1120"/>
      <c r="AB138" s="1120"/>
      <c r="AC138" s="1120"/>
      <c r="AD138" s="1120"/>
      <c r="AE138" s="1120"/>
      <c r="AF138" s="1120"/>
      <c r="AG138" s="1121"/>
      <c r="AH138" s="1121"/>
      <c r="AI138" s="1121"/>
      <c r="AJ138" s="1121"/>
      <c r="AK138" s="1114" t="str">
        <f t="shared" ref="AK138:AK140" si="89">IF(D138="","",COUNT($F$122:$AJ$122)-AL138)</f>
        <v/>
      </c>
      <c r="AL138" s="1115" t="str">
        <f t="shared" ref="AL138:AL140" si="90">IF(D138="","",AQ138+AR138)</f>
        <v/>
      </c>
      <c r="AM138" s="1115" t="str">
        <f t="shared" ref="AM138:AM140" si="91">IF(D138="","",COUNTIF(F138:AJ138,"休"))</f>
        <v/>
      </c>
      <c r="AN138" s="1116" t="str">
        <f t="shared" ref="AN138:AN140" si="92">IF(D138="","",IFERROR(ROUND(AM138/AK138,3),""))</f>
        <v/>
      </c>
      <c r="AO138" s="3587"/>
      <c r="AP138" s="1035"/>
      <c r="AQ138" s="1117">
        <f>+COUNTIF(F138:AJ138,"－")</f>
        <v>0</v>
      </c>
      <c r="AR138" s="1117">
        <f>+COUNTIF(F138:AJ138,"外")</f>
        <v>0</v>
      </c>
    </row>
    <row r="139" spans="2:44" s="1165" customFormat="1">
      <c r="B139" s="3581"/>
      <c r="C139" s="3584"/>
      <c r="D139" s="1147"/>
      <c r="E139" s="1139"/>
      <c r="F139" s="1119"/>
      <c r="G139" s="1120"/>
      <c r="H139" s="1120"/>
      <c r="I139" s="1120"/>
      <c r="J139" s="1120"/>
      <c r="K139" s="1120"/>
      <c r="L139" s="1120"/>
      <c r="M139" s="1120"/>
      <c r="N139" s="1120"/>
      <c r="O139" s="1120"/>
      <c r="P139" s="1120"/>
      <c r="Q139" s="1120"/>
      <c r="R139" s="1120"/>
      <c r="S139" s="1120"/>
      <c r="T139" s="1120"/>
      <c r="U139" s="1120"/>
      <c r="V139" s="1120"/>
      <c r="W139" s="1120"/>
      <c r="X139" s="1120"/>
      <c r="Y139" s="1120"/>
      <c r="Z139" s="1120"/>
      <c r="AA139" s="1120"/>
      <c r="AB139" s="1120"/>
      <c r="AC139" s="1120"/>
      <c r="AD139" s="1120"/>
      <c r="AE139" s="1120"/>
      <c r="AF139" s="1120"/>
      <c r="AG139" s="1121"/>
      <c r="AH139" s="1121"/>
      <c r="AI139" s="1121"/>
      <c r="AJ139" s="1121"/>
      <c r="AK139" s="1114" t="str">
        <f t="shared" si="89"/>
        <v/>
      </c>
      <c r="AL139" s="1115" t="str">
        <f t="shared" si="90"/>
        <v/>
      </c>
      <c r="AM139" s="1115" t="str">
        <f t="shared" si="91"/>
        <v/>
      </c>
      <c r="AN139" s="1116" t="str">
        <f t="shared" si="92"/>
        <v/>
      </c>
      <c r="AO139" s="3587"/>
      <c r="AP139" s="1035"/>
      <c r="AQ139" s="1117">
        <f>+COUNTIF(F139:AJ139,"－")</f>
        <v>0</v>
      </c>
      <c r="AR139" s="1117">
        <f>+COUNTIF(F139:AJ139,"外")</f>
        <v>0</v>
      </c>
    </row>
    <row r="140" spans="2:44" s="1165" customFormat="1" ht="13.8" thickBot="1">
      <c r="B140" s="3582"/>
      <c r="C140" s="3585"/>
      <c r="D140" s="1140"/>
      <c r="E140" s="1141"/>
      <c r="F140" s="1182"/>
      <c r="G140" s="1129"/>
      <c r="H140" s="1129"/>
      <c r="I140" s="1129"/>
      <c r="J140" s="1129"/>
      <c r="K140" s="1129"/>
      <c r="L140" s="1129"/>
      <c r="M140" s="1129"/>
      <c r="N140" s="1129"/>
      <c r="O140" s="1129"/>
      <c r="P140" s="1129"/>
      <c r="Q140" s="1129"/>
      <c r="R140" s="1129"/>
      <c r="S140" s="1129"/>
      <c r="T140" s="1129"/>
      <c r="U140" s="1129"/>
      <c r="V140" s="1129"/>
      <c r="W140" s="1129"/>
      <c r="X140" s="1129"/>
      <c r="Y140" s="1129"/>
      <c r="Z140" s="1129"/>
      <c r="AA140" s="1129"/>
      <c r="AB140" s="1129"/>
      <c r="AC140" s="1129"/>
      <c r="AD140" s="1129"/>
      <c r="AE140" s="1129"/>
      <c r="AF140" s="1129"/>
      <c r="AG140" s="1149"/>
      <c r="AH140" s="1149"/>
      <c r="AI140" s="1149"/>
      <c r="AJ140" s="1149"/>
      <c r="AK140" s="1150" t="str">
        <f t="shared" si="89"/>
        <v/>
      </c>
      <c r="AL140" s="1132" t="str">
        <f t="shared" si="90"/>
        <v/>
      </c>
      <c r="AM140" s="1132" t="str">
        <f t="shared" si="91"/>
        <v/>
      </c>
      <c r="AN140" s="1116" t="str">
        <f t="shared" si="92"/>
        <v/>
      </c>
      <c r="AO140" s="3588"/>
      <c r="AP140" s="1035"/>
      <c r="AQ140" s="1117">
        <f>+COUNTIF(F140:AJ140,"－")</f>
        <v>0</v>
      </c>
      <c r="AR140" s="1117">
        <f>+COUNTIF(F140:AJ140,"外")</f>
        <v>0</v>
      </c>
    </row>
    <row r="141" spans="2:44" ht="13.8" thickBot="1">
      <c r="B141" s="1152"/>
      <c r="C141" s="1153"/>
      <c r="D141" s="1147"/>
      <c r="E141" s="1089"/>
      <c r="F141" s="1113"/>
      <c r="G141" s="1113"/>
      <c r="H141" s="1113"/>
      <c r="I141" s="1113"/>
      <c r="J141" s="1113"/>
      <c r="K141" s="1113"/>
      <c r="L141" s="1113"/>
      <c r="M141" s="1113"/>
      <c r="N141" s="1113"/>
      <c r="O141" s="1113"/>
      <c r="P141" s="1113"/>
      <c r="Q141" s="1113"/>
      <c r="R141" s="1113"/>
      <c r="S141" s="1113"/>
      <c r="T141" s="1113"/>
      <c r="U141" s="1113"/>
      <c r="V141" s="1113"/>
      <c r="W141" s="1113"/>
      <c r="X141" s="1113"/>
      <c r="Y141" s="1113"/>
      <c r="Z141" s="1113"/>
      <c r="AA141" s="1113"/>
      <c r="AB141" s="1113"/>
      <c r="AC141" s="1113"/>
      <c r="AD141" s="1113"/>
      <c r="AE141" s="1113"/>
      <c r="AF141" s="1113"/>
      <c r="AG141" s="1113"/>
      <c r="AH141" s="1113"/>
      <c r="AI141" s="1113"/>
      <c r="AJ141" s="1113"/>
      <c r="AK141" s="1154"/>
      <c r="AL141" s="1155"/>
      <c r="AN141" s="1156" t="s">
        <v>1952</v>
      </c>
      <c r="AO141" s="1157" t="str">
        <f>IF(AO125&gt;=0.285,"OK","NG")</f>
        <v>OK</v>
      </c>
      <c r="AQ141" s="1155"/>
      <c r="AR141" s="1155"/>
    </row>
    <row r="142" spans="2:44">
      <c r="B142" s="1152"/>
      <c r="C142" s="1153"/>
      <c r="D142" s="1147"/>
      <c r="E142" s="1089"/>
      <c r="F142" s="1113"/>
      <c r="G142" s="1113"/>
      <c r="H142" s="1113"/>
      <c r="I142" s="1113"/>
      <c r="J142" s="1113"/>
      <c r="K142" s="1113"/>
      <c r="L142" s="1113"/>
      <c r="M142" s="1113"/>
      <c r="N142" s="1113"/>
      <c r="O142" s="1113"/>
      <c r="P142" s="1113"/>
      <c r="Q142" s="1113"/>
      <c r="R142" s="1113"/>
      <c r="S142" s="1113"/>
      <c r="T142" s="1113"/>
      <c r="U142" s="1113"/>
      <c r="V142" s="1113"/>
      <c r="W142" s="1113"/>
      <c r="X142" s="1113"/>
      <c r="Y142" s="1113"/>
      <c r="Z142" s="1113"/>
      <c r="AA142" s="1113"/>
      <c r="AB142" s="1113"/>
      <c r="AC142" s="1113"/>
      <c r="AD142" s="1113"/>
      <c r="AE142" s="1113"/>
      <c r="AF142" s="1113"/>
      <c r="AG142" s="1113"/>
      <c r="AH142" s="1113"/>
      <c r="AI142" s="1113"/>
      <c r="AJ142" s="1113"/>
      <c r="AK142" s="1154"/>
      <c r="AL142" s="1155"/>
      <c r="AN142" s="1187"/>
      <c r="AO142" s="1116"/>
      <c r="AQ142" s="1155"/>
      <c r="AR142" s="1155"/>
    </row>
    <row r="143" spans="2:44" hidden="1">
      <c r="F143" s="1036" t="e">
        <f>YEAR(F146)</f>
        <v>#VALUE!</v>
      </c>
      <c r="G143" s="1036" t="e">
        <f>MONTH(F146)</f>
        <v>#VALUE!</v>
      </c>
    </row>
    <row r="144" spans="2:44">
      <c r="B144" s="3589"/>
      <c r="C144" s="3590"/>
      <c r="D144" s="3591"/>
      <c r="E144" s="1159" t="s">
        <v>1940</v>
      </c>
      <c r="F144" s="3598" t="str">
        <f>F146</f>
        <v/>
      </c>
      <c r="G144" s="3599"/>
      <c r="H144" s="3599"/>
      <c r="I144" s="3599"/>
      <c r="J144" s="3599"/>
      <c r="K144" s="3599"/>
      <c r="L144" s="3599"/>
      <c r="M144" s="3599"/>
      <c r="N144" s="3599"/>
      <c r="O144" s="3599"/>
      <c r="P144" s="3599"/>
      <c r="Q144" s="3599"/>
      <c r="R144" s="3599"/>
      <c r="S144" s="3599"/>
      <c r="T144" s="3599"/>
      <c r="U144" s="3599"/>
      <c r="V144" s="3599"/>
      <c r="W144" s="3599"/>
      <c r="X144" s="3599"/>
      <c r="Y144" s="3599"/>
      <c r="Z144" s="3599"/>
      <c r="AA144" s="3599"/>
      <c r="AB144" s="3599"/>
      <c r="AC144" s="3599"/>
      <c r="AD144" s="3599"/>
      <c r="AE144" s="3599"/>
      <c r="AF144" s="3599"/>
      <c r="AG144" s="3599"/>
      <c r="AH144" s="3599"/>
      <c r="AI144" s="3599"/>
      <c r="AJ144" s="3599"/>
      <c r="AK144" s="3601" t="s">
        <v>835</v>
      </c>
      <c r="AL144" s="3604" t="s">
        <v>836</v>
      </c>
      <c r="AM144" s="3607" t="s">
        <v>828</v>
      </c>
      <c r="AN144" s="3555" t="s">
        <v>1941</v>
      </c>
      <c r="AO144" s="3553" t="s">
        <v>1942</v>
      </c>
      <c r="AQ144" s="3576" t="s">
        <v>1961</v>
      </c>
      <c r="AR144" s="3576" t="s">
        <v>864</v>
      </c>
    </row>
    <row r="145" spans="2:44" ht="13.5" hidden="1" customHeight="1">
      <c r="B145" s="3592"/>
      <c r="C145" s="3593"/>
      <c r="D145" s="3594"/>
      <c r="E145" s="1160"/>
      <c r="F145" s="1096" t="e">
        <f>DATE($F143,$G143,1)</f>
        <v>#VALUE!</v>
      </c>
      <c r="G145" s="1096" t="e">
        <f t="shared" ref="G145:AJ145" si="93">F145+1</f>
        <v>#VALUE!</v>
      </c>
      <c r="H145" s="1096" t="e">
        <f t="shared" si="93"/>
        <v>#VALUE!</v>
      </c>
      <c r="I145" s="1096" t="e">
        <f t="shared" si="93"/>
        <v>#VALUE!</v>
      </c>
      <c r="J145" s="1096" t="e">
        <f t="shared" si="93"/>
        <v>#VALUE!</v>
      </c>
      <c r="K145" s="1096" t="e">
        <f t="shared" si="93"/>
        <v>#VALUE!</v>
      </c>
      <c r="L145" s="1096" t="e">
        <f t="shared" si="93"/>
        <v>#VALUE!</v>
      </c>
      <c r="M145" s="1096" t="e">
        <f t="shared" si="93"/>
        <v>#VALUE!</v>
      </c>
      <c r="N145" s="1096" t="e">
        <f t="shared" si="93"/>
        <v>#VALUE!</v>
      </c>
      <c r="O145" s="1096" t="e">
        <f t="shared" si="93"/>
        <v>#VALUE!</v>
      </c>
      <c r="P145" s="1096" t="e">
        <f t="shared" si="93"/>
        <v>#VALUE!</v>
      </c>
      <c r="Q145" s="1096" t="e">
        <f t="shared" si="93"/>
        <v>#VALUE!</v>
      </c>
      <c r="R145" s="1096" t="e">
        <f t="shared" si="93"/>
        <v>#VALUE!</v>
      </c>
      <c r="S145" s="1096" t="e">
        <f t="shared" si="93"/>
        <v>#VALUE!</v>
      </c>
      <c r="T145" s="1096" t="e">
        <f t="shared" si="93"/>
        <v>#VALUE!</v>
      </c>
      <c r="U145" s="1096" t="e">
        <f t="shared" si="93"/>
        <v>#VALUE!</v>
      </c>
      <c r="V145" s="1096" t="e">
        <f t="shared" si="93"/>
        <v>#VALUE!</v>
      </c>
      <c r="W145" s="1096" t="e">
        <f t="shared" si="93"/>
        <v>#VALUE!</v>
      </c>
      <c r="X145" s="1096" t="e">
        <f t="shared" si="93"/>
        <v>#VALUE!</v>
      </c>
      <c r="Y145" s="1096" t="e">
        <f t="shared" si="93"/>
        <v>#VALUE!</v>
      </c>
      <c r="Z145" s="1096" t="e">
        <f t="shared" si="93"/>
        <v>#VALUE!</v>
      </c>
      <c r="AA145" s="1096" t="e">
        <f t="shared" si="93"/>
        <v>#VALUE!</v>
      </c>
      <c r="AB145" s="1096" t="e">
        <f t="shared" si="93"/>
        <v>#VALUE!</v>
      </c>
      <c r="AC145" s="1096" t="e">
        <f t="shared" si="93"/>
        <v>#VALUE!</v>
      </c>
      <c r="AD145" s="1096" t="e">
        <f t="shared" si="93"/>
        <v>#VALUE!</v>
      </c>
      <c r="AE145" s="1096" t="e">
        <f t="shared" si="93"/>
        <v>#VALUE!</v>
      </c>
      <c r="AF145" s="1096" t="e">
        <f t="shared" si="93"/>
        <v>#VALUE!</v>
      </c>
      <c r="AG145" s="1096" t="e">
        <f t="shared" si="93"/>
        <v>#VALUE!</v>
      </c>
      <c r="AH145" s="1096" t="e">
        <f t="shared" si="93"/>
        <v>#VALUE!</v>
      </c>
      <c r="AI145" s="1096" t="e">
        <f t="shared" si="93"/>
        <v>#VALUE!</v>
      </c>
      <c r="AJ145" s="1096" t="e">
        <f t="shared" si="93"/>
        <v>#VALUE!</v>
      </c>
      <c r="AK145" s="3602"/>
      <c r="AL145" s="3605"/>
      <c r="AM145" s="3608"/>
      <c r="AN145" s="3555"/>
      <c r="AO145" s="3553"/>
      <c r="AQ145" s="3576"/>
      <c r="AR145" s="3576"/>
    </row>
    <row r="146" spans="2:44">
      <c r="B146" s="3592"/>
      <c r="C146" s="3593"/>
      <c r="D146" s="3594"/>
      <c r="E146" s="1161" t="s">
        <v>1944</v>
      </c>
      <c r="F146" s="1162" t="str">
        <f>IF(EDATE(F121,1)&gt;$F$7,"",EDATE(F121,1))</f>
        <v/>
      </c>
      <c r="G146" s="1096" t="e">
        <f t="shared" ref="G146:AJ146" si="94">IF(G145&gt;$F$7,"",IF(F146=EOMONTH(DATE($F143,$G143,1),0),"",IF(F146="","",F146+1)))</f>
        <v>#VALUE!</v>
      </c>
      <c r="H146" s="1096" t="e">
        <f t="shared" si="94"/>
        <v>#VALUE!</v>
      </c>
      <c r="I146" s="1096" t="e">
        <f t="shared" si="94"/>
        <v>#VALUE!</v>
      </c>
      <c r="J146" s="1096" t="e">
        <f t="shared" si="94"/>
        <v>#VALUE!</v>
      </c>
      <c r="K146" s="1096" t="e">
        <f t="shared" si="94"/>
        <v>#VALUE!</v>
      </c>
      <c r="L146" s="1096" t="e">
        <f t="shared" si="94"/>
        <v>#VALUE!</v>
      </c>
      <c r="M146" s="1096" t="e">
        <f t="shared" si="94"/>
        <v>#VALUE!</v>
      </c>
      <c r="N146" s="1096" t="e">
        <f t="shared" si="94"/>
        <v>#VALUE!</v>
      </c>
      <c r="O146" s="1096" t="e">
        <f t="shared" si="94"/>
        <v>#VALUE!</v>
      </c>
      <c r="P146" s="1096" t="e">
        <f t="shared" si="94"/>
        <v>#VALUE!</v>
      </c>
      <c r="Q146" s="1096" t="e">
        <f t="shared" si="94"/>
        <v>#VALUE!</v>
      </c>
      <c r="R146" s="1096" t="e">
        <f t="shared" si="94"/>
        <v>#VALUE!</v>
      </c>
      <c r="S146" s="1096" t="e">
        <f t="shared" si="94"/>
        <v>#VALUE!</v>
      </c>
      <c r="T146" s="1096" t="e">
        <f t="shared" si="94"/>
        <v>#VALUE!</v>
      </c>
      <c r="U146" s="1096" t="e">
        <f t="shared" si="94"/>
        <v>#VALUE!</v>
      </c>
      <c r="V146" s="1096" t="e">
        <f t="shared" si="94"/>
        <v>#VALUE!</v>
      </c>
      <c r="W146" s="1096" t="e">
        <f t="shared" si="94"/>
        <v>#VALUE!</v>
      </c>
      <c r="X146" s="1096" t="e">
        <f t="shared" si="94"/>
        <v>#VALUE!</v>
      </c>
      <c r="Y146" s="1096" t="e">
        <f t="shared" si="94"/>
        <v>#VALUE!</v>
      </c>
      <c r="Z146" s="1096" t="e">
        <f t="shared" si="94"/>
        <v>#VALUE!</v>
      </c>
      <c r="AA146" s="1096" t="e">
        <f t="shared" si="94"/>
        <v>#VALUE!</v>
      </c>
      <c r="AB146" s="1096" t="e">
        <f t="shared" si="94"/>
        <v>#VALUE!</v>
      </c>
      <c r="AC146" s="1096" t="e">
        <f t="shared" si="94"/>
        <v>#VALUE!</v>
      </c>
      <c r="AD146" s="1096" t="e">
        <f t="shared" si="94"/>
        <v>#VALUE!</v>
      </c>
      <c r="AE146" s="1096" t="e">
        <f t="shared" si="94"/>
        <v>#VALUE!</v>
      </c>
      <c r="AF146" s="1096" t="e">
        <f t="shared" si="94"/>
        <v>#VALUE!</v>
      </c>
      <c r="AG146" s="1096" t="e">
        <f t="shared" si="94"/>
        <v>#VALUE!</v>
      </c>
      <c r="AH146" s="1096" t="e">
        <f t="shared" si="94"/>
        <v>#VALUE!</v>
      </c>
      <c r="AI146" s="1096" t="e">
        <f t="shared" si="94"/>
        <v>#VALUE!</v>
      </c>
      <c r="AJ146" s="1096" t="e">
        <f t="shared" si="94"/>
        <v>#VALUE!</v>
      </c>
      <c r="AK146" s="3602"/>
      <c r="AL146" s="3605"/>
      <c r="AM146" s="3608"/>
      <c r="AN146" s="3555"/>
      <c r="AO146" s="3553"/>
      <c r="AQ146" s="3576"/>
      <c r="AR146" s="3576"/>
    </row>
    <row r="147" spans="2:44" s="1165" customFormat="1">
      <c r="B147" s="3595"/>
      <c r="C147" s="3596"/>
      <c r="D147" s="3597"/>
      <c r="E147" s="1163" t="s">
        <v>820</v>
      </c>
      <c r="F147" s="1164" t="str">
        <f>IFERROR(TEXT(WEEKDAY(+F146),"aaa"),"")</f>
        <v/>
      </c>
      <c r="G147" s="1164" t="str">
        <f t="shared" ref="G147:AJ147" si="95">IFERROR(TEXT(WEEKDAY(+G146),"aaa"),"")</f>
        <v/>
      </c>
      <c r="H147" s="1164" t="str">
        <f t="shared" si="95"/>
        <v/>
      </c>
      <c r="I147" s="1164" t="str">
        <f t="shared" si="95"/>
        <v/>
      </c>
      <c r="J147" s="1164" t="str">
        <f t="shared" si="95"/>
        <v/>
      </c>
      <c r="K147" s="1164" t="str">
        <f t="shared" si="95"/>
        <v/>
      </c>
      <c r="L147" s="1164" t="str">
        <f t="shared" si="95"/>
        <v/>
      </c>
      <c r="M147" s="1164" t="str">
        <f t="shared" si="95"/>
        <v/>
      </c>
      <c r="N147" s="1164" t="str">
        <f t="shared" si="95"/>
        <v/>
      </c>
      <c r="O147" s="1164" t="str">
        <f t="shared" si="95"/>
        <v/>
      </c>
      <c r="P147" s="1164" t="str">
        <f t="shared" si="95"/>
        <v/>
      </c>
      <c r="Q147" s="1164" t="str">
        <f t="shared" si="95"/>
        <v/>
      </c>
      <c r="R147" s="1164" t="str">
        <f t="shared" si="95"/>
        <v/>
      </c>
      <c r="S147" s="1164" t="str">
        <f t="shared" si="95"/>
        <v/>
      </c>
      <c r="T147" s="1164" t="str">
        <f t="shared" si="95"/>
        <v/>
      </c>
      <c r="U147" s="1164" t="str">
        <f t="shared" si="95"/>
        <v/>
      </c>
      <c r="V147" s="1164" t="str">
        <f t="shared" si="95"/>
        <v/>
      </c>
      <c r="W147" s="1164" t="str">
        <f t="shared" si="95"/>
        <v/>
      </c>
      <c r="X147" s="1164" t="str">
        <f t="shared" si="95"/>
        <v/>
      </c>
      <c r="Y147" s="1164" t="str">
        <f t="shared" si="95"/>
        <v/>
      </c>
      <c r="Z147" s="1164" t="str">
        <f t="shared" si="95"/>
        <v/>
      </c>
      <c r="AA147" s="1164" t="str">
        <f t="shared" si="95"/>
        <v/>
      </c>
      <c r="AB147" s="1164" t="str">
        <f t="shared" si="95"/>
        <v/>
      </c>
      <c r="AC147" s="1164" t="str">
        <f t="shared" si="95"/>
        <v/>
      </c>
      <c r="AD147" s="1164" t="str">
        <f t="shared" si="95"/>
        <v/>
      </c>
      <c r="AE147" s="1164" t="str">
        <f t="shared" si="95"/>
        <v/>
      </c>
      <c r="AF147" s="1164" t="str">
        <f t="shared" si="95"/>
        <v/>
      </c>
      <c r="AG147" s="1164" t="str">
        <f t="shared" si="95"/>
        <v/>
      </c>
      <c r="AH147" s="1164" t="str">
        <f t="shared" si="95"/>
        <v/>
      </c>
      <c r="AI147" s="1164" t="str">
        <f t="shared" si="95"/>
        <v/>
      </c>
      <c r="AJ147" s="1164" t="str">
        <f t="shared" si="95"/>
        <v/>
      </c>
      <c r="AK147" s="3602"/>
      <c r="AL147" s="3605"/>
      <c r="AM147" s="3608"/>
      <c r="AN147" s="3555"/>
      <c r="AO147" s="3553"/>
      <c r="AP147" s="1035"/>
      <c r="AQ147" s="3576"/>
      <c r="AR147" s="3576"/>
    </row>
    <row r="148" spans="2:44" s="1165" customFormat="1" ht="21" customHeight="1">
      <c r="B148" s="1166" t="s">
        <v>1945</v>
      </c>
      <c r="C148" s="1167" t="s">
        <v>1946</v>
      </c>
      <c r="D148" s="1103" t="s">
        <v>1951</v>
      </c>
      <c r="E148" s="1104" t="s">
        <v>1948</v>
      </c>
      <c r="F148" s="1105"/>
      <c r="G148" s="1106"/>
      <c r="H148" s="1106"/>
      <c r="I148" s="1106"/>
      <c r="J148" s="1106"/>
      <c r="K148" s="1106"/>
      <c r="L148" s="1106"/>
      <c r="M148" s="1106"/>
      <c r="N148" s="1106"/>
      <c r="O148" s="1106"/>
      <c r="P148" s="1106"/>
      <c r="Q148" s="1106"/>
      <c r="R148" s="1106"/>
      <c r="S148" s="1106"/>
      <c r="T148" s="1106"/>
      <c r="U148" s="1106"/>
      <c r="V148" s="1106"/>
      <c r="W148" s="1106"/>
      <c r="X148" s="1106"/>
      <c r="Y148" s="1106"/>
      <c r="Z148" s="1106"/>
      <c r="AA148" s="1106"/>
      <c r="AB148" s="1106"/>
      <c r="AC148" s="1106"/>
      <c r="AD148" s="1106"/>
      <c r="AE148" s="1106"/>
      <c r="AF148" s="1106"/>
      <c r="AG148" s="1134"/>
      <c r="AH148" s="1134"/>
      <c r="AI148" s="1134"/>
      <c r="AJ148" s="1134"/>
      <c r="AK148" s="3603"/>
      <c r="AL148" s="3606"/>
      <c r="AM148" s="3609"/>
      <c r="AN148" s="1108" t="s">
        <v>1958</v>
      </c>
      <c r="AO148" s="1107" t="s">
        <v>863</v>
      </c>
      <c r="AP148" s="1035"/>
      <c r="AQ148" s="3577"/>
      <c r="AR148" s="3577"/>
    </row>
    <row r="149" spans="2:44" s="1165" customFormat="1" ht="13.5" customHeight="1">
      <c r="B149" s="3580" t="s">
        <v>830</v>
      </c>
      <c r="C149" s="3583" t="s">
        <v>831</v>
      </c>
      <c r="D149" s="1109" t="s">
        <v>1935</v>
      </c>
      <c r="E149" s="1110"/>
      <c r="F149" s="1111"/>
      <c r="G149" s="1112" t="s">
        <v>838</v>
      </c>
      <c r="H149" s="1112" t="s">
        <v>838</v>
      </c>
      <c r="I149" s="1112"/>
      <c r="J149" s="1175"/>
      <c r="K149" s="1175"/>
      <c r="L149" s="1175"/>
      <c r="M149" s="1175"/>
      <c r="N149" s="1112" t="s">
        <v>838</v>
      </c>
      <c r="O149" s="1112" t="s">
        <v>838</v>
      </c>
      <c r="P149" s="1175"/>
      <c r="Q149" s="1175"/>
      <c r="R149" s="1175"/>
      <c r="S149" s="1175"/>
      <c r="T149" s="1175"/>
      <c r="U149" s="1112" t="s">
        <v>838</v>
      </c>
      <c r="V149" s="1112" t="s">
        <v>838</v>
      </c>
      <c r="W149" s="1175"/>
      <c r="X149" s="1175"/>
      <c r="Y149" s="1175"/>
      <c r="Z149" s="1175"/>
      <c r="AA149" s="1175"/>
      <c r="AB149" s="1112" t="s">
        <v>838</v>
      </c>
      <c r="AC149" s="1112" t="s">
        <v>838</v>
      </c>
      <c r="AD149" s="1175"/>
      <c r="AE149" s="1175"/>
      <c r="AF149" s="1175"/>
      <c r="AG149" s="1175"/>
      <c r="AH149" s="1175"/>
      <c r="AI149" s="1181" t="s">
        <v>838</v>
      </c>
      <c r="AJ149" s="1181"/>
      <c r="AK149" s="1114">
        <f>IF(D149="","",COUNT($F$146:$AJ$146)-AL149)</f>
        <v>0</v>
      </c>
      <c r="AL149" s="1115">
        <f>IF(D149="","",AQ149+AR149)</f>
        <v>0</v>
      </c>
      <c r="AM149" s="1115">
        <f>IF(D149="","",COUNTIF(F149:AJ149,"休"))</f>
        <v>9</v>
      </c>
      <c r="AN149" s="1116" t="str">
        <f>IF(D149="","",IFERROR(ROUND(AM149/AK149,3),""))</f>
        <v/>
      </c>
      <c r="AO149" s="3586" t="e">
        <f>ROUND(AVERAGE(AN149:AN164),3)</f>
        <v>#DIV/0!</v>
      </c>
      <c r="AP149" s="1035"/>
      <c r="AQ149" s="1117">
        <f>+COUNTIF(F149:AJ149,"－")</f>
        <v>0</v>
      </c>
      <c r="AR149" s="1117">
        <f>+COUNTIF(F149:AJ149,"外")</f>
        <v>0</v>
      </c>
    </row>
    <row r="150" spans="2:44" s="1165" customFormat="1" ht="13.5" customHeight="1">
      <c r="B150" s="3581"/>
      <c r="C150" s="3584"/>
      <c r="D150" s="1118" t="s">
        <v>1936</v>
      </c>
      <c r="E150" s="1110"/>
      <c r="F150" s="1170"/>
      <c r="G150" s="1120"/>
      <c r="H150" s="1142"/>
      <c r="I150" s="1142"/>
      <c r="J150" s="1142"/>
      <c r="K150" s="1142"/>
      <c r="L150" s="1130" t="s">
        <v>838</v>
      </c>
      <c r="M150" s="1130" t="s">
        <v>838</v>
      </c>
      <c r="N150" s="1130"/>
      <c r="O150" s="1142"/>
      <c r="P150" s="1142"/>
      <c r="Q150" s="1142"/>
      <c r="R150" s="1142"/>
      <c r="S150" s="1130" t="s">
        <v>838</v>
      </c>
      <c r="T150" s="1130" t="s">
        <v>838</v>
      </c>
      <c r="U150" s="1130"/>
      <c r="V150" s="1142"/>
      <c r="W150" s="1142"/>
      <c r="X150" s="1142"/>
      <c r="Y150" s="1142"/>
      <c r="Z150" s="1130" t="s">
        <v>838</v>
      </c>
      <c r="AA150" s="1130" t="s">
        <v>838</v>
      </c>
      <c r="AB150" s="1130"/>
      <c r="AC150" s="1142"/>
      <c r="AD150" s="1142"/>
      <c r="AE150" s="1142"/>
      <c r="AF150" s="1142"/>
      <c r="AG150" s="1130" t="s">
        <v>838</v>
      </c>
      <c r="AH150" s="1130" t="s">
        <v>838</v>
      </c>
      <c r="AI150" s="1120"/>
      <c r="AJ150" s="1171"/>
      <c r="AK150" s="1114">
        <f t="shared" ref="AK150:AK154" si="96">IF(D150="","",COUNT($F$146:$AJ$146)-AL150)</f>
        <v>0</v>
      </c>
      <c r="AL150" s="1115">
        <f t="shared" ref="AL150:AL154" si="97">IF(D150="","",AQ150+AR150)</f>
        <v>0</v>
      </c>
      <c r="AM150" s="1115">
        <f t="shared" ref="AM150:AM154" si="98">IF(D150="","",COUNTIF(F150:AJ150,"休"))</f>
        <v>8</v>
      </c>
      <c r="AN150" s="1116" t="str">
        <f t="shared" ref="AN150:AN154" si="99">IF(D150="","",IFERROR(ROUND(AM150/AK150,3),""))</f>
        <v/>
      </c>
      <c r="AO150" s="3587"/>
      <c r="AP150" s="1035"/>
      <c r="AQ150" s="1117">
        <f>+COUNTIF(F150:AJ150,"－")</f>
        <v>0</v>
      </c>
      <c r="AR150" s="1117">
        <f>+COUNTIF(F150:AJ150,"外")</f>
        <v>0</v>
      </c>
    </row>
    <row r="151" spans="2:44" s="1165" customFormat="1">
      <c r="B151" s="3581"/>
      <c r="C151" s="3584"/>
      <c r="D151" s="1124" t="s">
        <v>1937</v>
      </c>
      <c r="E151" s="1110"/>
      <c r="F151" s="1170" t="s">
        <v>838</v>
      </c>
      <c r="G151" s="1120"/>
      <c r="H151" s="1120"/>
      <c r="I151" s="1120"/>
      <c r="J151" s="1120" t="s">
        <v>838</v>
      </c>
      <c r="K151" s="1120"/>
      <c r="L151" s="1120"/>
      <c r="M151" s="1120" t="s">
        <v>838</v>
      </c>
      <c r="N151" s="1120"/>
      <c r="O151" s="1120"/>
      <c r="P151" s="1120" t="s">
        <v>838</v>
      </c>
      <c r="Q151" s="1120" t="s">
        <v>838</v>
      </c>
      <c r="R151" s="1120"/>
      <c r="S151" s="1120"/>
      <c r="T151" s="1120" t="s">
        <v>838</v>
      </c>
      <c r="U151" s="1120"/>
      <c r="V151" s="1120"/>
      <c r="W151" s="1120"/>
      <c r="X151" s="1120" t="s">
        <v>838</v>
      </c>
      <c r="Y151" s="1120"/>
      <c r="Z151" s="1120"/>
      <c r="AA151" s="1120" t="s">
        <v>838</v>
      </c>
      <c r="AB151" s="1120"/>
      <c r="AC151" s="1120"/>
      <c r="AD151" s="1120" t="s">
        <v>838</v>
      </c>
      <c r="AE151" s="1120" t="s">
        <v>838</v>
      </c>
      <c r="AF151" s="1120"/>
      <c r="AG151" s="1171"/>
      <c r="AH151" s="1171" t="s">
        <v>838</v>
      </c>
      <c r="AI151" s="1171"/>
      <c r="AJ151" s="1171"/>
      <c r="AK151" s="1114">
        <f t="shared" si="96"/>
        <v>0</v>
      </c>
      <c r="AL151" s="1115">
        <f t="shared" si="97"/>
        <v>0</v>
      </c>
      <c r="AM151" s="1115">
        <f t="shared" si="98"/>
        <v>11</v>
      </c>
      <c r="AN151" s="1116" t="str">
        <f t="shared" si="99"/>
        <v/>
      </c>
      <c r="AO151" s="3587"/>
      <c r="AP151" s="1035"/>
      <c r="AQ151" s="1117">
        <f>+COUNTIF(F151:AJ151,"－")</f>
        <v>0</v>
      </c>
      <c r="AR151" s="1117">
        <f t="shared" ref="AR151:AR154" si="100">+COUNTIF(F151:AJ151,"外")</f>
        <v>0</v>
      </c>
    </row>
    <row r="152" spans="2:44" s="1165" customFormat="1">
      <c r="B152" s="3581"/>
      <c r="C152" s="3584"/>
      <c r="D152" s="1124" t="s">
        <v>1938</v>
      </c>
      <c r="E152" s="1125"/>
      <c r="F152" s="1170"/>
      <c r="G152" s="1120"/>
      <c r="H152" s="1120" t="s">
        <v>838</v>
      </c>
      <c r="I152" s="1120"/>
      <c r="J152" s="1120"/>
      <c r="K152" s="1120" t="s">
        <v>838</v>
      </c>
      <c r="L152" s="1120"/>
      <c r="M152" s="1120"/>
      <c r="N152" s="1120"/>
      <c r="O152" s="1120" t="s">
        <v>838</v>
      </c>
      <c r="P152" s="1120"/>
      <c r="Q152" s="1120"/>
      <c r="R152" s="1120" t="s">
        <v>838</v>
      </c>
      <c r="S152" s="1120"/>
      <c r="T152" s="1120"/>
      <c r="U152" s="1120"/>
      <c r="V152" s="1120" t="s">
        <v>838</v>
      </c>
      <c r="W152" s="1120"/>
      <c r="X152" s="1120"/>
      <c r="Y152" s="1120" t="s">
        <v>838</v>
      </c>
      <c r="Z152" s="1120"/>
      <c r="AA152" s="1120"/>
      <c r="AB152" s="1120"/>
      <c r="AC152" s="1120" t="s">
        <v>838</v>
      </c>
      <c r="AD152" s="1120"/>
      <c r="AE152" s="1120"/>
      <c r="AF152" s="1120" t="s">
        <v>838</v>
      </c>
      <c r="AG152" s="1120"/>
      <c r="AH152" s="1171"/>
      <c r="AI152" s="1171"/>
      <c r="AJ152" s="1171"/>
      <c r="AK152" s="1114">
        <f t="shared" si="96"/>
        <v>0</v>
      </c>
      <c r="AL152" s="1115">
        <f t="shared" si="97"/>
        <v>0</v>
      </c>
      <c r="AM152" s="1115">
        <f t="shared" si="98"/>
        <v>8</v>
      </c>
      <c r="AN152" s="1116" t="str">
        <f t="shared" si="99"/>
        <v/>
      </c>
      <c r="AO152" s="3587"/>
      <c r="AP152" s="1035"/>
      <c r="AQ152" s="1117">
        <f>+COUNTIF(F152:AJ152,"－")</f>
        <v>0</v>
      </c>
      <c r="AR152" s="1117">
        <f t="shared" si="100"/>
        <v>0</v>
      </c>
    </row>
    <row r="153" spans="2:44" s="1165" customFormat="1">
      <c r="B153" s="3581"/>
      <c r="C153" s="3584"/>
      <c r="D153" s="1124" t="s">
        <v>1939</v>
      </c>
      <c r="E153" s="1110"/>
      <c r="F153" s="1170"/>
      <c r="G153" s="1120"/>
      <c r="H153" s="1120"/>
      <c r="I153" s="1120" t="s">
        <v>838</v>
      </c>
      <c r="J153" s="1120"/>
      <c r="K153" s="1120"/>
      <c r="L153" s="1120" t="s">
        <v>838</v>
      </c>
      <c r="M153" s="1120"/>
      <c r="N153" s="1120"/>
      <c r="O153" s="1120"/>
      <c r="P153" s="1120" t="s">
        <v>838</v>
      </c>
      <c r="Q153" s="1120"/>
      <c r="R153" s="1120"/>
      <c r="S153" s="1120" t="s">
        <v>838</v>
      </c>
      <c r="T153" s="1120"/>
      <c r="U153" s="1120"/>
      <c r="V153" s="1120"/>
      <c r="W153" s="1120" t="s">
        <v>838</v>
      </c>
      <c r="X153" s="1120"/>
      <c r="Y153" s="1120"/>
      <c r="Z153" s="1120" t="s">
        <v>838</v>
      </c>
      <c r="AA153" s="1120"/>
      <c r="AB153" s="1120"/>
      <c r="AC153" s="1120"/>
      <c r="AD153" s="1120" t="s">
        <v>838</v>
      </c>
      <c r="AE153" s="1120"/>
      <c r="AF153" s="1120"/>
      <c r="AG153" s="1120" t="s">
        <v>838</v>
      </c>
      <c r="AH153" s="1120"/>
      <c r="AI153" s="1120"/>
      <c r="AJ153" s="1120"/>
      <c r="AK153" s="1114">
        <f t="shared" si="96"/>
        <v>0</v>
      </c>
      <c r="AL153" s="1115">
        <f t="shared" si="97"/>
        <v>0</v>
      </c>
      <c r="AM153" s="1115">
        <f t="shared" si="98"/>
        <v>8</v>
      </c>
      <c r="AN153" s="1116" t="str">
        <f t="shared" si="99"/>
        <v/>
      </c>
      <c r="AO153" s="3587"/>
      <c r="AP153" s="1035"/>
      <c r="AQ153" s="1117">
        <f t="shared" ref="AQ153:AQ154" si="101">+COUNTIF(F153:AJ153,"－")</f>
        <v>0</v>
      </c>
      <c r="AR153" s="1117">
        <f t="shared" si="100"/>
        <v>0</v>
      </c>
    </row>
    <row r="154" spans="2:44" s="1165" customFormat="1">
      <c r="B154" s="3582"/>
      <c r="C154" s="3585"/>
      <c r="D154" s="1126">
        <f>E$29</f>
        <v>0</v>
      </c>
      <c r="E154" s="1127"/>
      <c r="F154" s="1182"/>
      <c r="G154" s="1130"/>
      <c r="H154" s="1130"/>
      <c r="I154" s="1130"/>
      <c r="J154" s="1130"/>
      <c r="K154" s="1130"/>
      <c r="L154" s="1130"/>
      <c r="M154" s="1130"/>
      <c r="N154" s="1130"/>
      <c r="O154" s="1130"/>
      <c r="P154" s="1130"/>
      <c r="Q154" s="1130"/>
      <c r="R154" s="1130"/>
      <c r="S154" s="1130"/>
      <c r="T154" s="1130"/>
      <c r="U154" s="1130"/>
      <c r="V154" s="1130"/>
      <c r="W154" s="1130"/>
      <c r="X154" s="1130"/>
      <c r="Y154" s="1130"/>
      <c r="Z154" s="1130"/>
      <c r="AA154" s="1130"/>
      <c r="AB154" s="1130"/>
      <c r="AC154" s="1130"/>
      <c r="AD154" s="1130"/>
      <c r="AE154" s="1130"/>
      <c r="AF154" s="1130"/>
      <c r="AG154" s="1131"/>
      <c r="AH154" s="1131"/>
      <c r="AI154" s="1131"/>
      <c r="AJ154" s="1131"/>
      <c r="AK154" s="1114">
        <f t="shared" si="96"/>
        <v>0</v>
      </c>
      <c r="AL154" s="1115">
        <f t="shared" si="97"/>
        <v>0</v>
      </c>
      <c r="AM154" s="1132">
        <f t="shared" si="98"/>
        <v>0</v>
      </c>
      <c r="AN154" s="1116" t="str">
        <f t="shared" si="99"/>
        <v/>
      </c>
      <c r="AO154" s="3587"/>
      <c r="AP154" s="1035"/>
      <c r="AQ154" s="1117">
        <f t="shared" si="101"/>
        <v>0</v>
      </c>
      <c r="AR154" s="1117">
        <f t="shared" si="100"/>
        <v>0</v>
      </c>
    </row>
    <row r="155" spans="2:44" s="1165" customFormat="1">
      <c r="B155" s="3580" t="s">
        <v>832</v>
      </c>
      <c r="C155" s="3583" t="s">
        <v>833</v>
      </c>
      <c r="D155" s="1103" t="s">
        <v>1926</v>
      </c>
      <c r="E155" s="1133" t="s">
        <v>1948</v>
      </c>
      <c r="F155" s="1105"/>
      <c r="G155" s="1106"/>
      <c r="H155" s="1106"/>
      <c r="I155" s="1106"/>
      <c r="J155" s="1106"/>
      <c r="K155" s="1106"/>
      <c r="L155" s="1106"/>
      <c r="M155" s="1106"/>
      <c r="N155" s="1106"/>
      <c r="O155" s="1106"/>
      <c r="P155" s="1106"/>
      <c r="Q155" s="1106"/>
      <c r="R155" s="1106"/>
      <c r="S155" s="1106"/>
      <c r="T155" s="1106"/>
      <c r="U155" s="1106"/>
      <c r="V155" s="1106"/>
      <c r="W155" s="1106"/>
      <c r="X155" s="1106"/>
      <c r="Y155" s="1106"/>
      <c r="Z155" s="1106"/>
      <c r="AA155" s="1106"/>
      <c r="AB155" s="1106"/>
      <c r="AC155" s="1106"/>
      <c r="AD155" s="1106"/>
      <c r="AE155" s="1106"/>
      <c r="AF155" s="1106"/>
      <c r="AG155" s="1134"/>
      <c r="AH155" s="1134"/>
      <c r="AI155" s="1134"/>
      <c r="AJ155" s="1134"/>
      <c r="AK155" s="1135"/>
      <c r="AL155" s="1117"/>
      <c r="AM155" s="1136"/>
      <c r="AN155" s="1137"/>
      <c r="AO155" s="3587"/>
      <c r="AP155" s="1035"/>
      <c r="AQ155" s="1039"/>
      <c r="AR155" s="1039"/>
    </row>
    <row r="156" spans="2:44" s="1165" customFormat="1">
      <c r="B156" s="3581"/>
      <c r="C156" s="3584"/>
      <c r="D156" s="1138" t="s">
        <v>1935</v>
      </c>
      <c r="E156" s="1110"/>
      <c r="F156" s="1168" t="s">
        <v>838</v>
      </c>
      <c r="G156" s="1175" t="s">
        <v>838</v>
      </c>
      <c r="H156" s="1175" t="s">
        <v>838</v>
      </c>
      <c r="I156" s="1175"/>
      <c r="J156" s="1175"/>
      <c r="K156" s="1175"/>
      <c r="L156" s="1175"/>
      <c r="M156" s="1175" t="s">
        <v>838</v>
      </c>
      <c r="N156" s="1175" t="s">
        <v>838</v>
      </c>
      <c r="O156" s="1175" t="s">
        <v>838</v>
      </c>
      <c r="P156" s="1175"/>
      <c r="Q156" s="1175"/>
      <c r="R156" s="1175"/>
      <c r="S156" s="1175"/>
      <c r="T156" s="1175" t="s">
        <v>838</v>
      </c>
      <c r="U156" s="1175" t="s">
        <v>838</v>
      </c>
      <c r="V156" s="1175" t="s">
        <v>838</v>
      </c>
      <c r="W156" s="1175"/>
      <c r="X156" s="1175"/>
      <c r="Y156" s="1175"/>
      <c r="Z156" s="1175"/>
      <c r="AA156" s="1175" t="s">
        <v>838</v>
      </c>
      <c r="AB156" s="1175" t="s">
        <v>838</v>
      </c>
      <c r="AC156" s="1175" t="s">
        <v>838</v>
      </c>
      <c r="AD156" s="1175"/>
      <c r="AE156" s="1175"/>
      <c r="AF156" s="1175"/>
      <c r="AG156" s="1175"/>
      <c r="AH156" s="1175" t="s">
        <v>838</v>
      </c>
      <c r="AI156" s="1175" t="s">
        <v>838</v>
      </c>
      <c r="AJ156" s="1175"/>
      <c r="AK156" s="1114">
        <f>IF(D156="","",COUNT($F$146:$AJ$146)-AL156)</f>
        <v>0</v>
      </c>
      <c r="AL156" s="1115">
        <f>IF(D156="","",AQ156+AR156)</f>
        <v>0</v>
      </c>
      <c r="AM156" s="1115">
        <f>IF(D156="","",COUNTIF(F156:AJ156,"休"))</f>
        <v>14</v>
      </c>
      <c r="AN156" s="1116" t="str">
        <f>IF(D156="","",IFERROR(ROUND(AM156/AK156,3),""))</f>
        <v/>
      </c>
      <c r="AO156" s="3587"/>
      <c r="AP156" s="1035"/>
      <c r="AQ156" s="1117">
        <f>+COUNTIF(F156:AJ156,"－")</f>
        <v>0</v>
      </c>
      <c r="AR156" s="1117">
        <f>+COUNTIF(F156:AJ156,"外")</f>
        <v>0</v>
      </c>
    </row>
    <row r="157" spans="2:44" s="1165" customFormat="1">
      <c r="B157" s="3581"/>
      <c r="C157" s="3584"/>
      <c r="D157" s="1118" t="s">
        <v>1936</v>
      </c>
      <c r="E157" s="1139"/>
      <c r="F157" s="1177"/>
      <c r="G157" s="1130"/>
      <c r="H157" s="1142"/>
      <c r="I157" s="1142" t="s">
        <v>838</v>
      </c>
      <c r="J157" s="1130" t="s">
        <v>838</v>
      </c>
      <c r="K157" s="1130" t="s">
        <v>838</v>
      </c>
      <c r="L157" s="1130"/>
      <c r="M157" s="1130"/>
      <c r="N157" s="1130"/>
      <c r="O157" s="1142"/>
      <c r="P157" s="1142" t="s">
        <v>838</v>
      </c>
      <c r="Q157" s="1130" t="s">
        <v>838</v>
      </c>
      <c r="R157" s="1130" t="s">
        <v>838</v>
      </c>
      <c r="S157" s="1130"/>
      <c r="T157" s="1130"/>
      <c r="U157" s="1130"/>
      <c r="V157" s="1142"/>
      <c r="W157" s="1142" t="s">
        <v>838</v>
      </c>
      <c r="X157" s="1130" t="s">
        <v>838</v>
      </c>
      <c r="Y157" s="1130" t="s">
        <v>838</v>
      </c>
      <c r="Z157" s="1130"/>
      <c r="AA157" s="1130"/>
      <c r="AB157" s="1130"/>
      <c r="AC157" s="1142"/>
      <c r="AD157" s="1142" t="s">
        <v>838</v>
      </c>
      <c r="AE157" s="1130" t="s">
        <v>838</v>
      </c>
      <c r="AF157" s="1130" t="s">
        <v>838</v>
      </c>
      <c r="AG157" s="1130"/>
      <c r="AH157" s="1130"/>
      <c r="AI157" s="1130"/>
      <c r="AJ157" s="1130"/>
      <c r="AK157" s="1114">
        <f t="shared" ref="AK157:AK159" si="102">IF(D157="","",COUNT($F$146:$AJ$146)-AL157)</f>
        <v>0</v>
      </c>
      <c r="AL157" s="1115">
        <f t="shared" ref="AL157:AL159" si="103">IF(D157="","",AQ157+AR157)</f>
        <v>0</v>
      </c>
      <c r="AM157" s="1115">
        <f t="shared" ref="AM157:AM159" si="104">IF(D157="","",COUNTIF(F157:AJ157,"休"))</f>
        <v>12</v>
      </c>
      <c r="AN157" s="1116" t="str">
        <f t="shared" ref="AN157:AN159" si="105">IF(D157="","",IFERROR(ROUND(AM157/AK157,3),""))</f>
        <v/>
      </c>
      <c r="AO157" s="3587"/>
      <c r="AP157" s="1035"/>
      <c r="AQ157" s="1117">
        <f>+COUNTIF(F157:AJ157,"－")</f>
        <v>0</v>
      </c>
      <c r="AR157" s="1117">
        <f>+COUNTIF(F157:AJ157,"外")</f>
        <v>0</v>
      </c>
    </row>
    <row r="158" spans="2:44" s="1165" customFormat="1">
      <c r="B158" s="3581"/>
      <c r="C158" s="3584"/>
      <c r="D158" s="1035"/>
      <c r="E158" s="1139"/>
      <c r="F158" s="1170"/>
      <c r="G158" s="1120"/>
      <c r="H158" s="1120"/>
      <c r="I158" s="1120"/>
      <c r="J158" s="1120"/>
      <c r="K158" s="1120"/>
      <c r="L158" s="1120"/>
      <c r="M158" s="1120"/>
      <c r="N158" s="1120"/>
      <c r="O158" s="1120"/>
      <c r="P158" s="1120"/>
      <c r="Q158" s="1120"/>
      <c r="R158" s="1120"/>
      <c r="S158" s="1120"/>
      <c r="T158" s="1120"/>
      <c r="U158" s="1120"/>
      <c r="V158" s="1120"/>
      <c r="W158" s="1120"/>
      <c r="X158" s="1120"/>
      <c r="Y158" s="1120"/>
      <c r="Z158" s="1120"/>
      <c r="AA158" s="1120"/>
      <c r="AB158" s="1120"/>
      <c r="AC158" s="1120"/>
      <c r="AD158" s="1120"/>
      <c r="AE158" s="1120"/>
      <c r="AF158" s="1120"/>
      <c r="AG158" s="1121"/>
      <c r="AH158" s="1121"/>
      <c r="AI158" s="1121"/>
      <c r="AJ158" s="1121"/>
      <c r="AK158" s="1114" t="str">
        <f t="shared" si="102"/>
        <v/>
      </c>
      <c r="AL158" s="1115" t="str">
        <f t="shared" si="103"/>
        <v/>
      </c>
      <c r="AM158" s="1115" t="str">
        <f t="shared" si="104"/>
        <v/>
      </c>
      <c r="AN158" s="1116" t="str">
        <f t="shared" si="105"/>
        <v/>
      </c>
      <c r="AO158" s="3587"/>
      <c r="AP158" s="1035"/>
      <c r="AQ158" s="1117">
        <f>+COUNTIF(F158:AJ158,"－")</f>
        <v>0</v>
      </c>
      <c r="AR158" s="1117">
        <f>+COUNTIF(F158:AJ158,"外")</f>
        <v>0</v>
      </c>
    </row>
    <row r="159" spans="2:44" s="1165" customFormat="1">
      <c r="B159" s="3581"/>
      <c r="C159" s="3585"/>
      <c r="D159" s="1140"/>
      <c r="E159" s="1141"/>
      <c r="F159" s="1183"/>
      <c r="G159" s="1142"/>
      <c r="H159" s="1142"/>
      <c r="I159" s="1142"/>
      <c r="J159" s="1142"/>
      <c r="K159" s="1142"/>
      <c r="L159" s="1142"/>
      <c r="M159" s="1142"/>
      <c r="N159" s="1142"/>
      <c r="O159" s="1142"/>
      <c r="P159" s="1142"/>
      <c r="Q159" s="1142"/>
      <c r="R159" s="1142"/>
      <c r="S159" s="1142"/>
      <c r="T159" s="1142"/>
      <c r="U159" s="1142"/>
      <c r="V159" s="1142"/>
      <c r="W159" s="1142"/>
      <c r="X159" s="1142"/>
      <c r="Y159" s="1142"/>
      <c r="Z159" s="1142"/>
      <c r="AA159" s="1142"/>
      <c r="AB159" s="1142"/>
      <c r="AC159" s="1142"/>
      <c r="AD159" s="1142"/>
      <c r="AE159" s="1142"/>
      <c r="AF159" s="1142"/>
      <c r="AG159" s="1113"/>
      <c r="AH159" s="1113"/>
      <c r="AI159" s="1113"/>
      <c r="AJ159" s="1113"/>
      <c r="AK159" s="1114" t="str">
        <f t="shared" si="102"/>
        <v/>
      </c>
      <c r="AL159" s="1115" t="str">
        <f t="shared" si="103"/>
        <v/>
      </c>
      <c r="AM159" s="1115" t="str">
        <f t="shared" si="104"/>
        <v/>
      </c>
      <c r="AN159" s="1116" t="str">
        <f t="shared" si="105"/>
        <v/>
      </c>
      <c r="AO159" s="3587"/>
      <c r="AP159" s="1035"/>
      <c r="AQ159" s="1117">
        <f>+COUNTIF(F159:AJ159,"－")</f>
        <v>0</v>
      </c>
      <c r="AR159" s="1117">
        <f>+COUNTIF(F159:AJ159,"外")</f>
        <v>0</v>
      </c>
    </row>
    <row r="160" spans="2:44" s="1165" customFormat="1">
      <c r="B160" s="3581"/>
      <c r="C160" s="3583" t="s">
        <v>834</v>
      </c>
      <c r="D160" s="1103" t="s">
        <v>1926</v>
      </c>
      <c r="E160" s="1143" t="s">
        <v>1948</v>
      </c>
      <c r="F160" s="1105"/>
      <c r="G160" s="1106"/>
      <c r="H160" s="1106"/>
      <c r="I160" s="1106"/>
      <c r="J160" s="1106"/>
      <c r="K160" s="1106"/>
      <c r="L160" s="1106"/>
      <c r="M160" s="1106"/>
      <c r="N160" s="1106"/>
      <c r="O160" s="1106"/>
      <c r="P160" s="1106"/>
      <c r="Q160" s="1106"/>
      <c r="R160" s="1106"/>
      <c r="S160" s="1106"/>
      <c r="T160" s="1106"/>
      <c r="U160" s="1106"/>
      <c r="V160" s="1106"/>
      <c r="W160" s="1106"/>
      <c r="X160" s="1106"/>
      <c r="Y160" s="1106"/>
      <c r="Z160" s="1106"/>
      <c r="AA160" s="1106"/>
      <c r="AB160" s="1106"/>
      <c r="AC160" s="1106"/>
      <c r="AD160" s="1106"/>
      <c r="AE160" s="1106"/>
      <c r="AF160" s="1106"/>
      <c r="AG160" s="1134"/>
      <c r="AH160" s="1134"/>
      <c r="AI160" s="1134"/>
      <c r="AJ160" s="1134"/>
      <c r="AK160" s="1135"/>
      <c r="AL160" s="1117"/>
      <c r="AM160" s="1144"/>
      <c r="AN160" s="1137"/>
      <c r="AO160" s="3587"/>
      <c r="AP160" s="1035"/>
      <c r="AQ160" s="1039"/>
      <c r="AR160" s="1039"/>
    </row>
    <row r="161" spans="2:44" s="1165" customFormat="1">
      <c r="B161" s="3581"/>
      <c r="C161" s="3584"/>
      <c r="D161" s="1145" t="s">
        <v>1936</v>
      </c>
      <c r="E161" s="1110"/>
      <c r="F161" s="1111"/>
      <c r="G161" s="1112" t="s">
        <v>838</v>
      </c>
      <c r="H161" s="1112"/>
      <c r="I161" s="1175" t="s">
        <v>838</v>
      </c>
      <c r="J161" s="1175"/>
      <c r="K161" s="1112" t="s">
        <v>838</v>
      </c>
      <c r="L161" s="1112"/>
      <c r="M161" s="1112" t="s">
        <v>838</v>
      </c>
      <c r="N161" s="1112"/>
      <c r="O161" s="1175" t="s">
        <v>838</v>
      </c>
      <c r="P161" s="1175"/>
      <c r="Q161" s="1112" t="s">
        <v>838</v>
      </c>
      <c r="R161" s="1112"/>
      <c r="S161" s="1112" t="s">
        <v>838</v>
      </c>
      <c r="T161" s="1112"/>
      <c r="U161" s="1175" t="s">
        <v>838</v>
      </c>
      <c r="V161" s="1175"/>
      <c r="W161" s="1112" t="s">
        <v>838</v>
      </c>
      <c r="X161" s="1112"/>
      <c r="Y161" s="1112" t="s">
        <v>838</v>
      </c>
      <c r="Z161" s="1112"/>
      <c r="AA161" s="1175" t="s">
        <v>838</v>
      </c>
      <c r="AB161" s="1175"/>
      <c r="AC161" s="1112" t="s">
        <v>838</v>
      </c>
      <c r="AD161" s="1112"/>
      <c r="AE161" s="1112" t="s">
        <v>838</v>
      </c>
      <c r="AF161" s="1112"/>
      <c r="AG161" s="1175" t="s">
        <v>838</v>
      </c>
      <c r="AH161" s="1175"/>
      <c r="AI161" s="1112" t="s">
        <v>838</v>
      </c>
      <c r="AJ161" s="1112"/>
      <c r="AK161" s="1114">
        <f>IF(D161="","",COUNT($F$146:$AJ$146)-AL161)</f>
        <v>0</v>
      </c>
      <c r="AL161" s="1115">
        <f>IF(D161="","",AQ161+AR161)</f>
        <v>0</v>
      </c>
      <c r="AM161" s="1115">
        <f>IF(D161="","",COUNTIF(F161:AJ161,"休"))</f>
        <v>15</v>
      </c>
      <c r="AN161" s="1116" t="str">
        <f>IF(D161="","",IFERROR(ROUND(AM161/AK161,3),""))</f>
        <v/>
      </c>
      <c r="AO161" s="3587"/>
      <c r="AP161" s="1035"/>
      <c r="AQ161" s="1117">
        <f>+COUNTIF(F161:AJ161,"－")</f>
        <v>0</v>
      </c>
      <c r="AR161" s="1117">
        <f>+COUNTIF(F161:AJ161,"外")</f>
        <v>0</v>
      </c>
    </row>
    <row r="162" spans="2:44" s="1165" customFormat="1">
      <c r="B162" s="3581"/>
      <c r="C162" s="3584"/>
      <c r="D162" s="1035"/>
      <c r="E162" s="1139"/>
      <c r="F162" s="1119"/>
      <c r="G162" s="1120"/>
      <c r="H162" s="1120"/>
      <c r="I162" s="1120"/>
      <c r="J162" s="1120"/>
      <c r="K162" s="1120"/>
      <c r="L162" s="1120"/>
      <c r="M162" s="1120"/>
      <c r="N162" s="1120"/>
      <c r="O162" s="1120"/>
      <c r="P162" s="1120"/>
      <c r="Q162" s="1120"/>
      <c r="R162" s="1120"/>
      <c r="S162" s="1120"/>
      <c r="T162" s="1120"/>
      <c r="U162" s="1120"/>
      <c r="V162" s="1120"/>
      <c r="W162" s="1120"/>
      <c r="X162" s="1120"/>
      <c r="Y162" s="1120"/>
      <c r="Z162" s="1120"/>
      <c r="AA162" s="1120"/>
      <c r="AB162" s="1120"/>
      <c r="AC162" s="1120"/>
      <c r="AD162" s="1120"/>
      <c r="AE162" s="1120"/>
      <c r="AF162" s="1120"/>
      <c r="AG162" s="1121"/>
      <c r="AH162" s="1121"/>
      <c r="AI162" s="1121"/>
      <c r="AJ162" s="1121"/>
      <c r="AK162" s="1114" t="str">
        <f t="shared" ref="AK162:AK164" si="106">IF(D162="","",COUNT($F$146:$AJ$146)-AL162)</f>
        <v/>
      </c>
      <c r="AL162" s="1115" t="str">
        <f t="shared" ref="AL162:AL164" si="107">IF(D162="","",AQ162+AR162)</f>
        <v/>
      </c>
      <c r="AM162" s="1115" t="str">
        <f t="shared" ref="AM162:AM164" si="108">IF(D162="","",COUNTIF(F162:AJ162,"休"))</f>
        <v/>
      </c>
      <c r="AN162" s="1116" t="str">
        <f t="shared" ref="AN162:AN164" si="109">IF(D162="","",IFERROR(ROUND(AM162/AK162,3),""))</f>
        <v/>
      </c>
      <c r="AO162" s="3587"/>
      <c r="AP162" s="1035"/>
      <c r="AQ162" s="1117">
        <f>+COUNTIF(F162:AJ162,"－")</f>
        <v>0</v>
      </c>
      <c r="AR162" s="1117">
        <f>+COUNTIF(F162:AJ162,"外")</f>
        <v>0</v>
      </c>
    </row>
    <row r="163" spans="2:44" s="1165" customFormat="1">
      <c r="B163" s="3581"/>
      <c r="C163" s="3584"/>
      <c r="D163" s="1147"/>
      <c r="E163" s="1139"/>
      <c r="F163" s="1119"/>
      <c r="G163" s="1120"/>
      <c r="H163" s="1120"/>
      <c r="I163" s="1120"/>
      <c r="J163" s="1120"/>
      <c r="K163" s="1120"/>
      <c r="L163" s="1120"/>
      <c r="M163" s="1120"/>
      <c r="N163" s="1120"/>
      <c r="O163" s="1120"/>
      <c r="P163" s="1120"/>
      <c r="Q163" s="1120"/>
      <c r="R163" s="1120"/>
      <c r="S163" s="1120"/>
      <c r="T163" s="1120"/>
      <c r="U163" s="1120"/>
      <c r="V163" s="1120"/>
      <c r="W163" s="1120"/>
      <c r="X163" s="1120"/>
      <c r="Y163" s="1120"/>
      <c r="Z163" s="1120"/>
      <c r="AA163" s="1120"/>
      <c r="AB163" s="1120"/>
      <c r="AC163" s="1120"/>
      <c r="AD163" s="1120"/>
      <c r="AE163" s="1120"/>
      <c r="AF163" s="1120"/>
      <c r="AG163" s="1121"/>
      <c r="AH163" s="1121"/>
      <c r="AI163" s="1121"/>
      <c r="AJ163" s="1121"/>
      <c r="AK163" s="1114" t="str">
        <f t="shared" si="106"/>
        <v/>
      </c>
      <c r="AL163" s="1115" t="str">
        <f t="shared" si="107"/>
        <v/>
      </c>
      <c r="AM163" s="1115" t="str">
        <f t="shared" si="108"/>
        <v/>
      </c>
      <c r="AN163" s="1116" t="str">
        <f t="shared" si="109"/>
        <v/>
      </c>
      <c r="AO163" s="3587"/>
      <c r="AP163" s="1035"/>
      <c r="AQ163" s="1117">
        <f>+COUNTIF(F163:AJ163,"－")</f>
        <v>0</v>
      </c>
      <c r="AR163" s="1117">
        <f>+COUNTIF(F163:AJ163,"外")</f>
        <v>0</v>
      </c>
    </row>
    <row r="164" spans="2:44" s="1165" customFormat="1" ht="13.8" thickBot="1">
      <c r="B164" s="3582"/>
      <c r="C164" s="3585"/>
      <c r="D164" s="1140"/>
      <c r="E164" s="1141"/>
      <c r="F164" s="1182"/>
      <c r="G164" s="1129"/>
      <c r="H164" s="1129"/>
      <c r="I164" s="1129"/>
      <c r="J164" s="1129"/>
      <c r="K164" s="1129"/>
      <c r="L164" s="1129"/>
      <c r="M164" s="1129"/>
      <c r="N164" s="1129"/>
      <c r="O164" s="1129"/>
      <c r="P164" s="1129"/>
      <c r="Q164" s="1129"/>
      <c r="R164" s="1129"/>
      <c r="S164" s="1129"/>
      <c r="T164" s="1129"/>
      <c r="U164" s="1129"/>
      <c r="V164" s="1129"/>
      <c r="W164" s="1129"/>
      <c r="X164" s="1129"/>
      <c r="Y164" s="1129"/>
      <c r="Z164" s="1129"/>
      <c r="AA164" s="1129"/>
      <c r="AB164" s="1129"/>
      <c r="AC164" s="1129"/>
      <c r="AD164" s="1129"/>
      <c r="AE164" s="1129"/>
      <c r="AF164" s="1129"/>
      <c r="AG164" s="1149"/>
      <c r="AH164" s="1149"/>
      <c r="AI164" s="1149"/>
      <c r="AJ164" s="1149"/>
      <c r="AK164" s="1150" t="str">
        <f t="shared" si="106"/>
        <v/>
      </c>
      <c r="AL164" s="1132" t="str">
        <f t="shared" si="107"/>
        <v/>
      </c>
      <c r="AM164" s="1132" t="str">
        <f t="shared" si="108"/>
        <v/>
      </c>
      <c r="AN164" s="1116" t="str">
        <f t="shared" si="109"/>
        <v/>
      </c>
      <c r="AO164" s="3588"/>
      <c r="AP164" s="1035"/>
      <c r="AQ164" s="1117">
        <f>+COUNTIF(F164:AJ164,"－")</f>
        <v>0</v>
      </c>
      <c r="AR164" s="1117">
        <f>+COUNTIF(F164:AJ164,"外")</f>
        <v>0</v>
      </c>
    </row>
    <row r="165" spans="2:44" ht="13.8" thickBot="1">
      <c r="B165" s="1152"/>
      <c r="C165" s="1153"/>
      <c r="D165" s="1147"/>
      <c r="E165" s="1089"/>
      <c r="F165" s="1113"/>
      <c r="G165" s="1113"/>
      <c r="H165" s="1113"/>
      <c r="I165" s="1113"/>
      <c r="J165" s="1113"/>
      <c r="K165" s="1113"/>
      <c r="L165" s="1113"/>
      <c r="M165" s="1113"/>
      <c r="N165" s="1113"/>
      <c r="O165" s="1113"/>
      <c r="P165" s="1113"/>
      <c r="Q165" s="1113"/>
      <c r="R165" s="1113"/>
      <c r="S165" s="1113"/>
      <c r="T165" s="1113"/>
      <c r="U165" s="1113"/>
      <c r="V165" s="1113"/>
      <c r="W165" s="1113"/>
      <c r="X165" s="1113"/>
      <c r="Y165" s="1113"/>
      <c r="Z165" s="1113"/>
      <c r="AA165" s="1113"/>
      <c r="AB165" s="1113"/>
      <c r="AC165" s="1113"/>
      <c r="AD165" s="1113"/>
      <c r="AE165" s="1113"/>
      <c r="AF165" s="1113"/>
      <c r="AG165" s="1113"/>
      <c r="AH165" s="1113"/>
      <c r="AI165" s="1113"/>
      <c r="AJ165" s="1113"/>
      <c r="AK165" s="1154"/>
      <c r="AL165" s="1155"/>
      <c r="AN165" s="1156" t="s">
        <v>1952</v>
      </c>
      <c r="AO165" s="1157" t="e">
        <f>IF(AO149&gt;=0.285,"OK","NG")</f>
        <v>#DIV/0!</v>
      </c>
      <c r="AQ165" s="1155"/>
      <c r="AR165" s="1155"/>
    </row>
    <row r="166" spans="2:44">
      <c r="B166" s="1152"/>
      <c r="C166" s="1153"/>
      <c r="D166" s="1147"/>
      <c r="E166" s="1089"/>
      <c r="F166" s="1113"/>
      <c r="G166" s="1113"/>
      <c r="H166" s="1113"/>
      <c r="I166" s="1113"/>
      <c r="J166" s="1113"/>
      <c r="K166" s="1113"/>
      <c r="L166" s="1113"/>
      <c r="M166" s="1113"/>
      <c r="N166" s="1113"/>
      <c r="O166" s="1113"/>
      <c r="P166" s="1113"/>
      <c r="Q166" s="1113"/>
      <c r="R166" s="1113"/>
      <c r="S166" s="1113"/>
      <c r="T166" s="1113"/>
      <c r="U166" s="1113"/>
      <c r="V166" s="1113"/>
      <c r="W166" s="1113"/>
      <c r="X166" s="1113"/>
      <c r="Y166" s="1113"/>
      <c r="Z166" s="1113"/>
      <c r="AA166" s="1113"/>
      <c r="AB166" s="1113"/>
      <c r="AC166" s="1113"/>
      <c r="AD166" s="1113"/>
      <c r="AE166" s="1113"/>
      <c r="AF166" s="1113"/>
      <c r="AG166" s="1113"/>
      <c r="AH166" s="1113"/>
      <c r="AI166" s="1113"/>
      <c r="AJ166" s="1113"/>
      <c r="AK166" s="1154"/>
      <c r="AL166" s="1155"/>
      <c r="AN166" s="1187"/>
      <c r="AO166" s="1116"/>
      <c r="AQ166" s="1155"/>
      <c r="AR166" s="1155"/>
    </row>
    <row r="167" spans="2:44" hidden="1">
      <c r="F167" s="1036" t="e">
        <f>YEAR(F170)</f>
        <v>#VALUE!</v>
      </c>
      <c r="G167" s="1036" t="e">
        <f>MONTH(F170)</f>
        <v>#VALUE!</v>
      </c>
    </row>
    <row r="168" spans="2:44">
      <c r="B168" s="3589"/>
      <c r="C168" s="3590"/>
      <c r="D168" s="3591"/>
      <c r="E168" s="1159" t="s">
        <v>1940</v>
      </c>
      <c r="F168" s="3598" t="e">
        <f>F170</f>
        <v>#VALUE!</v>
      </c>
      <c r="G168" s="3599"/>
      <c r="H168" s="3599"/>
      <c r="I168" s="3599"/>
      <c r="J168" s="3599"/>
      <c r="K168" s="3599"/>
      <c r="L168" s="3599"/>
      <c r="M168" s="3599"/>
      <c r="N168" s="3599"/>
      <c r="O168" s="3599"/>
      <c r="P168" s="3599"/>
      <c r="Q168" s="3599"/>
      <c r="R168" s="3599"/>
      <c r="S168" s="3599"/>
      <c r="T168" s="3599"/>
      <c r="U168" s="3599"/>
      <c r="V168" s="3599"/>
      <c r="W168" s="3599"/>
      <c r="X168" s="3599"/>
      <c r="Y168" s="3599"/>
      <c r="Z168" s="3599"/>
      <c r="AA168" s="3599"/>
      <c r="AB168" s="3599"/>
      <c r="AC168" s="3599"/>
      <c r="AD168" s="3599"/>
      <c r="AE168" s="3599"/>
      <c r="AF168" s="3599"/>
      <c r="AG168" s="3599"/>
      <c r="AH168" s="3599"/>
      <c r="AI168" s="3599"/>
      <c r="AJ168" s="3599"/>
      <c r="AK168" s="3601" t="s">
        <v>835</v>
      </c>
      <c r="AL168" s="3604" t="s">
        <v>836</v>
      </c>
      <c r="AM168" s="3607" t="s">
        <v>828</v>
      </c>
      <c r="AN168" s="3555" t="s">
        <v>1941</v>
      </c>
      <c r="AO168" s="3553" t="s">
        <v>1942</v>
      </c>
      <c r="AQ168" s="3576" t="s">
        <v>1943</v>
      </c>
      <c r="AR168" s="3576" t="s">
        <v>864</v>
      </c>
    </row>
    <row r="169" spans="2:44" ht="13.5" hidden="1" customHeight="1">
      <c r="B169" s="3592"/>
      <c r="C169" s="3593"/>
      <c r="D169" s="3594"/>
      <c r="E169" s="1160"/>
      <c r="F169" s="1096" t="e">
        <f>DATE($F167,$G167,1)</f>
        <v>#VALUE!</v>
      </c>
      <c r="G169" s="1096" t="e">
        <f t="shared" ref="G169:AJ169" si="110">F169+1</f>
        <v>#VALUE!</v>
      </c>
      <c r="H169" s="1096" t="e">
        <f t="shared" si="110"/>
        <v>#VALUE!</v>
      </c>
      <c r="I169" s="1096" t="e">
        <f t="shared" si="110"/>
        <v>#VALUE!</v>
      </c>
      <c r="J169" s="1096" t="e">
        <f t="shared" si="110"/>
        <v>#VALUE!</v>
      </c>
      <c r="K169" s="1096" t="e">
        <f t="shared" si="110"/>
        <v>#VALUE!</v>
      </c>
      <c r="L169" s="1096" t="e">
        <f t="shared" si="110"/>
        <v>#VALUE!</v>
      </c>
      <c r="M169" s="1096" t="e">
        <f t="shared" si="110"/>
        <v>#VALUE!</v>
      </c>
      <c r="N169" s="1096" t="e">
        <f t="shared" si="110"/>
        <v>#VALUE!</v>
      </c>
      <c r="O169" s="1096" t="e">
        <f t="shared" si="110"/>
        <v>#VALUE!</v>
      </c>
      <c r="P169" s="1096" t="e">
        <f t="shared" si="110"/>
        <v>#VALUE!</v>
      </c>
      <c r="Q169" s="1096" t="e">
        <f t="shared" si="110"/>
        <v>#VALUE!</v>
      </c>
      <c r="R169" s="1096" t="e">
        <f t="shared" si="110"/>
        <v>#VALUE!</v>
      </c>
      <c r="S169" s="1096" t="e">
        <f t="shared" si="110"/>
        <v>#VALUE!</v>
      </c>
      <c r="T169" s="1096" t="e">
        <f t="shared" si="110"/>
        <v>#VALUE!</v>
      </c>
      <c r="U169" s="1096" t="e">
        <f t="shared" si="110"/>
        <v>#VALUE!</v>
      </c>
      <c r="V169" s="1096" t="e">
        <f t="shared" si="110"/>
        <v>#VALUE!</v>
      </c>
      <c r="W169" s="1096" t="e">
        <f t="shared" si="110"/>
        <v>#VALUE!</v>
      </c>
      <c r="X169" s="1096" t="e">
        <f t="shared" si="110"/>
        <v>#VALUE!</v>
      </c>
      <c r="Y169" s="1096" t="e">
        <f t="shared" si="110"/>
        <v>#VALUE!</v>
      </c>
      <c r="Z169" s="1096" t="e">
        <f t="shared" si="110"/>
        <v>#VALUE!</v>
      </c>
      <c r="AA169" s="1096" t="e">
        <f t="shared" si="110"/>
        <v>#VALUE!</v>
      </c>
      <c r="AB169" s="1096" t="e">
        <f t="shared" si="110"/>
        <v>#VALUE!</v>
      </c>
      <c r="AC169" s="1096" t="e">
        <f t="shared" si="110"/>
        <v>#VALUE!</v>
      </c>
      <c r="AD169" s="1096" t="e">
        <f t="shared" si="110"/>
        <v>#VALUE!</v>
      </c>
      <c r="AE169" s="1096" t="e">
        <f t="shared" si="110"/>
        <v>#VALUE!</v>
      </c>
      <c r="AF169" s="1096" t="e">
        <f t="shared" si="110"/>
        <v>#VALUE!</v>
      </c>
      <c r="AG169" s="1096" t="e">
        <f t="shared" si="110"/>
        <v>#VALUE!</v>
      </c>
      <c r="AH169" s="1096" t="e">
        <f t="shared" si="110"/>
        <v>#VALUE!</v>
      </c>
      <c r="AI169" s="1096" t="e">
        <f t="shared" si="110"/>
        <v>#VALUE!</v>
      </c>
      <c r="AJ169" s="1096" t="e">
        <f t="shared" si="110"/>
        <v>#VALUE!</v>
      </c>
      <c r="AK169" s="3602"/>
      <c r="AL169" s="3605"/>
      <c r="AM169" s="3608"/>
      <c r="AN169" s="3555"/>
      <c r="AO169" s="3553"/>
      <c r="AQ169" s="3576"/>
      <c r="AR169" s="3576"/>
    </row>
    <row r="170" spans="2:44">
      <c r="B170" s="3592"/>
      <c r="C170" s="3593"/>
      <c r="D170" s="3594"/>
      <c r="E170" s="1161" t="s">
        <v>1944</v>
      </c>
      <c r="F170" s="1162" t="e">
        <f>IF(EDATE(F145,1)&gt;$F$7,"",EDATE(F145,1))</f>
        <v>#VALUE!</v>
      </c>
      <c r="G170" s="1096" t="e">
        <f t="shared" ref="G170:AJ170" si="111">IF(G169&gt;$F$7,"",IF(F170=EOMONTH(DATE($F167,$G167,1),0),"",IF(F170="","",F170+1)))</f>
        <v>#VALUE!</v>
      </c>
      <c r="H170" s="1096" t="e">
        <f t="shared" si="111"/>
        <v>#VALUE!</v>
      </c>
      <c r="I170" s="1096" t="e">
        <f t="shared" si="111"/>
        <v>#VALUE!</v>
      </c>
      <c r="J170" s="1096" t="e">
        <f t="shared" si="111"/>
        <v>#VALUE!</v>
      </c>
      <c r="K170" s="1096" t="e">
        <f t="shared" si="111"/>
        <v>#VALUE!</v>
      </c>
      <c r="L170" s="1096" t="e">
        <f t="shared" si="111"/>
        <v>#VALUE!</v>
      </c>
      <c r="M170" s="1096" t="e">
        <f t="shared" si="111"/>
        <v>#VALUE!</v>
      </c>
      <c r="N170" s="1096" t="e">
        <f t="shared" si="111"/>
        <v>#VALUE!</v>
      </c>
      <c r="O170" s="1096" t="e">
        <f t="shared" si="111"/>
        <v>#VALUE!</v>
      </c>
      <c r="P170" s="1096" t="e">
        <f t="shared" si="111"/>
        <v>#VALUE!</v>
      </c>
      <c r="Q170" s="1096" t="e">
        <f t="shared" si="111"/>
        <v>#VALUE!</v>
      </c>
      <c r="R170" s="1096" t="e">
        <f t="shared" si="111"/>
        <v>#VALUE!</v>
      </c>
      <c r="S170" s="1096" t="e">
        <f t="shared" si="111"/>
        <v>#VALUE!</v>
      </c>
      <c r="T170" s="1096" t="e">
        <f t="shared" si="111"/>
        <v>#VALUE!</v>
      </c>
      <c r="U170" s="1096" t="e">
        <f t="shared" si="111"/>
        <v>#VALUE!</v>
      </c>
      <c r="V170" s="1096" t="e">
        <f t="shared" si="111"/>
        <v>#VALUE!</v>
      </c>
      <c r="W170" s="1096" t="e">
        <f t="shared" si="111"/>
        <v>#VALUE!</v>
      </c>
      <c r="X170" s="1096" t="e">
        <f t="shared" si="111"/>
        <v>#VALUE!</v>
      </c>
      <c r="Y170" s="1096" t="e">
        <f t="shared" si="111"/>
        <v>#VALUE!</v>
      </c>
      <c r="Z170" s="1096" t="e">
        <f t="shared" si="111"/>
        <v>#VALUE!</v>
      </c>
      <c r="AA170" s="1096" t="e">
        <f t="shared" si="111"/>
        <v>#VALUE!</v>
      </c>
      <c r="AB170" s="1096" t="e">
        <f t="shared" si="111"/>
        <v>#VALUE!</v>
      </c>
      <c r="AC170" s="1096" t="e">
        <f t="shared" si="111"/>
        <v>#VALUE!</v>
      </c>
      <c r="AD170" s="1096" t="e">
        <f t="shared" si="111"/>
        <v>#VALUE!</v>
      </c>
      <c r="AE170" s="1096" t="e">
        <f t="shared" si="111"/>
        <v>#VALUE!</v>
      </c>
      <c r="AF170" s="1096" t="e">
        <f t="shared" si="111"/>
        <v>#VALUE!</v>
      </c>
      <c r="AG170" s="1096" t="e">
        <f t="shared" si="111"/>
        <v>#VALUE!</v>
      </c>
      <c r="AH170" s="1096" t="e">
        <f t="shared" si="111"/>
        <v>#VALUE!</v>
      </c>
      <c r="AI170" s="1096" t="e">
        <f t="shared" si="111"/>
        <v>#VALUE!</v>
      </c>
      <c r="AJ170" s="1096" t="e">
        <f t="shared" si="111"/>
        <v>#VALUE!</v>
      </c>
      <c r="AK170" s="3602"/>
      <c r="AL170" s="3605"/>
      <c r="AM170" s="3608"/>
      <c r="AN170" s="3555"/>
      <c r="AO170" s="3553"/>
      <c r="AQ170" s="3576"/>
      <c r="AR170" s="3576"/>
    </row>
    <row r="171" spans="2:44" s="1165" customFormat="1">
      <c r="B171" s="3595"/>
      <c r="C171" s="3596"/>
      <c r="D171" s="3597"/>
      <c r="E171" s="1163" t="s">
        <v>820</v>
      </c>
      <c r="F171" s="1164" t="str">
        <f>IFERROR(TEXT(WEEKDAY(+F170),"aaa"),"")</f>
        <v/>
      </c>
      <c r="G171" s="1164" t="str">
        <f t="shared" ref="G171:AJ171" si="112">IFERROR(TEXT(WEEKDAY(+G170),"aaa"),"")</f>
        <v/>
      </c>
      <c r="H171" s="1164" t="str">
        <f t="shared" si="112"/>
        <v/>
      </c>
      <c r="I171" s="1164" t="str">
        <f t="shared" si="112"/>
        <v/>
      </c>
      <c r="J171" s="1164" t="str">
        <f t="shared" si="112"/>
        <v/>
      </c>
      <c r="K171" s="1164" t="str">
        <f t="shared" si="112"/>
        <v/>
      </c>
      <c r="L171" s="1164" t="str">
        <f t="shared" si="112"/>
        <v/>
      </c>
      <c r="M171" s="1164" t="str">
        <f t="shared" si="112"/>
        <v/>
      </c>
      <c r="N171" s="1164" t="str">
        <f t="shared" si="112"/>
        <v/>
      </c>
      <c r="O171" s="1164" t="str">
        <f t="shared" si="112"/>
        <v/>
      </c>
      <c r="P171" s="1164" t="str">
        <f t="shared" si="112"/>
        <v/>
      </c>
      <c r="Q171" s="1164" t="str">
        <f t="shared" si="112"/>
        <v/>
      </c>
      <c r="R171" s="1164" t="str">
        <f t="shared" si="112"/>
        <v/>
      </c>
      <c r="S171" s="1164" t="str">
        <f t="shared" si="112"/>
        <v/>
      </c>
      <c r="T171" s="1164" t="str">
        <f t="shared" si="112"/>
        <v/>
      </c>
      <c r="U171" s="1164" t="str">
        <f t="shared" si="112"/>
        <v/>
      </c>
      <c r="V171" s="1164" t="str">
        <f t="shared" si="112"/>
        <v/>
      </c>
      <c r="W171" s="1164" t="str">
        <f t="shared" si="112"/>
        <v/>
      </c>
      <c r="X171" s="1164" t="str">
        <f t="shared" si="112"/>
        <v/>
      </c>
      <c r="Y171" s="1164" t="str">
        <f t="shared" si="112"/>
        <v/>
      </c>
      <c r="Z171" s="1164" t="str">
        <f t="shared" si="112"/>
        <v/>
      </c>
      <c r="AA171" s="1164" t="str">
        <f t="shared" si="112"/>
        <v/>
      </c>
      <c r="AB171" s="1164" t="str">
        <f t="shared" si="112"/>
        <v/>
      </c>
      <c r="AC171" s="1164" t="str">
        <f t="shared" si="112"/>
        <v/>
      </c>
      <c r="AD171" s="1164" t="str">
        <f t="shared" si="112"/>
        <v/>
      </c>
      <c r="AE171" s="1164" t="str">
        <f t="shared" si="112"/>
        <v/>
      </c>
      <c r="AF171" s="1164" t="str">
        <f t="shared" si="112"/>
        <v/>
      </c>
      <c r="AG171" s="1164" t="str">
        <f t="shared" si="112"/>
        <v/>
      </c>
      <c r="AH171" s="1164" t="str">
        <f t="shared" si="112"/>
        <v/>
      </c>
      <c r="AI171" s="1164" t="str">
        <f t="shared" si="112"/>
        <v/>
      </c>
      <c r="AJ171" s="1164" t="str">
        <f t="shared" si="112"/>
        <v/>
      </c>
      <c r="AK171" s="3602"/>
      <c r="AL171" s="3605"/>
      <c r="AM171" s="3608"/>
      <c r="AN171" s="3555"/>
      <c r="AO171" s="3553"/>
      <c r="AP171" s="1035"/>
      <c r="AQ171" s="3576"/>
      <c r="AR171" s="3576"/>
    </row>
    <row r="172" spans="2:44" s="1165" customFormat="1" ht="21" customHeight="1">
      <c r="B172" s="1166" t="s">
        <v>1945</v>
      </c>
      <c r="C172" s="1167" t="s">
        <v>1925</v>
      </c>
      <c r="D172" s="1103" t="s">
        <v>1926</v>
      </c>
      <c r="E172" s="1104" t="s">
        <v>1948</v>
      </c>
      <c r="F172" s="1105"/>
      <c r="G172" s="1106"/>
      <c r="H172" s="1106"/>
      <c r="I172" s="1106"/>
      <c r="J172" s="1106"/>
      <c r="K172" s="1106"/>
      <c r="L172" s="1106"/>
      <c r="M172" s="1106"/>
      <c r="N172" s="1106"/>
      <c r="O172" s="1106"/>
      <c r="P172" s="1106"/>
      <c r="Q172" s="1106"/>
      <c r="R172" s="1106"/>
      <c r="S172" s="1106"/>
      <c r="T172" s="1106"/>
      <c r="U172" s="1106"/>
      <c r="V172" s="1106"/>
      <c r="W172" s="1106"/>
      <c r="X172" s="1106"/>
      <c r="Y172" s="1106"/>
      <c r="Z172" s="1106"/>
      <c r="AA172" s="1106"/>
      <c r="AB172" s="1106"/>
      <c r="AC172" s="1106"/>
      <c r="AD172" s="1106"/>
      <c r="AE172" s="1106"/>
      <c r="AF172" s="1106"/>
      <c r="AG172" s="1134"/>
      <c r="AH172" s="1134" t="s">
        <v>849</v>
      </c>
      <c r="AI172" s="1134" t="s">
        <v>849</v>
      </c>
      <c r="AJ172" s="1134" t="s">
        <v>849</v>
      </c>
      <c r="AK172" s="3603"/>
      <c r="AL172" s="3606"/>
      <c r="AM172" s="3609"/>
      <c r="AN172" s="1108" t="s">
        <v>1969</v>
      </c>
      <c r="AO172" s="1107" t="s">
        <v>863</v>
      </c>
      <c r="AP172" s="1035"/>
      <c r="AQ172" s="3577"/>
      <c r="AR172" s="3577"/>
    </row>
    <row r="173" spans="2:44" s="1165" customFormat="1" ht="13.5" customHeight="1">
      <c r="B173" s="3580" t="s">
        <v>830</v>
      </c>
      <c r="C173" s="3583" t="s">
        <v>831</v>
      </c>
      <c r="D173" s="1109" t="s">
        <v>1935</v>
      </c>
      <c r="E173" s="1110"/>
      <c r="F173" s="1111" t="s">
        <v>838</v>
      </c>
      <c r="G173" s="1112"/>
      <c r="H173" s="1112"/>
      <c r="I173" s="1112"/>
      <c r="J173" s="1175"/>
      <c r="K173" s="1175"/>
      <c r="L173" s="1175" t="s">
        <v>838</v>
      </c>
      <c r="M173" s="1175" t="s">
        <v>838</v>
      </c>
      <c r="N173" s="1112"/>
      <c r="O173" s="1112"/>
      <c r="P173" s="1175"/>
      <c r="Q173" s="1175"/>
      <c r="R173" s="1175"/>
      <c r="S173" s="1175" t="s">
        <v>838</v>
      </c>
      <c r="T173" s="1175" t="s">
        <v>838</v>
      </c>
      <c r="U173" s="1112"/>
      <c r="V173" s="1112"/>
      <c r="W173" s="1175"/>
      <c r="X173" s="1175"/>
      <c r="Y173" s="1175"/>
      <c r="Z173" s="1175" t="s">
        <v>838</v>
      </c>
      <c r="AA173" s="1175" t="s">
        <v>838</v>
      </c>
      <c r="AB173" s="1112"/>
      <c r="AC173" s="1112"/>
      <c r="AD173" s="1175"/>
      <c r="AE173" s="1175"/>
      <c r="AF173" s="1175"/>
      <c r="AG173" s="1175" t="s">
        <v>838</v>
      </c>
      <c r="AH173" s="1175" t="s">
        <v>840</v>
      </c>
      <c r="AI173" s="1175" t="s">
        <v>840</v>
      </c>
      <c r="AJ173" s="1181" t="s">
        <v>840</v>
      </c>
      <c r="AK173" s="1114">
        <f>IF(D173="","",COUNT($F$170:$AJ$170)-AL173)</f>
        <v>-3</v>
      </c>
      <c r="AL173" s="1115">
        <f>IF(D173="","",AQ173+AR173)</f>
        <v>3</v>
      </c>
      <c r="AM173" s="1115">
        <f>IF(D173="","",COUNTIF(F173:AJ173,"休"))</f>
        <v>8</v>
      </c>
      <c r="AN173" s="1116">
        <f>IF(D173="","",IFERROR(ROUND(AM173/AK173,3),""))</f>
        <v>-2.6669999999999998</v>
      </c>
      <c r="AO173" s="3586">
        <f>ROUND(AVERAGE(AN173:AN188),3)</f>
        <v>-3.1150000000000002</v>
      </c>
      <c r="AP173" s="1035"/>
      <c r="AQ173" s="1117">
        <f>+COUNTIF(F173:AJ173,"－")</f>
        <v>0</v>
      </c>
      <c r="AR173" s="1117">
        <f>+COUNTIF(F173:AJ173,"外")</f>
        <v>3</v>
      </c>
    </row>
    <row r="174" spans="2:44" s="1165" customFormat="1" ht="13.5" customHeight="1">
      <c r="B174" s="3581"/>
      <c r="C174" s="3584"/>
      <c r="D174" s="1118" t="s">
        <v>1936</v>
      </c>
      <c r="E174" s="1110"/>
      <c r="F174" s="1170"/>
      <c r="G174" s="1120"/>
      <c r="H174" s="1142"/>
      <c r="I174" s="1142"/>
      <c r="J174" s="1142" t="s">
        <v>838</v>
      </c>
      <c r="K174" s="1142" t="s">
        <v>838</v>
      </c>
      <c r="L174" s="1130"/>
      <c r="M174" s="1130"/>
      <c r="N174" s="1130"/>
      <c r="O174" s="1142"/>
      <c r="P174" s="1142"/>
      <c r="Q174" s="1142" t="s">
        <v>838</v>
      </c>
      <c r="R174" s="1142" t="s">
        <v>838</v>
      </c>
      <c r="S174" s="1130"/>
      <c r="T174" s="1130"/>
      <c r="U174" s="1130"/>
      <c r="V174" s="1142"/>
      <c r="W174" s="1142"/>
      <c r="X174" s="1142" t="s">
        <v>838</v>
      </c>
      <c r="Y174" s="1142" t="s">
        <v>838</v>
      </c>
      <c r="Z174" s="1130"/>
      <c r="AA174" s="1130"/>
      <c r="AB174" s="1130"/>
      <c r="AC174" s="1142"/>
      <c r="AD174" s="1142"/>
      <c r="AE174" s="1142" t="s">
        <v>838</v>
      </c>
      <c r="AF174" s="1142" t="s">
        <v>838</v>
      </c>
      <c r="AG174" s="1130"/>
      <c r="AH174" s="1130" t="s">
        <v>840</v>
      </c>
      <c r="AI174" s="1130" t="s">
        <v>840</v>
      </c>
      <c r="AJ174" s="1171" t="s">
        <v>840</v>
      </c>
      <c r="AK174" s="1114">
        <f t="shared" ref="AK174:AK178" si="113">IF(D174="","",COUNT($F$170:$AJ$170)-AL174)</f>
        <v>-3</v>
      </c>
      <c r="AL174" s="1115">
        <f t="shared" ref="AL174:AL178" si="114">IF(D174="","",AQ174+AR174)</f>
        <v>3</v>
      </c>
      <c r="AM174" s="1115">
        <f t="shared" ref="AM174:AM178" si="115">IF(D174="","",COUNTIF(F174:AJ174,"休"))</f>
        <v>8</v>
      </c>
      <c r="AN174" s="1116">
        <f t="shared" ref="AN174:AN178" si="116">IF(D174="","",IFERROR(ROUND(AM174/AK174,3),""))</f>
        <v>-2.6669999999999998</v>
      </c>
      <c r="AO174" s="3587"/>
      <c r="AP174" s="1035"/>
      <c r="AQ174" s="1117">
        <f>+COUNTIF(F174:AJ174,"－")</f>
        <v>0</v>
      </c>
      <c r="AR174" s="1117">
        <f>+COUNTIF(F174:AJ174,"外")</f>
        <v>3</v>
      </c>
    </row>
    <row r="175" spans="2:44" s="1165" customFormat="1">
      <c r="B175" s="3581"/>
      <c r="C175" s="3584"/>
      <c r="D175" s="1124" t="s">
        <v>1937</v>
      </c>
      <c r="E175" s="1110"/>
      <c r="F175" s="1170"/>
      <c r="G175" s="1120"/>
      <c r="H175" s="1120" t="s">
        <v>838</v>
      </c>
      <c r="I175" s="1120"/>
      <c r="J175" s="1120"/>
      <c r="K175" s="1120" t="s">
        <v>838</v>
      </c>
      <c r="L175" s="1120"/>
      <c r="M175" s="1120"/>
      <c r="N175" s="1120" t="s">
        <v>838</v>
      </c>
      <c r="O175" s="1120" t="s">
        <v>838</v>
      </c>
      <c r="P175" s="1120"/>
      <c r="Q175" s="1120"/>
      <c r="R175" s="1120" t="s">
        <v>838</v>
      </c>
      <c r="S175" s="1120"/>
      <c r="T175" s="1120"/>
      <c r="U175" s="1120"/>
      <c r="V175" s="1120" t="s">
        <v>838</v>
      </c>
      <c r="W175" s="1120"/>
      <c r="X175" s="1120"/>
      <c r="Y175" s="1120" t="s">
        <v>838</v>
      </c>
      <c r="Z175" s="1120"/>
      <c r="AA175" s="1120"/>
      <c r="AB175" s="1120" t="s">
        <v>838</v>
      </c>
      <c r="AC175" s="1120" t="s">
        <v>838</v>
      </c>
      <c r="AD175" s="1120"/>
      <c r="AE175" s="1120"/>
      <c r="AF175" s="1120" t="s">
        <v>838</v>
      </c>
      <c r="AG175" s="1171"/>
      <c r="AH175" s="1171" t="s">
        <v>840</v>
      </c>
      <c r="AI175" s="1171" t="s">
        <v>840</v>
      </c>
      <c r="AJ175" s="1171" t="s">
        <v>840</v>
      </c>
      <c r="AK175" s="1114">
        <f t="shared" si="113"/>
        <v>-3</v>
      </c>
      <c r="AL175" s="1115">
        <f t="shared" si="114"/>
        <v>3</v>
      </c>
      <c r="AM175" s="1115">
        <f t="shared" si="115"/>
        <v>10</v>
      </c>
      <c r="AN175" s="1116">
        <f t="shared" si="116"/>
        <v>-3.3330000000000002</v>
      </c>
      <c r="AO175" s="3587"/>
      <c r="AP175" s="1035"/>
      <c r="AQ175" s="1117">
        <f>+COUNTIF(F175:AJ175,"－")</f>
        <v>0</v>
      </c>
      <c r="AR175" s="1117">
        <f t="shared" ref="AR175:AR178" si="117">+COUNTIF(F175:AJ175,"外")</f>
        <v>3</v>
      </c>
    </row>
    <row r="176" spans="2:44" s="1165" customFormat="1">
      <c r="B176" s="3581"/>
      <c r="C176" s="3584"/>
      <c r="D176" s="1124" t="s">
        <v>1938</v>
      </c>
      <c r="E176" s="1125"/>
      <c r="F176" s="1170" t="s">
        <v>838</v>
      </c>
      <c r="G176" s="1120"/>
      <c r="H176" s="1120"/>
      <c r="I176" s="1120" t="s">
        <v>838</v>
      </c>
      <c r="J176" s="1120"/>
      <c r="K176" s="1120"/>
      <c r="L176" s="1120"/>
      <c r="M176" s="1120" t="s">
        <v>838</v>
      </c>
      <c r="N176" s="1120"/>
      <c r="O176" s="1120"/>
      <c r="P176" s="1120" t="s">
        <v>838</v>
      </c>
      <c r="Q176" s="1120"/>
      <c r="R176" s="1120"/>
      <c r="S176" s="1120"/>
      <c r="T176" s="1120" t="s">
        <v>838</v>
      </c>
      <c r="U176" s="1120"/>
      <c r="V176" s="1120"/>
      <c r="W176" s="1120" t="s">
        <v>838</v>
      </c>
      <c r="X176" s="1120"/>
      <c r="Y176" s="1120"/>
      <c r="Z176" s="1120"/>
      <c r="AA176" s="1120" t="s">
        <v>838</v>
      </c>
      <c r="AB176" s="1120"/>
      <c r="AC176" s="1120"/>
      <c r="AD176" s="1120" t="s">
        <v>838</v>
      </c>
      <c r="AE176" s="1120"/>
      <c r="AF176" s="1120"/>
      <c r="AG176" s="1120"/>
      <c r="AH176" s="1171" t="s">
        <v>840</v>
      </c>
      <c r="AI176" s="1171" t="s">
        <v>840</v>
      </c>
      <c r="AJ176" s="1171" t="s">
        <v>840</v>
      </c>
      <c r="AK176" s="1114">
        <f t="shared" si="113"/>
        <v>-3</v>
      </c>
      <c r="AL176" s="1115">
        <f t="shared" si="114"/>
        <v>3</v>
      </c>
      <c r="AM176" s="1115">
        <f t="shared" si="115"/>
        <v>8</v>
      </c>
      <c r="AN176" s="1116">
        <f t="shared" si="116"/>
        <v>-2.6669999999999998</v>
      </c>
      <c r="AO176" s="3587"/>
      <c r="AP176" s="1035"/>
      <c r="AQ176" s="1117">
        <f>+COUNTIF(F176:AJ176,"－")</f>
        <v>0</v>
      </c>
      <c r="AR176" s="1117">
        <f t="shared" si="117"/>
        <v>3</v>
      </c>
    </row>
    <row r="177" spans="2:44" s="1165" customFormat="1">
      <c r="B177" s="3581"/>
      <c r="C177" s="3584"/>
      <c r="D177" s="1124" t="s">
        <v>1939</v>
      </c>
      <c r="E177" s="1110"/>
      <c r="F177" s="1170"/>
      <c r="G177" s="1120" t="s">
        <v>838</v>
      </c>
      <c r="H177" s="1120"/>
      <c r="I177" s="1120"/>
      <c r="J177" s="1120" t="s">
        <v>838</v>
      </c>
      <c r="K177" s="1120"/>
      <c r="L177" s="1120"/>
      <c r="M177" s="1120"/>
      <c r="N177" s="1120" t="s">
        <v>838</v>
      </c>
      <c r="O177" s="1120"/>
      <c r="P177" s="1120"/>
      <c r="Q177" s="1120" t="s">
        <v>838</v>
      </c>
      <c r="R177" s="1120"/>
      <c r="S177" s="1120"/>
      <c r="T177" s="1120"/>
      <c r="U177" s="1120" t="s">
        <v>838</v>
      </c>
      <c r="V177" s="1120"/>
      <c r="W177" s="1120"/>
      <c r="X177" s="1120" t="s">
        <v>838</v>
      </c>
      <c r="Y177" s="1120"/>
      <c r="Z177" s="1120"/>
      <c r="AA177" s="1120"/>
      <c r="AB177" s="1120" t="s">
        <v>838</v>
      </c>
      <c r="AC177" s="1120"/>
      <c r="AD177" s="1120"/>
      <c r="AE177" s="1120" t="s">
        <v>838</v>
      </c>
      <c r="AF177" s="1120"/>
      <c r="AG177" s="1120"/>
      <c r="AH177" s="1120" t="s">
        <v>840</v>
      </c>
      <c r="AI177" s="1120" t="s">
        <v>840</v>
      </c>
      <c r="AJ177" s="1120" t="s">
        <v>840</v>
      </c>
      <c r="AK177" s="1114">
        <f t="shared" si="113"/>
        <v>-3</v>
      </c>
      <c r="AL177" s="1115">
        <f t="shared" si="114"/>
        <v>3</v>
      </c>
      <c r="AM177" s="1115">
        <f t="shared" si="115"/>
        <v>8</v>
      </c>
      <c r="AN177" s="1116">
        <f t="shared" si="116"/>
        <v>-2.6669999999999998</v>
      </c>
      <c r="AO177" s="3587"/>
      <c r="AP177" s="1035"/>
      <c r="AQ177" s="1117">
        <f t="shared" ref="AQ177:AQ178" si="118">+COUNTIF(F177:AJ177,"－")</f>
        <v>0</v>
      </c>
      <c r="AR177" s="1117">
        <f t="shared" si="117"/>
        <v>3</v>
      </c>
    </row>
    <row r="178" spans="2:44" s="1165" customFormat="1">
      <c r="B178" s="3582"/>
      <c r="C178" s="3585"/>
      <c r="D178" s="1126">
        <f>E$29</f>
        <v>0</v>
      </c>
      <c r="E178" s="1127"/>
      <c r="F178" s="1182"/>
      <c r="G178" s="1130"/>
      <c r="H178" s="1130"/>
      <c r="I178" s="1130"/>
      <c r="J178" s="1130"/>
      <c r="K178" s="1130"/>
      <c r="L178" s="1130"/>
      <c r="M178" s="1130"/>
      <c r="N178" s="1130"/>
      <c r="O178" s="1130"/>
      <c r="P178" s="1130"/>
      <c r="Q178" s="1130"/>
      <c r="R178" s="1130"/>
      <c r="S178" s="1130"/>
      <c r="T178" s="1130"/>
      <c r="U178" s="1130"/>
      <c r="V178" s="1130"/>
      <c r="W178" s="1130"/>
      <c r="X178" s="1130"/>
      <c r="Y178" s="1130"/>
      <c r="Z178" s="1130"/>
      <c r="AA178" s="1130"/>
      <c r="AB178" s="1130"/>
      <c r="AC178" s="1130"/>
      <c r="AD178" s="1130"/>
      <c r="AE178" s="1130"/>
      <c r="AF178" s="1130"/>
      <c r="AG178" s="1131"/>
      <c r="AH178" s="1131"/>
      <c r="AI178" s="1131"/>
      <c r="AJ178" s="1131"/>
      <c r="AK178" s="1114">
        <f t="shared" si="113"/>
        <v>0</v>
      </c>
      <c r="AL178" s="1115">
        <f t="shared" si="114"/>
        <v>0</v>
      </c>
      <c r="AM178" s="1132">
        <f t="shared" si="115"/>
        <v>0</v>
      </c>
      <c r="AN178" s="1116" t="str">
        <f t="shared" si="116"/>
        <v/>
      </c>
      <c r="AO178" s="3587"/>
      <c r="AP178" s="1035"/>
      <c r="AQ178" s="1117">
        <f t="shared" si="118"/>
        <v>0</v>
      </c>
      <c r="AR178" s="1117">
        <f t="shared" si="117"/>
        <v>0</v>
      </c>
    </row>
    <row r="179" spans="2:44" s="1165" customFormat="1" ht="15" customHeight="1">
      <c r="B179" s="3580" t="s">
        <v>832</v>
      </c>
      <c r="C179" s="3583" t="s">
        <v>833</v>
      </c>
      <c r="D179" s="1103" t="s">
        <v>1951</v>
      </c>
      <c r="E179" s="1133" t="s">
        <v>1948</v>
      </c>
      <c r="F179" s="1105"/>
      <c r="G179" s="1106"/>
      <c r="H179" s="1106"/>
      <c r="I179" s="1106"/>
      <c r="J179" s="1106"/>
      <c r="K179" s="1106"/>
      <c r="L179" s="1106"/>
      <c r="M179" s="1106"/>
      <c r="N179" s="1106"/>
      <c r="O179" s="1106"/>
      <c r="P179" s="1106"/>
      <c r="Q179" s="1106"/>
      <c r="R179" s="1106"/>
      <c r="S179" s="1106"/>
      <c r="T179" s="1106"/>
      <c r="U179" s="1106"/>
      <c r="V179" s="1106"/>
      <c r="W179" s="1106"/>
      <c r="X179" s="1106"/>
      <c r="Y179" s="1106"/>
      <c r="Z179" s="1106"/>
      <c r="AA179" s="1106"/>
      <c r="AB179" s="1106"/>
      <c r="AC179" s="1106"/>
      <c r="AD179" s="1106"/>
      <c r="AE179" s="1106"/>
      <c r="AF179" s="1106"/>
      <c r="AG179" s="1134"/>
      <c r="AH179" s="1134"/>
      <c r="AI179" s="1134"/>
      <c r="AJ179" s="1134"/>
      <c r="AK179" s="1135"/>
      <c r="AL179" s="1117"/>
      <c r="AM179" s="1136"/>
      <c r="AN179" s="1137"/>
      <c r="AO179" s="3587"/>
      <c r="AP179" s="1035"/>
      <c r="AQ179" s="1039"/>
      <c r="AR179" s="1039"/>
    </row>
    <row r="180" spans="2:44" s="1165" customFormat="1">
      <c r="B180" s="3581"/>
      <c r="C180" s="3584"/>
      <c r="D180" s="1138" t="s">
        <v>1935</v>
      </c>
      <c r="E180" s="1110"/>
      <c r="F180" s="1168"/>
      <c r="G180" s="1175"/>
      <c r="H180" s="1175"/>
      <c r="I180" s="1175"/>
      <c r="J180" s="1175"/>
      <c r="K180" s="1175" t="s">
        <v>838</v>
      </c>
      <c r="L180" s="1175" t="s">
        <v>838</v>
      </c>
      <c r="M180" s="1175" t="s">
        <v>838</v>
      </c>
      <c r="N180" s="1175"/>
      <c r="O180" s="1175"/>
      <c r="P180" s="1175"/>
      <c r="Q180" s="1175"/>
      <c r="R180" s="1175" t="s">
        <v>838</v>
      </c>
      <c r="S180" s="1175" t="s">
        <v>838</v>
      </c>
      <c r="T180" s="1175" t="s">
        <v>838</v>
      </c>
      <c r="U180" s="1175"/>
      <c r="V180" s="1175"/>
      <c r="W180" s="1175"/>
      <c r="X180" s="1175"/>
      <c r="Y180" s="1175" t="s">
        <v>838</v>
      </c>
      <c r="Z180" s="1175" t="s">
        <v>838</v>
      </c>
      <c r="AA180" s="1175" t="s">
        <v>838</v>
      </c>
      <c r="AB180" s="1175"/>
      <c r="AC180" s="1175"/>
      <c r="AD180" s="1175"/>
      <c r="AE180" s="1175"/>
      <c r="AF180" s="1175" t="s">
        <v>856</v>
      </c>
      <c r="AG180" s="1175" t="s">
        <v>839</v>
      </c>
      <c r="AH180" s="1175" t="s">
        <v>839</v>
      </c>
      <c r="AI180" s="1175" t="s">
        <v>839</v>
      </c>
      <c r="AJ180" s="1175" t="s">
        <v>839</v>
      </c>
      <c r="AK180" s="1114">
        <f>IF(D180="","",COUNT($F$170:$AJ$170)-AL180)</f>
        <v>-4</v>
      </c>
      <c r="AL180" s="1115">
        <f>IF(D180="","",AQ180+AR180)</f>
        <v>4</v>
      </c>
      <c r="AM180" s="1115">
        <f>IF(D180="","",COUNTIF(F180:AJ180,"休"))</f>
        <v>9</v>
      </c>
      <c r="AN180" s="1116">
        <f>IF(D180="","",IFERROR(ROUND(AM180/AK180,3),""))</f>
        <v>-2.25</v>
      </c>
      <c r="AO180" s="3587"/>
      <c r="AP180" s="1035"/>
      <c r="AQ180" s="1117">
        <f>+COUNTIF(F180:AJ180,"－")</f>
        <v>4</v>
      </c>
      <c r="AR180" s="1117">
        <f>+COUNTIF(F180:AJ180,"外")</f>
        <v>0</v>
      </c>
    </row>
    <row r="181" spans="2:44" s="1165" customFormat="1">
      <c r="B181" s="3581"/>
      <c r="C181" s="3584"/>
      <c r="D181" s="1118" t="s">
        <v>1936</v>
      </c>
      <c r="E181" s="1139"/>
      <c r="F181" s="1177"/>
      <c r="G181" s="1130" t="s">
        <v>838</v>
      </c>
      <c r="H181" s="1142" t="s">
        <v>838</v>
      </c>
      <c r="I181" s="1142" t="s">
        <v>838</v>
      </c>
      <c r="J181" s="1130"/>
      <c r="K181" s="1130"/>
      <c r="L181" s="1130"/>
      <c r="M181" s="1130"/>
      <c r="N181" s="1130" t="s">
        <v>838</v>
      </c>
      <c r="O181" s="1142" t="s">
        <v>838</v>
      </c>
      <c r="P181" s="1142" t="s">
        <v>838</v>
      </c>
      <c r="Q181" s="1130"/>
      <c r="R181" s="1130"/>
      <c r="S181" s="1130"/>
      <c r="T181" s="1130"/>
      <c r="U181" s="1130" t="s">
        <v>838</v>
      </c>
      <c r="V181" s="1142" t="s">
        <v>838</v>
      </c>
      <c r="W181" s="1142" t="s">
        <v>838</v>
      </c>
      <c r="X181" s="1130"/>
      <c r="Y181" s="1130"/>
      <c r="Z181" s="1130"/>
      <c r="AA181" s="1130"/>
      <c r="AB181" s="1130" t="s">
        <v>838</v>
      </c>
      <c r="AC181" s="1142" t="s">
        <v>838</v>
      </c>
      <c r="AD181" s="1142" t="s">
        <v>838</v>
      </c>
      <c r="AE181" s="1130"/>
      <c r="AF181" s="1130"/>
      <c r="AG181" s="1130" t="s">
        <v>856</v>
      </c>
      <c r="AH181" s="1130" t="s">
        <v>839</v>
      </c>
      <c r="AI181" s="1130" t="s">
        <v>839</v>
      </c>
      <c r="AJ181" s="1130" t="s">
        <v>839</v>
      </c>
      <c r="AK181" s="1114">
        <f t="shared" ref="AK181:AK183" si="119">IF(D181="","",COUNT($F$170:$AJ$170)-AL181)</f>
        <v>-3</v>
      </c>
      <c r="AL181" s="1115">
        <f t="shared" ref="AL181:AL183" si="120">IF(D181="","",AQ181+AR181)</f>
        <v>3</v>
      </c>
      <c r="AM181" s="1115">
        <f t="shared" ref="AM181:AM183" si="121">IF(D181="","",COUNTIF(F181:AJ181,"休"))</f>
        <v>12</v>
      </c>
      <c r="AN181" s="1116">
        <f t="shared" ref="AN181:AN183" si="122">IF(D181="","",IFERROR(ROUND(AM181/AK181,3),""))</f>
        <v>-4</v>
      </c>
      <c r="AO181" s="3587"/>
      <c r="AP181" s="1035"/>
      <c r="AQ181" s="1117">
        <f>+COUNTIF(F181:AJ181,"－")</f>
        <v>3</v>
      </c>
      <c r="AR181" s="1117">
        <f>+COUNTIF(F181:AJ181,"外")</f>
        <v>0</v>
      </c>
    </row>
    <row r="182" spans="2:44" s="1165" customFormat="1">
      <c r="B182" s="3581"/>
      <c r="C182" s="3584"/>
      <c r="D182" s="1035"/>
      <c r="E182" s="1139"/>
      <c r="F182" s="1170"/>
      <c r="G182" s="1120"/>
      <c r="H182" s="1120"/>
      <c r="I182" s="1120"/>
      <c r="J182" s="1120"/>
      <c r="K182" s="1120"/>
      <c r="L182" s="1120"/>
      <c r="M182" s="1120"/>
      <c r="N182" s="1120"/>
      <c r="O182" s="1120"/>
      <c r="P182" s="1120"/>
      <c r="Q182" s="1120"/>
      <c r="R182" s="1120"/>
      <c r="S182" s="1120"/>
      <c r="T182" s="1120"/>
      <c r="U182" s="1120"/>
      <c r="V182" s="1120"/>
      <c r="W182" s="1120"/>
      <c r="X182" s="1120"/>
      <c r="Y182" s="1120"/>
      <c r="Z182" s="1120"/>
      <c r="AA182" s="1120"/>
      <c r="AB182" s="1120"/>
      <c r="AC182" s="1120"/>
      <c r="AD182" s="1120"/>
      <c r="AE182" s="1120"/>
      <c r="AF182" s="1120"/>
      <c r="AG182" s="1121"/>
      <c r="AH182" s="1121"/>
      <c r="AI182" s="1121"/>
      <c r="AJ182" s="1121"/>
      <c r="AK182" s="1114" t="str">
        <f t="shared" si="119"/>
        <v/>
      </c>
      <c r="AL182" s="1115" t="str">
        <f t="shared" si="120"/>
        <v/>
      </c>
      <c r="AM182" s="1115" t="str">
        <f t="shared" si="121"/>
        <v/>
      </c>
      <c r="AN182" s="1116" t="str">
        <f t="shared" si="122"/>
        <v/>
      </c>
      <c r="AO182" s="3587"/>
      <c r="AP182" s="1035"/>
      <c r="AQ182" s="1117">
        <f>+COUNTIF(F182:AJ182,"－")</f>
        <v>0</v>
      </c>
      <c r="AR182" s="1117">
        <f>+COUNTIF(F182:AJ182,"外")</f>
        <v>0</v>
      </c>
    </row>
    <row r="183" spans="2:44" s="1165" customFormat="1">
      <c r="B183" s="3581"/>
      <c r="C183" s="3585"/>
      <c r="D183" s="1140"/>
      <c r="E183" s="1141"/>
      <c r="F183" s="1183"/>
      <c r="G183" s="1142"/>
      <c r="H183" s="1142"/>
      <c r="I183" s="1142"/>
      <c r="J183" s="1142"/>
      <c r="K183" s="1142"/>
      <c r="L183" s="1142"/>
      <c r="M183" s="1142"/>
      <c r="N183" s="1142"/>
      <c r="O183" s="1142"/>
      <c r="P183" s="1142"/>
      <c r="Q183" s="1142"/>
      <c r="R183" s="1142"/>
      <c r="S183" s="1142"/>
      <c r="T183" s="1142"/>
      <c r="U183" s="1142"/>
      <c r="V183" s="1142"/>
      <c r="W183" s="1142"/>
      <c r="X183" s="1142"/>
      <c r="Y183" s="1142"/>
      <c r="Z183" s="1142"/>
      <c r="AA183" s="1142"/>
      <c r="AB183" s="1142"/>
      <c r="AC183" s="1142"/>
      <c r="AD183" s="1142"/>
      <c r="AE183" s="1142"/>
      <c r="AF183" s="1142"/>
      <c r="AG183" s="1113"/>
      <c r="AH183" s="1113"/>
      <c r="AI183" s="1113"/>
      <c r="AJ183" s="1113"/>
      <c r="AK183" s="1114" t="str">
        <f t="shared" si="119"/>
        <v/>
      </c>
      <c r="AL183" s="1115" t="str">
        <f t="shared" si="120"/>
        <v/>
      </c>
      <c r="AM183" s="1115" t="str">
        <f t="shared" si="121"/>
        <v/>
      </c>
      <c r="AN183" s="1116" t="str">
        <f t="shared" si="122"/>
        <v/>
      </c>
      <c r="AO183" s="3587"/>
      <c r="AP183" s="1035"/>
      <c r="AQ183" s="1117">
        <f>+COUNTIF(F183:AJ183,"－")</f>
        <v>0</v>
      </c>
      <c r="AR183" s="1117">
        <f>+COUNTIF(F183:AJ183,"外")</f>
        <v>0</v>
      </c>
    </row>
    <row r="184" spans="2:44" s="1165" customFormat="1" ht="15" customHeight="1">
      <c r="B184" s="3581"/>
      <c r="C184" s="3583" t="s">
        <v>834</v>
      </c>
      <c r="D184" s="1103" t="s">
        <v>1926</v>
      </c>
      <c r="E184" s="1143" t="s">
        <v>1948</v>
      </c>
      <c r="F184" s="1105"/>
      <c r="G184" s="1106"/>
      <c r="H184" s="1106"/>
      <c r="I184" s="1106"/>
      <c r="J184" s="1106"/>
      <c r="K184" s="1106"/>
      <c r="L184" s="1106"/>
      <c r="M184" s="1106"/>
      <c r="N184" s="1106"/>
      <c r="O184" s="1106"/>
      <c r="P184" s="1106"/>
      <c r="Q184" s="1106"/>
      <c r="R184" s="1106"/>
      <c r="S184" s="1106"/>
      <c r="T184" s="1106"/>
      <c r="U184" s="1106"/>
      <c r="V184" s="1106"/>
      <c r="W184" s="1106"/>
      <c r="X184" s="1106"/>
      <c r="Y184" s="1106"/>
      <c r="Z184" s="1106"/>
      <c r="AA184" s="1106"/>
      <c r="AB184" s="1106"/>
      <c r="AC184" s="1106"/>
      <c r="AD184" s="1106"/>
      <c r="AE184" s="1106"/>
      <c r="AF184" s="1106"/>
      <c r="AG184" s="1134"/>
      <c r="AH184" s="1134" t="s">
        <v>849</v>
      </c>
      <c r="AI184" s="1134" t="s">
        <v>849</v>
      </c>
      <c r="AJ184" s="1134" t="s">
        <v>849</v>
      </c>
      <c r="AK184" s="1135"/>
      <c r="AL184" s="1117"/>
      <c r="AM184" s="1144"/>
      <c r="AN184" s="1137"/>
      <c r="AO184" s="3587"/>
      <c r="AP184" s="1035"/>
      <c r="AQ184" s="1039"/>
      <c r="AR184" s="1039"/>
    </row>
    <row r="185" spans="2:44" s="1165" customFormat="1">
      <c r="B185" s="3581"/>
      <c r="C185" s="3584"/>
      <c r="D185" s="1145" t="s">
        <v>1936</v>
      </c>
      <c r="E185" s="1110"/>
      <c r="F185" s="1111"/>
      <c r="G185" s="1112" t="s">
        <v>1974</v>
      </c>
      <c r="H185" s="1112"/>
      <c r="I185" s="1175" t="s">
        <v>838</v>
      </c>
      <c r="J185" s="1175"/>
      <c r="K185" s="1112" t="s">
        <v>838</v>
      </c>
      <c r="L185" s="1112"/>
      <c r="M185" s="1112" t="s">
        <v>1975</v>
      </c>
      <c r="N185" s="1112"/>
      <c r="O185" s="1175" t="s">
        <v>838</v>
      </c>
      <c r="P185" s="1175"/>
      <c r="Q185" s="1112" t="s">
        <v>838</v>
      </c>
      <c r="R185" s="1112"/>
      <c r="S185" s="1112" t="s">
        <v>1975</v>
      </c>
      <c r="T185" s="1112"/>
      <c r="U185" s="1175" t="s">
        <v>838</v>
      </c>
      <c r="V185" s="1175"/>
      <c r="W185" s="1112" t="s">
        <v>838</v>
      </c>
      <c r="X185" s="1112"/>
      <c r="Y185" s="1112" t="s">
        <v>1975</v>
      </c>
      <c r="Z185" s="1112"/>
      <c r="AA185" s="1175" t="s">
        <v>838</v>
      </c>
      <c r="AB185" s="1175"/>
      <c r="AC185" s="1112" t="s">
        <v>838</v>
      </c>
      <c r="AD185" s="1112"/>
      <c r="AE185" s="1112" t="s">
        <v>1975</v>
      </c>
      <c r="AF185" s="1112"/>
      <c r="AG185" s="1175" t="s">
        <v>838</v>
      </c>
      <c r="AH185" s="1175" t="s">
        <v>840</v>
      </c>
      <c r="AI185" s="1112" t="s">
        <v>840</v>
      </c>
      <c r="AJ185" s="1112" t="s">
        <v>840</v>
      </c>
      <c r="AK185" s="1114">
        <f>IF(D185="","",COUNT($F$170:$AJ$170)-AL185)</f>
        <v>-3</v>
      </c>
      <c r="AL185" s="1115">
        <f>IF(D185="","",AQ185+AR185)</f>
        <v>3</v>
      </c>
      <c r="AM185" s="1115">
        <f>IF(D185="","",COUNTIF(F185:AJ185,"休"))</f>
        <v>14</v>
      </c>
      <c r="AN185" s="1116">
        <f>IF(D185="","",IFERROR(ROUND(AM185/AK185,3),""))</f>
        <v>-4.6669999999999998</v>
      </c>
      <c r="AO185" s="3587"/>
      <c r="AP185" s="1035"/>
      <c r="AQ185" s="1117">
        <f>+COUNTIF(F185:AJ185,"－")</f>
        <v>0</v>
      </c>
      <c r="AR185" s="1117">
        <f>+COUNTIF(F185:AJ185,"外")</f>
        <v>3</v>
      </c>
    </row>
    <row r="186" spans="2:44" s="1165" customFormat="1">
      <c r="B186" s="3581"/>
      <c r="C186" s="3584"/>
      <c r="D186" s="1035"/>
      <c r="E186" s="1139"/>
      <c r="F186" s="1119"/>
      <c r="G186" s="1120"/>
      <c r="H186" s="1120"/>
      <c r="I186" s="1120"/>
      <c r="J186" s="1120"/>
      <c r="K186" s="1120"/>
      <c r="L186" s="1120"/>
      <c r="M186" s="1120"/>
      <c r="N186" s="1120"/>
      <c r="O186" s="1120"/>
      <c r="P186" s="1120"/>
      <c r="Q186" s="1120"/>
      <c r="R186" s="1120"/>
      <c r="S186" s="1120"/>
      <c r="T186" s="1120"/>
      <c r="U186" s="1120"/>
      <c r="V186" s="1120"/>
      <c r="W186" s="1120"/>
      <c r="X186" s="1120"/>
      <c r="Y186" s="1120"/>
      <c r="Z186" s="1120"/>
      <c r="AA186" s="1120"/>
      <c r="AB186" s="1120"/>
      <c r="AC186" s="1120"/>
      <c r="AD186" s="1120"/>
      <c r="AE186" s="1120"/>
      <c r="AF186" s="1120"/>
      <c r="AG186" s="1121"/>
      <c r="AH186" s="1121"/>
      <c r="AI186" s="1121"/>
      <c r="AJ186" s="1121"/>
      <c r="AK186" s="1114" t="str">
        <f t="shared" ref="AK186:AK188" si="123">IF(D186="","",COUNT($F$170:$AJ$170)-AL186)</f>
        <v/>
      </c>
      <c r="AL186" s="1115" t="str">
        <f t="shared" ref="AL186:AL188" si="124">IF(D186="","",AQ186+AR186)</f>
        <v/>
      </c>
      <c r="AM186" s="1115" t="str">
        <f t="shared" ref="AM186:AM188" si="125">IF(D186="","",COUNTIF(F186:AJ186,"休"))</f>
        <v/>
      </c>
      <c r="AN186" s="1116" t="str">
        <f t="shared" ref="AN186:AN188" si="126">IF(D186="","",IFERROR(ROUND(AM186/AK186,3),""))</f>
        <v/>
      </c>
      <c r="AO186" s="3587"/>
      <c r="AP186" s="1035"/>
      <c r="AQ186" s="1117">
        <f>+COUNTIF(F186:AJ186,"－")</f>
        <v>0</v>
      </c>
      <c r="AR186" s="1117">
        <f>+COUNTIF(F186:AJ186,"外")</f>
        <v>0</v>
      </c>
    </row>
    <row r="187" spans="2:44" s="1165" customFormat="1">
      <c r="B187" s="3581"/>
      <c r="C187" s="3584"/>
      <c r="D187" s="1147"/>
      <c r="E187" s="1139"/>
      <c r="F187" s="1119"/>
      <c r="G187" s="1120"/>
      <c r="H187" s="1120"/>
      <c r="I187" s="1120"/>
      <c r="J187" s="1120"/>
      <c r="K187" s="1120"/>
      <c r="L187" s="1120"/>
      <c r="M187" s="1120"/>
      <c r="N187" s="1120"/>
      <c r="O187" s="1120"/>
      <c r="P187" s="1120"/>
      <c r="Q187" s="1120"/>
      <c r="R187" s="1120"/>
      <c r="S187" s="1120"/>
      <c r="T187" s="1120"/>
      <c r="U187" s="1120"/>
      <c r="V187" s="1120"/>
      <c r="W187" s="1120"/>
      <c r="X187" s="1120"/>
      <c r="Y187" s="1120"/>
      <c r="Z187" s="1120"/>
      <c r="AA187" s="1120"/>
      <c r="AB187" s="1120"/>
      <c r="AC187" s="1120"/>
      <c r="AD187" s="1120"/>
      <c r="AE187" s="1120"/>
      <c r="AF187" s="1120"/>
      <c r="AG187" s="1121"/>
      <c r="AH187" s="1121"/>
      <c r="AI187" s="1121"/>
      <c r="AJ187" s="1121"/>
      <c r="AK187" s="1114" t="str">
        <f t="shared" si="123"/>
        <v/>
      </c>
      <c r="AL187" s="1115" t="str">
        <f t="shared" si="124"/>
        <v/>
      </c>
      <c r="AM187" s="1115" t="str">
        <f t="shared" si="125"/>
        <v/>
      </c>
      <c r="AN187" s="1116" t="str">
        <f t="shared" si="126"/>
        <v/>
      </c>
      <c r="AO187" s="3587"/>
      <c r="AP187" s="1035"/>
      <c r="AQ187" s="1117">
        <f>+COUNTIF(F187:AJ187,"－")</f>
        <v>0</v>
      </c>
      <c r="AR187" s="1117">
        <f>+COUNTIF(F187:AJ187,"外")</f>
        <v>0</v>
      </c>
    </row>
    <row r="188" spans="2:44" s="1165" customFormat="1" ht="13.8" thickBot="1">
      <c r="B188" s="3582"/>
      <c r="C188" s="3585"/>
      <c r="D188" s="1140"/>
      <c r="E188" s="1141"/>
      <c r="F188" s="1182"/>
      <c r="G188" s="1129"/>
      <c r="H188" s="1129"/>
      <c r="I188" s="1129"/>
      <c r="J188" s="1129"/>
      <c r="K188" s="1129"/>
      <c r="L188" s="1129"/>
      <c r="M188" s="1129"/>
      <c r="N188" s="1129"/>
      <c r="O188" s="1129"/>
      <c r="P188" s="1129"/>
      <c r="Q188" s="1129"/>
      <c r="R188" s="1129"/>
      <c r="S188" s="1129"/>
      <c r="T188" s="1129"/>
      <c r="U188" s="1129"/>
      <c r="V188" s="1129"/>
      <c r="W188" s="1129"/>
      <c r="X188" s="1129"/>
      <c r="Y188" s="1129"/>
      <c r="Z188" s="1129"/>
      <c r="AA188" s="1129"/>
      <c r="AB188" s="1129"/>
      <c r="AC188" s="1129"/>
      <c r="AD188" s="1129"/>
      <c r="AE188" s="1129"/>
      <c r="AF188" s="1129"/>
      <c r="AG188" s="1149"/>
      <c r="AH188" s="1149"/>
      <c r="AI188" s="1149"/>
      <c r="AJ188" s="1149"/>
      <c r="AK188" s="1150" t="str">
        <f t="shared" si="123"/>
        <v/>
      </c>
      <c r="AL188" s="1132" t="str">
        <f t="shared" si="124"/>
        <v/>
      </c>
      <c r="AM188" s="1132" t="str">
        <f t="shared" si="125"/>
        <v/>
      </c>
      <c r="AN188" s="1116" t="str">
        <f t="shared" si="126"/>
        <v/>
      </c>
      <c r="AO188" s="3588"/>
      <c r="AP188" s="1035"/>
      <c r="AQ188" s="1117">
        <f>+COUNTIF(F188:AJ188,"－")</f>
        <v>0</v>
      </c>
      <c r="AR188" s="1117">
        <f>+COUNTIF(F188:AJ188,"外")</f>
        <v>0</v>
      </c>
    </row>
    <row r="189" spans="2:44" ht="13.8" thickBot="1">
      <c r="B189" s="1152"/>
      <c r="C189" s="1153"/>
      <c r="D189" s="1147"/>
      <c r="E189" s="1089"/>
      <c r="F189" s="1113"/>
      <c r="G189" s="1113"/>
      <c r="H189" s="1113"/>
      <c r="I189" s="1113"/>
      <c r="J189" s="1113"/>
      <c r="K189" s="1113"/>
      <c r="L189" s="1113"/>
      <c r="M189" s="1113"/>
      <c r="N189" s="1113"/>
      <c r="O189" s="1113"/>
      <c r="P189" s="1113"/>
      <c r="Q189" s="1113"/>
      <c r="R189" s="1113"/>
      <c r="S189" s="1113"/>
      <c r="T189" s="1113"/>
      <c r="U189" s="1113"/>
      <c r="V189" s="1113"/>
      <c r="W189" s="1113"/>
      <c r="X189" s="1113"/>
      <c r="Y189" s="1113"/>
      <c r="Z189" s="1113"/>
      <c r="AA189" s="1113"/>
      <c r="AB189" s="1113"/>
      <c r="AC189" s="1113"/>
      <c r="AD189" s="1113"/>
      <c r="AE189" s="1113"/>
      <c r="AF189" s="1113"/>
      <c r="AG189" s="1113"/>
      <c r="AH189" s="1113"/>
      <c r="AI189" s="1113"/>
      <c r="AJ189" s="1113"/>
      <c r="AK189" s="1154"/>
      <c r="AL189" s="1155"/>
      <c r="AN189" s="1156" t="s">
        <v>1952</v>
      </c>
      <c r="AO189" s="1157" t="str">
        <f>IF(AO173&gt;=0.285,"OK","NG")</f>
        <v>NG</v>
      </c>
      <c r="AQ189" s="1155"/>
      <c r="AR189" s="1155"/>
    </row>
    <row r="190" spans="2:44">
      <c r="B190" s="1152"/>
      <c r="C190" s="1153"/>
      <c r="D190" s="1147"/>
      <c r="E190" s="1089"/>
      <c r="F190" s="1113"/>
      <c r="G190" s="1113"/>
      <c r="H190" s="1113"/>
      <c r="I190" s="1113"/>
      <c r="J190" s="1113"/>
      <c r="K190" s="1113"/>
      <c r="L190" s="1113"/>
      <c r="M190" s="1113"/>
      <c r="N190" s="1113"/>
      <c r="O190" s="1113"/>
      <c r="P190" s="1113"/>
      <c r="Q190" s="1113"/>
      <c r="R190" s="1113"/>
      <c r="S190" s="1113"/>
      <c r="T190" s="1113"/>
      <c r="U190" s="1113"/>
      <c r="V190" s="1113"/>
      <c r="W190" s="1113"/>
      <c r="X190" s="1113"/>
      <c r="Y190" s="1113"/>
      <c r="Z190" s="1113"/>
      <c r="AA190" s="1113"/>
      <c r="AB190" s="1113"/>
      <c r="AC190" s="1113"/>
      <c r="AD190" s="1113"/>
      <c r="AE190" s="1113"/>
      <c r="AF190" s="1113"/>
      <c r="AG190" s="1113"/>
      <c r="AH190" s="1113"/>
      <c r="AI190" s="1113"/>
      <c r="AJ190" s="1113"/>
      <c r="AK190" s="1154"/>
      <c r="AL190" s="1155"/>
      <c r="AN190" s="1187"/>
      <c r="AO190" s="1116"/>
      <c r="AQ190" s="1155"/>
      <c r="AR190" s="1155"/>
    </row>
    <row r="191" spans="2:44" hidden="1">
      <c r="F191" s="1036" t="e">
        <f>YEAR(F194)</f>
        <v>#VALUE!</v>
      </c>
      <c r="G191" s="1036" t="e">
        <f>MONTH(F194)</f>
        <v>#VALUE!</v>
      </c>
    </row>
    <row r="192" spans="2:44">
      <c r="B192" s="3589"/>
      <c r="C192" s="3590"/>
      <c r="D192" s="3591"/>
      <c r="E192" s="1159" t="s">
        <v>1940</v>
      </c>
      <c r="F192" s="3598" t="e">
        <f>F194</f>
        <v>#VALUE!</v>
      </c>
      <c r="G192" s="3599"/>
      <c r="H192" s="3599"/>
      <c r="I192" s="3599"/>
      <c r="J192" s="3599"/>
      <c r="K192" s="3599"/>
      <c r="L192" s="3599"/>
      <c r="M192" s="3599"/>
      <c r="N192" s="3599"/>
      <c r="O192" s="3599"/>
      <c r="P192" s="3599"/>
      <c r="Q192" s="3599"/>
      <c r="R192" s="3599"/>
      <c r="S192" s="3599"/>
      <c r="T192" s="3599"/>
      <c r="U192" s="3599"/>
      <c r="V192" s="3599"/>
      <c r="W192" s="3599"/>
      <c r="X192" s="3599"/>
      <c r="Y192" s="3599"/>
      <c r="Z192" s="3599"/>
      <c r="AA192" s="3599"/>
      <c r="AB192" s="3599"/>
      <c r="AC192" s="3599"/>
      <c r="AD192" s="3599"/>
      <c r="AE192" s="3599"/>
      <c r="AF192" s="3599"/>
      <c r="AG192" s="3599"/>
      <c r="AH192" s="3599"/>
      <c r="AI192" s="3599"/>
      <c r="AJ192" s="3599"/>
      <c r="AK192" s="3601" t="s">
        <v>835</v>
      </c>
      <c r="AL192" s="3604" t="s">
        <v>836</v>
      </c>
      <c r="AM192" s="3607" t="s">
        <v>828</v>
      </c>
      <c r="AN192" s="3555" t="s">
        <v>1941</v>
      </c>
      <c r="AO192" s="3553" t="s">
        <v>1942</v>
      </c>
      <c r="AQ192" s="3576" t="s">
        <v>1943</v>
      </c>
      <c r="AR192" s="3576" t="s">
        <v>864</v>
      </c>
    </row>
    <row r="193" spans="2:44" ht="13.5" hidden="1" customHeight="1">
      <c r="B193" s="3592"/>
      <c r="C193" s="3593"/>
      <c r="D193" s="3594"/>
      <c r="E193" s="1160"/>
      <c r="F193" s="1096" t="e">
        <f>DATE($F191,$G191,1)</f>
        <v>#VALUE!</v>
      </c>
      <c r="G193" s="1096" t="e">
        <f t="shared" ref="G193:AJ193" si="127">F193+1</f>
        <v>#VALUE!</v>
      </c>
      <c r="H193" s="1096" t="e">
        <f t="shared" si="127"/>
        <v>#VALUE!</v>
      </c>
      <c r="I193" s="1096" t="e">
        <f t="shared" si="127"/>
        <v>#VALUE!</v>
      </c>
      <c r="J193" s="1096" t="e">
        <f t="shared" si="127"/>
        <v>#VALUE!</v>
      </c>
      <c r="K193" s="1096" t="e">
        <f t="shared" si="127"/>
        <v>#VALUE!</v>
      </c>
      <c r="L193" s="1096" t="e">
        <f t="shared" si="127"/>
        <v>#VALUE!</v>
      </c>
      <c r="M193" s="1096" t="e">
        <f t="shared" si="127"/>
        <v>#VALUE!</v>
      </c>
      <c r="N193" s="1096" t="e">
        <f t="shared" si="127"/>
        <v>#VALUE!</v>
      </c>
      <c r="O193" s="1096" t="e">
        <f t="shared" si="127"/>
        <v>#VALUE!</v>
      </c>
      <c r="P193" s="1096" t="e">
        <f t="shared" si="127"/>
        <v>#VALUE!</v>
      </c>
      <c r="Q193" s="1096" t="e">
        <f t="shared" si="127"/>
        <v>#VALUE!</v>
      </c>
      <c r="R193" s="1096" t="e">
        <f t="shared" si="127"/>
        <v>#VALUE!</v>
      </c>
      <c r="S193" s="1096" t="e">
        <f t="shared" si="127"/>
        <v>#VALUE!</v>
      </c>
      <c r="T193" s="1096" t="e">
        <f t="shared" si="127"/>
        <v>#VALUE!</v>
      </c>
      <c r="U193" s="1096" t="e">
        <f t="shared" si="127"/>
        <v>#VALUE!</v>
      </c>
      <c r="V193" s="1096" t="e">
        <f t="shared" si="127"/>
        <v>#VALUE!</v>
      </c>
      <c r="W193" s="1096" t="e">
        <f t="shared" si="127"/>
        <v>#VALUE!</v>
      </c>
      <c r="X193" s="1096" t="e">
        <f t="shared" si="127"/>
        <v>#VALUE!</v>
      </c>
      <c r="Y193" s="1096" t="e">
        <f t="shared" si="127"/>
        <v>#VALUE!</v>
      </c>
      <c r="Z193" s="1096" t="e">
        <f t="shared" si="127"/>
        <v>#VALUE!</v>
      </c>
      <c r="AA193" s="1096" t="e">
        <f t="shared" si="127"/>
        <v>#VALUE!</v>
      </c>
      <c r="AB193" s="1096" t="e">
        <f t="shared" si="127"/>
        <v>#VALUE!</v>
      </c>
      <c r="AC193" s="1096" t="e">
        <f t="shared" si="127"/>
        <v>#VALUE!</v>
      </c>
      <c r="AD193" s="1096" t="e">
        <f t="shared" si="127"/>
        <v>#VALUE!</v>
      </c>
      <c r="AE193" s="1096" t="e">
        <f t="shared" si="127"/>
        <v>#VALUE!</v>
      </c>
      <c r="AF193" s="1096" t="e">
        <f t="shared" si="127"/>
        <v>#VALUE!</v>
      </c>
      <c r="AG193" s="1096" t="e">
        <f t="shared" si="127"/>
        <v>#VALUE!</v>
      </c>
      <c r="AH193" s="1096" t="e">
        <f t="shared" si="127"/>
        <v>#VALUE!</v>
      </c>
      <c r="AI193" s="1096" t="e">
        <f t="shared" si="127"/>
        <v>#VALUE!</v>
      </c>
      <c r="AJ193" s="1096" t="e">
        <f t="shared" si="127"/>
        <v>#VALUE!</v>
      </c>
      <c r="AK193" s="3602"/>
      <c r="AL193" s="3605"/>
      <c r="AM193" s="3608"/>
      <c r="AN193" s="3555"/>
      <c r="AO193" s="3553"/>
      <c r="AQ193" s="3576"/>
      <c r="AR193" s="3576"/>
    </row>
    <row r="194" spans="2:44">
      <c r="B194" s="3592"/>
      <c r="C194" s="3593"/>
      <c r="D194" s="3594"/>
      <c r="E194" s="1161" t="s">
        <v>1944</v>
      </c>
      <c r="F194" s="1162" t="e">
        <f>IF(EDATE(F169,1)&gt;$F$7,"",EDATE(F169,1))</f>
        <v>#VALUE!</v>
      </c>
      <c r="G194" s="1096" t="e">
        <f t="shared" ref="G194:AJ194" si="128">IF(G193&gt;$F$7,"",IF(F194=EOMONTH(DATE($F191,$G191,1),0),"",IF(F194="","",F194+1)))</f>
        <v>#VALUE!</v>
      </c>
      <c r="H194" s="1096" t="e">
        <f t="shared" si="128"/>
        <v>#VALUE!</v>
      </c>
      <c r="I194" s="1096" t="e">
        <f t="shared" si="128"/>
        <v>#VALUE!</v>
      </c>
      <c r="J194" s="1096" t="e">
        <f t="shared" si="128"/>
        <v>#VALUE!</v>
      </c>
      <c r="K194" s="1096" t="e">
        <f t="shared" si="128"/>
        <v>#VALUE!</v>
      </c>
      <c r="L194" s="1096" t="e">
        <f t="shared" si="128"/>
        <v>#VALUE!</v>
      </c>
      <c r="M194" s="1096" t="e">
        <f t="shared" si="128"/>
        <v>#VALUE!</v>
      </c>
      <c r="N194" s="1096" t="e">
        <f t="shared" si="128"/>
        <v>#VALUE!</v>
      </c>
      <c r="O194" s="1096" t="e">
        <f t="shared" si="128"/>
        <v>#VALUE!</v>
      </c>
      <c r="P194" s="1096" t="e">
        <f t="shared" si="128"/>
        <v>#VALUE!</v>
      </c>
      <c r="Q194" s="1096" t="e">
        <f t="shared" si="128"/>
        <v>#VALUE!</v>
      </c>
      <c r="R194" s="1096" t="e">
        <f t="shared" si="128"/>
        <v>#VALUE!</v>
      </c>
      <c r="S194" s="1096" t="e">
        <f t="shared" si="128"/>
        <v>#VALUE!</v>
      </c>
      <c r="T194" s="1096" t="e">
        <f t="shared" si="128"/>
        <v>#VALUE!</v>
      </c>
      <c r="U194" s="1096" t="e">
        <f t="shared" si="128"/>
        <v>#VALUE!</v>
      </c>
      <c r="V194" s="1096" t="e">
        <f t="shared" si="128"/>
        <v>#VALUE!</v>
      </c>
      <c r="W194" s="1096" t="e">
        <f t="shared" si="128"/>
        <v>#VALUE!</v>
      </c>
      <c r="X194" s="1096" t="e">
        <f t="shared" si="128"/>
        <v>#VALUE!</v>
      </c>
      <c r="Y194" s="1096" t="e">
        <f t="shared" si="128"/>
        <v>#VALUE!</v>
      </c>
      <c r="Z194" s="1096" t="e">
        <f t="shared" si="128"/>
        <v>#VALUE!</v>
      </c>
      <c r="AA194" s="1096" t="e">
        <f t="shared" si="128"/>
        <v>#VALUE!</v>
      </c>
      <c r="AB194" s="1096" t="e">
        <f t="shared" si="128"/>
        <v>#VALUE!</v>
      </c>
      <c r="AC194" s="1096" t="e">
        <f t="shared" si="128"/>
        <v>#VALUE!</v>
      </c>
      <c r="AD194" s="1096" t="e">
        <f t="shared" si="128"/>
        <v>#VALUE!</v>
      </c>
      <c r="AE194" s="1096" t="e">
        <f t="shared" si="128"/>
        <v>#VALUE!</v>
      </c>
      <c r="AF194" s="1096" t="e">
        <f t="shared" si="128"/>
        <v>#VALUE!</v>
      </c>
      <c r="AG194" s="1096" t="e">
        <f t="shared" si="128"/>
        <v>#VALUE!</v>
      </c>
      <c r="AH194" s="1096" t="e">
        <f t="shared" si="128"/>
        <v>#VALUE!</v>
      </c>
      <c r="AI194" s="1096" t="e">
        <f t="shared" si="128"/>
        <v>#VALUE!</v>
      </c>
      <c r="AJ194" s="1096" t="e">
        <f t="shared" si="128"/>
        <v>#VALUE!</v>
      </c>
      <c r="AK194" s="3602"/>
      <c r="AL194" s="3605"/>
      <c r="AM194" s="3608"/>
      <c r="AN194" s="3555"/>
      <c r="AO194" s="3553"/>
      <c r="AQ194" s="3576"/>
      <c r="AR194" s="3576"/>
    </row>
    <row r="195" spans="2:44" s="1165" customFormat="1">
      <c r="B195" s="3595"/>
      <c r="C195" s="3596"/>
      <c r="D195" s="3597"/>
      <c r="E195" s="1163" t="s">
        <v>820</v>
      </c>
      <c r="F195" s="1164" t="str">
        <f>IFERROR(TEXT(WEEKDAY(+F194),"aaa"),"")</f>
        <v/>
      </c>
      <c r="G195" s="1164" t="str">
        <f t="shared" ref="G195:AJ195" si="129">IFERROR(TEXT(WEEKDAY(+G194),"aaa"),"")</f>
        <v/>
      </c>
      <c r="H195" s="1164" t="str">
        <f t="shared" si="129"/>
        <v/>
      </c>
      <c r="I195" s="1164" t="str">
        <f t="shared" si="129"/>
        <v/>
      </c>
      <c r="J195" s="1164" t="str">
        <f t="shared" si="129"/>
        <v/>
      </c>
      <c r="K195" s="1164" t="str">
        <f t="shared" si="129"/>
        <v/>
      </c>
      <c r="L195" s="1164" t="str">
        <f t="shared" si="129"/>
        <v/>
      </c>
      <c r="M195" s="1164" t="str">
        <f t="shared" si="129"/>
        <v/>
      </c>
      <c r="N195" s="1164" t="str">
        <f t="shared" si="129"/>
        <v/>
      </c>
      <c r="O195" s="1164" t="str">
        <f t="shared" si="129"/>
        <v/>
      </c>
      <c r="P195" s="1164" t="str">
        <f t="shared" si="129"/>
        <v/>
      </c>
      <c r="Q195" s="1164" t="str">
        <f t="shared" si="129"/>
        <v/>
      </c>
      <c r="R195" s="1164" t="str">
        <f t="shared" si="129"/>
        <v/>
      </c>
      <c r="S195" s="1164" t="str">
        <f t="shared" si="129"/>
        <v/>
      </c>
      <c r="T195" s="1164" t="str">
        <f t="shared" si="129"/>
        <v/>
      </c>
      <c r="U195" s="1164" t="str">
        <f t="shared" si="129"/>
        <v/>
      </c>
      <c r="V195" s="1164" t="str">
        <f t="shared" si="129"/>
        <v/>
      </c>
      <c r="W195" s="1164" t="str">
        <f t="shared" si="129"/>
        <v/>
      </c>
      <c r="X195" s="1164" t="str">
        <f t="shared" si="129"/>
        <v/>
      </c>
      <c r="Y195" s="1164" t="str">
        <f t="shared" si="129"/>
        <v/>
      </c>
      <c r="Z195" s="1164" t="str">
        <f t="shared" si="129"/>
        <v/>
      </c>
      <c r="AA195" s="1164" t="str">
        <f t="shared" si="129"/>
        <v/>
      </c>
      <c r="AB195" s="1164" t="str">
        <f t="shared" si="129"/>
        <v/>
      </c>
      <c r="AC195" s="1164" t="str">
        <f t="shared" si="129"/>
        <v/>
      </c>
      <c r="AD195" s="1164" t="str">
        <f t="shared" si="129"/>
        <v/>
      </c>
      <c r="AE195" s="1164" t="str">
        <f t="shared" si="129"/>
        <v/>
      </c>
      <c r="AF195" s="1164" t="str">
        <f t="shared" si="129"/>
        <v/>
      </c>
      <c r="AG195" s="1164" t="str">
        <f t="shared" si="129"/>
        <v/>
      </c>
      <c r="AH195" s="1164" t="str">
        <f t="shared" si="129"/>
        <v/>
      </c>
      <c r="AI195" s="1164" t="str">
        <f t="shared" si="129"/>
        <v/>
      </c>
      <c r="AJ195" s="1164" t="str">
        <f t="shared" si="129"/>
        <v/>
      </c>
      <c r="AK195" s="3602"/>
      <c r="AL195" s="3605"/>
      <c r="AM195" s="3608"/>
      <c r="AN195" s="3555"/>
      <c r="AO195" s="3553"/>
      <c r="AP195" s="1035"/>
      <c r="AQ195" s="3576"/>
      <c r="AR195" s="3576"/>
    </row>
    <row r="196" spans="2:44" s="1165" customFormat="1" ht="21" customHeight="1">
      <c r="B196" s="1166" t="s">
        <v>1945</v>
      </c>
      <c r="C196" s="1167" t="s">
        <v>1925</v>
      </c>
      <c r="D196" s="1103" t="s">
        <v>1926</v>
      </c>
      <c r="E196" s="1104" t="s">
        <v>1948</v>
      </c>
      <c r="F196" s="1105" t="s">
        <v>849</v>
      </c>
      <c r="G196" s="1106" t="s">
        <v>849</v>
      </c>
      <c r="H196" s="1106" t="s">
        <v>849</v>
      </c>
      <c r="I196" s="1106"/>
      <c r="J196" s="1106"/>
      <c r="K196" s="1106"/>
      <c r="L196" s="1106"/>
      <c r="M196" s="1106"/>
      <c r="N196" s="1106"/>
      <c r="O196" s="1106"/>
      <c r="P196" s="1106"/>
      <c r="Q196" s="1106"/>
      <c r="R196" s="1106"/>
      <c r="S196" s="1106"/>
      <c r="T196" s="1106"/>
      <c r="U196" s="1106"/>
      <c r="V196" s="1106"/>
      <c r="W196" s="1106"/>
      <c r="X196" s="1106"/>
      <c r="Y196" s="1106"/>
      <c r="Z196" s="1106"/>
      <c r="AA196" s="1106"/>
      <c r="AB196" s="1106"/>
      <c r="AC196" s="1106"/>
      <c r="AD196" s="1106"/>
      <c r="AE196" s="1106"/>
      <c r="AF196" s="1106"/>
      <c r="AG196" s="1134"/>
      <c r="AH196" s="1134"/>
      <c r="AI196" s="1134"/>
      <c r="AJ196" s="1134"/>
      <c r="AK196" s="3603"/>
      <c r="AL196" s="3606"/>
      <c r="AM196" s="3609"/>
      <c r="AN196" s="1108" t="s">
        <v>1962</v>
      </c>
      <c r="AO196" s="1107" t="s">
        <v>863</v>
      </c>
      <c r="AP196" s="1035"/>
      <c r="AQ196" s="3577"/>
      <c r="AR196" s="3577"/>
    </row>
    <row r="197" spans="2:44" s="1165" customFormat="1" ht="13.5" customHeight="1">
      <c r="B197" s="3580" t="s">
        <v>830</v>
      </c>
      <c r="C197" s="3583" t="s">
        <v>831</v>
      </c>
      <c r="D197" s="1109" t="s">
        <v>1935</v>
      </c>
      <c r="E197" s="1110"/>
      <c r="F197" s="1111" t="s">
        <v>840</v>
      </c>
      <c r="G197" s="1112" t="s">
        <v>840</v>
      </c>
      <c r="H197" s="1112" t="s">
        <v>840</v>
      </c>
      <c r="I197" s="1112" t="s">
        <v>838</v>
      </c>
      <c r="J197" s="1175" t="s">
        <v>838</v>
      </c>
      <c r="K197" s="1175"/>
      <c r="L197" s="1175"/>
      <c r="M197" s="1175"/>
      <c r="N197" s="1112"/>
      <c r="O197" s="1112"/>
      <c r="P197" s="1112" t="s">
        <v>838</v>
      </c>
      <c r="Q197" s="1175" t="s">
        <v>838</v>
      </c>
      <c r="R197" s="1175"/>
      <c r="S197" s="1175"/>
      <c r="T197" s="1175"/>
      <c r="U197" s="1112"/>
      <c r="V197" s="1112"/>
      <c r="W197" s="1112" t="s">
        <v>838</v>
      </c>
      <c r="X197" s="1175" t="s">
        <v>838</v>
      </c>
      <c r="Y197" s="1175"/>
      <c r="Z197" s="1175"/>
      <c r="AA197" s="1175"/>
      <c r="AB197" s="1112"/>
      <c r="AC197" s="1112" t="s">
        <v>856</v>
      </c>
      <c r="AD197" s="1175" t="s">
        <v>839</v>
      </c>
      <c r="AE197" s="1175"/>
      <c r="AF197" s="1175"/>
      <c r="AG197" s="1175"/>
      <c r="AH197" s="1175"/>
      <c r="AI197" s="1175"/>
      <c r="AJ197" s="1181"/>
      <c r="AK197" s="1114">
        <f>IF(D197="","",COUNT($F$194:$AJ$194)-AL197)</f>
        <v>-4</v>
      </c>
      <c r="AL197" s="1115">
        <f>IF(D197="","",AQ197+AR197)</f>
        <v>4</v>
      </c>
      <c r="AM197" s="1115">
        <f>IF(D197="","",COUNTIF(F197:AJ197,"休"))</f>
        <v>6</v>
      </c>
      <c r="AN197" s="1116">
        <f>IF(D197="","",IFERROR(ROUND(AM197/AK197,3),""))</f>
        <v>-1.5</v>
      </c>
      <c r="AO197" s="3586">
        <f>ROUND(AVERAGE(AN197:AN212),3)</f>
        <v>-1.5</v>
      </c>
      <c r="AP197" s="1035"/>
      <c r="AQ197" s="1117">
        <f>+COUNTIF(F197:AJ197,"－")</f>
        <v>1</v>
      </c>
      <c r="AR197" s="1117">
        <f>+COUNTIF(F197:AJ197,"外")</f>
        <v>3</v>
      </c>
    </row>
    <row r="198" spans="2:44" s="1165" customFormat="1" ht="13.5" customHeight="1">
      <c r="B198" s="3581"/>
      <c r="C198" s="3584"/>
      <c r="D198" s="1118" t="s">
        <v>1936</v>
      </c>
      <c r="E198" s="1110"/>
      <c r="F198" s="1170" t="s">
        <v>840</v>
      </c>
      <c r="G198" s="1120" t="s">
        <v>840</v>
      </c>
      <c r="H198" s="1120" t="s">
        <v>840</v>
      </c>
      <c r="I198" s="1142" t="s">
        <v>838</v>
      </c>
      <c r="J198" s="1142"/>
      <c r="K198" s="1142"/>
      <c r="L198" s="1130"/>
      <c r="M198" s="1130"/>
      <c r="N198" s="1130" t="s">
        <v>838</v>
      </c>
      <c r="O198" s="1142" t="s">
        <v>838</v>
      </c>
      <c r="P198" s="1142"/>
      <c r="Q198" s="1142"/>
      <c r="R198" s="1142"/>
      <c r="S198" s="1130"/>
      <c r="T198" s="1130"/>
      <c r="U198" s="1130" t="s">
        <v>838</v>
      </c>
      <c r="V198" s="1142" t="s">
        <v>838</v>
      </c>
      <c r="W198" s="1142"/>
      <c r="X198" s="1142"/>
      <c r="Y198" s="1142"/>
      <c r="Z198" s="1130"/>
      <c r="AA198" s="1130" t="s">
        <v>838</v>
      </c>
      <c r="AB198" s="1130" t="s">
        <v>838</v>
      </c>
      <c r="AC198" s="1142"/>
      <c r="AD198" s="1142" t="s">
        <v>856</v>
      </c>
      <c r="AE198" s="1142"/>
      <c r="AF198" s="1142"/>
      <c r="AG198" s="1130"/>
      <c r="AH198" s="1130"/>
      <c r="AI198" s="1130"/>
      <c r="AJ198" s="1171"/>
      <c r="AK198" s="1114">
        <f t="shared" ref="AK198:AK202" si="130">IF(D198="","",COUNT($F$194:$AJ$194)-AL198)</f>
        <v>-3</v>
      </c>
      <c r="AL198" s="1115">
        <f t="shared" ref="AL198:AL202" si="131">IF(D198="","",AQ198+AR198)</f>
        <v>3</v>
      </c>
      <c r="AM198" s="1115">
        <f t="shared" ref="AM198:AM202" si="132">IF(D198="","",COUNTIF(F198:AJ198,"休"))</f>
        <v>7</v>
      </c>
      <c r="AN198" s="1116">
        <f t="shared" ref="AN198:AN202" si="133">IF(D198="","",IFERROR(ROUND(AM198/AK198,3),""))</f>
        <v>-2.3330000000000002</v>
      </c>
      <c r="AO198" s="3587"/>
      <c r="AP198" s="1035"/>
      <c r="AQ198" s="1117">
        <f>+COUNTIF(F198:AJ198,"－")</f>
        <v>0</v>
      </c>
      <c r="AR198" s="1117">
        <f>+COUNTIF(F198:AJ198,"外")</f>
        <v>3</v>
      </c>
    </row>
    <row r="199" spans="2:44" s="1165" customFormat="1">
      <c r="B199" s="3581"/>
      <c r="C199" s="3584"/>
      <c r="D199" s="1124" t="s">
        <v>1937</v>
      </c>
      <c r="E199" s="1110"/>
      <c r="F199" s="1170" t="s">
        <v>840</v>
      </c>
      <c r="G199" s="1120" t="s">
        <v>840</v>
      </c>
      <c r="H199" s="1120" t="s">
        <v>840</v>
      </c>
      <c r="I199" s="1120"/>
      <c r="J199" s="1120"/>
      <c r="K199" s="1120" t="s">
        <v>838</v>
      </c>
      <c r="L199" s="1120" t="s">
        <v>838</v>
      </c>
      <c r="M199" s="1120"/>
      <c r="N199" s="1120"/>
      <c r="O199" s="1120" t="s">
        <v>838</v>
      </c>
      <c r="P199" s="1120"/>
      <c r="Q199" s="1120"/>
      <c r="R199" s="1120" t="s">
        <v>838</v>
      </c>
      <c r="S199" s="1120" t="s">
        <v>838</v>
      </c>
      <c r="T199" s="1120"/>
      <c r="U199" s="1120"/>
      <c r="V199" s="1120" t="s">
        <v>838</v>
      </c>
      <c r="W199" s="1120"/>
      <c r="X199" s="1120"/>
      <c r="Y199" s="1120" t="s">
        <v>838</v>
      </c>
      <c r="Z199" s="1120" t="s">
        <v>838</v>
      </c>
      <c r="AA199" s="1120"/>
      <c r="AB199" s="1120" t="s">
        <v>865</v>
      </c>
      <c r="AC199" s="1120"/>
      <c r="AD199" s="1120" t="s">
        <v>856</v>
      </c>
      <c r="AE199" s="1120"/>
      <c r="AF199" s="1120"/>
      <c r="AG199" s="1171"/>
      <c r="AH199" s="1171"/>
      <c r="AI199" s="1171"/>
      <c r="AJ199" s="1171"/>
      <c r="AK199" s="1114">
        <f t="shared" si="130"/>
        <v>-3</v>
      </c>
      <c r="AL199" s="1115">
        <f t="shared" si="131"/>
        <v>3</v>
      </c>
      <c r="AM199" s="1115">
        <f t="shared" si="132"/>
        <v>8</v>
      </c>
      <c r="AN199" s="1116">
        <f t="shared" si="133"/>
        <v>-2.6669999999999998</v>
      </c>
      <c r="AO199" s="3587"/>
      <c r="AP199" s="1035"/>
      <c r="AQ199" s="1117">
        <f>+COUNTIF(F199:AJ199,"－")</f>
        <v>0</v>
      </c>
      <c r="AR199" s="1117">
        <f t="shared" ref="AR199:AR202" si="134">+COUNTIF(F199:AJ199,"外")</f>
        <v>3</v>
      </c>
    </row>
    <row r="200" spans="2:44" s="1165" customFormat="1">
      <c r="B200" s="3581"/>
      <c r="C200" s="3584"/>
      <c r="D200" s="1124" t="s">
        <v>1938</v>
      </c>
      <c r="E200" s="1125"/>
      <c r="F200" s="1170" t="s">
        <v>840</v>
      </c>
      <c r="G200" s="1120" t="s">
        <v>840</v>
      </c>
      <c r="H200" s="1120" t="s">
        <v>840</v>
      </c>
      <c r="I200" s="1120"/>
      <c r="J200" s="1120" t="s">
        <v>838</v>
      </c>
      <c r="K200" s="1120"/>
      <c r="L200" s="1120"/>
      <c r="M200" s="1120" t="s">
        <v>838</v>
      </c>
      <c r="N200" s="1120"/>
      <c r="O200" s="1120"/>
      <c r="P200" s="1120"/>
      <c r="Q200" s="1120" t="s">
        <v>838</v>
      </c>
      <c r="R200" s="1120"/>
      <c r="S200" s="1120"/>
      <c r="T200" s="1120" t="s">
        <v>838</v>
      </c>
      <c r="U200" s="1120"/>
      <c r="V200" s="1120"/>
      <c r="W200" s="1120"/>
      <c r="X200" s="1120" t="s">
        <v>838</v>
      </c>
      <c r="Y200" s="1120"/>
      <c r="Z200" s="1120"/>
      <c r="AA200" s="1120" t="s">
        <v>838</v>
      </c>
      <c r="AB200" s="1120"/>
      <c r="AC200" s="1120" t="s">
        <v>856</v>
      </c>
      <c r="AD200" s="1120" t="s">
        <v>839</v>
      </c>
      <c r="AE200" s="1120"/>
      <c r="AF200" s="1120"/>
      <c r="AG200" s="1120"/>
      <c r="AH200" s="1171"/>
      <c r="AI200" s="1171"/>
      <c r="AJ200" s="1171"/>
      <c r="AK200" s="1114">
        <f t="shared" si="130"/>
        <v>-4</v>
      </c>
      <c r="AL200" s="1115">
        <f t="shared" si="131"/>
        <v>4</v>
      </c>
      <c r="AM200" s="1115">
        <f t="shared" si="132"/>
        <v>6</v>
      </c>
      <c r="AN200" s="1116">
        <f t="shared" si="133"/>
        <v>-1.5</v>
      </c>
      <c r="AO200" s="3587"/>
      <c r="AP200" s="1035"/>
      <c r="AQ200" s="1117">
        <f>+COUNTIF(F200:AJ200,"－")</f>
        <v>1</v>
      </c>
      <c r="AR200" s="1117">
        <f t="shared" si="134"/>
        <v>3</v>
      </c>
    </row>
    <row r="201" spans="2:44" s="1165" customFormat="1">
      <c r="B201" s="3581"/>
      <c r="C201" s="3584"/>
      <c r="D201" s="1124" t="s">
        <v>1939</v>
      </c>
      <c r="E201" s="1110"/>
      <c r="F201" s="1170" t="s">
        <v>840</v>
      </c>
      <c r="G201" s="1120" t="s">
        <v>840</v>
      </c>
      <c r="H201" s="1120" t="s">
        <v>840</v>
      </c>
      <c r="I201" s="1120"/>
      <c r="J201" s="1120"/>
      <c r="K201" s="1120" t="s">
        <v>838</v>
      </c>
      <c r="L201" s="1120"/>
      <c r="M201" s="1120"/>
      <c r="N201" s="1120" t="s">
        <v>838</v>
      </c>
      <c r="O201" s="1120"/>
      <c r="P201" s="1120"/>
      <c r="Q201" s="1120"/>
      <c r="R201" s="1120" t="s">
        <v>838</v>
      </c>
      <c r="S201" s="1120"/>
      <c r="T201" s="1120"/>
      <c r="U201" s="1120" t="s">
        <v>838</v>
      </c>
      <c r="V201" s="1120"/>
      <c r="W201" s="1120"/>
      <c r="X201" s="1120"/>
      <c r="Y201" s="1120" t="s">
        <v>838</v>
      </c>
      <c r="Z201" s="1120" t="s">
        <v>838</v>
      </c>
      <c r="AA201" s="1120"/>
      <c r="AB201" s="1120"/>
      <c r="AC201" s="1120" t="s">
        <v>856</v>
      </c>
      <c r="AD201" s="1120" t="s">
        <v>839</v>
      </c>
      <c r="AE201" s="1120"/>
      <c r="AF201" s="1120"/>
      <c r="AG201" s="1120"/>
      <c r="AH201" s="1120"/>
      <c r="AI201" s="1120"/>
      <c r="AJ201" s="1120"/>
      <c r="AK201" s="1114">
        <f t="shared" si="130"/>
        <v>-4</v>
      </c>
      <c r="AL201" s="1115">
        <f t="shared" si="131"/>
        <v>4</v>
      </c>
      <c r="AM201" s="1115">
        <f t="shared" si="132"/>
        <v>6</v>
      </c>
      <c r="AN201" s="1116">
        <f t="shared" si="133"/>
        <v>-1.5</v>
      </c>
      <c r="AO201" s="3587"/>
      <c r="AP201" s="1035"/>
      <c r="AQ201" s="1117">
        <f t="shared" ref="AQ201:AQ202" si="135">+COUNTIF(F201:AJ201,"－")</f>
        <v>1</v>
      </c>
      <c r="AR201" s="1117">
        <f t="shared" si="134"/>
        <v>3</v>
      </c>
    </row>
    <row r="202" spans="2:44" s="1165" customFormat="1">
      <c r="B202" s="3582"/>
      <c r="C202" s="3585"/>
      <c r="D202" s="1126">
        <f>E$29</f>
        <v>0</v>
      </c>
      <c r="E202" s="1127"/>
      <c r="F202" s="1182"/>
      <c r="G202" s="1130"/>
      <c r="H202" s="1130"/>
      <c r="I202" s="1130"/>
      <c r="J202" s="1130"/>
      <c r="K202" s="1130"/>
      <c r="L202" s="1130"/>
      <c r="M202" s="1130"/>
      <c r="N202" s="1130"/>
      <c r="O202" s="1130"/>
      <c r="P202" s="1130"/>
      <c r="Q202" s="1130"/>
      <c r="R202" s="1130"/>
      <c r="S202" s="1130"/>
      <c r="T202" s="1130"/>
      <c r="U202" s="1130"/>
      <c r="V202" s="1130"/>
      <c r="W202" s="1130"/>
      <c r="X202" s="1130"/>
      <c r="Y202" s="1130"/>
      <c r="Z202" s="1130"/>
      <c r="AA202" s="1130"/>
      <c r="AB202" s="1130"/>
      <c r="AC202" s="1130"/>
      <c r="AD202" s="1130"/>
      <c r="AE202" s="1130"/>
      <c r="AF202" s="1130"/>
      <c r="AG202" s="1131"/>
      <c r="AH202" s="1131"/>
      <c r="AI202" s="1131"/>
      <c r="AJ202" s="1131"/>
      <c r="AK202" s="1114">
        <f t="shared" si="130"/>
        <v>0</v>
      </c>
      <c r="AL202" s="1115">
        <f t="shared" si="131"/>
        <v>0</v>
      </c>
      <c r="AM202" s="1132">
        <f t="shared" si="132"/>
        <v>0</v>
      </c>
      <c r="AN202" s="1116" t="str">
        <f t="shared" si="133"/>
        <v/>
      </c>
      <c r="AO202" s="3587"/>
      <c r="AP202" s="1035"/>
      <c r="AQ202" s="1117">
        <f t="shared" si="135"/>
        <v>0</v>
      </c>
      <c r="AR202" s="1117">
        <f t="shared" si="134"/>
        <v>0</v>
      </c>
    </row>
    <row r="203" spans="2:44" s="1165" customFormat="1" ht="15" customHeight="1">
      <c r="B203" s="3580" t="s">
        <v>832</v>
      </c>
      <c r="C203" s="3583" t="s">
        <v>833</v>
      </c>
      <c r="D203" s="1103" t="s">
        <v>1951</v>
      </c>
      <c r="E203" s="1133" t="s">
        <v>1948</v>
      </c>
      <c r="F203" s="1105"/>
      <c r="G203" s="1106"/>
      <c r="H203" s="1106"/>
      <c r="I203" s="1106"/>
      <c r="J203" s="1106"/>
      <c r="K203" s="1106"/>
      <c r="L203" s="1106"/>
      <c r="M203" s="1106"/>
      <c r="N203" s="1106"/>
      <c r="O203" s="1106"/>
      <c r="P203" s="1106"/>
      <c r="Q203" s="1106"/>
      <c r="R203" s="1106"/>
      <c r="S203" s="1106"/>
      <c r="T203" s="1106"/>
      <c r="U203" s="1106"/>
      <c r="V203" s="1106"/>
      <c r="W203" s="1106"/>
      <c r="X203" s="1106"/>
      <c r="Y203" s="1106"/>
      <c r="Z203" s="1106"/>
      <c r="AA203" s="1106"/>
      <c r="AB203" s="1106"/>
      <c r="AC203" s="1106"/>
      <c r="AD203" s="1106"/>
      <c r="AE203" s="1106"/>
      <c r="AF203" s="1106"/>
      <c r="AG203" s="1134"/>
      <c r="AH203" s="1134"/>
      <c r="AI203" s="1134"/>
      <c r="AJ203" s="1134"/>
      <c r="AK203" s="1135"/>
      <c r="AL203" s="1117"/>
      <c r="AM203" s="1136"/>
      <c r="AN203" s="1137"/>
      <c r="AO203" s="3587"/>
      <c r="AP203" s="1035"/>
      <c r="AQ203" s="1039"/>
      <c r="AR203" s="1039"/>
    </row>
    <row r="204" spans="2:44" s="1165" customFormat="1">
      <c r="B204" s="3581"/>
      <c r="C204" s="3584"/>
      <c r="D204" s="1138" t="s">
        <v>1935</v>
      </c>
      <c r="E204" s="1110"/>
      <c r="F204" s="1168" t="s">
        <v>839</v>
      </c>
      <c r="G204" s="1175" t="s">
        <v>839</v>
      </c>
      <c r="H204" s="1175" t="s">
        <v>839</v>
      </c>
      <c r="I204" s="1175" t="s">
        <v>839</v>
      </c>
      <c r="J204" s="1175" t="s">
        <v>839</v>
      </c>
      <c r="K204" s="1175" t="s">
        <v>839</v>
      </c>
      <c r="L204" s="1175" t="s">
        <v>839</v>
      </c>
      <c r="M204" s="1175" t="s">
        <v>839</v>
      </c>
      <c r="N204" s="1175" t="s">
        <v>839</v>
      </c>
      <c r="O204" s="1175" t="s">
        <v>839</v>
      </c>
      <c r="P204" s="1175" t="s">
        <v>839</v>
      </c>
      <c r="Q204" s="1175" t="s">
        <v>839</v>
      </c>
      <c r="R204" s="1175" t="s">
        <v>839</v>
      </c>
      <c r="S204" s="1175" t="s">
        <v>839</v>
      </c>
      <c r="T204" s="1175" t="s">
        <v>839</v>
      </c>
      <c r="U204" s="1175" t="s">
        <v>839</v>
      </c>
      <c r="V204" s="1175" t="s">
        <v>839</v>
      </c>
      <c r="W204" s="1175" t="s">
        <v>839</v>
      </c>
      <c r="X204" s="1175" t="s">
        <v>839</v>
      </c>
      <c r="Y204" s="1175" t="s">
        <v>839</v>
      </c>
      <c r="Z204" s="1175" t="s">
        <v>839</v>
      </c>
      <c r="AA204" s="1175" t="s">
        <v>839</v>
      </c>
      <c r="AB204" s="1175" t="s">
        <v>839</v>
      </c>
      <c r="AC204" s="1175" t="s">
        <v>839</v>
      </c>
      <c r="AD204" s="1175" t="s">
        <v>839</v>
      </c>
      <c r="AE204" s="1175"/>
      <c r="AF204" s="1175"/>
      <c r="AG204" s="1175"/>
      <c r="AH204" s="1175"/>
      <c r="AI204" s="1175"/>
      <c r="AJ204" s="1175"/>
      <c r="AK204" s="1114">
        <f>IF(D204="","",COUNT($F$194:$AJ$194)-AL204)</f>
        <v>-25</v>
      </c>
      <c r="AL204" s="1115">
        <f>IF(D204="","",AQ204+AR204)</f>
        <v>25</v>
      </c>
      <c r="AM204" s="1115">
        <f>IF(D204="","",COUNTIF(F204:AJ204,"休"))</f>
        <v>0</v>
      </c>
      <c r="AN204" s="1116">
        <f>IF(D204="","",IFERROR(ROUND(AM204/AK204,3),""))</f>
        <v>0</v>
      </c>
      <c r="AO204" s="3587"/>
      <c r="AP204" s="1035"/>
      <c r="AQ204" s="1117">
        <f>+COUNTIF(F204:AJ204,"－")</f>
        <v>25</v>
      </c>
      <c r="AR204" s="1117">
        <f>+COUNTIF(F204:AJ204,"外")</f>
        <v>0</v>
      </c>
    </row>
    <row r="205" spans="2:44" s="1165" customFormat="1">
      <c r="B205" s="3581"/>
      <c r="C205" s="3584"/>
      <c r="D205" s="1118" t="s">
        <v>1936</v>
      </c>
      <c r="E205" s="1139"/>
      <c r="F205" s="1177" t="s">
        <v>839</v>
      </c>
      <c r="G205" s="1130" t="s">
        <v>839</v>
      </c>
      <c r="H205" s="1130" t="s">
        <v>839</v>
      </c>
      <c r="I205" s="1130" t="s">
        <v>839</v>
      </c>
      <c r="J205" s="1130" t="s">
        <v>839</v>
      </c>
      <c r="K205" s="1130" t="s">
        <v>839</v>
      </c>
      <c r="L205" s="1130" t="s">
        <v>839</v>
      </c>
      <c r="M205" s="1130" t="s">
        <v>839</v>
      </c>
      <c r="N205" s="1130" t="s">
        <v>839</v>
      </c>
      <c r="O205" s="1130" t="s">
        <v>839</v>
      </c>
      <c r="P205" s="1130" t="s">
        <v>839</v>
      </c>
      <c r="Q205" s="1130" t="s">
        <v>839</v>
      </c>
      <c r="R205" s="1130" t="s">
        <v>839</v>
      </c>
      <c r="S205" s="1130" t="s">
        <v>839</v>
      </c>
      <c r="T205" s="1130" t="s">
        <v>839</v>
      </c>
      <c r="U205" s="1130" t="s">
        <v>839</v>
      </c>
      <c r="V205" s="1130" t="s">
        <v>839</v>
      </c>
      <c r="W205" s="1130" t="s">
        <v>839</v>
      </c>
      <c r="X205" s="1130" t="s">
        <v>839</v>
      </c>
      <c r="Y205" s="1130" t="s">
        <v>839</v>
      </c>
      <c r="Z205" s="1130" t="s">
        <v>839</v>
      </c>
      <c r="AA205" s="1130" t="s">
        <v>839</v>
      </c>
      <c r="AB205" s="1130" t="s">
        <v>839</v>
      </c>
      <c r="AC205" s="1130" t="s">
        <v>839</v>
      </c>
      <c r="AD205" s="1130" t="s">
        <v>839</v>
      </c>
      <c r="AE205" s="1130"/>
      <c r="AF205" s="1130"/>
      <c r="AG205" s="1130"/>
      <c r="AH205" s="1130"/>
      <c r="AI205" s="1130"/>
      <c r="AJ205" s="1130"/>
      <c r="AK205" s="1114">
        <f t="shared" ref="AK205:AK207" si="136">IF(D205="","",COUNT($F$194:$AJ$194)-AL205)</f>
        <v>-25</v>
      </c>
      <c r="AL205" s="1115">
        <f t="shared" ref="AL205:AL207" si="137">IF(D205="","",AQ205+AR205)</f>
        <v>25</v>
      </c>
      <c r="AM205" s="1115">
        <f t="shared" ref="AM205:AM207" si="138">IF(D205="","",COUNTIF(F205:AJ205,"休"))</f>
        <v>0</v>
      </c>
      <c r="AN205" s="1116">
        <f t="shared" ref="AN205:AN207" si="139">IF(D205="","",IFERROR(ROUND(AM205/AK205,3),""))</f>
        <v>0</v>
      </c>
      <c r="AO205" s="3587"/>
      <c r="AP205" s="1035"/>
      <c r="AQ205" s="1117">
        <f>+COUNTIF(F205:AJ205,"－")</f>
        <v>25</v>
      </c>
      <c r="AR205" s="1117">
        <f>+COUNTIF(F205:AJ205,"外")</f>
        <v>0</v>
      </c>
    </row>
    <row r="206" spans="2:44" s="1165" customFormat="1">
      <c r="B206" s="3581"/>
      <c r="C206" s="3584"/>
      <c r="D206" s="1035"/>
      <c r="E206" s="1139"/>
      <c r="F206" s="1170"/>
      <c r="G206" s="1120"/>
      <c r="H206" s="1120"/>
      <c r="I206" s="1120"/>
      <c r="J206" s="1120"/>
      <c r="K206" s="1120"/>
      <c r="L206" s="1120"/>
      <c r="M206" s="1120"/>
      <c r="N206" s="1120"/>
      <c r="O206" s="1120"/>
      <c r="P206" s="1120"/>
      <c r="Q206" s="1120"/>
      <c r="R206" s="1120"/>
      <c r="S206" s="1120"/>
      <c r="T206" s="1120"/>
      <c r="U206" s="1120"/>
      <c r="V206" s="1120"/>
      <c r="W206" s="1120"/>
      <c r="X206" s="1120"/>
      <c r="Y206" s="1120"/>
      <c r="Z206" s="1120"/>
      <c r="AA206" s="1120"/>
      <c r="AB206" s="1120"/>
      <c r="AC206" s="1120"/>
      <c r="AD206" s="1120"/>
      <c r="AE206" s="1120"/>
      <c r="AF206" s="1120"/>
      <c r="AG206" s="1121"/>
      <c r="AH206" s="1121"/>
      <c r="AI206" s="1121"/>
      <c r="AJ206" s="1121"/>
      <c r="AK206" s="1114" t="str">
        <f t="shared" si="136"/>
        <v/>
      </c>
      <c r="AL206" s="1115" t="str">
        <f t="shared" si="137"/>
        <v/>
      </c>
      <c r="AM206" s="1115" t="str">
        <f t="shared" si="138"/>
        <v/>
      </c>
      <c r="AN206" s="1116" t="str">
        <f t="shared" si="139"/>
        <v/>
      </c>
      <c r="AO206" s="3587"/>
      <c r="AP206" s="1035"/>
      <c r="AQ206" s="1117">
        <f>+COUNTIF(F206:AJ206,"－")</f>
        <v>0</v>
      </c>
      <c r="AR206" s="1117">
        <f>+COUNTIF(F206:AJ206,"外")</f>
        <v>0</v>
      </c>
    </row>
    <row r="207" spans="2:44" s="1165" customFormat="1">
      <c r="B207" s="3581"/>
      <c r="C207" s="3585"/>
      <c r="D207" s="1140"/>
      <c r="E207" s="1141"/>
      <c r="F207" s="1183"/>
      <c r="G207" s="1142"/>
      <c r="H207" s="1142"/>
      <c r="I207" s="1142"/>
      <c r="J207" s="1142"/>
      <c r="K207" s="1142"/>
      <c r="L207" s="1142"/>
      <c r="M207" s="1142"/>
      <c r="N207" s="1142"/>
      <c r="O207" s="1142"/>
      <c r="P207" s="1142"/>
      <c r="Q207" s="1142"/>
      <c r="R207" s="1142"/>
      <c r="S207" s="1142"/>
      <c r="T207" s="1142"/>
      <c r="U207" s="1142"/>
      <c r="V207" s="1142"/>
      <c r="W207" s="1142"/>
      <c r="X207" s="1142"/>
      <c r="Y207" s="1142"/>
      <c r="Z207" s="1142"/>
      <c r="AA207" s="1142"/>
      <c r="AB207" s="1142"/>
      <c r="AC207" s="1142"/>
      <c r="AD207" s="1142"/>
      <c r="AE207" s="1142"/>
      <c r="AF207" s="1142"/>
      <c r="AG207" s="1113"/>
      <c r="AH207" s="1113"/>
      <c r="AI207" s="1113"/>
      <c r="AJ207" s="1113"/>
      <c r="AK207" s="1114" t="str">
        <f t="shared" si="136"/>
        <v/>
      </c>
      <c r="AL207" s="1115" t="str">
        <f t="shared" si="137"/>
        <v/>
      </c>
      <c r="AM207" s="1115" t="str">
        <f t="shared" si="138"/>
        <v/>
      </c>
      <c r="AN207" s="1116" t="str">
        <f t="shared" si="139"/>
        <v/>
      </c>
      <c r="AO207" s="3587"/>
      <c r="AP207" s="1035"/>
      <c r="AQ207" s="1117">
        <f>+COUNTIF(F207:AJ207,"－")</f>
        <v>0</v>
      </c>
      <c r="AR207" s="1117">
        <f>+COUNTIF(F207:AJ207,"外")</f>
        <v>0</v>
      </c>
    </row>
    <row r="208" spans="2:44" s="1165" customFormat="1" ht="15" customHeight="1">
      <c r="B208" s="3581"/>
      <c r="C208" s="3583" t="s">
        <v>834</v>
      </c>
      <c r="D208" s="1103" t="s">
        <v>1926</v>
      </c>
      <c r="E208" s="1143" t="s">
        <v>1948</v>
      </c>
      <c r="F208" s="1105" t="s">
        <v>849</v>
      </c>
      <c r="G208" s="1106" t="s">
        <v>849</v>
      </c>
      <c r="H208" s="1106" t="s">
        <v>849</v>
      </c>
      <c r="I208" s="1106"/>
      <c r="J208" s="1106"/>
      <c r="K208" s="1106"/>
      <c r="L208" s="1106"/>
      <c r="M208" s="1106"/>
      <c r="N208" s="1106"/>
      <c r="O208" s="1106"/>
      <c r="P208" s="1106"/>
      <c r="Q208" s="1106"/>
      <c r="R208" s="1106"/>
      <c r="S208" s="1106"/>
      <c r="T208" s="1106"/>
      <c r="U208" s="1106"/>
      <c r="V208" s="1106"/>
      <c r="W208" s="1106"/>
      <c r="X208" s="1106"/>
      <c r="Y208" s="1106"/>
      <c r="Z208" s="1106"/>
      <c r="AA208" s="1106"/>
      <c r="AB208" s="1106"/>
      <c r="AC208" s="1106"/>
      <c r="AD208" s="1106"/>
      <c r="AE208" s="1106"/>
      <c r="AF208" s="1106"/>
      <c r="AG208" s="1134"/>
      <c r="AH208" s="1134"/>
      <c r="AI208" s="1134"/>
      <c r="AJ208" s="1134"/>
      <c r="AK208" s="1135"/>
      <c r="AL208" s="1117"/>
      <c r="AM208" s="1144"/>
      <c r="AN208" s="1137"/>
      <c r="AO208" s="3587"/>
      <c r="AP208" s="1035"/>
      <c r="AQ208" s="1039"/>
      <c r="AR208" s="1039"/>
    </row>
    <row r="209" spans="2:44" s="1165" customFormat="1">
      <c r="B209" s="3581"/>
      <c r="C209" s="3584"/>
      <c r="D209" s="1145" t="s">
        <v>1936</v>
      </c>
      <c r="E209" s="1110"/>
      <c r="F209" s="1111" t="s">
        <v>840</v>
      </c>
      <c r="G209" s="1112" t="s">
        <v>840</v>
      </c>
      <c r="H209" s="1112" t="s">
        <v>840</v>
      </c>
      <c r="I209" s="1175"/>
      <c r="J209" s="1175" t="s">
        <v>838</v>
      </c>
      <c r="K209" s="1112"/>
      <c r="L209" s="1112" t="s">
        <v>838</v>
      </c>
      <c r="M209" s="1112"/>
      <c r="N209" s="1112" t="s">
        <v>838</v>
      </c>
      <c r="O209" s="1175"/>
      <c r="P209" s="1175" t="s">
        <v>838</v>
      </c>
      <c r="Q209" s="1112"/>
      <c r="R209" s="1175" t="s">
        <v>838</v>
      </c>
      <c r="S209" s="1112"/>
      <c r="T209" s="1112" t="s">
        <v>838</v>
      </c>
      <c r="U209" s="1112"/>
      <c r="V209" s="1112" t="s">
        <v>838</v>
      </c>
      <c r="W209" s="1175"/>
      <c r="X209" s="1175" t="s">
        <v>838</v>
      </c>
      <c r="Y209" s="1112"/>
      <c r="Z209" s="1175" t="s">
        <v>838</v>
      </c>
      <c r="AA209" s="1112"/>
      <c r="AB209" s="1112" t="s">
        <v>838</v>
      </c>
      <c r="AC209" s="1112" t="s">
        <v>856</v>
      </c>
      <c r="AD209" s="1112" t="s">
        <v>839</v>
      </c>
      <c r="AE209" s="1175"/>
      <c r="AF209" s="1175"/>
      <c r="AG209" s="1175"/>
      <c r="AH209" s="1175"/>
      <c r="AI209" s="1112"/>
      <c r="AJ209" s="1112"/>
      <c r="AK209" s="1114">
        <f>IF(D209="","",COUNT($F$194:$AJ$194)-AL209)</f>
        <v>-4</v>
      </c>
      <c r="AL209" s="1115">
        <f>IF(D209="","",AQ209+AR209)</f>
        <v>4</v>
      </c>
      <c r="AM209" s="1115">
        <f>IF(D209="","",COUNTIF(F209:AJ209,"休"))</f>
        <v>10</v>
      </c>
      <c r="AN209" s="1116">
        <f>IF(D209="","",IFERROR(ROUND(AM209/AK209,3),""))</f>
        <v>-2.5</v>
      </c>
      <c r="AO209" s="3587"/>
      <c r="AP209" s="1035"/>
      <c r="AQ209" s="1117">
        <f>+COUNTIF(F209:AJ209,"－")</f>
        <v>1</v>
      </c>
      <c r="AR209" s="1117">
        <f>+COUNTIF(F209:AJ209,"外")</f>
        <v>3</v>
      </c>
    </row>
    <row r="210" spans="2:44" s="1165" customFormat="1">
      <c r="B210" s="3581"/>
      <c r="C210" s="3584"/>
      <c r="D210" s="1035"/>
      <c r="E210" s="1139"/>
      <c r="F210" s="1119"/>
      <c r="G210" s="1120"/>
      <c r="H210" s="1120"/>
      <c r="I210" s="1120"/>
      <c r="J210" s="1120"/>
      <c r="K210" s="1120"/>
      <c r="L210" s="1120"/>
      <c r="M210" s="1120"/>
      <c r="N210" s="1120"/>
      <c r="O210" s="1120"/>
      <c r="P210" s="1120"/>
      <c r="Q210" s="1120"/>
      <c r="R210" s="1120"/>
      <c r="S210" s="1120"/>
      <c r="T210" s="1120"/>
      <c r="U210" s="1120"/>
      <c r="V210" s="1120"/>
      <c r="W210" s="1120"/>
      <c r="X210" s="1120"/>
      <c r="Y210" s="1120"/>
      <c r="Z210" s="1120"/>
      <c r="AA210" s="1120"/>
      <c r="AB210" s="1120"/>
      <c r="AC210" s="1120"/>
      <c r="AD210" s="1120"/>
      <c r="AE210" s="1120"/>
      <c r="AF210" s="1120"/>
      <c r="AG210" s="1121"/>
      <c r="AH210" s="1121"/>
      <c r="AI210" s="1121"/>
      <c r="AJ210" s="1121"/>
      <c r="AK210" s="1114" t="str">
        <f t="shared" ref="AK210:AK212" si="140">IF(D210="","",COUNT($F$194:$AJ$194)-AL210)</f>
        <v/>
      </c>
      <c r="AL210" s="1115" t="str">
        <f t="shared" ref="AL210:AL212" si="141">IF(D210="","",AQ210+AR210)</f>
        <v/>
      </c>
      <c r="AM210" s="1115" t="str">
        <f t="shared" ref="AM210:AM212" si="142">IF(D210="","",COUNTIF(F210:AJ210,"休"))</f>
        <v/>
      </c>
      <c r="AN210" s="1116" t="str">
        <f t="shared" ref="AN210:AN212" si="143">IF(D210="","",IFERROR(ROUND(AM210/AK210,3),""))</f>
        <v/>
      </c>
      <c r="AO210" s="3587"/>
      <c r="AP210" s="1035"/>
      <c r="AQ210" s="1117">
        <f>+COUNTIF(F210:AJ210,"－")</f>
        <v>0</v>
      </c>
      <c r="AR210" s="1117">
        <f>+COUNTIF(F210:AJ210,"外")</f>
        <v>0</v>
      </c>
    </row>
    <row r="211" spans="2:44" s="1165" customFormat="1">
      <c r="B211" s="3581"/>
      <c r="C211" s="3584"/>
      <c r="D211" s="1147"/>
      <c r="E211" s="1139"/>
      <c r="F211" s="1119"/>
      <c r="G211" s="1120"/>
      <c r="H211" s="1120"/>
      <c r="I211" s="1120"/>
      <c r="J211" s="1120"/>
      <c r="K211" s="1120"/>
      <c r="L211" s="1120"/>
      <c r="M211" s="1120"/>
      <c r="N211" s="1120"/>
      <c r="O211" s="1120"/>
      <c r="P211" s="1120"/>
      <c r="Q211" s="1120"/>
      <c r="R211" s="1120"/>
      <c r="S211" s="1120"/>
      <c r="T211" s="1120"/>
      <c r="U211" s="1120"/>
      <c r="V211" s="1120"/>
      <c r="W211" s="1120"/>
      <c r="X211" s="1120"/>
      <c r="Y211" s="1120"/>
      <c r="Z211" s="1120"/>
      <c r="AA211" s="1120"/>
      <c r="AB211" s="1120"/>
      <c r="AC211" s="1120"/>
      <c r="AD211" s="1120"/>
      <c r="AE211" s="1120"/>
      <c r="AF211" s="1120"/>
      <c r="AG211" s="1121"/>
      <c r="AH211" s="1121"/>
      <c r="AI211" s="1121"/>
      <c r="AJ211" s="1121"/>
      <c r="AK211" s="1114" t="str">
        <f t="shared" si="140"/>
        <v/>
      </c>
      <c r="AL211" s="1115" t="str">
        <f t="shared" si="141"/>
        <v/>
      </c>
      <c r="AM211" s="1115" t="str">
        <f t="shared" si="142"/>
        <v/>
      </c>
      <c r="AN211" s="1116" t="str">
        <f t="shared" si="143"/>
        <v/>
      </c>
      <c r="AO211" s="3587"/>
      <c r="AP211" s="1035"/>
      <c r="AQ211" s="1117">
        <f>+COUNTIF(F211:AJ211,"－")</f>
        <v>0</v>
      </c>
      <c r="AR211" s="1117">
        <f>+COUNTIF(F211:AJ211,"外")</f>
        <v>0</v>
      </c>
    </row>
    <row r="212" spans="2:44" s="1165" customFormat="1" ht="13.8" thickBot="1">
      <c r="B212" s="3582"/>
      <c r="C212" s="3585"/>
      <c r="D212" s="1140"/>
      <c r="E212" s="1141"/>
      <c r="F212" s="1182"/>
      <c r="G212" s="1129"/>
      <c r="H212" s="1129"/>
      <c r="I212" s="1129"/>
      <c r="J212" s="1129"/>
      <c r="K212" s="1129"/>
      <c r="L212" s="1129"/>
      <c r="M212" s="1129"/>
      <c r="N212" s="1129"/>
      <c r="O212" s="1129"/>
      <c r="P212" s="1129"/>
      <c r="Q212" s="1129"/>
      <c r="R212" s="1129"/>
      <c r="S212" s="1129"/>
      <c r="T212" s="1129"/>
      <c r="U212" s="1129"/>
      <c r="V212" s="1129"/>
      <c r="W212" s="1129"/>
      <c r="X212" s="1129"/>
      <c r="Y212" s="1129"/>
      <c r="Z212" s="1129"/>
      <c r="AA212" s="1129"/>
      <c r="AB212" s="1129"/>
      <c r="AC212" s="1129"/>
      <c r="AD212" s="1129"/>
      <c r="AE212" s="1129"/>
      <c r="AF212" s="1129"/>
      <c r="AG212" s="1149"/>
      <c r="AH212" s="1149"/>
      <c r="AI212" s="1149"/>
      <c r="AJ212" s="1149"/>
      <c r="AK212" s="1150" t="str">
        <f t="shared" si="140"/>
        <v/>
      </c>
      <c r="AL212" s="1132" t="str">
        <f t="shared" si="141"/>
        <v/>
      </c>
      <c r="AM212" s="1132" t="str">
        <f t="shared" si="142"/>
        <v/>
      </c>
      <c r="AN212" s="1116" t="str">
        <f t="shared" si="143"/>
        <v/>
      </c>
      <c r="AO212" s="3588"/>
      <c r="AP212" s="1035"/>
      <c r="AQ212" s="1117">
        <f>+COUNTIF(F212:AJ212,"－")</f>
        <v>0</v>
      </c>
      <c r="AR212" s="1117">
        <f>+COUNTIF(F212:AJ212,"外")</f>
        <v>0</v>
      </c>
    </row>
    <row r="213" spans="2:44" ht="13.8" thickBot="1">
      <c r="B213" s="1152"/>
      <c r="C213" s="1153"/>
      <c r="D213" s="1147"/>
      <c r="E213" s="1089"/>
      <c r="F213" s="1113"/>
      <c r="G213" s="1113"/>
      <c r="H213" s="1113"/>
      <c r="I213" s="1113"/>
      <c r="J213" s="1113"/>
      <c r="K213" s="1113"/>
      <c r="L213" s="1113"/>
      <c r="M213" s="1113"/>
      <c r="N213" s="1113"/>
      <c r="O213" s="1113"/>
      <c r="P213" s="1113"/>
      <c r="Q213" s="1113"/>
      <c r="R213" s="1113"/>
      <c r="S213" s="1113"/>
      <c r="T213" s="1113"/>
      <c r="U213" s="1113"/>
      <c r="V213" s="1113"/>
      <c r="W213" s="1113"/>
      <c r="X213" s="1113"/>
      <c r="Y213" s="1113"/>
      <c r="Z213" s="1113"/>
      <c r="AA213" s="1113"/>
      <c r="AB213" s="1113"/>
      <c r="AC213" s="1113"/>
      <c r="AD213" s="1113"/>
      <c r="AE213" s="1113"/>
      <c r="AF213" s="1113"/>
      <c r="AG213" s="1113"/>
      <c r="AH213" s="1113"/>
      <c r="AI213" s="1113"/>
      <c r="AJ213" s="1113"/>
      <c r="AK213" s="1154"/>
      <c r="AL213" s="1155"/>
      <c r="AN213" s="1156" t="s">
        <v>1952</v>
      </c>
      <c r="AO213" s="1157" t="str">
        <f>IF(AO197&gt;=0.285,"OK","NG")</f>
        <v>NG</v>
      </c>
      <c r="AQ213" s="1155"/>
      <c r="AR213" s="1155"/>
    </row>
    <row r="214" spans="2:44">
      <c r="B214" s="1152"/>
      <c r="C214" s="1153"/>
      <c r="D214" s="1147"/>
      <c r="E214" s="1089"/>
      <c r="F214" s="1113"/>
      <c r="G214" s="1113"/>
      <c r="H214" s="1113"/>
      <c r="I214" s="1113"/>
      <c r="J214" s="1113"/>
      <c r="K214" s="1113"/>
      <c r="L214" s="1113"/>
      <c r="M214" s="1113"/>
      <c r="N214" s="1113"/>
      <c r="O214" s="1113"/>
      <c r="P214" s="1113"/>
      <c r="Q214" s="1113"/>
      <c r="R214" s="1113"/>
      <c r="S214" s="1113"/>
      <c r="T214" s="1113"/>
      <c r="U214" s="1113"/>
      <c r="V214" s="1113"/>
      <c r="W214" s="1113"/>
      <c r="X214" s="1113"/>
      <c r="Y214" s="1113"/>
      <c r="Z214" s="1113"/>
      <c r="AA214" s="1113"/>
      <c r="AB214" s="1113"/>
      <c r="AC214" s="1113"/>
      <c r="AD214" s="1113"/>
      <c r="AE214" s="1113"/>
      <c r="AF214" s="1113"/>
      <c r="AG214" s="1113"/>
      <c r="AH214" s="1113"/>
      <c r="AI214" s="1113"/>
      <c r="AJ214" s="1113"/>
      <c r="AK214" s="1154"/>
      <c r="AL214" s="1155"/>
      <c r="AN214" s="1187"/>
      <c r="AO214" s="1116"/>
      <c r="AQ214" s="1155"/>
      <c r="AR214" s="1155"/>
    </row>
    <row r="215" spans="2:44" hidden="1">
      <c r="F215" s="1036" t="e">
        <f>YEAR(F218)</f>
        <v>#VALUE!</v>
      </c>
      <c r="G215" s="1036" t="e">
        <f>MONTH(F218)</f>
        <v>#VALUE!</v>
      </c>
    </row>
    <row r="216" spans="2:44">
      <c r="B216" s="3589"/>
      <c r="C216" s="3590"/>
      <c r="D216" s="3591"/>
      <c r="E216" s="1159" t="s">
        <v>1940</v>
      </c>
      <c r="F216" s="3598" t="e">
        <f>F218</f>
        <v>#VALUE!</v>
      </c>
      <c r="G216" s="3599"/>
      <c r="H216" s="3599"/>
      <c r="I216" s="3599"/>
      <c r="J216" s="3599"/>
      <c r="K216" s="3599"/>
      <c r="L216" s="3599"/>
      <c r="M216" s="3599"/>
      <c r="N216" s="3599"/>
      <c r="O216" s="3599"/>
      <c r="P216" s="3599"/>
      <c r="Q216" s="3599"/>
      <c r="R216" s="3599"/>
      <c r="S216" s="3599"/>
      <c r="T216" s="3599"/>
      <c r="U216" s="3599"/>
      <c r="V216" s="3599"/>
      <c r="W216" s="3599"/>
      <c r="X216" s="3599"/>
      <c r="Y216" s="3599"/>
      <c r="Z216" s="3599"/>
      <c r="AA216" s="3599"/>
      <c r="AB216" s="3599"/>
      <c r="AC216" s="3599"/>
      <c r="AD216" s="3599"/>
      <c r="AE216" s="3599"/>
      <c r="AF216" s="3599"/>
      <c r="AG216" s="3599"/>
      <c r="AH216" s="3599"/>
      <c r="AI216" s="3599"/>
      <c r="AJ216" s="3599"/>
      <c r="AK216" s="3601" t="s">
        <v>835</v>
      </c>
      <c r="AL216" s="3604" t="s">
        <v>836</v>
      </c>
      <c r="AM216" s="3607" t="s">
        <v>828</v>
      </c>
      <c r="AN216" s="3555" t="s">
        <v>1941</v>
      </c>
      <c r="AO216" s="3553" t="s">
        <v>1942</v>
      </c>
      <c r="AQ216" s="3576" t="s">
        <v>1968</v>
      </c>
      <c r="AR216" s="3576" t="s">
        <v>864</v>
      </c>
    </row>
    <row r="217" spans="2:44" ht="13.5" hidden="1" customHeight="1">
      <c r="B217" s="3592"/>
      <c r="C217" s="3593"/>
      <c r="D217" s="3594"/>
      <c r="E217" s="1160"/>
      <c r="F217" s="1096" t="e">
        <f>DATE($F215,$G215,1)</f>
        <v>#VALUE!</v>
      </c>
      <c r="G217" s="1096" t="e">
        <f t="shared" ref="G217:AJ217" si="144">F217+1</f>
        <v>#VALUE!</v>
      </c>
      <c r="H217" s="1096" t="e">
        <f t="shared" si="144"/>
        <v>#VALUE!</v>
      </c>
      <c r="I217" s="1096" t="e">
        <f t="shared" si="144"/>
        <v>#VALUE!</v>
      </c>
      <c r="J217" s="1096" t="e">
        <f t="shared" si="144"/>
        <v>#VALUE!</v>
      </c>
      <c r="K217" s="1096" t="e">
        <f t="shared" si="144"/>
        <v>#VALUE!</v>
      </c>
      <c r="L217" s="1096" t="e">
        <f t="shared" si="144"/>
        <v>#VALUE!</v>
      </c>
      <c r="M217" s="1096" t="e">
        <f t="shared" si="144"/>
        <v>#VALUE!</v>
      </c>
      <c r="N217" s="1096" t="e">
        <f t="shared" si="144"/>
        <v>#VALUE!</v>
      </c>
      <c r="O217" s="1096" t="e">
        <f t="shared" si="144"/>
        <v>#VALUE!</v>
      </c>
      <c r="P217" s="1096" t="e">
        <f t="shared" si="144"/>
        <v>#VALUE!</v>
      </c>
      <c r="Q217" s="1096" t="e">
        <f t="shared" si="144"/>
        <v>#VALUE!</v>
      </c>
      <c r="R217" s="1096" t="e">
        <f t="shared" si="144"/>
        <v>#VALUE!</v>
      </c>
      <c r="S217" s="1096" t="e">
        <f t="shared" si="144"/>
        <v>#VALUE!</v>
      </c>
      <c r="T217" s="1096" t="e">
        <f t="shared" si="144"/>
        <v>#VALUE!</v>
      </c>
      <c r="U217" s="1096" t="e">
        <f t="shared" si="144"/>
        <v>#VALUE!</v>
      </c>
      <c r="V217" s="1096" t="e">
        <f t="shared" si="144"/>
        <v>#VALUE!</v>
      </c>
      <c r="W217" s="1096" t="e">
        <f t="shared" si="144"/>
        <v>#VALUE!</v>
      </c>
      <c r="X217" s="1096" t="e">
        <f t="shared" si="144"/>
        <v>#VALUE!</v>
      </c>
      <c r="Y217" s="1096" t="e">
        <f t="shared" si="144"/>
        <v>#VALUE!</v>
      </c>
      <c r="Z217" s="1096" t="e">
        <f t="shared" si="144"/>
        <v>#VALUE!</v>
      </c>
      <c r="AA217" s="1096" t="e">
        <f t="shared" si="144"/>
        <v>#VALUE!</v>
      </c>
      <c r="AB217" s="1096" t="e">
        <f t="shared" si="144"/>
        <v>#VALUE!</v>
      </c>
      <c r="AC217" s="1096" t="e">
        <f t="shared" si="144"/>
        <v>#VALUE!</v>
      </c>
      <c r="AD217" s="1096" t="e">
        <f t="shared" si="144"/>
        <v>#VALUE!</v>
      </c>
      <c r="AE217" s="1096" t="e">
        <f t="shared" si="144"/>
        <v>#VALUE!</v>
      </c>
      <c r="AF217" s="1096" t="e">
        <f t="shared" si="144"/>
        <v>#VALUE!</v>
      </c>
      <c r="AG217" s="1096" t="e">
        <f t="shared" si="144"/>
        <v>#VALUE!</v>
      </c>
      <c r="AH217" s="1096" t="e">
        <f t="shared" si="144"/>
        <v>#VALUE!</v>
      </c>
      <c r="AI217" s="1096" t="e">
        <f t="shared" si="144"/>
        <v>#VALUE!</v>
      </c>
      <c r="AJ217" s="1096" t="e">
        <f t="shared" si="144"/>
        <v>#VALUE!</v>
      </c>
      <c r="AK217" s="3602"/>
      <c r="AL217" s="3605"/>
      <c r="AM217" s="3608"/>
      <c r="AN217" s="3555"/>
      <c r="AO217" s="3553"/>
      <c r="AQ217" s="3576"/>
      <c r="AR217" s="3576"/>
    </row>
    <row r="218" spans="2:44">
      <c r="B218" s="3592"/>
      <c r="C218" s="3593"/>
      <c r="D218" s="3594"/>
      <c r="E218" s="1161" t="s">
        <v>1944</v>
      </c>
      <c r="F218" s="1162" t="e">
        <f>IF(EDATE(F193,1)&gt;$F$7,"",EDATE(F193,1))</f>
        <v>#VALUE!</v>
      </c>
      <c r="G218" s="1096" t="e">
        <f t="shared" ref="G218:AJ218" si="145">IF(G217&gt;$F$7,"",IF(F218=EOMONTH(DATE($F215,$G215,1),0),"",IF(F218="","",F218+1)))</f>
        <v>#VALUE!</v>
      </c>
      <c r="H218" s="1096" t="e">
        <f t="shared" si="145"/>
        <v>#VALUE!</v>
      </c>
      <c r="I218" s="1096" t="e">
        <f t="shared" si="145"/>
        <v>#VALUE!</v>
      </c>
      <c r="J218" s="1096" t="e">
        <f t="shared" si="145"/>
        <v>#VALUE!</v>
      </c>
      <c r="K218" s="1096" t="e">
        <f t="shared" si="145"/>
        <v>#VALUE!</v>
      </c>
      <c r="L218" s="1096" t="e">
        <f t="shared" si="145"/>
        <v>#VALUE!</v>
      </c>
      <c r="M218" s="1096" t="e">
        <f t="shared" si="145"/>
        <v>#VALUE!</v>
      </c>
      <c r="N218" s="1096" t="e">
        <f t="shared" si="145"/>
        <v>#VALUE!</v>
      </c>
      <c r="O218" s="1096" t="e">
        <f t="shared" si="145"/>
        <v>#VALUE!</v>
      </c>
      <c r="P218" s="1096" t="e">
        <f t="shared" si="145"/>
        <v>#VALUE!</v>
      </c>
      <c r="Q218" s="1096" t="e">
        <f t="shared" si="145"/>
        <v>#VALUE!</v>
      </c>
      <c r="R218" s="1096" t="e">
        <f t="shared" si="145"/>
        <v>#VALUE!</v>
      </c>
      <c r="S218" s="1096" t="e">
        <f t="shared" si="145"/>
        <v>#VALUE!</v>
      </c>
      <c r="T218" s="1096" t="e">
        <f t="shared" si="145"/>
        <v>#VALUE!</v>
      </c>
      <c r="U218" s="1096" t="e">
        <f t="shared" si="145"/>
        <v>#VALUE!</v>
      </c>
      <c r="V218" s="1096" t="e">
        <f t="shared" si="145"/>
        <v>#VALUE!</v>
      </c>
      <c r="W218" s="1096" t="e">
        <f t="shared" si="145"/>
        <v>#VALUE!</v>
      </c>
      <c r="X218" s="1096" t="e">
        <f t="shared" si="145"/>
        <v>#VALUE!</v>
      </c>
      <c r="Y218" s="1096" t="e">
        <f t="shared" si="145"/>
        <v>#VALUE!</v>
      </c>
      <c r="Z218" s="1096" t="e">
        <f t="shared" si="145"/>
        <v>#VALUE!</v>
      </c>
      <c r="AA218" s="1096" t="e">
        <f t="shared" si="145"/>
        <v>#VALUE!</v>
      </c>
      <c r="AB218" s="1096" t="e">
        <f t="shared" si="145"/>
        <v>#VALUE!</v>
      </c>
      <c r="AC218" s="1096" t="e">
        <f t="shared" si="145"/>
        <v>#VALUE!</v>
      </c>
      <c r="AD218" s="1096" t="e">
        <f t="shared" si="145"/>
        <v>#VALUE!</v>
      </c>
      <c r="AE218" s="1096" t="e">
        <f t="shared" si="145"/>
        <v>#VALUE!</v>
      </c>
      <c r="AF218" s="1096" t="e">
        <f t="shared" si="145"/>
        <v>#VALUE!</v>
      </c>
      <c r="AG218" s="1096" t="e">
        <f t="shared" si="145"/>
        <v>#VALUE!</v>
      </c>
      <c r="AH218" s="1096" t="e">
        <f t="shared" si="145"/>
        <v>#VALUE!</v>
      </c>
      <c r="AI218" s="1096" t="e">
        <f t="shared" si="145"/>
        <v>#VALUE!</v>
      </c>
      <c r="AJ218" s="1096" t="e">
        <f t="shared" si="145"/>
        <v>#VALUE!</v>
      </c>
      <c r="AK218" s="3602"/>
      <c r="AL218" s="3605"/>
      <c r="AM218" s="3608"/>
      <c r="AN218" s="3555"/>
      <c r="AO218" s="3553"/>
      <c r="AQ218" s="3576"/>
      <c r="AR218" s="3576"/>
    </row>
    <row r="219" spans="2:44" s="1165" customFormat="1">
      <c r="B219" s="3595"/>
      <c r="C219" s="3596"/>
      <c r="D219" s="3597"/>
      <c r="E219" s="1163" t="s">
        <v>820</v>
      </c>
      <c r="F219" s="1164" t="str">
        <f>IFERROR(TEXT(WEEKDAY(+F218),"aaa"),"")</f>
        <v/>
      </c>
      <c r="G219" s="1164" t="str">
        <f t="shared" ref="G219:AJ219" si="146">IFERROR(TEXT(WEEKDAY(+G218),"aaa"),"")</f>
        <v/>
      </c>
      <c r="H219" s="1164" t="str">
        <f t="shared" si="146"/>
        <v/>
      </c>
      <c r="I219" s="1164" t="str">
        <f t="shared" si="146"/>
        <v/>
      </c>
      <c r="J219" s="1164" t="str">
        <f t="shared" si="146"/>
        <v/>
      </c>
      <c r="K219" s="1164" t="str">
        <f t="shared" si="146"/>
        <v/>
      </c>
      <c r="L219" s="1164" t="str">
        <f t="shared" si="146"/>
        <v/>
      </c>
      <c r="M219" s="1164" t="str">
        <f t="shared" si="146"/>
        <v/>
      </c>
      <c r="N219" s="1164" t="str">
        <f t="shared" si="146"/>
        <v/>
      </c>
      <c r="O219" s="1164" t="str">
        <f t="shared" si="146"/>
        <v/>
      </c>
      <c r="P219" s="1164" t="str">
        <f t="shared" si="146"/>
        <v/>
      </c>
      <c r="Q219" s="1164" t="str">
        <f t="shared" si="146"/>
        <v/>
      </c>
      <c r="R219" s="1164" t="str">
        <f t="shared" si="146"/>
        <v/>
      </c>
      <c r="S219" s="1164" t="str">
        <f t="shared" si="146"/>
        <v/>
      </c>
      <c r="T219" s="1164" t="str">
        <f t="shared" si="146"/>
        <v/>
      </c>
      <c r="U219" s="1164" t="str">
        <f t="shared" si="146"/>
        <v/>
      </c>
      <c r="V219" s="1164" t="str">
        <f t="shared" si="146"/>
        <v/>
      </c>
      <c r="W219" s="1164" t="str">
        <f t="shared" si="146"/>
        <v/>
      </c>
      <c r="X219" s="1164" t="str">
        <f t="shared" si="146"/>
        <v/>
      </c>
      <c r="Y219" s="1164" t="str">
        <f t="shared" si="146"/>
        <v/>
      </c>
      <c r="Z219" s="1164" t="str">
        <f t="shared" si="146"/>
        <v/>
      </c>
      <c r="AA219" s="1164" t="str">
        <f t="shared" si="146"/>
        <v/>
      </c>
      <c r="AB219" s="1164" t="str">
        <f t="shared" si="146"/>
        <v/>
      </c>
      <c r="AC219" s="1164" t="str">
        <f t="shared" si="146"/>
        <v/>
      </c>
      <c r="AD219" s="1164" t="str">
        <f t="shared" si="146"/>
        <v/>
      </c>
      <c r="AE219" s="1164" t="str">
        <f t="shared" si="146"/>
        <v/>
      </c>
      <c r="AF219" s="1164" t="str">
        <f t="shared" si="146"/>
        <v/>
      </c>
      <c r="AG219" s="1164" t="str">
        <f t="shared" si="146"/>
        <v/>
      </c>
      <c r="AH219" s="1164" t="str">
        <f t="shared" si="146"/>
        <v/>
      </c>
      <c r="AI219" s="1164" t="str">
        <f t="shared" si="146"/>
        <v/>
      </c>
      <c r="AJ219" s="1164" t="str">
        <f t="shared" si="146"/>
        <v/>
      </c>
      <c r="AK219" s="3602"/>
      <c r="AL219" s="3605"/>
      <c r="AM219" s="3608"/>
      <c r="AN219" s="3555"/>
      <c r="AO219" s="3553"/>
      <c r="AP219" s="1035"/>
      <c r="AQ219" s="3576"/>
      <c r="AR219" s="3576"/>
    </row>
    <row r="220" spans="2:44" s="1165" customFormat="1" ht="21" customHeight="1">
      <c r="B220" s="1166" t="s">
        <v>1945</v>
      </c>
      <c r="C220" s="1167" t="s">
        <v>1946</v>
      </c>
      <c r="D220" s="1103" t="s">
        <v>1947</v>
      </c>
      <c r="E220" s="1104" t="s">
        <v>1948</v>
      </c>
      <c r="F220" s="1105" t="s">
        <v>865</v>
      </c>
      <c r="G220" s="1106" t="s">
        <v>865</v>
      </c>
      <c r="H220" s="1106" t="s">
        <v>865</v>
      </c>
      <c r="I220" s="1106" t="s">
        <v>865</v>
      </c>
      <c r="J220" s="1106" t="s">
        <v>865</v>
      </c>
      <c r="K220" s="1106" t="s">
        <v>865</v>
      </c>
      <c r="L220" s="1106" t="s">
        <v>865</v>
      </c>
      <c r="M220" s="1106" t="s">
        <v>865</v>
      </c>
      <c r="N220" s="1106" t="s">
        <v>865</v>
      </c>
      <c r="O220" s="1106" t="s">
        <v>865</v>
      </c>
      <c r="P220" s="1106" t="s">
        <v>865</v>
      </c>
      <c r="Q220" s="1106" t="s">
        <v>865</v>
      </c>
      <c r="R220" s="1106" t="s">
        <v>865</v>
      </c>
      <c r="S220" s="1106" t="s">
        <v>865</v>
      </c>
      <c r="T220" s="1106" t="s">
        <v>865</v>
      </c>
      <c r="U220" s="1106" t="s">
        <v>865</v>
      </c>
      <c r="V220" s="1106" t="s">
        <v>865</v>
      </c>
      <c r="W220" s="1106" t="s">
        <v>865</v>
      </c>
      <c r="X220" s="1106" t="s">
        <v>865</v>
      </c>
      <c r="Y220" s="1106" t="s">
        <v>865</v>
      </c>
      <c r="Z220" s="1106" t="s">
        <v>865</v>
      </c>
      <c r="AA220" s="1106" t="s">
        <v>865</v>
      </c>
      <c r="AB220" s="1106" t="s">
        <v>865</v>
      </c>
      <c r="AC220" s="1106" t="s">
        <v>865</v>
      </c>
      <c r="AD220" s="1106" t="s">
        <v>865</v>
      </c>
      <c r="AE220" s="1106" t="s">
        <v>865</v>
      </c>
      <c r="AF220" s="1106" t="s">
        <v>865</v>
      </c>
      <c r="AG220" s="1106" t="s">
        <v>865</v>
      </c>
      <c r="AH220" s="1106" t="s">
        <v>865</v>
      </c>
      <c r="AI220" s="1106" t="s">
        <v>865</v>
      </c>
      <c r="AJ220" s="1188" t="s">
        <v>865</v>
      </c>
      <c r="AK220" s="3603"/>
      <c r="AL220" s="3606"/>
      <c r="AM220" s="3609"/>
      <c r="AN220" s="1108" t="s">
        <v>1934</v>
      </c>
      <c r="AO220" s="1107" t="s">
        <v>863</v>
      </c>
      <c r="AP220" s="1035"/>
      <c r="AQ220" s="3577"/>
      <c r="AR220" s="3577"/>
    </row>
    <row r="221" spans="2:44" s="1165" customFormat="1" ht="13.5" customHeight="1">
      <c r="B221" s="3580" t="s">
        <v>830</v>
      </c>
      <c r="C221" s="3583" t="s">
        <v>831</v>
      </c>
      <c r="D221" s="1109" t="s">
        <v>1935</v>
      </c>
      <c r="E221" s="1110"/>
      <c r="F221" s="1189"/>
      <c r="G221" s="1175"/>
      <c r="H221" s="1175"/>
      <c r="I221" s="1175"/>
      <c r="J221" s="1175"/>
      <c r="K221" s="1175"/>
      <c r="L221" s="1175"/>
      <c r="M221" s="1175"/>
      <c r="N221" s="1175"/>
      <c r="O221" s="1175"/>
      <c r="P221" s="1175"/>
      <c r="Q221" s="1175"/>
      <c r="R221" s="1175"/>
      <c r="S221" s="1175"/>
      <c r="T221" s="1175"/>
      <c r="U221" s="1175"/>
      <c r="V221" s="1175"/>
      <c r="W221" s="1175"/>
      <c r="X221" s="1175"/>
      <c r="Y221" s="1175"/>
      <c r="Z221" s="1175"/>
      <c r="AA221" s="1175"/>
      <c r="AB221" s="1175"/>
      <c r="AC221" s="1175"/>
      <c r="AD221" s="1175"/>
      <c r="AE221" s="1175"/>
      <c r="AF221" s="1175"/>
      <c r="AG221" s="1175"/>
      <c r="AH221" s="1175"/>
      <c r="AI221" s="1175"/>
      <c r="AJ221" s="1190"/>
      <c r="AK221" s="1114">
        <f>IF(D221="","",COUNT($F$218:$AJ$218)-AL221)</f>
        <v>0</v>
      </c>
      <c r="AL221" s="1115">
        <f>IF(D221="","",AQ221+AR221)</f>
        <v>0</v>
      </c>
      <c r="AM221" s="1115">
        <f>IF(D221="","",COUNTIF(F221:AJ221,"休"))</f>
        <v>0</v>
      </c>
      <c r="AN221" s="1116" t="str">
        <f>IF(D221="","",IFERROR(ROUND(AM221/AK221,3),""))</f>
        <v/>
      </c>
      <c r="AO221" s="3586" t="e">
        <f>ROUND(AVERAGE(AN221:AN236),3)</f>
        <v>#DIV/0!</v>
      </c>
      <c r="AP221" s="1035"/>
      <c r="AQ221" s="1117">
        <f>+COUNTIF(F221:AJ221,"－")</f>
        <v>0</v>
      </c>
      <c r="AR221" s="1117">
        <f>+COUNTIF(F221:AJ221,"外")</f>
        <v>0</v>
      </c>
    </row>
    <row r="222" spans="2:44" s="1165" customFormat="1" ht="13.5" customHeight="1">
      <c r="B222" s="3581"/>
      <c r="C222" s="3584"/>
      <c r="D222" s="1118" t="s">
        <v>1936</v>
      </c>
      <c r="E222" s="1110"/>
      <c r="F222" s="1119"/>
      <c r="G222" s="1120"/>
      <c r="H222" s="1120"/>
      <c r="I222" s="1120"/>
      <c r="J222" s="1120"/>
      <c r="K222" s="1120"/>
      <c r="L222" s="1120"/>
      <c r="M222" s="1120"/>
      <c r="N222" s="1120"/>
      <c r="O222" s="1120"/>
      <c r="P222" s="1120"/>
      <c r="Q222" s="1120"/>
      <c r="R222" s="1120"/>
      <c r="S222" s="1120"/>
      <c r="T222" s="1120"/>
      <c r="U222" s="1120"/>
      <c r="V222" s="1120"/>
      <c r="W222" s="1120"/>
      <c r="X222" s="1120"/>
      <c r="Y222" s="1120"/>
      <c r="Z222" s="1120"/>
      <c r="AA222" s="1120"/>
      <c r="AB222" s="1120"/>
      <c r="AC222" s="1120"/>
      <c r="AD222" s="1120"/>
      <c r="AE222" s="1120"/>
      <c r="AF222" s="1120"/>
      <c r="AG222" s="1120"/>
      <c r="AH222" s="1120"/>
      <c r="AI222" s="1120"/>
      <c r="AJ222" s="1172"/>
      <c r="AK222" s="1114">
        <f t="shared" ref="AK222:AK226" si="147">IF(D222="","",COUNT($F$218:$AJ$218)-AL222)</f>
        <v>0</v>
      </c>
      <c r="AL222" s="1115">
        <f t="shared" ref="AL222:AL226" si="148">IF(D222="","",AQ222+AR222)</f>
        <v>0</v>
      </c>
      <c r="AM222" s="1115">
        <f t="shared" ref="AM222:AM226" si="149">IF(D222="","",COUNTIF(F222:AJ222,"休"))</f>
        <v>0</v>
      </c>
      <c r="AN222" s="1116" t="str">
        <f t="shared" ref="AN222:AN226" si="150">IF(D222="","",IFERROR(ROUND(AM222/AK222,3),""))</f>
        <v/>
      </c>
      <c r="AO222" s="3587"/>
      <c r="AP222" s="1035"/>
      <c r="AQ222" s="1117">
        <f>+COUNTIF(F222:AJ222,"－")</f>
        <v>0</v>
      </c>
      <c r="AR222" s="1117">
        <f>+COUNTIF(F222:AJ222,"外")</f>
        <v>0</v>
      </c>
    </row>
    <row r="223" spans="2:44" s="1165" customFormat="1">
      <c r="B223" s="3581"/>
      <c r="C223" s="3584"/>
      <c r="D223" s="1124" t="s">
        <v>1937</v>
      </c>
      <c r="E223" s="1110"/>
      <c r="F223" s="1119"/>
      <c r="G223" s="1120"/>
      <c r="H223" s="1120"/>
      <c r="I223" s="1120"/>
      <c r="J223" s="1120"/>
      <c r="K223" s="1120"/>
      <c r="L223" s="1120"/>
      <c r="M223" s="1120"/>
      <c r="N223" s="1120"/>
      <c r="O223" s="1120"/>
      <c r="P223" s="1120"/>
      <c r="Q223" s="1120"/>
      <c r="R223" s="1120"/>
      <c r="S223" s="1120"/>
      <c r="T223" s="1120"/>
      <c r="U223" s="1120"/>
      <c r="V223" s="1120"/>
      <c r="W223" s="1120"/>
      <c r="X223" s="1120"/>
      <c r="Y223" s="1120"/>
      <c r="Z223" s="1120"/>
      <c r="AA223" s="1120"/>
      <c r="AB223" s="1120"/>
      <c r="AC223" s="1120"/>
      <c r="AD223" s="1120"/>
      <c r="AE223" s="1120"/>
      <c r="AF223" s="1120"/>
      <c r="AG223" s="1120"/>
      <c r="AH223" s="1120"/>
      <c r="AI223" s="1120"/>
      <c r="AJ223" s="1172"/>
      <c r="AK223" s="1114">
        <f t="shared" si="147"/>
        <v>0</v>
      </c>
      <c r="AL223" s="1115">
        <f t="shared" si="148"/>
        <v>0</v>
      </c>
      <c r="AM223" s="1115">
        <f t="shared" si="149"/>
        <v>0</v>
      </c>
      <c r="AN223" s="1116" t="str">
        <f t="shared" si="150"/>
        <v/>
      </c>
      <c r="AO223" s="3587"/>
      <c r="AP223" s="1035"/>
      <c r="AQ223" s="1117">
        <f>+COUNTIF(F223:AJ223,"－")</f>
        <v>0</v>
      </c>
      <c r="AR223" s="1117">
        <f t="shared" ref="AR223:AR226" si="151">+COUNTIF(F223:AJ223,"外")</f>
        <v>0</v>
      </c>
    </row>
    <row r="224" spans="2:44" s="1165" customFormat="1">
      <c r="B224" s="3581"/>
      <c r="C224" s="3584"/>
      <c r="D224" s="1124" t="s">
        <v>1938</v>
      </c>
      <c r="E224" s="1125"/>
      <c r="F224" s="1119"/>
      <c r="G224" s="1120"/>
      <c r="H224" s="1120"/>
      <c r="I224" s="1120"/>
      <c r="J224" s="1120"/>
      <c r="K224" s="1120"/>
      <c r="L224" s="1120"/>
      <c r="M224" s="1120"/>
      <c r="N224" s="1120"/>
      <c r="O224" s="1120"/>
      <c r="P224" s="1120"/>
      <c r="Q224" s="1120"/>
      <c r="R224" s="1120"/>
      <c r="S224" s="1120"/>
      <c r="T224" s="1120"/>
      <c r="U224" s="1120"/>
      <c r="V224" s="1120"/>
      <c r="W224" s="1120"/>
      <c r="X224" s="1120"/>
      <c r="Y224" s="1120"/>
      <c r="Z224" s="1120"/>
      <c r="AA224" s="1120"/>
      <c r="AB224" s="1120"/>
      <c r="AC224" s="1120"/>
      <c r="AD224" s="1120"/>
      <c r="AE224" s="1120"/>
      <c r="AF224" s="1120"/>
      <c r="AG224" s="1120"/>
      <c r="AH224" s="1120"/>
      <c r="AI224" s="1120"/>
      <c r="AJ224" s="1172"/>
      <c r="AK224" s="1114">
        <f t="shared" si="147"/>
        <v>0</v>
      </c>
      <c r="AL224" s="1115">
        <f t="shared" si="148"/>
        <v>0</v>
      </c>
      <c r="AM224" s="1115">
        <f t="shared" si="149"/>
        <v>0</v>
      </c>
      <c r="AN224" s="1116" t="str">
        <f t="shared" si="150"/>
        <v/>
      </c>
      <c r="AO224" s="3587"/>
      <c r="AP224" s="1035"/>
      <c r="AQ224" s="1117">
        <f>+COUNTIF(F224:AJ224,"－")</f>
        <v>0</v>
      </c>
      <c r="AR224" s="1117">
        <f t="shared" si="151"/>
        <v>0</v>
      </c>
    </row>
    <row r="225" spans="2:44" s="1165" customFormat="1">
      <c r="B225" s="3581"/>
      <c r="C225" s="3584"/>
      <c r="D225" s="1124" t="s">
        <v>1939</v>
      </c>
      <c r="E225" s="1110"/>
      <c r="F225" s="1119"/>
      <c r="G225" s="1120"/>
      <c r="H225" s="1120"/>
      <c r="I225" s="1120"/>
      <c r="J225" s="1120"/>
      <c r="K225" s="1120"/>
      <c r="L225" s="1120"/>
      <c r="M225" s="1120"/>
      <c r="N225" s="1120"/>
      <c r="O225" s="1120"/>
      <c r="P225" s="1120"/>
      <c r="Q225" s="1120"/>
      <c r="R225" s="1120"/>
      <c r="S225" s="1120"/>
      <c r="T225" s="1120"/>
      <c r="U225" s="1120"/>
      <c r="V225" s="1120"/>
      <c r="W225" s="1120"/>
      <c r="X225" s="1120"/>
      <c r="Y225" s="1120"/>
      <c r="Z225" s="1120"/>
      <c r="AA225" s="1120"/>
      <c r="AB225" s="1120"/>
      <c r="AC225" s="1120"/>
      <c r="AD225" s="1120"/>
      <c r="AE225" s="1120"/>
      <c r="AF225" s="1120"/>
      <c r="AG225" s="1120"/>
      <c r="AH225" s="1120"/>
      <c r="AI225" s="1120"/>
      <c r="AJ225" s="1172"/>
      <c r="AK225" s="1114">
        <f t="shared" si="147"/>
        <v>0</v>
      </c>
      <c r="AL225" s="1115">
        <f t="shared" si="148"/>
        <v>0</v>
      </c>
      <c r="AM225" s="1115">
        <f t="shared" si="149"/>
        <v>0</v>
      </c>
      <c r="AN225" s="1116" t="str">
        <f t="shared" si="150"/>
        <v/>
      </c>
      <c r="AO225" s="3587"/>
      <c r="AP225" s="1035"/>
      <c r="AQ225" s="1117">
        <f t="shared" ref="AQ225:AQ226" si="152">+COUNTIF(F225:AJ225,"－")</f>
        <v>0</v>
      </c>
      <c r="AR225" s="1117">
        <f t="shared" si="151"/>
        <v>0</v>
      </c>
    </row>
    <row r="226" spans="2:44" s="1165" customFormat="1">
      <c r="B226" s="3582"/>
      <c r="C226" s="3585"/>
      <c r="D226" s="1126">
        <f>E$29</f>
        <v>0</v>
      </c>
      <c r="E226" s="1127"/>
      <c r="F226" s="1191"/>
      <c r="G226" s="1180"/>
      <c r="H226" s="1180"/>
      <c r="I226" s="1180"/>
      <c r="J226" s="1180"/>
      <c r="K226" s="1180"/>
      <c r="L226" s="1180"/>
      <c r="M226" s="1180"/>
      <c r="N226" s="1180"/>
      <c r="O226" s="1180"/>
      <c r="P226" s="1180"/>
      <c r="Q226" s="1180"/>
      <c r="R226" s="1180"/>
      <c r="S226" s="1180"/>
      <c r="T226" s="1180"/>
      <c r="U226" s="1180"/>
      <c r="V226" s="1180"/>
      <c r="W226" s="1180"/>
      <c r="X226" s="1180"/>
      <c r="Y226" s="1180"/>
      <c r="Z226" s="1180"/>
      <c r="AA226" s="1180"/>
      <c r="AB226" s="1180"/>
      <c r="AC226" s="1180"/>
      <c r="AD226" s="1180"/>
      <c r="AE226" s="1180"/>
      <c r="AF226" s="1180"/>
      <c r="AG226" s="1180"/>
      <c r="AH226" s="1180"/>
      <c r="AI226" s="1180"/>
      <c r="AJ226" s="1192"/>
      <c r="AK226" s="1114">
        <f t="shared" si="147"/>
        <v>0</v>
      </c>
      <c r="AL226" s="1115">
        <f t="shared" si="148"/>
        <v>0</v>
      </c>
      <c r="AM226" s="1132">
        <f t="shared" si="149"/>
        <v>0</v>
      </c>
      <c r="AN226" s="1116" t="str">
        <f t="shared" si="150"/>
        <v/>
      </c>
      <c r="AO226" s="3587"/>
      <c r="AP226" s="1035"/>
      <c r="AQ226" s="1117">
        <f t="shared" si="152"/>
        <v>0</v>
      </c>
      <c r="AR226" s="1117">
        <f t="shared" si="151"/>
        <v>0</v>
      </c>
    </row>
    <row r="227" spans="2:44" s="1165" customFormat="1" ht="14.4">
      <c r="B227" s="3580" t="s">
        <v>832</v>
      </c>
      <c r="C227" s="3583" t="s">
        <v>833</v>
      </c>
      <c r="D227" s="1103" t="s">
        <v>1926</v>
      </c>
      <c r="E227" s="1133" t="s">
        <v>1948</v>
      </c>
      <c r="F227" s="1105" t="s">
        <v>1964</v>
      </c>
      <c r="G227" s="1106" t="s">
        <v>1964</v>
      </c>
      <c r="H227" s="1106" t="s">
        <v>1964</v>
      </c>
      <c r="I227" s="1106" t="s">
        <v>1965</v>
      </c>
      <c r="J227" s="1106" t="s">
        <v>1964</v>
      </c>
      <c r="K227" s="1106" t="s">
        <v>1967</v>
      </c>
      <c r="L227" s="1106" t="s">
        <v>1964</v>
      </c>
      <c r="M227" s="1106" t="s">
        <v>1964</v>
      </c>
      <c r="N227" s="1106" t="s">
        <v>1964</v>
      </c>
      <c r="O227" s="1106" t="s">
        <v>1964</v>
      </c>
      <c r="P227" s="1106" t="s">
        <v>1964</v>
      </c>
      <c r="Q227" s="1106" t="s">
        <v>1964</v>
      </c>
      <c r="R227" s="1106" t="s">
        <v>1965</v>
      </c>
      <c r="S227" s="1106" t="s">
        <v>1967</v>
      </c>
      <c r="T227" s="1106" t="s">
        <v>1967</v>
      </c>
      <c r="U227" s="1106" t="s">
        <v>1964</v>
      </c>
      <c r="V227" s="1106" t="s">
        <v>1964</v>
      </c>
      <c r="W227" s="1106" t="s">
        <v>1964</v>
      </c>
      <c r="X227" s="1106" t="s">
        <v>1964</v>
      </c>
      <c r="Y227" s="1106" t="s">
        <v>1964</v>
      </c>
      <c r="Z227" s="1106" t="s">
        <v>1966</v>
      </c>
      <c r="AA227" s="1106" t="s">
        <v>1964</v>
      </c>
      <c r="AB227" s="1106" t="s">
        <v>1967</v>
      </c>
      <c r="AC227" s="1106" t="s">
        <v>1967</v>
      </c>
      <c r="AD227" s="1106" t="s">
        <v>1964</v>
      </c>
      <c r="AE227" s="1106" t="s">
        <v>1964</v>
      </c>
      <c r="AF227" s="1106" t="s">
        <v>1964</v>
      </c>
      <c r="AG227" s="1106" t="s">
        <v>1967</v>
      </c>
      <c r="AH227" s="1106" t="s">
        <v>1965</v>
      </c>
      <c r="AI227" s="1106" t="s">
        <v>1964</v>
      </c>
      <c r="AJ227" s="1188" t="s">
        <v>1964</v>
      </c>
      <c r="AK227" s="1135"/>
      <c r="AL227" s="1117"/>
      <c r="AM227" s="1136"/>
      <c r="AN227" s="1137"/>
      <c r="AO227" s="3587"/>
      <c r="AP227" s="1035"/>
      <c r="AQ227" s="1039"/>
      <c r="AR227" s="1039"/>
    </row>
    <row r="228" spans="2:44" s="1165" customFormat="1">
      <c r="B228" s="3581"/>
      <c r="C228" s="3584"/>
      <c r="D228" s="1138" t="s">
        <v>1935</v>
      </c>
      <c r="E228" s="1110"/>
      <c r="F228" s="1179"/>
      <c r="G228" s="1130"/>
      <c r="H228" s="1130"/>
      <c r="I228" s="1130"/>
      <c r="J228" s="1130"/>
      <c r="K228" s="1130"/>
      <c r="L228" s="1130"/>
      <c r="M228" s="1130"/>
      <c r="N228" s="1130"/>
      <c r="O228" s="1130"/>
      <c r="P228" s="1130"/>
      <c r="Q228" s="1130"/>
      <c r="R228" s="1130"/>
      <c r="S228" s="1130"/>
      <c r="T228" s="1130"/>
      <c r="U228" s="1130"/>
      <c r="V228" s="1130"/>
      <c r="W228" s="1130"/>
      <c r="X228" s="1130"/>
      <c r="Y228" s="1130"/>
      <c r="Z228" s="1130"/>
      <c r="AA228" s="1130"/>
      <c r="AB228" s="1130"/>
      <c r="AC228" s="1130"/>
      <c r="AD228" s="1130"/>
      <c r="AE228" s="1130"/>
      <c r="AF228" s="1130"/>
      <c r="AG228" s="1130"/>
      <c r="AH228" s="1130"/>
      <c r="AI228" s="1130"/>
      <c r="AJ228" s="1193"/>
      <c r="AK228" s="1114">
        <f>IF(D228="","",COUNT($F$218:$AJ$218)-AL228)</f>
        <v>0</v>
      </c>
      <c r="AL228" s="1115">
        <f>IF(D228="","",AQ228+AR228)</f>
        <v>0</v>
      </c>
      <c r="AM228" s="1115">
        <f>IF(D228="","",COUNTIF(F228:AJ228,"休"))</f>
        <v>0</v>
      </c>
      <c r="AN228" s="1116" t="str">
        <f>IF(D228="","",IFERROR(ROUND(AM228/AK228,3),""))</f>
        <v/>
      </c>
      <c r="AO228" s="3587"/>
      <c r="AP228" s="1035"/>
      <c r="AQ228" s="1117">
        <f>+COUNTIF(F228:AJ228,"－")</f>
        <v>0</v>
      </c>
      <c r="AR228" s="1117">
        <f>+COUNTIF(F228:AJ228,"外")</f>
        <v>0</v>
      </c>
    </row>
    <row r="229" spans="2:44" s="1165" customFormat="1">
      <c r="B229" s="3581"/>
      <c r="C229" s="3584"/>
      <c r="D229" s="1118" t="s">
        <v>1936</v>
      </c>
      <c r="E229" s="1139"/>
      <c r="F229" s="1119"/>
      <c r="G229" s="1120"/>
      <c r="H229" s="1120"/>
      <c r="I229" s="1120"/>
      <c r="J229" s="1120"/>
      <c r="K229" s="1120"/>
      <c r="L229" s="1120"/>
      <c r="M229" s="1120"/>
      <c r="N229" s="1120"/>
      <c r="O229" s="1120"/>
      <c r="P229" s="1120"/>
      <c r="Q229" s="1120"/>
      <c r="R229" s="1120"/>
      <c r="S229" s="1120"/>
      <c r="T229" s="1120"/>
      <c r="U229" s="1120"/>
      <c r="V229" s="1120"/>
      <c r="W229" s="1120"/>
      <c r="X229" s="1120"/>
      <c r="Y229" s="1120"/>
      <c r="Z229" s="1120"/>
      <c r="AA229" s="1120"/>
      <c r="AB229" s="1120"/>
      <c r="AC229" s="1120"/>
      <c r="AD229" s="1120"/>
      <c r="AE229" s="1120"/>
      <c r="AF229" s="1120"/>
      <c r="AG229" s="1120"/>
      <c r="AH229" s="1120"/>
      <c r="AI229" s="1120"/>
      <c r="AJ229" s="1172"/>
      <c r="AK229" s="1114">
        <f t="shared" ref="AK229:AK231" si="153">IF(D229="","",COUNT($F$218:$AJ$218)-AL229)</f>
        <v>0</v>
      </c>
      <c r="AL229" s="1115">
        <f t="shared" ref="AL229:AL231" si="154">IF(D229="","",AQ229+AR229)</f>
        <v>0</v>
      </c>
      <c r="AM229" s="1115">
        <f t="shared" ref="AM229:AM231" si="155">IF(D229="","",COUNTIF(F229:AJ229,"休"))</f>
        <v>0</v>
      </c>
      <c r="AN229" s="1116" t="str">
        <f t="shared" ref="AN229:AN231" si="156">IF(D229="","",IFERROR(ROUND(AM229/AK229,3),""))</f>
        <v/>
      </c>
      <c r="AO229" s="3587"/>
      <c r="AP229" s="1035"/>
      <c r="AQ229" s="1117">
        <f>+COUNTIF(F229:AJ229,"－")</f>
        <v>0</v>
      </c>
      <c r="AR229" s="1117">
        <f>+COUNTIF(F229:AJ229,"外")</f>
        <v>0</v>
      </c>
    </row>
    <row r="230" spans="2:44" s="1165" customFormat="1">
      <c r="B230" s="3581"/>
      <c r="C230" s="3584"/>
      <c r="D230" s="1035"/>
      <c r="E230" s="1139"/>
      <c r="F230" s="1119"/>
      <c r="G230" s="1120"/>
      <c r="H230" s="1120"/>
      <c r="I230" s="1120"/>
      <c r="J230" s="1120"/>
      <c r="K230" s="1120"/>
      <c r="L230" s="1120"/>
      <c r="M230" s="1120"/>
      <c r="N230" s="1120"/>
      <c r="O230" s="1120"/>
      <c r="P230" s="1120"/>
      <c r="Q230" s="1120"/>
      <c r="R230" s="1120"/>
      <c r="S230" s="1120"/>
      <c r="T230" s="1120"/>
      <c r="U230" s="1120"/>
      <c r="V230" s="1120"/>
      <c r="W230" s="1120"/>
      <c r="X230" s="1120"/>
      <c r="Y230" s="1120"/>
      <c r="Z230" s="1120"/>
      <c r="AA230" s="1120"/>
      <c r="AB230" s="1120"/>
      <c r="AC230" s="1120"/>
      <c r="AD230" s="1120"/>
      <c r="AE230" s="1120"/>
      <c r="AF230" s="1120"/>
      <c r="AG230" s="1120"/>
      <c r="AH230" s="1120"/>
      <c r="AI230" s="1120"/>
      <c r="AJ230" s="1172"/>
      <c r="AK230" s="1114" t="str">
        <f t="shared" si="153"/>
        <v/>
      </c>
      <c r="AL230" s="1115" t="str">
        <f t="shared" si="154"/>
        <v/>
      </c>
      <c r="AM230" s="1115" t="str">
        <f t="shared" si="155"/>
        <v/>
      </c>
      <c r="AN230" s="1116" t="str">
        <f t="shared" si="156"/>
        <v/>
      </c>
      <c r="AO230" s="3587"/>
      <c r="AP230" s="1035"/>
      <c r="AQ230" s="1117">
        <f>+COUNTIF(F230:AJ230,"－")</f>
        <v>0</v>
      </c>
      <c r="AR230" s="1117">
        <f>+COUNTIF(F230:AJ230,"外")</f>
        <v>0</v>
      </c>
    </row>
    <row r="231" spans="2:44" s="1165" customFormat="1">
      <c r="B231" s="3581"/>
      <c r="C231" s="3585"/>
      <c r="D231" s="1140"/>
      <c r="E231" s="1141"/>
      <c r="F231" s="1191"/>
      <c r="G231" s="1180"/>
      <c r="H231" s="1180"/>
      <c r="I231" s="1180"/>
      <c r="J231" s="1180"/>
      <c r="K231" s="1180"/>
      <c r="L231" s="1180"/>
      <c r="M231" s="1180"/>
      <c r="N231" s="1180"/>
      <c r="O231" s="1180"/>
      <c r="P231" s="1180"/>
      <c r="Q231" s="1180"/>
      <c r="R231" s="1180"/>
      <c r="S231" s="1180"/>
      <c r="T231" s="1180"/>
      <c r="U231" s="1180"/>
      <c r="V231" s="1180"/>
      <c r="W231" s="1180"/>
      <c r="X231" s="1180"/>
      <c r="Y231" s="1180"/>
      <c r="Z231" s="1180"/>
      <c r="AA231" s="1180"/>
      <c r="AB231" s="1180"/>
      <c r="AC231" s="1180"/>
      <c r="AD231" s="1180"/>
      <c r="AE231" s="1180"/>
      <c r="AF231" s="1180"/>
      <c r="AG231" s="1180"/>
      <c r="AH231" s="1180"/>
      <c r="AI231" s="1180"/>
      <c r="AJ231" s="1192"/>
      <c r="AK231" s="1114" t="str">
        <f t="shared" si="153"/>
        <v/>
      </c>
      <c r="AL231" s="1115" t="str">
        <f t="shared" si="154"/>
        <v/>
      </c>
      <c r="AM231" s="1115" t="str">
        <f t="shared" si="155"/>
        <v/>
      </c>
      <c r="AN231" s="1116" t="str">
        <f t="shared" si="156"/>
        <v/>
      </c>
      <c r="AO231" s="3587"/>
      <c r="AP231" s="1035"/>
      <c r="AQ231" s="1117">
        <f>+COUNTIF(F231:AJ231,"－")</f>
        <v>0</v>
      </c>
      <c r="AR231" s="1117">
        <f>+COUNTIF(F231:AJ231,"外")</f>
        <v>0</v>
      </c>
    </row>
    <row r="232" spans="2:44" s="1165" customFormat="1" ht="14.4">
      <c r="B232" s="3581"/>
      <c r="C232" s="3583" t="s">
        <v>834</v>
      </c>
      <c r="D232" s="1103" t="s">
        <v>1951</v>
      </c>
      <c r="E232" s="1143" t="s">
        <v>1948</v>
      </c>
      <c r="F232" s="1105" t="s">
        <v>865</v>
      </c>
      <c r="G232" s="1106" t="s">
        <v>865</v>
      </c>
      <c r="H232" s="1106" t="s">
        <v>865</v>
      </c>
      <c r="I232" s="1106" t="s">
        <v>865</v>
      </c>
      <c r="J232" s="1106" t="s">
        <v>865</v>
      </c>
      <c r="K232" s="1106" t="s">
        <v>865</v>
      </c>
      <c r="L232" s="1106" t="s">
        <v>865</v>
      </c>
      <c r="M232" s="1106" t="s">
        <v>865</v>
      </c>
      <c r="N232" s="1106" t="s">
        <v>865</v>
      </c>
      <c r="O232" s="1106" t="s">
        <v>865</v>
      </c>
      <c r="P232" s="1106" t="s">
        <v>865</v>
      </c>
      <c r="Q232" s="1106" t="s">
        <v>865</v>
      </c>
      <c r="R232" s="1106" t="s">
        <v>865</v>
      </c>
      <c r="S232" s="1106" t="s">
        <v>865</v>
      </c>
      <c r="T232" s="1106" t="s">
        <v>865</v>
      </c>
      <c r="U232" s="1106" t="s">
        <v>865</v>
      </c>
      <c r="V232" s="1106" t="s">
        <v>865</v>
      </c>
      <c r="W232" s="1106" t="s">
        <v>865</v>
      </c>
      <c r="X232" s="1106" t="s">
        <v>865</v>
      </c>
      <c r="Y232" s="1106" t="s">
        <v>865</v>
      </c>
      <c r="Z232" s="1106" t="s">
        <v>865</v>
      </c>
      <c r="AA232" s="1106" t="s">
        <v>865</v>
      </c>
      <c r="AB232" s="1106" t="s">
        <v>865</v>
      </c>
      <c r="AC232" s="1106" t="s">
        <v>865</v>
      </c>
      <c r="AD232" s="1106" t="s">
        <v>865</v>
      </c>
      <c r="AE232" s="1106" t="s">
        <v>865</v>
      </c>
      <c r="AF232" s="1106" t="s">
        <v>865</v>
      </c>
      <c r="AG232" s="1106" t="s">
        <v>865</v>
      </c>
      <c r="AH232" s="1106" t="s">
        <v>865</v>
      </c>
      <c r="AI232" s="1106" t="s">
        <v>865</v>
      </c>
      <c r="AJ232" s="1188" t="s">
        <v>865</v>
      </c>
      <c r="AK232" s="1135"/>
      <c r="AL232" s="1117"/>
      <c r="AM232" s="1144"/>
      <c r="AN232" s="1137"/>
      <c r="AO232" s="3587"/>
      <c r="AP232" s="1035"/>
      <c r="AQ232" s="1039"/>
      <c r="AR232" s="1039"/>
    </row>
    <row r="233" spans="2:44" s="1165" customFormat="1">
      <c r="B233" s="3581"/>
      <c r="C233" s="3584"/>
      <c r="D233" s="1145" t="s">
        <v>1936</v>
      </c>
      <c r="E233" s="1110"/>
      <c r="F233" s="1179"/>
      <c r="G233" s="1130"/>
      <c r="H233" s="1130"/>
      <c r="I233" s="1130"/>
      <c r="J233" s="1130"/>
      <c r="K233" s="1130"/>
      <c r="L233" s="1130"/>
      <c r="M233" s="1130"/>
      <c r="N233" s="1130"/>
      <c r="O233" s="1130"/>
      <c r="P233" s="1130"/>
      <c r="Q233" s="1130"/>
      <c r="R233" s="1130"/>
      <c r="S233" s="1130"/>
      <c r="T233" s="1130"/>
      <c r="U233" s="1130"/>
      <c r="V233" s="1130"/>
      <c r="W233" s="1130"/>
      <c r="X233" s="1130"/>
      <c r="Y233" s="1130"/>
      <c r="Z233" s="1130"/>
      <c r="AA233" s="1130"/>
      <c r="AB233" s="1130"/>
      <c r="AC233" s="1130"/>
      <c r="AD233" s="1130"/>
      <c r="AE233" s="1130"/>
      <c r="AF233" s="1130"/>
      <c r="AG233" s="1130"/>
      <c r="AH233" s="1130"/>
      <c r="AI233" s="1130"/>
      <c r="AJ233" s="1193"/>
      <c r="AK233" s="1114">
        <f>IF(D233="","",COUNT($F$218:$AJ$218)-AL233)</f>
        <v>0</v>
      </c>
      <c r="AL233" s="1115">
        <f>IF(D233="","",AQ233+AR233)</f>
        <v>0</v>
      </c>
      <c r="AM233" s="1115">
        <f>IF(D233="","",COUNTIF(F233:AJ233,"休"))</f>
        <v>0</v>
      </c>
      <c r="AN233" s="1116" t="str">
        <f>IF(D233="","",IFERROR(ROUND(AM233/AK233,3),""))</f>
        <v/>
      </c>
      <c r="AO233" s="3587"/>
      <c r="AP233" s="1035"/>
      <c r="AQ233" s="1117">
        <f>+COUNTIF(F233:AJ233,"－")</f>
        <v>0</v>
      </c>
      <c r="AR233" s="1117">
        <f>+COUNTIF(F233:AJ233,"外")</f>
        <v>0</v>
      </c>
    </row>
    <row r="234" spans="2:44" s="1165" customFormat="1">
      <c r="B234" s="3581"/>
      <c r="C234" s="3584"/>
      <c r="D234" s="1035"/>
      <c r="E234" s="1139"/>
      <c r="F234" s="1119"/>
      <c r="G234" s="1120"/>
      <c r="H234" s="1120"/>
      <c r="I234" s="1120"/>
      <c r="J234" s="1120"/>
      <c r="K234" s="1120"/>
      <c r="L234" s="1120"/>
      <c r="M234" s="1120"/>
      <c r="N234" s="1120"/>
      <c r="O234" s="1120"/>
      <c r="P234" s="1120"/>
      <c r="Q234" s="1120"/>
      <c r="R234" s="1120"/>
      <c r="S234" s="1120"/>
      <c r="T234" s="1120"/>
      <c r="U234" s="1120"/>
      <c r="V234" s="1120"/>
      <c r="W234" s="1120"/>
      <c r="X234" s="1120"/>
      <c r="Y234" s="1120"/>
      <c r="Z234" s="1120"/>
      <c r="AA234" s="1120"/>
      <c r="AB234" s="1120"/>
      <c r="AC234" s="1120"/>
      <c r="AD234" s="1120"/>
      <c r="AE234" s="1120"/>
      <c r="AF234" s="1120"/>
      <c r="AG234" s="1120"/>
      <c r="AH234" s="1120"/>
      <c r="AI234" s="1120"/>
      <c r="AJ234" s="1172"/>
      <c r="AK234" s="1114" t="str">
        <f t="shared" ref="AK234:AK236" si="157">IF(D234="","",COUNT($F$218:$AJ$218)-AL234)</f>
        <v/>
      </c>
      <c r="AL234" s="1115" t="str">
        <f t="shared" ref="AL234:AL236" si="158">IF(D234="","",AQ234+AR234)</f>
        <v/>
      </c>
      <c r="AM234" s="1115" t="str">
        <f t="shared" ref="AM234:AM236" si="159">IF(D234="","",COUNTIF(F234:AJ234,"休"))</f>
        <v/>
      </c>
      <c r="AN234" s="1116" t="str">
        <f t="shared" ref="AN234:AN236" si="160">IF(D234="","",IFERROR(ROUND(AM234/AK234,3),""))</f>
        <v/>
      </c>
      <c r="AO234" s="3587"/>
      <c r="AP234" s="1035"/>
      <c r="AQ234" s="1117">
        <f>+COUNTIF(F234:AJ234,"－")</f>
        <v>0</v>
      </c>
      <c r="AR234" s="1117">
        <f>+COUNTIF(F234:AJ234,"外")</f>
        <v>0</v>
      </c>
    </row>
    <row r="235" spans="2:44" s="1165" customFormat="1">
      <c r="B235" s="3581"/>
      <c r="C235" s="3584"/>
      <c r="D235" s="1147"/>
      <c r="E235" s="1139"/>
      <c r="F235" s="1119"/>
      <c r="G235" s="1120"/>
      <c r="H235" s="1120"/>
      <c r="I235" s="1120"/>
      <c r="J235" s="1120"/>
      <c r="K235" s="1120"/>
      <c r="L235" s="1120"/>
      <c r="M235" s="1120"/>
      <c r="N235" s="1120"/>
      <c r="O235" s="1120"/>
      <c r="P235" s="1120"/>
      <c r="Q235" s="1120"/>
      <c r="R235" s="1120"/>
      <c r="S235" s="1120"/>
      <c r="T235" s="1120"/>
      <c r="U235" s="1120"/>
      <c r="V235" s="1120"/>
      <c r="W235" s="1120"/>
      <c r="X235" s="1120"/>
      <c r="Y235" s="1120"/>
      <c r="Z235" s="1120"/>
      <c r="AA235" s="1120"/>
      <c r="AB235" s="1120"/>
      <c r="AC235" s="1120"/>
      <c r="AD235" s="1120"/>
      <c r="AE235" s="1120"/>
      <c r="AF235" s="1120"/>
      <c r="AG235" s="1120"/>
      <c r="AH235" s="1120"/>
      <c r="AI235" s="1120"/>
      <c r="AJ235" s="1172"/>
      <c r="AK235" s="1114" t="str">
        <f t="shared" si="157"/>
        <v/>
      </c>
      <c r="AL235" s="1115" t="str">
        <f t="shared" si="158"/>
        <v/>
      </c>
      <c r="AM235" s="1115" t="str">
        <f t="shared" si="159"/>
        <v/>
      </c>
      <c r="AN235" s="1116" t="str">
        <f t="shared" si="160"/>
        <v/>
      </c>
      <c r="AO235" s="3587"/>
      <c r="AP235" s="1035"/>
      <c r="AQ235" s="1117">
        <f>+COUNTIF(F235:AJ235,"－")</f>
        <v>0</v>
      </c>
      <c r="AR235" s="1117">
        <f>+COUNTIF(F235:AJ235,"外")</f>
        <v>0</v>
      </c>
    </row>
    <row r="236" spans="2:44" s="1165" customFormat="1" ht="13.8" thickBot="1">
      <c r="B236" s="3582"/>
      <c r="C236" s="3585"/>
      <c r="D236" s="1140"/>
      <c r="E236" s="1141"/>
      <c r="F236" s="1191"/>
      <c r="G236" s="1180"/>
      <c r="H236" s="1180"/>
      <c r="I236" s="1180"/>
      <c r="J236" s="1180"/>
      <c r="K236" s="1180"/>
      <c r="L236" s="1180"/>
      <c r="M236" s="1180"/>
      <c r="N236" s="1180"/>
      <c r="O236" s="1180"/>
      <c r="P236" s="1180"/>
      <c r="Q236" s="1180"/>
      <c r="R236" s="1180"/>
      <c r="S236" s="1180"/>
      <c r="T236" s="1180"/>
      <c r="U236" s="1180"/>
      <c r="V236" s="1180"/>
      <c r="W236" s="1180"/>
      <c r="X236" s="1180"/>
      <c r="Y236" s="1180"/>
      <c r="Z236" s="1180"/>
      <c r="AA236" s="1180"/>
      <c r="AB236" s="1180"/>
      <c r="AC236" s="1180"/>
      <c r="AD236" s="1180"/>
      <c r="AE236" s="1180"/>
      <c r="AF236" s="1180"/>
      <c r="AG236" s="1180"/>
      <c r="AH236" s="1180"/>
      <c r="AI236" s="1180"/>
      <c r="AJ236" s="1192"/>
      <c r="AK236" s="1150" t="str">
        <f t="shared" si="157"/>
        <v/>
      </c>
      <c r="AL236" s="1132" t="str">
        <f t="shared" si="158"/>
        <v/>
      </c>
      <c r="AM236" s="1132" t="str">
        <f t="shared" si="159"/>
        <v/>
      </c>
      <c r="AN236" s="1116" t="str">
        <f t="shared" si="160"/>
        <v/>
      </c>
      <c r="AO236" s="3588"/>
      <c r="AP236" s="1035"/>
      <c r="AQ236" s="1117">
        <f>+COUNTIF(F236:AJ236,"－")</f>
        <v>0</v>
      </c>
      <c r="AR236" s="1117">
        <f>+COUNTIF(F236:AJ236,"外")</f>
        <v>0</v>
      </c>
    </row>
    <row r="237" spans="2:44" ht="13.8" thickBot="1">
      <c r="B237" s="1152"/>
      <c r="C237" s="1153"/>
      <c r="D237" s="1147"/>
      <c r="E237" s="1089"/>
      <c r="F237" s="1113"/>
      <c r="G237" s="1113"/>
      <c r="H237" s="1113"/>
      <c r="I237" s="1113"/>
      <c r="J237" s="1113"/>
      <c r="K237" s="1113"/>
      <c r="L237" s="1113"/>
      <c r="M237" s="1113"/>
      <c r="N237" s="1113"/>
      <c r="O237" s="1113"/>
      <c r="P237" s="1113"/>
      <c r="Q237" s="1113"/>
      <c r="R237" s="1113"/>
      <c r="S237" s="1113"/>
      <c r="T237" s="1113"/>
      <c r="U237" s="1113"/>
      <c r="V237" s="1113"/>
      <c r="W237" s="1113"/>
      <c r="X237" s="1113"/>
      <c r="Y237" s="1113"/>
      <c r="Z237" s="1113"/>
      <c r="AA237" s="1113"/>
      <c r="AB237" s="1113"/>
      <c r="AC237" s="1113"/>
      <c r="AD237" s="1113"/>
      <c r="AE237" s="1113"/>
      <c r="AF237" s="1113"/>
      <c r="AG237" s="1113"/>
      <c r="AH237" s="1113"/>
      <c r="AI237" s="1113"/>
      <c r="AJ237" s="1113"/>
      <c r="AK237" s="1154"/>
      <c r="AL237" s="1155"/>
      <c r="AN237" s="1156" t="s">
        <v>1952</v>
      </c>
      <c r="AO237" s="1157" t="e">
        <f>IF(AO221&gt;=0.285,"OK","NG")</f>
        <v>#DIV/0!</v>
      </c>
      <c r="AQ237" s="1155"/>
      <c r="AR237" s="1155"/>
    </row>
    <row r="238" spans="2:44" hidden="1">
      <c r="F238" s="1036" t="e">
        <f>YEAR(F242)</f>
        <v>#VALUE!</v>
      </c>
      <c r="G238" s="1036" t="e">
        <f>MONTH(F242)</f>
        <v>#VALUE!</v>
      </c>
    </row>
    <row r="240" spans="2:44">
      <c r="B240" s="3589"/>
      <c r="C240" s="3590"/>
      <c r="D240" s="3591"/>
      <c r="E240" s="1159" t="s">
        <v>1940</v>
      </c>
      <c r="F240" s="3598" t="e">
        <f>F242</f>
        <v>#VALUE!</v>
      </c>
      <c r="G240" s="3599"/>
      <c r="H240" s="3599"/>
      <c r="I240" s="3599"/>
      <c r="J240" s="3599"/>
      <c r="K240" s="3599"/>
      <c r="L240" s="3599"/>
      <c r="M240" s="3599"/>
      <c r="N240" s="3599"/>
      <c r="O240" s="3599"/>
      <c r="P240" s="3599"/>
      <c r="Q240" s="3599"/>
      <c r="R240" s="3599"/>
      <c r="S240" s="3599"/>
      <c r="T240" s="3599"/>
      <c r="U240" s="3599"/>
      <c r="V240" s="3599"/>
      <c r="W240" s="3599"/>
      <c r="X240" s="3599"/>
      <c r="Y240" s="3599"/>
      <c r="Z240" s="3599"/>
      <c r="AA240" s="3599"/>
      <c r="AB240" s="3599"/>
      <c r="AC240" s="3599"/>
      <c r="AD240" s="3599"/>
      <c r="AE240" s="3599"/>
      <c r="AF240" s="3599"/>
      <c r="AG240" s="3599"/>
      <c r="AH240" s="3599"/>
      <c r="AI240" s="3599"/>
      <c r="AJ240" s="3599"/>
      <c r="AK240" s="3601" t="s">
        <v>835</v>
      </c>
      <c r="AL240" s="3604" t="s">
        <v>836</v>
      </c>
      <c r="AM240" s="3607" t="s">
        <v>828</v>
      </c>
      <c r="AN240" s="3555" t="s">
        <v>1941</v>
      </c>
      <c r="AO240" s="3553" t="s">
        <v>1942</v>
      </c>
      <c r="AQ240" s="3576" t="s">
        <v>1968</v>
      </c>
      <c r="AR240" s="3576" t="s">
        <v>864</v>
      </c>
    </row>
    <row r="241" spans="2:44" ht="13.5" hidden="1" customHeight="1">
      <c r="B241" s="3592"/>
      <c r="C241" s="3593"/>
      <c r="D241" s="3594"/>
      <c r="E241" s="1160"/>
      <c r="F241" s="1096" t="e">
        <f>DATE($F238,$G238,1)</f>
        <v>#VALUE!</v>
      </c>
      <c r="G241" s="1096" t="e">
        <f t="shared" ref="G241:AJ241" si="161">F241+1</f>
        <v>#VALUE!</v>
      </c>
      <c r="H241" s="1096" t="e">
        <f t="shared" si="161"/>
        <v>#VALUE!</v>
      </c>
      <c r="I241" s="1096" t="e">
        <f t="shared" si="161"/>
        <v>#VALUE!</v>
      </c>
      <c r="J241" s="1096" t="e">
        <f t="shared" si="161"/>
        <v>#VALUE!</v>
      </c>
      <c r="K241" s="1096" t="e">
        <f t="shared" si="161"/>
        <v>#VALUE!</v>
      </c>
      <c r="L241" s="1096" t="e">
        <f t="shared" si="161"/>
        <v>#VALUE!</v>
      </c>
      <c r="M241" s="1096" t="e">
        <f t="shared" si="161"/>
        <v>#VALUE!</v>
      </c>
      <c r="N241" s="1096" t="e">
        <f t="shared" si="161"/>
        <v>#VALUE!</v>
      </c>
      <c r="O241" s="1096" t="e">
        <f t="shared" si="161"/>
        <v>#VALUE!</v>
      </c>
      <c r="P241" s="1096" t="e">
        <f t="shared" si="161"/>
        <v>#VALUE!</v>
      </c>
      <c r="Q241" s="1096" t="e">
        <f t="shared" si="161"/>
        <v>#VALUE!</v>
      </c>
      <c r="R241" s="1096" t="e">
        <f t="shared" si="161"/>
        <v>#VALUE!</v>
      </c>
      <c r="S241" s="1096" t="e">
        <f t="shared" si="161"/>
        <v>#VALUE!</v>
      </c>
      <c r="T241" s="1096" t="e">
        <f t="shared" si="161"/>
        <v>#VALUE!</v>
      </c>
      <c r="U241" s="1096" t="e">
        <f t="shared" si="161"/>
        <v>#VALUE!</v>
      </c>
      <c r="V241" s="1096" t="e">
        <f t="shared" si="161"/>
        <v>#VALUE!</v>
      </c>
      <c r="W241" s="1096" t="e">
        <f t="shared" si="161"/>
        <v>#VALUE!</v>
      </c>
      <c r="X241" s="1096" t="e">
        <f t="shared" si="161"/>
        <v>#VALUE!</v>
      </c>
      <c r="Y241" s="1096" t="e">
        <f t="shared" si="161"/>
        <v>#VALUE!</v>
      </c>
      <c r="Z241" s="1096" t="e">
        <f t="shared" si="161"/>
        <v>#VALUE!</v>
      </c>
      <c r="AA241" s="1096" t="e">
        <f t="shared" si="161"/>
        <v>#VALUE!</v>
      </c>
      <c r="AB241" s="1096" t="e">
        <f t="shared" si="161"/>
        <v>#VALUE!</v>
      </c>
      <c r="AC241" s="1096" t="e">
        <f t="shared" si="161"/>
        <v>#VALUE!</v>
      </c>
      <c r="AD241" s="1096" t="e">
        <f t="shared" si="161"/>
        <v>#VALUE!</v>
      </c>
      <c r="AE241" s="1096" t="e">
        <f t="shared" si="161"/>
        <v>#VALUE!</v>
      </c>
      <c r="AF241" s="1096" t="e">
        <f t="shared" si="161"/>
        <v>#VALUE!</v>
      </c>
      <c r="AG241" s="1096" t="e">
        <f t="shared" si="161"/>
        <v>#VALUE!</v>
      </c>
      <c r="AH241" s="1096" t="e">
        <f t="shared" si="161"/>
        <v>#VALUE!</v>
      </c>
      <c r="AI241" s="1096" t="e">
        <f t="shared" si="161"/>
        <v>#VALUE!</v>
      </c>
      <c r="AJ241" s="1096" t="e">
        <f t="shared" si="161"/>
        <v>#VALUE!</v>
      </c>
      <c r="AK241" s="3602"/>
      <c r="AL241" s="3605"/>
      <c r="AM241" s="3608"/>
      <c r="AN241" s="3555"/>
      <c r="AO241" s="3553"/>
      <c r="AQ241" s="3576"/>
      <c r="AR241" s="3576"/>
    </row>
    <row r="242" spans="2:44">
      <c r="B242" s="3592"/>
      <c r="C242" s="3593"/>
      <c r="D242" s="3594"/>
      <c r="E242" s="1161" t="s">
        <v>1944</v>
      </c>
      <c r="F242" s="1162" t="e">
        <f>IF(EDATE(F217,1)&gt;$F$7,"",EDATE(F217,1))</f>
        <v>#VALUE!</v>
      </c>
      <c r="G242" s="1096" t="e">
        <f t="shared" ref="G242:AJ242" si="162">IF(G241&gt;$F$7,"",IF(F242=EOMONTH(DATE($F238,$G238,1),0),"",IF(F242="","",F242+1)))</f>
        <v>#VALUE!</v>
      </c>
      <c r="H242" s="1096" t="e">
        <f t="shared" si="162"/>
        <v>#VALUE!</v>
      </c>
      <c r="I242" s="1096" t="e">
        <f t="shared" si="162"/>
        <v>#VALUE!</v>
      </c>
      <c r="J242" s="1096" t="e">
        <f t="shared" si="162"/>
        <v>#VALUE!</v>
      </c>
      <c r="K242" s="1096" t="e">
        <f t="shared" si="162"/>
        <v>#VALUE!</v>
      </c>
      <c r="L242" s="1096" t="e">
        <f t="shared" si="162"/>
        <v>#VALUE!</v>
      </c>
      <c r="M242" s="1096" t="e">
        <f t="shared" si="162"/>
        <v>#VALUE!</v>
      </c>
      <c r="N242" s="1096" t="e">
        <f t="shared" si="162"/>
        <v>#VALUE!</v>
      </c>
      <c r="O242" s="1096" t="e">
        <f t="shared" si="162"/>
        <v>#VALUE!</v>
      </c>
      <c r="P242" s="1096" t="e">
        <f t="shared" si="162"/>
        <v>#VALUE!</v>
      </c>
      <c r="Q242" s="1096" t="e">
        <f t="shared" si="162"/>
        <v>#VALUE!</v>
      </c>
      <c r="R242" s="1096" t="e">
        <f t="shared" si="162"/>
        <v>#VALUE!</v>
      </c>
      <c r="S242" s="1096" t="e">
        <f t="shared" si="162"/>
        <v>#VALUE!</v>
      </c>
      <c r="T242" s="1096" t="e">
        <f t="shared" si="162"/>
        <v>#VALUE!</v>
      </c>
      <c r="U242" s="1096" t="e">
        <f t="shared" si="162"/>
        <v>#VALUE!</v>
      </c>
      <c r="V242" s="1096" t="e">
        <f t="shared" si="162"/>
        <v>#VALUE!</v>
      </c>
      <c r="W242" s="1096" t="e">
        <f t="shared" si="162"/>
        <v>#VALUE!</v>
      </c>
      <c r="X242" s="1096" t="e">
        <f t="shared" si="162"/>
        <v>#VALUE!</v>
      </c>
      <c r="Y242" s="1096" t="e">
        <f t="shared" si="162"/>
        <v>#VALUE!</v>
      </c>
      <c r="Z242" s="1096" t="e">
        <f t="shared" si="162"/>
        <v>#VALUE!</v>
      </c>
      <c r="AA242" s="1096" t="e">
        <f t="shared" si="162"/>
        <v>#VALUE!</v>
      </c>
      <c r="AB242" s="1096" t="e">
        <f t="shared" si="162"/>
        <v>#VALUE!</v>
      </c>
      <c r="AC242" s="1096" t="e">
        <f t="shared" si="162"/>
        <v>#VALUE!</v>
      </c>
      <c r="AD242" s="1096" t="e">
        <f t="shared" si="162"/>
        <v>#VALUE!</v>
      </c>
      <c r="AE242" s="1096" t="e">
        <f t="shared" si="162"/>
        <v>#VALUE!</v>
      </c>
      <c r="AF242" s="1096" t="e">
        <f t="shared" si="162"/>
        <v>#VALUE!</v>
      </c>
      <c r="AG242" s="1096" t="e">
        <f t="shared" si="162"/>
        <v>#VALUE!</v>
      </c>
      <c r="AH242" s="1096" t="e">
        <f t="shared" si="162"/>
        <v>#VALUE!</v>
      </c>
      <c r="AI242" s="1096" t="e">
        <f t="shared" si="162"/>
        <v>#VALUE!</v>
      </c>
      <c r="AJ242" s="1096" t="e">
        <f t="shared" si="162"/>
        <v>#VALUE!</v>
      </c>
      <c r="AK242" s="3602"/>
      <c r="AL242" s="3605"/>
      <c r="AM242" s="3608"/>
      <c r="AN242" s="3555"/>
      <c r="AO242" s="3553"/>
      <c r="AQ242" s="3576"/>
      <c r="AR242" s="3576"/>
    </row>
    <row r="243" spans="2:44" s="1165" customFormat="1">
      <c r="B243" s="3595"/>
      <c r="C243" s="3596"/>
      <c r="D243" s="3597"/>
      <c r="E243" s="1163" t="s">
        <v>820</v>
      </c>
      <c r="F243" s="1164" t="str">
        <f>IFERROR(TEXT(WEEKDAY(+F242),"aaa"),"")</f>
        <v/>
      </c>
      <c r="G243" s="1164" t="str">
        <f t="shared" ref="G243:AJ243" si="163">IFERROR(TEXT(WEEKDAY(+G242),"aaa"),"")</f>
        <v/>
      </c>
      <c r="H243" s="1164" t="str">
        <f t="shared" si="163"/>
        <v/>
      </c>
      <c r="I243" s="1164" t="str">
        <f t="shared" si="163"/>
        <v/>
      </c>
      <c r="J243" s="1164" t="str">
        <f t="shared" si="163"/>
        <v/>
      </c>
      <c r="K243" s="1164" t="str">
        <f t="shared" si="163"/>
        <v/>
      </c>
      <c r="L243" s="1164" t="str">
        <f t="shared" si="163"/>
        <v/>
      </c>
      <c r="M243" s="1164" t="str">
        <f t="shared" si="163"/>
        <v/>
      </c>
      <c r="N243" s="1164" t="str">
        <f t="shared" si="163"/>
        <v/>
      </c>
      <c r="O243" s="1164" t="str">
        <f t="shared" si="163"/>
        <v/>
      </c>
      <c r="P243" s="1164" t="str">
        <f t="shared" si="163"/>
        <v/>
      </c>
      <c r="Q243" s="1164" t="str">
        <f t="shared" si="163"/>
        <v/>
      </c>
      <c r="R243" s="1164" t="str">
        <f t="shared" si="163"/>
        <v/>
      </c>
      <c r="S243" s="1164" t="str">
        <f t="shared" si="163"/>
        <v/>
      </c>
      <c r="T243" s="1164" t="str">
        <f t="shared" si="163"/>
        <v/>
      </c>
      <c r="U243" s="1164" t="str">
        <f t="shared" si="163"/>
        <v/>
      </c>
      <c r="V243" s="1164" t="str">
        <f t="shared" si="163"/>
        <v/>
      </c>
      <c r="W243" s="1164" t="str">
        <f t="shared" si="163"/>
        <v/>
      </c>
      <c r="X243" s="1164" t="str">
        <f t="shared" si="163"/>
        <v/>
      </c>
      <c r="Y243" s="1164" t="str">
        <f t="shared" si="163"/>
        <v/>
      </c>
      <c r="Z243" s="1164" t="str">
        <f t="shared" si="163"/>
        <v/>
      </c>
      <c r="AA243" s="1164" t="str">
        <f t="shared" si="163"/>
        <v/>
      </c>
      <c r="AB243" s="1164" t="str">
        <f t="shared" si="163"/>
        <v/>
      </c>
      <c r="AC243" s="1164" t="str">
        <f t="shared" si="163"/>
        <v/>
      </c>
      <c r="AD243" s="1164" t="str">
        <f t="shared" si="163"/>
        <v/>
      </c>
      <c r="AE243" s="1164" t="str">
        <f t="shared" si="163"/>
        <v/>
      </c>
      <c r="AF243" s="1164" t="str">
        <f t="shared" si="163"/>
        <v/>
      </c>
      <c r="AG243" s="1164" t="str">
        <f t="shared" si="163"/>
        <v/>
      </c>
      <c r="AH243" s="1164" t="str">
        <f t="shared" si="163"/>
        <v/>
      </c>
      <c r="AI243" s="1164" t="str">
        <f t="shared" si="163"/>
        <v/>
      </c>
      <c r="AJ243" s="1164" t="str">
        <f t="shared" si="163"/>
        <v/>
      </c>
      <c r="AK243" s="3602"/>
      <c r="AL243" s="3605"/>
      <c r="AM243" s="3608"/>
      <c r="AN243" s="3555"/>
      <c r="AO243" s="3553"/>
      <c r="AP243" s="1035"/>
      <c r="AQ243" s="3576"/>
      <c r="AR243" s="3576"/>
    </row>
    <row r="244" spans="2:44" s="1165" customFormat="1" ht="21" customHeight="1">
      <c r="B244" s="1166" t="s">
        <v>1945</v>
      </c>
      <c r="C244" s="1167" t="s">
        <v>1953</v>
      </c>
      <c r="D244" s="1103" t="s">
        <v>1926</v>
      </c>
      <c r="E244" s="1104" t="s">
        <v>1948</v>
      </c>
      <c r="F244" s="1105" t="s">
        <v>865</v>
      </c>
      <c r="G244" s="1106" t="s">
        <v>865</v>
      </c>
      <c r="H244" s="1106" t="s">
        <v>865</v>
      </c>
      <c r="I244" s="1106" t="s">
        <v>865</v>
      </c>
      <c r="J244" s="1106" t="s">
        <v>865</v>
      </c>
      <c r="K244" s="1106" t="s">
        <v>865</v>
      </c>
      <c r="L244" s="1106" t="s">
        <v>865</v>
      </c>
      <c r="M244" s="1106" t="s">
        <v>865</v>
      </c>
      <c r="N244" s="1106" t="s">
        <v>865</v>
      </c>
      <c r="O244" s="1106" t="s">
        <v>865</v>
      </c>
      <c r="P244" s="1106" t="s">
        <v>865</v>
      </c>
      <c r="Q244" s="1106" t="s">
        <v>865</v>
      </c>
      <c r="R244" s="1106" t="s">
        <v>865</v>
      </c>
      <c r="S244" s="1106" t="s">
        <v>865</v>
      </c>
      <c r="T244" s="1106" t="s">
        <v>865</v>
      </c>
      <c r="U244" s="1106" t="s">
        <v>865</v>
      </c>
      <c r="V244" s="1106" t="s">
        <v>865</v>
      </c>
      <c r="W244" s="1106" t="s">
        <v>865</v>
      </c>
      <c r="X244" s="1106" t="s">
        <v>865</v>
      </c>
      <c r="Y244" s="1106" t="s">
        <v>865</v>
      </c>
      <c r="Z244" s="1106" t="s">
        <v>865</v>
      </c>
      <c r="AA244" s="1106" t="s">
        <v>865</v>
      </c>
      <c r="AB244" s="1106" t="s">
        <v>865</v>
      </c>
      <c r="AC244" s="1106" t="s">
        <v>865</v>
      </c>
      <c r="AD244" s="1106" t="s">
        <v>865</v>
      </c>
      <c r="AE244" s="1106" t="s">
        <v>865</v>
      </c>
      <c r="AF244" s="1106" t="s">
        <v>865</v>
      </c>
      <c r="AG244" s="1106" t="s">
        <v>865</v>
      </c>
      <c r="AH244" s="1106" t="s">
        <v>865</v>
      </c>
      <c r="AI244" s="1106" t="s">
        <v>865</v>
      </c>
      <c r="AJ244" s="1188" t="s">
        <v>865</v>
      </c>
      <c r="AK244" s="3603"/>
      <c r="AL244" s="3606"/>
      <c r="AM244" s="3609"/>
      <c r="AN244" s="1108" t="s">
        <v>1969</v>
      </c>
      <c r="AO244" s="1107" t="s">
        <v>863</v>
      </c>
      <c r="AP244" s="1035"/>
      <c r="AQ244" s="3577"/>
      <c r="AR244" s="3577"/>
    </row>
    <row r="245" spans="2:44" s="1165" customFormat="1" ht="13.5" customHeight="1">
      <c r="B245" s="3580" t="s">
        <v>830</v>
      </c>
      <c r="C245" s="3583" t="s">
        <v>831</v>
      </c>
      <c r="D245" s="1109" t="s">
        <v>1935</v>
      </c>
      <c r="E245" s="1110"/>
      <c r="F245" s="1189"/>
      <c r="G245" s="1175"/>
      <c r="H245" s="1175"/>
      <c r="I245" s="1175"/>
      <c r="J245" s="1175"/>
      <c r="K245" s="1175"/>
      <c r="L245" s="1175"/>
      <c r="M245" s="1175"/>
      <c r="N245" s="1175"/>
      <c r="O245" s="1175"/>
      <c r="P245" s="1175"/>
      <c r="Q245" s="1175"/>
      <c r="R245" s="1175"/>
      <c r="S245" s="1175"/>
      <c r="T245" s="1175"/>
      <c r="U245" s="1175"/>
      <c r="V245" s="1175"/>
      <c r="W245" s="1175"/>
      <c r="X245" s="1175"/>
      <c r="Y245" s="1175"/>
      <c r="Z245" s="1175"/>
      <c r="AA245" s="1175"/>
      <c r="AB245" s="1175"/>
      <c r="AC245" s="1175"/>
      <c r="AD245" s="1175"/>
      <c r="AE245" s="1175"/>
      <c r="AF245" s="1175"/>
      <c r="AG245" s="1175"/>
      <c r="AH245" s="1175"/>
      <c r="AI245" s="1175"/>
      <c r="AJ245" s="1190"/>
      <c r="AK245" s="1114">
        <f>IF(D245="","",COUNT($F$242:$AJ$242)-AL245)</f>
        <v>0</v>
      </c>
      <c r="AL245" s="1115">
        <f>IF(D245="","",AQ245+AR245)</f>
        <v>0</v>
      </c>
      <c r="AM245" s="1115">
        <f>IF(D245="","",COUNTIF(F245:AJ245,"休"))</f>
        <v>0</v>
      </c>
      <c r="AN245" s="1116" t="str">
        <f>IF(D245="","",IFERROR(ROUND(AM245/AK245,3),""))</f>
        <v/>
      </c>
      <c r="AO245" s="3586" t="e">
        <f>ROUND(AVERAGE(AN245:AN260),3)</f>
        <v>#DIV/0!</v>
      </c>
      <c r="AP245" s="1035"/>
      <c r="AQ245" s="1117">
        <f>+COUNTIF(F245:AJ245,"－")</f>
        <v>0</v>
      </c>
      <c r="AR245" s="1117">
        <f>+COUNTIF(F245:AJ245,"外")</f>
        <v>0</v>
      </c>
    </row>
    <row r="246" spans="2:44" s="1165" customFormat="1" ht="13.5" customHeight="1">
      <c r="B246" s="3581"/>
      <c r="C246" s="3584"/>
      <c r="D246" s="1118" t="s">
        <v>1936</v>
      </c>
      <c r="E246" s="1110"/>
      <c r="F246" s="1119"/>
      <c r="G246" s="1120"/>
      <c r="H246" s="1120"/>
      <c r="I246" s="1120"/>
      <c r="J246" s="1120"/>
      <c r="K246" s="1120"/>
      <c r="L246" s="1120"/>
      <c r="M246" s="1120"/>
      <c r="N246" s="1120"/>
      <c r="O246" s="1120"/>
      <c r="P246" s="1120"/>
      <c r="Q246" s="1120"/>
      <c r="R246" s="1120"/>
      <c r="S246" s="1120"/>
      <c r="T246" s="1120"/>
      <c r="U246" s="1120"/>
      <c r="V246" s="1120"/>
      <c r="W246" s="1120"/>
      <c r="X246" s="1120"/>
      <c r="Y246" s="1120"/>
      <c r="Z246" s="1120"/>
      <c r="AA246" s="1120"/>
      <c r="AB246" s="1120"/>
      <c r="AC246" s="1120"/>
      <c r="AD246" s="1120"/>
      <c r="AE246" s="1120"/>
      <c r="AF246" s="1120"/>
      <c r="AG246" s="1120"/>
      <c r="AH246" s="1120"/>
      <c r="AI246" s="1120"/>
      <c r="AJ246" s="1172"/>
      <c r="AK246" s="1114">
        <f t="shared" ref="AK246:AK250" si="164">IF(D246="","",COUNT($F$242:$AJ$242)-AL246)</f>
        <v>0</v>
      </c>
      <c r="AL246" s="1115">
        <f t="shared" ref="AL246:AL250" si="165">IF(D246="","",AQ246+AR246)</f>
        <v>0</v>
      </c>
      <c r="AM246" s="1115">
        <f t="shared" ref="AM246:AM250" si="166">IF(D246="","",COUNTIF(F246:AJ246,"休"))</f>
        <v>0</v>
      </c>
      <c r="AN246" s="1116" t="str">
        <f t="shared" ref="AN246:AN250" si="167">IF(D246="","",IFERROR(ROUND(AM246/AK246,3),""))</f>
        <v/>
      </c>
      <c r="AO246" s="3587"/>
      <c r="AP246" s="1035"/>
      <c r="AQ246" s="1117">
        <f>+COUNTIF(F246:AJ246,"－")</f>
        <v>0</v>
      </c>
      <c r="AR246" s="1117">
        <f>+COUNTIF(F246:AJ246,"外")</f>
        <v>0</v>
      </c>
    </row>
    <row r="247" spans="2:44" s="1165" customFormat="1">
      <c r="B247" s="3581"/>
      <c r="C247" s="3584"/>
      <c r="D247" s="1124" t="s">
        <v>1937</v>
      </c>
      <c r="E247" s="1110"/>
      <c r="F247" s="1119"/>
      <c r="G247" s="1120"/>
      <c r="H247" s="1120"/>
      <c r="I247" s="1120"/>
      <c r="J247" s="1120"/>
      <c r="K247" s="1120"/>
      <c r="L247" s="1120"/>
      <c r="M247" s="1120"/>
      <c r="N247" s="1120"/>
      <c r="O247" s="1120"/>
      <c r="P247" s="1120"/>
      <c r="Q247" s="1120"/>
      <c r="R247" s="1120"/>
      <c r="S247" s="1120"/>
      <c r="T247" s="1120"/>
      <c r="U247" s="1120"/>
      <c r="V247" s="1120"/>
      <c r="W247" s="1120"/>
      <c r="X247" s="1120"/>
      <c r="Y247" s="1120"/>
      <c r="Z247" s="1120"/>
      <c r="AA247" s="1120"/>
      <c r="AB247" s="1120"/>
      <c r="AC247" s="1120"/>
      <c r="AD247" s="1120"/>
      <c r="AE247" s="1120"/>
      <c r="AF247" s="1120"/>
      <c r="AG247" s="1120"/>
      <c r="AH247" s="1120"/>
      <c r="AI247" s="1120"/>
      <c r="AJ247" s="1172"/>
      <c r="AK247" s="1114">
        <f t="shared" si="164"/>
        <v>0</v>
      </c>
      <c r="AL247" s="1115">
        <f t="shared" si="165"/>
        <v>0</v>
      </c>
      <c r="AM247" s="1115">
        <f t="shared" si="166"/>
        <v>0</v>
      </c>
      <c r="AN247" s="1116" t="str">
        <f t="shared" si="167"/>
        <v/>
      </c>
      <c r="AO247" s="3587"/>
      <c r="AP247" s="1035"/>
      <c r="AQ247" s="1117">
        <f>+COUNTIF(F247:AJ247,"－")</f>
        <v>0</v>
      </c>
      <c r="AR247" s="1117">
        <f t="shared" ref="AR247:AR250" si="168">+COUNTIF(F247:AJ247,"外")</f>
        <v>0</v>
      </c>
    </row>
    <row r="248" spans="2:44" s="1165" customFormat="1">
      <c r="B248" s="3581"/>
      <c r="C248" s="3584"/>
      <c r="D248" s="1124" t="s">
        <v>1938</v>
      </c>
      <c r="E248" s="1125"/>
      <c r="F248" s="1119"/>
      <c r="G248" s="1120"/>
      <c r="H248" s="1120"/>
      <c r="I248" s="1120"/>
      <c r="J248" s="1120"/>
      <c r="K248" s="1120"/>
      <c r="L248" s="1120"/>
      <c r="M248" s="1120"/>
      <c r="N248" s="1120"/>
      <c r="O248" s="1120"/>
      <c r="P248" s="1120"/>
      <c r="Q248" s="1120"/>
      <c r="R248" s="1120"/>
      <c r="S248" s="1120"/>
      <c r="T248" s="1120"/>
      <c r="U248" s="1120"/>
      <c r="V248" s="1120"/>
      <c r="W248" s="1120"/>
      <c r="X248" s="1120"/>
      <c r="Y248" s="1120"/>
      <c r="Z248" s="1120"/>
      <c r="AA248" s="1120"/>
      <c r="AB248" s="1120"/>
      <c r="AC248" s="1120"/>
      <c r="AD248" s="1120"/>
      <c r="AE248" s="1120"/>
      <c r="AF248" s="1120"/>
      <c r="AG248" s="1120"/>
      <c r="AH248" s="1120"/>
      <c r="AI248" s="1120"/>
      <c r="AJ248" s="1172"/>
      <c r="AK248" s="1114">
        <f t="shared" si="164"/>
        <v>0</v>
      </c>
      <c r="AL248" s="1115">
        <f t="shared" si="165"/>
        <v>0</v>
      </c>
      <c r="AM248" s="1115">
        <f t="shared" si="166"/>
        <v>0</v>
      </c>
      <c r="AN248" s="1116" t="str">
        <f t="shared" si="167"/>
        <v/>
      </c>
      <c r="AO248" s="3587"/>
      <c r="AP248" s="1035"/>
      <c r="AQ248" s="1117">
        <f>+COUNTIF(F248:AJ248,"－")</f>
        <v>0</v>
      </c>
      <c r="AR248" s="1117">
        <f t="shared" si="168"/>
        <v>0</v>
      </c>
    </row>
    <row r="249" spans="2:44" s="1165" customFormat="1">
      <c r="B249" s="3581"/>
      <c r="C249" s="3584"/>
      <c r="D249" s="1124" t="s">
        <v>1939</v>
      </c>
      <c r="E249" s="1110"/>
      <c r="F249" s="1119"/>
      <c r="G249" s="1120"/>
      <c r="H249" s="1120"/>
      <c r="I249" s="1120"/>
      <c r="J249" s="1120"/>
      <c r="K249" s="1120"/>
      <c r="L249" s="1120"/>
      <c r="M249" s="1120"/>
      <c r="N249" s="1120"/>
      <c r="O249" s="1120"/>
      <c r="P249" s="1120"/>
      <c r="Q249" s="1120"/>
      <c r="R249" s="1120"/>
      <c r="S249" s="1120"/>
      <c r="T249" s="1120"/>
      <c r="U249" s="1120"/>
      <c r="V249" s="1120"/>
      <c r="W249" s="1120"/>
      <c r="X249" s="1120"/>
      <c r="Y249" s="1120"/>
      <c r="Z249" s="1120"/>
      <c r="AA249" s="1120"/>
      <c r="AB249" s="1120"/>
      <c r="AC249" s="1120"/>
      <c r="AD249" s="1120"/>
      <c r="AE249" s="1120"/>
      <c r="AF249" s="1120"/>
      <c r="AG249" s="1120"/>
      <c r="AH249" s="1120"/>
      <c r="AI249" s="1120"/>
      <c r="AJ249" s="1172"/>
      <c r="AK249" s="1114">
        <f t="shared" si="164"/>
        <v>0</v>
      </c>
      <c r="AL249" s="1115">
        <f t="shared" si="165"/>
        <v>0</v>
      </c>
      <c r="AM249" s="1115">
        <f t="shared" si="166"/>
        <v>0</v>
      </c>
      <c r="AN249" s="1116" t="str">
        <f t="shared" si="167"/>
        <v/>
      </c>
      <c r="AO249" s="3587"/>
      <c r="AP249" s="1035"/>
      <c r="AQ249" s="1117">
        <f t="shared" ref="AQ249:AQ250" si="169">+COUNTIF(F249:AJ249,"－")</f>
        <v>0</v>
      </c>
      <c r="AR249" s="1117">
        <f t="shared" si="168"/>
        <v>0</v>
      </c>
    </row>
    <row r="250" spans="2:44" s="1165" customFormat="1">
      <c r="B250" s="3582"/>
      <c r="C250" s="3585"/>
      <c r="D250" s="1126">
        <f>E$29</f>
        <v>0</v>
      </c>
      <c r="E250" s="1127"/>
      <c r="F250" s="1191"/>
      <c r="G250" s="1180"/>
      <c r="H250" s="1180"/>
      <c r="I250" s="1180"/>
      <c r="J250" s="1180"/>
      <c r="K250" s="1180"/>
      <c r="L250" s="1180"/>
      <c r="M250" s="1180"/>
      <c r="N250" s="1180"/>
      <c r="O250" s="1180"/>
      <c r="P250" s="1180"/>
      <c r="Q250" s="1180"/>
      <c r="R250" s="1180"/>
      <c r="S250" s="1180"/>
      <c r="T250" s="1180"/>
      <c r="U250" s="1180"/>
      <c r="V250" s="1180"/>
      <c r="W250" s="1180"/>
      <c r="X250" s="1180"/>
      <c r="Y250" s="1180"/>
      <c r="Z250" s="1180"/>
      <c r="AA250" s="1180"/>
      <c r="AB250" s="1180"/>
      <c r="AC250" s="1180"/>
      <c r="AD250" s="1180"/>
      <c r="AE250" s="1180"/>
      <c r="AF250" s="1180"/>
      <c r="AG250" s="1180"/>
      <c r="AH250" s="1180"/>
      <c r="AI250" s="1180"/>
      <c r="AJ250" s="1192"/>
      <c r="AK250" s="1114">
        <f t="shared" si="164"/>
        <v>0</v>
      </c>
      <c r="AL250" s="1115">
        <f t="shared" si="165"/>
        <v>0</v>
      </c>
      <c r="AM250" s="1132">
        <f t="shared" si="166"/>
        <v>0</v>
      </c>
      <c r="AN250" s="1116" t="str">
        <f t="shared" si="167"/>
        <v/>
      </c>
      <c r="AO250" s="3587"/>
      <c r="AP250" s="1035"/>
      <c r="AQ250" s="1117">
        <f t="shared" si="169"/>
        <v>0</v>
      </c>
      <c r="AR250" s="1117">
        <f t="shared" si="168"/>
        <v>0</v>
      </c>
    </row>
    <row r="251" spans="2:44" s="1165" customFormat="1" ht="14.4">
      <c r="B251" s="3580" t="s">
        <v>832</v>
      </c>
      <c r="C251" s="3583" t="s">
        <v>833</v>
      </c>
      <c r="D251" s="1103" t="s">
        <v>1926</v>
      </c>
      <c r="E251" s="1133" t="s">
        <v>1948</v>
      </c>
      <c r="F251" s="1105" t="s">
        <v>1966</v>
      </c>
      <c r="G251" s="1106" t="s">
        <v>1965</v>
      </c>
      <c r="H251" s="1106" t="s">
        <v>1964</v>
      </c>
      <c r="I251" s="1106" t="s">
        <v>1964</v>
      </c>
      <c r="J251" s="1106" t="s">
        <v>1966</v>
      </c>
      <c r="K251" s="1106" t="s">
        <v>1965</v>
      </c>
      <c r="L251" s="1106" t="s">
        <v>1967</v>
      </c>
      <c r="M251" s="1106" t="s">
        <v>1967</v>
      </c>
      <c r="N251" s="1106" t="s">
        <v>1965</v>
      </c>
      <c r="O251" s="1106" t="s">
        <v>1967</v>
      </c>
      <c r="P251" s="1106" t="s">
        <v>1967</v>
      </c>
      <c r="Q251" s="1106" t="s">
        <v>1966</v>
      </c>
      <c r="R251" s="1106" t="s">
        <v>1966</v>
      </c>
      <c r="S251" s="1106" t="s">
        <v>1967</v>
      </c>
      <c r="T251" s="1106" t="s">
        <v>1966</v>
      </c>
      <c r="U251" s="1106" t="s">
        <v>1966</v>
      </c>
      <c r="V251" s="1106" t="s">
        <v>1966</v>
      </c>
      <c r="W251" s="1106" t="s">
        <v>1967</v>
      </c>
      <c r="X251" s="1106" t="s">
        <v>1966</v>
      </c>
      <c r="Y251" s="1106" t="s">
        <v>1965</v>
      </c>
      <c r="Z251" s="1106" t="s">
        <v>1966</v>
      </c>
      <c r="AA251" s="1106" t="s">
        <v>1966</v>
      </c>
      <c r="AB251" s="1106" t="s">
        <v>1964</v>
      </c>
      <c r="AC251" s="1106" t="s">
        <v>1964</v>
      </c>
      <c r="AD251" s="1106" t="s">
        <v>1967</v>
      </c>
      <c r="AE251" s="1106" t="s">
        <v>1965</v>
      </c>
      <c r="AF251" s="1106" t="s">
        <v>1967</v>
      </c>
      <c r="AG251" s="1106" t="s">
        <v>1965</v>
      </c>
      <c r="AH251" s="1106" t="s">
        <v>1964</v>
      </c>
      <c r="AI251" s="1106" t="s">
        <v>1964</v>
      </c>
      <c r="AJ251" s="1188" t="s">
        <v>1966</v>
      </c>
      <c r="AK251" s="1135"/>
      <c r="AL251" s="1117"/>
      <c r="AM251" s="1136"/>
      <c r="AN251" s="1137"/>
      <c r="AO251" s="3587"/>
      <c r="AP251" s="1035"/>
      <c r="AQ251" s="1039"/>
      <c r="AR251" s="1039"/>
    </row>
    <row r="252" spans="2:44" s="1165" customFormat="1">
      <c r="B252" s="3581"/>
      <c r="C252" s="3584"/>
      <c r="D252" s="1138" t="s">
        <v>1935</v>
      </c>
      <c r="E252" s="1110"/>
      <c r="F252" s="1179"/>
      <c r="G252" s="1130"/>
      <c r="H252" s="1130"/>
      <c r="I252" s="1130"/>
      <c r="J252" s="1130"/>
      <c r="K252" s="1130"/>
      <c r="L252" s="1130"/>
      <c r="M252" s="1130"/>
      <c r="N252" s="1130"/>
      <c r="O252" s="1130"/>
      <c r="P252" s="1130"/>
      <c r="Q252" s="1130"/>
      <c r="R252" s="1130"/>
      <c r="S252" s="1130"/>
      <c r="T252" s="1130"/>
      <c r="U252" s="1130"/>
      <c r="V252" s="1130"/>
      <c r="W252" s="1130"/>
      <c r="X252" s="1130"/>
      <c r="Y252" s="1130"/>
      <c r="Z252" s="1130"/>
      <c r="AA252" s="1130"/>
      <c r="AB252" s="1130"/>
      <c r="AC252" s="1130"/>
      <c r="AD252" s="1130"/>
      <c r="AE252" s="1130"/>
      <c r="AF252" s="1130"/>
      <c r="AG252" s="1130"/>
      <c r="AH252" s="1130"/>
      <c r="AI252" s="1130"/>
      <c r="AJ252" s="1193"/>
      <c r="AK252" s="1114">
        <f>IF(D252="","",COUNT($F$242:$AJ$242)-AL252)</f>
        <v>0</v>
      </c>
      <c r="AL252" s="1115">
        <f>IF(D252="","",AQ252+AR252)</f>
        <v>0</v>
      </c>
      <c r="AM252" s="1115">
        <f>IF(D252="","",COUNTIF(F252:AJ252,"休"))</f>
        <v>0</v>
      </c>
      <c r="AN252" s="1116" t="str">
        <f>IF(D252="","",IFERROR(ROUND(AM252/AK252,3),""))</f>
        <v/>
      </c>
      <c r="AO252" s="3587"/>
      <c r="AP252" s="1035"/>
      <c r="AQ252" s="1117">
        <f>+COUNTIF(F252:AJ252,"－")</f>
        <v>0</v>
      </c>
      <c r="AR252" s="1117">
        <f>+COUNTIF(F252:AJ252,"外")</f>
        <v>0</v>
      </c>
    </row>
    <row r="253" spans="2:44" s="1165" customFormat="1">
      <c r="B253" s="3581"/>
      <c r="C253" s="3584"/>
      <c r="D253" s="1118" t="s">
        <v>1936</v>
      </c>
      <c r="E253" s="1139"/>
      <c r="F253" s="1119"/>
      <c r="G253" s="1120"/>
      <c r="H253" s="1120"/>
      <c r="I253" s="1120"/>
      <c r="J253" s="1120"/>
      <c r="K253" s="1120"/>
      <c r="L253" s="1120"/>
      <c r="M253" s="1120"/>
      <c r="N253" s="1120"/>
      <c r="O253" s="1120"/>
      <c r="P253" s="1120"/>
      <c r="Q253" s="1120"/>
      <c r="R253" s="1120"/>
      <c r="S253" s="1120"/>
      <c r="T253" s="1120"/>
      <c r="U253" s="1120"/>
      <c r="V253" s="1120"/>
      <c r="W253" s="1120"/>
      <c r="X253" s="1120"/>
      <c r="Y253" s="1120"/>
      <c r="Z253" s="1120"/>
      <c r="AA253" s="1120"/>
      <c r="AB253" s="1120"/>
      <c r="AC253" s="1120"/>
      <c r="AD253" s="1120"/>
      <c r="AE253" s="1120"/>
      <c r="AF253" s="1120"/>
      <c r="AG253" s="1120"/>
      <c r="AH253" s="1120"/>
      <c r="AI253" s="1120"/>
      <c r="AJ253" s="1172"/>
      <c r="AK253" s="1114">
        <f t="shared" ref="AK253:AK255" si="170">IF(D253="","",COUNT($F$242:$AJ$242)-AL253)</f>
        <v>0</v>
      </c>
      <c r="AL253" s="1115">
        <f t="shared" ref="AL253:AL255" si="171">IF(D253="","",AQ253+AR253)</f>
        <v>0</v>
      </c>
      <c r="AM253" s="1115">
        <f t="shared" ref="AM253:AM255" si="172">IF(D253="","",COUNTIF(F253:AJ253,"休"))</f>
        <v>0</v>
      </c>
      <c r="AN253" s="1116" t="str">
        <f t="shared" ref="AN253:AN255" si="173">IF(D253="","",IFERROR(ROUND(AM253/AK253,3),""))</f>
        <v/>
      </c>
      <c r="AO253" s="3587"/>
      <c r="AP253" s="1035"/>
      <c r="AQ253" s="1117">
        <f>+COUNTIF(F253:AJ253,"－")</f>
        <v>0</v>
      </c>
      <c r="AR253" s="1117">
        <f>+COUNTIF(F253:AJ253,"外")</f>
        <v>0</v>
      </c>
    </row>
    <row r="254" spans="2:44" s="1165" customFormat="1">
      <c r="B254" s="3581"/>
      <c r="C254" s="3584"/>
      <c r="D254" s="1035"/>
      <c r="E254" s="1139"/>
      <c r="F254" s="1119"/>
      <c r="G254" s="1120"/>
      <c r="H254" s="1120"/>
      <c r="I254" s="1120"/>
      <c r="J254" s="1120"/>
      <c r="K254" s="1120"/>
      <c r="L254" s="1120"/>
      <c r="M254" s="1120"/>
      <c r="N254" s="1120"/>
      <c r="O254" s="1120"/>
      <c r="P254" s="1120"/>
      <c r="Q254" s="1120"/>
      <c r="R254" s="1120"/>
      <c r="S254" s="1120"/>
      <c r="T254" s="1120"/>
      <c r="U254" s="1120"/>
      <c r="V254" s="1120"/>
      <c r="W254" s="1120"/>
      <c r="X254" s="1120"/>
      <c r="Y254" s="1120"/>
      <c r="Z254" s="1120"/>
      <c r="AA254" s="1120"/>
      <c r="AB254" s="1120"/>
      <c r="AC254" s="1120"/>
      <c r="AD254" s="1120"/>
      <c r="AE254" s="1120"/>
      <c r="AF254" s="1120"/>
      <c r="AG254" s="1120"/>
      <c r="AH254" s="1120"/>
      <c r="AI254" s="1120"/>
      <c r="AJ254" s="1172"/>
      <c r="AK254" s="1114" t="str">
        <f t="shared" si="170"/>
        <v/>
      </c>
      <c r="AL254" s="1115" t="str">
        <f t="shared" si="171"/>
        <v/>
      </c>
      <c r="AM254" s="1115" t="str">
        <f t="shared" si="172"/>
        <v/>
      </c>
      <c r="AN254" s="1116" t="str">
        <f t="shared" si="173"/>
        <v/>
      </c>
      <c r="AO254" s="3587"/>
      <c r="AP254" s="1035"/>
      <c r="AQ254" s="1117">
        <f>+COUNTIF(F254:AJ254,"－")</f>
        <v>0</v>
      </c>
      <c r="AR254" s="1117">
        <f>+COUNTIF(F254:AJ254,"外")</f>
        <v>0</v>
      </c>
    </row>
    <row r="255" spans="2:44" s="1165" customFormat="1">
      <c r="B255" s="3581"/>
      <c r="C255" s="3585"/>
      <c r="D255" s="1140"/>
      <c r="E255" s="1141"/>
      <c r="F255" s="1191"/>
      <c r="G255" s="1180"/>
      <c r="H255" s="1180"/>
      <c r="I255" s="1180"/>
      <c r="J255" s="1180"/>
      <c r="K255" s="1180"/>
      <c r="L255" s="1180"/>
      <c r="M255" s="1180"/>
      <c r="N255" s="1180"/>
      <c r="O255" s="1180"/>
      <c r="P255" s="1180"/>
      <c r="Q255" s="1180"/>
      <c r="R255" s="1180"/>
      <c r="S255" s="1180"/>
      <c r="T255" s="1180"/>
      <c r="U255" s="1180"/>
      <c r="V255" s="1180"/>
      <c r="W255" s="1180"/>
      <c r="X255" s="1180"/>
      <c r="Y255" s="1180"/>
      <c r="Z255" s="1180"/>
      <c r="AA255" s="1180"/>
      <c r="AB255" s="1180"/>
      <c r="AC255" s="1180"/>
      <c r="AD255" s="1180"/>
      <c r="AE255" s="1180"/>
      <c r="AF255" s="1180"/>
      <c r="AG255" s="1180"/>
      <c r="AH255" s="1180"/>
      <c r="AI255" s="1180"/>
      <c r="AJ255" s="1192"/>
      <c r="AK255" s="1114" t="str">
        <f t="shared" si="170"/>
        <v/>
      </c>
      <c r="AL255" s="1115" t="str">
        <f t="shared" si="171"/>
        <v/>
      </c>
      <c r="AM255" s="1115" t="str">
        <f t="shared" si="172"/>
        <v/>
      </c>
      <c r="AN255" s="1116" t="str">
        <f t="shared" si="173"/>
        <v/>
      </c>
      <c r="AO255" s="3587"/>
      <c r="AP255" s="1035"/>
      <c r="AQ255" s="1117">
        <f>+COUNTIF(F255:AJ255,"－")</f>
        <v>0</v>
      </c>
      <c r="AR255" s="1117">
        <f>+COUNTIF(F255:AJ255,"外")</f>
        <v>0</v>
      </c>
    </row>
    <row r="256" spans="2:44" s="1165" customFormat="1" ht="14.4">
      <c r="B256" s="3581"/>
      <c r="C256" s="3583" t="s">
        <v>834</v>
      </c>
      <c r="D256" s="1103" t="s">
        <v>1926</v>
      </c>
      <c r="E256" s="1143" t="s">
        <v>1948</v>
      </c>
      <c r="F256" s="1105" t="s">
        <v>865</v>
      </c>
      <c r="G256" s="1106" t="s">
        <v>865</v>
      </c>
      <c r="H256" s="1106" t="s">
        <v>865</v>
      </c>
      <c r="I256" s="1106" t="s">
        <v>865</v>
      </c>
      <c r="J256" s="1106" t="s">
        <v>865</v>
      </c>
      <c r="K256" s="1106" t="s">
        <v>865</v>
      </c>
      <c r="L256" s="1106" t="s">
        <v>865</v>
      </c>
      <c r="M256" s="1106" t="s">
        <v>865</v>
      </c>
      <c r="N256" s="1106" t="s">
        <v>865</v>
      </c>
      <c r="O256" s="1106" t="s">
        <v>865</v>
      </c>
      <c r="P256" s="1106" t="s">
        <v>865</v>
      </c>
      <c r="Q256" s="1106" t="s">
        <v>865</v>
      </c>
      <c r="R256" s="1106" t="s">
        <v>865</v>
      </c>
      <c r="S256" s="1106" t="s">
        <v>865</v>
      </c>
      <c r="T256" s="1106" t="s">
        <v>865</v>
      </c>
      <c r="U256" s="1106" t="s">
        <v>865</v>
      </c>
      <c r="V256" s="1106" t="s">
        <v>865</v>
      </c>
      <c r="W256" s="1106" t="s">
        <v>865</v>
      </c>
      <c r="X256" s="1106" t="s">
        <v>865</v>
      </c>
      <c r="Y256" s="1106" t="s">
        <v>865</v>
      </c>
      <c r="Z256" s="1106" t="s">
        <v>865</v>
      </c>
      <c r="AA256" s="1106" t="s">
        <v>865</v>
      </c>
      <c r="AB256" s="1106" t="s">
        <v>865</v>
      </c>
      <c r="AC256" s="1106" t="s">
        <v>865</v>
      </c>
      <c r="AD256" s="1106" t="s">
        <v>865</v>
      </c>
      <c r="AE256" s="1106" t="s">
        <v>865</v>
      </c>
      <c r="AF256" s="1106" t="s">
        <v>865</v>
      </c>
      <c r="AG256" s="1106" t="s">
        <v>865</v>
      </c>
      <c r="AH256" s="1106" t="s">
        <v>865</v>
      </c>
      <c r="AI256" s="1106" t="s">
        <v>865</v>
      </c>
      <c r="AJ256" s="1188" t="s">
        <v>865</v>
      </c>
      <c r="AK256" s="1135"/>
      <c r="AL256" s="1117"/>
      <c r="AM256" s="1144"/>
      <c r="AN256" s="1137"/>
      <c r="AO256" s="3587"/>
      <c r="AP256" s="1035"/>
      <c r="AQ256" s="1039"/>
      <c r="AR256" s="1039"/>
    </row>
    <row r="257" spans="2:44" s="1165" customFormat="1">
      <c r="B257" s="3581"/>
      <c r="C257" s="3584"/>
      <c r="D257" s="1145" t="s">
        <v>1936</v>
      </c>
      <c r="E257" s="1110"/>
      <c r="F257" s="1179"/>
      <c r="G257" s="1130"/>
      <c r="H257" s="1130"/>
      <c r="I257" s="1130"/>
      <c r="J257" s="1130"/>
      <c r="K257" s="1130"/>
      <c r="L257" s="1130"/>
      <c r="M257" s="1130"/>
      <c r="N257" s="1130"/>
      <c r="O257" s="1130"/>
      <c r="P257" s="1130"/>
      <c r="Q257" s="1130"/>
      <c r="R257" s="1130"/>
      <c r="S257" s="1130"/>
      <c r="T257" s="1130"/>
      <c r="U257" s="1130"/>
      <c r="V257" s="1130"/>
      <c r="W257" s="1130"/>
      <c r="X257" s="1130"/>
      <c r="Y257" s="1130"/>
      <c r="Z257" s="1130"/>
      <c r="AA257" s="1130"/>
      <c r="AB257" s="1130"/>
      <c r="AC257" s="1130"/>
      <c r="AD257" s="1130"/>
      <c r="AE257" s="1130"/>
      <c r="AF257" s="1130"/>
      <c r="AG257" s="1130"/>
      <c r="AH257" s="1130"/>
      <c r="AI257" s="1130"/>
      <c r="AJ257" s="1193"/>
      <c r="AK257" s="1114">
        <f>IF(D257="","",COUNT($F$242:$AJ$242)-AL257)</f>
        <v>0</v>
      </c>
      <c r="AL257" s="1115">
        <f>IF(D257="","",AQ257+AR257)</f>
        <v>0</v>
      </c>
      <c r="AM257" s="1115">
        <f>IF(D257="","",COUNTIF(F257:AJ257,"休"))</f>
        <v>0</v>
      </c>
      <c r="AN257" s="1116" t="str">
        <f>IF(D257="","",IFERROR(ROUND(AM257/AK257,3),""))</f>
        <v/>
      </c>
      <c r="AO257" s="3587"/>
      <c r="AP257" s="1035"/>
      <c r="AQ257" s="1117">
        <f>+COUNTIF(F257:AJ257,"－")</f>
        <v>0</v>
      </c>
      <c r="AR257" s="1117">
        <f>+COUNTIF(F257:AJ257,"外")</f>
        <v>0</v>
      </c>
    </row>
    <row r="258" spans="2:44" s="1165" customFormat="1">
      <c r="B258" s="3581"/>
      <c r="C258" s="3584"/>
      <c r="D258" s="1035"/>
      <c r="E258" s="1139"/>
      <c r="F258" s="1119"/>
      <c r="G258" s="1120"/>
      <c r="H258" s="1120"/>
      <c r="I258" s="1120"/>
      <c r="J258" s="1120"/>
      <c r="K258" s="1120"/>
      <c r="L258" s="1120"/>
      <c r="M258" s="1120"/>
      <c r="N258" s="1120"/>
      <c r="O258" s="1120"/>
      <c r="P258" s="1120"/>
      <c r="Q258" s="1120"/>
      <c r="R258" s="1120"/>
      <c r="S258" s="1120"/>
      <c r="T258" s="1120"/>
      <c r="U258" s="1120"/>
      <c r="V258" s="1120"/>
      <c r="W258" s="1120"/>
      <c r="X258" s="1120"/>
      <c r="Y258" s="1120"/>
      <c r="Z258" s="1120"/>
      <c r="AA258" s="1120"/>
      <c r="AB258" s="1120"/>
      <c r="AC258" s="1120"/>
      <c r="AD258" s="1120"/>
      <c r="AE258" s="1120"/>
      <c r="AF258" s="1120"/>
      <c r="AG258" s="1120"/>
      <c r="AH258" s="1120"/>
      <c r="AI258" s="1120"/>
      <c r="AJ258" s="1172"/>
      <c r="AK258" s="1114" t="str">
        <f t="shared" ref="AK258:AK260" si="174">IF(D258="","",COUNT($F$242:$AJ$242)-AL258)</f>
        <v/>
      </c>
      <c r="AL258" s="1115" t="str">
        <f t="shared" ref="AL258:AL260" si="175">IF(D258="","",AQ258+AR258)</f>
        <v/>
      </c>
      <c r="AM258" s="1115" t="str">
        <f t="shared" ref="AM258:AM260" si="176">IF(D258="","",COUNTIF(F258:AJ258,"休"))</f>
        <v/>
      </c>
      <c r="AN258" s="1116" t="str">
        <f t="shared" ref="AN258:AN260" si="177">IF(D258="","",IFERROR(ROUND(AM258/AK258,3),""))</f>
        <v/>
      </c>
      <c r="AO258" s="3587"/>
      <c r="AP258" s="1035"/>
      <c r="AQ258" s="1117">
        <f>+COUNTIF(F258:AJ258,"－")</f>
        <v>0</v>
      </c>
      <c r="AR258" s="1117">
        <f>+COUNTIF(F258:AJ258,"外")</f>
        <v>0</v>
      </c>
    </row>
    <row r="259" spans="2:44" s="1165" customFormat="1">
      <c r="B259" s="3581"/>
      <c r="C259" s="3584"/>
      <c r="D259" s="1147"/>
      <c r="E259" s="1139"/>
      <c r="F259" s="1119"/>
      <c r="G259" s="1120"/>
      <c r="H259" s="1120"/>
      <c r="I259" s="1120"/>
      <c r="J259" s="1120"/>
      <c r="K259" s="1120"/>
      <c r="L259" s="1120"/>
      <c r="M259" s="1120"/>
      <c r="N259" s="1120"/>
      <c r="O259" s="1120"/>
      <c r="P259" s="1120"/>
      <c r="Q259" s="1120"/>
      <c r="R259" s="1120"/>
      <c r="S259" s="1120"/>
      <c r="T259" s="1120"/>
      <c r="U259" s="1120"/>
      <c r="V259" s="1120"/>
      <c r="W259" s="1120"/>
      <c r="X259" s="1120"/>
      <c r="Y259" s="1120"/>
      <c r="Z259" s="1120"/>
      <c r="AA259" s="1120"/>
      <c r="AB259" s="1120"/>
      <c r="AC259" s="1120"/>
      <c r="AD259" s="1120"/>
      <c r="AE259" s="1120"/>
      <c r="AF259" s="1120"/>
      <c r="AG259" s="1120"/>
      <c r="AH259" s="1120"/>
      <c r="AI259" s="1120"/>
      <c r="AJ259" s="1172"/>
      <c r="AK259" s="1114" t="str">
        <f t="shared" si="174"/>
        <v/>
      </c>
      <c r="AL259" s="1115" t="str">
        <f t="shared" si="175"/>
        <v/>
      </c>
      <c r="AM259" s="1115" t="str">
        <f t="shared" si="176"/>
        <v/>
      </c>
      <c r="AN259" s="1116" t="str">
        <f t="shared" si="177"/>
        <v/>
      </c>
      <c r="AO259" s="3587"/>
      <c r="AP259" s="1035"/>
      <c r="AQ259" s="1117">
        <f>+COUNTIF(F259:AJ259,"－")</f>
        <v>0</v>
      </c>
      <c r="AR259" s="1117">
        <f>+COUNTIF(F259:AJ259,"外")</f>
        <v>0</v>
      </c>
    </row>
    <row r="260" spans="2:44" s="1165" customFormat="1" ht="13.8" thickBot="1">
      <c r="B260" s="3582"/>
      <c r="C260" s="3585"/>
      <c r="D260" s="1140"/>
      <c r="E260" s="1141"/>
      <c r="F260" s="1191"/>
      <c r="G260" s="1180"/>
      <c r="H260" s="1180"/>
      <c r="I260" s="1180"/>
      <c r="J260" s="1180"/>
      <c r="K260" s="1180"/>
      <c r="L260" s="1180"/>
      <c r="M260" s="1180"/>
      <c r="N260" s="1180"/>
      <c r="O260" s="1180"/>
      <c r="P260" s="1180"/>
      <c r="Q260" s="1180"/>
      <c r="R260" s="1180"/>
      <c r="S260" s="1180"/>
      <c r="T260" s="1180"/>
      <c r="U260" s="1180"/>
      <c r="V260" s="1180"/>
      <c r="W260" s="1180"/>
      <c r="X260" s="1180"/>
      <c r="Y260" s="1180"/>
      <c r="Z260" s="1180"/>
      <c r="AA260" s="1180"/>
      <c r="AB260" s="1180"/>
      <c r="AC260" s="1180"/>
      <c r="AD260" s="1180"/>
      <c r="AE260" s="1180"/>
      <c r="AF260" s="1180"/>
      <c r="AG260" s="1180"/>
      <c r="AH260" s="1180"/>
      <c r="AI260" s="1180"/>
      <c r="AJ260" s="1192"/>
      <c r="AK260" s="1150" t="str">
        <f t="shared" si="174"/>
        <v/>
      </c>
      <c r="AL260" s="1132" t="str">
        <f t="shared" si="175"/>
        <v/>
      </c>
      <c r="AM260" s="1132" t="str">
        <f t="shared" si="176"/>
        <v/>
      </c>
      <c r="AN260" s="1116" t="str">
        <f t="shared" si="177"/>
        <v/>
      </c>
      <c r="AO260" s="3588"/>
      <c r="AP260" s="1035"/>
      <c r="AQ260" s="1117">
        <f>+COUNTIF(F260:AJ260,"－")</f>
        <v>0</v>
      </c>
      <c r="AR260" s="1117">
        <f>+COUNTIF(F260:AJ260,"外")</f>
        <v>0</v>
      </c>
    </row>
    <row r="261" spans="2:44" ht="13.8" thickBot="1">
      <c r="B261" s="1152"/>
      <c r="C261" s="1153"/>
      <c r="D261" s="1147"/>
      <c r="E261" s="1089"/>
      <c r="F261" s="1113"/>
      <c r="G261" s="1113"/>
      <c r="H261" s="1113"/>
      <c r="I261" s="1113"/>
      <c r="J261" s="1113"/>
      <c r="K261" s="1113"/>
      <c r="L261" s="1113"/>
      <c r="M261" s="1113"/>
      <c r="N261" s="1113"/>
      <c r="O261" s="1113"/>
      <c r="P261" s="1113"/>
      <c r="Q261" s="1113"/>
      <c r="R261" s="1113"/>
      <c r="S261" s="1113"/>
      <c r="T261" s="1113"/>
      <c r="U261" s="1113"/>
      <c r="V261" s="1113"/>
      <c r="W261" s="1113"/>
      <c r="X261" s="1113"/>
      <c r="Y261" s="1113"/>
      <c r="Z261" s="1113"/>
      <c r="AA261" s="1113"/>
      <c r="AB261" s="1113"/>
      <c r="AC261" s="1113"/>
      <c r="AD261" s="1113"/>
      <c r="AE261" s="1113"/>
      <c r="AF261" s="1113"/>
      <c r="AG261" s="1113"/>
      <c r="AH261" s="1113"/>
      <c r="AI261" s="1113"/>
      <c r="AJ261" s="1113"/>
      <c r="AK261" s="1154"/>
      <c r="AL261" s="1155"/>
      <c r="AN261" s="1156" t="s">
        <v>1952</v>
      </c>
      <c r="AO261" s="1157" t="e">
        <f>IF(AO245&gt;=0.285,"OK","NG")</f>
        <v>#DIV/0!</v>
      </c>
      <c r="AQ261" s="1155"/>
      <c r="AR261" s="1155"/>
    </row>
    <row r="262" spans="2:44">
      <c r="B262" s="1152"/>
      <c r="C262" s="1153"/>
      <c r="D262" s="1147"/>
      <c r="E262" s="1089"/>
      <c r="F262" s="1113"/>
      <c r="G262" s="1113"/>
      <c r="H262" s="1113"/>
      <c r="I262" s="1113"/>
      <c r="J262" s="1113"/>
      <c r="K262" s="1113"/>
      <c r="L262" s="1113"/>
      <c r="M262" s="1113"/>
      <c r="N262" s="1113"/>
      <c r="O262" s="1113"/>
      <c r="P262" s="1113"/>
      <c r="Q262" s="1113"/>
      <c r="R262" s="1113"/>
      <c r="S262" s="1113"/>
      <c r="T262" s="1113"/>
      <c r="U262" s="1113"/>
      <c r="V262" s="1113"/>
      <c r="W262" s="1113"/>
      <c r="X262" s="1113"/>
      <c r="Y262" s="1113"/>
      <c r="Z262" s="1113"/>
      <c r="AA262" s="1113"/>
      <c r="AB262" s="1113"/>
      <c r="AC262" s="1113"/>
      <c r="AD262" s="1113"/>
      <c r="AE262" s="1113"/>
      <c r="AF262" s="1113"/>
      <c r="AG262" s="1113"/>
      <c r="AH262" s="1113"/>
      <c r="AI262" s="1113"/>
      <c r="AJ262" s="1113"/>
      <c r="AK262" s="1154"/>
      <c r="AL262" s="1155"/>
      <c r="AN262" s="1187"/>
      <c r="AO262" s="1116"/>
      <c r="AQ262" s="1155"/>
      <c r="AR262" s="1155"/>
    </row>
    <row r="263" spans="2:44" hidden="1">
      <c r="F263" s="1036" t="e">
        <f>YEAR(F266)</f>
        <v>#VALUE!</v>
      </c>
      <c r="G263" s="1036" t="e">
        <f>MONTH(F266)</f>
        <v>#VALUE!</v>
      </c>
    </row>
    <row r="264" spans="2:44">
      <c r="B264" s="3589"/>
      <c r="C264" s="3590"/>
      <c r="D264" s="3591"/>
      <c r="E264" s="1159" t="s">
        <v>1940</v>
      </c>
      <c r="F264" s="3598" t="e">
        <f>F266</f>
        <v>#VALUE!</v>
      </c>
      <c r="G264" s="3599"/>
      <c r="H264" s="3599"/>
      <c r="I264" s="3599"/>
      <c r="J264" s="3599"/>
      <c r="K264" s="3599"/>
      <c r="L264" s="3599"/>
      <c r="M264" s="3599"/>
      <c r="N264" s="3599"/>
      <c r="O264" s="3599"/>
      <c r="P264" s="3599"/>
      <c r="Q264" s="3599"/>
      <c r="R264" s="3599"/>
      <c r="S264" s="3599"/>
      <c r="T264" s="3599"/>
      <c r="U264" s="3599"/>
      <c r="V264" s="3599"/>
      <c r="W264" s="3599"/>
      <c r="X264" s="3599"/>
      <c r="Y264" s="3599"/>
      <c r="Z264" s="3599"/>
      <c r="AA264" s="3599"/>
      <c r="AB264" s="3599"/>
      <c r="AC264" s="3599"/>
      <c r="AD264" s="3599"/>
      <c r="AE264" s="3599"/>
      <c r="AF264" s="3599"/>
      <c r="AG264" s="3599"/>
      <c r="AH264" s="3599"/>
      <c r="AI264" s="3599"/>
      <c r="AJ264" s="3599"/>
      <c r="AK264" s="3601" t="s">
        <v>835</v>
      </c>
      <c r="AL264" s="3604" t="s">
        <v>836</v>
      </c>
      <c r="AM264" s="3607" t="s">
        <v>828</v>
      </c>
      <c r="AN264" s="3555" t="s">
        <v>1941</v>
      </c>
      <c r="AO264" s="3553" t="s">
        <v>1942</v>
      </c>
      <c r="AQ264" s="3576" t="s">
        <v>1943</v>
      </c>
      <c r="AR264" s="3576" t="s">
        <v>864</v>
      </c>
    </row>
    <row r="265" spans="2:44" ht="13.5" hidden="1" customHeight="1">
      <c r="B265" s="3592"/>
      <c r="C265" s="3593"/>
      <c r="D265" s="3594"/>
      <c r="E265" s="1160"/>
      <c r="F265" s="1096" t="e">
        <f>DATE($F263,$G263,1)</f>
        <v>#VALUE!</v>
      </c>
      <c r="G265" s="1096" t="e">
        <f t="shared" ref="G265:AJ265" si="178">F265+1</f>
        <v>#VALUE!</v>
      </c>
      <c r="H265" s="1096" t="e">
        <f t="shared" si="178"/>
        <v>#VALUE!</v>
      </c>
      <c r="I265" s="1096" t="e">
        <f t="shared" si="178"/>
        <v>#VALUE!</v>
      </c>
      <c r="J265" s="1096" t="e">
        <f t="shared" si="178"/>
        <v>#VALUE!</v>
      </c>
      <c r="K265" s="1096" t="e">
        <f t="shared" si="178"/>
        <v>#VALUE!</v>
      </c>
      <c r="L265" s="1096" t="e">
        <f t="shared" si="178"/>
        <v>#VALUE!</v>
      </c>
      <c r="M265" s="1096" t="e">
        <f t="shared" si="178"/>
        <v>#VALUE!</v>
      </c>
      <c r="N265" s="1096" t="e">
        <f t="shared" si="178"/>
        <v>#VALUE!</v>
      </c>
      <c r="O265" s="1096" t="e">
        <f t="shared" si="178"/>
        <v>#VALUE!</v>
      </c>
      <c r="P265" s="1096" t="e">
        <f t="shared" si="178"/>
        <v>#VALUE!</v>
      </c>
      <c r="Q265" s="1096" t="e">
        <f t="shared" si="178"/>
        <v>#VALUE!</v>
      </c>
      <c r="R265" s="1096" t="e">
        <f t="shared" si="178"/>
        <v>#VALUE!</v>
      </c>
      <c r="S265" s="1096" t="e">
        <f t="shared" si="178"/>
        <v>#VALUE!</v>
      </c>
      <c r="T265" s="1096" t="e">
        <f t="shared" si="178"/>
        <v>#VALUE!</v>
      </c>
      <c r="U265" s="1096" t="e">
        <f t="shared" si="178"/>
        <v>#VALUE!</v>
      </c>
      <c r="V265" s="1096" t="e">
        <f t="shared" si="178"/>
        <v>#VALUE!</v>
      </c>
      <c r="W265" s="1096" t="e">
        <f t="shared" si="178"/>
        <v>#VALUE!</v>
      </c>
      <c r="X265" s="1096" t="e">
        <f t="shared" si="178"/>
        <v>#VALUE!</v>
      </c>
      <c r="Y265" s="1096" t="e">
        <f t="shared" si="178"/>
        <v>#VALUE!</v>
      </c>
      <c r="Z265" s="1096" t="e">
        <f t="shared" si="178"/>
        <v>#VALUE!</v>
      </c>
      <c r="AA265" s="1096" t="e">
        <f t="shared" si="178"/>
        <v>#VALUE!</v>
      </c>
      <c r="AB265" s="1096" t="e">
        <f t="shared" si="178"/>
        <v>#VALUE!</v>
      </c>
      <c r="AC265" s="1096" t="e">
        <f t="shared" si="178"/>
        <v>#VALUE!</v>
      </c>
      <c r="AD265" s="1096" t="e">
        <f t="shared" si="178"/>
        <v>#VALUE!</v>
      </c>
      <c r="AE265" s="1096" t="e">
        <f t="shared" si="178"/>
        <v>#VALUE!</v>
      </c>
      <c r="AF265" s="1096" t="e">
        <f t="shared" si="178"/>
        <v>#VALUE!</v>
      </c>
      <c r="AG265" s="1096" t="e">
        <f t="shared" si="178"/>
        <v>#VALUE!</v>
      </c>
      <c r="AH265" s="1096" t="e">
        <f t="shared" si="178"/>
        <v>#VALUE!</v>
      </c>
      <c r="AI265" s="1096" t="e">
        <f t="shared" si="178"/>
        <v>#VALUE!</v>
      </c>
      <c r="AJ265" s="1096" t="e">
        <f t="shared" si="178"/>
        <v>#VALUE!</v>
      </c>
      <c r="AK265" s="3602"/>
      <c r="AL265" s="3605"/>
      <c r="AM265" s="3608"/>
      <c r="AN265" s="3555"/>
      <c r="AO265" s="3553"/>
      <c r="AQ265" s="3576"/>
      <c r="AR265" s="3576"/>
    </row>
    <row r="266" spans="2:44">
      <c r="B266" s="3592"/>
      <c r="C266" s="3593"/>
      <c r="D266" s="3594"/>
      <c r="E266" s="1161" t="s">
        <v>1944</v>
      </c>
      <c r="F266" s="1162" t="e">
        <f>IF(EDATE(F241,1)&gt;$F$7,"",EDATE(F241,1))</f>
        <v>#VALUE!</v>
      </c>
      <c r="G266" s="1096" t="e">
        <f t="shared" ref="G266:AJ266" si="179">IF(G265&gt;$F$7,"",IF(F266=EOMONTH(DATE($F263,$G263,1),0),"",IF(F266="","",F266+1)))</f>
        <v>#VALUE!</v>
      </c>
      <c r="H266" s="1096" t="e">
        <f t="shared" si="179"/>
        <v>#VALUE!</v>
      </c>
      <c r="I266" s="1096" t="e">
        <f t="shared" si="179"/>
        <v>#VALUE!</v>
      </c>
      <c r="J266" s="1096" t="e">
        <f t="shared" si="179"/>
        <v>#VALUE!</v>
      </c>
      <c r="K266" s="1096" t="e">
        <f t="shared" si="179"/>
        <v>#VALUE!</v>
      </c>
      <c r="L266" s="1096" t="e">
        <f t="shared" si="179"/>
        <v>#VALUE!</v>
      </c>
      <c r="M266" s="1096" t="e">
        <f t="shared" si="179"/>
        <v>#VALUE!</v>
      </c>
      <c r="N266" s="1096" t="e">
        <f t="shared" si="179"/>
        <v>#VALUE!</v>
      </c>
      <c r="O266" s="1096" t="e">
        <f t="shared" si="179"/>
        <v>#VALUE!</v>
      </c>
      <c r="P266" s="1096" t="e">
        <f t="shared" si="179"/>
        <v>#VALUE!</v>
      </c>
      <c r="Q266" s="1096" t="e">
        <f t="shared" si="179"/>
        <v>#VALUE!</v>
      </c>
      <c r="R266" s="1096" t="e">
        <f t="shared" si="179"/>
        <v>#VALUE!</v>
      </c>
      <c r="S266" s="1096" t="e">
        <f t="shared" si="179"/>
        <v>#VALUE!</v>
      </c>
      <c r="T266" s="1096" t="e">
        <f t="shared" si="179"/>
        <v>#VALUE!</v>
      </c>
      <c r="U266" s="1096" t="e">
        <f t="shared" si="179"/>
        <v>#VALUE!</v>
      </c>
      <c r="V266" s="1096" t="e">
        <f t="shared" si="179"/>
        <v>#VALUE!</v>
      </c>
      <c r="W266" s="1096" t="e">
        <f t="shared" si="179"/>
        <v>#VALUE!</v>
      </c>
      <c r="X266" s="1096" t="e">
        <f t="shared" si="179"/>
        <v>#VALUE!</v>
      </c>
      <c r="Y266" s="1096" t="e">
        <f t="shared" si="179"/>
        <v>#VALUE!</v>
      </c>
      <c r="Z266" s="1096" t="e">
        <f t="shared" si="179"/>
        <v>#VALUE!</v>
      </c>
      <c r="AA266" s="1096" t="e">
        <f t="shared" si="179"/>
        <v>#VALUE!</v>
      </c>
      <c r="AB266" s="1096" t="e">
        <f t="shared" si="179"/>
        <v>#VALUE!</v>
      </c>
      <c r="AC266" s="1096" t="e">
        <f t="shared" si="179"/>
        <v>#VALUE!</v>
      </c>
      <c r="AD266" s="1096" t="e">
        <f t="shared" si="179"/>
        <v>#VALUE!</v>
      </c>
      <c r="AE266" s="1096" t="e">
        <f t="shared" si="179"/>
        <v>#VALUE!</v>
      </c>
      <c r="AF266" s="1096" t="e">
        <f t="shared" si="179"/>
        <v>#VALUE!</v>
      </c>
      <c r="AG266" s="1096" t="e">
        <f t="shared" si="179"/>
        <v>#VALUE!</v>
      </c>
      <c r="AH266" s="1096" t="e">
        <f t="shared" si="179"/>
        <v>#VALUE!</v>
      </c>
      <c r="AI266" s="1096" t="e">
        <f t="shared" si="179"/>
        <v>#VALUE!</v>
      </c>
      <c r="AJ266" s="1096" t="e">
        <f t="shared" si="179"/>
        <v>#VALUE!</v>
      </c>
      <c r="AK266" s="3602"/>
      <c r="AL266" s="3605"/>
      <c r="AM266" s="3608"/>
      <c r="AN266" s="3555"/>
      <c r="AO266" s="3553"/>
      <c r="AQ266" s="3576"/>
      <c r="AR266" s="3576"/>
    </row>
    <row r="267" spans="2:44" s="1165" customFormat="1">
      <c r="B267" s="3595"/>
      <c r="C267" s="3596"/>
      <c r="D267" s="3597"/>
      <c r="E267" s="1163" t="s">
        <v>820</v>
      </c>
      <c r="F267" s="1164" t="str">
        <f>IFERROR(TEXT(WEEKDAY(+F266),"aaa"),"")</f>
        <v/>
      </c>
      <c r="G267" s="1164" t="str">
        <f t="shared" ref="G267:AJ267" si="180">IFERROR(TEXT(WEEKDAY(+G266),"aaa"),"")</f>
        <v/>
      </c>
      <c r="H267" s="1164" t="str">
        <f t="shared" si="180"/>
        <v/>
      </c>
      <c r="I267" s="1164" t="str">
        <f t="shared" si="180"/>
        <v/>
      </c>
      <c r="J267" s="1164" t="str">
        <f t="shared" si="180"/>
        <v/>
      </c>
      <c r="K267" s="1164" t="str">
        <f t="shared" si="180"/>
        <v/>
      </c>
      <c r="L267" s="1164" t="str">
        <f t="shared" si="180"/>
        <v/>
      </c>
      <c r="M267" s="1164" t="str">
        <f t="shared" si="180"/>
        <v/>
      </c>
      <c r="N267" s="1164" t="str">
        <f t="shared" si="180"/>
        <v/>
      </c>
      <c r="O267" s="1164" t="str">
        <f t="shared" si="180"/>
        <v/>
      </c>
      <c r="P267" s="1164" t="str">
        <f t="shared" si="180"/>
        <v/>
      </c>
      <c r="Q267" s="1164" t="str">
        <f t="shared" si="180"/>
        <v/>
      </c>
      <c r="R267" s="1164" t="str">
        <f t="shared" si="180"/>
        <v/>
      </c>
      <c r="S267" s="1164" t="str">
        <f t="shared" si="180"/>
        <v/>
      </c>
      <c r="T267" s="1164" t="str">
        <f t="shared" si="180"/>
        <v/>
      </c>
      <c r="U267" s="1164" t="str">
        <f t="shared" si="180"/>
        <v/>
      </c>
      <c r="V267" s="1164" t="str">
        <f t="shared" si="180"/>
        <v/>
      </c>
      <c r="W267" s="1164" t="str">
        <f t="shared" si="180"/>
        <v/>
      </c>
      <c r="X267" s="1164" t="str">
        <f t="shared" si="180"/>
        <v/>
      </c>
      <c r="Y267" s="1164" t="str">
        <f t="shared" si="180"/>
        <v/>
      </c>
      <c r="Z267" s="1164" t="str">
        <f t="shared" si="180"/>
        <v/>
      </c>
      <c r="AA267" s="1164" t="str">
        <f t="shared" si="180"/>
        <v/>
      </c>
      <c r="AB267" s="1164" t="str">
        <f t="shared" si="180"/>
        <v/>
      </c>
      <c r="AC267" s="1164" t="str">
        <f t="shared" si="180"/>
        <v/>
      </c>
      <c r="AD267" s="1164" t="str">
        <f t="shared" si="180"/>
        <v/>
      </c>
      <c r="AE267" s="1164" t="str">
        <f t="shared" si="180"/>
        <v/>
      </c>
      <c r="AF267" s="1164" t="str">
        <f t="shared" si="180"/>
        <v/>
      </c>
      <c r="AG267" s="1164" t="str">
        <f t="shared" si="180"/>
        <v/>
      </c>
      <c r="AH267" s="1164" t="str">
        <f t="shared" si="180"/>
        <v/>
      </c>
      <c r="AI267" s="1164" t="str">
        <f t="shared" si="180"/>
        <v/>
      </c>
      <c r="AJ267" s="1164" t="str">
        <f t="shared" si="180"/>
        <v/>
      </c>
      <c r="AK267" s="3602"/>
      <c r="AL267" s="3605"/>
      <c r="AM267" s="3608"/>
      <c r="AN267" s="3555"/>
      <c r="AO267" s="3553"/>
      <c r="AP267" s="1035"/>
      <c r="AQ267" s="3576"/>
      <c r="AR267" s="3576"/>
    </row>
    <row r="268" spans="2:44" s="1165" customFormat="1" ht="21" customHeight="1">
      <c r="B268" s="1166" t="s">
        <v>1945</v>
      </c>
      <c r="C268" s="1167" t="s">
        <v>1946</v>
      </c>
      <c r="D268" s="1103" t="s">
        <v>1947</v>
      </c>
      <c r="E268" s="1104" t="s">
        <v>1948</v>
      </c>
      <c r="F268" s="1105" t="s">
        <v>865</v>
      </c>
      <c r="G268" s="1106" t="s">
        <v>865</v>
      </c>
      <c r="H268" s="1106" t="s">
        <v>865</v>
      </c>
      <c r="I268" s="1106" t="s">
        <v>865</v>
      </c>
      <c r="J268" s="1106" t="s">
        <v>865</v>
      </c>
      <c r="K268" s="1106" t="s">
        <v>865</v>
      </c>
      <c r="L268" s="1106" t="s">
        <v>865</v>
      </c>
      <c r="M268" s="1106" t="s">
        <v>865</v>
      </c>
      <c r="N268" s="1106" t="s">
        <v>865</v>
      </c>
      <c r="O268" s="1106" t="s">
        <v>865</v>
      </c>
      <c r="P268" s="1106" t="s">
        <v>865</v>
      </c>
      <c r="Q268" s="1106" t="s">
        <v>865</v>
      </c>
      <c r="R268" s="1106" t="s">
        <v>865</v>
      </c>
      <c r="S268" s="1106" t="s">
        <v>865</v>
      </c>
      <c r="T268" s="1106" t="s">
        <v>865</v>
      </c>
      <c r="U268" s="1106" t="s">
        <v>865</v>
      </c>
      <c r="V268" s="1106" t="s">
        <v>865</v>
      </c>
      <c r="W268" s="1106" t="s">
        <v>865</v>
      </c>
      <c r="X268" s="1106" t="s">
        <v>865</v>
      </c>
      <c r="Y268" s="1106" t="s">
        <v>865</v>
      </c>
      <c r="Z268" s="1106" t="s">
        <v>865</v>
      </c>
      <c r="AA268" s="1106" t="s">
        <v>865</v>
      </c>
      <c r="AB268" s="1106" t="s">
        <v>865</v>
      </c>
      <c r="AC268" s="1106" t="s">
        <v>865</v>
      </c>
      <c r="AD268" s="1106" t="s">
        <v>865</v>
      </c>
      <c r="AE268" s="1106" t="s">
        <v>865</v>
      </c>
      <c r="AF268" s="1106" t="s">
        <v>865</v>
      </c>
      <c r="AG268" s="1106" t="s">
        <v>865</v>
      </c>
      <c r="AH268" s="1106" t="s">
        <v>865</v>
      </c>
      <c r="AI268" s="1106" t="s">
        <v>865</v>
      </c>
      <c r="AJ268" s="1188" t="s">
        <v>865</v>
      </c>
      <c r="AK268" s="3603"/>
      <c r="AL268" s="3606"/>
      <c r="AM268" s="3609"/>
      <c r="AN268" s="1108" t="s">
        <v>1962</v>
      </c>
      <c r="AO268" s="1107" t="s">
        <v>863</v>
      </c>
      <c r="AP268" s="1035"/>
      <c r="AQ268" s="3577"/>
      <c r="AR268" s="3577"/>
    </row>
    <row r="269" spans="2:44" s="1165" customFormat="1" ht="13.5" customHeight="1">
      <c r="B269" s="3580" t="s">
        <v>830</v>
      </c>
      <c r="C269" s="3583" t="s">
        <v>831</v>
      </c>
      <c r="D269" s="1109" t="s">
        <v>1935</v>
      </c>
      <c r="E269" s="1110"/>
      <c r="F269" s="1189"/>
      <c r="G269" s="1175"/>
      <c r="H269" s="1175"/>
      <c r="I269" s="1175"/>
      <c r="J269" s="1175"/>
      <c r="K269" s="1175"/>
      <c r="L269" s="1175"/>
      <c r="M269" s="1175"/>
      <c r="N269" s="1175"/>
      <c r="O269" s="1175"/>
      <c r="P269" s="1175"/>
      <c r="Q269" s="1175"/>
      <c r="R269" s="1175"/>
      <c r="S269" s="1175"/>
      <c r="T269" s="1175"/>
      <c r="U269" s="1175"/>
      <c r="V269" s="1175"/>
      <c r="W269" s="1175"/>
      <c r="X269" s="1175"/>
      <c r="Y269" s="1175"/>
      <c r="Z269" s="1175"/>
      <c r="AA269" s="1175"/>
      <c r="AB269" s="1175"/>
      <c r="AC269" s="1175"/>
      <c r="AD269" s="1175"/>
      <c r="AE269" s="1175"/>
      <c r="AF269" s="1175"/>
      <c r="AG269" s="1175"/>
      <c r="AH269" s="1175"/>
      <c r="AI269" s="1175"/>
      <c r="AJ269" s="1190"/>
      <c r="AK269" s="1114">
        <f>IF(D269="","",COUNT($F$266:$AJ$266)-AL269)</f>
        <v>0</v>
      </c>
      <c r="AL269" s="1115">
        <f>IF(D269="","",AQ269+AR269)</f>
        <v>0</v>
      </c>
      <c r="AM269" s="1115">
        <f>IF(D269="","",COUNTIF(F269:AJ269,"休"))</f>
        <v>0</v>
      </c>
      <c r="AN269" s="1116" t="str">
        <f>IF(D269="","",IFERROR(ROUND(AM269/AK269,3),""))</f>
        <v/>
      </c>
      <c r="AO269" s="3586" t="e">
        <f>ROUND(AVERAGE(AN269:AN284),3)</f>
        <v>#DIV/0!</v>
      </c>
      <c r="AP269" s="1035"/>
      <c r="AQ269" s="1117">
        <f>+COUNTIF(F269:AJ269,"－")</f>
        <v>0</v>
      </c>
      <c r="AR269" s="1117">
        <f>+COUNTIF(F269:AJ269,"外")</f>
        <v>0</v>
      </c>
    </row>
    <row r="270" spans="2:44" s="1165" customFormat="1" ht="13.5" customHeight="1">
      <c r="B270" s="3581"/>
      <c r="C270" s="3584"/>
      <c r="D270" s="1118" t="s">
        <v>1936</v>
      </c>
      <c r="E270" s="1110"/>
      <c r="F270" s="1119"/>
      <c r="G270" s="1120"/>
      <c r="H270" s="1120"/>
      <c r="I270" s="1120"/>
      <c r="J270" s="1120"/>
      <c r="K270" s="1120"/>
      <c r="L270" s="1120"/>
      <c r="M270" s="1120"/>
      <c r="N270" s="1120"/>
      <c r="O270" s="1120"/>
      <c r="P270" s="1120"/>
      <c r="Q270" s="1120"/>
      <c r="R270" s="1120"/>
      <c r="S270" s="1120"/>
      <c r="T270" s="1120"/>
      <c r="U270" s="1120"/>
      <c r="V270" s="1120"/>
      <c r="W270" s="1120"/>
      <c r="X270" s="1120"/>
      <c r="Y270" s="1120"/>
      <c r="Z270" s="1120"/>
      <c r="AA270" s="1120"/>
      <c r="AB270" s="1120"/>
      <c r="AC270" s="1120"/>
      <c r="AD270" s="1120"/>
      <c r="AE270" s="1120"/>
      <c r="AF270" s="1120"/>
      <c r="AG270" s="1120"/>
      <c r="AH270" s="1120"/>
      <c r="AI270" s="1120"/>
      <c r="AJ270" s="1172"/>
      <c r="AK270" s="1114">
        <f t="shared" ref="AK270:AK274" si="181">IF(D270="","",COUNT($F$266:$AJ$266)-AL270)</f>
        <v>0</v>
      </c>
      <c r="AL270" s="1115">
        <f t="shared" ref="AL270:AL274" si="182">IF(D270="","",AQ270+AR270)</f>
        <v>0</v>
      </c>
      <c r="AM270" s="1115">
        <f t="shared" ref="AM270:AM274" si="183">IF(D270="","",COUNTIF(F270:AJ270,"休"))</f>
        <v>0</v>
      </c>
      <c r="AN270" s="1116" t="str">
        <f t="shared" ref="AN270:AN274" si="184">IF(D270="","",IFERROR(ROUND(AM270/AK270,3),""))</f>
        <v/>
      </c>
      <c r="AO270" s="3587"/>
      <c r="AP270" s="1035"/>
      <c r="AQ270" s="1117">
        <f>+COUNTIF(F270:AJ270,"－")</f>
        <v>0</v>
      </c>
      <c r="AR270" s="1117">
        <f>+COUNTIF(F270:AJ270,"外")</f>
        <v>0</v>
      </c>
    </row>
    <row r="271" spans="2:44" s="1165" customFormat="1">
      <c r="B271" s="3581"/>
      <c r="C271" s="3584"/>
      <c r="D271" s="1124" t="s">
        <v>1937</v>
      </c>
      <c r="E271" s="1110"/>
      <c r="F271" s="1119"/>
      <c r="G271" s="1120"/>
      <c r="H271" s="1120"/>
      <c r="I271" s="1120"/>
      <c r="J271" s="1120"/>
      <c r="K271" s="1120"/>
      <c r="L271" s="1120"/>
      <c r="M271" s="1120"/>
      <c r="N271" s="1120"/>
      <c r="O271" s="1120"/>
      <c r="P271" s="1120"/>
      <c r="Q271" s="1120"/>
      <c r="R271" s="1120"/>
      <c r="S271" s="1120"/>
      <c r="T271" s="1120"/>
      <c r="U271" s="1120"/>
      <c r="V271" s="1120"/>
      <c r="W271" s="1120"/>
      <c r="X271" s="1120"/>
      <c r="Y271" s="1120"/>
      <c r="Z271" s="1120"/>
      <c r="AA271" s="1120"/>
      <c r="AB271" s="1120"/>
      <c r="AC271" s="1120"/>
      <c r="AD271" s="1120"/>
      <c r="AE271" s="1120"/>
      <c r="AF271" s="1120"/>
      <c r="AG271" s="1120"/>
      <c r="AH271" s="1120"/>
      <c r="AI271" s="1120"/>
      <c r="AJ271" s="1172"/>
      <c r="AK271" s="1114">
        <f t="shared" si="181"/>
        <v>0</v>
      </c>
      <c r="AL271" s="1115">
        <f t="shared" si="182"/>
        <v>0</v>
      </c>
      <c r="AM271" s="1115">
        <f t="shared" si="183"/>
        <v>0</v>
      </c>
      <c r="AN271" s="1116" t="str">
        <f t="shared" si="184"/>
        <v/>
      </c>
      <c r="AO271" s="3587"/>
      <c r="AP271" s="1035"/>
      <c r="AQ271" s="1117">
        <f>+COUNTIF(F271:AJ271,"－")</f>
        <v>0</v>
      </c>
      <c r="AR271" s="1117">
        <f t="shared" ref="AR271:AR274" si="185">+COUNTIF(F271:AJ271,"外")</f>
        <v>0</v>
      </c>
    </row>
    <row r="272" spans="2:44" s="1165" customFormat="1">
      <c r="B272" s="3581"/>
      <c r="C272" s="3584"/>
      <c r="D272" s="1124" t="s">
        <v>1938</v>
      </c>
      <c r="E272" s="1125"/>
      <c r="F272" s="1119"/>
      <c r="G272" s="1120"/>
      <c r="H272" s="1120"/>
      <c r="I272" s="1120"/>
      <c r="J272" s="1120"/>
      <c r="K272" s="1120"/>
      <c r="L272" s="1120"/>
      <c r="M272" s="1120"/>
      <c r="N272" s="1120"/>
      <c r="O272" s="1120"/>
      <c r="P272" s="1120"/>
      <c r="Q272" s="1120"/>
      <c r="R272" s="1120"/>
      <c r="S272" s="1120"/>
      <c r="T272" s="1120"/>
      <c r="U272" s="1120"/>
      <c r="V272" s="1120"/>
      <c r="W272" s="1120"/>
      <c r="X272" s="1120"/>
      <c r="Y272" s="1120"/>
      <c r="Z272" s="1120"/>
      <c r="AA272" s="1120"/>
      <c r="AB272" s="1120"/>
      <c r="AC272" s="1120"/>
      <c r="AD272" s="1120"/>
      <c r="AE272" s="1120"/>
      <c r="AF272" s="1120"/>
      <c r="AG272" s="1120"/>
      <c r="AH272" s="1120"/>
      <c r="AI272" s="1120"/>
      <c r="AJ272" s="1172"/>
      <c r="AK272" s="1114">
        <f t="shared" si="181"/>
        <v>0</v>
      </c>
      <c r="AL272" s="1115">
        <f t="shared" si="182"/>
        <v>0</v>
      </c>
      <c r="AM272" s="1115">
        <f t="shared" si="183"/>
        <v>0</v>
      </c>
      <c r="AN272" s="1116" t="str">
        <f t="shared" si="184"/>
        <v/>
      </c>
      <c r="AO272" s="3587"/>
      <c r="AP272" s="1035"/>
      <c r="AQ272" s="1117">
        <f>+COUNTIF(F272:AJ272,"－")</f>
        <v>0</v>
      </c>
      <c r="AR272" s="1117">
        <f t="shared" si="185"/>
        <v>0</v>
      </c>
    </row>
    <row r="273" spans="2:44" s="1165" customFormat="1">
      <c r="B273" s="3581"/>
      <c r="C273" s="3584"/>
      <c r="D273" s="1124" t="s">
        <v>1939</v>
      </c>
      <c r="E273" s="1110"/>
      <c r="F273" s="1119"/>
      <c r="G273" s="1120"/>
      <c r="H273" s="1120"/>
      <c r="I273" s="1120"/>
      <c r="J273" s="1120"/>
      <c r="K273" s="1120"/>
      <c r="L273" s="1120"/>
      <c r="M273" s="1120"/>
      <c r="N273" s="1120"/>
      <c r="O273" s="1120"/>
      <c r="P273" s="1120"/>
      <c r="Q273" s="1120"/>
      <c r="R273" s="1120"/>
      <c r="S273" s="1120"/>
      <c r="T273" s="1120"/>
      <c r="U273" s="1120"/>
      <c r="V273" s="1120"/>
      <c r="W273" s="1120"/>
      <c r="X273" s="1120"/>
      <c r="Y273" s="1120"/>
      <c r="Z273" s="1120"/>
      <c r="AA273" s="1120"/>
      <c r="AB273" s="1120"/>
      <c r="AC273" s="1120"/>
      <c r="AD273" s="1120"/>
      <c r="AE273" s="1120"/>
      <c r="AF273" s="1120"/>
      <c r="AG273" s="1120"/>
      <c r="AH273" s="1120"/>
      <c r="AI273" s="1120"/>
      <c r="AJ273" s="1172"/>
      <c r="AK273" s="1114">
        <f t="shared" si="181"/>
        <v>0</v>
      </c>
      <c r="AL273" s="1115">
        <f t="shared" si="182"/>
        <v>0</v>
      </c>
      <c r="AM273" s="1115">
        <f t="shared" si="183"/>
        <v>0</v>
      </c>
      <c r="AN273" s="1116" t="str">
        <f t="shared" si="184"/>
        <v/>
      </c>
      <c r="AO273" s="3587"/>
      <c r="AP273" s="1035"/>
      <c r="AQ273" s="1117">
        <f t="shared" ref="AQ273:AQ274" si="186">+COUNTIF(F273:AJ273,"－")</f>
        <v>0</v>
      </c>
      <c r="AR273" s="1117">
        <f t="shared" si="185"/>
        <v>0</v>
      </c>
    </row>
    <row r="274" spans="2:44" s="1165" customFormat="1">
      <c r="B274" s="3582"/>
      <c r="C274" s="3585"/>
      <c r="D274" s="1126">
        <f>E$29</f>
        <v>0</v>
      </c>
      <c r="E274" s="1127"/>
      <c r="F274" s="1191"/>
      <c r="G274" s="1180"/>
      <c r="H274" s="1180"/>
      <c r="I274" s="1180"/>
      <c r="J274" s="1180"/>
      <c r="K274" s="1180"/>
      <c r="L274" s="1180"/>
      <c r="M274" s="1180"/>
      <c r="N274" s="1180"/>
      <c r="O274" s="1180"/>
      <c r="P274" s="1180"/>
      <c r="Q274" s="1180"/>
      <c r="R274" s="1180"/>
      <c r="S274" s="1180"/>
      <c r="T274" s="1180"/>
      <c r="U274" s="1180"/>
      <c r="V274" s="1180"/>
      <c r="W274" s="1180"/>
      <c r="X274" s="1180"/>
      <c r="Y274" s="1180"/>
      <c r="Z274" s="1180"/>
      <c r="AA274" s="1180"/>
      <c r="AB274" s="1180"/>
      <c r="AC274" s="1180"/>
      <c r="AD274" s="1180"/>
      <c r="AE274" s="1180"/>
      <c r="AF274" s="1180"/>
      <c r="AG274" s="1180"/>
      <c r="AH274" s="1180"/>
      <c r="AI274" s="1180"/>
      <c r="AJ274" s="1192"/>
      <c r="AK274" s="1114">
        <f t="shared" si="181"/>
        <v>0</v>
      </c>
      <c r="AL274" s="1115">
        <f t="shared" si="182"/>
        <v>0</v>
      </c>
      <c r="AM274" s="1132">
        <f t="shared" si="183"/>
        <v>0</v>
      </c>
      <c r="AN274" s="1116" t="str">
        <f t="shared" si="184"/>
        <v/>
      </c>
      <c r="AO274" s="3587"/>
      <c r="AP274" s="1035"/>
      <c r="AQ274" s="1117">
        <f t="shared" si="186"/>
        <v>0</v>
      </c>
      <c r="AR274" s="1117">
        <f t="shared" si="185"/>
        <v>0</v>
      </c>
    </row>
    <row r="275" spans="2:44" s="1165" customFormat="1" ht="14.4">
      <c r="B275" s="3580" t="s">
        <v>832</v>
      </c>
      <c r="C275" s="3583" t="s">
        <v>833</v>
      </c>
      <c r="D275" s="1103" t="s">
        <v>1947</v>
      </c>
      <c r="E275" s="1133" t="s">
        <v>1948</v>
      </c>
      <c r="F275" s="1105" t="s">
        <v>1966</v>
      </c>
      <c r="G275" s="1106" t="s">
        <v>1964</v>
      </c>
      <c r="H275" s="1106" t="s">
        <v>1966</v>
      </c>
      <c r="I275" s="1106" t="s">
        <v>1966</v>
      </c>
      <c r="J275" s="1106" t="s">
        <v>1964</v>
      </c>
      <c r="K275" s="1106" t="s">
        <v>1966</v>
      </c>
      <c r="L275" s="1106" t="s">
        <v>1964</v>
      </c>
      <c r="M275" s="1106" t="s">
        <v>1964</v>
      </c>
      <c r="N275" s="1106" t="s">
        <v>1967</v>
      </c>
      <c r="O275" s="1106" t="s">
        <v>1967</v>
      </c>
      <c r="P275" s="1106" t="s">
        <v>1967</v>
      </c>
      <c r="Q275" s="1106" t="s">
        <v>1965</v>
      </c>
      <c r="R275" s="1106" t="s">
        <v>1964</v>
      </c>
      <c r="S275" s="1106" t="s">
        <v>1967</v>
      </c>
      <c r="T275" s="1106" t="s">
        <v>1964</v>
      </c>
      <c r="U275" s="1106" t="s">
        <v>1966</v>
      </c>
      <c r="V275" s="1106" t="s">
        <v>1967</v>
      </c>
      <c r="W275" s="1106" t="s">
        <v>1966</v>
      </c>
      <c r="X275" s="1106" t="s">
        <v>1964</v>
      </c>
      <c r="Y275" s="1106" t="s">
        <v>1967</v>
      </c>
      <c r="Z275" s="1106" t="s">
        <v>1967</v>
      </c>
      <c r="AA275" s="1106" t="s">
        <v>1965</v>
      </c>
      <c r="AB275" s="1106" t="s">
        <v>1966</v>
      </c>
      <c r="AC275" s="1106" t="s">
        <v>1966</v>
      </c>
      <c r="AD275" s="1106" t="s">
        <v>1964</v>
      </c>
      <c r="AE275" s="1106" t="s">
        <v>1966</v>
      </c>
      <c r="AF275" s="1106" t="s">
        <v>1964</v>
      </c>
      <c r="AG275" s="1106" t="s">
        <v>1967</v>
      </c>
      <c r="AH275" s="1106" t="s">
        <v>1966</v>
      </c>
      <c r="AI275" s="1106" t="s">
        <v>1966</v>
      </c>
      <c r="AJ275" s="1188" t="s">
        <v>1967</v>
      </c>
      <c r="AK275" s="1135"/>
      <c r="AL275" s="1117"/>
      <c r="AM275" s="1136"/>
      <c r="AN275" s="1137"/>
      <c r="AO275" s="3587"/>
      <c r="AP275" s="1035"/>
      <c r="AQ275" s="1039"/>
      <c r="AR275" s="1039"/>
    </row>
    <row r="276" spans="2:44" s="1165" customFormat="1">
      <c r="B276" s="3581"/>
      <c r="C276" s="3584"/>
      <c r="D276" s="1138" t="s">
        <v>1935</v>
      </c>
      <c r="E276" s="1110"/>
      <c r="F276" s="1179"/>
      <c r="G276" s="1130"/>
      <c r="H276" s="1130"/>
      <c r="I276" s="1130"/>
      <c r="J276" s="1130"/>
      <c r="K276" s="1130"/>
      <c r="L276" s="1130"/>
      <c r="M276" s="1130"/>
      <c r="N276" s="1130"/>
      <c r="O276" s="1130"/>
      <c r="P276" s="1130"/>
      <c r="Q276" s="1130"/>
      <c r="R276" s="1130"/>
      <c r="S276" s="1130"/>
      <c r="T276" s="1130"/>
      <c r="U276" s="1130"/>
      <c r="V276" s="1130"/>
      <c r="W276" s="1130"/>
      <c r="X276" s="1130"/>
      <c r="Y276" s="1130"/>
      <c r="Z276" s="1130"/>
      <c r="AA276" s="1130"/>
      <c r="AB276" s="1130"/>
      <c r="AC276" s="1130"/>
      <c r="AD276" s="1130"/>
      <c r="AE276" s="1130"/>
      <c r="AF276" s="1130"/>
      <c r="AG276" s="1130"/>
      <c r="AH276" s="1130"/>
      <c r="AI276" s="1130"/>
      <c r="AJ276" s="1193"/>
      <c r="AK276" s="1114">
        <f>IF(D276="","",COUNT($F$266:$AJ$266)-AL276)</f>
        <v>0</v>
      </c>
      <c r="AL276" s="1115">
        <f>IF(D276="","",AQ276+AR276)</f>
        <v>0</v>
      </c>
      <c r="AM276" s="1115">
        <f>IF(D276="","",COUNTIF(F276:AJ276,"休"))</f>
        <v>0</v>
      </c>
      <c r="AN276" s="1116" t="str">
        <f>IF(D276="","",IFERROR(ROUND(AM276/AK276,3),""))</f>
        <v/>
      </c>
      <c r="AO276" s="3587"/>
      <c r="AP276" s="1035"/>
      <c r="AQ276" s="1117">
        <f>+COUNTIF(F276:AJ276,"－")</f>
        <v>0</v>
      </c>
      <c r="AR276" s="1117">
        <f>+COUNTIF(F276:AJ276,"外")</f>
        <v>0</v>
      </c>
    </row>
    <row r="277" spans="2:44" s="1165" customFormat="1">
      <c r="B277" s="3581"/>
      <c r="C277" s="3584"/>
      <c r="D277" s="1118" t="s">
        <v>1936</v>
      </c>
      <c r="E277" s="1139"/>
      <c r="F277" s="1119"/>
      <c r="G277" s="1120"/>
      <c r="H277" s="1120"/>
      <c r="I277" s="1120"/>
      <c r="J277" s="1120"/>
      <c r="K277" s="1120"/>
      <c r="L277" s="1120"/>
      <c r="M277" s="1120"/>
      <c r="N277" s="1120"/>
      <c r="O277" s="1120"/>
      <c r="P277" s="1120"/>
      <c r="Q277" s="1120"/>
      <c r="R277" s="1120"/>
      <c r="S277" s="1120"/>
      <c r="T277" s="1120"/>
      <c r="U277" s="1120"/>
      <c r="V277" s="1120"/>
      <c r="W277" s="1120"/>
      <c r="X277" s="1120"/>
      <c r="Y277" s="1120"/>
      <c r="Z277" s="1120"/>
      <c r="AA277" s="1120"/>
      <c r="AB277" s="1120"/>
      <c r="AC277" s="1120"/>
      <c r="AD277" s="1120"/>
      <c r="AE277" s="1120"/>
      <c r="AF277" s="1120"/>
      <c r="AG277" s="1120"/>
      <c r="AH277" s="1120"/>
      <c r="AI277" s="1120"/>
      <c r="AJ277" s="1172"/>
      <c r="AK277" s="1114">
        <f t="shared" ref="AK277:AK279" si="187">IF(D277="","",COUNT($F$266:$AJ$266)-AL277)</f>
        <v>0</v>
      </c>
      <c r="AL277" s="1115">
        <f t="shared" ref="AL277:AL279" si="188">IF(D277="","",AQ277+AR277)</f>
        <v>0</v>
      </c>
      <c r="AM277" s="1115">
        <f t="shared" ref="AM277:AM279" si="189">IF(D277="","",COUNTIF(F277:AJ277,"休"))</f>
        <v>0</v>
      </c>
      <c r="AN277" s="1116" t="str">
        <f t="shared" ref="AN277:AN279" si="190">IF(D277="","",IFERROR(ROUND(AM277/AK277,3),""))</f>
        <v/>
      </c>
      <c r="AO277" s="3587"/>
      <c r="AP277" s="1035"/>
      <c r="AQ277" s="1117">
        <f>+COUNTIF(F277:AJ277,"－")</f>
        <v>0</v>
      </c>
      <c r="AR277" s="1117">
        <f>+COUNTIF(F277:AJ277,"外")</f>
        <v>0</v>
      </c>
    </row>
    <row r="278" spans="2:44" s="1165" customFormat="1">
      <c r="B278" s="3581"/>
      <c r="C278" s="3584"/>
      <c r="D278" s="1035"/>
      <c r="E278" s="1139"/>
      <c r="F278" s="1119"/>
      <c r="G278" s="1120"/>
      <c r="H278" s="1120"/>
      <c r="I278" s="1120"/>
      <c r="J278" s="1120"/>
      <c r="K278" s="1120"/>
      <c r="L278" s="1120"/>
      <c r="M278" s="1120"/>
      <c r="N278" s="1120"/>
      <c r="O278" s="1120"/>
      <c r="P278" s="1120"/>
      <c r="Q278" s="1120"/>
      <c r="R278" s="1120"/>
      <c r="S278" s="1120"/>
      <c r="T278" s="1120"/>
      <c r="U278" s="1120"/>
      <c r="V278" s="1120"/>
      <c r="W278" s="1120"/>
      <c r="X278" s="1120"/>
      <c r="Y278" s="1120"/>
      <c r="Z278" s="1120"/>
      <c r="AA278" s="1120"/>
      <c r="AB278" s="1120"/>
      <c r="AC278" s="1120"/>
      <c r="AD278" s="1120"/>
      <c r="AE278" s="1120"/>
      <c r="AF278" s="1120"/>
      <c r="AG278" s="1120"/>
      <c r="AH278" s="1120"/>
      <c r="AI278" s="1120"/>
      <c r="AJ278" s="1172"/>
      <c r="AK278" s="1114" t="str">
        <f t="shared" si="187"/>
        <v/>
      </c>
      <c r="AL278" s="1115" t="str">
        <f t="shared" si="188"/>
        <v/>
      </c>
      <c r="AM278" s="1115" t="str">
        <f t="shared" si="189"/>
        <v/>
      </c>
      <c r="AN278" s="1116" t="str">
        <f t="shared" si="190"/>
        <v/>
      </c>
      <c r="AO278" s="3587"/>
      <c r="AP278" s="1035"/>
      <c r="AQ278" s="1117">
        <f>+COUNTIF(F278:AJ278,"－")</f>
        <v>0</v>
      </c>
      <c r="AR278" s="1117">
        <f>+COUNTIF(F278:AJ278,"外")</f>
        <v>0</v>
      </c>
    </row>
    <row r="279" spans="2:44" s="1165" customFormat="1">
      <c r="B279" s="3581"/>
      <c r="C279" s="3585"/>
      <c r="D279" s="1140"/>
      <c r="E279" s="1141"/>
      <c r="F279" s="1191"/>
      <c r="G279" s="1180"/>
      <c r="H279" s="1180"/>
      <c r="I279" s="1180"/>
      <c r="J279" s="1180"/>
      <c r="K279" s="1180"/>
      <c r="L279" s="1180"/>
      <c r="M279" s="1180"/>
      <c r="N279" s="1180"/>
      <c r="O279" s="1180"/>
      <c r="P279" s="1180"/>
      <c r="Q279" s="1180"/>
      <c r="R279" s="1180"/>
      <c r="S279" s="1180"/>
      <c r="T279" s="1180"/>
      <c r="U279" s="1180"/>
      <c r="V279" s="1180"/>
      <c r="W279" s="1180"/>
      <c r="X279" s="1180"/>
      <c r="Y279" s="1180"/>
      <c r="Z279" s="1180"/>
      <c r="AA279" s="1180"/>
      <c r="AB279" s="1180"/>
      <c r="AC279" s="1180"/>
      <c r="AD279" s="1180"/>
      <c r="AE279" s="1180"/>
      <c r="AF279" s="1180"/>
      <c r="AG279" s="1180"/>
      <c r="AH279" s="1180"/>
      <c r="AI279" s="1180"/>
      <c r="AJ279" s="1192"/>
      <c r="AK279" s="1114" t="str">
        <f t="shared" si="187"/>
        <v/>
      </c>
      <c r="AL279" s="1115" t="str">
        <f t="shared" si="188"/>
        <v/>
      </c>
      <c r="AM279" s="1115" t="str">
        <f t="shared" si="189"/>
        <v/>
      </c>
      <c r="AN279" s="1116" t="str">
        <f t="shared" si="190"/>
        <v/>
      </c>
      <c r="AO279" s="3587"/>
      <c r="AP279" s="1035"/>
      <c r="AQ279" s="1117">
        <f>+COUNTIF(F279:AJ279,"－")</f>
        <v>0</v>
      </c>
      <c r="AR279" s="1117">
        <f>+COUNTIF(F279:AJ279,"外")</f>
        <v>0</v>
      </c>
    </row>
    <row r="280" spans="2:44" s="1165" customFormat="1" ht="14.4">
      <c r="B280" s="3581"/>
      <c r="C280" s="3583" t="s">
        <v>834</v>
      </c>
      <c r="D280" s="1103" t="s">
        <v>1926</v>
      </c>
      <c r="E280" s="1143" t="s">
        <v>1948</v>
      </c>
      <c r="F280" s="1105" t="s">
        <v>865</v>
      </c>
      <c r="G280" s="1106" t="s">
        <v>865</v>
      </c>
      <c r="H280" s="1106" t="s">
        <v>865</v>
      </c>
      <c r="I280" s="1106" t="s">
        <v>865</v>
      </c>
      <c r="J280" s="1106" t="s">
        <v>865</v>
      </c>
      <c r="K280" s="1106" t="s">
        <v>865</v>
      </c>
      <c r="L280" s="1106" t="s">
        <v>865</v>
      </c>
      <c r="M280" s="1106" t="s">
        <v>865</v>
      </c>
      <c r="N280" s="1106" t="s">
        <v>865</v>
      </c>
      <c r="O280" s="1106" t="s">
        <v>865</v>
      </c>
      <c r="P280" s="1106" t="s">
        <v>865</v>
      </c>
      <c r="Q280" s="1106" t="s">
        <v>865</v>
      </c>
      <c r="R280" s="1106" t="s">
        <v>865</v>
      </c>
      <c r="S280" s="1106" t="s">
        <v>865</v>
      </c>
      <c r="T280" s="1106" t="s">
        <v>865</v>
      </c>
      <c r="U280" s="1106" t="s">
        <v>865</v>
      </c>
      <c r="V280" s="1106" t="s">
        <v>865</v>
      </c>
      <c r="W280" s="1106" t="s">
        <v>865</v>
      </c>
      <c r="X280" s="1106" t="s">
        <v>865</v>
      </c>
      <c r="Y280" s="1106" t="s">
        <v>865</v>
      </c>
      <c r="Z280" s="1106" t="s">
        <v>865</v>
      </c>
      <c r="AA280" s="1106" t="s">
        <v>865</v>
      </c>
      <c r="AB280" s="1106" t="s">
        <v>865</v>
      </c>
      <c r="AC280" s="1106" t="s">
        <v>865</v>
      </c>
      <c r="AD280" s="1106" t="s">
        <v>865</v>
      </c>
      <c r="AE280" s="1106" t="s">
        <v>865</v>
      </c>
      <c r="AF280" s="1106" t="s">
        <v>865</v>
      </c>
      <c r="AG280" s="1106" t="s">
        <v>865</v>
      </c>
      <c r="AH280" s="1106" t="s">
        <v>865</v>
      </c>
      <c r="AI280" s="1106" t="s">
        <v>865</v>
      </c>
      <c r="AJ280" s="1188" t="s">
        <v>865</v>
      </c>
      <c r="AK280" s="1135"/>
      <c r="AL280" s="1117"/>
      <c r="AM280" s="1144"/>
      <c r="AN280" s="1137"/>
      <c r="AO280" s="3587"/>
      <c r="AP280" s="1035"/>
      <c r="AQ280" s="1039"/>
      <c r="AR280" s="1039"/>
    </row>
    <row r="281" spans="2:44" s="1165" customFormat="1">
      <c r="B281" s="3581"/>
      <c r="C281" s="3584"/>
      <c r="D281" s="1145" t="s">
        <v>1936</v>
      </c>
      <c r="E281" s="1110"/>
      <c r="F281" s="1179"/>
      <c r="G281" s="1130"/>
      <c r="H281" s="1130"/>
      <c r="I281" s="1130"/>
      <c r="J281" s="1130"/>
      <c r="K281" s="1130"/>
      <c r="L281" s="1130"/>
      <c r="M281" s="1130"/>
      <c r="N281" s="1130"/>
      <c r="O281" s="1130"/>
      <c r="P281" s="1130"/>
      <c r="Q281" s="1130"/>
      <c r="R281" s="1130"/>
      <c r="S281" s="1130"/>
      <c r="T281" s="1130"/>
      <c r="U281" s="1130"/>
      <c r="V281" s="1130"/>
      <c r="W281" s="1130"/>
      <c r="X281" s="1130"/>
      <c r="Y281" s="1130"/>
      <c r="Z281" s="1130"/>
      <c r="AA281" s="1130"/>
      <c r="AB281" s="1130"/>
      <c r="AC281" s="1130"/>
      <c r="AD281" s="1130"/>
      <c r="AE281" s="1130"/>
      <c r="AF281" s="1130"/>
      <c r="AG281" s="1130"/>
      <c r="AH281" s="1130"/>
      <c r="AI281" s="1130"/>
      <c r="AJ281" s="1193"/>
      <c r="AK281" s="1114">
        <f>IF(D281="","",COUNT($F$266:$AJ$266)-AL281)</f>
        <v>0</v>
      </c>
      <c r="AL281" s="1115">
        <f>IF(D281="","",AQ281+AR281)</f>
        <v>0</v>
      </c>
      <c r="AM281" s="1115">
        <f>IF(D281="","",COUNTIF(F281:AJ281,"休"))</f>
        <v>0</v>
      </c>
      <c r="AN281" s="1116" t="str">
        <f>IF(D281="","",IFERROR(ROUND(AM281/AK281,3),""))</f>
        <v/>
      </c>
      <c r="AO281" s="3587"/>
      <c r="AP281" s="1035"/>
      <c r="AQ281" s="1117">
        <f>+COUNTIF(F281:AJ281,"－")</f>
        <v>0</v>
      </c>
      <c r="AR281" s="1117">
        <f>+COUNTIF(F281:AJ281,"外")</f>
        <v>0</v>
      </c>
    </row>
    <row r="282" spans="2:44" s="1165" customFormat="1">
      <c r="B282" s="3581"/>
      <c r="C282" s="3584"/>
      <c r="D282" s="1035"/>
      <c r="E282" s="1139"/>
      <c r="F282" s="1119"/>
      <c r="G282" s="1120"/>
      <c r="H282" s="1120"/>
      <c r="I282" s="1120"/>
      <c r="J282" s="1120"/>
      <c r="K282" s="1120"/>
      <c r="L282" s="1120"/>
      <c r="M282" s="1120"/>
      <c r="N282" s="1120"/>
      <c r="O282" s="1120"/>
      <c r="P282" s="1120"/>
      <c r="Q282" s="1120"/>
      <c r="R282" s="1120"/>
      <c r="S282" s="1120"/>
      <c r="T282" s="1120"/>
      <c r="U282" s="1120"/>
      <c r="V282" s="1120"/>
      <c r="W282" s="1120"/>
      <c r="X282" s="1120"/>
      <c r="Y282" s="1120"/>
      <c r="Z282" s="1120"/>
      <c r="AA282" s="1120"/>
      <c r="AB282" s="1120"/>
      <c r="AC282" s="1120"/>
      <c r="AD282" s="1120"/>
      <c r="AE282" s="1120"/>
      <c r="AF282" s="1120"/>
      <c r="AG282" s="1120"/>
      <c r="AH282" s="1120"/>
      <c r="AI282" s="1120"/>
      <c r="AJ282" s="1172"/>
      <c r="AK282" s="1114" t="str">
        <f t="shared" ref="AK282:AK284" si="191">IF(D282="","",COUNT($F$266:$AJ$266)-AL282)</f>
        <v/>
      </c>
      <c r="AL282" s="1115" t="str">
        <f t="shared" ref="AL282:AL284" si="192">IF(D282="","",AQ282+AR282)</f>
        <v/>
      </c>
      <c r="AM282" s="1115" t="str">
        <f t="shared" ref="AM282:AM284" si="193">IF(D282="","",COUNTIF(F282:AJ282,"休"))</f>
        <v/>
      </c>
      <c r="AN282" s="1116" t="str">
        <f t="shared" ref="AN282:AN284" si="194">IF(D282="","",IFERROR(ROUND(AM282/AK282,3),""))</f>
        <v/>
      </c>
      <c r="AO282" s="3587"/>
      <c r="AP282" s="1035"/>
      <c r="AQ282" s="1117">
        <f>+COUNTIF(F282:AJ282,"－")</f>
        <v>0</v>
      </c>
      <c r="AR282" s="1117">
        <f>+COUNTIF(F282:AJ282,"外")</f>
        <v>0</v>
      </c>
    </row>
    <row r="283" spans="2:44" s="1165" customFormat="1">
      <c r="B283" s="3581"/>
      <c r="C283" s="3584"/>
      <c r="D283" s="1147"/>
      <c r="E283" s="1139"/>
      <c r="F283" s="1119"/>
      <c r="G283" s="1120"/>
      <c r="H283" s="1120"/>
      <c r="I283" s="1120"/>
      <c r="J283" s="1120"/>
      <c r="K283" s="1120"/>
      <c r="L283" s="1120"/>
      <c r="M283" s="1120"/>
      <c r="N283" s="1120"/>
      <c r="O283" s="1120"/>
      <c r="P283" s="1120"/>
      <c r="Q283" s="1120"/>
      <c r="R283" s="1120"/>
      <c r="S283" s="1120"/>
      <c r="T283" s="1120"/>
      <c r="U283" s="1120"/>
      <c r="V283" s="1120"/>
      <c r="W283" s="1120"/>
      <c r="X283" s="1120"/>
      <c r="Y283" s="1120"/>
      <c r="Z283" s="1120"/>
      <c r="AA283" s="1120"/>
      <c r="AB283" s="1120"/>
      <c r="AC283" s="1120"/>
      <c r="AD283" s="1120"/>
      <c r="AE283" s="1120"/>
      <c r="AF283" s="1120"/>
      <c r="AG283" s="1120"/>
      <c r="AH283" s="1120"/>
      <c r="AI283" s="1120"/>
      <c r="AJ283" s="1172"/>
      <c r="AK283" s="1114" t="str">
        <f t="shared" si="191"/>
        <v/>
      </c>
      <c r="AL283" s="1115" t="str">
        <f t="shared" si="192"/>
        <v/>
      </c>
      <c r="AM283" s="1115" t="str">
        <f t="shared" si="193"/>
        <v/>
      </c>
      <c r="AN283" s="1116" t="str">
        <f t="shared" si="194"/>
        <v/>
      </c>
      <c r="AO283" s="3587"/>
      <c r="AP283" s="1035"/>
      <c r="AQ283" s="1117">
        <f>+COUNTIF(F283:AJ283,"－")</f>
        <v>0</v>
      </c>
      <c r="AR283" s="1117">
        <f>+COUNTIF(F283:AJ283,"外")</f>
        <v>0</v>
      </c>
    </row>
    <row r="284" spans="2:44" s="1165" customFormat="1" ht="13.8" thickBot="1">
      <c r="B284" s="3582"/>
      <c r="C284" s="3585"/>
      <c r="D284" s="1140"/>
      <c r="E284" s="1141"/>
      <c r="F284" s="1191"/>
      <c r="G284" s="1180"/>
      <c r="H284" s="1180"/>
      <c r="I284" s="1180"/>
      <c r="J284" s="1180"/>
      <c r="K284" s="1180"/>
      <c r="L284" s="1180"/>
      <c r="M284" s="1180"/>
      <c r="N284" s="1180"/>
      <c r="O284" s="1180"/>
      <c r="P284" s="1180"/>
      <c r="Q284" s="1180"/>
      <c r="R284" s="1180"/>
      <c r="S284" s="1180"/>
      <c r="T284" s="1180"/>
      <c r="U284" s="1180"/>
      <c r="V284" s="1180"/>
      <c r="W284" s="1180"/>
      <c r="X284" s="1180"/>
      <c r="Y284" s="1180"/>
      <c r="Z284" s="1180"/>
      <c r="AA284" s="1180"/>
      <c r="AB284" s="1180"/>
      <c r="AC284" s="1180"/>
      <c r="AD284" s="1180"/>
      <c r="AE284" s="1180"/>
      <c r="AF284" s="1180"/>
      <c r="AG284" s="1180"/>
      <c r="AH284" s="1180"/>
      <c r="AI284" s="1180"/>
      <c r="AJ284" s="1192"/>
      <c r="AK284" s="1150" t="str">
        <f t="shared" si="191"/>
        <v/>
      </c>
      <c r="AL284" s="1132" t="str">
        <f t="shared" si="192"/>
        <v/>
      </c>
      <c r="AM284" s="1132" t="str">
        <f t="shared" si="193"/>
        <v/>
      </c>
      <c r="AN284" s="1116" t="str">
        <f t="shared" si="194"/>
        <v/>
      </c>
      <c r="AO284" s="3588"/>
      <c r="AP284" s="1035"/>
      <c r="AQ284" s="1117">
        <f>+COUNTIF(F284:AJ284,"－")</f>
        <v>0</v>
      </c>
      <c r="AR284" s="1117">
        <f>+COUNTIF(F284:AJ284,"外")</f>
        <v>0</v>
      </c>
    </row>
    <row r="285" spans="2:44" ht="13.8" thickBot="1">
      <c r="B285" s="1152"/>
      <c r="C285" s="1153"/>
      <c r="D285" s="1147"/>
      <c r="E285" s="1089"/>
      <c r="F285" s="1113"/>
      <c r="G285" s="1113"/>
      <c r="H285" s="1113"/>
      <c r="I285" s="1113"/>
      <c r="J285" s="1113"/>
      <c r="K285" s="1113"/>
      <c r="L285" s="1113"/>
      <c r="M285" s="1113"/>
      <c r="N285" s="1113"/>
      <c r="O285" s="1113"/>
      <c r="P285" s="1113"/>
      <c r="Q285" s="1113"/>
      <c r="R285" s="1113"/>
      <c r="S285" s="1113"/>
      <c r="T285" s="1113"/>
      <c r="U285" s="1113"/>
      <c r="V285" s="1113"/>
      <c r="W285" s="1113"/>
      <c r="X285" s="1113"/>
      <c r="Y285" s="1113"/>
      <c r="Z285" s="1113"/>
      <c r="AA285" s="1113"/>
      <c r="AB285" s="1113"/>
      <c r="AC285" s="1113"/>
      <c r="AD285" s="1113"/>
      <c r="AE285" s="1113"/>
      <c r="AF285" s="1113"/>
      <c r="AG285" s="1113"/>
      <c r="AH285" s="1113"/>
      <c r="AI285" s="1113"/>
      <c r="AJ285" s="1113"/>
      <c r="AK285" s="1154"/>
      <c r="AL285" s="1155"/>
      <c r="AN285" s="1156" t="s">
        <v>1952</v>
      </c>
      <c r="AO285" s="1157" t="e">
        <f>IF(AO269&gt;=0.285,"OK","NG")</f>
        <v>#DIV/0!</v>
      </c>
      <c r="AQ285" s="1155"/>
      <c r="AR285" s="1155"/>
    </row>
    <row r="286" spans="2:44" s="1165" customFormat="1">
      <c r="E286" s="1184"/>
      <c r="F286" s="1184"/>
      <c r="G286" s="1184"/>
      <c r="H286" s="1184"/>
      <c r="I286" s="1194"/>
      <c r="J286" s="1184"/>
      <c r="K286" s="1184"/>
      <c r="L286" s="1184"/>
      <c r="M286" s="1184"/>
      <c r="N286" s="1184"/>
      <c r="O286" s="1184"/>
      <c r="P286" s="1184"/>
      <c r="Q286" s="1184"/>
      <c r="R286" s="1184"/>
      <c r="S286" s="1184"/>
      <c r="T286" s="1184"/>
      <c r="U286" s="1184"/>
      <c r="V286" s="1184"/>
      <c r="W286" s="1184"/>
      <c r="X286" s="1184"/>
      <c r="Y286" s="1184"/>
      <c r="Z286" s="1184"/>
      <c r="AA286" s="1184"/>
      <c r="AB286" s="1184"/>
      <c r="AC286" s="1184"/>
      <c r="AD286" s="1184"/>
      <c r="AE286" s="1184"/>
      <c r="AF286" s="1184"/>
      <c r="AG286" s="1184"/>
      <c r="AH286" s="1184"/>
      <c r="AI286" s="1184"/>
      <c r="AJ286" s="1184"/>
      <c r="AL286" s="1184"/>
      <c r="AN286" s="1185"/>
    </row>
    <row r="287" spans="2:44" hidden="1">
      <c r="F287" s="1036" t="e">
        <f>YEAR(F290)</f>
        <v>#VALUE!</v>
      </c>
      <c r="G287" s="1036" t="e">
        <f>MONTH(F290)</f>
        <v>#VALUE!</v>
      </c>
    </row>
    <row r="288" spans="2:44">
      <c r="B288" s="3589"/>
      <c r="C288" s="3590"/>
      <c r="D288" s="3591"/>
      <c r="E288" s="1159" t="s">
        <v>1940</v>
      </c>
      <c r="F288" s="3598" t="e">
        <f>F290</f>
        <v>#VALUE!</v>
      </c>
      <c r="G288" s="3599"/>
      <c r="H288" s="3599"/>
      <c r="I288" s="3599"/>
      <c r="J288" s="3599"/>
      <c r="K288" s="3599"/>
      <c r="L288" s="3599"/>
      <c r="M288" s="3599"/>
      <c r="N288" s="3599"/>
      <c r="O288" s="3599"/>
      <c r="P288" s="3599"/>
      <c r="Q288" s="3599"/>
      <c r="R288" s="3599"/>
      <c r="S288" s="3599"/>
      <c r="T288" s="3599"/>
      <c r="U288" s="3599"/>
      <c r="V288" s="3599"/>
      <c r="W288" s="3599"/>
      <c r="X288" s="3599"/>
      <c r="Y288" s="3599"/>
      <c r="Z288" s="3599"/>
      <c r="AA288" s="3599"/>
      <c r="AB288" s="3599"/>
      <c r="AC288" s="3599"/>
      <c r="AD288" s="3599"/>
      <c r="AE288" s="3599"/>
      <c r="AF288" s="3599"/>
      <c r="AG288" s="3599"/>
      <c r="AH288" s="3599"/>
      <c r="AI288" s="3599"/>
      <c r="AJ288" s="3599"/>
      <c r="AK288" s="3601" t="s">
        <v>835</v>
      </c>
      <c r="AL288" s="3604" t="s">
        <v>836</v>
      </c>
      <c r="AM288" s="3607" t="s">
        <v>828</v>
      </c>
      <c r="AN288" s="3555" t="s">
        <v>1941</v>
      </c>
      <c r="AO288" s="3553" t="s">
        <v>1942</v>
      </c>
      <c r="AQ288" s="3576" t="s">
        <v>1961</v>
      </c>
      <c r="AR288" s="3576" t="s">
        <v>864</v>
      </c>
    </row>
    <row r="289" spans="2:44" ht="13.5" hidden="1" customHeight="1">
      <c r="B289" s="3592"/>
      <c r="C289" s="3593"/>
      <c r="D289" s="3594"/>
      <c r="E289" s="1160"/>
      <c r="F289" s="1096" t="e">
        <f>DATE($F287,$G287,1)</f>
        <v>#VALUE!</v>
      </c>
      <c r="G289" s="1096" t="e">
        <f t="shared" ref="G289:AJ289" si="195">F289+1</f>
        <v>#VALUE!</v>
      </c>
      <c r="H289" s="1096" t="e">
        <f t="shared" si="195"/>
        <v>#VALUE!</v>
      </c>
      <c r="I289" s="1096" t="e">
        <f t="shared" si="195"/>
        <v>#VALUE!</v>
      </c>
      <c r="J289" s="1096" t="e">
        <f t="shared" si="195"/>
        <v>#VALUE!</v>
      </c>
      <c r="K289" s="1096" t="e">
        <f t="shared" si="195"/>
        <v>#VALUE!</v>
      </c>
      <c r="L289" s="1096" t="e">
        <f t="shared" si="195"/>
        <v>#VALUE!</v>
      </c>
      <c r="M289" s="1096" t="e">
        <f t="shared" si="195"/>
        <v>#VALUE!</v>
      </c>
      <c r="N289" s="1096" t="e">
        <f t="shared" si="195"/>
        <v>#VALUE!</v>
      </c>
      <c r="O289" s="1096" t="e">
        <f t="shared" si="195"/>
        <v>#VALUE!</v>
      </c>
      <c r="P289" s="1096" t="e">
        <f t="shared" si="195"/>
        <v>#VALUE!</v>
      </c>
      <c r="Q289" s="1096" t="e">
        <f t="shared" si="195"/>
        <v>#VALUE!</v>
      </c>
      <c r="R289" s="1096" t="e">
        <f t="shared" si="195"/>
        <v>#VALUE!</v>
      </c>
      <c r="S289" s="1096" t="e">
        <f t="shared" si="195"/>
        <v>#VALUE!</v>
      </c>
      <c r="T289" s="1096" t="e">
        <f t="shared" si="195"/>
        <v>#VALUE!</v>
      </c>
      <c r="U289" s="1096" t="e">
        <f t="shared" si="195"/>
        <v>#VALUE!</v>
      </c>
      <c r="V289" s="1096" t="e">
        <f t="shared" si="195"/>
        <v>#VALUE!</v>
      </c>
      <c r="W289" s="1096" t="e">
        <f t="shared" si="195"/>
        <v>#VALUE!</v>
      </c>
      <c r="X289" s="1096" t="e">
        <f t="shared" si="195"/>
        <v>#VALUE!</v>
      </c>
      <c r="Y289" s="1096" t="e">
        <f t="shared" si="195"/>
        <v>#VALUE!</v>
      </c>
      <c r="Z289" s="1096" t="e">
        <f t="shared" si="195"/>
        <v>#VALUE!</v>
      </c>
      <c r="AA289" s="1096" t="e">
        <f t="shared" si="195"/>
        <v>#VALUE!</v>
      </c>
      <c r="AB289" s="1096" t="e">
        <f t="shared" si="195"/>
        <v>#VALUE!</v>
      </c>
      <c r="AC289" s="1096" t="e">
        <f t="shared" si="195"/>
        <v>#VALUE!</v>
      </c>
      <c r="AD289" s="1096" t="e">
        <f t="shared" si="195"/>
        <v>#VALUE!</v>
      </c>
      <c r="AE289" s="1096" t="e">
        <f t="shared" si="195"/>
        <v>#VALUE!</v>
      </c>
      <c r="AF289" s="1096" t="e">
        <f t="shared" si="195"/>
        <v>#VALUE!</v>
      </c>
      <c r="AG289" s="1096" t="e">
        <f t="shared" si="195"/>
        <v>#VALUE!</v>
      </c>
      <c r="AH289" s="1096" t="e">
        <f t="shared" si="195"/>
        <v>#VALUE!</v>
      </c>
      <c r="AI289" s="1096" t="e">
        <f t="shared" si="195"/>
        <v>#VALUE!</v>
      </c>
      <c r="AJ289" s="1096" t="e">
        <f t="shared" si="195"/>
        <v>#VALUE!</v>
      </c>
      <c r="AK289" s="3602"/>
      <c r="AL289" s="3605"/>
      <c r="AM289" s="3608"/>
      <c r="AN289" s="3555"/>
      <c r="AO289" s="3553"/>
      <c r="AQ289" s="3576"/>
      <c r="AR289" s="3576"/>
    </row>
    <row r="290" spans="2:44">
      <c r="B290" s="3592"/>
      <c r="C290" s="3593"/>
      <c r="D290" s="3594"/>
      <c r="E290" s="1161" t="s">
        <v>1944</v>
      </c>
      <c r="F290" s="1162" t="e">
        <f>IF(EDATE(F265,1)&gt;$F$7,"",EDATE(F265,1))</f>
        <v>#VALUE!</v>
      </c>
      <c r="G290" s="1096" t="e">
        <f t="shared" ref="G290:AJ290" si="196">IF(G289&gt;$F$7,"",IF(F290=EOMONTH(DATE($F287,$G287,1),0),"",IF(F290="","",F290+1)))</f>
        <v>#VALUE!</v>
      </c>
      <c r="H290" s="1096" t="e">
        <f t="shared" si="196"/>
        <v>#VALUE!</v>
      </c>
      <c r="I290" s="1096" t="e">
        <f t="shared" si="196"/>
        <v>#VALUE!</v>
      </c>
      <c r="J290" s="1096" t="e">
        <f t="shared" si="196"/>
        <v>#VALUE!</v>
      </c>
      <c r="K290" s="1096" t="e">
        <f t="shared" si="196"/>
        <v>#VALUE!</v>
      </c>
      <c r="L290" s="1096" t="e">
        <f t="shared" si="196"/>
        <v>#VALUE!</v>
      </c>
      <c r="M290" s="1096" t="e">
        <f t="shared" si="196"/>
        <v>#VALUE!</v>
      </c>
      <c r="N290" s="1096" t="e">
        <f t="shared" si="196"/>
        <v>#VALUE!</v>
      </c>
      <c r="O290" s="1096" t="e">
        <f t="shared" si="196"/>
        <v>#VALUE!</v>
      </c>
      <c r="P290" s="1096" t="e">
        <f t="shared" si="196"/>
        <v>#VALUE!</v>
      </c>
      <c r="Q290" s="1096" t="e">
        <f t="shared" si="196"/>
        <v>#VALUE!</v>
      </c>
      <c r="R290" s="1096" t="e">
        <f t="shared" si="196"/>
        <v>#VALUE!</v>
      </c>
      <c r="S290" s="1096" t="e">
        <f t="shared" si="196"/>
        <v>#VALUE!</v>
      </c>
      <c r="T290" s="1096" t="e">
        <f t="shared" si="196"/>
        <v>#VALUE!</v>
      </c>
      <c r="U290" s="1096" t="e">
        <f t="shared" si="196"/>
        <v>#VALUE!</v>
      </c>
      <c r="V290" s="1096" t="e">
        <f t="shared" si="196"/>
        <v>#VALUE!</v>
      </c>
      <c r="W290" s="1096" t="e">
        <f t="shared" si="196"/>
        <v>#VALUE!</v>
      </c>
      <c r="X290" s="1096" t="e">
        <f t="shared" si="196"/>
        <v>#VALUE!</v>
      </c>
      <c r="Y290" s="1096" t="e">
        <f t="shared" si="196"/>
        <v>#VALUE!</v>
      </c>
      <c r="Z290" s="1096" t="e">
        <f t="shared" si="196"/>
        <v>#VALUE!</v>
      </c>
      <c r="AA290" s="1096" t="e">
        <f t="shared" si="196"/>
        <v>#VALUE!</v>
      </c>
      <c r="AB290" s="1096" t="e">
        <f t="shared" si="196"/>
        <v>#VALUE!</v>
      </c>
      <c r="AC290" s="1096" t="e">
        <f t="shared" si="196"/>
        <v>#VALUE!</v>
      </c>
      <c r="AD290" s="1096" t="e">
        <f t="shared" si="196"/>
        <v>#VALUE!</v>
      </c>
      <c r="AE290" s="1096" t="e">
        <f t="shared" si="196"/>
        <v>#VALUE!</v>
      </c>
      <c r="AF290" s="1096" t="e">
        <f t="shared" si="196"/>
        <v>#VALUE!</v>
      </c>
      <c r="AG290" s="1096" t="e">
        <f t="shared" si="196"/>
        <v>#VALUE!</v>
      </c>
      <c r="AH290" s="1096" t="e">
        <f t="shared" si="196"/>
        <v>#VALUE!</v>
      </c>
      <c r="AI290" s="1096" t="e">
        <f t="shared" si="196"/>
        <v>#VALUE!</v>
      </c>
      <c r="AJ290" s="1096" t="e">
        <f t="shared" si="196"/>
        <v>#VALUE!</v>
      </c>
      <c r="AK290" s="3602"/>
      <c r="AL290" s="3605"/>
      <c r="AM290" s="3608"/>
      <c r="AN290" s="3555"/>
      <c r="AO290" s="3553"/>
      <c r="AQ290" s="3576"/>
      <c r="AR290" s="3576"/>
    </row>
    <row r="291" spans="2:44" s="1165" customFormat="1">
      <c r="B291" s="3595"/>
      <c r="C291" s="3596"/>
      <c r="D291" s="3597"/>
      <c r="E291" s="1163" t="s">
        <v>820</v>
      </c>
      <c r="F291" s="1164" t="str">
        <f>IFERROR(TEXT(WEEKDAY(+F290),"aaa"),"")</f>
        <v/>
      </c>
      <c r="G291" s="1164" t="str">
        <f t="shared" ref="G291:AJ291" si="197">IFERROR(TEXT(WEEKDAY(+G290),"aaa"),"")</f>
        <v/>
      </c>
      <c r="H291" s="1164" t="str">
        <f t="shared" si="197"/>
        <v/>
      </c>
      <c r="I291" s="1164" t="str">
        <f t="shared" si="197"/>
        <v/>
      </c>
      <c r="J291" s="1164" t="str">
        <f t="shared" si="197"/>
        <v/>
      </c>
      <c r="K291" s="1164" t="str">
        <f t="shared" si="197"/>
        <v/>
      </c>
      <c r="L291" s="1164" t="str">
        <f t="shared" si="197"/>
        <v/>
      </c>
      <c r="M291" s="1164" t="str">
        <f t="shared" si="197"/>
        <v/>
      </c>
      <c r="N291" s="1164" t="str">
        <f t="shared" si="197"/>
        <v/>
      </c>
      <c r="O291" s="1164" t="str">
        <f t="shared" si="197"/>
        <v/>
      </c>
      <c r="P291" s="1164" t="str">
        <f t="shared" si="197"/>
        <v/>
      </c>
      <c r="Q291" s="1164" t="str">
        <f t="shared" si="197"/>
        <v/>
      </c>
      <c r="R291" s="1164" t="str">
        <f t="shared" si="197"/>
        <v/>
      </c>
      <c r="S291" s="1164" t="str">
        <f t="shared" si="197"/>
        <v/>
      </c>
      <c r="T291" s="1164" t="str">
        <f t="shared" si="197"/>
        <v/>
      </c>
      <c r="U291" s="1164" t="str">
        <f t="shared" si="197"/>
        <v/>
      </c>
      <c r="V291" s="1164" t="str">
        <f t="shared" si="197"/>
        <v/>
      </c>
      <c r="W291" s="1164" t="str">
        <f t="shared" si="197"/>
        <v/>
      </c>
      <c r="X291" s="1164" t="str">
        <f t="shared" si="197"/>
        <v/>
      </c>
      <c r="Y291" s="1164" t="str">
        <f t="shared" si="197"/>
        <v/>
      </c>
      <c r="Z291" s="1164" t="str">
        <f t="shared" si="197"/>
        <v/>
      </c>
      <c r="AA291" s="1164" t="str">
        <f t="shared" si="197"/>
        <v/>
      </c>
      <c r="AB291" s="1164" t="str">
        <f t="shared" si="197"/>
        <v/>
      </c>
      <c r="AC291" s="1164" t="str">
        <f t="shared" si="197"/>
        <v/>
      </c>
      <c r="AD291" s="1164" t="str">
        <f t="shared" si="197"/>
        <v/>
      </c>
      <c r="AE291" s="1164" t="str">
        <f t="shared" si="197"/>
        <v/>
      </c>
      <c r="AF291" s="1164" t="str">
        <f t="shared" si="197"/>
        <v/>
      </c>
      <c r="AG291" s="1164" t="str">
        <f t="shared" si="197"/>
        <v/>
      </c>
      <c r="AH291" s="1164" t="str">
        <f t="shared" si="197"/>
        <v/>
      </c>
      <c r="AI291" s="1164" t="str">
        <f t="shared" si="197"/>
        <v/>
      </c>
      <c r="AJ291" s="1164" t="str">
        <f t="shared" si="197"/>
        <v/>
      </c>
      <c r="AK291" s="3602"/>
      <c r="AL291" s="3605"/>
      <c r="AM291" s="3608"/>
      <c r="AN291" s="3555"/>
      <c r="AO291" s="3553"/>
      <c r="AP291" s="1035"/>
      <c r="AQ291" s="3576"/>
      <c r="AR291" s="3576"/>
    </row>
    <row r="292" spans="2:44" s="1165" customFormat="1" ht="21" customHeight="1">
      <c r="B292" s="1166" t="s">
        <v>1945</v>
      </c>
      <c r="C292" s="1167" t="s">
        <v>1946</v>
      </c>
      <c r="D292" s="1103" t="s">
        <v>1951</v>
      </c>
      <c r="E292" s="1104" t="s">
        <v>1948</v>
      </c>
      <c r="F292" s="1105" t="s">
        <v>865</v>
      </c>
      <c r="G292" s="1106" t="s">
        <v>865</v>
      </c>
      <c r="H292" s="1106" t="s">
        <v>865</v>
      </c>
      <c r="I292" s="1106" t="s">
        <v>865</v>
      </c>
      <c r="J292" s="1106" t="s">
        <v>865</v>
      </c>
      <c r="K292" s="1106" t="s">
        <v>865</v>
      </c>
      <c r="L292" s="1106" t="s">
        <v>865</v>
      </c>
      <c r="M292" s="1106" t="s">
        <v>865</v>
      </c>
      <c r="N292" s="1106" t="s">
        <v>865</v>
      </c>
      <c r="O292" s="1106" t="s">
        <v>865</v>
      </c>
      <c r="P292" s="1106" t="s">
        <v>865</v>
      </c>
      <c r="Q292" s="1106" t="s">
        <v>865</v>
      </c>
      <c r="R292" s="1106" t="s">
        <v>865</v>
      </c>
      <c r="S292" s="1106" t="s">
        <v>865</v>
      </c>
      <c r="T292" s="1106" t="s">
        <v>865</v>
      </c>
      <c r="U292" s="1106" t="s">
        <v>865</v>
      </c>
      <c r="V292" s="1106" t="s">
        <v>865</v>
      </c>
      <c r="W292" s="1106" t="s">
        <v>865</v>
      </c>
      <c r="X292" s="1106" t="s">
        <v>865</v>
      </c>
      <c r="Y292" s="1106" t="s">
        <v>865</v>
      </c>
      <c r="Z292" s="1106" t="s">
        <v>865</v>
      </c>
      <c r="AA292" s="1106" t="s">
        <v>865</v>
      </c>
      <c r="AB292" s="1106" t="s">
        <v>865</v>
      </c>
      <c r="AC292" s="1106" t="s">
        <v>865</v>
      </c>
      <c r="AD292" s="1106" t="s">
        <v>865</v>
      </c>
      <c r="AE292" s="1106" t="s">
        <v>865</v>
      </c>
      <c r="AF292" s="1106" t="s">
        <v>865</v>
      </c>
      <c r="AG292" s="1106" t="s">
        <v>865</v>
      </c>
      <c r="AH292" s="1106" t="s">
        <v>865</v>
      </c>
      <c r="AI292" s="1106" t="s">
        <v>865</v>
      </c>
      <c r="AJ292" s="1188" t="s">
        <v>865</v>
      </c>
      <c r="AK292" s="3603"/>
      <c r="AL292" s="3606"/>
      <c r="AM292" s="3609"/>
      <c r="AN292" s="1108" t="s">
        <v>1958</v>
      </c>
      <c r="AO292" s="1107" t="s">
        <v>863</v>
      </c>
      <c r="AP292" s="1035"/>
      <c r="AQ292" s="3577"/>
      <c r="AR292" s="3577"/>
    </row>
    <row r="293" spans="2:44" s="1165" customFormat="1" ht="13.5" customHeight="1">
      <c r="B293" s="3580" t="s">
        <v>830</v>
      </c>
      <c r="C293" s="3583" t="s">
        <v>831</v>
      </c>
      <c r="D293" s="1109" t="s">
        <v>1935</v>
      </c>
      <c r="E293" s="1110"/>
      <c r="F293" s="1189"/>
      <c r="G293" s="1175"/>
      <c r="H293" s="1175"/>
      <c r="I293" s="1175"/>
      <c r="J293" s="1175"/>
      <c r="K293" s="1175"/>
      <c r="L293" s="1175"/>
      <c r="M293" s="1175"/>
      <c r="N293" s="1175"/>
      <c r="O293" s="1175"/>
      <c r="P293" s="1175"/>
      <c r="Q293" s="1175"/>
      <c r="R293" s="1175"/>
      <c r="S293" s="1175"/>
      <c r="T293" s="1175"/>
      <c r="U293" s="1175"/>
      <c r="V293" s="1175"/>
      <c r="W293" s="1175"/>
      <c r="X293" s="1175"/>
      <c r="Y293" s="1175"/>
      <c r="Z293" s="1175"/>
      <c r="AA293" s="1175"/>
      <c r="AB293" s="1175"/>
      <c r="AC293" s="1175"/>
      <c r="AD293" s="1175"/>
      <c r="AE293" s="1175"/>
      <c r="AF293" s="1175"/>
      <c r="AG293" s="1175"/>
      <c r="AH293" s="1175"/>
      <c r="AI293" s="1175"/>
      <c r="AJ293" s="1190"/>
      <c r="AK293" s="1114">
        <f>IF(D293="","",COUNT($F$290:$AJ$290)-AL293)</f>
        <v>0</v>
      </c>
      <c r="AL293" s="1115">
        <f>IF(D293="","",AQ293+AR293)</f>
        <v>0</v>
      </c>
      <c r="AM293" s="1115">
        <f>IF(D293="","",COUNTIF(F293:AJ293,"休"))</f>
        <v>0</v>
      </c>
      <c r="AN293" s="1116" t="str">
        <f>IF(D293="","",IFERROR(ROUND(AM293/AK293,3),""))</f>
        <v/>
      </c>
      <c r="AO293" s="3586" t="e">
        <f>ROUND(AVERAGE(AN293:AN308),3)</f>
        <v>#DIV/0!</v>
      </c>
      <c r="AP293" s="1035"/>
      <c r="AQ293" s="1117">
        <f>+COUNTIF(F293:AJ293,"－")</f>
        <v>0</v>
      </c>
      <c r="AR293" s="1117">
        <f>+COUNTIF(F293:AJ293,"外")</f>
        <v>0</v>
      </c>
    </row>
    <row r="294" spans="2:44" s="1165" customFormat="1" ht="13.5" customHeight="1">
      <c r="B294" s="3581"/>
      <c r="C294" s="3584"/>
      <c r="D294" s="1118" t="s">
        <v>1936</v>
      </c>
      <c r="E294" s="1110"/>
      <c r="F294" s="1119"/>
      <c r="G294" s="1120"/>
      <c r="H294" s="1120"/>
      <c r="I294" s="1120"/>
      <c r="J294" s="1120"/>
      <c r="K294" s="1120"/>
      <c r="L294" s="1120"/>
      <c r="M294" s="1120"/>
      <c r="N294" s="1120"/>
      <c r="O294" s="1120"/>
      <c r="P294" s="1120"/>
      <c r="Q294" s="1120"/>
      <c r="R294" s="1120"/>
      <c r="S294" s="1120"/>
      <c r="T294" s="1120"/>
      <c r="U294" s="1120"/>
      <c r="V294" s="1120"/>
      <c r="W294" s="1120"/>
      <c r="X294" s="1120"/>
      <c r="Y294" s="1120"/>
      <c r="Z294" s="1120"/>
      <c r="AA294" s="1120"/>
      <c r="AB294" s="1120"/>
      <c r="AC294" s="1120"/>
      <c r="AD294" s="1120"/>
      <c r="AE294" s="1120"/>
      <c r="AF294" s="1120"/>
      <c r="AG294" s="1120"/>
      <c r="AH294" s="1120"/>
      <c r="AI294" s="1120"/>
      <c r="AJ294" s="1172"/>
      <c r="AK294" s="1114">
        <f t="shared" ref="AK294:AK298" si="198">IF(D294="","",COUNT($F$290:$AJ$290)-AL294)</f>
        <v>0</v>
      </c>
      <c r="AL294" s="1115">
        <f t="shared" ref="AL294:AL298" si="199">IF(D294="","",AQ294+AR294)</f>
        <v>0</v>
      </c>
      <c r="AM294" s="1115">
        <f t="shared" ref="AM294:AM298" si="200">IF(D294="","",COUNTIF(F294:AJ294,"休"))</f>
        <v>0</v>
      </c>
      <c r="AN294" s="1116" t="str">
        <f t="shared" ref="AN294:AN298" si="201">IF(D294="","",IFERROR(ROUND(AM294/AK294,3),""))</f>
        <v/>
      </c>
      <c r="AO294" s="3587"/>
      <c r="AP294" s="1035"/>
      <c r="AQ294" s="1117">
        <f>+COUNTIF(F294:AJ294,"－")</f>
        <v>0</v>
      </c>
      <c r="AR294" s="1117">
        <f>+COUNTIF(F294:AJ294,"外")</f>
        <v>0</v>
      </c>
    </row>
    <row r="295" spans="2:44" s="1165" customFormat="1">
      <c r="B295" s="3581"/>
      <c r="C295" s="3584"/>
      <c r="D295" s="1124" t="s">
        <v>1937</v>
      </c>
      <c r="E295" s="1110"/>
      <c r="F295" s="1119"/>
      <c r="G295" s="1120"/>
      <c r="H295" s="1120"/>
      <c r="I295" s="1120"/>
      <c r="J295" s="1120"/>
      <c r="K295" s="1120"/>
      <c r="L295" s="1120"/>
      <c r="M295" s="1120"/>
      <c r="N295" s="1120"/>
      <c r="O295" s="1120"/>
      <c r="P295" s="1120"/>
      <c r="Q295" s="1120"/>
      <c r="R295" s="1120"/>
      <c r="S295" s="1120"/>
      <c r="T295" s="1120"/>
      <c r="U295" s="1120"/>
      <c r="V295" s="1120"/>
      <c r="W295" s="1120"/>
      <c r="X295" s="1120"/>
      <c r="Y295" s="1120"/>
      <c r="Z295" s="1120"/>
      <c r="AA295" s="1120"/>
      <c r="AB295" s="1120"/>
      <c r="AC295" s="1120"/>
      <c r="AD295" s="1120"/>
      <c r="AE295" s="1120"/>
      <c r="AF295" s="1120"/>
      <c r="AG295" s="1120"/>
      <c r="AH295" s="1120"/>
      <c r="AI295" s="1120"/>
      <c r="AJ295" s="1172"/>
      <c r="AK295" s="1114">
        <f t="shared" si="198"/>
        <v>0</v>
      </c>
      <c r="AL295" s="1115">
        <f t="shared" si="199"/>
        <v>0</v>
      </c>
      <c r="AM295" s="1115">
        <f t="shared" si="200"/>
        <v>0</v>
      </c>
      <c r="AN295" s="1116" t="str">
        <f t="shared" si="201"/>
        <v/>
      </c>
      <c r="AO295" s="3587"/>
      <c r="AP295" s="1035"/>
      <c r="AQ295" s="1117">
        <f>+COUNTIF(F295:AJ295,"－")</f>
        <v>0</v>
      </c>
      <c r="AR295" s="1117">
        <f t="shared" ref="AR295:AR298" si="202">+COUNTIF(F295:AJ295,"外")</f>
        <v>0</v>
      </c>
    </row>
    <row r="296" spans="2:44" s="1165" customFormat="1">
      <c r="B296" s="3581"/>
      <c r="C296" s="3584"/>
      <c r="D296" s="1124" t="s">
        <v>1938</v>
      </c>
      <c r="E296" s="1125"/>
      <c r="F296" s="1119"/>
      <c r="G296" s="1120"/>
      <c r="H296" s="1120"/>
      <c r="I296" s="1120"/>
      <c r="J296" s="1120"/>
      <c r="K296" s="1120"/>
      <c r="L296" s="1120"/>
      <c r="M296" s="1120"/>
      <c r="N296" s="1120"/>
      <c r="O296" s="1120"/>
      <c r="P296" s="1120"/>
      <c r="Q296" s="1120"/>
      <c r="R296" s="1120"/>
      <c r="S296" s="1120"/>
      <c r="T296" s="1120"/>
      <c r="U296" s="1120"/>
      <c r="V296" s="1120"/>
      <c r="W296" s="1120"/>
      <c r="X296" s="1120"/>
      <c r="Y296" s="1120"/>
      <c r="Z296" s="1120"/>
      <c r="AA296" s="1120"/>
      <c r="AB296" s="1120"/>
      <c r="AC296" s="1120"/>
      <c r="AD296" s="1120"/>
      <c r="AE296" s="1120"/>
      <c r="AF296" s="1120"/>
      <c r="AG296" s="1120"/>
      <c r="AH296" s="1120"/>
      <c r="AI296" s="1120"/>
      <c r="AJ296" s="1172"/>
      <c r="AK296" s="1114">
        <f t="shared" si="198"/>
        <v>0</v>
      </c>
      <c r="AL296" s="1115">
        <f t="shared" si="199"/>
        <v>0</v>
      </c>
      <c r="AM296" s="1115">
        <f t="shared" si="200"/>
        <v>0</v>
      </c>
      <c r="AN296" s="1116" t="str">
        <f t="shared" si="201"/>
        <v/>
      </c>
      <c r="AO296" s="3587"/>
      <c r="AP296" s="1035"/>
      <c r="AQ296" s="1117">
        <f>+COUNTIF(F296:AJ296,"－")</f>
        <v>0</v>
      </c>
      <c r="AR296" s="1117">
        <f t="shared" si="202"/>
        <v>0</v>
      </c>
    </row>
    <row r="297" spans="2:44" s="1165" customFormat="1">
      <c r="B297" s="3581"/>
      <c r="C297" s="3584"/>
      <c r="D297" s="1124" t="s">
        <v>1939</v>
      </c>
      <c r="E297" s="1110"/>
      <c r="F297" s="1119"/>
      <c r="G297" s="1120"/>
      <c r="H297" s="1120"/>
      <c r="I297" s="1120"/>
      <c r="J297" s="1120"/>
      <c r="K297" s="1120"/>
      <c r="L297" s="1120"/>
      <c r="M297" s="1120"/>
      <c r="N297" s="1120"/>
      <c r="O297" s="1120"/>
      <c r="P297" s="1120"/>
      <c r="Q297" s="1120"/>
      <c r="R297" s="1120"/>
      <c r="S297" s="1120"/>
      <c r="T297" s="1120"/>
      <c r="U297" s="1120"/>
      <c r="V297" s="1120"/>
      <c r="W297" s="1120"/>
      <c r="X297" s="1120"/>
      <c r="Y297" s="1120"/>
      <c r="Z297" s="1120"/>
      <c r="AA297" s="1120"/>
      <c r="AB297" s="1120"/>
      <c r="AC297" s="1120"/>
      <c r="AD297" s="1120"/>
      <c r="AE297" s="1120"/>
      <c r="AF297" s="1120"/>
      <c r="AG297" s="1120"/>
      <c r="AH297" s="1120"/>
      <c r="AI297" s="1120"/>
      <c r="AJ297" s="1172"/>
      <c r="AK297" s="1114">
        <f t="shared" si="198"/>
        <v>0</v>
      </c>
      <c r="AL297" s="1115">
        <f t="shared" si="199"/>
        <v>0</v>
      </c>
      <c r="AM297" s="1115">
        <f t="shared" si="200"/>
        <v>0</v>
      </c>
      <c r="AN297" s="1116" t="str">
        <f t="shared" si="201"/>
        <v/>
      </c>
      <c r="AO297" s="3587"/>
      <c r="AP297" s="1035"/>
      <c r="AQ297" s="1117">
        <f t="shared" ref="AQ297:AQ298" si="203">+COUNTIF(F297:AJ297,"－")</f>
        <v>0</v>
      </c>
      <c r="AR297" s="1117">
        <f t="shared" si="202"/>
        <v>0</v>
      </c>
    </row>
    <row r="298" spans="2:44" s="1165" customFormat="1">
      <c r="B298" s="3582"/>
      <c r="C298" s="3585"/>
      <c r="D298" s="1126">
        <f>E$29</f>
        <v>0</v>
      </c>
      <c r="E298" s="1127"/>
      <c r="F298" s="1191"/>
      <c r="G298" s="1180"/>
      <c r="H298" s="1180"/>
      <c r="I298" s="1180"/>
      <c r="J298" s="1180"/>
      <c r="K298" s="1180"/>
      <c r="L298" s="1180"/>
      <c r="M298" s="1180"/>
      <c r="N298" s="1180"/>
      <c r="O298" s="1180"/>
      <c r="P298" s="1180"/>
      <c r="Q298" s="1180"/>
      <c r="R298" s="1180"/>
      <c r="S298" s="1180"/>
      <c r="T298" s="1180"/>
      <c r="U298" s="1180"/>
      <c r="V298" s="1180"/>
      <c r="W298" s="1180"/>
      <c r="X298" s="1180"/>
      <c r="Y298" s="1180"/>
      <c r="Z298" s="1180"/>
      <c r="AA298" s="1180"/>
      <c r="AB298" s="1180"/>
      <c r="AC298" s="1180"/>
      <c r="AD298" s="1180"/>
      <c r="AE298" s="1180"/>
      <c r="AF298" s="1180"/>
      <c r="AG298" s="1180"/>
      <c r="AH298" s="1180"/>
      <c r="AI298" s="1180"/>
      <c r="AJ298" s="1192"/>
      <c r="AK298" s="1114">
        <f t="shared" si="198"/>
        <v>0</v>
      </c>
      <c r="AL298" s="1115">
        <f t="shared" si="199"/>
        <v>0</v>
      </c>
      <c r="AM298" s="1132">
        <f t="shared" si="200"/>
        <v>0</v>
      </c>
      <c r="AN298" s="1116" t="str">
        <f t="shared" si="201"/>
        <v/>
      </c>
      <c r="AO298" s="3587"/>
      <c r="AP298" s="1035"/>
      <c r="AQ298" s="1117">
        <f t="shared" si="203"/>
        <v>0</v>
      </c>
      <c r="AR298" s="1117">
        <f t="shared" si="202"/>
        <v>0</v>
      </c>
    </row>
    <row r="299" spans="2:44" s="1165" customFormat="1" ht="14.4">
      <c r="B299" s="3580" t="s">
        <v>832</v>
      </c>
      <c r="C299" s="3583" t="s">
        <v>833</v>
      </c>
      <c r="D299" s="1103" t="s">
        <v>1947</v>
      </c>
      <c r="E299" s="1133" t="s">
        <v>1948</v>
      </c>
      <c r="F299" s="1105" t="s">
        <v>1966</v>
      </c>
      <c r="G299" s="1106" t="s">
        <v>1966</v>
      </c>
      <c r="H299" s="1106" t="s">
        <v>1966</v>
      </c>
      <c r="I299" s="1106" t="s">
        <v>1966</v>
      </c>
      <c r="J299" s="1106" t="s">
        <v>1966</v>
      </c>
      <c r="K299" s="1106" t="s">
        <v>1966</v>
      </c>
      <c r="L299" s="1106" t="s">
        <v>1966</v>
      </c>
      <c r="M299" s="1106" t="s">
        <v>1966</v>
      </c>
      <c r="N299" s="1106" t="s">
        <v>1966</v>
      </c>
      <c r="O299" s="1106" t="s">
        <v>1966</v>
      </c>
      <c r="P299" s="1106" t="s">
        <v>1966</v>
      </c>
      <c r="Q299" s="1106" t="s">
        <v>1966</v>
      </c>
      <c r="R299" s="1106" t="s">
        <v>1966</v>
      </c>
      <c r="S299" s="1106" t="s">
        <v>1966</v>
      </c>
      <c r="T299" s="1106" t="s">
        <v>1966</v>
      </c>
      <c r="U299" s="1106" t="s">
        <v>1964</v>
      </c>
      <c r="V299" s="1106" t="s">
        <v>1966</v>
      </c>
      <c r="W299" s="1106" t="s">
        <v>1966</v>
      </c>
      <c r="X299" s="1106" t="s">
        <v>1966</v>
      </c>
      <c r="Y299" s="1106" t="s">
        <v>1966</v>
      </c>
      <c r="Z299" s="1106" t="s">
        <v>1966</v>
      </c>
      <c r="AA299" s="1106" t="s">
        <v>1966</v>
      </c>
      <c r="AB299" s="1106" t="s">
        <v>1966</v>
      </c>
      <c r="AC299" s="1106" t="s">
        <v>1966</v>
      </c>
      <c r="AD299" s="1106" t="s">
        <v>1966</v>
      </c>
      <c r="AE299" s="1106" t="s">
        <v>1964</v>
      </c>
      <c r="AF299" s="1106" t="s">
        <v>1966</v>
      </c>
      <c r="AG299" s="1106" t="s">
        <v>1966</v>
      </c>
      <c r="AH299" s="1106" t="s">
        <v>1966</v>
      </c>
      <c r="AI299" s="1106" t="s">
        <v>1967</v>
      </c>
      <c r="AJ299" s="1188" t="s">
        <v>1966</v>
      </c>
      <c r="AK299" s="1135"/>
      <c r="AL299" s="1117"/>
      <c r="AM299" s="1136"/>
      <c r="AN299" s="1137"/>
      <c r="AO299" s="3587"/>
      <c r="AP299" s="1035"/>
      <c r="AQ299" s="1039"/>
      <c r="AR299" s="1039"/>
    </row>
    <row r="300" spans="2:44" s="1165" customFormat="1">
      <c r="B300" s="3581"/>
      <c r="C300" s="3584"/>
      <c r="D300" s="1138" t="s">
        <v>1935</v>
      </c>
      <c r="E300" s="1110"/>
      <c r="F300" s="1179"/>
      <c r="G300" s="1130"/>
      <c r="H300" s="1130"/>
      <c r="I300" s="1130"/>
      <c r="J300" s="1130"/>
      <c r="K300" s="1130"/>
      <c r="L300" s="1130"/>
      <c r="M300" s="1130"/>
      <c r="N300" s="1130"/>
      <c r="O300" s="1130"/>
      <c r="P300" s="1130"/>
      <c r="Q300" s="1130"/>
      <c r="R300" s="1130"/>
      <c r="S300" s="1130"/>
      <c r="T300" s="1130"/>
      <c r="U300" s="1130"/>
      <c r="V300" s="1130"/>
      <c r="W300" s="1130"/>
      <c r="X300" s="1130"/>
      <c r="Y300" s="1130"/>
      <c r="Z300" s="1130"/>
      <c r="AA300" s="1130"/>
      <c r="AB300" s="1130"/>
      <c r="AC300" s="1130"/>
      <c r="AD300" s="1130"/>
      <c r="AE300" s="1130"/>
      <c r="AF300" s="1130"/>
      <c r="AG300" s="1130"/>
      <c r="AH300" s="1130"/>
      <c r="AI300" s="1130"/>
      <c r="AJ300" s="1193"/>
      <c r="AK300" s="1114">
        <f>IF(D300="","",COUNT($F$290:$AJ$290)-AL300)</f>
        <v>0</v>
      </c>
      <c r="AL300" s="1115">
        <f>IF(D300="","",AQ300+AR300)</f>
        <v>0</v>
      </c>
      <c r="AM300" s="1115">
        <f>IF(D300="","",COUNTIF(F300:AJ300,"休"))</f>
        <v>0</v>
      </c>
      <c r="AN300" s="1116" t="str">
        <f>IF(D300="","",IFERROR(ROUND(AM300/AK300,3),""))</f>
        <v/>
      </c>
      <c r="AO300" s="3587"/>
      <c r="AP300" s="1035"/>
      <c r="AQ300" s="1117">
        <f>+COUNTIF(F300:AJ300,"－")</f>
        <v>0</v>
      </c>
      <c r="AR300" s="1117">
        <f>+COUNTIF(F300:AJ300,"外")</f>
        <v>0</v>
      </c>
    </row>
    <row r="301" spans="2:44" s="1165" customFormat="1">
      <c r="B301" s="3581"/>
      <c r="C301" s="3584"/>
      <c r="D301" s="1118" t="s">
        <v>1936</v>
      </c>
      <c r="E301" s="1139"/>
      <c r="F301" s="1119"/>
      <c r="G301" s="1120"/>
      <c r="H301" s="1120"/>
      <c r="I301" s="1120"/>
      <c r="J301" s="1120"/>
      <c r="K301" s="1120"/>
      <c r="L301" s="1120"/>
      <c r="M301" s="1120"/>
      <c r="N301" s="1120"/>
      <c r="O301" s="1120"/>
      <c r="P301" s="1120"/>
      <c r="Q301" s="1120"/>
      <c r="R301" s="1120"/>
      <c r="S301" s="1120"/>
      <c r="T301" s="1120"/>
      <c r="U301" s="1120"/>
      <c r="V301" s="1120"/>
      <c r="W301" s="1120"/>
      <c r="X301" s="1120"/>
      <c r="Y301" s="1120"/>
      <c r="Z301" s="1120"/>
      <c r="AA301" s="1120"/>
      <c r="AB301" s="1120"/>
      <c r="AC301" s="1120"/>
      <c r="AD301" s="1120"/>
      <c r="AE301" s="1120"/>
      <c r="AF301" s="1120"/>
      <c r="AG301" s="1120"/>
      <c r="AH301" s="1120"/>
      <c r="AI301" s="1120"/>
      <c r="AJ301" s="1172"/>
      <c r="AK301" s="1114">
        <f t="shared" ref="AK301:AK303" si="204">IF(D301="","",COUNT($F$290:$AJ$290)-AL301)</f>
        <v>0</v>
      </c>
      <c r="AL301" s="1115">
        <f t="shared" ref="AL301:AL303" si="205">IF(D301="","",AQ301+AR301)</f>
        <v>0</v>
      </c>
      <c r="AM301" s="1115">
        <f t="shared" ref="AM301:AM303" si="206">IF(D301="","",COUNTIF(F301:AJ301,"休"))</f>
        <v>0</v>
      </c>
      <c r="AN301" s="1116" t="str">
        <f t="shared" ref="AN301:AN303" si="207">IF(D301="","",IFERROR(ROUND(AM301/AK301,3),""))</f>
        <v/>
      </c>
      <c r="AO301" s="3587"/>
      <c r="AP301" s="1035"/>
      <c r="AQ301" s="1117">
        <f>+COUNTIF(F301:AJ301,"－")</f>
        <v>0</v>
      </c>
      <c r="AR301" s="1117">
        <f>+COUNTIF(F301:AJ301,"外")</f>
        <v>0</v>
      </c>
    </row>
    <row r="302" spans="2:44" s="1165" customFormat="1">
      <c r="B302" s="3581"/>
      <c r="C302" s="3584"/>
      <c r="D302" s="1035"/>
      <c r="E302" s="1139"/>
      <c r="F302" s="1119"/>
      <c r="G302" s="1120"/>
      <c r="H302" s="1120"/>
      <c r="I302" s="1120"/>
      <c r="J302" s="1120"/>
      <c r="K302" s="1120"/>
      <c r="L302" s="1120"/>
      <c r="M302" s="1120"/>
      <c r="N302" s="1120"/>
      <c r="O302" s="1120"/>
      <c r="P302" s="1120"/>
      <c r="Q302" s="1120"/>
      <c r="R302" s="1120"/>
      <c r="S302" s="1120"/>
      <c r="T302" s="1120"/>
      <c r="U302" s="1120"/>
      <c r="V302" s="1120"/>
      <c r="W302" s="1120"/>
      <c r="X302" s="1120"/>
      <c r="Y302" s="1120"/>
      <c r="Z302" s="1120"/>
      <c r="AA302" s="1120"/>
      <c r="AB302" s="1120"/>
      <c r="AC302" s="1120"/>
      <c r="AD302" s="1120"/>
      <c r="AE302" s="1120"/>
      <c r="AF302" s="1120"/>
      <c r="AG302" s="1120"/>
      <c r="AH302" s="1120"/>
      <c r="AI302" s="1120"/>
      <c r="AJ302" s="1172"/>
      <c r="AK302" s="1114" t="str">
        <f t="shared" si="204"/>
        <v/>
      </c>
      <c r="AL302" s="1115" t="str">
        <f t="shared" si="205"/>
        <v/>
      </c>
      <c r="AM302" s="1115" t="str">
        <f t="shared" si="206"/>
        <v/>
      </c>
      <c r="AN302" s="1116" t="str">
        <f t="shared" si="207"/>
        <v/>
      </c>
      <c r="AO302" s="3587"/>
      <c r="AP302" s="1035"/>
      <c r="AQ302" s="1117">
        <f>+COUNTIF(F302:AJ302,"－")</f>
        <v>0</v>
      </c>
      <c r="AR302" s="1117">
        <f>+COUNTIF(F302:AJ302,"外")</f>
        <v>0</v>
      </c>
    </row>
    <row r="303" spans="2:44" s="1165" customFormat="1">
      <c r="B303" s="3581"/>
      <c r="C303" s="3585"/>
      <c r="D303" s="1140"/>
      <c r="E303" s="1141"/>
      <c r="F303" s="1191"/>
      <c r="G303" s="1180"/>
      <c r="H303" s="1180"/>
      <c r="I303" s="1180"/>
      <c r="J303" s="1180"/>
      <c r="K303" s="1180"/>
      <c r="L303" s="1180"/>
      <c r="M303" s="1180"/>
      <c r="N303" s="1180"/>
      <c r="O303" s="1180"/>
      <c r="P303" s="1180"/>
      <c r="Q303" s="1180"/>
      <c r="R303" s="1180"/>
      <c r="S303" s="1180"/>
      <c r="T303" s="1180"/>
      <c r="U303" s="1180"/>
      <c r="V303" s="1180"/>
      <c r="W303" s="1180"/>
      <c r="X303" s="1180"/>
      <c r="Y303" s="1180"/>
      <c r="Z303" s="1180"/>
      <c r="AA303" s="1180"/>
      <c r="AB303" s="1180"/>
      <c r="AC303" s="1180"/>
      <c r="AD303" s="1180"/>
      <c r="AE303" s="1180"/>
      <c r="AF303" s="1180"/>
      <c r="AG303" s="1180"/>
      <c r="AH303" s="1180"/>
      <c r="AI303" s="1180"/>
      <c r="AJ303" s="1192"/>
      <c r="AK303" s="1114" t="str">
        <f t="shared" si="204"/>
        <v/>
      </c>
      <c r="AL303" s="1115" t="str">
        <f t="shared" si="205"/>
        <v/>
      </c>
      <c r="AM303" s="1115" t="str">
        <f t="shared" si="206"/>
        <v/>
      </c>
      <c r="AN303" s="1116" t="str">
        <f t="shared" si="207"/>
        <v/>
      </c>
      <c r="AO303" s="3587"/>
      <c r="AP303" s="1035"/>
      <c r="AQ303" s="1117">
        <f>+COUNTIF(F303:AJ303,"－")</f>
        <v>0</v>
      </c>
      <c r="AR303" s="1117">
        <f>+COUNTIF(F303:AJ303,"外")</f>
        <v>0</v>
      </c>
    </row>
    <row r="304" spans="2:44" s="1165" customFormat="1" ht="14.4">
      <c r="B304" s="3581"/>
      <c r="C304" s="3583" t="s">
        <v>834</v>
      </c>
      <c r="D304" s="1103" t="s">
        <v>1947</v>
      </c>
      <c r="E304" s="1143" t="s">
        <v>1948</v>
      </c>
      <c r="F304" s="1105" t="s">
        <v>865</v>
      </c>
      <c r="G304" s="1106" t="s">
        <v>865</v>
      </c>
      <c r="H304" s="1106" t="s">
        <v>865</v>
      </c>
      <c r="I304" s="1106" t="s">
        <v>865</v>
      </c>
      <c r="J304" s="1106" t="s">
        <v>865</v>
      </c>
      <c r="K304" s="1106" t="s">
        <v>865</v>
      </c>
      <c r="L304" s="1106" t="s">
        <v>865</v>
      </c>
      <c r="M304" s="1106" t="s">
        <v>865</v>
      </c>
      <c r="N304" s="1106" t="s">
        <v>865</v>
      </c>
      <c r="O304" s="1106" t="s">
        <v>865</v>
      </c>
      <c r="P304" s="1106" t="s">
        <v>865</v>
      </c>
      <c r="Q304" s="1106" t="s">
        <v>865</v>
      </c>
      <c r="R304" s="1106" t="s">
        <v>865</v>
      </c>
      <c r="S304" s="1106" t="s">
        <v>865</v>
      </c>
      <c r="T304" s="1106" t="s">
        <v>865</v>
      </c>
      <c r="U304" s="1106" t="s">
        <v>865</v>
      </c>
      <c r="V304" s="1106" t="s">
        <v>865</v>
      </c>
      <c r="W304" s="1106" t="s">
        <v>865</v>
      </c>
      <c r="X304" s="1106" t="s">
        <v>865</v>
      </c>
      <c r="Y304" s="1106" t="s">
        <v>865</v>
      </c>
      <c r="Z304" s="1106" t="s">
        <v>865</v>
      </c>
      <c r="AA304" s="1106" t="s">
        <v>865</v>
      </c>
      <c r="AB304" s="1106" t="s">
        <v>865</v>
      </c>
      <c r="AC304" s="1106" t="s">
        <v>865</v>
      </c>
      <c r="AD304" s="1106" t="s">
        <v>865</v>
      </c>
      <c r="AE304" s="1106" t="s">
        <v>865</v>
      </c>
      <c r="AF304" s="1106" t="s">
        <v>865</v>
      </c>
      <c r="AG304" s="1106" t="s">
        <v>865</v>
      </c>
      <c r="AH304" s="1106" t="s">
        <v>865</v>
      </c>
      <c r="AI304" s="1106" t="s">
        <v>865</v>
      </c>
      <c r="AJ304" s="1188" t="s">
        <v>865</v>
      </c>
      <c r="AK304" s="1135"/>
      <c r="AL304" s="1117"/>
      <c r="AM304" s="1144"/>
      <c r="AN304" s="1137"/>
      <c r="AO304" s="3587"/>
      <c r="AP304" s="1035"/>
      <c r="AQ304" s="1039"/>
      <c r="AR304" s="1039"/>
    </row>
    <row r="305" spans="2:44" s="1165" customFormat="1">
      <c r="B305" s="3581"/>
      <c r="C305" s="3584"/>
      <c r="D305" s="1145" t="s">
        <v>1936</v>
      </c>
      <c r="E305" s="1110"/>
      <c r="F305" s="1179"/>
      <c r="G305" s="1130"/>
      <c r="H305" s="1130"/>
      <c r="I305" s="1130"/>
      <c r="J305" s="1130"/>
      <c r="K305" s="1130"/>
      <c r="L305" s="1130"/>
      <c r="M305" s="1130"/>
      <c r="N305" s="1130"/>
      <c r="O305" s="1130"/>
      <c r="P305" s="1130"/>
      <c r="Q305" s="1130"/>
      <c r="R305" s="1130"/>
      <c r="S305" s="1130"/>
      <c r="T305" s="1130"/>
      <c r="U305" s="1130"/>
      <c r="V305" s="1130"/>
      <c r="W305" s="1130"/>
      <c r="X305" s="1130"/>
      <c r="Y305" s="1130"/>
      <c r="Z305" s="1130"/>
      <c r="AA305" s="1130"/>
      <c r="AB305" s="1130"/>
      <c r="AC305" s="1130"/>
      <c r="AD305" s="1130"/>
      <c r="AE305" s="1130"/>
      <c r="AF305" s="1130"/>
      <c r="AG305" s="1130"/>
      <c r="AH305" s="1130"/>
      <c r="AI305" s="1130"/>
      <c r="AJ305" s="1193"/>
      <c r="AK305" s="1114">
        <f>IF(D305="","",COUNT($F$290:$AJ$290)-AL305)</f>
        <v>0</v>
      </c>
      <c r="AL305" s="1115">
        <f>IF(D305="","",AQ305+AR305)</f>
        <v>0</v>
      </c>
      <c r="AM305" s="1115">
        <f>IF(D305="","",COUNTIF(F305:AJ305,"休"))</f>
        <v>0</v>
      </c>
      <c r="AN305" s="1116" t="str">
        <f>IF(D305="","",IFERROR(ROUND(AM305/AK305,3),""))</f>
        <v/>
      </c>
      <c r="AO305" s="3587"/>
      <c r="AP305" s="1035"/>
      <c r="AQ305" s="1117">
        <f>+COUNTIF(F305:AJ305,"－")</f>
        <v>0</v>
      </c>
      <c r="AR305" s="1117">
        <f>+COUNTIF(F305:AJ305,"外")</f>
        <v>0</v>
      </c>
    </row>
    <row r="306" spans="2:44" s="1165" customFormat="1">
      <c r="B306" s="3581"/>
      <c r="C306" s="3584"/>
      <c r="D306" s="1035"/>
      <c r="E306" s="1139"/>
      <c r="F306" s="1119"/>
      <c r="G306" s="1120"/>
      <c r="H306" s="1120"/>
      <c r="I306" s="1120"/>
      <c r="J306" s="1120"/>
      <c r="K306" s="1120"/>
      <c r="L306" s="1120"/>
      <c r="M306" s="1120"/>
      <c r="N306" s="1120"/>
      <c r="O306" s="1120"/>
      <c r="P306" s="1120"/>
      <c r="Q306" s="1120"/>
      <c r="R306" s="1120"/>
      <c r="S306" s="1120"/>
      <c r="T306" s="1120"/>
      <c r="U306" s="1120"/>
      <c r="V306" s="1120"/>
      <c r="W306" s="1120"/>
      <c r="X306" s="1120"/>
      <c r="Y306" s="1120"/>
      <c r="Z306" s="1120"/>
      <c r="AA306" s="1120"/>
      <c r="AB306" s="1120"/>
      <c r="AC306" s="1120"/>
      <c r="AD306" s="1120"/>
      <c r="AE306" s="1120"/>
      <c r="AF306" s="1120"/>
      <c r="AG306" s="1120"/>
      <c r="AH306" s="1120"/>
      <c r="AI306" s="1120"/>
      <c r="AJ306" s="1172"/>
      <c r="AK306" s="1114" t="str">
        <f>IF(D306="","",COUNT($F$290:$AJ$290)-AL306)</f>
        <v/>
      </c>
      <c r="AL306" s="1115" t="str">
        <f t="shared" ref="AL306:AL308" si="208">IF(D306="","",AQ306+AR306)</f>
        <v/>
      </c>
      <c r="AM306" s="1115" t="str">
        <f t="shared" ref="AM306:AM308" si="209">IF(D306="","",COUNTIF(F306:AJ306,"休"))</f>
        <v/>
      </c>
      <c r="AN306" s="1116" t="str">
        <f t="shared" ref="AN306:AN308" si="210">IF(D306="","",IFERROR(ROUND(AM306/AK306,3),""))</f>
        <v/>
      </c>
      <c r="AO306" s="3587"/>
      <c r="AP306" s="1035"/>
      <c r="AQ306" s="1117">
        <f>+COUNTIF(F306:AJ306,"－")</f>
        <v>0</v>
      </c>
      <c r="AR306" s="1117">
        <f>+COUNTIF(F306:AJ306,"外")</f>
        <v>0</v>
      </c>
    </row>
    <row r="307" spans="2:44" s="1165" customFormat="1">
      <c r="B307" s="3581"/>
      <c r="C307" s="3584"/>
      <c r="D307" s="1147"/>
      <c r="E307" s="1139"/>
      <c r="F307" s="1119"/>
      <c r="G307" s="1120"/>
      <c r="H307" s="1120"/>
      <c r="I307" s="1120"/>
      <c r="J307" s="1120"/>
      <c r="K307" s="1120"/>
      <c r="L307" s="1120"/>
      <c r="M307" s="1120"/>
      <c r="N307" s="1120"/>
      <c r="O307" s="1120"/>
      <c r="P307" s="1120"/>
      <c r="Q307" s="1120"/>
      <c r="R307" s="1120"/>
      <c r="S307" s="1120"/>
      <c r="T307" s="1120"/>
      <c r="U307" s="1120"/>
      <c r="V307" s="1120"/>
      <c r="W307" s="1120"/>
      <c r="X307" s="1120"/>
      <c r="Y307" s="1120"/>
      <c r="Z307" s="1120"/>
      <c r="AA307" s="1120"/>
      <c r="AB307" s="1120"/>
      <c r="AC307" s="1120"/>
      <c r="AD307" s="1120"/>
      <c r="AE307" s="1120"/>
      <c r="AF307" s="1120"/>
      <c r="AG307" s="1120"/>
      <c r="AH307" s="1120"/>
      <c r="AI307" s="1120"/>
      <c r="AJ307" s="1172"/>
      <c r="AK307" s="1114" t="str">
        <f t="shared" ref="AK307:AK308" si="211">IF(D307="","",COUNT($F$290:$AJ$290)-AL307)</f>
        <v/>
      </c>
      <c r="AL307" s="1115" t="str">
        <f t="shared" si="208"/>
        <v/>
      </c>
      <c r="AM307" s="1115" t="str">
        <f t="shared" si="209"/>
        <v/>
      </c>
      <c r="AN307" s="1116" t="str">
        <f t="shared" si="210"/>
        <v/>
      </c>
      <c r="AO307" s="3587"/>
      <c r="AP307" s="1035"/>
      <c r="AQ307" s="1117">
        <f>+COUNTIF(F307:AJ307,"－")</f>
        <v>0</v>
      </c>
      <c r="AR307" s="1117">
        <f>+COUNTIF(F307:AJ307,"外")</f>
        <v>0</v>
      </c>
    </row>
    <row r="308" spans="2:44" s="1165" customFormat="1" ht="13.8" thickBot="1">
      <c r="B308" s="3582"/>
      <c r="C308" s="3585"/>
      <c r="D308" s="1140"/>
      <c r="E308" s="1141"/>
      <c r="F308" s="1191"/>
      <c r="G308" s="1180"/>
      <c r="H308" s="1180"/>
      <c r="I308" s="1180"/>
      <c r="J308" s="1180"/>
      <c r="K308" s="1180"/>
      <c r="L308" s="1180"/>
      <c r="M308" s="1180"/>
      <c r="N308" s="1180"/>
      <c r="O308" s="1180"/>
      <c r="P308" s="1180"/>
      <c r="Q308" s="1180"/>
      <c r="R308" s="1180"/>
      <c r="S308" s="1180"/>
      <c r="T308" s="1180"/>
      <c r="U308" s="1180"/>
      <c r="V308" s="1180"/>
      <c r="W308" s="1180"/>
      <c r="X308" s="1180"/>
      <c r="Y308" s="1180"/>
      <c r="Z308" s="1180"/>
      <c r="AA308" s="1180"/>
      <c r="AB308" s="1180"/>
      <c r="AC308" s="1180"/>
      <c r="AD308" s="1180"/>
      <c r="AE308" s="1180"/>
      <c r="AF308" s="1180"/>
      <c r="AG308" s="1180"/>
      <c r="AH308" s="1180"/>
      <c r="AI308" s="1180"/>
      <c r="AJ308" s="1192"/>
      <c r="AK308" s="1150" t="str">
        <f t="shared" si="211"/>
        <v/>
      </c>
      <c r="AL308" s="1132" t="str">
        <f t="shared" si="208"/>
        <v/>
      </c>
      <c r="AM308" s="1132" t="str">
        <f t="shared" si="209"/>
        <v/>
      </c>
      <c r="AN308" s="1116" t="str">
        <f t="shared" si="210"/>
        <v/>
      </c>
      <c r="AO308" s="3588"/>
      <c r="AP308" s="1035"/>
      <c r="AQ308" s="1117">
        <f>+COUNTIF(F308:AJ308,"－")</f>
        <v>0</v>
      </c>
      <c r="AR308" s="1117">
        <f>+COUNTIF(F308:AJ308,"外")</f>
        <v>0</v>
      </c>
    </row>
    <row r="309" spans="2:44" ht="13.8" thickBot="1">
      <c r="B309" s="1152"/>
      <c r="C309" s="1153"/>
      <c r="D309" s="1147"/>
      <c r="E309" s="1089"/>
      <c r="F309" s="1113"/>
      <c r="G309" s="1113"/>
      <c r="H309" s="1113"/>
      <c r="I309" s="1113"/>
      <c r="J309" s="1113"/>
      <c r="K309" s="1113"/>
      <c r="L309" s="1113"/>
      <c r="M309" s="1113"/>
      <c r="N309" s="1113"/>
      <c r="O309" s="1113"/>
      <c r="P309" s="1113"/>
      <c r="Q309" s="1113"/>
      <c r="R309" s="1113"/>
      <c r="S309" s="1113"/>
      <c r="T309" s="1113"/>
      <c r="U309" s="1113"/>
      <c r="V309" s="1113"/>
      <c r="W309" s="1113"/>
      <c r="X309" s="1113"/>
      <c r="Y309" s="1113"/>
      <c r="Z309" s="1113"/>
      <c r="AA309" s="1113"/>
      <c r="AB309" s="1113"/>
      <c r="AC309" s="1113"/>
      <c r="AD309" s="1113"/>
      <c r="AE309" s="1113"/>
      <c r="AF309" s="1113"/>
      <c r="AG309" s="1113"/>
      <c r="AH309" s="1113"/>
      <c r="AI309" s="1113"/>
      <c r="AJ309" s="1113"/>
      <c r="AK309" s="1154"/>
      <c r="AL309" s="1155"/>
      <c r="AN309" s="1156" t="s">
        <v>1952</v>
      </c>
      <c r="AO309" s="1157" t="e">
        <f>IF(AO293&gt;=0.285,"OK","NG")</f>
        <v>#DIV/0!</v>
      </c>
      <c r="AQ309" s="1155"/>
      <c r="AR309" s="1155"/>
    </row>
    <row r="310" spans="2:44">
      <c r="B310" s="1152"/>
      <c r="C310" s="1153"/>
      <c r="D310" s="1147"/>
      <c r="E310" s="1089"/>
      <c r="F310" s="1113"/>
      <c r="G310" s="1113"/>
      <c r="H310" s="1113"/>
      <c r="I310" s="1113"/>
      <c r="J310" s="1113"/>
      <c r="K310" s="1113"/>
      <c r="L310" s="1113"/>
      <c r="M310" s="1113"/>
      <c r="N310" s="1113"/>
      <c r="O310" s="1113"/>
      <c r="P310" s="1113"/>
      <c r="Q310" s="1113"/>
      <c r="R310" s="1113"/>
      <c r="S310" s="1113"/>
      <c r="T310" s="1113"/>
      <c r="U310" s="1113"/>
      <c r="V310" s="1113"/>
      <c r="W310" s="1113"/>
      <c r="X310" s="1113"/>
      <c r="Y310" s="1113"/>
      <c r="Z310" s="1113"/>
      <c r="AA310" s="1113"/>
      <c r="AB310" s="1113"/>
      <c r="AC310" s="1113"/>
      <c r="AD310" s="1113"/>
      <c r="AE310" s="1113"/>
      <c r="AF310" s="1113"/>
      <c r="AG310" s="1113"/>
      <c r="AH310" s="1113"/>
      <c r="AI310" s="1113"/>
      <c r="AJ310" s="1113"/>
      <c r="AK310" s="1154"/>
      <c r="AL310" s="1155"/>
      <c r="AN310" s="1187"/>
      <c r="AO310" s="1116"/>
      <c r="AQ310" s="1155"/>
      <c r="AR310" s="1155"/>
    </row>
    <row r="311" spans="2:44" hidden="1">
      <c r="F311" s="1036" t="e">
        <f>YEAR(F314)</f>
        <v>#VALUE!</v>
      </c>
      <c r="G311" s="1036" t="e">
        <f>MONTH(F314)</f>
        <v>#VALUE!</v>
      </c>
    </row>
    <row r="312" spans="2:44">
      <c r="B312" s="3589"/>
      <c r="C312" s="3590"/>
      <c r="D312" s="3591"/>
      <c r="E312" s="1159" t="s">
        <v>1940</v>
      </c>
      <c r="F312" s="3598" t="e">
        <f>F314</f>
        <v>#VALUE!</v>
      </c>
      <c r="G312" s="3599"/>
      <c r="H312" s="3599"/>
      <c r="I312" s="3599"/>
      <c r="J312" s="3599"/>
      <c r="K312" s="3599"/>
      <c r="L312" s="3599"/>
      <c r="M312" s="3599"/>
      <c r="N312" s="3599"/>
      <c r="O312" s="3599"/>
      <c r="P312" s="3599"/>
      <c r="Q312" s="3599"/>
      <c r="R312" s="3599"/>
      <c r="S312" s="3599"/>
      <c r="T312" s="3599"/>
      <c r="U312" s="3599"/>
      <c r="V312" s="3599"/>
      <c r="W312" s="3599"/>
      <c r="X312" s="3599"/>
      <c r="Y312" s="3599"/>
      <c r="Z312" s="3599"/>
      <c r="AA312" s="3599"/>
      <c r="AB312" s="3599"/>
      <c r="AC312" s="3599"/>
      <c r="AD312" s="3599"/>
      <c r="AE312" s="3599"/>
      <c r="AF312" s="3599"/>
      <c r="AG312" s="3599"/>
      <c r="AH312" s="3599"/>
      <c r="AI312" s="3599"/>
      <c r="AJ312" s="3599"/>
      <c r="AK312" s="3601" t="s">
        <v>835</v>
      </c>
      <c r="AL312" s="3604" t="s">
        <v>836</v>
      </c>
      <c r="AM312" s="3607" t="s">
        <v>828</v>
      </c>
      <c r="AN312" s="3555" t="s">
        <v>1941</v>
      </c>
      <c r="AO312" s="3553" t="s">
        <v>1942</v>
      </c>
      <c r="AQ312" s="3576" t="s">
        <v>1943</v>
      </c>
      <c r="AR312" s="3576" t="s">
        <v>864</v>
      </c>
    </row>
    <row r="313" spans="2:44" hidden="1">
      <c r="B313" s="3592"/>
      <c r="C313" s="3593"/>
      <c r="D313" s="3594"/>
      <c r="E313" s="1160"/>
      <c r="F313" s="1096" t="e">
        <f>DATE($F311,$G311,1)</f>
        <v>#VALUE!</v>
      </c>
      <c r="G313" s="1096" t="e">
        <f t="shared" ref="G313:AJ313" si="212">F313+1</f>
        <v>#VALUE!</v>
      </c>
      <c r="H313" s="1096" t="e">
        <f t="shared" si="212"/>
        <v>#VALUE!</v>
      </c>
      <c r="I313" s="1096" t="e">
        <f t="shared" si="212"/>
        <v>#VALUE!</v>
      </c>
      <c r="J313" s="1096" t="e">
        <f t="shared" si="212"/>
        <v>#VALUE!</v>
      </c>
      <c r="K313" s="1096" t="e">
        <f t="shared" si="212"/>
        <v>#VALUE!</v>
      </c>
      <c r="L313" s="1096" t="e">
        <f t="shared" si="212"/>
        <v>#VALUE!</v>
      </c>
      <c r="M313" s="1096" t="e">
        <f t="shared" si="212"/>
        <v>#VALUE!</v>
      </c>
      <c r="N313" s="1096" t="e">
        <f t="shared" si="212"/>
        <v>#VALUE!</v>
      </c>
      <c r="O313" s="1096" t="e">
        <f t="shared" si="212"/>
        <v>#VALUE!</v>
      </c>
      <c r="P313" s="1096" t="e">
        <f t="shared" si="212"/>
        <v>#VALUE!</v>
      </c>
      <c r="Q313" s="1096" t="e">
        <f t="shared" si="212"/>
        <v>#VALUE!</v>
      </c>
      <c r="R313" s="1096" t="e">
        <f t="shared" si="212"/>
        <v>#VALUE!</v>
      </c>
      <c r="S313" s="1096" t="e">
        <f t="shared" si="212"/>
        <v>#VALUE!</v>
      </c>
      <c r="T313" s="1096" t="e">
        <f t="shared" si="212"/>
        <v>#VALUE!</v>
      </c>
      <c r="U313" s="1096" t="e">
        <f t="shared" si="212"/>
        <v>#VALUE!</v>
      </c>
      <c r="V313" s="1096" t="e">
        <f t="shared" si="212"/>
        <v>#VALUE!</v>
      </c>
      <c r="W313" s="1096" t="e">
        <f t="shared" si="212"/>
        <v>#VALUE!</v>
      </c>
      <c r="X313" s="1096" t="e">
        <f t="shared" si="212"/>
        <v>#VALUE!</v>
      </c>
      <c r="Y313" s="1096" t="e">
        <f t="shared" si="212"/>
        <v>#VALUE!</v>
      </c>
      <c r="Z313" s="1096" t="e">
        <f t="shared" si="212"/>
        <v>#VALUE!</v>
      </c>
      <c r="AA313" s="1096" t="e">
        <f t="shared" si="212"/>
        <v>#VALUE!</v>
      </c>
      <c r="AB313" s="1096" t="e">
        <f t="shared" si="212"/>
        <v>#VALUE!</v>
      </c>
      <c r="AC313" s="1096" t="e">
        <f t="shared" si="212"/>
        <v>#VALUE!</v>
      </c>
      <c r="AD313" s="1096" t="e">
        <f t="shared" si="212"/>
        <v>#VALUE!</v>
      </c>
      <c r="AE313" s="1096" t="e">
        <f t="shared" si="212"/>
        <v>#VALUE!</v>
      </c>
      <c r="AF313" s="1096" t="e">
        <f t="shared" si="212"/>
        <v>#VALUE!</v>
      </c>
      <c r="AG313" s="1096" t="e">
        <f t="shared" si="212"/>
        <v>#VALUE!</v>
      </c>
      <c r="AH313" s="1096" t="e">
        <f t="shared" si="212"/>
        <v>#VALUE!</v>
      </c>
      <c r="AI313" s="1096" t="e">
        <f t="shared" si="212"/>
        <v>#VALUE!</v>
      </c>
      <c r="AJ313" s="1096" t="e">
        <f t="shared" si="212"/>
        <v>#VALUE!</v>
      </c>
      <c r="AK313" s="3602"/>
      <c r="AL313" s="3605"/>
      <c r="AM313" s="3608"/>
      <c r="AN313" s="3555"/>
      <c r="AO313" s="3553"/>
      <c r="AQ313" s="3576"/>
      <c r="AR313" s="3576"/>
    </row>
    <row r="314" spans="2:44">
      <c r="B314" s="3592"/>
      <c r="C314" s="3593"/>
      <c r="D314" s="3594"/>
      <c r="E314" s="1161" t="s">
        <v>1944</v>
      </c>
      <c r="F314" s="1162" t="e">
        <f>IF(EDATE(F289,1)&gt;$F$7,"",EDATE(F289,1))</f>
        <v>#VALUE!</v>
      </c>
      <c r="G314" s="1096" t="e">
        <f t="shared" ref="G314:AJ314" si="213">IF(G313&gt;$F$7,"",IF(F314=EOMONTH(DATE($F311,$G311,1),0),"",IF(F314="","",F314+1)))</f>
        <v>#VALUE!</v>
      </c>
      <c r="H314" s="1096" t="e">
        <f t="shared" si="213"/>
        <v>#VALUE!</v>
      </c>
      <c r="I314" s="1096" t="e">
        <f t="shared" si="213"/>
        <v>#VALUE!</v>
      </c>
      <c r="J314" s="1096" t="e">
        <f t="shared" si="213"/>
        <v>#VALUE!</v>
      </c>
      <c r="K314" s="1096" t="e">
        <f t="shared" si="213"/>
        <v>#VALUE!</v>
      </c>
      <c r="L314" s="1096" t="e">
        <f t="shared" si="213"/>
        <v>#VALUE!</v>
      </c>
      <c r="M314" s="1096" t="e">
        <f t="shared" si="213"/>
        <v>#VALUE!</v>
      </c>
      <c r="N314" s="1096" t="e">
        <f t="shared" si="213"/>
        <v>#VALUE!</v>
      </c>
      <c r="O314" s="1096" t="e">
        <f t="shared" si="213"/>
        <v>#VALUE!</v>
      </c>
      <c r="P314" s="1096" t="e">
        <f t="shared" si="213"/>
        <v>#VALUE!</v>
      </c>
      <c r="Q314" s="1096" t="e">
        <f t="shared" si="213"/>
        <v>#VALUE!</v>
      </c>
      <c r="R314" s="1096" t="e">
        <f t="shared" si="213"/>
        <v>#VALUE!</v>
      </c>
      <c r="S314" s="1096" t="e">
        <f t="shared" si="213"/>
        <v>#VALUE!</v>
      </c>
      <c r="T314" s="1096" t="e">
        <f t="shared" si="213"/>
        <v>#VALUE!</v>
      </c>
      <c r="U314" s="1096" t="e">
        <f t="shared" si="213"/>
        <v>#VALUE!</v>
      </c>
      <c r="V314" s="1096" t="e">
        <f t="shared" si="213"/>
        <v>#VALUE!</v>
      </c>
      <c r="W314" s="1096" t="e">
        <f t="shared" si="213"/>
        <v>#VALUE!</v>
      </c>
      <c r="X314" s="1096" t="e">
        <f t="shared" si="213"/>
        <v>#VALUE!</v>
      </c>
      <c r="Y314" s="1096" t="e">
        <f t="shared" si="213"/>
        <v>#VALUE!</v>
      </c>
      <c r="Z314" s="1096" t="e">
        <f t="shared" si="213"/>
        <v>#VALUE!</v>
      </c>
      <c r="AA314" s="1096" t="e">
        <f t="shared" si="213"/>
        <v>#VALUE!</v>
      </c>
      <c r="AB314" s="1096" t="e">
        <f t="shared" si="213"/>
        <v>#VALUE!</v>
      </c>
      <c r="AC314" s="1096" t="e">
        <f t="shared" si="213"/>
        <v>#VALUE!</v>
      </c>
      <c r="AD314" s="1096" t="e">
        <f t="shared" si="213"/>
        <v>#VALUE!</v>
      </c>
      <c r="AE314" s="1096" t="e">
        <f t="shared" si="213"/>
        <v>#VALUE!</v>
      </c>
      <c r="AF314" s="1096" t="e">
        <f t="shared" si="213"/>
        <v>#VALUE!</v>
      </c>
      <c r="AG314" s="1096" t="e">
        <f t="shared" si="213"/>
        <v>#VALUE!</v>
      </c>
      <c r="AH314" s="1096" t="e">
        <f t="shared" si="213"/>
        <v>#VALUE!</v>
      </c>
      <c r="AI314" s="1096" t="e">
        <f t="shared" si="213"/>
        <v>#VALUE!</v>
      </c>
      <c r="AJ314" s="1096" t="e">
        <f t="shared" si="213"/>
        <v>#VALUE!</v>
      </c>
      <c r="AK314" s="3602"/>
      <c r="AL314" s="3605"/>
      <c r="AM314" s="3608"/>
      <c r="AN314" s="3555"/>
      <c r="AO314" s="3553"/>
      <c r="AQ314" s="3576"/>
      <c r="AR314" s="3576"/>
    </row>
    <row r="315" spans="2:44" s="1165" customFormat="1">
      <c r="B315" s="3595"/>
      <c r="C315" s="3596"/>
      <c r="D315" s="3597"/>
      <c r="E315" s="1163" t="s">
        <v>820</v>
      </c>
      <c r="F315" s="1164" t="str">
        <f>IFERROR(TEXT(WEEKDAY(+F314),"aaa"),"")</f>
        <v/>
      </c>
      <c r="G315" s="1164" t="str">
        <f t="shared" ref="G315:AJ315" si="214">IFERROR(TEXT(WEEKDAY(+G314),"aaa"),"")</f>
        <v/>
      </c>
      <c r="H315" s="1164" t="str">
        <f t="shared" si="214"/>
        <v/>
      </c>
      <c r="I315" s="1164" t="str">
        <f t="shared" si="214"/>
        <v/>
      </c>
      <c r="J315" s="1164" t="str">
        <f t="shared" si="214"/>
        <v/>
      </c>
      <c r="K315" s="1164" t="str">
        <f t="shared" si="214"/>
        <v/>
      </c>
      <c r="L315" s="1164" t="str">
        <f t="shared" si="214"/>
        <v/>
      </c>
      <c r="M315" s="1164" t="str">
        <f t="shared" si="214"/>
        <v/>
      </c>
      <c r="N315" s="1164" t="str">
        <f t="shared" si="214"/>
        <v/>
      </c>
      <c r="O315" s="1164" t="str">
        <f t="shared" si="214"/>
        <v/>
      </c>
      <c r="P315" s="1164" t="str">
        <f t="shared" si="214"/>
        <v/>
      </c>
      <c r="Q315" s="1164" t="str">
        <f t="shared" si="214"/>
        <v/>
      </c>
      <c r="R315" s="1164" t="str">
        <f t="shared" si="214"/>
        <v/>
      </c>
      <c r="S315" s="1164" t="str">
        <f t="shared" si="214"/>
        <v/>
      </c>
      <c r="T315" s="1164" t="str">
        <f t="shared" si="214"/>
        <v/>
      </c>
      <c r="U315" s="1164" t="str">
        <f t="shared" si="214"/>
        <v/>
      </c>
      <c r="V315" s="1164" t="str">
        <f t="shared" si="214"/>
        <v/>
      </c>
      <c r="W315" s="1164" t="str">
        <f t="shared" si="214"/>
        <v/>
      </c>
      <c r="X315" s="1164" t="str">
        <f t="shared" si="214"/>
        <v/>
      </c>
      <c r="Y315" s="1164" t="str">
        <f t="shared" si="214"/>
        <v/>
      </c>
      <c r="Z315" s="1164" t="str">
        <f t="shared" si="214"/>
        <v/>
      </c>
      <c r="AA315" s="1164" t="str">
        <f t="shared" si="214"/>
        <v/>
      </c>
      <c r="AB315" s="1164" t="str">
        <f t="shared" si="214"/>
        <v/>
      </c>
      <c r="AC315" s="1164" t="str">
        <f t="shared" si="214"/>
        <v/>
      </c>
      <c r="AD315" s="1164" t="str">
        <f t="shared" si="214"/>
        <v/>
      </c>
      <c r="AE315" s="1164" t="str">
        <f t="shared" si="214"/>
        <v/>
      </c>
      <c r="AF315" s="1164" t="str">
        <f t="shared" si="214"/>
        <v/>
      </c>
      <c r="AG315" s="1164" t="str">
        <f t="shared" si="214"/>
        <v/>
      </c>
      <c r="AH315" s="1164" t="str">
        <f t="shared" si="214"/>
        <v/>
      </c>
      <c r="AI315" s="1164" t="str">
        <f t="shared" si="214"/>
        <v/>
      </c>
      <c r="AJ315" s="1164" t="str">
        <f t="shared" si="214"/>
        <v/>
      </c>
      <c r="AK315" s="3602"/>
      <c r="AL315" s="3605"/>
      <c r="AM315" s="3608"/>
      <c r="AN315" s="3555"/>
      <c r="AO315" s="3553"/>
      <c r="AP315" s="1035"/>
      <c r="AQ315" s="3576"/>
      <c r="AR315" s="3576"/>
    </row>
    <row r="316" spans="2:44" s="1165" customFormat="1" ht="21" customHeight="1">
      <c r="B316" s="1166" t="s">
        <v>1945</v>
      </c>
      <c r="C316" s="1167" t="s">
        <v>1925</v>
      </c>
      <c r="D316" s="1103" t="s">
        <v>1954</v>
      </c>
      <c r="E316" s="1104" t="s">
        <v>1948</v>
      </c>
      <c r="F316" s="1105" t="s">
        <v>865</v>
      </c>
      <c r="G316" s="1106" t="s">
        <v>865</v>
      </c>
      <c r="H316" s="1106" t="s">
        <v>865</v>
      </c>
      <c r="I316" s="1106" t="s">
        <v>865</v>
      </c>
      <c r="J316" s="1106" t="s">
        <v>865</v>
      </c>
      <c r="K316" s="1106" t="s">
        <v>865</v>
      </c>
      <c r="L316" s="1106" t="s">
        <v>865</v>
      </c>
      <c r="M316" s="1106" t="s">
        <v>865</v>
      </c>
      <c r="N316" s="1106" t="s">
        <v>865</v>
      </c>
      <c r="O316" s="1106" t="s">
        <v>865</v>
      </c>
      <c r="P316" s="1106" t="s">
        <v>865</v>
      </c>
      <c r="Q316" s="1106" t="s">
        <v>865</v>
      </c>
      <c r="R316" s="1106" t="s">
        <v>865</v>
      </c>
      <c r="S316" s="1106" t="s">
        <v>865</v>
      </c>
      <c r="T316" s="1106" t="s">
        <v>865</v>
      </c>
      <c r="U316" s="1106" t="s">
        <v>865</v>
      </c>
      <c r="V316" s="1106" t="s">
        <v>865</v>
      </c>
      <c r="W316" s="1106" t="s">
        <v>865</v>
      </c>
      <c r="X316" s="1106" t="s">
        <v>865</v>
      </c>
      <c r="Y316" s="1106" t="s">
        <v>865</v>
      </c>
      <c r="Z316" s="1106" t="s">
        <v>865</v>
      </c>
      <c r="AA316" s="1106" t="s">
        <v>865</v>
      </c>
      <c r="AB316" s="1106" t="s">
        <v>865</v>
      </c>
      <c r="AC316" s="1106" t="s">
        <v>865</v>
      </c>
      <c r="AD316" s="1106" t="s">
        <v>865</v>
      </c>
      <c r="AE316" s="1106" t="s">
        <v>865</v>
      </c>
      <c r="AF316" s="1106" t="s">
        <v>865</v>
      </c>
      <c r="AG316" s="1106" t="s">
        <v>865</v>
      </c>
      <c r="AH316" s="1106" t="s">
        <v>865</v>
      </c>
      <c r="AI316" s="1106" t="s">
        <v>865</v>
      </c>
      <c r="AJ316" s="1188" t="s">
        <v>865</v>
      </c>
      <c r="AK316" s="3603"/>
      <c r="AL316" s="3606"/>
      <c r="AM316" s="3609"/>
      <c r="AN316" s="1108" t="s">
        <v>1962</v>
      </c>
      <c r="AO316" s="1107" t="s">
        <v>863</v>
      </c>
      <c r="AP316" s="1035"/>
      <c r="AQ316" s="3577"/>
      <c r="AR316" s="3577"/>
    </row>
    <row r="317" spans="2:44" s="1165" customFormat="1" ht="13.5" customHeight="1">
      <c r="B317" s="3580" t="s">
        <v>830</v>
      </c>
      <c r="C317" s="3583" t="s">
        <v>831</v>
      </c>
      <c r="D317" s="1109" t="s">
        <v>1935</v>
      </c>
      <c r="E317" s="1110"/>
      <c r="F317" s="1189"/>
      <c r="G317" s="1175"/>
      <c r="H317" s="1175"/>
      <c r="I317" s="1175"/>
      <c r="J317" s="1175"/>
      <c r="K317" s="1175"/>
      <c r="L317" s="1175"/>
      <c r="M317" s="1175"/>
      <c r="N317" s="1175"/>
      <c r="O317" s="1175"/>
      <c r="P317" s="1175"/>
      <c r="Q317" s="1175"/>
      <c r="R317" s="1175"/>
      <c r="S317" s="1175"/>
      <c r="T317" s="1175"/>
      <c r="U317" s="1175"/>
      <c r="V317" s="1175"/>
      <c r="W317" s="1175"/>
      <c r="X317" s="1175"/>
      <c r="Y317" s="1175"/>
      <c r="Z317" s="1175"/>
      <c r="AA317" s="1175"/>
      <c r="AB317" s="1175"/>
      <c r="AC317" s="1175"/>
      <c r="AD317" s="1175"/>
      <c r="AE317" s="1175"/>
      <c r="AF317" s="1175"/>
      <c r="AG317" s="1175"/>
      <c r="AH317" s="1175"/>
      <c r="AI317" s="1175"/>
      <c r="AJ317" s="1190"/>
      <c r="AK317" s="1114">
        <f>IF(D317="","",COUNT($F$314:$AJ$314)-AL317)</f>
        <v>0</v>
      </c>
      <c r="AL317" s="1115">
        <f>IF(D317="","",AQ317+AR317)</f>
        <v>0</v>
      </c>
      <c r="AM317" s="1115">
        <f>IF(D317="","",COUNTIF(F317:AJ317,"休"))</f>
        <v>0</v>
      </c>
      <c r="AN317" s="1116" t="str">
        <f>IF(D317="","",IFERROR(ROUND(AM317/AK317,3),""))</f>
        <v/>
      </c>
      <c r="AO317" s="3586" t="e">
        <f>ROUND(AVERAGE(AN317:AN332),3)</f>
        <v>#DIV/0!</v>
      </c>
      <c r="AP317" s="1035"/>
      <c r="AQ317" s="1117">
        <f>+COUNTIF(F317:AJ317,"－")</f>
        <v>0</v>
      </c>
      <c r="AR317" s="1117">
        <f>+COUNTIF(F317:AJ317,"外")</f>
        <v>0</v>
      </c>
    </row>
    <row r="318" spans="2:44" s="1165" customFormat="1" ht="13.5" customHeight="1">
      <c r="B318" s="3581"/>
      <c r="C318" s="3584"/>
      <c r="D318" s="1118" t="s">
        <v>1936</v>
      </c>
      <c r="E318" s="1110"/>
      <c r="F318" s="1119"/>
      <c r="G318" s="1120"/>
      <c r="H318" s="1120"/>
      <c r="I318" s="1120"/>
      <c r="J318" s="1120"/>
      <c r="K318" s="1120"/>
      <c r="L318" s="1120"/>
      <c r="M318" s="1120"/>
      <c r="N318" s="1120"/>
      <c r="O318" s="1120"/>
      <c r="P318" s="1120"/>
      <c r="Q318" s="1120"/>
      <c r="R318" s="1120"/>
      <c r="S318" s="1120"/>
      <c r="T318" s="1120"/>
      <c r="U318" s="1120"/>
      <c r="V318" s="1120"/>
      <c r="W318" s="1120"/>
      <c r="X318" s="1120"/>
      <c r="Y318" s="1120"/>
      <c r="Z318" s="1120"/>
      <c r="AA318" s="1120"/>
      <c r="AB318" s="1120"/>
      <c r="AC318" s="1120"/>
      <c r="AD318" s="1120"/>
      <c r="AE318" s="1120"/>
      <c r="AF318" s="1120"/>
      <c r="AG318" s="1120"/>
      <c r="AH318" s="1120"/>
      <c r="AI318" s="1120"/>
      <c r="AJ318" s="1172"/>
      <c r="AK318" s="1114">
        <f>IF(D318="","",COUNT($F$314:$AJ$314)-AL318)</f>
        <v>0</v>
      </c>
      <c r="AL318" s="1115">
        <f t="shared" ref="AL318:AL322" si="215">IF(D318="","",AQ318+AR318)</f>
        <v>0</v>
      </c>
      <c r="AM318" s="1115">
        <f t="shared" ref="AM318:AM322" si="216">IF(D318="","",COUNTIF(F318:AJ318,"休"))</f>
        <v>0</v>
      </c>
      <c r="AN318" s="1116" t="str">
        <f t="shared" ref="AN318:AN322" si="217">IF(D318="","",IFERROR(ROUND(AM318/AK318,3),""))</f>
        <v/>
      </c>
      <c r="AO318" s="3587"/>
      <c r="AP318" s="1035"/>
      <c r="AQ318" s="1117">
        <f>+COUNTIF(F318:AJ318,"－")</f>
        <v>0</v>
      </c>
      <c r="AR318" s="1117">
        <f>+COUNTIF(F318:AJ318,"外")</f>
        <v>0</v>
      </c>
    </row>
    <row r="319" spans="2:44" s="1165" customFormat="1">
      <c r="B319" s="3581"/>
      <c r="C319" s="3584"/>
      <c r="D319" s="1124" t="s">
        <v>1937</v>
      </c>
      <c r="E319" s="1110"/>
      <c r="F319" s="1119"/>
      <c r="G319" s="1120"/>
      <c r="H319" s="1120"/>
      <c r="I319" s="1120"/>
      <c r="J319" s="1120"/>
      <c r="K319" s="1120"/>
      <c r="L319" s="1120"/>
      <c r="M319" s="1120"/>
      <c r="N319" s="1120"/>
      <c r="O319" s="1120"/>
      <c r="P319" s="1120"/>
      <c r="Q319" s="1120"/>
      <c r="R319" s="1120"/>
      <c r="S319" s="1120"/>
      <c r="T319" s="1120"/>
      <c r="U319" s="1120"/>
      <c r="V319" s="1120"/>
      <c r="W319" s="1120"/>
      <c r="X319" s="1120"/>
      <c r="Y319" s="1120"/>
      <c r="Z319" s="1120"/>
      <c r="AA319" s="1120"/>
      <c r="AB319" s="1120"/>
      <c r="AC319" s="1120"/>
      <c r="AD319" s="1120"/>
      <c r="AE319" s="1120"/>
      <c r="AF319" s="1120"/>
      <c r="AG319" s="1120"/>
      <c r="AH319" s="1120"/>
      <c r="AI319" s="1120"/>
      <c r="AJ319" s="1172"/>
      <c r="AK319" s="1114">
        <f>IF(D319="","",COUNT($F$314:$AJ$314)-AL319)</f>
        <v>0</v>
      </c>
      <c r="AL319" s="1115">
        <f t="shared" si="215"/>
        <v>0</v>
      </c>
      <c r="AM319" s="1115">
        <f t="shared" si="216"/>
        <v>0</v>
      </c>
      <c r="AN319" s="1116" t="str">
        <f t="shared" si="217"/>
        <v/>
      </c>
      <c r="AO319" s="3587"/>
      <c r="AP319" s="1035"/>
      <c r="AQ319" s="1117">
        <f>+COUNTIF(F319:AJ319,"－")</f>
        <v>0</v>
      </c>
      <c r="AR319" s="1117">
        <f t="shared" ref="AR319:AR322" si="218">+COUNTIF(F319:AJ319,"外")</f>
        <v>0</v>
      </c>
    </row>
    <row r="320" spans="2:44" s="1165" customFormat="1">
      <c r="B320" s="3581"/>
      <c r="C320" s="3584"/>
      <c r="D320" s="1124" t="s">
        <v>1938</v>
      </c>
      <c r="E320" s="1125"/>
      <c r="F320" s="1119"/>
      <c r="G320" s="1120"/>
      <c r="H320" s="1120"/>
      <c r="I320" s="1120"/>
      <c r="J320" s="1120"/>
      <c r="K320" s="1120"/>
      <c r="L320" s="1120"/>
      <c r="M320" s="1120"/>
      <c r="N320" s="1120"/>
      <c r="O320" s="1120"/>
      <c r="P320" s="1120"/>
      <c r="Q320" s="1120"/>
      <c r="R320" s="1120"/>
      <c r="S320" s="1120"/>
      <c r="T320" s="1120"/>
      <c r="U320" s="1120"/>
      <c r="V320" s="1120"/>
      <c r="W320" s="1120"/>
      <c r="X320" s="1120"/>
      <c r="Y320" s="1120"/>
      <c r="Z320" s="1120"/>
      <c r="AA320" s="1120"/>
      <c r="AB320" s="1120"/>
      <c r="AC320" s="1120"/>
      <c r="AD320" s="1120"/>
      <c r="AE320" s="1120"/>
      <c r="AF320" s="1120"/>
      <c r="AG320" s="1120"/>
      <c r="AH320" s="1120"/>
      <c r="AI320" s="1120"/>
      <c r="AJ320" s="1172"/>
      <c r="AK320" s="1114">
        <f t="shared" ref="AK320:AK322" si="219">IF(D320="","",COUNT($F$314:$AJ$314)-AL320)</f>
        <v>0</v>
      </c>
      <c r="AL320" s="1115">
        <f t="shared" si="215"/>
        <v>0</v>
      </c>
      <c r="AM320" s="1115">
        <f t="shared" si="216"/>
        <v>0</v>
      </c>
      <c r="AN320" s="1116" t="str">
        <f t="shared" si="217"/>
        <v/>
      </c>
      <c r="AO320" s="3587"/>
      <c r="AP320" s="1035"/>
      <c r="AQ320" s="1117">
        <f>+COUNTIF(F320:AJ320,"－")</f>
        <v>0</v>
      </c>
      <c r="AR320" s="1117">
        <f t="shared" si="218"/>
        <v>0</v>
      </c>
    </row>
    <row r="321" spans="2:44" s="1165" customFormat="1">
      <c r="B321" s="3581"/>
      <c r="C321" s="3584"/>
      <c r="D321" s="1124" t="s">
        <v>1939</v>
      </c>
      <c r="E321" s="1110"/>
      <c r="F321" s="1119"/>
      <c r="G321" s="1120"/>
      <c r="H321" s="1120"/>
      <c r="I321" s="1120"/>
      <c r="J321" s="1120"/>
      <c r="K321" s="1120"/>
      <c r="L321" s="1120"/>
      <c r="M321" s="1120"/>
      <c r="N321" s="1120"/>
      <c r="O321" s="1120"/>
      <c r="P321" s="1120"/>
      <c r="Q321" s="1120"/>
      <c r="R321" s="1120"/>
      <c r="S321" s="1120"/>
      <c r="T321" s="1120"/>
      <c r="U321" s="1120"/>
      <c r="V321" s="1120"/>
      <c r="W321" s="1120"/>
      <c r="X321" s="1120"/>
      <c r="Y321" s="1120"/>
      <c r="Z321" s="1120"/>
      <c r="AA321" s="1120"/>
      <c r="AB321" s="1120"/>
      <c r="AC321" s="1120"/>
      <c r="AD321" s="1120"/>
      <c r="AE321" s="1120"/>
      <c r="AF321" s="1120"/>
      <c r="AG321" s="1120"/>
      <c r="AH321" s="1120"/>
      <c r="AI321" s="1120"/>
      <c r="AJ321" s="1172"/>
      <c r="AK321" s="1114">
        <f t="shared" si="219"/>
        <v>0</v>
      </c>
      <c r="AL321" s="1115">
        <f t="shared" si="215"/>
        <v>0</v>
      </c>
      <c r="AM321" s="1115">
        <f t="shared" si="216"/>
        <v>0</v>
      </c>
      <c r="AN321" s="1116" t="str">
        <f t="shared" si="217"/>
        <v/>
      </c>
      <c r="AO321" s="3587"/>
      <c r="AP321" s="1035"/>
      <c r="AQ321" s="1117">
        <f t="shared" ref="AQ321:AQ322" si="220">+COUNTIF(F321:AJ321,"－")</f>
        <v>0</v>
      </c>
      <c r="AR321" s="1117">
        <f t="shared" si="218"/>
        <v>0</v>
      </c>
    </row>
    <row r="322" spans="2:44" s="1165" customFormat="1">
      <c r="B322" s="3582"/>
      <c r="C322" s="3585"/>
      <c r="D322" s="1126">
        <f>E$29</f>
        <v>0</v>
      </c>
      <c r="E322" s="1127"/>
      <c r="F322" s="1191"/>
      <c r="G322" s="1180"/>
      <c r="H322" s="1180"/>
      <c r="I322" s="1180"/>
      <c r="J322" s="1180"/>
      <c r="K322" s="1180"/>
      <c r="L322" s="1180"/>
      <c r="M322" s="1180"/>
      <c r="N322" s="1180"/>
      <c r="O322" s="1180"/>
      <c r="P322" s="1180"/>
      <c r="Q322" s="1180"/>
      <c r="R322" s="1180"/>
      <c r="S322" s="1180"/>
      <c r="T322" s="1180"/>
      <c r="U322" s="1180"/>
      <c r="V322" s="1180"/>
      <c r="W322" s="1180"/>
      <c r="X322" s="1180"/>
      <c r="Y322" s="1180"/>
      <c r="Z322" s="1180"/>
      <c r="AA322" s="1180"/>
      <c r="AB322" s="1180"/>
      <c r="AC322" s="1180"/>
      <c r="AD322" s="1180"/>
      <c r="AE322" s="1180"/>
      <c r="AF322" s="1180"/>
      <c r="AG322" s="1180"/>
      <c r="AH322" s="1180"/>
      <c r="AI322" s="1180"/>
      <c r="AJ322" s="1192"/>
      <c r="AK322" s="1114">
        <f t="shared" si="219"/>
        <v>0</v>
      </c>
      <c r="AL322" s="1115">
        <f t="shared" si="215"/>
        <v>0</v>
      </c>
      <c r="AM322" s="1132">
        <f t="shared" si="216"/>
        <v>0</v>
      </c>
      <c r="AN322" s="1116" t="str">
        <f t="shared" si="217"/>
        <v/>
      </c>
      <c r="AO322" s="3587"/>
      <c r="AP322" s="1035"/>
      <c r="AQ322" s="1117">
        <f t="shared" si="220"/>
        <v>0</v>
      </c>
      <c r="AR322" s="1117">
        <f t="shared" si="218"/>
        <v>0</v>
      </c>
    </row>
    <row r="323" spans="2:44" s="1165" customFormat="1" ht="14.4">
      <c r="B323" s="3580" t="s">
        <v>832</v>
      </c>
      <c r="C323" s="3583" t="s">
        <v>833</v>
      </c>
      <c r="D323" s="1103" t="s">
        <v>1926</v>
      </c>
      <c r="E323" s="1133" t="s">
        <v>1948</v>
      </c>
      <c r="F323" s="1105" t="s">
        <v>1966</v>
      </c>
      <c r="G323" s="1106" t="s">
        <v>1967</v>
      </c>
      <c r="H323" s="1106" t="s">
        <v>1967</v>
      </c>
      <c r="I323" s="1106" t="s">
        <v>1967</v>
      </c>
      <c r="J323" s="1106" t="s">
        <v>1967</v>
      </c>
      <c r="K323" s="1106" t="s">
        <v>1967</v>
      </c>
      <c r="L323" s="1106" t="s">
        <v>1967</v>
      </c>
      <c r="M323" s="1106" t="s">
        <v>1967</v>
      </c>
      <c r="N323" s="1106" t="s">
        <v>1967</v>
      </c>
      <c r="O323" s="1106" t="s">
        <v>1967</v>
      </c>
      <c r="P323" s="1106" t="s">
        <v>1967</v>
      </c>
      <c r="Q323" s="1106" t="s">
        <v>1967</v>
      </c>
      <c r="R323" s="1106" t="s">
        <v>1967</v>
      </c>
      <c r="S323" s="1106" t="s">
        <v>1967</v>
      </c>
      <c r="T323" s="1106" t="s">
        <v>1966</v>
      </c>
      <c r="U323" s="1106" t="s">
        <v>1964</v>
      </c>
      <c r="V323" s="1106" t="s">
        <v>1966</v>
      </c>
      <c r="W323" s="1106" t="s">
        <v>1967</v>
      </c>
      <c r="X323" s="1106" t="s">
        <v>1967</v>
      </c>
      <c r="Y323" s="1106" t="s">
        <v>1967</v>
      </c>
      <c r="Z323" s="1106" t="s">
        <v>1967</v>
      </c>
      <c r="AA323" s="1106" t="s">
        <v>1967</v>
      </c>
      <c r="AB323" s="1106" t="s">
        <v>1967</v>
      </c>
      <c r="AC323" s="1106" t="s">
        <v>1965</v>
      </c>
      <c r="AD323" s="1106" t="s">
        <v>1967</v>
      </c>
      <c r="AE323" s="1106" t="s">
        <v>1967</v>
      </c>
      <c r="AF323" s="1106" t="s">
        <v>1967</v>
      </c>
      <c r="AG323" s="1106" t="s">
        <v>1964</v>
      </c>
      <c r="AH323" s="1106" t="s">
        <v>1967</v>
      </c>
      <c r="AI323" s="1106" t="s">
        <v>1967</v>
      </c>
      <c r="AJ323" s="1188" t="s">
        <v>1966</v>
      </c>
      <c r="AK323" s="1135"/>
      <c r="AL323" s="1117"/>
      <c r="AM323" s="1136"/>
      <c r="AN323" s="1137"/>
      <c r="AO323" s="3587"/>
      <c r="AP323" s="1035"/>
      <c r="AQ323" s="1039"/>
      <c r="AR323" s="1039"/>
    </row>
    <row r="324" spans="2:44" s="1165" customFormat="1">
      <c r="B324" s="3581"/>
      <c r="C324" s="3584"/>
      <c r="D324" s="1138" t="s">
        <v>1935</v>
      </c>
      <c r="E324" s="1110"/>
      <c r="F324" s="1179"/>
      <c r="G324" s="1130"/>
      <c r="H324" s="1130"/>
      <c r="I324" s="1130"/>
      <c r="J324" s="1130"/>
      <c r="K324" s="1130"/>
      <c r="L324" s="1130"/>
      <c r="M324" s="1130"/>
      <c r="N324" s="1130"/>
      <c r="O324" s="1130"/>
      <c r="P324" s="1130"/>
      <c r="Q324" s="1130"/>
      <c r="R324" s="1130"/>
      <c r="S324" s="1130"/>
      <c r="T324" s="1130"/>
      <c r="U324" s="1130"/>
      <c r="V324" s="1130"/>
      <c r="W324" s="1130"/>
      <c r="X324" s="1130"/>
      <c r="Y324" s="1130"/>
      <c r="Z324" s="1130"/>
      <c r="AA324" s="1130"/>
      <c r="AB324" s="1130"/>
      <c r="AC324" s="1130"/>
      <c r="AD324" s="1130"/>
      <c r="AE324" s="1130"/>
      <c r="AF324" s="1130"/>
      <c r="AG324" s="1130"/>
      <c r="AH324" s="1130"/>
      <c r="AI324" s="1130"/>
      <c r="AJ324" s="1193"/>
      <c r="AK324" s="1114">
        <f>IF(D324="","",COUNT($F$314:$AJ$314)-AL324)</f>
        <v>0</v>
      </c>
      <c r="AL324" s="1115">
        <f>IF(D324="","",AQ324+AR324)</f>
        <v>0</v>
      </c>
      <c r="AM324" s="1115">
        <f>IF(D324="","",COUNTIF(F324:AJ324,"休"))</f>
        <v>0</v>
      </c>
      <c r="AN324" s="1116" t="str">
        <f>IF(D324="","",IFERROR(ROUND(AM324/AK324,3),""))</f>
        <v/>
      </c>
      <c r="AO324" s="3587"/>
      <c r="AP324" s="1035"/>
      <c r="AQ324" s="1117">
        <f>+COUNTIF(F324:AJ324,"－")</f>
        <v>0</v>
      </c>
      <c r="AR324" s="1117">
        <f>+COUNTIF(F324:AJ324,"外")</f>
        <v>0</v>
      </c>
    </row>
    <row r="325" spans="2:44" s="1165" customFormat="1">
      <c r="B325" s="3581"/>
      <c r="C325" s="3584"/>
      <c r="D325" s="1118" t="s">
        <v>1936</v>
      </c>
      <c r="E325" s="1139"/>
      <c r="F325" s="1119"/>
      <c r="G325" s="1120"/>
      <c r="H325" s="1120"/>
      <c r="I325" s="1120"/>
      <c r="J325" s="1120"/>
      <c r="K325" s="1120"/>
      <c r="L325" s="1120"/>
      <c r="M325" s="1120"/>
      <c r="N325" s="1120"/>
      <c r="O325" s="1120"/>
      <c r="P325" s="1120"/>
      <c r="Q325" s="1120"/>
      <c r="R325" s="1120"/>
      <c r="S325" s="1120"/>
      <c r="T325" s="1120"/>
      <c r="U325" s="1120"/>
      <c r="V325" s="1120"/>
      <c r="W325" s="1120"/>
      <c r="X325" s="1120"/>
      <c r="Y325" s="1120"/>
      <c r="Z325" s="1120"/>
      <c r="AA325" s="1120"/>
      <c r="AB325" s="1120"/>
      <c r="AC325" s="1120"/>
      <c r="AD325" s="1120"/>
      <c r="AE325" s="1120"/>
      <c r="AF325" s="1120"/>
      <c r="AG325" s="1120"/>
      <c r="AH325" s="1120"/>
      <c r="AI325" s="1120"/>
      <c r="AJ325" s="1172"/>
      <c r="AK325" s="1114">
        <f>IF(D325="","",COUNT($F$314:$AJ$314)-AL325)</f>
        <v>0</v>
      </c>
      <c r="AL325" s="1115">
        <f t="shared" ref="AL325:AL327" si="221">IF(D325="","",AQ325+AR325)</f>
        <v>0</v>
      </c>
      <c r="AM325" s="1115">
        <f t="shared" ref="AM325:AM327" si="222">IF(D325="","",COUNTIF(F325:AJ325,"休"))</f>
        <v>0</v>
      </c>
      <c r="AN325" s="1116" t="str">
        <f t="shared" ref="AN325:AN327" si="223">IF(D325="","",IFERROR(ROUND(AM325/AK325,3),""))</f>
        <v/>
      </c>
      <c r="AO325" s="3587"/>
      <c r="AP325" s="1035"/>
      <c r="AQ325" s="1117">
        <f>+COUNTIF(F325:AJ325,"－")</f>
        <v>0</v>
      </c>
      <c r="AR325" s="1117">
        <f>+COUNTIF(F325:AJ325,"外")</f>
        <v>0</v>
      </c>
    </row>
    <row r="326" spans="2:44" s="1165" customFormat="1">
      <c r="B326" s="3581"/>
      <c r="C326" s="3584"/>
      <c r="D326" s="1035"/>
      <c r="E326" s="1139"/>
      <c r="F326" s="1119"/>
      <c r="G326" s="1120"/>
      <c r="H326" s="1120"/>
      <c r="I326" s="1120"/>
      <c r="J326" s="1120"/>
      <c r="K326" s="1120"/>
      <c r="L326" s="1120"/>
      <c r="M326" s="1120"/>
      <c r="N326" s="1120"/>
      <c r="O326" s="1120"/>
      <c r="P326" s="1120"/>
      <c r="Q326" s="1120"/>
      <c r="R326" s="1120"/>
      <c r="S326" s="1120"/>
      <c r="T326" s="1120"/>
      <c r="U326" s="1120"/>
      <c r="V326" s="1120"/>
      <c r="W326" s="1120"/>
      <c r="X326" s="1120"/>
      <c r="Y326" s="1120"/>
      <c r="Z326" s="1120"/>
      <c r="AA326" s="1120"/>
      <c r="AB326" s="1120"/>
      <c r="AC326" s="1120"/>
      <c r="AD326" s="1120"/>
      <c r="AE326" s="1120"/>
      <c r="AF326" s="1120"/>
      <c r="AG326" s="1120"/>
      <c r="AH326" s="1120"/>
      <c r="AI326" s="1120"/>
      <c r="AJ326" s="1172"/>
      <c r="AK326" s="1114" t="str">
        <f>IF(D326="","",COUNT($F$314:$AJ$314)-AL326)</f>
        <v/>
      </c>
      <c r="AL326" s="1115" t="str">
        <f t="shared" si="221"/>
        <v/>
      </c>
      <c r="AM326" s="1115" t="str">
        <f t="shared" si="222"/>
        <v/>
      </c>
      <c r="AN326" s="1116" t="str">
        <f t="shared" si="223"/>
        <v/>
      </c>
      <c r="AO326" s="3587"/>
      <c r="AP326" s="1035"/>
      <c r="AQ326" s="1117">
        <f>+COUNTIF(F326:AJ326,"－")</f>
        <v>0</v>
      </c>
      <c r="AR326" s="1117">
        <f>+COUNTIF(F326:AJ326,"外")</f>
        <v>0</v>
      </c>
    </row>
    <row r="327" spans="2:44" s="1165" customFormat="1">
      <c r="B327" s="3581"/>
      <c r="C327" s="3585"/>
      <c r="D327" s="1140"/>
      <c r="E327" s="1141"/>
      <c r="F327" s="1191"/>
      <c r="G327" s="1180"/>
      <c r="H327" s="1180"/>
      <c r="I327" s="1180"/>
      <c r="J327" s="1180"/>
      <c r="K327" s="1180"/>
      <c r="L327" s="1180"/>
      <c r="M327" s="1180"/>
      <c r="N327" s="1180"/>
      <c r="O327" s="1180"/>
      <c r="P327" s="1180"/>
      <c r="Q327" s="1180"/>
      <c r="R327" s="1180"/>
      <c r="S327" s="1180"/>
      <c r="T327" s="1180"/>
      <c r="U327" s="1180"/>
      <c r="V327" s="1180"/>
      <c r="W327" s="1180"/>
      <c r="X327" s="1180"/>
      <c r="Y327" s="1180"/>
      <c r="Z327" s="1180"/>
      <c r="AA327" s="1180"/>
      <c r="AB327" s="1180"/>
      <c r="AC327" s="1180"/>
      <c r="AD327" s="1180"/>
      <c r="AE327" s="1180"/>
      <c r="AF327" s="1180"/>
      <c r="AG327" s="1180"/>
      <c r="AH327" s="1180"/>
      <c r="AI327" s="1180"/>
      <c r="AJ327" s="1192"/>
      <c r="AK327" s="1114" t="str">
        <f t="shared" ref="AK327" si="224">IF(D327="","",COUNT($F$314:$AJ$314)-AL327)</f>
        <v/>
      </c>
      <c r="AL327" s="1115" t="str">
        <f t="shared" si="221"/>
        <v/>
      </c>
      <c r="AM327" s="1115" t="str">
        <f t="shared" si="222"/>
        <v/>
      </c>
      <c r="AN327" s="1116" t="str">
        <f t="shared" si="223"/>
        <v/>
      </c>
      <c r="AO327" s="3587"/>
      <c r="AP327" s="1035"/>
      <c r="AQ327" s="1117">
        <f>+COUNTIF(F327:AJ327,"－")</f>
        <v>0</v>
      </c>
      <c r="AR327" s="1117">
        <f>+COUNTIF(F327:AJ327,"外")</f>
        <v>0</v>
      </c>
    </row>
    <row r="328" spans="2:44" s="1165" customFormat="1" ht="14.4">
      <c r="B328" s="3581"/>
      <c r="C328" s="3583" t="s">
        <v>834</v>
      </c>
      <c r="D328" s="1103" t="s">
        <v>1947</v>
      </c>
      <c r="E328" s="1143" t="s">
        <v>1948</v>
      </c>
      <c r="F328" s="1105" t="s">
        <v>865</v>
      </c>
      <c r="G328" s="1106" t="s">
        <v>865</v>
      </c>
      <c r="H328" s="1106" t="s">
        <v>865</v>
      </c>
      <c r="I328" s="1106" t="s">
        <v>865</v>
      </c>
      <c r="J328" s="1106" t="s">
        <v>865</v>
      </c>
      <c r="K328" s="1106" t="s">
        <v>865</v>
      </c>
      <c r="L328" s="1106" t="s">
        <v>865</v>
      </c>
      <c r="M328" s="1106" t="s">
        <v>865</v>
      </c>
      <c r="N328" s="1106" t="s">
        <v>865</v>
      </c>
      <c r="O328" s="1106" t="s">
        <v>865</v>
      </c>
      <c r="P328" s="1106" t="s">
        <v>865</v>
      </c>
      <c r="Q328" s="1106" t="s">
        <v>865</v>
      </c>
      <c r="R328" s="1106" t="s">
        <v>865</v>
      </c>
      <c r="S328" s="1106" t="s">
        <v>865</v>
      </c>
      <c r="T328" s="1106" t="s">
        <v>865</v>
      </c>
      <c r="U328" s="1106" t="s">
        <v>865</v>
      </c>
      <c r="V328" s="1106" t="s">
        <v>865</v>
      </c>
      <c r="W328" s="1106" t="s">
        <v>865</v>
      </c>
      <c r="X328" s="1106" t="s">
        <v>865</v>
      </c>
      <c r="Y328" s="1106" t="s">
        <v>865</v>
      </c>
      <c r="Z328" s="1106" t="s">
        <v>865</v>
      </c>
      <c r="AA328" s="1106" t="s">
        <v>865</v>
      </c>
      <c r="AB328" s="1106" t="s">
        <v>865</v>
      </c>
      <c r="AC328" s="1106" t="s">
        <v>865</v>
      </c>
      <c r="AD328" s="1106" t="s">
        <v>865</v>
      </c>
      <c r="AE328" s="1106" t="s">
        <v>865</v>
      </c>
      <c r="AF328" s="1106" t="s">
        <v>865</v>
      </c>
      <c r="AG328" s="1106" t="s">
        <v>865</v>
      </c>
      <c r="AH328" s="1106" t="s">
        <v>865</v>
      </c>
      <c r="AI328" s="1106" t="s">
        <v>865</v>
      </c>
      <c r="AJ328" s="1188" t="s">
        <v>865</v>
      </c>
      <c r="AK328" s="1135"/>
      <c r="AL328" s="1117"/>
      <c r="AM328" s="1144"/>
      <c r="AN328" s="1137"/>
      <c r="AO328" s="3587"/>
      <c r="AP328" s="1035"/>
      <c r="AQ328" s="1039"/>
      <c r="AR328" s="1039"/>
    </row>
    <row r="329" spans="2:44" s="1165" customFormat="1">
      <c r="B329" s="3581"/>
      <c r="C329" s="3584"/>
      <c r="D329" s="1145" t="s">
        <v>1936</v>
      </c>
      <c r="E329" s="1110"/>
      <c r="F329" s="1179"/>
      <c r="G329" s="1130"/>
      <c r="H329" s="1130"/>
      <c r="I329" s="1130"/>
      <c r="J329" s="1130"/>
      <c r="K329" s="1130"/>
      <c r="L329" s="1130"/>
      <c r="M329" s="1130"/>
      <c r="N329" s="1130"/>
      <c r="O329" s="1130"/>
      <c r="P329" s="1130"/>
      <c r="Q329" s="1130"/>
      <c r="R329" s="1130"/>
      <c r="S329" s="1130"/>
      <c r="T329" s="1130"/>
      <c r="U329" s="1130"/>
      <c r="V329" s="1130"/>
      <c r="W329" s="1130"/>
      <c r="X329" s="1130"/>
      <c r="Y329" s="1130"/>
      <c r="Z329" s="1130"/>
      <c r="AA329" s="1130"/>
      <c r="AB329" s="1130"/>
      <c r="AC329" s="1130"/>
      <c r="AD329" s="1130"/>
      <c r="AE329" s="1130"/>
      <c r="AF329" s="1130"/>
      <c r="AG329" s="1130"/>
      <c r="AH329" s="1130"/>
      <c r="AI329" s="1130"/>
      <c r="AJ329" s="1193"/>
      <c r="AK329" s="1114">
        <f>IF(D329="","",COUNT($F$314:$AJ$314)-AL329)</f>
        <v>0</v>
      </c>
      <c r="AL329" s="1115">
        <f>IF(D329="","",AQ329+AR329)</f>
        <v>0</v>
      </c>
      <c r="AM329" s="1115">
        <f>IF(D329="","",COUNTIF(F329:AJ329,"休"))</f>
        <v>0</v>
      </c>
      <c r="AN329" s="1116" t="str">
        <f>IF(D329="","",IFERROR(ROUND(AM329/AK329,3),""))</f>
        <v/>
      </c>
      <c r="AO329" s="3587"/>
      <c r="AP329" s="1035"/>
      <c r="AQ329" s="1117">
        <f>+COUNTIF(F329:AJ329,"－")</f>
        <v>0</v>
      </c>
      <c r="AR329" s="1117">
        <f>+COUNTIF(F329:AJ329,"外")</f>
        <v>0</v>
      </c>
    </row>
    <row r="330" spans="2:44" s="1165" customFormat="1">
      <c r="B330" s="3581"/>
      <c r="C330" s="3584"/>
      <c r="D330" s="1035"/>
      <c r="E330" s="1139"/>
      <c r="F330" s="1119"/>
      <c r="G330" s="1120"/>
      <c r="H330" s="1120"/>
      <c r="I330" s="1120"/>
      <c r="J330" s="1120"/>
      <c r="K330" s="1120"/>
      <c r="L330" s="1120"/>
      <c r="M330" s="1120"/>
      <c r="N330" s="1120"/>
      <c r="O330" s="1120"/>
      <c r="P330" s="1120"/>
      <c r="Q330" s="1120"/>
      <c r="R330" s="1120"/>
      <c r="S330" s="1120"/>
      <c r="T330" s="1120"/>
      <c r="U330" s="1120"/>
      <c r="V330" s="1120"/>
      <c r="W330" s="1120"/>
      <c r="X330" s="1120"/>
      <c r="Y330" s="1120"/>
      <c r="Z330" s="1120"/>
      <c r="AA330" s="1120"/>
      <c r="AB330" s="1120"/>
      <c r="AC330" s="1120"/>
      <c r="AD330" s="1120"/>
      <c r="AE330" s="1120"/>
      <c r="AF330" s="1120"/>
      <c r="AG330" s="1120"/>
      <c r="AH330" s="1120"/>
      <c r="AI330" s="1120"/>
      <c r="AJ330" s="1172"/>
      <c r="AK330" s="1114" t="str">
        <f t="shared" ref="AK330:AK332" si="225">IF(D330="","",COUNT($F$314:$AJ$314)-AL330)</f>
        <v/>
      </c>
      <c r="AL330" s="1115" t="str">
        <f t="shared" ref="AL330:AL332" si="226">IF(D330="","",AQ330+AR330)</f>
        <v/>
      </c>
      <c r="AM330" s="1115" t="str">
        <f t="shared" ref="AM330:AM332" si="227">IF(D330="","",COUNTIF(F330:AJ330,"休"))</f>
        <v/>
      </c>
      <c r="AN330" s="1116" t="str">
        <f t="shared" ref="AN330:AN332" si="228">IF(D330="","",IFERROR(ROUND(AM330/AK330,3),""))</f>
        <v/>
      </c>
      <c r="AO330" s="3587"/>
      <c r="AP330" s="1035"/>
      <c r="AQ330" s="1117">
        <f>+COUNTIF(F330:AJ330,"－")</f>
        <v>0</v>
      </c>
      <c r="AR330" s="1117">
        <f>+COUNTIF(F330:AJ330,"外")</f>
        <v>0</v>
      </c>
    </row>
    <row r="331" spans="2:44" s="1165" customFormat="1">
      <c r="B331" s="3581"/>
      <c r="C331" s="3584"/>
      <c r="D331" s="1147"/>
      <c r="E331" s="1139"/>
      <c r="F331" s="1119"/>
      <c r="G331" s="1120"/>
      <c r="H331" s="1120"/>
      <c r="I331" s="1120"/>
      <c r="J331" s="1120"/>
      <c r="K331" s="1120"/>
      <c r="L331" s="1120"/>
      <c r="M331" s="1120"/>
      <c r="N331" s="1120"/>
      <c r="O331" s="1120"/>
      <c r="P331" s="1120"/>
      <c r="Q331" s="1120"/>
      <c r="R331" s="1120"/>
      <c r="S331" s="1120"/>
      <c r="T331" s="1120"/>
      <c r="U331" s="1120"/>
      <c r="V331" s="1120"/>
      <c r="W331" s="1120"/>
      <c r="X331" s="1120"/>
      <c r="Y331" s="1120"/>
      <c r="Z331" s="1120"/>
      <c r="AA331" s="1120"/>
      <c r="AB331" s="1120"/>
      <c r="AC331" s="1120"/>
      <c r="AD331" s="1120"/>
      <c r="AE331" s="1120"/>
      <c r="AF331" s="1120"/>
      <c r="AG331" s="1120"/>
      <c r="AH331" s="1120"/>
      <c r="AI331" s="1120"/>
      <c r="AJ331" s="1172"/>
      <c r="AK331" s="1114" t="str">
        <f>IF(D331="","",COUNT($F$314:$AJ$314)-AL331)</f>
        <v/>
      </c>
      <c r="AL331" s="1115" t="str">
        <f t="shared" si="226"/>
        <v/>
      </c>
      <c r="AM331" s="1115" t="str">
        <f t="shared" si="227"/>
        <v/>
      </c>
      <c r="AN331" s="1116" t="str">
        <f t="shared" si="228"/>
        <v/>
      </c>
      <c r="AO331" s="3587"/>
      <c r="AP331" s="1035"/>
      <c r="AQ331" s="1117">
        <f>+COUNTIF(F331:AJ331,"－")</f>
        <v>0</v>
      </c>
      <c r="AR331" s="1117">
        <f>+COUNTIF(F331:AJ331,"外")</f>
        <v>0</v>
      </c>
    </row>
    <row r="332" spans="2:44" s="1165" customFormat="1" ht="13.8" thickBot="1">
      <c r="B332" s="3582"/>
      <c r="C332" s="3585"/>
      <c r="D332" s="1140"/>
      <c r="E332" s="1141"/>
      <c r="F332" s="1191"/>
      <c r="G332" s="1180"/>
      <c r="H332" s="1180"/>
      <c r="I332" s="1180"/>
      <c r="J332" s="1180"/>
      <c r="K332" s="1180"/>
      <c r="L332" s="1180"/>
      <c r="M332" s="1180"/>
      <c r="N332" s="1180"/>
      <c r="O332" s="1180"/>
      <c r="P332" s="1180"/>
      <c r="Q332" s="1180"/>
      <c r="R332" s="1180"/>
      <c r="S332" s="1180"/>
      <c r="T332" s="1180"/>
      <c r="U332" s="1180"/>
      <c r="V332" s="1180"/>
      <c r="W332" s="1180"/>
      <c r="X332" s="1180"/>
      <c r="Y332" s="1180"/>
      <c r="Z332" s="1180"/>
      <c r="AA332" s="1180"/>
      <c r="AB332" s="1180"/>
      <c r="AC332" s="1180"/>
      <c r="AD332" s="1180"/>
      <c r="AE332" s="1180"/>
      <c r="AF332" s="1180"/>
      <c r="AG332" s="1180"/>
      <c r="AH332" s="1180"/>
      <c r="AI332" s="1180"/>
      <c r="AJ332" s="1192"/>
      <c r="AK332" s="1150" t="str">
        <f t="shared" si="225"/>
        <v/>
      </c>
      <c r="AL332" s="1132" t="str">
        <f t="shared" si="226"/>
        <v/>
      </c>
      <c r="AM332" s="1132" t="str">
        <f t="shared" si="227"/>
        <v/>
      </c>
      <c r="AN332" s="1116" t="str">
        <f t="shared" si="228"/>
        <v/>
      </c>
      <c r="AO332" s="3588"/>
      <c r="AP332" s="1035"/>
      <c r="AQ332" s="1117">
        <f>+COUNTIF(F332:AJ332,"－")</f>
        <v>0</v>
      </c>
      <c r="AR332" s="1117">
        <f>+COUNTIF(F332:AJ332,"外")</f>
        <v>0</v>
      </c>
    </row>
    <row r="333" spans="2:44" ht="13.8" thickBot="1">
      <c r="B333" s="1152"/>
      <c r="C333" s="1153"/>
      <c r="D333" s="1147"/>
      <c r="E333" s="1089"/>
      <c r="F333" s="1113"/>
      <c r="G333" s="1113"/>
      <c r="H333" s="1113"/>
      <c r="I333" s="1113"/>
      <c r="J333" s="1113"/>
      <c r="K333" s="1113"/>
      <c r="L333" s="1113"/>
      <c r="M333" s="1113"/>
      <c r="N333" s="1113"/>
      <c r="O333" s="1113"/>
      <c r="P333" s="1113"/>
      <c r="Q333" s="1113"/>
      <c r="R333" s="1113"/>
      <c r="S333" s="1113"/>
      <c r="T333" s="1113"/>
      <c r="U333" s="1113"/>
      <c r="V333" s="1113"/>
      <c r="W333" s="1113"/>
      <c r="X333" s="1113"/>
      <c r="Y333" s="1113"/>
      <c r="Z333" s="1113"/>
      <c r="AA333" s="1113"/>
      <c r="AB333" s="1113"/>
      <c r="AC333" s="1113"/>
      <c r="AD333" s="1113"/>
      <c r="AE333" s="1113"/>
      <c r="AF333" s="1113"/>
      <c r="AG333" s="1113"/>
      <c r="AH333" s="1113"/>
      <c r="AI333" s="1113"/>
      <c r="AJ333" s="1113"/>
      <c r="AK333" s="1154"/>
      <c r="AL333" s="1155"/>
      <c r="AN333" s="1156" t="s">
        <v>1952</v>
      </c>
      <c r="AO333" s="1157" t="e">
        <f>IF(AO317&gt;=0.285,"OK","NG")</f>
        <v>#DIV/0!</v>
      </c>
      <c r="AQ333" s="1155"/>
      <c r="AR333" s="1155"/>
    </row>
    <row r="334" spans="2:44">
      <c r="B334" s="1152"/>
      <c r="C334" s="1153"/>
      <c r="D334" s="1147"/>
      <c r="E334" s="1089"/>
      <c r="F334" s="1113"/>
      <c r="G334" s="1113"/>
      <c r="H334" s="1113"/>
      <c r="I334" s="1113"/>
      <c r="J334" s="1113"/>
      <c r="K334" s="1113"/>
      <c r="L334" s="1113"/>
      <c r="M334" s="1113"/>
      <c r="N334" s="1113"/>
      <c r="O334" s="1113"/>
      <c r="P334" s="1113"/>
      <c r="Q334" s="1113"/>
      <c r="R334" s="1113"/>
      <c r="S334" s="1113"/>
      <c r="T334" s="1113"/>
      <c r="U334" s="1113"/>
      <c r="V334" s="1113"/>
      <c r="W334" s="1113"/>
      <c r="X334" s="1113"/>
      <c r="Y334" s="1113"/>
      <c r="Z334" s="1113"/>
      <c r="AA334" s="1113"/>
      <c r="AB334" s="1113"/>
      <c r="AC334" s="1113"/>
      <c r="AD334" s="1113"/>
      <c r="AE334" s="1113"/>
      <c r="AF334" s="1113"/>
      <c r="AG334" s="1113"/>
      <c r="AH334" s="1113"/>
      <c r="AI334" s="1113"/>
      <c r="AJ334" s="1113"/>
      <c r="AK334" s="1154"/>
      <c r="AL334" s="1155"/>
      <c r="AN334" s="1187"/>
      <c r="AO334" s="1116"/>
      <c r="AQ334" s="1155"/>
      <c r="AR334" s="1155"/>
    </row>
    <row r="335" spans="2:44" hidden="1">
      <c r="F335" s="1036" t="e">
        <f>YEAR(F338)</f>
        <v>#VALUE!</v>
      </c>
      <c r="G335" s="1036" t="e">
        <f>MONTH(F338)</f>
        <v>#VALUE!</v>
      </c>
    </row>
    <row r="336" spans="2:44" ht="13.5" customHeight="1">
      <c r="B336" s="3589"/>
      <c r="C336" s="3590"/>
      <c r="D336" s="3591"/>
      <c r="E336" s="1159" t="s">
        <v>1940</v>
      </c>
      <c r="F336" s="3598" t="e">
        <f>F338</f>
        <v>#VALUE!</v>
      </c>
      <c r="G336" s="3599"/>
      <c r="H336" s="3599"/>
      <c r="I336" s="3599"/>
      <c r="J336" s="3599"/>
      <c r="K336" s="3599"/>
      <c r="L336" s="3599"/>
      <c r="M336" s="3599"/>
      <c r="N336" s="3599"/>
      <c r="O336" s="3599"/>
      <c r="P336" s="3599"/>
      <c r="Q336" s="3599"/>
      <c r="R336" s="3599"/>
      <c r="S336" s="3599"/>
      <c r="T336" s="3599"/>
      <c r="U336" s="3599"/>
      <c r="V336" s="3599"/>
      <c r="W336" s="3599"/>
      <c r="X336" s="3599"/>
      <c r="Y336" s="3599"/>
      <c r="Z336" s="3599"/>
      <c r="AA336" s="3599"/>
      <c r="AB336" s="3599"/>
      <c r="AC336" s="3599"/>
      <c r="AD336" s="3599"/>
      <c r="AE336" s="3599"/>
      <c r="AF336" s="3599"/>
      <c r="AG336" s="3599"/>
      <c r="AH336" s="3599"/>
      <c r="AI336" s="3599"/>
      <c r="AJ336" s="3599"/>
      <c r="AK336" s="3601" t="s">
        <v>835</v>
      </c>
      <c r="AL336" s="3604" t="s">
        <v>836</v>
      </c>
      <c r="AM336" s="3607" t="s">
        <v>828</v>
      </c>
      <c r="AN336" s="3555" t="s">
        <v>1941</v>
      </c>
      <c r="AO336" s="3553" t="s">
        <v>1942</v>
      </c>
      <c r="AQ336" s="3576" t="s">
        <v>1943</v>
      </c>
      <c r="AR336" s="3576" t="s">
        <v>864</v>
      </c>
    </row>
    <row r="337" spans="2:44" hidden="1">
      <c r="B337" s="3592"/>
      <c r="C337" s="3593"/>
      <c r="D337" s="3594"/>
      <c r="E337" s="1160"/>
      <c r="F337" s="1096" t="e">
        <f>DATE($F335,$G335,1)</f>
        <v>#VALUE!</v>
      </c>
      <c r="G337" s="1096" t="e">
        <f t="shared" ref="G337:AJ337" si="229">F337+1</f>
        <v>#VALUE!</v>
      </c>
      <c r="H337" s="1096" t="e">
        <f t="shared" si="229"/>
        <v>#VALUE!</v>
      </c>
      <c r="I337" s="1096" t="e">
        <f t="shared" si="229"/>
        <v>#VALUE!</v>
      </c>
      <c r="J337" s="1096" t="e">
        <f t="shared" si="229"/>
        <v>#VALUE!</v>
      </c>
      <c r="K337" s="1096" t="e">
        <f t="shared" si="229"/>
        <v>#VALUE!</v>
      </c>
      <c r="L337" s="1096" t="e">
        <f t="shared" si="229"/>
        <v>#VALUE!</v>
      </c>
      <c r="M337" s="1096" t="e">
        <f t="shared" si="229"/>
        <v>#VALUE!</v>
      </c>
      <c r="N337" s="1096" t="e">
        <f t="shared" si="229"/>
        <v>#VALUE!</v>
      </c>
      <c r="O337" s="1096" t="e">
        <f t="shared" si="229"/>
        <v>#VALUE!</v>
      </c>
      <c r="P337" s="1096" t="e">
        <f t="shared" si="229"/>
        <v>#VALUE!</v>
      </c>
      <c r="Q337" s="1096" t="e">
        <f t="shared" si="229"/>
        <v>#VALUE!</v>
      </c>
      <c r="R337" s="1096" t="e">
        <f t="shared" si="229"/>
        <v>#VALUE!</v>
      </c>
      <c r="S337" s="1096" t="e">
        <f t="shared" si="229"/>
        <v>#VALUE!</v>
      </c>
      <c r="T337" s="1096" t="e">
        <f t="shared" si="229"/>
        <v>#VALUE!</v>
      </c>
      <c r="U337" s="1096" t="e">
        <f t="shared" si="229"/>
        <v>#VALUE!</v>
      </c>
      <c r="V337" s="1096" t="e">
        <f t="shared" si="229"/>
        <v>#VALUE!</v>
      </c>
      <c r="W337" s="1096" t="e">
        <f t="shared" si="229"/>
        <v>#VALUE!</v>
      </c>
      <c r="X337" s="1096" t="e">
        <f t="shared" si="229"/>
        <v>#VALUE!</v>
      </c>
      <c r="Y337" s="1096" t="e">
        <f t="shared" si="229"/>
        <v>#VALUE!</v>
      </c>
      <c r="Z337" s="1096" t="e">
        <f t="shared" si="229"/>
        <v>#VALUE!</v>
      </c>
      <c r="AA337" s="1096" t="e">
        <f t="shared" si="229"/>
        <v>#VALUE!</v>
      </c>
      <c r="AB337" s="1096" t="e">
        <f t="shared" si="229"/>
        <v>#VALUE!</v>
      </c>
      <c r="AC337" s="1096" t="e">
        <f t="shared" si="229"/>
        <v>#VALUE!</v>
      </c>
      <c r="AD337" s="1096" t="e">
        <f t="shared" si="229"/>
        <v>#VALUE!</v>
      </c>
      <c r="AE337" s="1096" t="e">
        <f t="shared" si="229"/>
        <v>#VALUE!</v>
      </c>
      <c r="AF337" s="1096" t="e">
        <f t="shared" si="229"/>
        <v>#VALUE!</v>
      </c>
      <c r="AG337" s="1096" t="e">
        <f t="shared" si="229"/>
        <v>#VALUE!</v>
      </c>
      <c r="AH337" s="1096" t="e">
        <f t="shared" si="229"/>
        <v>#VALUE!</v>
      </c>
      <c r="AI337" s="1096" t="e">
        <f t="shared" si="229"/>
        <v>#VALUE!</v>
      </c>
      <c r="AJ337" s="1096" t="e">
        <f t="shared" si="229"/>
        <v>#VALUE!</v>
      </c>
      <c r="AK337" s="3602"/>
      <c r="AL337" s="3605"/>
      <c r="AM337" s="3608"/>
      <c r="AN337" s="3555"/>
      <c r="AO337" s="3553"/>
      <c r="AQ337" s="3576"/>
      <c r="AR337" s="3576"/>
    </row>
    <row r="338" spans="2:44">
      <c r="B338" s="3592"/>
      <c r="C338" s="3593"/>
      <c r="D338" s="3594"/>
      <c r="E338" s="1161" t="s">
        <v>1944</v>
      </c>
      <c r="F338" s="1162" t="e">
        <f>IF(EDATE(F313,1)&gt;$F$7,"",EDATE(F313,1))</f>
        <v>#VALUE!</v>
      </c>
      <c r="G338" s="1096" t="e">
        <f t="shared" ref="G338:AJ338" si="230">IF(G337&gt;$F$7,"",IF(F338=EOMONTH(DATE($F335,$G335,1),0),"",IF(F338="","",F338+1)))</f>
        <v>#VALUE!</v>
      </c>
      <c r="H338" s="1096" t="e">
        <f t="shared" si="230"/>
        <v>#VALUE!</v>
      </c>
      <c r="I338" s="1096" t="e">
        <f t="shared" si="230"/>
        <v>#VALUE!</v>
      </c>
      <c r="J338" s="1096" t="e">
        <f t="shared" si="230"/>
        <v>#VALUE!</v>
      </c>
      <c r="K338" s="1096" t="e">
        <f t="shared" si="230"/>
        <v>#VALUE!</v>
      </c>
      <c r="L338" s="1096" t="e">
        <f t="shared" si="230"/>
        <v>#VALUE!</v>
      </c>
      <c r="M338" s="1096" t="e">
        <f t="shared" si="230"/>
        <v>#VALUE!</v>
      </c>
      <c r="N338" s="1096" t="e">
        <f t="shared" si="230"/>
        <v>#VALUE!</v>
      </c>
      <c r="O338" s="1096" t="e">
        <f t="shared" si="230"/>
        <v>#VALUE!</v>
      </c>
      <c r="P338" s="1096" t="e">
        <f t="shared" si="230"/>
        <v>#VALUE!</v>
      </c>
      <c r="Q338" s="1096" t="e">
        <f t="shared" si="230"/>
        <v>#VALUE!</v>
      </c>
      <c r="R338" s="1096" t="e">
        <f t="shared" si="230"/>
        <v>#VALUE!</v>
      </c>
      <c r="S338" s="1096" t="e">
        <f t="shared" si="230"/>
        <v>#VALUE!</v>
      </c>
      <c r="T338" s="1096" t="e">
        <f t="shared" si="230"/>
        <v>#VALUE!</v>
      </c>
      <c r="U338" s="1096" t="e">
        <f t="shared" si="230"/>
        <v>#VALUE!</v>
      </c>
      <c r="V338" s="1096" t="e">
        <f t="shared" si="230"/>
        <v>#VALUE!</v>
      </c>
      <c r="W338" s="1096" t="e">
        <f t="shared" si="230"/>
        <v>#VALUE!</v>
      </c>
      <c r="X338" s="1096" t="e">
        <f t="shared" si="230"/>
        <v>#VALUE!</v>
      </c>
      <c r="Y338" s="1096" t="e">
        <f t="shared" si="230"/>
        <v>#VALUE!</v>
      </c>
      <c r="Z338" s="1096" t="e">
        <f t="shared" si="230"/>
        <v>#VALUE!</v>
      </c>
      <c r="AA338" s="1096" t="e">
        <f t="shared" si="230"/>
        <v>#VALUE!</v>
      </c>
      <c r="AB338" s="1096" t="e">
        <f t="shared" si="230"/>
        <v>#VALUE!</v>
      </c>
      <c r="AC338" s="1096" t="e">
        <f t="shared" si="230"/>
        <v>#VALUE!</v>
      </c>
      <c r="AD338" s="1096" t="e">
        <f t="shared" si="230"/>
        <v>#VALUE!</v>
      </c>
      <c r="AE338" s="1096" t="e">
        <f t="shared" si="230"/>
        <v>#VALUE!</v>
      </c>
      <c r="AF338" s="1096" t="e">
        <f t="shared" si="230"/>
        <v>#VALUE!</v>
      </c>
      <c r="AG338" s="1096" t="e">
        <f t="shared" si="230"/>
        <v>#VALUE!</v>
      </c>
      <c r="AH338" s="1096" t="e">
        <f t="shared" si="230"/>
        <v>#VALUE!</v>
      </c>
      <c r="AI338" s="1096" t="e">
        <f t="shared" si="230"/>
        <v>#VALUE!</v>
      </c>
      <c r="AJ338" s="1096" t="e">
        <f t="shared" si="230"/>
        <v>#VALUE!</v>
      </c>
      <c r="AK338" s="3602"/>
      <c r="AL338" s="3605"/>
      <c r="AM338" s="3608"/>
      <c r="AN338" s="3555"/>
      <c r="AO338" s="3553"/>
      <c r="AQ338" s="3576"/>
      <c r="AR338" s="3576"/>
    </row>
    <row r="339" spans="2:44" s="1165" customFormat="1">
      <c r="B339" s="3595"/>
      <c r="C339" s="3596"/>
      <c r="D339" s="3597"/>
      <c r="E339" s="1163" t="s">
        <v>820</v>
      </c>
      <c r="F339" s="1164" t="str">
        <f>IFERROR(TEXT(WEEKDAY(+F338),"aaa"),"")</f>
        <v/>
      </c>
      <c r="G339" s="1164" t="str">
        <f t="shared" ref="G339:AJ339" si="231">IFERROR(TEXT(WEEKDAY(+G338),"aaa"),"")</f>
        <v/>
      </c>
      <c r="H339" s="1164" t="str">
        <f t="shared" si="231"/>
        <v/>
      </c>
      <c r="I339" s="1164" t="str">
        <f t="shared" si="231"/>
        <v/>
      </c>
      <c r="J339" s="1164" t="str">
        <f t="shared" si="231"/>
        <v/>
      </c>
      <c r="K339" s="1164" t="str">
        <f t="shared" si="231"/>
        <v/>
      </c>
      <c r="L339" s="1164" t="str">
        <f t="shared" si="231"/>
        <v/>
      </c>
      <c r="M339" s="1164" t="str">
        <f t="shared" si="231"/>
        <v/>
      </c>
      <c r="N339" s="1164" t="str">
        <f t="shared" si="231"/>
        <v/>
      </c>
      <c r="O339" s="1164" t="str">
        <f t="shared" si="231"/>
        <v/>
      </c>
      <c r="P339" s="1164" t="str">
        <f t="shared" si="231"/>
        <v/>
      </c>
      <c r="Q339" s="1164" t="str">
        <f t="shared" si="231"/>
        <v/>
      </c>
      <c r="R339" s="1164" t="str">
        <f t="shared" si="231"/>
        <v/>
      </c>
      <c r="S339" s="1164" t="str">
        <f t="shared" si="231"/>
        <v/>
      </c>
      <c r="T339" s="1164" t="str">
        <f t="shared" si="231"/>
        <v/>
      </c>
      <c r="U339" s="1164" t="str">
        <f t="shared" si="231"/>
        <v/>
      </c>
      <c r="V339" s="1164" t="str">
        <f t="shared" si="231"/>
        <v/>
      </c>
      <c r="W339" s="1164" t="str">
        <f t="shared" si="231"/>
        <v/>
      </c>
      <c r="X339" s="1164" t="str">
        <f t="shared" si="231"/>
        <v/>
      </c>
      <c r="Y339" s="1164" t="str">
        <f t="shared" si="231"/>
        <v/>
      </c>
      <c r="Z339" s="1164" t="str">
        <f t="shared" si="231"/>
        <v/>
      </c>
      <c r="AA339" s="1164" t="str">
        <f t="shared" si="231"/>
        <v/>
      </c>
      <c r="AB339" s="1164" t="str">
        <f t="shared" si="231"/>
        <v/>
      </c>
      <c r="AC339" s="1164" t="str">
        <f t="shared" si="231"/>
        <v/>
      </c>
      <c r="AD339" s="1164" t="str">
        <f t="shared" si="231"/>
        <v/>
      </c>
      <c r="AE339" s="1164" t="str">
        <f t="shared" si="231"/>
        <v/>
      </c>
      <c r="AF339" s="1164" t="str">
        <f t="shared" si="231"/>
        <v/>
      </c>
      <c r="AG339" s="1164" t="str">
        <f t="shared" si="231"/>
        <v/>
      </c>
      <c r="AH339" s="1164" t="str">
        <f t="shared" si="231"/>
        <v/>
      </c>
      <c r="AI339" s="1164" t="str">
        <f t="shared" si="231"/>
        <v/>
      </c>
      <c r="AJ339" s="1164" t="str">
        <f t="shared" si="231"/>
        <v/>
      </c>
      <c r="AK339" s="3602"/>
      <c r="AL339" s="3605"/>
      <c r="AM339" s="3608"/>
      <c r="AN339" s="3555"/>
      <c r="AO339" s="3553"/>
      <c r="AP339" s="1035"/>
      <c r="AQ339" s="3576"/>
      <c r="AR339" s="3576"/>
    </row>
    <row r="340" spans="2:44" s="1165" customFormat="1" ht="21" customHeight="1">
      <c r="B340" s="1166" t="s">
        <v>1945</v>
      </c>
      <c r="C340" s="1167" t="s">
        <v>1946</v>
      </c>
      <c r="D340" s="1103" t="s">
        <v>1926</v>
      </c>
      <c r="E340" s="1104" t="s">
        <v>1948</v>
      </c>
      <c r="F340" s="1105" t="s">
        <v>865</v>
      </c>
      <c r="G340" s="1106" t="s">
        <v>865</v>
      </c>
      <c r="H340" s="1106" t="s">
        <v>865</v>
      </c>
      <c r="I340" s="1106" t="s">
        <v>865</v>
      </c>
      <c r="J340" s="1106" t="s">
        <v>865</v>
      </c>
      <c r="K340" s="1106" t="s">
        <v>865</v>
      </c>
      <c r="L340" s="1106" t="s">
        <v>865</v>
      </c>
      <c r="M340" s="1106" t="s">
        <v>865</v>
      </c>
      <c r="N340" s="1106" t="s">
        <v>865</v>
      </c>
      <c r="O340" s="1106" t="s">
        <v>865</v>
      </c>
      <c r="P340" s="1106" t="s">
        <v>865</v>
      </c>
      <c r="Q340" s="1106" t="s">
        <v>865</v>
      </c>
      <c r="R340" s="1106" t="s">
        <v>865</v>
      </c>
      <c r="S340" s="1106" t="s">
        <v>865</v>
      </c>
      <c r="T340" s="1106" t="s">
        <v>865</v>
      </c>
      <c r="U340" s="1106" t="s">
        <v>865</v>
      </c>
      <c r="V340" s="1106" t="s">
        <v>865</v>
      </c>
      <c r="W340" s="1106" t="s">
        <v>865</v>
      </c>
      <c r="X340" s="1106" t="s">
        <v>865</v>
      </c>
      <c r="Y340" s="1106" t="s">
        <v>865</v>
      </c>
      <c r="Z340" s="1106" t="s">
        <v>865</v>
      </c>
      <c r="AA340" s="1106" t="s">
        <v>865</v>
      </c>
      <c r="AB340" s="1106" t="s">
        <v>865</v>
      </c>
      <c r="AC340" s="1106" t="s">
        <v>865</v>
      </c>
      <c r="AD340" s="1106" t="s">
        <v>865</v>
      </c>
      <c r="AE340" s="1106" t="s">
        <v>865</v>
      </c>
      <c r="AF340" s="1106" t="s">
        <v>865</v>
      </c>
      <c r="AG340" s="1106" t="s">
        <v>865</v>
      </c>
      <c r="AH340" s="1106" t="s">
        <v>865</v>
      </c>
      <c r="AI340" s="1106" t="s">
        <v>865</v>
      </c>
      <c r="AJ340" s="1188" t="s">
        <v>865</v>
      </c>
      <c r="AK340" s="3603"/>
      <c r="AL340" s="3606"/>
      <c r="AM340" s="3609"/>
      <c r="AN340" s="1108" t="s">
        <v>1934</v>
      </c>
      <c r="AO340" s="1107" t="s">
        <v>863</v>
      </c>
      <c r="AP340" s="1035"/>
      <c r="AQ340" s="3577"/>
      <c r="AR340" s="3577"/>
    </row>
    <row r="341" spans="2:44" s="1165" customFormat="1" ht="13.5" customHeight="1">
      <c r="B341" s="3580" t="s">
        <v>830</v>
      </c>
      <c r="C341" s="3583" t="s">
        <v>831</v>
      </c>
      <c r="D341" s="1109" t="s">
        <v>1935</v>
      </c>
      <c r="E341" s="1110"/>
      <c r="F341" s="1189"/>
      <c r="G341" s="1175"/>
      <c r="H341" s="1175"/>
      <c r="I341" s="1175"/>
      <c r="J341" s="1175"/>
      <c r="K341" s="1175"/>
      <c r="L341" s="1175"/>
      <c r="M341" s="1175"/>
      <c r="N341" s="1175"/>
      <c r="O341" s="1175"/>
      <c r="P341" s="1175"/>
      <c r="Q341" s="1175"/>
      <c r="R341" s="1175"/>
      <c r="S341" s="1175"/>
      <c r="T341" s="1175"/>
      <c r="U341" s="1175"/>
      <c r="V341" s="1175"/>
      <c r="W341" s="1175"/>
      <c r="X341" s="1175"/>
      <c r="Y341" s="1175"/>
      <c r="Z341" s="1175"/>
      <c r="AA341" s="1175"/>
      <c r="AB341" s="1175"/>
      <c r="AC341" s="1175"/>
      <c r="AD341" s="1175"/>
      <c r="AE341" s="1175"/>
      <c r="AF341" s="1175"/>
      <c r="AG341" s="1175"/>
      <c r="AH341" s="1175"/>
      <c r="AI341" s="1175"/>
      <c r="AJ341" s="1190"/>
      <c r="AK341" s="1114">
        <f>IF(D341="","",COUNT($F$338:$AJ$338)-AL341)</f>
        <v>0</v>
      </c>
      <c r="AL341" s="1115">
        <f>IF(D341="","",AQ341+AR341)</f>
        <v>0</v>
      </c>
      <c r="AM341" s="1115">
        <f>IF(D341="","",COUNTIF(F341:AJ341,"休"))</f>
        <v>0</v>
      </c>
      <c r="AN341" s="1116" t="str">
        <f>IF(D341="","",IFERROR(ROUND(AM341/AK341,3),""))</f>
        <v/>
      </c>
      <c r="AO341" s="3586" t="e">
        <f>ROUND(AVERAGE(AN341:AN356),3)</f>
        <v>#DIV/0!</v>
      </c>
      <c r="AP341" s="1035"/>
      <c r="AQ341" s="1117">
        <f>+COUNTIF(F341:AJ341,"－")</f>
        <v>0</v>
      </c>
      <c r="AR341" s="1117">
        <f>+COUNTIF(F341:AJ341,"外")</f>
        <v>0</v>
      </c>
    </row>
    <row r="342" spans="2:44" s="1165" customFormat="1" ht="13.5" customHeight="1">
      <c r="B342" s="3581"/>
      <c r="C342" s="3584"/>
      <c r="D342" s="1118" t="s">
        <v>1936</v>
      </c>
      <c r="E342" s="1110"/>
      <c r="F342" s="1119"/>
      <c r="G342" s="1120"/>
      <c r="H342" s="1120"/>
      <c r="I342" s="1120"/>
      <c r="J342" s="1120"/>
      <c r="K342" s="1120"/>
      <c r="L342" s="1120"/>
      <c r="M342" s="1120"/>
      <c r="N342" s="1120"/>
      <c r="O342" s="1120"/>
      <c r="P342" s="1120"/>
      <c r="Q342" s="1120"/>
      <c r="R342" s="1120"/>
      <c r="S342" s="1120"/>
      <c r="T342" s="1120"/>
      <c r="U342" s="1120"/>
      <c r="V342" s="1120"/>
      <c r="W342" s="1120"/>
      <c r="X342" s="1120"/>
      <c r="Y342" s="1120"/>
      <c r="Z342" s="1120"/>
      <c r="AA342" s="1120"/>
      <c r="AB342" s="1120"/>
      <c r="AC342" s="1120"/>
      <c r="AD342" s="1120"/>
      <c r="AE342" s="1120"/>
      <c r="AF342" s="1120"/>
      <c r="AG342" s="1120"/>
      <c r="AH342" s="1120"/>
      <c r="AI342" s="1120"/>
      <c r="AJ342" s="1172"/>
      <c r="AK342" s="1114">
        <f t="shared" ref="AK342:AK346" si="232">IF(D342="","",COUNT($F$338:$AJ$338)-AL342)</f>
        <v>0</v>
      </c>
      <c r="AL342" s="1115">
        <f t="shared" ref="AL342:AL346" si="233">IF(D342="","",AQ342+AR342)</f>
        <v>0</v>
      </c>
      <c r="AM342" s="1115">
        <f t="shared" ref="AM342:AM346" si="234">IF(D342="","",COUNTIF(F342:AJ342,"休"))</f>
        <v>0</v>
      </c>
      <c r="AN342" s="1116" t="str">
        <f t="shared" ref="AN342:AN346" si="235">IF(D342="","",IFERROR(ROUND(AM342/AK342,3),""))</f>
        <v/>
      </c>
      <c r="AO342" s="3587"/>
      <c r="AP342" s="1035"/>
      <c r="AQ342" s="1117">
        <f>+COUNTIF(F342:AJ342,"－")</f>
        <v>0</v>
      </c>
      <c r="AR342" s="1117">
        <f>+COUNTIF(F342:AJ342,"外")</f>
        <v>0</v>
      </c>
    </row>
    <row r="343" spans="2:44" s="1165" customFormat="1">
      <c r="B343" s="3581"/>
      <c r="C343" s="3584"/>
      <c r="D343" s="1124" t="s">
        <v>1937</v>
      </c>
      <c r="E343" s="1110"/>
      <c r="F343" s="1119"/>
      <c r="G343" s="1120"/>
      <c r="H343" s="1120"/>
      <c r="I343" s="1120"/>
      <c r="J343" s="1120"/>
      <c r="K343" s="1120"/>
      <c r="L343" s="1120"/>
      <c r="M343" s="1120"/>
      <c r="N343" s="1120"/>
      <c r="O343" s="1120"/>
      <c r="P343" s="1120"/>
      <c r="Q343" s="1120"/>
      <c r="R343" s="1120"/>
      <c r="S343" s="1120"/>
      <c r="T343" s="1120"/>
      <c r="U343" s="1120"/>
      <c r="V343" s="1120"/>
      <c r="W343" s="1120"/>
      <c r="X343" s="1120"/>
      <c r="Y343" s="1120"/>
      <c r="Z343" s="1120"/>
      <c r="AA343" s="1120"/>
      <c r="AB343" s="1120"/>
      <c r="AC343" s="1120"/>
      <c r="AD343" s="1120"/>
      <c r="AE343" s="1120"/>
      <c r="AF343" s="1120"/>
      <c r="AG343" s="1120"/>
      <c r="AH343" s="1120"/>
      <c r="AI343" s="1120"/>
      <c r="AJ343" s="1172"/>
      <c r="AK343" s="1114">
        <f t="shared" si="232"/>
        <v>0</v>
      </c>
      <c r="AL343" s="1115">
        <f t="shared" si="233"/>
        <v>0</v>
      </c>
      <c r="AM343" s="1115">
        <f t="shared" si="234"/>
        <v>0</v>
      </c>
      <c r="AN343" s="1116" t="str">
        <f t="shared" si="235"/>
        <v/>
      </c>
      <c r="AO343" s="3587"/>
      <c r="AP343" s="1035"/>
      <c r="AQ343" s="1117">
        <f>+COUNTIF(F343:AJ343,"－")</f>
        <v>0</v>
      </c>
      <c r="AR343" s="1117">
        <f t="shared" ref="AR343:AR346" si="236">+COUNTIF(F343:AJ343,"外")</f>
        <v>0</v>
      </c>
    </row>
    <row r="344" spans="2:44" s="1165" customFormat="1">
      <c r="B344" s="3581"/>
      <c r="C344" s="3584"/>
      <c r="D344" s="1124" t="s">
        <v>1938</v>
      </c>
      <c r="E344" s="1125"/>
      <c r="F344" s="1119"/>
      <c r="G344" s="1120"/>
      <c r="H344" s="1120"/>
      <c r="I344" s="1120"/>
      <c r="J344" s="1120"/>
      <c r="K344" s="1120"/>
      <c r="L344" s="1120"/>
      <c r="M344" s="1120"/>
      <c r="N344" s="1120"/>
      <c r="O344" s="1120"/>
      <c r="P344" s="1120"/>
      <c r="Q344" s="1120"/>
      <c r="R344" s="1120"/>
      <c r="S344" s="1120"/>
      <c r="T344" s="1120"/>
      <c r="U344" s="1120"/>
      <c r="V344" s="1120"/>
      <c r="W344" s="1120"/>
      <c r="X344" s="1120"/>
      <c r="Y344" s="1120"/>
      <c r="Z344" s="1120"/>
      <c r="AA344" s="1120"/>
      <c r="AB344" s="1120"/>
      <c r="AC344" s="1120"/>
      <c r="AD344" s="1120"/>
      <c r="AE344" s="1120"/>
      <c r="AF344" s="1120"/>
      <c r="AG344" s="1120"/>
      <c r="AH344" s="1120"/>
      <c r="AI344" s="1120"/>
      <c r="AJ344" s="1172"/>
      <c r="AK344" s="1114">
        <f>IF(D344="","",COUNT($F$338:$AJ$338)-AL344)</f>
        <v>0</v>
      </c>
      <c r="AL344" s="1115">
        <f t="shared" si="233"/>
        <v>0</v>
      </c>
      <c r="AM344" s="1115">
        <f t="shared" si="234"/>
        <v>0</v>
      </c>
      <c r="AN344" s="1116" t="str">
        <f t="shared" si="235"/>
        <v/>
      </c>
      <c r="AO344" s="3587"/>
      <c r="AP344" s="1035"/>
      <c r="AQ344" s="1117">
        <f>+COUNTIF(F344:AJ344,"－")</f>
        <v>0</v>
      </c>
      <c r="AR344" s="1117">
        <f t="shared" si="236"/>
        <v>0</v>
      </c>
    </row>
    <row r="345" spans="2:44" s="1165" customFormat="1">
      <c r="B345" s="3581"/>
      <c r="C345" s="3584"/>
      <c r="D345" s="1124" t="s">
        <v>1939</v>
      </c>
      <c r="E345" s="1110"/>
      <c r="F345" s="1119"/>
      <c r="G345" s="1120"/>
      <c r="H345" s="1120"/>
      <c r="I345" s="1120"/>
      <c r="J345" s="1120"/>
      <c r="K345" s="1120"/>
      <c r="L345" s="1120"/>
      <c r="M345" s="1120"/>
      <c r="N345" s="1120"/>
      <c r="O345" s="1120"/>
      <c r="P345" s="1120"/>
      <c r="Q345" s="1120"/>
      <c r="R345" s="1120"/>
      <c r="S345" s="1120"/>
      <c r="T345" s="1120"/>
      <c r="U345" s="1120"/>
      <c r="V345" s="1120"/>
      <c r="W345" s="1120"/>
      <c r="X345" s="1120"/>
      <c r="Y345" s="1120"/>
      <c r="Z345" s="1120"/>
      <c r="AA345" s="1120"/>
      <c r="AB345" s="1120"/>
      <c r="AC345" s="1120"/>
      <c r="AD345" s="1120"/>
      <c r="AE345" s="1120"/>
      <c r="AF345" s="1120"/>
      <c r="AG345" s="1120"/>
      <c r="AH345" s="1120"/>
      <c r="AI345" s="1120"/>
      <c r="AJ345" s="1172"/>
      <c r="AK345" s="1114">
        <f t="shared" si="232"/>
        <v>0</v>
      </c>
      <c r="AL345" s="1115">
        <f t="shared" si="233"/>
        <v>0</v>
      </c>
      <c r="AM345" s="1115">
        <f t="shared" si="234"/>
        <v>0</v>
      </c>
      <c r="AN345" s="1116" t="str">
        <f t="shared" si="235"/>
        <v/>
      </c>
      <c r="AO345" s="3587"/>
      <c r="AP345" s="1035"/>
      <c r="AQ345" s="1117">
        <f t="shared" ref="AQ345:AQ346" si="237">+COUNTIF(F345:AJ345,"－")</f>
        <v>0</v>
      </c>
      <c r="AR345" s="1117">
        <f t="shared" si="236"/>
        <v>0</v>
      </c>
    </row>
    <row r="346" spans="2:44" s="1165" customFormat="1">
      <c r="B346" s="3582"/>
      <c r="C346" s="3585"/>
      <c r="D346" s="1126">
        <f>E$29</f>
        <v>0</v>
      </c>
      <c r="E346" s="1127"/>
      <c r="F346" s="1191"/>
      <c r="G346" s="1180"/>
      <c r="H346" s="1180"/>
      <c r="I346" s="1180"/>
      <c r="J346" s="1180"/>
      <c r="K346" s="1180"/>
      <c r="L346" s="1180"/>
      <c r="M346" s="1180"/>
      <c r="N346" s="1180"/>
      <c r="O346" s="1180"/>
      <c r="P346" s="1180"/>
      <c r="Q346" s="1180"/>
      <c r="R346" s="1180"/>
      <c r="S346" s="1180"/>
      <c r="T346" s="1180"/>
      <c r="U346" s="1180"/>
      <c r="V346" s="1180"/>
      <c r="W346" s="1180"/>
      <c r="X346" s="1180"/>
      <c r="Y346" s="1180"/>
      <c r="Z346" s="1180"/>
      <c r="AA346" s="1180"/>
      <c r="AB346" s="1180"/>
      <c r="AC346" s="1180"/>
      <c r="AD346" s="1180"/>
      <c r="AE346" s="1180"/>
      <c r="AF346" s="1180"/>
      <c r="AG346" s="1180"/>
      <c r="AH346" s="1180"/>
      <c r="AI346" s="1180"/>
      <c r="AJ346" s="1192"/>
      <c r="AK346" s="1114">
        <f t="shared" si="232"/>
        <v>0</v>
      </c>
      <c r="AL346" s="1115">
        <f t="shared" si="233"/>
        <v>0</v>
      </c>
      <c r="AM346" s="1132">
        <f t="shared" si="234"/>
        <v>0</v>
      </c>
      <c r="AN346" s="1116" t="str">
        <f t="shared" si="235"/>
        <v/>
      </c>
      <c r="AO346" s="3587"/>
      <c r="AP346" s="1035"/>
      <c r="AQ346" s="1117">
        <f t="shared" si="237"/>
        <v>0</v>
      </c>
      <c r="AR346" s="1117">
        <f t="shared" si="236"/>
        <v>0</v>
      </c>
    </row>
    <row r="347" spans="2:44" s="1165" customFormat="1" ht="14.4">
      <c r="B347" s="3580" t="s">
        <v>832</v>
      </c>
      <c r="C347" s="3583" t="s">
        <v>833</v>
      </c>
      <c r="D347" s="1103" t="s">
        <v>1926</v>
      </c>
      <c r="E347" s="1133" t="s">
        <v>1948</v>
      </c>
      <c r="F347" s="1105" t="s">
        <v>1964</v>
      </c>
      <c r="G347" s="1106" t="s">
        <v>1966</v>
      </c>
      <c r="H347" s="1106" t="s">
        <v>1967</v>
      </c>
      <c r="I347" s="1106" t="s">
        <v>1966</v>
      </c>
      <c r="J347" s="1106" t="s">
        <v>1964</v>
      </c>
      <c r="K347" s="1106" t="s">
        <v>1966</v>
      </c>
      <c r="L347" s="1106" t="s">
        <v>1965</v>
      </c>
      <c r="M347" s="1106" t="s">
        <v>1967</v>
      </c>
      <c r="N347" s="1106" t="s">
        <v>1965</v>
      </c>
      <c r="O347" s="1106" t="s">
        <v>1964</v>
      </c>
      <c r="P347" s="1106" t="s">
        <v>1967</v>
      </c>
      <c r="Q347" s="1106" t="s">
        <v>1967</v>
      </c>
      <c r="R347" s="1106" t="s">
        <v>1967</v>
      </c>
      <c r="S347" s="1106" t="s">
        <v>1967</v>
      </c>
      <c r="T347" s="1106" t="s">
        <v>1967</v>
      </c>
      <c r="U347" s="1106" t="s">
        <v>1966</v>
      </c>
      <c r="V347" s="1106" t="s">
        <v>1967</v>
      </c>
      <c r="W347" s="1106" t="s">
        <v>1967</v>
      </c>
      <c r="X347" s="1106" t="s">
        <v>1967</v>
      </c>
      <c r="Y347" s="1106" t="s">
        <v>1964</v>
      </c>
      <c r="Z347" s="1106" t="s">
        <v>1967</v>
      </c>
      <c r="AA347" s="1106" t="s">
        <v>1967</v>
      </c>
      <c r="AB347" s="1106" t="s">
        <v>1965</v>
      </c>
      <c r="AC347" s="1106" t="s">
        <v>1966</v>
      </c>
      <c r="AD347" s="1106" t="s">
        <v>1967</v>
      </c>
      <c r="AE347" s="1106" t="s">
        <v>1964</v>
      </c>
      <c r="AF347" s="1106" t="s">
        <v>1964</v>
      </c>
      <c r="AG347" s="1106" t="s">
        <v>1964</v>
      </c>
      <c r="AH347" s="1106" t="s">
        <v>1967</v>
      </c>
      <c r="AI347" s="1106" t="s">
        <v>1965</v>
      </c>
      <c r="AJ347" s="1188" t="s">
        <v>1966</v>
      </c>
      <c r="AK347" s="1135"/>
      <c r="AL347" s="1117"/>
      <c r="AM347" s="1136"/>
      <c r="AN347" s="1137"/>
      <c r="AO347" s="3587"/>
      <c r="AP347" s="1035"/>
      <c r="AQ347" s="1039"/>
      <c r="AR347" s="1039"/>
    </row>
    <row r="348" spans="2:44" s="1165" customFormat="1">
      <c r="B348" s="3581"/>
      <c r="C348" s="3584"/>
      <c r="D348" s="1138" t="s">
        <v>1935</v>
      </c>
      <c r="E348" s="1110"/>
      <c r="F348" s="1179"/>
      <c r="G348" s="1130"/>
      <c r="H348" s="1130"/>
      <c r="I348" s="1130"/>
      <c r="J348" s="1130"/>
      <c r="K348" s="1130"/>
      <c r="L348" s="1130"/>
      <c r="M348" s="1130"/>
      <c r="N348" s="1130"/>
      <c r="O348" s="1130"/>
      <c r="P348" s="1130"/>
      <c r="Q348" s="1130"/>
      <c r="R348" s="1130"/>
      <c r="S348" s="1130"/>
      <c r="T348" s="1130"/>
      <c r="U348" s="1130"/>
      <c r="V348" s="1130"/>
      <c r="W348" s="1130"/>
      <c r="X348" s="1130"/>
      <c r="Y348" s="1130"/>
      <c r="Z348" s="1130"/>
      <c r="AA348" s="1130"/>
      <c r="AB348" s="1130"/>
      <c r="AC348" s="1130"/>
      <c r="AD348" s="1130"/>
      <c r="AE348" s="1130"/>
      <c r="AF348" s="1130"/>
      <c r="AG348" s="1130"/>
      <c r="AH348" s="1130"/>
      <c r="AI348" s="1130"/>
      <c r="AJ348" s="1193"/>
      <c r="AK348" s="1114">
        <f>IF(D348="","",COUNT($F$338:$AJ$338)-AL348)</f>
        <v>0</v>
      </c>
      <c r="AL348" s="1115">
        <f>IF(D348="","",AQ348+AR348)</f>
        <v>0</v>
      </c>
      <c r="AM348" s="1115">
        <f>IF(D348="","",COUNTIF(F348:AJ348,"休"))</f>
        <v>0</v>
      </c>
      <c r="AN348" s="1116" t="str">
        <f>IF(D348="","",IFERROR(ROUND(AM348/AK348,3),""))</f>
        <v/>
      </c>
      <c r="AO348" s="3587"/>
      <c r="AP348" s="1035"/>
      <c r="AQ348" s="1117">
        <f>+COUNTIF(F348:AJ348,"－")</f>
        <v>0</v>
      </c>
      <c r="AR348" s="1117">
        <f>+COUNTIF(F348:AJ348,"外")</f>
        <v>0</v>
      </c>
    </row>
    <row r="349" spans="2:44" s="1165" customFormat="1">
      <c r="B349" s="3581"/>
      <c r="C349" s="3584"/>
      <c r="D349" s="1118" t="s">
        <v>1936</v>
      </c>
      <c r="E349" s="1139"/>
      <c r="F349" s="1119"/>
      <c r="G349" s="1120"/>
      <c r="H349" s="1120"/>
      <c r="I349" s="1120"/>
      <c r="J349" s="1120"/>
      <c r="K349" s="1120"/>
      <c r="L349" s="1120"/>
      <c r="M349" s="1120"/>
      <c r="N349" s="1120"/>
      <c r="O349" s="1120"/>
      <c r="P349" s="1120"/>
      <c r="Q349" s="1120"/>
      <c r="R349" s="1120"/>
      <c r="S349" s="1120"/>
      <c r="T349" s="1120"/>
      <c r="U349" s="1120"/>
      <c r="V349" s="1120"/>
      <c r="W349" s="1120"/>
      <c r="X349" s="1120"/>
      <c r="Y349" s="1120"/>
      <c r="Z349" s="1120"/>
      <c r="AA349" s="1120"/>
      <c r="AB349" s="1120"/>
      <c r="AC349" s="1120"/>
      <c r="AD349" s="1120"/>
      <c r="AE349" s="1120"/>
      <c r="AF349" s="1120"/>
      <c r="AG349" s="1120"/>
      <c r="AH349" s="1120"/>
      <c r="AI349" s="1120"/>
      <c r="AJ349" s="1172"/>
      <c r="AK349" s="1114">
        <f t="shared" ref="AK349:AK351" si="238">IF(D349="","",COUNT($F$338:$AJ$338)-AL349)</f>
        <v>0</v>
      </c>
      <c r="AL349" s="1115">
        <f t="shared" ref="AL349:AL351" si="239">IF(D349="","",AQ349+AR349)</f>
        <v>0</v>
      </c>
      <c r="AM349" s="1115">
        <f t="shared" ref="AM349:AM351" si="240">IF(D349="","",COUNTIF(F349:AJ349,"休"))</f>
        <v>0</v>
      </c>
      <c r="AN349" s="1116" t="str">
        <f t="shared" ref="AN349:AN351" si="241">IF(D349="","",IFERROR(ROUND(AM349/AK349,3),""))</f>
        <v/>
      </c>
      <c r="AO349" s="3587"/>
      <c r="AP349" s="1035"/>
      <c r="AQ349" s="1117">
        <f>+COUNTIF(F349:AJ349,"－")</f>
        <v>0</v>
      </c>
      <c r="AR349" s="1117">
        <f>+COUNTIF(F349:AJ349,"外")</f>
        <v>0</v>
      </c>
    </row>
    <row r="350" spans="2:44" s="1165" customFormat="1">
      <c r="B350" s="3581"/>
      <c r="C350" s="3584"/>
      <c r="D350" s="1035"/>
      <c r="E350" s="1139"/>
      <c r="F350" s="1119"/>
      <c r="G350" s="1120"/>
      <c r="H350" s="1120"/>
      <c r="I350" s="1120"/>
      <c r="J350" s="1120"/>
      <c r="K350" s="1120"/>
      <c r="L350" s="1120"/>
      <c r="M350" s="1120"/>
      <c r="N350" s="1120"/>
      <c r="O350" s="1120"/>
      <c r="P350" s="1120"/>
      <c r="Q350" s="1120"/>
      <c r="R350" s="1120"/>
      <c r="S350" s="1120"/>
      <c r="T350" s="1120"/>
      <c r="U350" s="1120"/>
      <c r="V350" s="1120"/>
      <c r="W350" s="1120"/>
      <c r="X350" s="1120"/>
      <c r="Y350" s="1120"/>
      <c r="Z350" s="1120"/>
      <c r="AA350" s="1120"/>
      <c r="AB350" s="1120"/>
      <c r="AC350" s="1120"/>
      <c r="AD350" s="1120"/>
      <c r="AE350" s="1120"/>
      <c r="AF350" s="1120"/>
      <c r="AG350" s="1120"/>
      <c r="AH350" s="1120"/>
      <c r="AI350" s="1120"/>
      <c r="AJ350" s="1172"/>
      <c r="AK350" s="1114" t="str">
        <f t="shared" si="238"/>
        <v/>
      </c>
      <c r="AL350" s="1115" t="str">
        <f t="shared" si="239"/>
        <v/>
      </c>
      <c r="AM350" s="1115" t="str">
        <f t="shared" si="240"/>
        <v/>
      </c>
      <c r="AN350" s="1116" t="str">
        <f t="shared" si="241"/>
        <v/>
      </c>
      <c r="AO350" s="3587"/>
      <c r="AP350" s="1035"/>
      <c r="AQ350" s="1117">
        <f>+COUNTIF(F350:AJ350,"－")</f>
        <v>0</v>
      </c>
      <c r="AR350" s="1117">
        <f>+COUNTIF(F350:AJ350,"外")</f>
        <v>0</v>
      </c>
    </row>
    <row r="351" spans="2:44" s="1165" customFormat="1">
      <c r="B351" s="3581"/>
      <c r="C351" s="3585"/>
      <c r="D351" s="1140"/>
      <c r="E351" s="1141"/>
      <c r="F351" s="1191"/>
      <c r="G351" s="1180"/>
      <c r="H351" s="1180"/>
      <c r="I351" s="1180"/>
      <c r="J351" s="1180"/>
      <c r="K351" s="1180"/>
      <c r="L351" s="1180"/>
      <c r="M351" s="1180"/>
      <c r="N351" s="1180"/>
      <c r="O351" s="1180"/>
      <c r="P351" s="1180"/>
      <c r="Q351" s="1180"/>
      <c r="R351" s="1180"/>
      <c r="S351" s="1180"/>
      <c r="T351" s="1180"/>
      <c r="U351" s="1180"/>
      <c r="V351" s="1180"/>
      <c r="W351" s="1180"/>
      <c r="X351" s="1180"/>
      <c r="Y351" s="1180"/>
      <c r="Z351" s="1180"/>
      <c r="AA351" s="1180"/>
      <c r="AB351" s="1180"/>
      <c r="AC351" s="1180"/>
      <c r="AD351" s="1180"/>
      <c r="AE351" s="1180"/>
      <c r="AF351" s="1180"/>
      <c r="AG351" s="1180"/>
      <c r="AH351" s="1180"/>
      <c r="AI351" s="1180"/>
      <c r="AJ351" s="1192"/>
      <c r="AK351" s="1114" t="str">
        <f t="shared" si="238"/>
        <v/>
      </c>
      <c r="AL351" s="1115" t="str">
        <f t="shared" si="239"/>
        <v/>
      </c>
      <c r="AM351" s="1115" t="str">
        <f t="shared" si="240"/>
        <v/>
      </c>
      <c r="AN351" s="1116" t="str">
        <f t="shared" si="241"/>
        <v/>
      </c>
      <c r="AO351" s="3587"/>
      <c r="AP351" s="1035"/>
      <c r="AQ351" s="1117">
        <f>+COUNTIF(F351:AJ351,"－")</f>
        <v>0</v>
      </c>
      <c r="AR351" s="1117">
        <f>+COUNTIF(F351:AJ351,"外")</f>
        <v>0</v>
      </c>
    </row>
    <row r="352" spans="2:44" s="1165" customFormat="1" ht="14.4">
      <c r="B352" s="3581"/>
      <c r="C352" s="3583" t="s">
        <v>834</v>
      </c>
      <c r="D352" s="1103" t="s">
        <v>1954</v>
      </c>
      <c r="E352" s="1143" t="s">
        <v>1948</v>
      </c>
      <c r="F352" s="1105" t="s">
        <v>865</v>
      </c>
      <c r="G352" s="1106" t="s">
        <v>865</v>
      </c>
      <c r="H352" s="1106" t="s">
        <v>865</v>
      </c>
      <c r="I352" s="1106" t="s">
        <v>865</v>
      </c>
      <c r="J352" s="1106" t="s">
        <v>865</v>
      </c>
      <c r="K352" s="1106" t="s">
        <v>865</v>
      </c>
      <c r="L352" s="1106" t="s">
        <v>865</v>
      </c>
      <c r="M352" s="1106" t="s">
        <v>865</v>
      </c>
      <c r="N352" s="1106" t="s">
        <v>865</v>
      </c>
      <c r="O352" s="1106" t="s">
        <v>865</v>
      </c>
      <c r="P352" s="1106" t="s">
        <v>865</v>
      </c>
      <c r="Q352" s="1106" t="s">
        <v>865</v>
      </c>
      <c r="R352" s="1106" t="s">
        <v>865</v>
      </c>
      <c r="S352" s="1106" t="s">
        <v>865</v>
      </c>
      <c r="T352" s="1106" t="s">
        <v>865</v>
      </c>
      <c r="U352" s="1106" t="s">
        <v>865</v>
      </c>
      <c r="V352" s="1106" t="s">
        <v>865</v>
      </c>
      <c r="W352" s="1106" t="s">
        <v>865</v>
      </c>
      <c r="X352" s="1106" t="s">
        <v>865</v>
      </c>
      <c r="Y352" s="1106" t="s">
        <v>865</v>
      </c>
      <c r="Z352" s="1106" t="s">
        <v>865</v>
      </c>
      <c r="AA352" s="1106" t="s">
        <v>865</v>
      </c>
      <c r="AB352" s="1106" t="s">
        <v>865</v>
      </c>
      <c r="AC352" s="1106" t="s">
        <v>865</v>
      </c>
      <c r="AD352" s="1106" t="s">
        <v>865</v>
      </c>
      <c r="AE352" s="1106" t="s">
        <v>865</v>
      </c>
      <c r="AF352" s="1106" t="s">
        <v>865</v>
      </c>
      <c r="AG352" s="1106" t="s">
        <v>865</v>
      </c>
      <c r="AH352" s="1106" t="s">
        <v>865</v>
      </c>
      <c r="AI352" s="1106" t="s">
        <v>865</v>
      </c>
      <c r="AJ352" s="1188" t="s">
        <v>865</v>
      </c>
      <c r="AK352" s="1135"/>
      <c r="AL352" s="1117"/>
      <c r="AM352" s="1144"/>
      <c r="AN352" s="1137"/>
      <c r="AO352" s="3587"/>
      <c r="AP352" s="1035"/>
      <c r="AQ352" s="1039"/>
      <c r="AR352" s="1039"/>
    </row>
    <row r="353" spans="2:44" s="1165" customFormat="1">
      <c r="B353" s="3581"/>
      <c r="C353" s="3584"/>
      <c r="D353" s="1145" t="s">
        <v>1936</v>
      </c>
      <c r="E353" s="1110"/>
      <c r="F353" s="1179"/>
      <c r="G353" s="1130"/>
      <c r="H353" s="1130"/>
      <c r="I353" s="1130"/>
      <c r="J353" s="1130"/>
      <c r="K353" s="1130"/>
      <c r="L353" s="1130"/>
      <c r="M353" s="1130"/>
      <c r="N353" s="1130"/>
      <c r="O353" s="1130"/>
      <c r="P353" s="1130"/>
      <c r="Q353" s="1130"/>
      <c r="R353" s="1130"/>
      <c r="S353" s="1130"/>
      <c r="T353" s="1130"/>
      <c r="U353" s="1130"/>
      <c r="V353" s="1130"/>
      <c r="W353" s="1130"/>
      <c r="X353" s="1130"/>
      <c r="Y353" s="1130"/>
      <c r="Z353" s="1130"/>
      <c r="AA353" s="1130"/>
      <c r="AB353" s="1130"/>
      <c r="AC353" s="1130"/>
      <c r="AD353" s="1130"/>
      <c r="AE353" s="1130"/>
      <c r="AF353" s="1130"/>
      <c r="AG353" s="1130"/>
      <c r="AH353" s="1130"/>
      <c r="AI353" s="1130"/>
      <c r="AJ353" s="1193"/>
      <c r="AK353" s="1114">
        <f>IF(D353="","",COUNT($F$338:$AJ$338)-AL353)</f>
        <v>0</v>
      </c>
      <c r="AL353" s="1115">
        <f>IF(D353="","",AQ353+AR353)</f>
        <v>0</v>
      </c>
      <c r="AM353" s="1115">
        <f>IF(D353="","",COUNTIF(F353:AJ353,"休"))</f>
        <v>0</v>
      </c>
      <c r="AN353" s="1116" t="str">
        <f>IF(D353="","",IFERROR(ROUND(AM353/AK353,3),""))</f>
        <v/>
      </c>
      <c r="AO353" s="3587"/>
      <c r="AP353" s="1035"/>
      <c r="AQ353" s="1117">
        <f>+COUNTIF(F353:AJ353,"－")</f>
        <v>0</v>
      </c>
      <c r="AR353" s="1117">
        <f>+COUNTIF(F353:AJ353,"外")</f>
        <v>0</v>
      </c>
    </row>
    <row r="354" spans="2:44" s="1165" customFormat="1">
      <c r="B354" s="3581"/>
      <c r="C354" s="3584"/>
      <c r="D354" s="1035"/>
      <c r="E354" s="1139"/>
      <c r="F354" s="1119"/>
      <c r="G354" s="1120"/>
      <c r="H354" s="1120"/>
      <c r="I354" s="1120"/>
      <c r="J354" s="1120"/>
      <c r="K354" s="1120"/>
      <c r="L354" s="1120"/>
      <c r="M354" s="1120"/>
      <c r="N354" s="1120"/>
      <c r="O354" s="1120"/>
      <c r="P354" s="1120"/>
      <c r="Q354" s="1120"/>
      <c r="R354" s="1120"/>
      <c r="S354" s="1120"/>
      <c r="T354" s="1120"/>
      <c r="U354" s="1120"/>
      <c r="V354" s="1120"/>
      <c r="W354" s="1120"/>
      <c r="X354" s="1120"/>
      <c r="Y354" s="1120"/>
      <c r="Z354" s="1120"/>
      <c r="AA354" s="1120"/>
      <c r="AB354" s="1120"/>
      <c r="AC354" s="1120"/>
      <c r="AD354" s="1120"/>
      <c r="AE354" s="1120"/>
      <c r="AF354" s="1120"/>
      <c r="AG354" s="1120"/>
      <c r="AH354" s="1120"/>
      <c r="AI354" s="1120"/>
      <c r="AJ354" s="1172"/>
      <c r="AK354" s="1114" t="str">
        <f t="shared" ref="AK354:AK356" si="242">IF(D354="","",COUNT($F$338:$AJ$338)-AL354)</f>
        <v/>
      </c>
      <c r="AL354" s="1115" t="str">
        <f t="shared" ref="AL354:AL356" si="243">IF(D354="","",AQ354+AR354)</f>
        <v/>
      </c>
      <c r="AM354" s="1115" t="str">
        <f t="shared" ref="AM354:AM356" si="244">IF(D354="","",COUNTIF(F354:AJ354,"休"))</f>
        <v/>
      </c>
      <c r="AN354" s="1116" t="str">
        <f t="shared" ref="AN354:AN356" si="245">IF(D354="","",IFERROR(ROUND(AM354/AK354,3),""))</f>
        <v/>
      </c>
      <c r="AO354" s="3587"/>
      <c r="AP354" s="1035"/>
      <c r="AQ354" s="1117">
        <f>+COUNTIF(F354:AJ354,"－")</f>
        <v>0</v>
      </c>
      <c r="AR354" s="1117">
        <f>+COUNTIF(F354:AJ354,"外")</f>
        <v>0</v>
      </c>
    </row>
    <row r="355" spans="2:44" s="1165" customFormat="1">
      <c r="B355" s="3581"/>
      <c r="C355" s="3584"/>
      <c r="D355" s="1147"/>
      <c r="E355" s="1139"/>
      <c r="F355" s="1119"/>
      <c r="G355" s="1120"/>
      <c r="H355" s="1120"/>
      <c r="I355" s="1120"/>
      <c r="J355" s="1120"/>
      <c r="K355" s="1120"/>
      <c r="L355" s="1120"/>
      <c r="M355" s="1120"/>
      <c r="N355" s="1120"/>
      <c r="O355" s="1120"/>
      <c r="P355" s="1120"/>
      <c r="Q355" s="1120"/>
      <c r="R355" s="1120"/>
      <c r="S355" s="1120"/>
      <c r="T355" s="1120"/>
      <c r="U355" s="1120"/>
      <c r="V355" s="1120"/>
      <c r="W355" s="1120"/>
      <c r="X355" s="1120"/>
      <c r="Y355" s="1120"/>
      <c r="Z355" s="1120"/>
      <c r="AA355" s="1120"/>
      <c r="AB355" s="1120"/>
      <c r="AC355" s="1120"/>
      <c r="AD355" s="1120"/>
      <c r="AE355" s="1120"/>
      <c r="AF355" s="1120"/>
      <c r="AG355" s="1120"/>
      <c r="AH355" s="1120"/>
      <c r="AI355" s="1120"/>
      <c r="AJ355" s="1172"/>
      <c r="AK355" s="1114" t="str">
        <f t="shared" si="242"/>
        <v/>
      </c>
      <c r="AL355" s="1115" t="str">
        <f t="shared" si="243"/>
        <v/>
      </c>
      <c r="AM355" s="1115" t="str">
        <f t="shared" si="244"/>
        <v/>
      </c>
      <c r="AN355" s="1116" t="str">
        <f t="shared" si="245"/>
        <v/>
      </c>
      <c r="AO355" s="3587"/>
      <c r="AP355" s="1035"/>
      <c r="AQ355" s="1117">
        <f>+COUNTIF(F355:AJ355,"－")</f>
        <v>0</v>
      </c>
      <c r="AR355" s="1117">
        <f>+COUNTIF(F355:AJ355,"外")</f>
        <v>0</v>
      </c>
    </row>
    <row r="356" spans="2:44" s="1165" customFormat="1" ht="13.8" thickBot="1">
      <c r="B356" s="3582"/>
      <c r="C356" s="3585"/>
      <c r="D356" s="1140"/>
      <c r="E356" s="1141"/>
      <c r="F356" s="1191"/>
      <c r="G356" s="1180"/>
      <c r="H356" s="1180"/>
      <c r="I356" s="1180"/>
      <c r="J356" s="1180"/>
      <c r="K356" s="1180"/>
      <c r="L356" s="1180"/>
      <c r="M356" s="1180"/>
      <c r="N356" s="1180"/>
      <c r="O356" s="1180"/>
      <c r="P356" s="1180"/>
      <c r="Q356" s="1180"/>
      <c r="R356" s="1180"/>
      <c r="S356" s="1180"/>
      <c r="T356" s="1180"/>
      <c r="U356" s="1180"/>
      <c r="V356" s="1180"/>
      <c r="W356" s="1180"/>
      <c r="X356" s="1180"/>
      <c r="Y356" s="1180"/>
      <c r="Z356" s="1180"/>
      <c r="AA356" s="1180"/>
      <c r="AB356" s="1180"/>
      <c r="AC356" s="1180"/>
      <c r="AD356" s="1180"/>
      <c r="AE356" s="1180"/>
      <c r="AF356" s="1180"/>
      <c r="AG356" s="1180"/>
      <c r="AH356" s="1180"/>
      <c r="AI356" s="1180"/>
      <c r="AJ356" s="1192"/>
      <c r="AK356" s="1150" t="str">
        <f t="shared" si="242"/>
        <v/>
      </c>
      <c r="AL356" s="1132" t="str">
        <f t="shared" si="243"/>
        <v/>
      </c>
      <c r="AM356" s="1132" t="str">
        <f t="shared" si="244"/>
        <v/>
      </c>
      <c r="AN356" s="1116" t="str">
        <f t="shared" si="245"/>
        <v/>
      </c>
      <c r="AO356" s="3588"/>
      <c r="AP356" s="1035"/>
      <c r="AQ356" s="1117">
        <f>+COUNTIF(F356:AJ356,"－")</f>
        <v>0</v>
      </c>
      <c r="AR356" s="1117">
        <f>+COUNTIF(F356:AJ356,"外")</f>
        <v>0</v>
      </c>
    </row>
    <row r="357" spans="2:44" ht="13.8" thickBot="1">
      <c r="B357" s="1152"/>
      <c r="C357" s="1153"/>
      <c r="D357" s="1147"/>
      <c r="E357" s="1089"/>
      <c r="F357" s="1113"/>
      <c r="G357" s="1113"/>
      <c r="H357" s="1113"/>
      <c r="I357" s="1113"/>
      <c r="J357" s="1113"/>
      <c r="K357" s="1113"/>
      <c r="L357" s="1113"/>
      <c r="M357" s="1113"/>
      <c r="N357" s="1113"/>
      <c r="O357" s="1113"/>
      <c r="P357" s="1113"/>
      <c r="Q357" s="1113"/>
      <c r="R357" s="1113"/>
      <c r="S357" s="1113"/>
      <c r="T357" s="1113"/>
      <c r="U357" s="1113"/>
      <c r="V357" s="1113"/>
      <c r="W357" s="1113"/>
      <c r="X357" s="1113"/>
      <c r="Y357" s="1113"/>
      <c r="Z357" s="1113"/>
      <c r="AA357" s="1113"/>
      <c r="AB357" s="1113"/>
      <c r="AC357" s="1113"/>
      <c r="AD357" s="1113"/>
      <c r="AE357" s="1113"/>
      <c r="AF357" s="1113"/>
      <c r="AG357" s="1113"/>
      <c r="AH357" s="1113"/>
      <c r="AI357" s="1113"/>
      <c r="AJ357" s="1113"/>
      <c r="AK357" s="1154"/>
      <c r="AL357" s="1155"/>
      <c r="AN357" s="1156" t="s">
        <v>1952</v>
      </c>
      <c r="AO357" s="1157" t="e">
        <f>IF(AO341&gt;=0.285,"OK","NG")</f>
        <v>#DIV/0!</v>
      </c>
      <c r="AQ357" s="1155"/>
      <c r="AR357" s="1155"/>
    </row>
    <row r="358" spans="2:44">
      <c r="B358" s="1152"/>
      <c r="C358" s="1153"/>
      <c r="D358" s="1147"/>
      <c r="E358" s="1089"/>
      <c r="F358" s="1113"/>
      <c r="G358" s="1113"/>
      <c r="H358" s="1113"/>
      <c r="I358" s="1113"/>
      <c r="J358" s="1113"/>
      <c r="K358" s="1113"/>
      <c r="L358" s="1113"/>
      <c r="M358" s="1113"/>
      <c r="N358" s="1113"/>
      <c r="O358" s="1113"/>
      <c r="P358" s="1113"/>
      <c r="Q358" s="1113"/>
      <c r="R358" s="1113"/>
      <c r="S358" s="1113"/>
      <c r="T358" s="1113"/>
      <c r="U358" s="1113"/>
      <c r="V358" s="1113"/>
      <c r="W358" s="1113"/>
      <c r="X358" s="1113"/>
      <c r="Y358" s="1113"/>
      <c r="Z358" s="1113"/>
      <c r="AA358" s="1113"/>
      <c r="AB358" s="1113"/>
      <c r="AC358" s="1113"/>
      <c r="AD358" s="1113"/>
      <c r="AE358" s="1113"/>
      <c r="AF358" s="1113"/>
      <c r="AG358" s="1113"/>
      <c r="AH358" s="1113"/>
      <c r="AI358" s="1113"/>
      <c r="AJ358" s="1113"/>
      <c r="AK358" s="1154"/>
      <c r="AL358" s="1155"/>
      <c r="AN358" s="1187"/>
      <c r="AO358" s="1116"/>
      <c r="AQ358" s="1155"/>
      <c r="AR358" s="1155"/>
    </row>
    <row r="359" spans="2:44" hidden="1">
      <c r="F359" s="1036" t="e">
        <f>YEAR(F362)</f>
        <v>#VALUE!</v>
      </c>
      <c r="G359" s="1036" t="e">
        <f>MONTH(F362)</f>
        <v>#VALUE!</v>
      </c>
    </row>
    <row r="360" spans="2:44">
      <c r="B360" s="3589"/>
      <c r="C360" s="3590"/>
      <c r="D360" s="3591"/>
      <c r="E360" s="1159" t="s">
        <v>1940</v>
      </c>
      <c r="F360" s="3598" t="e">
        <f>F362</f>
        <v>#VALUE!</v>
      </c>
      <c r="G360" s="3599"/>
      <c r="H360" s="3599"/>
      <c r="I360" s="3599"/>
      <c r="J360" s="3599"/>
      <c r="K360" s="3599"/>
      <c r="L360" s="3599"/>
      <c r="M360" s="3599"/>
      <c r="N360" s="3599"/>
      <c r="O360" s="3599"/>
      <c r="P360" s="3599"/>
      <c r="Q360" s="3599"/>
      <c r="R360" s="3599"/>
      <c r="S360" s="3599"/>
      <c r="T360" s="3599"/>
      <c r="U360" s="3599"/>
      <c r="V360" s="3599"/>
      <c r="W360" s="3599"/>
      <c r="X360" s="3599"/>
      <c r="Y360" s="3599"/>
      <c r="Z360" s="3599"/>
      <c r="AA360" s="3599"/>
      <c r="AB360" s="3599"/>
      <c r="AC360" s="3599"/>
      <c r="AD360" s="3599"/>
      <c r="AE360" s="3599"/>
      <c r="AF360" s="3599"/>
      <c r="AG360" s="3599"/>
      <c r="AH360" s="3599"/>
      <c r="AI360" s="3599"/>
      <c r="AJ360" s="3599"/>
      <c r="AK360" s="3601" t="s">
        <v>835</v>
      </c>
      <c r="AL360" s="3604" t="s">
        <v>836</v>
      </c>
      <c r="AM360" s="3607" t="s">
        <v>828</v>
      </c>
      <c r="AN360" s="3555" t="s">
        <v>1941</v>
      </c>
      <c r="AO360" s="3553" t="s">
        <v>1942</v>
      </c>
      <c r="AQ360" s="3576" t="s">
        <v>1961</v>
      </c>
      <c r="AR360" s="3576" t="s">
        <v>864</v>
      </c>
    </row>
    <row r="361" spans="2:44" hidden="1">
      <c r="B361" s="3592"/>
      <c r="C361" s="3593"/>
      <c r="D361" s="3594"/>
      <c r="E361" s="1160"/>
      <c r="F361" s="1096" t="e">
        <f>DATE($F359,$G359,1)</f>
        <v>#VALUE!</v>
      </c>
      <c r="G361" s="1096" t="e">
        <f t="shared" ref="G361:AJ361" si="246">F361+1</f>
        <v>#VALUE!</v>
      </c>
      <c r="H361" s="1096" t="e">
        <f t="shared" si="246"/>
        <v>#VALUE!</v>
      </c>
      <c r="I361" s="1096" t="e">
        <f t="shared" si="246"/>
        <v>#VALUE!</v>
      </c>
      <c r="J361" s="1096" t="e">
        <f t="shared" si="246"/>
        <v>#VALUE!</v>
      </c>
      <c r="K361" s="1096" t="e">
        <f t="shared" si="246"/>
        <v>#VALUE!</v>
      </c>
      <c r="L361" s="1096" t="e">
        <f t="shared" si="246"/>
        <v>#VALUE!</v>
      </c>
      <c r="M361" s="1096" t="e">
        <f t="shared" si="246"/>
        <v>#VALUE!</v>
      </c>
      <c r="N361" s="1096" t="e">
        <f t="shared" si="246"/>
        <v>#VALUE!</v>
      </c>
      <c r="O361" s="1096" t="e">
        <f t="shared" si="246"/>
        <v>#VALUE!</v>
      </c>
      <c r="P361" s="1096" t="e">
        <f t="shared" si="246"/>
        <v>#VALUE!</v>
      </c>
      <c r="Q361" s="1096" t="e">
        <f t="shared" si="246"/>
        <v>#VALUE!</v>
      </c>
      <c r="R361" s="1096" t="e">
        <f t="shared" si="246"/>
        <v>#VALUE!</v>
      </c>
      <c r="S361" s="1096" t="e">
        <f t="shared" si="246"/>
        <v>#VALUE!</v>
      </c>
      <c r="T361" s="1096" t="e">
        <f t="shared" si="246"/>
        <v>#VALUE!</v>
      </c>
      <c r="U361" s="1096" t="e">
        <f t="shared" si="246"/>
        <v>#VALUE!</v>
      </c>
      <c r="V361" s="1096" t="e">
        <f t="shared" si="246"/>
        <v>#VALUE!</v>
      </c>
      <c r="W361" s="1096" t="e">
        <f t="shared" si="246"/>
        <v>#VALUE!</v>
      </c>
      <c r="X361" s="1096" t="e">
        <f t="shared" si="246"/>
        <v>#VALUE!</v>
      </c>
      <c r="Y361" s="1096" t="e">
        <f t="shared" si="246"/>
        <v>#VALUE!</v>
      </c>
      <c r="Z361" s="1096" t="e">
        <f t="shared" si="246"/>
        <v>#VALUE!</v>
      </c>
      <c r="AA361" s="1096" t="e">
        <f t="shared" si="246"/>
        <v>#VALUE!</v>
      </c>
      <c r="AB361" s="1096" t="e">
        <f t="shared" si="246"/>
        <v>#VALUE!</v>
      </c>
      <c r="AC361" s="1096" t="e">
        <f t="shared" si="246"/>
        <v>#VALUE!</v>
      </c>
      <c r="AD361" s="1096" t="e">
        <f t="shared" si="246"/>
        <v>#VALUE!</v>
      </c>
      <c r="AE361" s="1096" t="e">
        <f t="shared" si="246"/>
        <v>#VALUE!</v>
      </c>
      <c r="AF361" s="1096" t="e">
        <f t="shared" si="246"/>
        <v>#VALUE!</v>
      </c>
      <c r="AG361" s="1096" t="e">
        <f t="shared" si="246"/>
        <v>#VALUE!</v>
      </c>
      <c r="AH361" s="1096" t="e">
        <f t="shared" si="246"/>
        <v>#VALUE!</v>
      </c>
      <c r="AI361" s="1096" t="e">
        <f t="shared" si="246"/>
        <v>#VALUE!</v>
      </c>
      <c r="AJ361" s="1096" t="e">
        <f t="shared" si="246"/>
        <v>#VALUE!</v>
      </c>
      <c r="AK361" s="3602"/>
      <c r="AL361" s="3605"/>
      <c r="AM361" s="3608"/>
      <c r="AN361" s="3555"/>
      <c r="AO361" s="3553"/>
      <c r="AQ361" s="3576"/>
      <c r="AR361" s="3576"/>
    </row>
    <row r="362" spans="2:44">
      <c r="B362" s="3592"/>
      <c r="C362" s="3593"/>
      <c r="D362" s="3594"/>
      <c r="E362" s="1161" t="s">
        <v>1944</v>
      </c>
      <c r="F362" s="1162" t="e">
        <f>IF(EDATE(F337,1)&gt;$F$7,"",EDATE(F337,1))</f>
        <v>#VALUE!</v>
      </c>
      <c r="G362" s="1096" t="e">
        <f t="shared" ref="G362:AJ362" si="247">IF(G361&gt;$F$7,"",IF(F362=EOMONTH(DATE($F359,$G359,1),0),"",IF(F362="","",F362+1)))</f>
        <v>#VALUE!</v>
      </c>
      <c r="H362" s="1096" t="e">
        <f t="shared" si="247"/>
        <v>#VALUE!</v>
      </c>
      <c r="I362" s="1096" t="e">
        <f t="shared" si="247"/>
        <v>#VALUE!</v>
      </c>
      <c r="J362" s="1096" t="e">
        <f t="shared" si="247"/>
        <v>#VALUE!</v>
      </c>
      <c r="K362" s="1096" t="e">
        <f t="shared" si="247"/>
        <v>#VALUE!</v>
      </c>
      <c r="L362" s="1096" t="e">
        <f t="shared" si="247"/>
        <v>#VALUE!</v>
      </c>
      <c r="M362" s="1096" t="e">
        <f t="shared" si="247"/>
        <v>#VALUE!</v>
      </c>
      <c r="N362" s="1096" t="e">
        <f t="shared" si="247"/>
        <v>#VALUE!</v>
      </c>
      <c r="O362" s="1096" t="e">
        <f t="shared" si="247"/>
        <v>#VALUE!</v>
      </c>
      <c r="P362" s="1096" t="e">
        <f t="shared" si="247"/>
        <v>#VALUE!</v>
      </c>
      <c r="Q362" s="1096" t="e">
        <f t="shared" si="247"/>
        <v>#VALUE!</v>
      </c>
      <c r="R362" s="1096" t="e">
        <f t="shared" si="247"/>
        <v>#VALUE!</v>
      </c>
      <c r="S362" s="1096" t="e">
        <f t="shared" si="247"/>
        <v>#VALUE!</v>
      </c>
      <c r="T362" s="1096" t="e">
        <f t="shared" si="247"/>
        <v>#VALUE!</v>
      </c>
      <c r="U362" s="1096" t="e">
        <f t="shared" si="247"/>
        <v>#VALUE!</v>
      </c>
      <c r="V362" s="1096" t="e">
        <f t="shared" si="247"/>
        <v>#VALUE!</v>
      </c>
      <c r="W362" s="1096" t="e">
        <f t="shared" si="247"/>
        <v>#VALUE!</v>
      </c>
      <c r="X362" s="1096" t="e">
        <f t="shared" si="247"/>
        <v>#VALUE!</v>
      </c>
      <c r="Y362" s="1096" t="e">
        <f t="shared" si="247"/>
        <v>#VALUE!</v>
      </c>
      <c r="Z362" s="1096" t="e">
        <f t="shared" si="247"/>
        <v>#VALUE!</v>
      </c>
      <c r="AA362" s="1096" t="e">
        <f t="shared" si="247"/>
        <v>#VALUE!</v>
      </c>
      <c r="AB362" s="1096" t="e">
        <f t="shared" si="247"/>
        <v>#VALUE!</v>
      </c>
      <c r="AC362" s="1096" t="e">
        <f t="shared" si="247"/>
        <v>#VALUE!</v>
      </c>
      <c r="AD362" s="1096" t="e">
        <f t="shared" si="247"/>
        <v>#VALUE!</v>
      </c>
      <c r="AE362" s="1096" t="e">
        <f t="shared" si="247"/>
        <v>#VALUE!</v>
      </c>
      <c r="AF362" s="1096" t="e">
        <f t="shared" si="247"/>
        <v>#VALUE!</v>
      </c>
      <c r="AG362" s="1096" t="e">
        <f t="shared" si="247"/>
        <v>#VALUE!</v>
      </c>
      <c r="AH362" s="1096" t="e">
        <f t="shared" si="247"/>
        <v>#VALUE!</v>
      </c>
      <c r="AI362" s="1096" t="e">
        <f t="shared" si="247"/>
        <v>#VALUE!</v>
      </c>
      <c r="AJ362" s="1096" t="e">
        <f t="shared" si="247"/>
        <v>#VALUE!</v>
      </c>
      <c r="AK362" s="3602"/>
      <c r="AL362" s="3605"/>
      <c r="AM362" s="3608"/>
      <c r="AN362" s="3555"/>
      <c r="AO362" s="3553"/>
      <c r="AQ362" s="3576"/>
      <c r="AR362" s="3576"/>
    </row>
    <row r="363" spans="2:44" s="1165" customFormat="1">
      <c r="B363" s="3595"/>
      <c r="C363" s="3596"/>
      <c r="D363" s="3597"/>
      <c r="E363" s="1163" t="s">
        <v>820</v>
      </c>
      <c r="F363" s="1164" t="str">
        <f>IFERROR(TEXT(WEEKDAY(+F362),"aaa"),"")</f>
        <v/>
      </c>
      <c r="G363" s="1164" t="str">
        <f t="shared" ref="G363:AJ363" si="248">IFERROR(TEXT(WEEKDAY(+G362),"aaa"),"")</f>
        <v/>
      </c>
      <c r="H363" s="1164" t="str">
        <f t="shared" si="248"/>
        <v/>
      </c>
      <c r="I363" s="1164" t="str">
        <f t="shared" si="248"/>
        <v/>
      </c>
      <c r="J363" s="1164" t="str">
        <f t="shared" si="248"/>
        <v/>
      </c>
      <c r="K363" s="1164" t="str">
        <f t="shared" si="248"/>
        <v/>
      </c>
      <c r="L363" s="1164" t="str">
        <f t="shared" si="248"/>
        <v/>
      </c>
      <c r="M363" s="1164" t="str">
        <f t="shared" si="248"/>
        <v/>
      </c>
      <c r="N363" s="1164" t="str">
        <f t="shared" si="248"/>
        <v/>
      </c>
      <c r="O363" s="1164" t="str">
        <f t="shared" si="248"/>
        <v/>
      </c>
      <c r="P363" s="1164" t="str">
        <f t="shared" si="248"/>
        <v/>
      </c>
      <c r="Q363" s="1164" t="str">
        <f t="shared" si="248"/>
        <v/>
      </c>
      <c r="R363" s="1164" t="str">
        <f t="shared" si="248"/>
        <v/>
      </c>
      <c r="S363" s="1164" t="str">
        <f t="shared" si="248"/>
        <v/>
      </c>
      <c r="T363" s="1164" t="str">
        <f t="shared" si="248"/>
        <v/>
      </c>
      <c r="U363" s="1164" t="str">
        <f t="shared" si="248"/>
        <v/>
      </c>
      <c r="V363" s="1164" t="str">
        <f t="shared" si="248"/>
        <v/>
      </c>
      <c r="W363" s="1164" t="str">
        <f t="shared" si="248"/>
        <v/>
      </c>
      <c r="X363" s="1164" t="str">
        <f t="shared" si="248"/>
        <v/>
      </c>
      <c r="Y363" s="1164" t="str">
        <f t="shared" si="248"/>
        <v/>
      </c>
      <c r="Z363" s="1164" t="str">
        <f t="shared" si="248"/>
        <v/>
      </c>
      <c r="AA363" s="1164" t="str">
        <f t="shared" si="248"/>
        <v/>
      </c>
      <c r="AB363" s="1164" t="str">
        <f t="shared" si="248"/>
        <v/>
      </c>
      <c r="AC363" s="1164" t="str">
        <f t="shared" si="248"/>
        <v/>
      </c>
      <c r="AD363" s="1164" t="str">
        <f t="shared" si="248"/>
        <v/>
      </c>
      <c r="AE363" s="1164" t="str">
        <f t="shared" si="248"/>
        <v/>
      </c>
      <c r="AF363" s="1164" t="str">
        <f t="shared" si="248"/>
        <v/>
      </c>
      <c r="AG363" s="1164" t="str">
        <f t="shared" si="248"/>
        <v/>
      </c>
      <c r="AH363" s="1164" t="str">
        <f t="shared" si="248"/>
        <v/>
      </c>
      <c r="AI363" s="1164" t="str">
        <f t="shared" si="248"/>
        <v/>
      </c>
      <c r="AJ363" s="1164" t="str">
        <f t="shared" si="248"/>
        <v/>
      </c>
      <c r="AK363" s="3602"/>
      <c r="AL363" s="3605"/>
      <c r="AM363" s="3608"/>
      <c r="AN363" s="3555"/>
      <c r="AO363" s="3553"/>
      <c r="AP363" s="1035"/>
      <c r="AQ363" s="3576"/>
      <c r="AR363" s="3576"/>
    </row>
    <row r="364" spans="2:44" s="1165" customFormat="1" ht="21" customHeight="1">
      <c r="B364" s="1166" t="s">
        <v>1945</v>
      </c>
      <c r="C364" s="1167" t="s">
        <v>1959</v>
      </c>
      <c r="D364" s="1103" t="s">
        <v>1951</v>
      </c>
      <c r="E364" s="1104" t="s">
        <v>1948</v>
      </c>
      <c r="F364" s="1105" t="s">
        <v>865</v>
      </c>
      <c r="G364" s="1106" t="s">
        <v>865</v>
      </c>
      <c r="H364" s="1106" t="s">
        <v>865</v>
      </c>
      <c r="I364" s="1106" t="s">
        <v>865</v>
      </c>
      <c r="J364" s="1106" t="s">
        <v>865</v>
      </c>
      <c r="K364" s="1106" t="s">
        <v>865</v>
      </c>
      <c r="L364" s="1106" t="s">
        <v>865</v>
      </c>
      <c r="M364" s="1106" t="s">
        <v>865</v>
      </c>
      <c r="N364" s="1106" t="s">
        <v>865</v>
      </c>
      <c r="O364" s="1106" t="s">
        <v>865</v>
      </c>
      <c r="P364" s="1106" t="s">
        <v>865</v>
      </c>
      <c r="Q364" s="1106" t="s">
        <v>865</v>
      </c>
      <c r="R364" s="1106" t="s">
        <v>865</v>
      </c>
      <c r="S364" s="1106" t="s">
        <v>865</v>
      </c>
      <c r="T364" s="1106" t="s">
        <v>865</v>
      </c>
      <c r="U364" s="1106" t="s">
        <v>865</v>
      </c>
      <c r="V364" s="1106" t="s">
        <v>865</v>
      </c>
      <c r="W364" s="1106" t="s">
        <v>865</v>
      </c>
      <c r="X364" s="1106" t="s">
        <v>865</v>
      </c>
      <c r="Y364" s="1106" t="s">
        <v>865</v>
      </c>
      <c r="Z364" s="1106" t="s">
        <v>865</v>
      </c>
      <c r="AA364" s="1106" t="s">
        <v>865</v>
      </c>
      <c r="AB364" s="1106" t="s">
        <v>865</v>
      </c>
      <c r="AC364" s="1106" t="s">
        <v>865</v>
      </c>
      <c r="AD364" s="1106" t="s">
        <v>865</v>
      </c>
      <c r="AE364" s="1106" t="s">
        <v>865</v>
      </c>
      <c r="AF364" s="1106" t="s">
        <v>865</v>
      </c>
      <c r="AG364" s="1106" t="s">
        <v>865</v>
      </c>
      <c r="AH364" s="1106" t="s">
        <v>865</v>
      </c>
      <c r="AI364" s="1106" t="s">
        <v>865</v>
      </c>
      <c r="AJ364" s="1188" t="s">
        <v>865</v>
      </c>
      <c r="AK364" s="3603"/>
      <c r="AL364" s="3606"/>
      <c r="AM364" s="3609"/>
      <c r="AN364" s="1108" t="s">
        <v>1958</v>
      </c>
      <c r="AO364" s="1107" t="s">
        <v>863</v>
      </c>
      <c r="AP364" s="1035"/>
      <c r="AQ364" s="3577"/>
      <c r="AR364" s="3577"/>
    </row>
    <row r="365" spans="2:44" s="1165" customFormat="1" ht="13.5" customHeight="1">
      <c r="B365" s="3580" t="s">
        <v>830</v>
      </c>
      <c r="C365" s="3583" t="s">
        <v>831</v>
      </c>
      <c r="D365" s="1109" t="s">
        <v>1935</v>
      </c>
      <c r="E365" s="1110"/>
      <c r="F365" s="1189"/>
      <c r="G365" s="1175"/>
      <c r="H365" s="1175"/>
      <c r="I365" s="1175"/>
      <c r="J365" s="1175"/>
      <c r="K365" s="1175"/>
      <c r="L365" s="1175"/>
      <c r="M365" s="1175"/>
      <c r="N365" s="1175"/>
      <c r="O365" s="1175"/>
      <c r="P365" s="1175"/>
      <c r="Q365" s="1175"/>
      <c r="R365" s="1175"/>
      <c r="S365" s="1175"/>
      <c r="T365" s="1175"/>
      <c r="U365" s="1175"/>
      <c r="V365" s="1175"/>
      <c r="W365" s="1175"/>
      <c r="X365" s="1175"/>
      <c r="Y365" s="1175"/>
      <c r="Z365" s="1175"/>
      <c r="AA365" s="1175"/>
      <c r="AB365" s="1175"/>
      <c r="AC365" s="1175"/>
      <c r="AD365" s="1175"/>
      <c r="AE365" s="1175"/>
      <c r="AF365" s="1175"/>
      <c r="AG365" s="1175"/>
      <c r="AH365" s="1175"/>
      <c r="AI365" s="1175"/>
      <c r="AJ365" s="1190"/>
      <c r="AK365" s="1114">
        <f>IF(D365="","",COUNT($F$362:$AJ$362)-AL365)</f>
        <v>0</v>
      </c>
      <c r="AL365" s="1115">
        <f>IF(D365="","",AQ365+AR365)</f>
        <v>0</v>
      </c>
      <c r="AM365" s="1115">
        <f>IF(D365="","",COUNTIF(F365:AJ365,"休"))</f>
        <v>0</v>
      </c>
      <c r="AN365" s="1116" t="str">
        <f>IF(D365="","",IFERROR(ROUND(AM365/AK365,3),""))</f>
        <v/>
      </c>
      <c r="AO365" s="3586" t="e">
        <f>ROUND(AVERAGE(AN365:AN380),3)</f>
        <v>#DIV/0!</v>
      </c>
      <c r="AP365" s="1035"/>
      <c r="AQ365" s="1117">
        <f>+COUNTIF(F365:AJ365,"－")</f>
        <v>0</v>
      </c>
      <c r="AR365" s="1117">
        <f>+COUNTIF(F365:AJ365,"外")</f>
        <v>0</v>
      </c>
    </row>
    <row r="366" spans="2:44" s="1165" customFormat="1" ht="13.5" customHeight="1">
      <c r="B366" s="3581"/>
      <c r="C366" s="3584"/>
      <c r="D366" s="1118" t="s">
        <v>1936</v>
      </c>
      <c r="E366" s="1110"/>
      <c r="F366" s="1119"/>
      <c r="G366" s="1120"/>
      <c r="H366" s="1120"/>
      <c r="I366" s="1120"/>
      <c r="J366" s="1120"/>
      <c r="K366" s="1120"/>
      <c r="L366" s="1120"/>
      <c r="M366" s="1120"/>
      <c r="N366" s="1120"/>
      <c r="O366" s="1120"/>
      <c r="P366" s="1120"/>
      <c r="Q366" s="1120"/>
      <c r="R366" s="1120"/>
      <c r="S366" s="1120"/>
      <c r="T366" s="1120"/>
      <c r="U366" s="1120"/>
      <c r="V366" s="1120"/>
      <c r="W366" s="1120"/>
      <c r="X366" s="1120"/>
      <c r="Y366" s="1120"/>
      <c r="Z366" s="1120"/>
      <c r="AA366" s="1120"/>
      <c r="AB366" s="1120"/>
      <c r="AC366" s="1120"/>
      <c r="AD366" s="1120"/>
      <c r="AE366" s="1120"/>
      <c r="AF366" s="1120"/>
      <c r="AG366" s="1120"/>
      <c r="AH366" s="1120"/>
      <c r="AI366" s="1120"/>
      <c r="AJ366" s="1172"/>
      <c r="AK366" s="1114">
        <f t="shared" ref="AK366:AK370" si="249">IF(D366="","",COUNT($F$362:$AJ$362)-AL366)</f>
        <v>0</v>
      </c>
      <c r="AL366" s="1115">
        <f t="shared" ref="AL366:AL370" si="250">IF(D366="","",AQ366+AR366)</f>
        <v>0</v>
      </c>
      <c r="AM366" s="1115">
        <f t="shared" ref="AM366:AM370" si="251">IF(D366="","",COUNTIF(F366:AJ366,"休"))</f>
        <v>0</v>
      </c>
      <c r="AN366" s="1116" t="str">
        <f t="shared" ref="AN366:AN370" si="252">IF(D366="","",IFERROR(ROUND(AM366/AK366,3),""))</f>
        <v/>
      </c>
      <c r="AO366" s="3587"/>
      <c r="AP366" s="1035"/>
      <c r="AQ366" s="1117">
        <f>+COUNTIF(F366:AJ366,"－")</f>
        <v>0</v>
      </c>
      <c r="AR366" s="1117">
        <f>+COUNTIF(F366:AJ366,"外")</f>
        <v>0</v>
      </c>
    </row>
    <row r="367" spans="2:44" s="1165" customFormat="1">
      <c r="B367" s="3581"/>
      <c r="C367" s="3584"/>
      <c r="D367" s="1124" t="s">
        <v>1937</v>
      </c>
      <c r="E367" s="1110"/>
      <c r="F367" s="1119"/>
      <c r="G367" s="1120"/>
      <c r="H367" s="1120"/>
      <c r="I367" s="1120"/>
      <c r="J367" s="1120"/>
      <c r="K367" s="1120"/>
      <c r="L367" s="1120"/>
      <c r="M367" s="1120"/>
      <c r="N367" s="1120"/>
      <c r="O367" s="1120"/>
      <c r="P367" s="1120"/>
      <c r="Q367" s="1120"/>
      <c r="R367" s="1120"/>
      <c r="S367" s="1120"/>
      <c r="T367" s="1120"/>
      <c r="U367" s="1120"/>
      <c r="V367" s="1120"/>
      <c r="W367" s="1120"/>
      <c r="X367" s="1120"/>
      <c r="Y367" s="1120"/>
      <c r="Z367" s="1120"/>
      <c r="AA367" s="1120"/>
      <c r="AB367" s="1120"/>
      <c r="AC367" s="1120"/>
      <c r="AD367" s="1120"/>
      <c r="AE367" s="1120"/>
      <c r="AF367" s="1120"/>
      <c r="AG367" s="1120"/>
      <c r="AH367" s="1120"/>
      <c r="AI367" s="1120"/>
      <c r="AJ367" s="1172"/>
      <c r="AK367" s="1114">
        <f t="shared" si="249"/>
        <v>0</v>
      </c>
      <c r="AL367" s="1115">
        <f t="shared" si="250"/>
        <v>0</v>
      </c>
      <c r="AM367" s="1115">
        <f t="shared" si="251"/>
        <v>0</v>
      </c>
      <c r="AN367" s="1116" t="str">
        <f t="shared" si="252"/>
        <v/>
      </c>
      <c r="AO367" s="3587"/>
      <c r="AP367" s="1035"/>
      <c r="AQ367" s="1117">
        <f>+COUNTIF(F367:AJ367,"－")</f>
        <v>0</v>
      </c>
      <c r="AR367" s="1117">
        <f t="shared" ref="AR367:AR370" si="253">+COUNTIF(F367:AJ367,"外")</f>
        <v>0</v>
      </c>
    </row>
    <row r="368" spans="2:44" s="1165" customFormat="1">
      <c r="B368" s="3581"/>
      <c r="C368" s="3584"/>
      <c r="D368" s="1124" t="s">
        <v>1938</v>
      </c>
      <c r="E368" s="1125"/>
      <c r="F368" s="1119"/>
      <c r="G368" s="1120"/>
      <c r="H368" s="1120"/>
      <c r="I368" s="1120"/>
      <c r="J368" s="1120"/>
      <c r="K368" s="1120"/>
      <c r="L368" s="1120"/>
      <c r="M368" s="1120"/>
      <c r="N368" s="1120"/>
      <c r="O368" s="1120"/>
      <c r="P368" s="1120"/>
      <c r="Q368" s="1120"/>
      <c r="R368" s="1120"/>
      <c r="S368" s="1120"/>
      <c r="T368" s="1120"/>
      <c r="U368" s="1120"/>
      <c r="V368" s="1120"/>
      <c r="W368" s="1120"/>
      <c r="X368" s="1120"/>
      <c r="Y368" s="1120"/>
      <c r="Z368" s="1120"/>
      <c r="AA368" s="1120"/>
      <c r="AB368" s="1120"/>
      <c r="AC368" s="1120"/>
      <c r="AD368" s="1120"/>
      <c r="AE368" s="1120"/>
      <c r="AF368" s="1120"/>
      <c r="AG368" s="1120"/>
      <c r="AH368" s="1120"/>
      <c r="AI368" s="1120"/>
      <c r="AJ368" s="1172"/>
      <c r="AK368" s="1114">
        <f t="shared" si="249"/>
        <v>0</v>
      </c>
      <c r="AL368" s="1115">
        <f t="shared" si="250"/>
        <v>0</v>
      </c>
      <c r="AM368" s="1115">
        <f t="shared" si="251"/>
        <v>0</v>
      </c>
      <c r="AN368" s="1116" t="str">
        <f t="shared" si="252"/>
        <v/>
      </c>
      <c r="AO368" s="3587"/>
      <c r="AP368" s="1035"/>
      <c r="AQ368" s="1117">
        <f>+COUNTIF(F368:AJ368,"－")</f>
        <v>0</v>
      </c>
      <c r="AR368" s="1117">
        <f t="shared" si="253"/>
        <v>0</v>
      </c>
    </row>
    <row r="369" spans="2:44" s="1165" customFormat="1">
      <c r="B369" s="3581"/>
      <c r="C369" s="3584"/>
      <c r="D369" s="1124" t="s">
        <v>1939</v>
      </c>
      <c r="E369" s="1110"/>
      <c r="F369" s="1119"/>
      <c r="G369" s="1120"/>
      <c r="H369" s="1120"/>
      <c r="I369" s="1120"/>
      <c r="J369" s="1120"/>
      <c r="K369" s="1120"/>
      <c r="L369" s="1120"/>
      <c r="M369" s="1120"/>
      <c r="N369" s="1120"/>
      <c r="O369" s="1120"/>
      <c r="P369" s="1120"/>
      <c r="Q369" s="1120"/>
      <c r="R369" s="1120"/>
      <c r="S369" s="1120"/>
      <c r="T369" s="1120"/>
      <c r="U369" s="1120"/>
      <c r="V369" s="1120"/>
      <c r="W369" s="1120"/>
      <c r="X369" s="1120"/>
      <c r="Y369" s="1120"/>
      <c r="Z369" s="1120"/>
      <c r="AA369" s="1120"/>
      <c r="AB369" s="1120"/>
      <c r="AC369" s="1120"/>
      <c r="AD369" s="1120"/>
      <c r="AE369" s="1120"/>
      <c r="AF369" s="1120"/>
      <c r="AG369" s="1120"/>
      <c r="AH369" s="1120"/>
      <c r="AI369" s="1120"/>
      <c r="AJ369" s="1172"/>
      <c r="AK369" s="1114">
        <f t="shared" si="249"/>
        <v>0</v>
      </c>
      <c r="AL369" s="1115">
        <f t="shared" si="250"/>
        <v>0</v>
      </c>
      <c r="AM369" s="1115">
        <f t="shared" si="251"/>
        <v>0</v>
      </c>
      <c r="AN369" s="1116" t="str">
        <f t="shared" si="252"/>
        <v/>
      </c>
      <c r="AO369" s="3587"/>
      <c r="AP369" s="1035"/>
      <c r="AQ369" s="1117">
        <f t="shared" ref="AQ369:AQ370" si="254">+COUNTIF(F369:AJ369,"－")</f>
        <v>0</v>
      </c>
      <c r="AR369" s="1117">
        <f t="shared" si="253"/>
        <v>0</v>
      </c>
    </row>
    <row r="370" spans="2:44" s="1165" customFormat="1">
      <c r="B370" s="3582"/>
      <c r="C370" s="3585"/>
      <c r="D370" s="1126">
        <f>E$29</f>
        <v>0</v>
      </c>
      <c r="E370" s="1127"/>
      <c r="F370" s="1191"/>
      <c r="G370" s="1180"/>
      <c r="H370" s="1180"/>
      <c r="I370" s="1180"/>
      <c r="J370" s="1180"/>
      <c r="K370" s="1180"/>
      <c r="L370" s="1180"/>
      <c r="M370" s="1180"/>
      <c r="N370" s="1180"/>
      <c r="O370" s="1180"/>
      <c r="P370" s="1180"/>
      <c r="Q370" s="1180"/>
      <c r="R370" s="1180"/>
      <c r="S370" s="1180"/>
      <c r="T370" s="1180"/>
      <c r="U370" s="1180"/>
      <c r="V370" s="1180"/>
      <c r="W370" s="1180"/>
      <c r="X370" s="1180"/>
      <c r="Y370" s="1180"/>
      <c r="Z370" s="1180"/>
      <c r="AA370" s="1180"/>
      <c r="AB370" s="1180"/>
      <c r="AC370" s="1180"/>
      <c r="AD370" s="1180"/>
      <c r="AE370" s="1180"/>
      <c r="AF370" s="1180"/>
      <c r="AG370" s="1180"/>
      <c r="AH370" s="1180"/>
      <c r="AI370" s="1180"/>
      <c r="AJ370" s="1192"/>
      <c r="AK370" s="1114">
        <f t="shared" si="249"/>
        <v>0</v>
      </c>
      <c r="AL370" s="1115">
        <f t="shared" si="250"/>
        <v>0</v>
      </c>
      <c r="AM370" s="1132">
        <f t="shared" si="251"/>
        <v>0</v>
      </c>
      <c r="AN370" s="1116" t="str">
        <f t="shared" si="252"/>
        <v/>
      </c>
      <c r="AO370" s="3587"/>
      <c r="AP370" s="1035"/>
      <c r="AQ370" s="1117">
        <f t="shared" si="254"/>
        <v>0</v>
      </c>
      <c r="AR370" s="1117">
        <f t="shared" si="253"/>
        <v>0</v>
      </c>
    </row>
    <row r="371" spans="2:44" s="1165" customFormat="1" ht="14.4">
      <c r="B371" s="3580" t="s">
        <v>832</v>
      </c>
      <c r="C371" s="3583" t="s">
        <v>833</v>
      </c>
      <c r="D371" s="1103" t="s">
        <v>1954</v>
      </c>
      <c r="E371" s="1133" t="s">
        <v>1948</v>
      </c>
      <c r="F371" s="1105" t="s">
        <v>1966</v>
      </c>
      <c r="G371" s="1106" t="s">
        <v>1964</v>
      </c>
      <c r="H371" s="1106" t="s">
        <v>1967</v>
      </c>
      <c r="I371" s="1106" t="s">
        <v>1965</v>
      </c>
      <c r="J371" s="1106" t="s">
        <v>1967</v>
      </c>
      <c r="K371" s="1106" t="s">
        <v>1967</v>
      </c>
      <c r="L371" s="1106" t="s">
        <v>1964</v>
      </c>
      <c r="M371" s="1106" t="s">
        <v>1967</v>
      </c>
      <c r="N371" s="1106" t="s">
        <v>1967</v>
      </c>
      <c r="O371" s="1106" t="s">
        <v>1967</v>
      </c>
      <c r="P371" s="1106" t="s">
        <v>1966</v>
      </c>
      <c r="Q371" s="1106" t="s">
        <v>1964</v>
      </c>
      <c r="R371" s="1106" t="s">
        <v>1965</v>
      </c>
      <c r="S371" s="1106" t="s">
        <v>1966</v>
      </c>
      <c r="T371" s="1106" t="s">
        <v>1964</v>
      </c>
      <c r="U371" s="1106" t="s">
        <v>1966</v>
      </c>
      <c r="V371" s="1106" t="s">
        <v>1967</v>
      </c>
      <c r="W371" s="1106" t="s">
        <v>1967</v>
      </c>
      <c r="X371" s="1106" t="s">
        <v>1966</v>
      </c>
      <c r="Y371" s="1106" t="s">
        <v>1967</v>
      </c>
      <c r="Z371" s="1106" t="s">
        <v>1964</v>
      </c>
      <c r="AA371" s="1106" t="s">
        <v>1966</v>
      </c>
      <c r="AB371" s="1106" t="s">
        <v>1966</v>
      </c>
      <c r="AC371" s="1106" t="s">
        <v>1964</v>
      </c>
      <c r="AD371" s="1106" t="s">
        <v>1965</v>
      </c>
      <c r="AE371" s="1106" t="s">
        <v>1967</v>
      </c>
      <c r="AF371" s="1106" t="s">
        <v>1965</v>
      </c>
      <c r="AG371" s="1106" t="s">
        <v>1964</v>
      </c>
      <c r="AH371" s="1106" t="s">
        <v>1964</v>
      </c>
      <c r="AI371" s="1106" t="s">
        <v>1967</v>
      </c>
      <c r="AJ371" s="1188" t="s">
        <v>1967</v>
      </c>
      <c r="AK371" s="1135"/>
      <c r="AL371" s="1117"/>
      <c r="AM371" s="1136"/>
      <c r="AN371" s="1137"/>
      <c r="AO371" s="3587"/>
      <c r="AP371" s="1035"/>
      <c r="AQ371" s="1039"/>
      <c r="AR371" s="1039"/>
    </row>
    <row r="372" spans="2:44" s="1165" customFormat="1">
      <c r="B372" s="3581"/>
      <c r="C372" s="3584"/>
      <c r="D372" s="1138" t="s">
        <v>1935</v>
      </c>
      <c r="E372" s="1110"/>
      <c r="F372" s="1179"/>
      <c r="G372" s="1130"/>
      <c r="H372" s="1130"/>
      <c r="I372" s="1130"/>
      <c r="J372" s="1130"/>
      <c r="K372" s="1130"/>
      <c r="L372" s="1130"/>
      <c r="M372" s="1130"/>
      <c r="N372" s="1130"/>
      <c r="O372" s="1130"/>
      <c r="P372" s="1130"/>
      <c r="Q372" s="1130"/>
      <c r="R372" s="1130"/>
      <c r="S372" s="1130"/>
      <c r="T372" s="1130"/>
      <c r="U372" s="1130"/>
      <c r="V372" s="1130"/>
      <c r="W372" s="1130"/>
      <c r="X372" s="1130"/>
      <c r="Y372" s="1130"/>
      <c r="Z372" s="1130"/>
      <c r="AA372" s="1130"/>
      <c r="AB372" s="1130"/>
      <c r="AC372" s="1130"/>
      <c r="AD372" s="1130"/>
      <c r="AE372" s="1130"/>
      <c r="AF372" s="1130"/>
      <c r="AG372" s="1130"/>
      <c r="AH372" s="1130"/>
      <c r="AI372" s="1130"/>
      <c r="AJ372" s="1193"/>
      <c r="AK372" s="1114">
        <f>IF(D372="","",COUNT($F$362:$AJ$362)-AL372)</f>
        <v>0</v>
      </c>
      <c r="AL372" s="1115">
        <f>IF(D372="","",AQ372+AR372)</f>
        <v>0</v>
      </c>
      <c r="AM372" s="1115">
        <f>IF(D372="","",COUNTIF(F372:AJ372,"休"))</f>
        <v>0</v>
      </c>
      <c r="AN372" s="1116" t="str">
        <f>IF(D372="","",IFERROR(ROUND(AM372/AK372,3),""))</f>
        <v/>
      </c>
      <c r="AO372" s="3587"/>
      <c r="AP372" s="1035"/>
      <c r="AQ372" s="1117">
        <f>+COUNTIF(F372:AJ372,"－")</f>
        <v>0</v>
      </c>
      <c r="AR372" s="1117">
        <f>+COUNTIF(F372:AJ372,"外")</f>
        <v>0</v>
      </c>
    </row>
    <row r="373" spans="2:44" s="1165" customFormat="1">
      <c r="B373" s="3581"/>
      <c r="C373" s="3584"/>
      <c r="D373" s="1118" t="s">
        <v>1936</v>
      </c>
      <c r="E373" s="1139"/>
      <c r="F373" s="1119"/>
      <c r="G373" s="1120"/>
      <c r="H373" s="1120"/>
      <c r="I373" s="1120"/>
      <c r="J373" s="1120"/>
      <c r="K373" s="1120"/>
      <c r="L373" s="1120"/>
      <c r="M373" s="1120"/>
      <c r="N373" s="1120"/>
      <c r="O373" s="1120"/>
      <c r="P373" s="1120"/>
      <c r="Q373" s="1120"/>
      <c r="R373" s="1120"/>
      <c r="S373" s="1120"/>
      <c r="T373" s="1120"/>
      <c r="U373" s="1120"/>
      <c r="V373" s="1120"/>
      <c r="W373" s="1120"/>
      <c r="X373" s="1120"/>
      <c r="Y373" s="1120"/>
      <c r="Z373" s="1120"/>
      <c r="AA373" s="1120"/>
      <c r="AB373" s="1120"/>
      <c r="AC373" s="1120"/>
      <c r="AD373" s="1120"/>
      <c r="AE373" s="1120"/>
      <c r="AF373" s="1120"/>
      <c r="AG373" s="1120"/>
      <c r="AH373" s="1120"/>
      <c r="AI373" s="1120"/>
      <c r="AJ373" s="1172"/>
      <c r="AK373" s="1114">
        <f t="shared" ref="AK373:AK375" si="255">IF(D373="","",COUNT($F$362:$AJ$362)-AL373)</f>
        <v>0</v>
      </c>
      <c r="AL373" s="1115">
        <f t="shared" ref="AL373:AL375" si="256">IF(D373="","",AQ373+AR373)</f>
        <v>0</v>
      </c>
      <c r="AM373" s="1115">
        <f t="shared" ref="AM373:AM375" si="257">IF(D373="","",COUNTIF(F373:AJ373,"休"))</f>
        <v>0</v>
      </c>
      <c r="AN373" s="1116" t="str">
        <f t="shared" ref="AN373:AN375" si="258">IF(D373="","",IFERROR(ROUND(AM373/AK373,3),""))</f>
        <v/>
      </c>
      <c r="AO373" s="3587"/>
      <c r="AP373" s="1035"/>
      <c r="AQ373" s="1117">
        <f>+COUNTIF(F373:AJ373,"－")</f>
        <v>0</v>
      </c>
      <c r="AR373" s="1117">
        <f>+COUNTIF(F373:AJ373,"外")</f>
        <v>0</v>
      </c>
    </row>
    <row r="374" spans="2:44" s="1165" customFormat="1">
      <c r="B374" s="3581"/>
      <c r="C374" s="3584"/>
      <c r="D374" s="1035"/>
      <c r="E374" s="1139"/>
      <c r="F374" s="1119"/>
      <c r="G374" s="1120"/>
      <c r="H374" s="1120"/>
      <c r="I374" s="1120"/>
      <c r="J374" s="1120"/>
      <c r="K374" s="1120"/>
      <c r="L374" s="1120"/>
      <c r="M374" s="1120"/>
      <c r="N374" s="1120"/>
      <c r="O374" s="1120"/>
      <c r="P374" s="1120"/>
      <c r="Q374" s="1120"/>
      <c r="R374" s="1120"/>
      <c r="S374" s="1120"/>
      <c r="T374" s="1120"/>
      <c r="U374" s="1120"/>
      <c r="V374" s="1120"/>
      <c r="W374" s="1120"/>
      <c r="X374" s="1120"/>
      <c r="Y374" s="1120"/>
      <c r="Z374" s="1120"/>
      <c r="AA374" s="1120"/>
      <c r="AB374" s="1120"/>
      <c r="AC374" s="1120"/>
      <c r="AD374" s="1120"/>
      <c r="AE374" s="1120"/>
      <c r="AF374" s="1120"/>
      <c r="AG374" s="1120"/>
      <c r="AH374" s="1120"/>
      <c r="AI374" s="1120"/>
      <c r="AJ374" s="1172"/>
      <c r="AK374" s="1114" t="str">
        <f t="shared" si="255"/>
        <v/>
      </c>
      <c r="AL374" s="1115" t="str">
        <f t="shared" si="256"/>
        <v/>
      </c>
      <c r="AM374" s="1115" t="str">
        <f t="shared" si="257"/>
        <v/>
      </c>
      <c r="AN374" s="1116" t="str">
        <f t="shared" si="258"/>
        <v/>
      </c>
      <c r="AO374" s="3587"/>
      <c r="AP374" s="1035"/>
      <c r="AQ374" s="1117">
        <f>+COUNTIF(F374:AJ374,"－")</f>
        <v>0</v>
      </c>
      <c r="AR374" s="1117">
        <f>+COUNTIF(F374:AJ374,"外")</f>
        <v>0</v>
      </c>
    </row>
    <row r="375" spans="2:44" s="1165" customFormat="1">
      <c r="B375" s="3581"/>
      <c r="C375" s="3585"/>
      <c r="D375" s="1140"/>
      <c r="E375" s="1141"/>
      <c r="F375" s="1191"/>
      <c r="G375" s="1180"/>
      <c r="H375" s="1180"/>
      <c r="I375" s="1180"/>
      <c r="J375" s="1180"/>
      <c r="K375" s="1180"/>
      <c r="L375" s="1180"/>
      <c r="M375" s="1180"/>
      <c r="N375" s="1180"/>
      <c r="O375" s="1180"/>
      <c r="P375" s="1180"/>
      <c r="Q375" s="1180"/>
      <c r="R375" s="1180"/>
      <c r="S375" s="1180"/>
      <c r="T375" s="1180"/>
      <c r="U375" s="1180"/>
      <c r="V375" s="1180"/>
      <c r="W375" s="1180"/>
      <c r="X375" s="1180"/>
      <c r="Y375" s="1180"/>
      <c r="Z375" s="1180"/>
      <c r="AA375" s="1180"/>
      <c r="AB375" s="1180"/>
      <c r="AC375" s="1180"/>
      <c r="AD375" s="1180"/>
      <c r="AE375" s="1180"/>
      <c r="AF375" s="1180"/>
      <c r="AG375" s="1180"/>
      <c r="AH375" s="1180"/>
      <c r="AI375" s="1180"/>
      <c r="AJ375" s="1192"/>
      <c r="AK375" s="1114" t="str">
        <f t="shared" si="255"/>
        <v/>
      </c>
      <c r="AL375" s="1115" t="str">
        <f t="shared" si="256"/>
        <v/>
      </c>
      <c r="AM375" s="1115" t="str">
        <f t="shared" si="257"/>
        <v/>
      </c>
      <c r="AN375" s="1116" t="str">
        <f t="shared" si="258"/>
        <v/>
      </c>
      <c r="AO375" s="3587"/>
      <c r="AP375" s="1035"/>
      <c r="AQ375" s="1117">
        <f>+COUNTIF(F375:AJ375,"－")</f>
        <v>0</v>
      </c>
      <c r="AR375" s="1117">
        <f>+COUNTIF(F375:AJ375,"外")</f>
        <v>0</v>
      </c>
    </row>
    <row r="376" spans="2:44" s="1165" customFormat="1" ht="14.4">
      <c r="B376" s="3581"/>
      <c r="C376" s="3583" t="s">
        <v>834</v>
      </c>
      <c r="D376" s="1103" t="s">
        <v>1926</v>
      </c>
      <c r="E376" s="1143" t="s">
        <v>1948</v>
      </c>
      <c r="F376" s="1105" t="s">
        <v>865</v>
      </c>
      <c r="G376" s="1106" t="s">
        <v>865</v>
      </c>
      <c r="H376" s="1106" t="s">
        <v>865</v>
      </c>
      <c r="I376" s="1106" t="s">
        <v>865</v>
      </c>
      <c r="J376" s="1106" t="s">
        <v>865</v>
      </c>
      <c r="K376" s="1106" t="s">
        <v>865</v>
      </c>
      <c r="L376" s="1106" t="s">
        <v>865</v>
      </c>
      <c r="M376" s="1106" t="s">
        <v>865</v>
      </c>
      <c r="N376" s="1106" t="s">
        <v>865</v>
      </c>
      <c r="O376" s="1106" t="s">
        <v>865</v>
      </c>
      <c r="P376" s="1106" t="s">
        <v>865</v>
      </c>
      <c r="Q376" s="1106" t="s">
        <v>865</v>
      </c>
      <c r="R376" s="1106" t="s">
        <v>865</v>
      </c>
      <c r="S376" s="1106" t="s">
        <v>865</v>
      </c>
      <c r="T376" s="1106" t="s">
        <v>865</v>
      </c>
      <c r="U376" s="1106" t="s">
        <v>865</v>
      </c>
      <c r="V376" s="1106" t="s">
        <v>865</v>
      </c>
      <c r="W376" s="1106" t="s">
        <v>865</v>
      </c>
      <c r="X376" s="1106" t="s">
        <v>865</v>
      </c>
      <c r="Y376" s="1106" t="s">
        <v>865</v>
      </c>
      <c r="Z376" s="1106" t="s">
        <v>865</v>
      </c>
      <c r="AA376" s="1106" t="s">
        <v>865</v>
      </c>
      <c r="AB376" s="1106" t="s">
        <v>865</v>
      </c>
      <c r="AC376" s="1106" t="s">
        <v>865</v>
      </c>
      <c r="AD376" s="1106" t="s">
        <v>865</v>
      </c>
      <c r="AE376" s="1106" t="s">
        <v>865</v>
      </c>
      <c r="AF376" s="1106" t="s">
        <v>865</v>
      </c>
      <c r="AG376" s="1106" t="s">
        <v>865</v>
      </c>
      <c r="AH376" s="1106" t="s">
        <v>865</v>
      </c>
      <c r="AI376" s="1106" t="s">
        <v>865</v>
      </c>
      <c r="AJ376" s="1188" t="s">
        <v>865</v>
      </c>
      <c r="AK376" s="1135"/>
      <c r="AL376" s="1117"/>
      <c r="AM376" s="1144"/>
      <c r="AN376" s="1137"/>
      <c r="AO376" s="3587"/>
      <c r="AP376" s="1035"/>
      <c r="AQ376" s="1039"/>
      <c r="AR376" s="1039"/>
    </row>
    <row r="377" spans="2:44" s="1165" customFormat="1">
      <c r="B377" s="3581"/>
      <c r="C377" s="3584"/>
      <c r="D377" s="1145" t="s">
        <v>1936</v>
      </c>
      <c r="E377" s="1110"/>
      <c r="F377" s="1179"/>
      <c r="G377" s="1130"/>
      <c r="H377" s="1130"/>
      <c r="I377" s="1130"/>
      <c r="J377" s="1130"/>
      <c r="K377" s="1130"/>
      <c r="L377" s="1130"/>
      <c r="M377" s="1130"/>
      <c r="N377" s="1130"/>
      <c r="O377" s="1130"/>
      <c r="P377" s="1130"/>
      <c r="Q377" s="1130"/>
      <c r="R377" s="1130"/>
      <c r="S377" s="1130"/>
      <c r="T377" s="1130"/>
      <c r="U377" s="1130"/>
      <c r="V377" s="1130"/>
      <c r="W377" s="1130"/>
      <c r="X377" s="1130"/>
      <c r="Y377" s="1130"/>
      <c r="Z377" s="1130"/>
      <c r="AA377" s="1130"/>
      <c r="AB377" s="1130"/>
      <c r="AC377" s="1130"/>
      <c r="AD377" s="1130"/>
      <c r="AE377" s="1130"/>
      <c r="AF377" s="1130"/>
      <c r="AG377" s="1130"/>
      <c r="AH377" s="1130"/>
      <c r="AI377" s="1130"/>
      <c r="AJ377" s="1193"/>
      <c r="AK377" s="1114">
        <f>IF(D377="","",COUNT($F$362:$AJ$362)-AL377)</f>
        <v>0</v>
      </c>
      <c r="AL377" s="1115">
        <f>IF(D377="","",AQ377+AR377)</f>
        <v>0</v>
      </c>
      <c r="AM377" s="1115">
        <f>IF(D377="","",COUNTIF(F377:AJ377,"休"))</f>
        <v>0</v>
      </c>
      <c r="AN377" s="1116" t="str">
        <f>IF(D377="","",IFERROR(ROUND(AM377/AK377,3),""))</f>
        <v/>
      </c>
      <c r="AO377" s="3587"/>
      <c r="AP377" s="1035"/>
      <c r="AQ377" s="1117">
        <f>+COUNTIF(F377:AJ377,"－")</f>
        <v>0</v>
      </c>
      <c r="AR377" s="1117">
        <f>+COUNTIF(F377:AJ377,"外")</f>
        <v>0</v>
      </c>
    </row>
    <row r="378" spans="2:44" s="1165" customFormat="1">
      <c r="B378" s="3581"/>
      <c r="C378" s="3584"/>
      <c r="D378" s="1035"/>
      <c r="E378" s="1139"/>
      <c r="F378" s="1119"/>
      <c r="G378" s="1120"/>
      <c r="H378" s="1120"/>
      <c r="I378" s="1120"/>
      <c r="J378" s="1120"/>
      <c r="K378" s="1120"/>
      <c r="L378" s="1120"/>
      <c r="M378" s="1120"/>
      <c r="N378" s="1120"/>
      <c r="O378" s="1120"/>
      <c r="P378" s="1120"/>
      <c r="Q378" s="1120"/>
      <c r="R378" s="1120"/>
      <c r="S378" s="1120"/>
      <c r="T378" s="1120"/>
      <c r="U378" s="1120"/>
      <c r="V378" s="1120"/>
      <c r="W378" s="1120"/>
      <c r="X378" s="1120"/>
      <c r="Y378" s="1120"/>
      <c r="Z378" s="1120"/>
      <c r="AA378" s="1120"/>
      <c r="AB378" s="1120"/>
      <c r="AC378" s="1120"/>
      <c r="AD378" s="1120"/>
      <c r="AE378" s="1120"/>
      <c r="AF378" s="1120"/>
      <c r="AG378" s="1120"/>
      <c r="AH378" s="1120"/>
      <c r="AI378" s="1120"/>
      <c r="AJ378" s="1172"/>
      <c r="AK378" s="1114" t="str">
        <f t="shared" ref="AK378:AK380" si="259">IF(D378="","",COUNT($F$362:$AJ$362)-AL378)</f>
        <v/>
      </c>
      <c r="AL378" s="1115" t="str">
        <f t="shared" ref="AL378:AL380" si="260">IF(D378="","",AQ378+AR378)</f>
        <v/>
      </c>
      <c r="AM378" s="1115" t="str">
        <f t="shared" ref="AM378:AM380" si="261">IF(D378="","",COUNTIF(F378:AJ378,"休"))</f>
        <v/>
      </c>
      <c r="AN378" s="1116" t="str">
        <f t="shared" ref="AN378:AN380" si="262">IF(D378="","",IFERROR(ROUND(AM378/AK378,3),""))</f>
        <v/>
      </c>
      <c r="AO378" s="3587"/>
      <c r="AP378" s="1035"/>
      <c r="AQ378" s="1117">
        <f>+COUNTIF(F378:AJ378,"－")</f>
        <v>0</v>
      </c>
      <c r="AR378" s="1117">
        <f>+COUNTIF(F378:AJ378,"外")</f>
        <v>0</v>
      </c>
    </row>
    <row r="379" spans="2:44" s="1165" customFormat="1">
      <c r="B379" s="3581"/>
      <c r="C379" s="3584"/>
      <c r="D379" s="1147"/>
      <c r="E379" s="1139"/>
      <c r="F379" s="1119"/>
      <c r="G379" s="1120"/>
      <c r="H379" s="1120"/>
      <c r="I379" s="1120"/>
      <c r="J379" s="1120"/>
      <c r="K379" s="1120"/>
      <c r="L379" s="1120"/>
      <c r="M379" s="1120"/>
      <c r="N379" s="1120"/>
      <c r="O379" s="1120"/>
      <c r="P379" s="1120"/>
      <c r="Q379" s="1120"/>
      <c r="R379" s="1120"/>
      <c r="S379" s="1120"/>
      <c r="T379" s="1120"/>
      <c r="U379" s="1120"/>
      <c r="V379" s="1120"/>
      <c r="W379" s="1120"/>
      <c r="X379" s="1120"/>
      <c r="Y379" s="1120"/>
      <c r="Z379" s="1120"/>
      <c r="AA379" s="1120"/>
      <c r="AB379" s="1120"/>
      <c r="AC379" s="1120"/>
      <c r="AD379" s="1120"/>
      <c r="AE379" s="1120"/>
      <c r="AF379" s="1120"/>
      <c r="AG379" s="1120"/>
      <c r="AH379" s="1120"/>
      <c r="AI379" s="1120"/>
      <c r="AJ379" s="1172"/>
      <c r="AK379" s="1114" t="str">
        <f t="shared" si="259"/>
        <v/>
      </c>
      <c r="AL379" s="1115" t="str">
        <f t="shared" si="260"/>
        <v/>
      </c>
      <c r="AM379" s="1115" t="str">
        <f t="shared" si="261"/>
        <v/>
      </c>
      <c r="AN379" s="1116" t="str">
        <f t="shared" si="262"/>
        <v/>
      </c>
      <c r="AO379" s="3587"/>
      <c r="AP379" s="1035"/>
      <c r="AQ379" s="1117">
        <f>+COUNTIF(F379:AJ379,"－")</f>
        <v>0</v>
      </c>
      <c r="AR379" s="1117">
        <f>+COUNTIF(F379:AJ379,"外")</f>
        <v>0</v>
      </c>
    </row>
    <row r="380" spans="2:44" s="1165" customFormat="1" ht="13.8" thickBot="1">
      <c r="B380" s="3582"/>
      <c r="C380" s="3585"/>
      <c r="D380" s="1140"/>
      <c r="E380" s="1141"/>
      <c r="F380" s="1191"/>
      <c r="G380" s="1180"/>
      <c r="H380" s="1180"/>
      <c r="I380" s="1180"/>
      <c r="J380" s="1180"/>
      <c r="K380" s="1180"/>
      <c r="L380" s="1180"/>
      <c r="M380" s="1180"/>
      <c r="N380" s="1180"/>
      <c r="O380" s="1180"/>
      <c r="P380" s="1180"/>
      <c r="Q380" s="1180"/>
      <c r="R380" s="1180"/>
      <c r="S380" s="1180"/>
      <c r="T380" s="1180"/>
      <c r="U380" s="1180"/>
      <c r="V380" s="1180"/>
      <c r="W380" s="1180"/>
      <c r="X380" s="1180"/>
      <c r="Y380" s="1180"/>
      <c r="Z380" s="1180"/>
      <c r="AA380" s="1180"/>
      <c r="AB380" s="1180"/>
      <c r="AC380" s="1180"/>
      <c r="AD380" s="1180"/>
      <c r="AE380" s="1180"/>
      <c r="AF380" s="1180"/>
      <c r="AG380" s="1180"/>
      <c r="AH380" s="1180"/>
      <c r="AI380" s="1180"/>
      <c r="AJ380" s="1192"/>
      <c r="AK380" s="1150" t="str">
        <f t="shared" si="259"/>
        <v/>
      </c>
      <c r="AL380" s="1132" t="str">
        <f t="shared" si="260"/>
        <v/>
      </c>
      <c r="AM380" s="1132" t="str">
        <f t="shared" si="261"/>
        <v/>
      </c>
      <c r="AN380" s="1116" t="str">
        <f t="shared" si="262"/>
        <v/>
      </c>
      <c r="AO380" s="3588"/>
      <c r="AP380" s="1035"/>
      <c r="AQ380" s="1117">
        <f>+COUNTIF(F380:AJ380,"－")</f>
        <v>0</v>
      </c>
      <c r="AR380" s="1117">
        <f>+COUNTIF(F380:AJ380,"外")</f>
        <v>0</v>
      </c>
    </row>
    <row r="381" spans="2:44" ht="13.8" thickBot="1">
      <c r="B381" s="1152"/>
      <c r="C381" s="1153"/>
      <c r="D381" s="1147"/>
      <c r="E381" s="1089"/>
      <c r="F381" s="1113"/>
      <c r="G381" s="1113"/>
      <c r="H381" s="1113"/>
      <c r="I381" s="1113"/>
      <c r="J381" s="1113"/>
      <c r="K381" s="1113"/>
      <c r="L381" s="1113"/>
      <c r="M381" s="1113"/>
      <c r="N381" s="1113"/>
      <c r="O381" s="1113"/>
      <c r="P381" s="1113"/>
      <c r="Q381" s="1113"/>
      <c r="R381" s="1113"/>
      <c r="S381" s="1113"/>
      <c r="T381" s="1113"/>
      <c r="U381" s="1113"/>
      <c r="V381" s="1113"/>
      <c r="W381" s="1113"/>
      <c r="X381" s="1113"/>
      <c r="Y381" s="1113"/>
      <c r="Z381" s="1113"/>
      <c r="AA381" s="1113"/>
      <c r="AB381" s="1113"/>
      <c r="AC381" s="1113"/>
      <c r="AD381" s="1113"/>
      <c r="AE381" s="1113"/>
      <c r="AF381" s="1113"/>
      <c r="AG381" s="1113"/>
      <c r="AH381" s="1113"/>
      <c r="AI381" s="1113"/>
      <c r="AJ381" s="1113"/>
      <c r="AK381" s="1154"/>
      <c r="AL381" s="1155"/>
      <c r="AN381" s="1156" t="s">
        <v>1952</v>
      </c>
      <c r="AO381" s="1157" t="e">
        <f>IF(AO365&gt;=0.285,"OK","NG")</f>
        <v>#DIV/0!</v>
      </c>
      <c r="AQ381" s="1155"/>
      <c r="AR381" s="1155"/>
    </row>
    <row r="382" spans="2:44" s="1165" customFormat="1">
      <c r="E382" s="1184"/>
      <c r="F382" s="1184"/>
      <c r="G382" s="1184"/>
      <c r="H382" s="1184"/>
      <c r="I382" s="1184"/>
      <c r="J382" s="1184"/>
      <c r="K382" s="1184"/>
      <c r="L382" s="1184"/>
      <c r="M382" s="1184"/>
      <c r="N382" s="1184"/>
      <c r="O382" s="1184"/>
      <c r="P382" s="1184"/>
      <c r="Q382" s="1184"/>
      <c r="R382" s="1184"/>
      <c r="S382" s="1184"/>
      <c r="T382" s="1184"/>
      <c r="U382" s="1184"/>
      <c r="V382" s="1184"/>
      <c r="W382" s="1184"/>
      <c r="X382" s="1184"/>
      <c r="Y382" s="1184"/>
      <c r="Z382" s="1184"/>
      <c r="AA382" s="1184"/>
      <c r="AB382" s="1184"/>
      <c r="AC382" s="1184"/>
      <c r="AD382" s="1184"/>
      <c r="AE382" s="1184"/>
      <c r="AF382" s="1184"/>
      <c r="AG382" s="1184"/>
      <c r="AH382" s="1184"/>
      <c r="AI382" s="1184"/>
      <c r="AJ382" s="1184"/>
      <c r="AL382" s="1184"/>
      <c r="AN382" s="1185"/>
    </row>
    <row r="383" spans="2:44" hidden="1">
      <c r="F383" s="1036" t="e">
        <f>YEAR(F386)</f>
        <v>#VALUE!</v>
      </c>
      <c r="G383" s="1036" t="e">
        <f>MONTH(F386)</f>
        <v>#VALUE!</v>
      </c>
    </row>
    <row r="384" spans="2:44">
      <c r="B384" s="3589"/>
      <c r="C384" s="3590"/>
      <c r="D384" s="3591"/>
      <c r="E384" s="1159" t="s">
        <v>1940</v>
      </c>
      <c r="F384" s="3598" t="e">
        <f>F386</f>
        <v>#VALUE!</v>
      </c>
      <c r="G384" s="3599"/>
      <c r="H384" s="3599"/>
      <c r="I384" s="3599"/>
      <c r="J384" s="3599"/>
      <c r="K384" s="3599"/>
      <c r="L384" s="3599"/>
      <c r="M384" s="3599"/>
      <c r="N384" s="3599"/>
      <c r="O384" s="3599"/>
      <c r="P384" s="3599"/>
      <c r="Q384" s="3599"/>
      <c r="R384" s="3599"/>
      <c r="S384" s="3599"/>
      <c r="T384" s="3599"/>
      <c r="U384" s="3599"/>
      <c r="V384" s="3599"/>
      <c r="W384" s="3599"/>
      <c r="X384" s="3599"/>
      <c r="Y384" s="3599"/>
      <c r="Z384" s="3599"/>
      <c r="AA384" s="3599"/>
      <c r="AB384" s="3599"/>
      <c r="AC384" s="3599"/>
      <c r="AD384" s="3599"/>
      <c r="AE384" s="3599"/>
      <c r="AF384" s="3599"/>
      <c r="AG384" s="3599"/>
      <c r="AH384" s="3599"/>
      <c r="AI384" s="3599"/>
      <c r="AJ384" s="3599"/>
      <c r="AK384" s="3601" t="s">
        <v>835</v>
      </c>
      <c r="AL384" s="3604" t="s">
        <v>836</v>
      </c>
      <c r="AM384" s="3607" t="s">
        <v>828</v>
      </c>
      <c r="AN384" s="3555" t="s">
        <v>1941</v>
      </c>
      <c r="AO384" s="3553" t="s">
        <v>1942</v>
      </c>
      <c r="AQ384" s="3576" t="s">
        <v>1968</v>
      </c>
      <c r="AR384" s="3576" t="s">
        <v>864</v>
      </c>
    </row>
    <row r="385" spans="2:44" hidden="1">
      <c r="B385" s="3592"/>
      <c r="C385" s="3593"/>
      <c r="D385" s="3594"/>
      <c r="E385" s="1160"/>
      <c r="F385" s="1096" t="e">
        <f>DATE($F383,$G383,1)</f>
        <v>#VALUE!</v>
      </c>
      <c r="G385" s="1096" t="e">
        <f t="shared" ref="G385:AJ385" si="263">F385+1</f>
        <v>#VALUE!</v>
      </c>
      <c r="H385" s="1096" t="e">
        <f t="shared" si="263"/>
        <v>#VALUE!</v>
      </c>
      <c r="I385" s="1096" t="e">
        <f t="shared" si="263"/>
        <v>#VALUE!</v>
      </c>
      <c r="J385" s="1096" t="e">
        <f t="shared" si="263"/>
        <v>#VALUE!</v>
      </c>
      <c r="K385" s="1096" t="e">
        <f t="shared" si="263"/>
        <v>#VALUE!</v>
      </c>
      <c r="L385" s="1096" t="e">
        <f t="shared" si="263"/>
        <v>#VALUE!</v>
      </c>
      <c r="M385" s="1096" t="e">
        <f t="shared" si="263"/>
        <v>#VALUE!</v>
      </c>
      <c r="N385" s="1096" t="e">
        <f t="shared" si="263"/>
        <v>#VALUE!</v>
      </c>
      <c r="O385" s="1096" t="e">
        <f t="shared" si="263"/>
        <v>#VALUE!</v>
      </c>
      <c r="P385" s="1096" t="e">
        <f t="shared" si="263"/>
        <v>#VALUE!</v>
      </c>
      <c r="Q385" s="1096" t="e">
        <f t="shared" si="263"/>
        <v>#VALUE!</v>
      </c>
      <c r="R385" s="1096" t="e">
        <f t="shared" si="263"/>
        <v>#VALUE!</v>
      </c>
      <c r="S385" s="1096" t="e">
        <f t="shared" si="263"/>
        <v>#VALUE!</v>
      </c>
      <c r="T385" s="1096" t="e">
        <f t="shared" si="263"/>
        <v>#VALUE!</v>
      </c>
      <c r="U385" s="1096" t="e">
        <f t="shared" si="263"/>
        <v>#VALUE!</v>
      </c>
      <c r="V385" s="1096" t="e">
        <f t="shared" si="263"/>
        <v>#VALUE!</v>
      </c>
      <c r="W385" s="1096" t="e">
        <f t="shared" si="263"/>
        <v>#VALUE!</v>
      </c>
      <c r="X385" s="1096" t="e">
        <f t="shared" si="263"/>
        <v>#VALUE!</v>
      </c>
      <c r="Y385" s="1096" t="e">
        <f t="shared" si="263"/>
        <v>#VALUE!</v>
      </c>
      <c r="Z385" s="1096" t="e">
        <f t="shared" si="263"/>
        <v>#VALUE!</v>
      </c>
      <c r="AA385" s="1096" t="e">
        <f t="shared" si="263"/>
        <v>#VALUE!</v>
      </c>
      <c r="AB385" s="1096" t="e">
        <f t="shared" si="263"/>
        <v>#VALUE!</v>
      </c>
      <c r="AC385" s="1096" t="e">
        <f t="shared" si="263"/>
        <v>#VALUE!</v>
      </c>
      <c r="AD385" s="1096" t="e">
        <f t="shared" si="263"/>
        <v>#VALUE!</v>
      </c>
      <c r="AE385" s="1096" t="e">
        <f t="shared" si="263"/>
        <v>#VALUE!</v>
      </c>
      <c r="AF385" s="1096" t="e">
        <f t="shared" si="263"/>
        <v>#VALUE!</v>
      </c>
      <c r="AG385" s="1096" t="e">
        <f t="shared" si="263"/>
        <v>#VALUE!</v>
      </c>
      <c r="AH385" s="1096" t="e">
        <f t="shared" si="263"/>
        <v>#VALUE!</v>
      </c>
      <c r="AI385" s="1096" t="e">
        <f t="shared" si="263"/>
        <v>#VALUE!</v>
      </c>
      <c r="AJ385" s="1096" t="e">
        <f t="shared" si="263"/>
        <v>#VALUE!</v>
      </c>
      <c r="AK385" s="3602"/>
      <c r="AL385" s="3605"/>
      <c r="AM385" s="3608"/>
      <c r="AN385" s="3555"/>
      <c r="AO385" s="3553"/>
      <c r="AQ385" s="3576"/>
      <c r="AR385" s="3576"/>
    </row>
    <row r="386" spans="2:44">
      <c r="B386" s="3592"/>
      <c r="C386" s="3593"/>
      <c r="D386" s="3594"/>
      <c r="E386" s="1161" t="s">
        <v>1944</v>
      </c>
      <c r="F386" s="1162" t="e">
        <f>IF(EDATE(F361,1)&gt;$F$7,"",EDATE(F361,1))</f>
        <v>#VALUE!</v>
      </c>
      <c r="G386" s="1096" t="e">
        <f t="shared" ref="G386:AJ386" si="264">IF(G385&gt;$F$7,"",IF(F386=EOMONTH(DATE($F383,$G383,1),0),"",IF(F386="","",F386+1)))</f>
        <v>#VALUE!</v>
      </c>
      <c r="H386" s="1096" t="e">
        <f t="shared" si="264"/>
        <v>#VALUE!</v>
      </c>
      <c r="I386" s="1096" t="e">
        <f t="shared" si="264"/>
        <v>#VALUE!</v>
      </c>
      <c r="J386" s="1096" t="e">
        <f t="shared" si="264"/>
        <v>#VALUE!</v>
      </c>
      <c r="K386" s="1096" t="e">
        <f t="shared" si="264"/>
        <v>#VALUE!</v>
      </c>
      <c r="L386" s="1096" t="e">
        <f t="shared" si="264"/>
        <v>#VALUE!</v>
      </c>
      <c r="M386" s="1096" t="e">
        <f t="shared" si="264"/>
        <v>#VALUE!</v>
      </c>
      <c r="N386" s="1096" t="e">
        <f t="shared" si="264"/>
        <v>#VALUE!</v>
      </c>
      <c r="O386" s="1096" t="e">
        <f t="shared" si="264"/>
        <v>#VALUE!</v>
      </c>
      <c r="P386" s="1096" t="e">
        <f t="shared" si="264"/>
        <v>#VALUE!</v>
      </c>
      <c r="Q386" s="1096" t="e">
        <f t="shared" si="264"/>
        <v>#VALUE!</v>
      </c>
      <c r="R386" s="1096" t="e">
        <f t="shared" si="264"/>
        <v>#VALUE!</v>
      </c>
      <c r="S386" s="1096" t="e">
        <f t="shared" si="264"/>
        <v>#VALUE!</v>
      </c>
      <c r="T386" s="1096" t="e">
        <f t="shared" si="264"/>
        <v>#VALUE!</v>
      </c>
      <c r="U386" s="1096" t="e">
        <f t="shared" si="264"/>
        <v>#VALUE!</v>
      </c>
      <c r="V386" s="1096" t="e">
        <f t="shared" si="264"/>
        <v>#VALUE!</v>
      </c>
      <c r="W386" s="1096" t="e">
        <f t="shared" si="264"/>
        <v>#VALUE!</v>
      </c>
      <c r="X386" s="1096" t="e">
        <f t="shared" si="264"/>
        <v>#VALUE!</v>
      </c>
      <c r="Y386" s="1096" t="e">
        <f t="shared" si="264"/>
        <v>#VALUE!</v>
      </c>
      <c r="Z386" s="1096" t="e">
        <f t="shared" si="264"/>
        <v>#VALUE!</v>
      </c>
      <c r="AA386" s="1096" t="e">
        <f t="shared" si="264"/>
        <v>#VALUE!</v>
      </c>
      <c r="AB386" s="1096" t="e">
        <f t="shared" si="264"/>
        <v>#VALUE!</v>
      </c>
      <c r="AC386" s="1096" t="e">
        <f t="shared" si="264"/>
        <v>#VALUE!</v>
      </c>
      <c r="AD386" s="1096" t="e">
        <f t="shared" si="264"/>
        <v>#VALUE!</v>
      </c>
      <c r="AE386" s="1096" t="e">
        <f t="shared" si="264"/>
        <v>#VALUE!</v>
      </c>
      <c r="AF386" s="1096" t="e">
        <f t="shared" si="264"/>
        <v>#VALUE!</v>
      </c>
      <c r="AG386" s="1096" t="e">
        <f t="shared" si="264"/>
        <v>#VALUE!</v>
      </c>
      <c r="AH386" s="1096" t="e">
        <f t="shared" si="264"/>
        <v>#VALUE!</v>
      </c>
      <c r="AI386" s="1096" t="e">
        <f t="shared" si="264"/>
        <v>#VALUE!</v>
      </c>
      <c r="AJ386" s="1096" t="e">
        <f t="shared" si="264"/>
        <v>#VALUE!</v>
      </c>
      <c r="AK386" s="3602"/>
      <c r="AL386" s="3605"/>
      <c r="AM386" s="3608"/>
      <c r="AN386" s="3555"/>
      <c r="AO386" s="3553"/>
      <c r="AQ386" s="3576"/>
      <c r="AR386" s="3576"/>
    </row>
    <row r="387" spans="2:44" s="1165" customFormat="1">
      <c r="B387" s="3595"/>
      <c r="C387" s="3596"/>
      <c r="D387" s="3597"/>
      <c r="E387" s="1163" t="s">
        <v>820</v>
      </c>
      <c r="F387" s="1164" t="str">
        <f>IFERROR(TEXT(WEEKDAY(+F386),"aaa"),"")</f>
        <v/>
      </c>
      <c r="G387" s="1164" t="str">
        <f t="shared" ref="G387:AJ387" si="265">IFERROR(TEXT(WEEKDAY(+G386),"aaa"),"")</f>
        <v/>
      </c>
      <c r="H387" s="1164" t="str">
        <f t="shared" si="265"/>
        <v/>
      </c>
      <c r="I387" s="1164" t="str">
        <f t="shared" si="265"/>
        <v/>
      </c>
      <c r="J387" s="1164" t="str">
        <f t="shared" si="265"/>
        <v/>
      </c>
      <c r="K387" s="1164" t="str">
        <f t="shared" si="265"/>
        <v/>
      </c>
      <c r="L387" s="1164" t="str">
        <f t="shared" si="265"/>
        <v/>
      </c>
      <c r="M387" s="1164" t="str">
        <f t="shared" si="265"/>
        <v/>
      </c>
      <c r="N387" s="1164" t="str">
        <f t="shared" si="265"/>
        <v/>
      </c>
      <c r="O387" s="1164" t="str">
        <f t="shared" si="265"/>
        <v/>
      </c>
      <c r="P387" s="1164" t="str">
        <f t="shared" si="265"/>
        <v/>
      </c>
      <c r="Q387" s="1164" t="str">
        <f t="shared" si="265"/>
        <v/>
      </c>
      <c r="R387" s="1164" t="str">
        <f t="shared" si="265"/>
        <v/>
      </c>
      <c r="S387" s="1164" t="str">
        <f t="shared" si="265"/>
        <v/>
      </c>
      <c r="T387" s="1164" t="str">
        <f t="shared" si="265"/>
        <v/>
      </c>
      <c r="U387" s="1164" t="str">
        <f t="shared" si="265"/>
        <v/>
      </c>
      <c r="V387" s="1164" t="str">
        <f t="shared" si="265"/>
        <v/>
      </c>
      <c r="W387" s="1164" t="str">
        <f t="shared" si="265"/>
        <v/>
      </c>
      <c r="X387" s="1164" t="str">
        <f t="shared" si="265"/>
        <v/>
      </c>
      <c r="Y387" s="1164" t="str">
        <f t="shared" si="265"/>
        <v/>
      </c>
      <c r="Z387" s="1164" t="str">
        <f t="shared" si="265"/>
        <v/>
      </c>
      <c r="AA387" s="1164" t="str">
        <f t="shared" si="265"/>
        <v/>
      </c>
      <c r="AB387" s="1164" t="str">
        <f t="shared" si="265"/>
        <v/>
      </c>
      <c r="AC387" s="1164" t="str">
        <f t="shared" si="265"/>
        <v/>
      </c>
      <c r="AD387" s="1164" t="str">
        <f t="shared" si="265"/>
        <v/>
      </c>
      <c r="AE387" s="1164" t="str">
        <f t="shared" si="265"/>
        <v/>
      </c>
      <c r="AF387" s="1164" t="str">
        <f t="shared" si="265"/>
        <v/>
      </c>
      <c r="AG387" s="1164" t="str">
        <f t="shared" si="265"/>
        <v/>
      </c>
      <c r="AH387" s="1164" t="str">
        <f t="shared" si="265"/>
        <v/>
      </c>
      <c r="AI387" s="1164" t="str">
        <f t="shared" si="265"/>
        <v/>
      </c>
      <c r="AJ387" s="1164" t="str">
        <f t="shared" si="265"/>
        <v/>
      </c>
      <c r="AK387" s="3602"/>
      <c r="AL387" s="3605"/>
      <c r="AM387" s="3608"/>
      <c r="AN387" s="3555"/>
      <c r="AO387" s="3553"/>
      <c r="AP387" s="1035"/>
      <c r="AQ387" s="3576"/>
      <c r="AR387" s="3576"/>
    </row>
    <row r="388" spans="2:44" s="1165" customFormat="1" ht="21" customHeight="1">
      <c r="B388" s="1166" t="s">
        <v>1945</v>
      </c>
      <c r="C388" s="1167" t="s">
        <v>1946</v>
      </c>
      <c r="D388" s="1103" t="s">
        <v>1951</v>
      </c>
      <c r="E388" s="1104" t="s">
        <v>1948</v>
      </c>
      <c r="F388" s="1105" t="s">
        <v>865</v>
      </c>
      <c r="G388" s="1106" t="s">
        <v>865</v>
      </c>
      <c r="H388" s="1106" t="s">
        <v>865</v>
      </c>
      <c r="I388" s="1106" t="s">
        <v>865</v>
      </c>
      <c r="J388" s="1106" t="s">
        <v>865</v>
      </c>
      <c r="K388" s="1106" t="s">
        <v>865</v>
      </c>
      <c r="L388" s="1106" t="s">
        <v>865</v>
      </c>
      <c r="M388" s="1106" t="s">
        <v>865</v>
      </c>
      <c r="N388" s="1106" t="s">
        <v>865</v>
      </c>
      <c r="O388" s="1106" t="s">
        <v>865</v>
      </c>
      <c r="P388" s="1106" t="s">
        <v>865</v>
      </c>
      <c r="Q388" s="1106" t="s">
        <v>865</v>
      </c>
      <c r="R388" s="1106" t="s">
        <v>865</v>
      </c>
      <c r="S388" s="1106" t="s">
        <v>865</v>
      </c>
      <c r="T388" s="1106" t="s">
        <v>865</v>
      </c>
      <c r="U388" s="1106" t="s">
        <v>865</v>
      </c>
      <c r="V388" s="1106" t="s">
        <v>865</v>
      </c>
      <c r="W388" s="1106" t="s">
        <v>865</v>
      </c>
      <c r="X388" s="1106" t="s">
        <v>865</v>
      </c>
      <c r="Y388" s="1106" t="s">
        <v>865</v>
      </c>
      <c r="Z388" s="1106" t="s">
        <v>865</v>
      </c>
      <c r="AA388" s="1106" t="s">
        <v>865</v>
      </c>
      <c r="AB388" s="1106" t="s">
        <v>865</v>
      </c>
      <c r="AC388" s="1106" t="s">
        <v>865</v>
      </c>
      <c r="AD388" s="1106" t="s">
        <v>865</v>
      </c>
      <c r="AE388" s="1106" t="s">
        <v>865</v>
      </c>
      <c r="AF388" s="1106" t="s">
        <v>865</v>
      </c>
      <c r="AG388" s="1106" t="s">
        <v>865</v>
      </c>
      <c r="AH388" s="1106" t="s">
        <v>865</v>
      </c>
      <c r="AI388" s="1106" t="s">
        <v>865</v>
      </c>
      <c r="AJ388" s="1188" t="s">
        <v>865</v>
      </c>
      <c r="AK388" s="3603"/>
      <c r="AL388" s="3606"/>
      <c r="AM388" s="3609"/>
      <c r="AN388" s="1108" t="s">
        <v>1969</v>
      </c>
      <c r="AO388" s="1107" t="s">
        <v>863</v>
      </c>
      <c r="AP388" s="1035"/>
      <c r="AQ388" s="3577"/>
      <c r="AR388" s="3577"/>
    </row>
    <row r="389" spans="2:44" s="1165" customFormat="1" ht="13.5" customHeight="1">
      <c r="B389" s="3580" t="s">
        <v>830</v>
      </c>
      <c r="C389" s="3583" t="s">
        <v>831</v>
      </c>
      <c r="D389" s="1109" t="s">
        <v>1935</v>
      </c>
      <c r="E389" s="1110"/>
      <c r="F389" s="1189"/>
      <c r="G389" s="1175"/>
      <c r="H389" s="1175"/>
      <c r="I389" s="1175"/>
      <c r="J389" s="1175"/>
      <c r="K389" s="1175"/>
      <c r="L389" s="1175"/>
      <c r="M389" s="1175"/>
      <c r="N389" s="1175"/>
      <c r="O389" s="1175"/>
      <c r="P389" s="1175"/>
      <c r="Q389" s="1175"/>
      <c r="R389" s="1175"/>
      <c r="S389" s="1175"/>
      <c r="T389" s="1175"/>
      <c r="U389" s="1175"/>
      <c r="V389" s="1175"/>
      <c r="W389" s="1175"/>
      <c r="X389" s="1175"/>
      <c r="Y389" s="1175"/>
      <c r="Z389" s="1175"/>
      <c r="AA389" s="1175"/>
      <c r="AB389" s="1175"/>
      <c r="AC389" s="1175"/>
      <c r="AD389" s="1175"/>
      <c r="AE389" s="1175"/>
      <c r="AF389" s="1175"/>
      <c r="AG389" s="1175"/>
      <c r="AH389" s="1175"/>
      <c r="AI389" s="1175"/>
      <c r="AJ389" s="1190"/>
      <c r="AK389" s="1114">
        <f>IF(D389="","",COUNT($F$386:$AJ$386)-AL389)</f>
        <v>0</v>
      </c>
      <c r="AL389" s="1115">
        <f>IF(D389="","",AQ389+AR389)</f>
        <v>0</v>
      </c>
      <c r="AM389" s="1115">
        <f>IF(D389="","",COUNTIF(F389:AJ389,"休"))</f>
        <v>0</v>
      </c>
      <c r="AN389" s="1116" t="str">
        <f>IF(D389="","",IFERROR(ROUND(AM389/AK389,3),""))</f>
        <v/>
      </c>
      <c r="AO389" s="3586" t="e">
        <f>ROUND(AVERAGE(AN389:AN404),3)</f>
        <v>#DIV/0!</v>
      </c>
      <c r="AP389" s="1035"/>
      <c r="AQ389" s="1117">
        <f>+COUNTIF(F389:AJ389,"－")</f>
        <v>0</v>
      </c>
      <c r="AR389" s="1117">
        <f>+COUNTIF(F389:AJ389,"外")</f>
        <v>0</v>
      </c>
    </row>
    <row r="390" spans="2:44" s="1165" customFormat="1" ht="13.5" customHeight="1">
      <c r="B390" s="3581"/>
      <c r="C390" s="3584"/>
      <c r="D390" s="1118" t="s">
        <v>1936</v>
      </c>
      <c r="E390" s="1110"/>
      <c r="F390" s="1119"/>
      <c r="G390" s="1120"/>
      <c r="H390" s="1120"/>
      <c r="I390" s="1120"/>
      <c r="J390" s="1120"/>
      <c r="K390" s="1120"/>
      <c r="L390" s="1120"/>
      <c r="M390" s="1120"/>
      <c r="N390" s="1120"/>
      <c r="O390" s="1120"/>
      <c r="P390" s="1120"/>
      <c r="Q390" s="1120"/>
      <c r="R390" s="1120"/>
      <c r="S390" s="1120"/>
      <c r="T390" s="1120"/>
      <c r="U390" s="1120"/>
      <c r="V390" s="1120"/>
      <c r="W390" s="1120"/>
      <c r="X390" s="1120"/>
      <c r="Y390" s="1120"/>
      <c r="Z390" s="1120"/>
      <c r="AA390" s="1120"/>
      <c r="AB390" s="1120"/>
      <c r="AC390" s="1120"/>
      <c r="AD390" s="1120"/>
      <c r="AE390" s="1120"/>
      <c r="AF390" s="1120"/>
      <c r="AG390" s="1120"/>
      <c r="AH390" s="1120"/>
      <c r="AI390" s="1120"/>
      <c r="AJ390" s="1172"/>
      <c r="AK390" s="1114">
        <f t="shared" ref="AK390:AK394" si="266">IF(D390="","",COUNT($F$386:$AJ$386)-AL390)</f>
        <v>0</v>
      </c>
      <c r="AL390" s="1115">
        <f t="shared" ref="AL390:AL394" si="267">IF(D390="","",AQ390+AR390)</f>
        <v>0</v>
      </c>
      <c r="AM390" s="1115">
        <f t="shared" ref="AM390:AM394" si="268">IF(D390="","",COUNTIF(F390:AJ390,"休"))</f>
        <v>0</v>
      </c>
      <c r="AN390" s="1116" t="str">
        <f t="shared" ref="AN390:AN394" si="269">IF(D390="","",IFERROR(ROUND(AM390/AK390,3),""))</f>
        <v/>
      </c>
      <c r="AO390" s="3587"/>
      <c r="AP390" s="1035"/>
      <c r="AQ390" s="1117">
        <f>+COUNTIF(F390:AJ390,"－")</f>
        <v>0</v>
      </c>
      <c r="AR390" s="1117">
        <f>+COUNTIF(F390:AJ390,"外")</f>
        <v>0</v>
      </c>
    </row>
    <row r="391" spans="2:44" s="1165" customFormat="1">
      <c r="B391" s="3581"/>
      <c r="C391" s="3584"/>
      <c r="D391" s="1124" t="s">
        <v>1937</v>
      </c>
      <c r="E391" s="1110"/>
      <c r="F391" s="1119"/>
      <c r="G391" s="1120"/>
      <c r="H391" s="1120"/>
      <c r="I391" s="1120"/>
      <c r="J391" s="1120"/>
      <c r="K391" s="1120"/>
      <c r="L391" s="1120"/>
      <c r="M391" s="1120"/>
      <c r="N391" s="1120"/>
      <c r="O391" s="1120"/>
      <c r="P391" s="1120"/>
      <c r="Q391" s="1120"/>
      <c r="R391" s="1120"/>
      <c r="S391" s="1120"/>
      <c r="T391" s="1120"/>
      <c r="U391" s="1120"/>
      <c r="V391" s="1120"/>
      <c r="W391" s="1120"/>
      <c r="X391" s="1120"/>
      <c r="Y391" s="1120"/>
      <c r="Z391" s="1120"/>
      <c r="AA391" s="1120"/>
      <c r="AB391" s="1120"/>
      <c r="AC391" s="1120"/>
      <c r="AD391" s="1120"/>
      <c r="AE391" s="1120"/>
      <c r="AF391" s="1120"/>
      <c r="AG391" s="1120"/>
      <c r="AH391" s="1120"/>
      <c r="AI391" s="1120"/>
      <c r="AJ391" s="1172"/>
      <c r="AK391" s="1114">
        <f t="shared" si="266"/>
        <v>0</v>
      </c>
      <c r="AL391" s="1115">
        <f t="shared" si="267"/>
        <v>0</v>
      </c>
      <c r="AM391" s="1115">
        <f t="shared" si="268"/>
        <v>0</v>
      </c>
      <c r="AN391" s="1116" t="str">
        <f t="shared" si="269"/>
        <v/>
      </c>
      <c r="AO391" s="3587"/>
      <c r="AP391" s="1035"/>
      <c r="AQ391" s="1117">
        <f>+COUNTIF(F391:AJ391,"－")</f>
        <v>0</v>
      </c>
      <c r="AR391" s="1117">
        <f t="shared" ref="AR391:AR394" si="270">+COUNTIF(F391:AJ391,"外")</f>
        <v>0</v>
      </c>
    </row>
    <row r="392" spans="2:44" s="1165" customFormat="1">
      <c r="B392" s="3581"/>
      <c r="C392" s="3584"/>
      <c r="D392" s="1124" t="s">
        <v>1938</v>
      </c>
      <c r="E392" s="1125"/>
      <c r="F392" s="1119"/>
      <c r="G392" s="1120"/>
      <c r="H392" s="1120"/>
      <c r="I392" s="1120"/>
      <c r="J392" s="1120"/>
      <c r="K392" s="1120"/>
      <c r="L392" s="1120"/>
      <c r="M392" s="1120"/>
      <c r="N392" s="1120"/>
      <c r="O392" s="1120"/>
      <c r="P392" s="1120"/>
      <c r="Q392" s="1120"/>
      <c r="R392" s="1120"/>
      <c r="S392" s="1120"/>
      <c r="T392" s="1120"/>
      <c r="U392" s="1120"/>
      <c r="V392" s="1120"/>
      <c r="W392" s="1120"/>
      <c r="X392" s="1120"/>
      <c r="Y392" s="1120"/>
      <c r="Z392" s="1120"/>
      <c r="AA392" s="1120"/>
      <c r="AB392" s="1120"/>
      <c r="AC392" s="1120"/>
      <c r="AD392" s="1120"/>
      <c r="AE392" s="1120"/>
      <c r="AF392" s="1120"/>
      <c r="AG392" s="1120"/>
      <c r="AH392" s="1120"/>
      <c r="AI392" s="1120"/>
      <c r="AJ392" s="1172"/>
      <c r="AK392" s="1114">
        <f t="shared" si="266"/>
        <v>0</v>
      </c>
      <c r="AL392" s="1115">
        <f t="shared" si="267"/>
        <v>0</v>
      </c>
      <c r="AM392" s="1115">
        <f t="shared" si="268"/>
        <v>0</v>
      </c>
      <c r="AN392" s="1116" t="str">
        <f t="shared" si="269"/>
        <v/>
      </c>
      <c r="AO392" s="3587"/>
      <c r="AP392" s="1035"/>
      <c r="AQ392" s="1117">
        <f>+COUNTIF(F392:AJ392,"－")</f>
        <v>0</v>
      </c>
      <c r="AR392" s="1117">
        <f t="shared" si="270"/>
        <v>0</v>
      </c>
    </row>
    <row r="393" spans="2:44" s="1165" customFormat="1">
      <c r="B393" s="3581"/>
      <c r="C393" s="3584"/>
      <c r="D393" s="1124" t="s">
        <v>1939</v>
      </c>
      <c r="E393" s="1110"/>
      <c r="F393" s="1119"/>
      <c r="G393" s="1120"/>
      <c r="H393" s="1120"/>
      <c r="I393" s="1120"/>
      <c r="J393" s="1120"/>
      <c r="K393" s="1120"/>
      <c r="L393" s="1120"/>
      <c r="M393" s="1120"/>
      <c r="N393" s="1120"/>
      <c r="O393" s="1120"/>
      <c r="P393" s="1120"/>
      <c r="Q393" s="1120"/>
      <c r="R393" s="1120"/>
      <c r="S393" s="1120"/>
      <c r="T393" s="1120"/>
      <c r="U393" s="1120"/>
      <c r="V393" s="1120"/>
      <c r="W393" s="1120"/>
      <c r="X393" s="1120"/>
      <c r="Y393" s="1120"/>
      <c r="Z393" s="1120"/>
      <c r="AA393" s="1120"/>
      <c r="AB393" s="1120"/>
      <c r="AC393" s="1120"/>
      <c r="AD393" s="1120"/>
      <c r="AE393" s="1120"/>
      <c r="AF393" s="1120"/>
      <c r="AG393" s="1120"/>
      <c r="AH393" s="1120"/>
      <c r="AI393" s="1120"/>
      <c r="AJ393" s="1172"/>
      <c r="AK393" s="1114">
        <f t="shared" si="266"/>
        <v>0</v>
      </c>
      <c r="AL393" s="1115">
        <f t="shared" si="267"/>
        <v>0</v>
      </c>
      <c r="AM393" s="1115">
        <f t="shared" si="268"/>
        <v>0</v>
      </c>
      <c r="AN393" s="1116" t="str">
        <f t="shared" si="269"/>
        <v/>
      </c>
      <c r="AO393" s="3587"/>
      <c r="AP393" s="1035"/>
      <c r="AQ393" s="1117">
        <f t="shared" ref="AQ393:AQ394" si="271">+COUNTIF(F393:AJ393,"－")</f>
        <v>0</v>
      </c>
      <c r="AR393" s="1117">
        <f t="shared" si="270"/>
        <v>0</v>
      </c>
    </row>
    <row r="394" spans="2:44" s="1165" customFormat="1">
      <c r="B394" s="3582"/>
      <c r="C394" s="3585"/>
      <c r="D394" s="1126">
        <f>E$29</f>
        <v>0</v>
      </c>
      <c r="E394" s="1127"/>
      <c r="F394" s="1191"/>
      <c r="G394" s="1180"/>
      <c r="H394" s="1180"/>
      <c r="I394" s="1180"/>
      <c r="J394" s="1180"/>
      <c r="K394" s="1180"/>
      <c r="L394" s="1180"/>
      <c r="M394" s="1180"/>
      <c r="N394" s="1180"/>
      <c r="O394" s="1180"/>
      <c r="P394" s="1180"/>
      <c r="Q394" s="1180"/>
      <c r="R394" s="1180"/>
      <c r="S394" s="1180"/>
      <c r="T394" s="1180"/>
      <c r="U394" s="1180"/>
      <c r="V394" s="1180"/>
      <c r="W394" s="1180"/>
      <c r="X394" s="1180"/>
      <c r="Y394" s="1180"/>
      <c r="Z394" s="1180"/>
      <c r="AA394" s="1180"/>
      <c r="AB394" s="1180"/>
      <c r="AC394" s="1180"/>
      <c r="AD394" s="1180"/>
      <c r="AE394" s="1180"/>
      <c r="AF394" s="1180"/>
      <c r="AG394" s="1180"/>
      <c r="AH394" s="1180"/>
      <c r="AI394" s="1180"/>
      <c r="AJ394" s="1192"/>
      <c r="AK394" s="1114">
        <f t="shared" si="266"/>
        <v>0</v>
      </c>
      <c r="AL394" s="1115">
        <f t="shared" si="267"/>
        <v>0</v>
      </c>
      <c r="AM394" s="1132">
        <f t="shared" si="268"/>
        <v>0</v>
      </c>
      <c r="AN394" s="1116" t="str">
        <f t="shared" si="269"/>
        <v/>
      </c>
      <c r="AO394" s="3587"/>
      <c r="AP394" s="1035"/>
      <c r="AQ394" s="1117">
        <f t="shared" si="271"/>
        <v>0</v>
      </c>
      <c r="AR394" s="1117">
        <f t="shared" si="270"/>
        <v>0</v>
      </c>
    </row>
    <row r="395" spans="2:44" s="1165" customFormat="1" ht="14.4">
      <c r="B395" s="3580" t="s">
        <v>832</v>
      </c>
      <c r="C395" s="3583" t="s">
        <v>833</v>
      </c>
      <c r="D395" s="1103" t="s">
        <v>1954</v>
      </c>
      <c r="E395" s="1133" t="s">
        <v>1948</v>
      </c>
      <c r="F395" s="1105" t="s">
        <v>1965</v>
      </c>
      <c r="G395" s="1106" t="s">
        <v>1965</v>
      </c>
      <c r="H395" s="1106" t="s">
        <v>1966</v>
      </c>
      <c r="I395" s="1106" t="s">
        <v>1965</v>
      </c>
      <c r="J395" s="1106" t="s">
        <v>1964</v>
      </c>
      <c r="K395" s="1106" t="s">
        <v>1964</v>
      </c>
      <c r="L395" s="1106" t="s">
        <v>1964</v>
      </c>
      <c r="M395" s="1106" t="s">
        <v>1966</v>
      </c>
      <c r="N395" s="1106" t="s">
        <v>1965</v>
      </c>
      <c r="O395" s="1106" t="s">
        <v>1966</v>
      </c>
      <c r="P395" s="1106" t="s">
        <v>1965</v>
      </c>
      <c r="Q395" s="1106" t="s">
        <v>1965</v>
      </c>
      <c r="R395" s="1106" t="s">
        <v>1965</v>
      </c>
      <c r="S395" s="1106" t="s">
        <v>1964</v>
      </c>
      <c r="T395" s="1106" t="s">
        <v>1965</v>
      </c>
      <c r="U395" s="1106" t="s">
        <v>1965</v>
      </c>
      <c r="V395" s="1106" t="s">
        <v>1966</v>
      </c>
      <c r="W395" s="1106" t="s">
        <v>1966</v>
      </c>
      <c r="X395" s="1106" t="s">
        <v>1965</v>
      </c>
      <c r="Y395" s="1106" t="s">
        <v>1964</v>
      </c>
      <c r="Z395" s="1106" t="s">
        <v>1966</v>
      </c>
      <c r="AA395" s="1106" t="s">
        <v>1967</v>
      </c>
      <c r="AB395" s="1106" t="s">
        <v>1964</v>
      </c>
      <c r="AC395" s="1106" t="s">
        <v>1965</v>
      </c>
      <c r="AD395" s="1106" t="s">
        <v>1964</v>
      </c>
      <c r="AE395" s="1106" t="s">
        <v>1964</v>
      </c>
      <c r="AF395" s="1106" t="s">
        <v>1965</v>
      </c>
      <c r="AG395" s="1106" t="s">
        <v>1964</v>
      </c>
      <c r="AH395" s="1106" t="s">
        <v>1964</v>
      </c>
      <c r="AI395" s="1106" t="s">
        <v>1964</v>
      </c>
      <c r="AJ395" s="1188" t="s">
        <v>1964</v>
      </c>
      <c r="AK395" s="1135"/>
      <c r="AL395" s="1117"/>
      <c r="AM395" s="1136"/>
      <c r="AN395" s="1137"/>
      <c r="AO395" s="3587"/>
      <c r="AP395" s="1035"/>
      <c r="AQ395" s="1039"/>
      <c r="AR395" s="1039"/>
    </row>
    <row r="396" spans="2:44" s="1165" customFormat="1">
      <c r="B396" s="3581"/>
      <c r="C396" s="3584"/>
      <c r="D396" s="1138" t="s">
        <v>1935</v>
      </c>
      <c r="E396" s="1110"/>
      <c r="F396" s="1179"/>
      <c r="G396" s="1130"/>
      <c r="H396" s="1130"/>
      <c r="I396" s="1130"/>
      <c r="J396" s="1130"/>
      <c r="K396" s="1130"/>
      <c r="L396" s="1130"/>
      <c r="M396" s="1130"/>
      <c r="N396" s="1130"/>
      <c r="O396" s="1130"/>
      <c r="P396" s="1130"/>
      <c r="Q396" s="1130"/>
      <c r="R396" s="1130"/>
      <c r="S396" s="1130"/>
      <c r="T396" s="1130"/>
      <c r="U396" s="1130"/>
      <c r="V396" s="1130"/>
      <c r="W396" s="1130"/>
      <c r="X396" s="1130"/>
      <c r="Y396" s="1130"/>
      <c r="Z396" s="1130"/>
      <c r="AA396" s="1130"/>
      <c r="AB396" s="1130"/>
      <c r="AC396" s="1130"/>
      <c r="AD396" s="1130"/>
      <c r="AE396" s="1130"/>
      <c r="AF396" s="1130"/>
      <c r="AG396" s="1130"/>
      <c r="AH396" s="1130"/>
      <c r="AI396" s="1130"/>
      <c r="AJ396" s="1193"/>
      <c r="AK396" s="1114">
        <f>IF(D396="","",COUNT($F$386:$AJ$386)-AL396)</f>
        <v>0</v>
      </c>
      <c r="AL396" s="1115">
        <f>IF(D396="","",AQ396+AR396)</f>
        <v>0</v>
      </c>
      <c r="AM396" s="1115">
        <f>IF(D396="","",COUNTIF(F396:AJ396,"休"))</f>
        <v>0</v>
      </c>
      <c r="AN396" s="1116" t="str">
        <f>IF(D396="","",IFERROR(ROUND(AM396/AK396,3),""))</f>
        <v/>
      </c>
      <c r="AO396" s="3587"/>
      <c r="AP396" s="1035"/>
      <c r="AQ396" s="1117">
        <f>+COUNTIF(F396:AJ396,"－")</f>
        <v>0</v>
      </c>
      <c r="AR396" s="1117">
        <f>+COUNTIF(F396:AJ396,"外")</f>
        <v>0</v>
      </c>
    </row>
    <row r="397" spans="2:44" s="1165" customFormat="1">
      <c r="B397" s="3581"/>
      <c r="C397" s="3584"/>
      <c r="D397" s="1118" t="s">
        <v>1936</v>
      </c>
      <c r="E397" s="1139"/>
      <c r="F397" s="1119"/>
      <c r="G397" s="1120"/>
      <c r="H397" s="1120"/>
      <c r="I397" s="1120"/>
      <c r="J397" s="1120"/>
      <c r="K397" s="1120"/>
      <c r="L397" s="1120"/>
      <c r="M397" s="1120"/>
      <c r="N397" s="1120"/>
      <c r="O397" s="1120"/>
      <c r="P397" s="1120"/>
      <c r="Q397" s="1120"/>
      <c r="R397" s="1120"/>
      <c r="S397" s="1120"/>
      <c r="T397" s="1120"/>
      <c r="U397" s="1120"/>
      <c r="V397" s="1120"/>
      <c r="W397" s="1120"/>
      <c r="X397" s="1120"/>
      <c r="Y397" s="1120"/>
      <c r="Z397" s="1120"/>
      <c r="AA397" s="1120"/>
      <c r="AB397" s="1120"/>
      <c r="AC397" s="1120"/>
      <c r="AD397" s="1120"/>
      <c r="AE397" s="1120"/>
      <c r="AF397" s="1120"/>
      <c r="AG397" s="1120"/>
      <c r="AH397" s="1120"/>
      <c r="AI397" s="1120"/>
      <c r="AJ397" s="1172"/>
      <c r="AK397" s="1114">
        <f t="shared" ref="AK397:AK399" si="272">IF(D397="","",COUNT($F$386:$AJ$386)-AL397)</f>
        <v>0</v>
      </c>
      <c r="AL397" s="1115">
        <f t="shared" ref="AL397:AL399" si="273">IF(D397="","",AQ397+AR397)</f>
        <v>0</v>
      </c>
      <c r="AM397" s="1115">
        <f t="shared" ref="AM397:AM399" si="274">IF(D397="","",COUNTIF(F397:AJ397,"休"))</f>
        <v>0</v>
      </c>
      <c r="AN397" s="1116" t="str">
        <f t="shared" ref="AN397:AN399" si="275">IF(D397="","",IFERROR(ROUND(AM397/AK397,3),""))</f>
        <v/>
      </c>
      <c r="AO397" s="3587"/>
      <c r="AP397" s="1035"/>
      <c r="AQ397" s="1117">
        <f>+COUNTIF(F397:AJ397,"－")</f>
        <v>0</v>
      </c>
      <c r="AR397" s="1117">
        <f>+COUNTIF(F397:AJ397,"外")</f>
        <v>0</v>
      </c>
    </row>
    <row r="398" spans="2:44" s="1165" customFormat="1">
      <c r="B398" s="3581"/>
      <c r="C398" s="3584"/>
      <c r="D398" s="1035"/>
      <c r="E398" s="1139"/>
      <c r="F398" s="1119"/>
      <c r="G398" s="1120"/>
      <c r="H398" s="1120"/>
      <c r="I398" s="1120"/>
      <c r="J398" s="1120"/>
      <c r="K398" s="1120"/>
      <c r="L398" s="1120"/>
      <c r="M398" s="1120"/>
      <c r="N398" s="1120"/>
      <c r="O398" s="1120"/>
      <c r="P398" s="1120"/>
      <c r="Q398" s="1120"/>
      <c r="R398" s="1120"/>
      <c r="S398" s="1120"/>
      <c r="T398" s="1120"/>
      <c r="U398" s="1120"/>
      <c r="V398" s="1120"/>
      <c r="W398" s="1120"/>
      <c r="X398" s="1120"/>
      <c r="Y398" s="1120"/>
      <c r="Z398" s="1120"/>
      <c r="AA398" s="1120"/>
      <c r="AB398" s="1120"/>
      <c r="AC398" s="1120"/>
      <c r="AD398" s="1120"/>
      <c r="AE398" s="1120"/>
      <c r="AF398" s="1120"/>
      <c r="AG398" s="1120"/>
      <c r="AH398" s="1120"/>
      <c r="AI398" s="1120"/>
      <c r="AJ398" s="1172"/>
      <c r="AK398" s="1114" t="str">
        <f t="shared" si="272"/>
        <v/>
      </c>
      <c r="AL398" s="1115" t="str">
        <f t="shared" si="273"/>
        <v/>
      </c>
      <c r="AM398" s="1115" t="str">
        <f t="shared" si="274"/>
        <v/>
      </c>
      <c r="AN398" s="1116" t="str">
        <f t="shared" si="275"/>
        <v/>
      </c>
      <c r="AO398" s="3587"/>
      <c r="AP398" s="1035"/>
      <c r="AQ398" s="1117">
        <f>+COUNTIF(F398:AJ398,"－")</f>
        <v>0</v>
      </c>
      <c r="AR398" s="1117">
        <f>+COUNTIF(F398:AJ398,"外")</f>
        <v>0</v>
      </c>
    </row>
    <row r="399" spans="2:44" s="1165" customFormat="1">
      <c r="B399" s="3581"/>
      <c r="C399" s="3585"/>
      <c r="D399" s="1140"/>
      <c r="E399" s="1141"/>
      <c r="F399" s="1191"/>
      <c r="G399" s="1180"/>
      <c r="H399" s="1180"/>
      <c r="I399" s="1180"/>
      <c r="J399" s="1180"/>
      <c r="K399" s="1180"/>
      <c r="L399" s="1180"/>
      <c r="M399" s="1180"/>
      <c r="N399" s="1180"/>
      <c r="O399" s="1180"/>
      <c r="P399" s="1180"/>
      <c r="Q399" s="1180"/>
      <c r="R399" s="1180"/>
      <c r="S399" s="1180"/>
      <c r="T399" s="1180"/>
      <c r="U399" s="1180"/>
      <c r="V399" s="1180"/>
      <c r="W399" s="1180"/>
      <c r="X399" s="1180"/>
      <c r="Y399" s="1180"/>
      <c r="Z399" s="1180"/>
      <c r="AA399" s="1180"/>
      <c r="AB399" s="1180"/>
      <c r="AC399" s="1180"/>
      <c r="AD399" s="1180"/>
      <c r="AE399" s="1180"/>
      <c r="AF399" s="1180"/>
      <c r="AG399" s="1180"/>
      <c r="AH399" s="1180"/>
      <c r="AI399" s="1180"/>
      <c r="AJ399" s="1192"/>
      <c r="AK399" s="1114" t="str">
        <f t="shared" si="272"/>
        <v/>
      </c>
      <c r="AL399" s="1115" t="str">
        <f t="shared" si="273"/>
        <v/>
      </c>
      <c r="AM399" s="1115" t="str">
        <f t="shared" si="274"/>
        <v/>
      </c>
      <c r="AN399" s="1116" t="str">
        <f t="shared" si="275"/>
        <v/>
      </c>
      <c r="AO399" s="3587"/>
      <c r="AP399" s="1035"/>
      <c r="AQ399" s="1117">
        <f>+COUNTIF(F399:AJ399,"－")</f>
        <v>0</v>
      </c>
      <c r="AR399" s="1117">
        <f>+COUNTIF(F399:AJ399,"外")</f>
        <v>0</v>
      </c>
    </row>
    <row r="400" spans="2:44" s="1165" customFormat="1" ht="14.4">
      <c r="B400" s="3581"/>
      <c r="C400" s="3583" t="s">
        <v>834</v>
      </c>
      <c r="D400" s="1103" t="s">
        <v>1951</v>
      </c>
      <c r="E400" s="1143" t="s">
        <v>1948</v>
      </c>
      <c r="F400" s="1105" t="s">
        <v>865</v>
      </c>
      <c r="G400" s="1106" t="s">
        <v>865</v>
      </c>
      <c r="H400" s="1106" t="s">
        <v>865</v>
      </c>
      <c r="I400" s="1106" t="s">
        <v>865</v>
      </c>
      <c r="J400" s="1106" t="s">
        <v>865</v>
      </c>
      <c r="K400" s="1106" t="s">
        <v>865</v>
      </c>
      <c r="L400" s="1106" t="s">
        <v>865</v>
      </c>
      <c r="M400" s="1106" t="s">
        <v>865</v>
      </c>
      <c r="N400" s="1106" t="s">
        <v>865</v>
      </c>
      <c r="O400" s="1106" t="s">
        <v>865</v>
      </c>
      <c r="P400" s="1106" t="s">
        <v>865</v>
      </c>
      <c r="Q400" s="1106" t="s">
        <v>865</v>
      </c>
      <c r="R400" s="1106" t="s">
        <v>865</v>
      </c>
      <c r="S400" s="1106" t="s">
        <v>865</v>
      </c>
      <c r="T400" s="1106" t="s">
        <v>865</v>
      </c>
      <c r="U400" s="1106" t="s">
        <v>865</v>
      </c>
      <c r="V400" s="1106" t="s">
        <v>865</v>
      </c>
      <c r="W400" s="1106" t="s">
        <v>865</v>
      </c>
      <c r="X400" s="1106" t="s">
        <v>865</v>
      </c>
      <c r="Y400" s="1106" t="s">
        <v>865</v>
      </c>
      <c r="Z400" s="1106" t="s">
        <v>865</v>
      </c>
      <c r="AA400" s="1106" t="s">
        <v>865</v>
      </c>
      <c r="AB400" s="1106" t="s">
        <v>865</v>
      </c>
      <c r="AC400" s="1106" t="s">
        <v>865</v>
      </c>
      <c r="AD400" s="1106" t="s">
        <v>865</v>
      </c>
      <c r="AE400" s="1106" t="s">
        <v>865</v>
      </c>
      <c r="AF400" s="1106" t="s">
        <v>865</v>
      </c>
      <c r="AG400" s="1106" t="s">
        <v>865</v>
      </c>
      <c r="AH400" s="1106" t="s">
        <v>865</v>
      </c>
      <c r="AI400" s="1106" t="s">
        <v>865</v>
      </c>
      <c r="AJ400" s="1188" t="s">
        <v>865</v>
      </c>
      <c r="AK400" s="1135"/>
      <c r="AL400" s="1117"/>
      <c r="AM400" s="1144"/>
      <c r="AN400" s="1137"/>
      <c r="AO400" s="3587"/>
      <c r="AP400" s="1035"/>
      <c r="AQ400" s="1039"/>
      <c r="AR400" s="1039"/>
    </row>
    <row r="401" spans="2:44" s="1165" customFormat="1">
      <c r="B401" s="3581"/>
      <c r="C401" s="3584"/>
      <c r="D401" s="1145" t="s">
        <v>1936</v>
      </c>
      <c r="E401" s="1110"/>
      <c r="F401" s="1179"/>
      <c r="G401" s="1130"/>
      <c r="H401" s="1130"/>
      <c r="I401" s="1130"/>
      <c r="J401" s="1130"/>
      <c r="K401" s="1130"/>
      <c r="L401" s="1130"/>
      <c r="M401" s="1130"/>
      <c r="N401" s="1130"/>
      <c r="O401" s="1130"/>
      <c r="P401" s="1130"/>
      <c r="Q401" s="1130"/>
      <c r="R401" s="1130"/>
      <c r="S401" s="1130"/>
      <c r="T401" s="1130"/>
      <c r="U401" s="1130"/>
      <c r="V401" s="1130"/>
      <c r="W401" s="1130"/>
      <c r="X401" s="1130"/>
      <c r="Y401" s="1130"/>
      <c r="Z401" s="1130"/>
      <c r="AA401" s="1130"/>
      <c r="AB401" s="1130"/>
      <c r="AC401" s="1130"/>
      <c r="AD401" s="1130"/>
      <c r="AE401" s="1130"/>
      <c r="AF401" s="1130"/>
      <c r="AG401" s="1130"/>
      <c r="AH401" s="1130"/>
      <c r="AI401" s="1130"/>
      <c r="AJ401" s="1193"/>
      <c r="AK401" s="1114">
        <f>IF(D401="","",COUNT($F$386:$AJ$386)-AL401)</f>
        <v>0</v>
      </c>
      <c r="AL401" s="1115">
        <f>IF(D401="","",AQ401+AR401)</f>
        <v>0</v>
      </c>
      <c r="AM401" s="1115">
        <f>IF(D401="","",COUNTIF(F401:AJ401,"休"))</f>
        <v>0</v>
      </c>
      <c r="AN401" s="1116" t="str">
        <f>IF(D401="","",IFERROR(ROUND(AM401/AK401,3),""))</f>
        <v/>
      </c>
      <c r="AO401" s="3587"/>
      <c r="AP401" s="1035"/>
      <c r="AQ401" s="1117">
        <f>+COUNTIF(F401:AJ401,"－")</f>
        <v>0</v>
      </c>
      <c r="AR401" s="1117">
        <f>+COUNTIF(F401:AJ401,"外")</f>
        <v>0</v>
      </c>
    </row>
    <row r="402" spans="2:44" s="1165" customFormat="1">
      <c r="B402" s="3581"/>
      <c r="C402" s="3584"/>
      <c r="D402" s="1035"/>
      <c r="E402" s="1139"/>
      <c r="F402" s="1119"/>
      <c r="G402" s="1120"/>
      <c r="H402" s="1120"/>
      <c r="I402" s="1120"/>
      <c r="J402" s="1120"/>
      <c r="K402" s="1120"/>
      <c r="L402" s="1120"/>
      <c r="M402" s="1120"/>
      <c r="N402" s="1120"/>
      <c r="O402" s="1120"/>
      <c r="P402" s="1120"/>
      <c r="Q402" s="1120"/>
      <c r="R402" s="1120"/>
      <c r="S402" s="1120"/>
      <c r="T402" s="1120"/>
      <c r="U402" s="1120"/>
      <c r="V402" s="1120"/>
      <c r="W402" s="1120"/>
      <c r="X402" s="1120"/>
      <c r="Y402" s="1120"/>
      <c r="Z402" s="1120"/>
      <c r="AA402" s="1120"/>
      <c r="AB402" s="1120"/>
      <c r="AC402" s="1120"/>
      <c r="AD402" s="1120"/>
      <c r="AE402" s="1120"/>
      <c r="AF402" s="1120"/>
      <c r="AG402" s="1120"/>
      <c r="AH402" s="1120"/>
      <c r="AI402" s="1120"/>
      <c r="AJ402" s="1172"/>
      <c r="AK402" s="1114" t="str">
        <f t="shared" ref="AK402:AK404" si="276">IF(D402="","",COUNT($F$386:$AJ$386)-AL402)</f>
        <v/>
      </c>
      <c r="AL402" s="1115" t="str">
        <f t="shared" ref="AL402:AL404" si="277">IF(D402="","",AQ402+AR402)</f>
        <v/>
      </c>
      <c r="AM402" s="1115" t="str">
        <f t="shared" ref="AM402:AM404" si="278">IF(D402="","",COUNTIF(F402:AJ402,"休"))</f>
        <v/>
      </c>
      <c r="AN402" s="1116" t="str">
        <f t="shared" ref="AN402:AN404" si="279">IF(D402="","",IFERROR(ROUND(AM402/AK402,3),""))</f>
        <v/>
      </c>
      <c r="AO402" s="3587"/>
      <c r="AP402" s="1035"/>
      <c r="AQ402" s="1117">
        <f>+COUNTIF(F402:AJ402,"－")</f>
        <v>0</v>
      </c>
      <c r="AR402" s="1117">
        <f>+COUNTIF(F402:AJ402,"外")</f>
        <v>0</v>
      </c>
    </row>
    <row r="403" spans="2:44" s="1165" customFormat="1">
      <c r="B403" s="3581"/>
      <c r="C403" s="3584"/>
      <c r="D403" s="1147"/>
      <c r="E403" s="1139"/>
      <c r="F403" s="1119"/>
      <c r="G403" s="1120"/>
      <c r="H403" s="1120"/>
      <c r="I403" s="1120"/>
      <c r="J403" s="1120"/>
      <c r="K403" s="1120"/>
      <c r="L403" s="1120"/>
      <c r="M403" s="1120"/>
      <c r="N403" s="1120"/>
      <c r="O403" s="1120"/>
      <c r="P403" s="1120"/>
      <c r="Q403" s="1120"/>
      <c r="R403" s="1120"/>
      <c r="S403" s="1120"/>
      <c r="T403" s="1120"/>
      <c r="U403" s="1120"/>
      <c r="V403" s="1120"/>
      <c r="W403" s="1120"/>
      <c r="X403" s="1120"/>
      <c r="Y403" s="1120"/>
      <c r="Z403" s="1120"/>
      <c r="AA403" s="1120"/>
      <c r="AB403" s="1120"/>
      <c r="AC403" s="1120"/>
      <c r="AD403" s="1120"/>
      <c r="AE403" s="1120"/>
      <c r="AF403" s="1120"/>
      <c r="AG403" s="1120"/>
      <c r="AH403" s="1120"/>
      <c r="AI403" s="1120"/>
      <c r="AJ403" s="1172"/>
      <c r="AK403" s="1114" t="str">
        <f t="shared" si="276"/>
        <v/>
      </c>
      <c r="AL403" s="1115" t="str">
        <f t="shared" si="277"/>
        <v/>
      </c>
      <c r="AM403" s="1115" t="str">
        <f t="shared" si="278"/>
        <v/>
      </c>
      <c r="AN403" s="1116" t="str">
        <f t="shared" si="279"/>
        <v/>
      </c>
      <c r="AO403" s="3587"/>
      <c r="AP403" s="1035"/>
      <c r="AQ403" s="1117">
        <f>+COUNTIF(F403:AJ403,"－")</f>
        <v>0</v>
      </c>
      <c r="AR403" s="1117">
        <f>+COUNTIF(F403:AJ403,"外")</f>
        <v>0</v>
      </c>
    </row>
    <row r="404" spans="2:44" s="1165" customFormat="1" ht="13.8" thickBot="1">
      <c r="B404" s="3582"/>
      <c r="C404" s="3585"/>
      <c r="D404" s="1140"/>
      <c r="E404" s="1141"/>
      <c r="F404" s="1191"/>
      <c r="G404" s="1180"/>
      <c r="H404" s="1180"/>
      <c r="I404" s="1180"/>
      <c r="J404" s="1180"/>
      <c r="K404" s="1180"/>
      <c r="L404" s="1180"/>
      <c r="M404" s="1180"/>
      <c r="N404" s="1180"/>
      <c r="O404" s="1180"/>
      <c r="P404" s="1180"/>
      <c r="Q404" s="1180"/>
      <c r="R404" s="1180"/>
      <c r="S404" s="1180"/>
      <c r="T404" s="1180"/>
      <c r="U404" s="1180"/>
      <c r="V404" s="1180"/>
      <c r="W404" s="1180"/>
      <c r="X404" s="1180"/>
      <c r="Y404" s="1180"/>
      <c r="Z404" s="1180"/>
      <c r="AA404" s="1180"/>
      <c r="AB404" s="1180"/>
      <c r="AC404" s="1180"/>
      <c r="AD404" s="1180"/>
      <c r="AE404" s="1180"/>
      <c r="AF404" s="1180"/>
      <c r="AG404" s="1180"/>
      <c r="AH404" s="1180"/>
      <c r="AI404" s="1180"/>
      <c r="AJ404" s="1192"/>
      <c r="AK404" s="1150" t="str">
        <f t="shared" si="276"/>
        <v/>
      </c>
      <c r="AL404" s="1132" t="str">
        <f t="shared" si="277"/>
        <v/>
      </c>
      <c r="AM404" s="1132" t="str">
        <f t="shared" si="278"/>
        <v/>
      </c>
      <c r="AN404" s="1116" t="str">
        <f t="shared" si="279"/>
        <v/>
      </c>
      <c r="AO404" s="3588"/>
      <c r="AP404" s="1035"/>
      <c r="AQ404" s="1117">
        <f>+COUNTIF(F404:AJ404,"－")</f>
        <v>0</v>
      </c>
      <c r="AR404" s="1117">
        <f>+COUNTIF(F404:AJ404,"外")</f>
        <v>0</v>
      </c>
    </row>
    <row r="405" spans="2:44" s="1165" customFormat="1" ht="13.8" thickBot="1">
      <c r="B405" s="1152"/>
      <c r="C405" s="1153"/>
      <c r="D405" s="1147"/>
      <c r="E405" s="1089"/>
      <c r="F405" s="1113"/>
      <c r="G405" s="1113"/>
      <c r="H405" s="1113"/>
      <c r="I405" s="1113"/>
      <c r="J405" s="1113"/>
      <c r="K405" s="1113"/>
      <c r="L405" s="1113"/>
      <c r="M405" s="1113"/>
      <c r="N405" s="1113"/>
      <c r="O405" s="1113"/>
      <c r="P405" s="1113"/>
      <c r="Q405" s="1113"/>
      <c r="R405" s="1113"/>
      <c r="S405" s="1113"/>
      <c r="T405" s="1113"/>
      <c r="U405" s="1113"/>
      <c r="V405" s="1113"/>
      <c r="W405" s="1113"/>
      <c r="X405" s="1113"/>
      <c r="Y405" s="1113"/>
      <c r="Z405" s="1113"/>
      <c r="AA405" s="1113"/>
      <c r="AB405" s="1113"/>
      <c r="AC405" s="1113"/>
      <c r="AD405" s="1113"/>
      <c r="AE405" s="1113"/>
      <c r="AF405" s="1113"/>
      <c r="AG405" s="1113"/>
      <c r="AH405" s="1113"/>
      <c r="AI405" s="1113"/>
      <c r="AJ405" s="1113"/>
      <c r="AK405" s="1154"/>
      <c r="AL405" s="1155"/>
      <c r="AM405" s="1155"/>
      <c r="AN405" s="1156" t="s">
        <v>1952</v>
      </c>
      <c r="AO405" s="1157" t="e">
        <f>IF(AO389&gt;=0.285,"OK","NG")</f>
        <v>#DIV/0!</v>
      </c>
      <c r="AP405" s="1035"/>
      <c r="AQ405" s="1155"/>
      <c r="AR405" s="1155"/>
    </row>
    <row r="406" spans="2:44" s="1165" customFormat="1">
      <c r="E406" s="1184"/>
      <c r="F406" s="1184"/>
      <c r="G406" s="1184"/>
      <c r="H406" s="1184"/>
      <c r="I406" s="1184"/>
      <c r="J406" s="1184"/>
      <c r="K406" s="1184"/>
      <c r="L406" s="1184"/>
      <c r="M406" s="1184"/>
      <c r="N406" s="1184"/>
      <c r="O406" s="1184"/>
      <c r="P406" s="1184"/>
      <c r="Q406" s="1184"/>
      <c r="R406" s="1184"/>
      <c r="S406" s="1184"/>
      <c r="T406" s="1184"/>
      <c r="U406" s="1184"/>
      <c r="V406" s="1184"/>
      <c r="W406" s="1184"/>
      <c r="X406" s="1184"/>
      <c r="Y406" s="1184"/>
      <c r="Z406" s="1184"/>
      <c r="AA406" s="1184"/>
      <c r="AB406" s="1184"/>
      <c r="AC406" s="1184"/>
      <c r="AD406" s="1184"/>
      <c r="AE406" s="1184"/>
      <c r="AF406" s="1184"/>
      <c r="AG406" s="1184"/>
      <c r="AH406" s="1184"/>
      <c r="AI406" s="1184"/>
      <c r="AJ406" s="1184"/>
      <c r="AL406" s="1184"/>
      <c r="AN406" s="1185"/>
    </row>
    <row r="407" spans="2:44" hidden="1">
      <c r="F407" s="1036" t="e">
        <f>YEAR(F410)</f>
        <v>#VALUE!</v>
      </c>
      <c r="G407" s="1036" t="e">
        <f>MONTH(F410)</f>
        <v>#VALUE!</v>
      </c>
    </row>
    <row r="408" spans="2:44">
      <c r="B408" s="3589"/>
      <c r="C408" s="3590"/>
      <c r="D408" s="3591"/>
      <c r="E408" s="1159" t="s">
        <v>1940</v>
      </c>
      <c r="F408" s="3598" t="e">
        <f>F410</f>
        <v>#VALUE!</v>
      </c>
      <c r="G408" s="3599"/>
      <c r="H408" s="3599"/>
      <c r="I408" s="3599"/>
      <c r="J408" s="3599"/>
      <c r="K408" s="3599"/>
      <c r="L408" s="3599"/>
      <c r="M408" s="3599"/>
      <c r="N408" s="3599"/>
      <c r="O408" s="3599"/>
      <c r="P408" s="3599"/>
      <c r="Q408" s="3599"/>
      <c r="R408" s="3599"/>
      <c r="S408" s="3599"/>
      <c r="T408" s="3599"/>
      <c r="U408" s="3599"/>
      <c r="V408" s="3599"/>
      <c r="W408" s="3599"/>
      <c r="X408" s="3599"/>
      <c r="Y408" s="3599"/>
      <c r="Z408" s="3599"/>
      <c r="AA408" s="3599"/>
      <c r="AB408" s="3599"/>
      <c r="AC408" s="3599"/>
      <c r="AD408" s="3599"/>
      <c r="AE408" s="3599"/>
      <c r="AF408" s="3599"/>
      <c r="AG408" s="3599"/>
      <c r="AH408" s="3599"/>
      <c r="AI408" s="3599"/>
      <c r="AJ408" s="3599"/>
      <c r="AK408" s="3601" t="s">
        <v>835</v>
      </c>
      <c r="AL408" s="3604" t="s">
        <v>836</v>
      </c>
      <c r="AM408" s="3607" t="s">
        <v>828</v>
      </c>
      <c r="AN408" s="3555" t="s">
        <v>1941</v>
      </c>
      <c r="AO408" s="3553" t="s">
        <v>1942</v>
      </c>
      <c r="AQ408" s="3576" t="s">
        <v>1961</v>
      </c>
      <c r="AR408" s="3576" t="s">
        <v>864</v>
      </c>
    </row>
    <row r="409" spans="2:44" hidden="1">
      <c r="B409" s="3592"/>
      <c r="C409" s="3593"/>
      <c r="D409" s="3594"/>
      <c r="E409" s="1160"/>
      <c r="F409" s="1096" t="e">
        <f>DATE($F407,$G407,1)</f>
        <v>#VALUE!</v>
      </c>
      <c r="G409" s="1096" t="e">
        <f t="shared" ref="G409:AJ409" si="280">F409+1</f>
        <v>#VALUE!</v>
      </c>
      <c r="H409" s="1096" t="e">
        <f t="shared" si="280"/>
        <v>#VALUE!</v>
      </c>
      <c r="I409" s="1096" t="e">
        <f t="shared" si="280"/>
        <v>#VALUE!</v>
      </c>
      <c r="J409" s="1096" t="e">
        <f t="shared" si="280"/>
        <v>#VALUE!</v>
      </c>
      <c r="K409" s="1096" t="e">
        <f t="shared" si="280"/>
        <v>#VALUE!</v>
      </c>
      <c r="L409" s="1096" t="e">
        <f t="shared" si="280"/>
        <v>#VALUE!</v>
      </c>
      <c r="M409" s="1096" t="e">
        <f t="shared" si="280"/>
        <v>#VALUE!</v>
      </c>
      <c r="N409" s="1096" t="e">
        <f t="shared" si="280"/>
        <v>#VALUE!</v>
      </c>
      <c r="O409" s="1096" t="e">
        <f t="shared" si="280"/>
        <v>#VALUE!</v>
      </c>
      <c r="P409" s="1096" t="e">
        <f t="shared" si="280"/>
        <v>#VALUE!</v>
      </c>
      <c r="Q409" s="1096" t="e">
        <f t="shared" si="280"/>
        <v>#VALUE!</v>
      </c>
      <c r="R409" s="1096" t="e">
        <f t="shared" si="280"/>
        <v>#VALUE!</v>
      </c>
      <c r="S409" s="1096" t="e">
        <f t="shared" si="280"/>
        <v>#VALUE!</v>
      </c>
      <c r="T409" s="1096" t="e">
        <f t="shared" si="280"/>
        <v>#VALUE!</v>
      </c>
      <c r="U409" s="1096" t="e">
        <f t="shared" si="280"/>
        <v>#VALUE!</v>
      </c>
      <c r="V409" s="1096" t="e">
        <f t="shared" si="280"/>
        <v>#VALUE!</v>
      </c>
      <c r="W409" s="1096" t="e">
        <f t="shared" si="280"/>
        <v>#VALUE!</v>
      </c>
      <c r="X409" s="1096" t="e">
        <f t="shared" si="280"/>
        <v>#VALUE!</v>
      </c>
      <c r="Y409" s="1096" t="e">
        <f t="shared" si="280"/>
        <v>#VALUE!</v>
      </c>
      <c r="Z409" s="1096" t="e">
        <f t="shared" si="280"/>
        <v>#VALUE!</v>
      </c>
      <c r="AA409" s="1096" t="e">
        <f t="shared" si="280"/>
        <v>#VALUE!</v>
      </c>
      <c r="AB409" s="1096" t="e">
        <f t="shared" si="280"/>
        <v>#VALUE!</v>
      </c>
      <c r="AC409" s="1096" t="e">
        <f t="shared" si="280"/>
        <v>#VALUE!</v>
      </c>
      <c r="AD409" s="1096" t="e">
        <f t="shared" si="280"/>
        <v>#VALUE!</v>
      </c>
      <c r="AE409" s="1096" t="e">
        <f t="shared" si="280"/>
        <v>#VALUE!</v>
      </c>
      <c r="AF409" s="1096" t="e">
        <f t="shared" si="280"/>
        <v>#VALUE!</v>
      </c>
      <c r="AG409" s="1096" t="e">
        <f t="shared" si="280"/>
        <v>#VALUE!</v>
      </c>
      <c r="AH409" s="1096" t="e">
        <f t="shared" si="280"/>
        <v>#VALUE!</v>
      </c>
      <c r="AI409" s="1096" t="e">
        <f t="shared" si="280"/>
        <v>#VALUE!</v>
      </c>
      <c r="AJ409" s="1096" t="e">
        <f t="shared" si="280"/>
        <v>#VALUE!</v>
      </c>
      <c r="AK409" s="3602"/>
      <c r="AL409" s="3605"/>
      <c r="AM409" s="3608"/>
      <c r="AN409" s="3555"/>
      <c r="AO409" s="3553"/>
      <c r="AQ409" s="3576"/>
      <c r="AR409" s="3576"/>
    </row>
    <row r="410" spans="2:44">
      <c r="B410" s="3592"/>
      <c r="C410" s="3593"/>
      <c r="D410" s="3594"/>
      <c r="E410" s="1161" t="s">
        <v>1944</v>
      </c>
      <c r="F410" s="1162" t="e">
        <f>IF(EDATE(F385,1)&gt;$F$7,"",EDATE(F385,1))</f>
        <v>#VALUE!</v>
      </c>
      <c r="G410" s="1096" t="e">
        <f t="shared" ref="G410:AJ410" si="281">IF(G409&gt;$F$7,"",IF(F410=EOMONTH(DATE($F407,$G407,1),0),"",IF(F410="","",F410+1)))</f>
        <v>#VALUE!</v>
      </c>
      <c r="H410" s="1096" t="e">
        <f t="shared" si="281"/>
        <v>#VALUE!</v>
      </c>
      <c r="I410" s="1096" t="e">
        <f t="shared" si="281"/>
        <v>#VALUE!</v>
      </c>
      <c r="J410" s="1096" t="e">
        <f t="shared" si="281"/>
        <v>#VALUE!</v>
      </c>
      <c r="K410" s="1096" t="e">
        <f t="shared" si="281"/>
        <v>#VALUE!</v>
      </c>
      <c r="L410" s="1096" t="e">
        <f t="shared" si="281"/>
        <v>#VALUE!</v>
      </c>
      <c r="M410" s="1096" t="e">
        <f t="shared" si="281"/>
        <v>#VALUE!</v>
      </c>
      <c r="N410" s="1096" t="e">
        <f t="shared" si="281"/>
        <v>#VALUE!</v>
      </c>
      <c r="O410" s="1096" t="e">
        <f t="shared" si="281"/>
        <v>#VALUE!</v>
      </c>
      <c r="P410" s="1096" t="e">
        <f t="shared" si="281"/>
        <v>#VALUE!</v>
      </c>
      <c r="Q410" s="1096" t="e">
        <f t="shared" si="281"/>
        <v>#VALUE!</v>
      </c>
      <c r="R410" s="1096" t="e">
        <f t="shared" si="281"/>
        <v>#VALUE!</v>
      </c>
      <c r="S410" s="1096" t="e">
        <f t="shared" si="281"/>
        <v>#VALUE!</v>
      </c>
      <c r="T410" s="1096" t="e">
        <f t="shared" si="281"/>
        <v>#VALUE!</v>
      </c>
      <c r="U410" s="1096" t="e">
        <f t="shared" si="281"/>
        <v>#VALUE!</v>
      </c>
      <c r="V410" s="1096" t="e">
        <f t="shared" si="281"/>
        <v>#VALUE!</v>
      </c>
      <c r="W410" s="1096" t="e">
        <f t="shared" si="281"/>
        <v>#VALUE!</v>
      </c>
      <c r="X410" s="1096" t="e">
        <f t="shared" si="281"/>
        <v>#VALUE!</v>
      </c>
      <c r="Y410" s="1096" t="e">
        <f t="shared" si="281"/>
        <v>#VALUE!</v>
      </c>
      <c r="Z410" s="1096" t="e">
        <f t="shared" si="281"/>
        <v>#VALUE!</v>
      </c>
      <c r="AA410" s="1096" t="e">
        <f t="shared" si="281"/>
        <v>#VALUE!</v>
      </c>
      <c r="AB410" s="1096" t="e">
        <f t="shared" si="281"/>
        <v>#VALUE!</v>
      </c>
      <c r="AC410" s="1096" t="e">
        <f t="shared" si="281"/>
        <v>#VALUE!</v>
      </c>
      <c r="AD410" s="1096" t="e">
        <f t="shared" si="281"/>
        <v>#VALUE!</v>
      </c>
      <c r="AE410" s="1096" t="e">
        <f t="shared" si="281"/>
        <v>#VALUE!</v>
      </c>
      <c r="AF410" s="1096" t="e">
        <f t="shared" si="281"/>
        <v>#VALUE!</v>
      </c>
      <c r="AG410" s="1096" t="e">
        <f t="shared" si="281"/>
        <v>#VALUE!</v>
      </c>
      <c r="AH410" s="1096" t="e">
        <f t="shared" si="281"/>
        <v>#VALUE!</v>
      </c>
      <c r="AI410" s="1096" t="e">
        <f t="shared" si="281"/>
        <v>#VALUE!</v>
      </c>
      <c r="AJ410" s="1096" t="e">
        <f t="shared" si="281"/>
        <v>#VALUE!</v>
      </c>
      <c r="AK410" s="3602"/>
      <c r="AL410" s="3605"/>
      <c r="AM410" s="3608"/>
      <c r="AN410" s="3555"/>
      <c r="AO410" s="3553"/>
      <c r="AQ410" s="3576"/>
      <c r="AR410" s="3576"/>
    </row>
    <row r="411" spans="2:44" s="1165" customFormat="1">
      <c r="B411" s="3595"/>
      <c r="C411" s="3596"/>
      <c r="D411" s="3597"/>
      <c r="E411" s="1163" t="s">
        <v>820</v>
      </c>
      <c r="F411" s="1164" t="str">
        <f>IFERROR(TEXT(WEEKDAY(+F410),"aaa"),"")</f>
        <v/>
      </c>
      <c r="G411" s="1164" t="str">
        <f t="shared" ref="G411:AJ411" si="282">IFERROR(TEXT(WEEKDAY(+G410),"aaa"),"")</f>
        <v/>
      </c>
      <c r="H411" s="1164" t="str">
        <f t="shared" si="282"/>
        <v/>
      </c>
      <c r="I411" s="1164" t="str">
        <f t="shared" si="282"/>
        <v/>
      </c>
      <c r="J411" s="1164" t="str">
        <f t="shared" si="282"/>
        <v/>
      </c>
      <c r="K411" s="1164" t="str">
        <f t="shared" si="282"/>
        <v/>
      </c>
      <c r="L411" s="1164" t="str">
        <f t="shared" si="282"/>
        <v/>
      </c>
      <c r="M411" s="1164" t="str">
        <f t="shared" si="282"/>
        <v/>
      </c>
      <c r="N411" s="1164" t="str">
        <f t="shared" si="282"/>
        <v/>
      </c>
      <c r="O411" s="1164" t="str">
        <f t="shared" si="282"/>
        <v/>
      </c>
      <c r="P411" s="1164" t="str">
        <f t="shared" si="282"/>
        <v/>
      </c>
      <c r="Q411" s="1164" t="str">
        <f t="shared" si="282"/>
        <v/>
      </c>
      <c r="R411" s="1164" t="str">
        <f t="shared" si="282"/>
        <v/>
      </c>
      <c r="S411" s="1164" t="str">
        <f t="shared" si="282"/>
        <v/>
      </c>
      <c r="T411" s="1164" t="str">
        <f t="shared" si="282"/>
        <v/>
      </c>
      <c r="U411" s="1164" t="str">
        <f t="shared" si="282"/>
        <v/>
      </c>
      <c r="V411" s="1164" t="str">
        <f t="shared" si="282"/>
        <v/>
      </c>
      <c r="W411" s="1164" t="str">
        <f t="shared" si="282"/>
        <v/>
      </c>
      <c r="X411" s="1164" t="str">
        <f t="shared" si="282"/>
        <v/>
      </c>
      <c r="Y411" s="1164" t="str">
        <f t="shared" si="282"/>
        <v/>
      </c>
      <c r="Z411" s="1164" t="str">
        <f t="shared" si="282"/>
        <v/>
      </c>
      <c r="AA411" s="1164" t="str">
        <f t="shared" si="282"/>
        <v/>
      </c>
      <c r="AB411" s="1164" t="str">
        <f t="shared" si="282"/>
        <v/>
      </c>
      <c r="AC411" s="1164" t="str">
        <f t="shared" si="282"/>
        <v/>
      </c>
      <c r="AD411" s="1164" t="str">
        <f t="shared" si="282"/>
        <v/>
      </c>
      <c r="AE411" s="1164" t="str">
        <f t="shared" si="282"/>
        <v/>
      </c>
      <c r="AF411" s="1164" t="str">
        <f t="shared" si="282"/>
        <v/>
      </c>
      <c r="AG411" s="1164" t="str">
        <f t="shared" si="282"/>
        <v/>
      </c>
      <c r="AH411" s="1164" t="str">
        <f t="shared" si="282"/>
        <v/>
      </c>
      <c r="AI411" s="1164" t="str">
        <f t="shared" si="282"/>
        <v/>
      </c>
      <c r="AJ411" s="1164" t="str">
        <f t="shared" si="282"/>
        <v/>
      </c>
      <c r="AK411" s="3602"/>
      <c r="AL411" s="3605"/>
      <c r="AM411" s="3608"/>
      <c r="AN411" s="3555"/>
      <c r="AO411" s="3553"/>
      <c r="AP411" s="1035"/>
      <c r="AQ411" s="3576"/>
      <c r="AR411" s="3576"/>
    </row>
    <row r="412" spans="2:44" s="1165" customFormat="1" ht="21" customHeight="1">
      <c r="B412" s="1166" t="s">
        <v>1945</v>
      </c>
      <c r="C412" s="1167" t="s">
        <v>1959</v>
      </c>
      <c r="D412" s="1103" t="s">
        <v>1947</v>
      </c>
      <c r="E412" s="1104" t="s">
        <v>1948</v>
      </c>
      <c r="F412" s="1105" t="s">
        <v>865</v>
      </c>
      <c r="G412" s="1106" t="s">
        <v>865</v>
      </c>
      <c r="H412" s="1106" t="s">
        <v>865</v>
      </c>
      <c r="I412" s="1106" t="s">
        <v>865</v>
      </c>
      <c r="J412" s="1106" t="s">
        <v>865</v>
      </c>
      <c r="K412" s="1106" t="s">
        <v>865</v>
      </c>
      <c r="L412" s="1106" t="s">
        <v>865</v>
      </c>
      <c r="M412" s="1106" t="s">
        <v>865</v>
      </c>
      <c r="N412" s="1106" t="s">
        <v>865</v>
      </c>
      <c r="O412" s="1106" t="s">
        <v>865</v>
      </c>
      <c r="P412" s="1106" t="s">
        <v>865</v>
      </c>
      <c r="Q412" s="1106" t="s">
        <v>865</v>
      </c>
      <c r="R412" s="1106" t="s">
        <v>865</v>
      </c>
      <c r="S412" s="1106" t="s">
        <v>865</v>
      </c>
      <c r="T412" s="1106" t="s">
        <v>865</v>
      </c>
      <c r="U412" s="1106" t="s">
        <v>865</v>
      </c>
      <c r="V412" s="1106" t="s">
        <v>865</v>
      </c>
      <c r="W412" s="1106" t="s">
        <v>865</v>
      </c>
      <c r="X412" s="1106" t="s">
        <v>865</v>
      </c>
      <c r="Y412" s="1106" t="s">
        <v>865</v>
      </c>
      <c r="Z412" s="1106" t="s">
        <v>865</v>
      </c>
      <c r="AA412" s="1106" t="s">
        <v>865</v>
      </c>
      <c r="AB412" s="1106" t="s">
        <v>865</v>
      </c>
      <c r="AC412" s="1106" t="s">
        <v>865</v>
      </c>
      <c r="AD412" s="1106" t="s">
        <v>865</v>
      </c>
      <c r="AE412" s="1106" t="s">
        <v>865</v>
      </c>
      <c r="AF412" s="1106" t="s">
        <v>865</v>
      </c>
      <c r="AG412" s="1106" t="s">
        <v>865</v>
      </c>
      <c r="AH412" s="1106" t="s">
        <v>865</v>
      </c>
      <c r="AI412" s="1106" t="s">
        <v>865</v>
      </c>
      <c r="AJ412" s="1188" t="s">
        <v>865</v>
      </c>
      <c r="AK412" s="3603"/>
      <c r="AL412" s="3606"/>
      <c r="AM412" s="3609"/>
      <c r="AN412" s="1108" t="s">
        <v>1969</v>
      </c>
      <c r="AO412" s="1107" t="s">
        <v>863</v>
      </c>
      <c r="AP412" s="1035"/>
      <c r="AQ412" s="3577"/>
      <c r="AR412" s="3577"/>
    </row>
    <row r="413" spans="2:44" s="1165" customFormat="1" ht="13.5" customHeight="1">
      <c r="B413" s="3580" t="s">
        <v>830</v>
      </c>
      <c r="C413" s="3583" t="s">
        <v>831</v>
      </c>
      <c r="D413" s="1109" t="s">
        <v>1935</v>
      </c>
      <c r="E413" s="1110"/>
      <c r="F413" s="1189"/>
      <c r="G413" s="1175"/>
      <c r="H413" s="1175"/>
      <c r="I413" s="1175"/>
      <c r="J413" s="1175"/>
      <c r="K413" s="1175"/>
      <c r="L413" s="1175"/>
      <c r="M413" s="1175"/>
      <c r="N413" s="1175"/>
      <c r="O413" s="1175"/>
      <c r="P413" s="1175"/>
      <c r="Q413" s="1175"/>
      <c r="R413" s="1175"/>
      <c r="S413" s="1175"/>
      <c r="T413" s="1175"/>
      <c r="U413" s="1175"/>
      <c r="V413" s="1175"/>
      <c r="W413" s="1175"/>
      <c r="X413" s="1175"/>
      <c r="Y413" s="1175"/>
      <c r="Z413" s="1175"/>
      <c r="AA413" s="1175"/>
      <c r="AB413" s="1175"/>
      <c r="AC413" s="1175"/>
      <c r="AD413" s="1175"/>
      <c r="AE413" s="1175"/>
      <c r="AF413" s="1175"/>
      <c r="AG413" s="1175"/>
      <c r="AH413" s="1175"/>
      <c r="AI413" s="1175"/>
      <c r="AJ413" s="1190"/>
      <c r="AK413" s="1114">
        <f>IF(D413="","",COUNT($F$410:$AJ$410)-AL413)</f>
        <v>0</v>
      </c>
      <c r="AL413" s="1115">
        <f>IF(D413="","",AQ413+AR413)</f>
        <v>0</v>
      </c>
      <c r="AM413" s="1115">
        <f>IF(D413="","",COUNTIF(F413:AJ413,"休"))</f>
        <v>0</v>
      </c>
      <c r="AN413" s="1116" t="str">
        <f>IF(D413="","",IFERROR(ROUND(AM413/AK413,3),""))</f>
        <v/>
      </c>
      <c r="AO413" s="3586" t="e">
        <f>ROUND(AVERAGE(AN413:AN428),3)</f>
        <v>#DIV/0!</v>
      </c>
      <c r="AP413" s="1035"/>
      <c r="AQ413" s="1117">
        <f>+COUNTIF(F413:AJ413,"－")</f>
        <v>0</v>
      </c>
      <c r="AR413" s="1117">
        <f>+COUNTIF(F413:AJ413,"外")</f>
        <v>0</v>
      </c>
    </row>
    <row r="414" spans="2:44" s="1165" customFormat="1" ht="13.5" customHeight="1">
      <c r="B414" s="3581"/>
      <c r="C414" s="3584"/>
      <c r="D414" s="1118" t="s">
        <v>1936</v>
      </c>
      <c r="E414" s="1110"/>
      <c r="F414" s="1119"/>
      <c r="G414" s="1120"/>
      <c r="H414" s="1120"/>
      <c r="I414" s="1120"/>
      <c r="J414" s="1120"/>
      <c r="K414" s="1120"/>
      <c r="L414" s="1120"/>
      <c r="M414" s="1120"/>
      <c r="N414" s="1120"/>
      <c r="O414" s="1120"/>
      <c r="P414" s="1120"/>
      <c r="Q414" s="1120"/>
      <c r="R414" s="1120"/>
      <c r="S414" s="1120"/>
      <c r="T414" s="1120"/>
      <c r="U414" s="1120"/>
      <c r="V414" s="1120"/>
      <c r="W414" s="1120"/>
      <c r="X414" s="1120"/>
      <c r="Y414" s="1120"/>
      <c r="Z414" s="1120"/>
      <c r="AA414" s="1120"/>
      <c r="AB414" s="1120"/>
      <c r="AC414" s="1120"/>
      <c r="AD414" s="1120"/>
      <c r="AE414" s="1120"/>
      <c r="AF414" s="1120"/>
      <c r="AG414" s="1120"/>
      <c r="AH414" s="1120"/>
      <c r="AI414" s="1120"/>
      <c r="AJ414" s="1172"/>
      <c r="AK414" s="1114">
        <f t="shared" ref="AK414:AK418" si="283">IF(D414="","",COUNT($F$410:$AJ$410)-AL414)</f>
        <v>0</v>
      </c>
      <c r="AL414" s="1115">
        <f t="shared" ref="AL414:AL418" si="284">IF(D414="","",AQ414+AR414)</f>
        <v>0</v>
      </c>
      <c r="AM414" s="1115">
        <f t="shared" ref="AM414:AM418" si="285">IF(D414="","",COUNTIF(F414:AJ414,"休"))</f>
        <v>0</v>
      </c>
      <c r="AN414" s="1116" t="str">
        <f t="shared" ref="AN414:AN418" si="286">IF(D414="","",IFERROR(ROUND(AM414/AK414,3),""))</f>
        <v/>
      </c>
      <c r="AO414" s="3587"/>
      <c r="AP414" s="1035"/>
      <c r="AQ414" s="1117">
        <f>+COUNTIF(F414:AJ414,"－")</f>
        <v>0</v>
      </c>
      <c r="AR414" s="1117">
        <f>+COUNTIF(F414:AJ414,"外")</f>
        <v>0</v>
      </c>
    </row>
    <row r="415" spans="2:44" s="1165" customFormat="1">
      <c r="B415" s="3581"/>
      <c r="C415" s="3584"/>
      <c r="D415" s="1124" t="s">
        <v>1937</v>
      </c>
      <c r="E415" s="1110"/>
      <c r="F415" s="1119"/>
      <c r="G415" s="1120"/>
      <c r="H415" s="1120"/>
      <c r="I415" s="1120"/>
      <c r="J415" s="1120"/>
      <c r="K415" s="1120"/>
      <c r="L415" s="1120"/>
      <c r="M415" s="1120"/>
      <c r="N415" s="1120"/>
      <c r="O415" s="1120"/>
      <c r="P415" s="1120"/>
      <c r="Q415" s="1120"/>
      <c r="R415" s="1120"/>
      <c r="S415" s="1120"/>
      <c r="T415" s="1120"/>
      <c r="U415" s="1120"/>
      <c r="V415" s="1120"/>
      <c r="W415" s="1120"/>
      <c r="X415" s="1120"/>
      <c r="Y415" s="1120"/>
      <c r="Z415" s="1120"/>
      <c r="AA415" s="1120"/>
      <c r="AB415" s="1120"/>
      <c r="AC415" s="1120"/>
      <c r="AD415" s="1120"/>
      <c r="AE415" s="1120"/>
      <c r="AF415" s="1120"/>
      <c r="AG415" s="1120"/>
      <c r="AH415" s="1120"/>
      <c r="AI415" s="1120"/>
      <c r="AJ415" s="1172"/>
      <c r="AK415" s="1114">
        <f t="shared" si="283"/>
        <v>0</v>
      </c>
      <c r="AL415" s="1115">
        <f t="shared" si="284"/>
        <v>0</v>
      </c>
      <c r="AM415" s="1115">
        <f t="shared" si="285"/>
        <v>0</v>
      </c>
      <c r="AN415" s="1116" t="str">
        <f t="shared" si="286"/>
        <v/>
      </c>
      <c r="AO415" s="3587"/>
      <c r="AP415" s="1035"/>
      <c r="AQ415" s="1117">
        <f>+COUNTIF(F415:AJ415,"－")</f>
        <v>0</v>
      </c>
      <c r="AR415" s="1117">
        <f t="shared" ref="AR415:AR418" si="287">+COUNTIF(F415:AJ415,"外")</f>
        <v>0</v>
      </c>
    </row>
    <row r="416" spans="2:44" s="1165" customFormat="1">
      <c r="B416" s="3581"/>
      <c r="C416" s="3584"/>
      <c r="D416" s="1124" t="s">
        <v>1938</v>
      </c>
      <c r="E416" s="1125"/>
      <c r="F416" s="1119"/>
      <c r="G416" s="1120"/>
      <c r="H416" s="1120"/>
      <c r="I416" s="1120"/>
      <c r="J416" s="1120"/>
      <c r="K416" s="1120"/>
      <c r="L416" s="1120"/>
      <c r="M416" s="1120"/>
      <c r="N416" s="1120"/>
      <c r="O416" s="1120"/>
      <c r="P416" s="1120"/>
      <c r="Q416" s="1120"/>
      <c r="R416" s="1120"/>
      <c r="S416" s="1120"/>
      <c r="T416" s="1120"/>
      <c r="U416" s="1120"/>
      <c r="V416" s="1120"/>
      <c r="W416" s="1120"/>
      <c r="X416" s="1120"/>
      <c r="Y416" s="1120"/>
      <c r="Z416" s="1120"/>
      <c r="AA416" s="1120"/>
      <c r="AB416" s="1120"/>
      <c r="AC416" s="1120"/>
      <c r="AD416" s="1120"/>
      <c r="AE416" s="1120"/>
      <c r="AF416" s="1120"/>
      <c r="AG416" s="1120"/>
      <c r="AH416" s="1120"/>
      <c r="AI416" s="1120"/>
      <c r="AJ416" s="1172"/>
      <c r="AK416" s="1114">
        <f t="shared" si="283"/>
        <v>0</v>
      </c>
      <c r="AL416" s="1115">
        <f t="shared" si="284"/>
        <v>0</v>
      </c>
      <c r="AM416" s="1115">
        <f t="shared" si="285"/>
        <v>0</v>
      </c>
      <c r="AN416" s="1116" t="str">
        <f t="shared" si="286"/>
        <v/>
      </c>
      <c r="AO416" s="3587"/>
      <c r="AP416" s="1035"/>
      <c r="AQ416" s="1117">
        <f>+COUNTIF(F416:AJ416,"－")</f>
        <v>0</v>
      </c>
      <c r="AR416" s="1117">
        <f t="shared" si="287"/>
        <v>0</v>
      </c>
    </row>
    <row r="417" spans="2:44" s="1165" customFormat="1">
      <c r="B417" s="3581"/>
      <c r="C417" s="3584"/>
      <c r="D417" s="1124" t="s">
        <v>1939</v>
      </c>
      <c r="E417" s="1110"/>
      <c r="F417" s="1119"/>
      <c r="G417" s="1120"/>
      <c r="H417" s="1120"/>
      <c r="I417" s="1120"/>
      <c r="J417" s="1120"/>
      <c r="K417" s="1120"/>
      <c r="L417" s="1120"/>
      <c r="M417" s="1120"/>
      <c r="N417" s="1120"/>
      <c r="O417" s="1120"/>
      <c r="P417" s="1120"/>
      <c r="Q417" s="1120"/>
      <c r="R417" s="1120"/>
      <c r="S417" s="1120"/>
      <c r="T417" s="1120"/>
      <c r="U417" s="1120"/>
      <c r="V417" s="1120"/>
      <c r="W417" s="1120"/>
      <c r="X417" s="1120"/>
      <c r="Y417" s="1120"/>
      <c r="Z417" s="1120"/>
      <c r="AA417" s="1120"/>
      <c r="AB417" s="1120"/>
      <c r="AC417" s="1120"/>
      <c r="AD417" s="1120"/>
      <c r="AE417" s="1120"/>
      <c r="AF417" s="1120"/>
      <c r="AG417" s="1120"/>
      <c r="AH417" s="1120"/>
      <c r="AI417" s="1120"/>
      <c r="AJ417" s="1172"/>
      <c r="AK417" s="1114">
        <f t="shared" si="283"/>
        <v>0</v>
      </c>
      <c r="AL417" s="1115">
        <f t="shared" si="284"/>
        <v>0</v>
      </c>
      <c r="AM417" s="1115">
        <f t="shared" si="285"/>
        <v>0</v>
      </c>
      <c r="AN417" s="1116" t="str">
        <f t="shared" si="286"/>
        <v/>
      </c>
      <c r="AO417" s="3587"/>
      <c r="AP417" s="1035"/>
      <c r="AQ417" s="1117">
        <f t="shared" ref="AQ417:AQ418" si="288">+COUNTIF(F417:AJ417,"－")</f>
        <v>0</v>
      </c>
      <c r="AR417" s="1117">
        <f t="shared" si="287"/>
        <v>0</v>
      </c>
    </row>
    <row r="418" spans="2:44" s="1165" customFormat="1">
      <c r="B418" s="3582"/>
      <c r="C418" s="3585"/>
      <c r="D418" s="1126">
        <f>E$29</f>
        <v>0</v>
      </c>
      <c r="E418" s="1127"/>
      <c r="F418" s="1191"/>
      <c r="G418" s="1180"/>
      <c r="H418" s="1180"/>
      <c r="I418" s="1180"/>
      <c r="J418" s="1180"/>
      <c r="K418" s="1180"/>
      <c r="L418" s="1180"/>
      <c r="M418" s="1180"/>
      <c r="N418" s="1180"/>
      <c r="O418" s="1180"/>
      <c r="P418" s="1180"/>
      <c r="Q418" s="1180"/>
      <c r="R418" s="1180"/>
      <c r="S418" s="1180"/>
      <c r="T418" s="1180"/>
      <c r="U418" s="1180"/>
      <c r="V418" s="1180"/>
      <c r="W418" s="1180"/>
      <c r="X418" s="1180"/>
      <c r="Y418" s="1180"/>
      <c r="Z418" s="1180"/>
      <c r="AA418" s="1180"/>
      <c r="AB418" s="1180"/>
      <c r="AC418" s="1180"/>
      <c r="AD418" s="1180"/>
      <c r="AE418" s="1180"/>
      <c r="AF418" s="1180"/>
      <c r="AG418" s="1180"/>
      <c r="AH418" s="1180"/>
      <c r="AI418" s="1180"/>
      <c r="AJ418" s="1192"/>
      <c r="AK418" s="1114">
        <f t="shared" si="283"/>
        <v>0</v>
      </c>
      <c r="AL418" s="1115">
        <f t="shared" si="284"/>
        <v>0</v>
      </c>
      <c r="AM418" s="1132">
        <f t="shared" si="285"/>
        <v>0</v>
      </c>
      <c r="AN418" s="1116" t="str">
        <f t="shared" si="286"/>
        <v/>
      </c>
      <c r="AO418" s="3587"/>
      <c r="AP418" s="1035"/>
      <c r="AQ418" s="1117">
        <f t="shared" si="288"/>
        <v>0</v>
      </c>
      <c r="AR418" s="1117">
        <f t="shared" si="287"/>
        <v>0</v>
      </c>
    </row>
    <row r="419" spans="2:44" s="1165" customFormat="1" ht="14.4">
      <c r="B419" s="3580" t="s">
        <v>832</v>
      </c>
      <c r="C419" s="3583" t="s">
        <v>833</v>
      </c>
      <c r="D419" s="1103" t="s">
        <v>1954</v>
      </c>
      <c r="E419" s="1133" t="s">
        <v>1948</v>
      </c>
      <c r="F419" s="1105" t="s">
        <v>1964</v>
      </c>
      <c r="G419" s="1106" t="s">
        <v>1966</v>
      </c>
      <c r="H419" s="1106" t="s">
        <v>1965</v>
      </c>
      <c r="I419" s="1106" t="s">
        <v>1964</v>
      </c>
      <c r="J419" s="1106" t="s">
        <v>1965</v>
      </c>
      <c r="K419" s="1106" t="s">
        <v>1964</v>
      </c>
      <c r="L419" s="1106" t="s">
        <v>1965</v>
      </c>
      <c r="M419" s="1106" t="s">
        <v>1965</v>
      </c>
      <c r="N419" s="1106" t="s">
        <v>1966</v>
      </c>
      <c r="O419" s="1106" t="s">
        <v>1964</v>
      </c>
      <c r="P419" s="1106" t="s">
        <v>1965</v>
      </c>
      <c r="Q419" s="1106" t="s">
        <v>1966</v>
      </c>
      <c r="R419" s="1106" t="s">
        <v>1964</v>
      </c>
      <c r="S419" s="1106" t="s">
        <v>1964</v>
      </c>
      <c r="T419" s="1106" t="s">
        <v>1965</v>
      </c>
      <c r="U419" s="1106" t="s">
        <v>1965</v>
      </c>
      <c r="V419" s="1106" t="s">
        <v>1965</v>
      </c>
      <c r="W419" s="1106" t="s">
        <v>1964</v>
      </c>
      <c r="X419" s="1106" t="s">
        <v>1964</v>
      </c>
      <c r="Y419" s="1106" t="s">
        <v>1966</v>
      </c>
      <c r="Z419" s="1106" t="s">
        <v>1964</v>
      </c>
      <c r="AA419" s="1106" t="s">
        <v>1965</v>
      </c>
      <c r="AB419" s="1106" t="s">
        <v>1964</v>
      </c>
      <c r="AC419" s="1106" t="s">
        <v>1964</v>
      </c>
      <c r="AD419" s="1106" t="s">
        <v>1966</v>
      </c>
      <c r="AE419" s="1106" t="s">
        <v>1965</v>
      </c>
      <c r="AF419" s="1106" t="s">
        <v>1964</v>
      </c>
      <c r="AG419" s="1106" t="s">
        <v>1966</v>
      </c>
      <c r="AH419" s="1106" t="s">
        <v>1965</v>
      </c>
      <c r="AI419" s="1106" t="s">
        <v>1966</v>
      </c>
      <c r="AJ419" s="1188" t="s">
        <v>1964</v>
      </c>
      <c r="AK419" s="1135"/>
      <c r="AL419" s="1117"/>
      <c r="AM419" s="1136"/>
      <c r="AN419" s="1137"/>
      <c r="AO419" s="3587"/>
      <c r="AP419" s="1035"/>
      <c r="AQ419" s="1039"/>
      <c r="AR419" s="1039"/>
    </row>
    <row r="420" spans="2:44" s="1165" customFormat="1">
      <c r="B420" s="3581"/>
      <c r="C420" s="3584"/>
      <c r="D420" s="1138" t="s">
        <v>1935</v>
      </c>
      <c r="E420" s="1110"/>
      <c r="F420" s="1179"/>
      <c r="G420" s="1130"/>
      <c r="H420" s="1130"/>
      <c r="I420" s="1130"/>
      <c r="J420" s="1130"/>
      <c r="K420" s="1130"/>
      <c r="L420" s="1130"/>
      <c r="M420" s="1130"/>
      <c r="N420" s="1130"/>
      <c r="O420" s="1130"/>
      <c r="P420" s="1130"/>
      <c r="Q420" s="1130"/>
      <c r="R420" s="1130"/>
      <c r="S420" s="1130"/>
      <c r="T420" s="1130"/>
      <c r="U420" s="1130"/>
      <c r="V420" s="1130"/>
      <c r="W420" s="1130"/>
      <c r="X420" s="1130"/>
      <c r="Y420" s="1130"/>
      <c r="Z420" s="1130"/>
      <c r="AA420" s="1130"/>
      <c r="AB420" s="1130"/>
      <c r="AC420" s="1130"/>
      <c r="AD420" s="1130"/>
      <c r="AE420" s="1130"/>
      <c r="AF420" s="1130"/>
      <c r="AG420" s="1130"/>
      <c r="AH420" s="1130"/>
      <c r="AI420" s="1130"/>
      <c r="AJ420" s="1193"/>
      <c r="AK420" s="1114">
        <f>IF(D420="","",COUNT($F$410:$AJ$410)-AL420)</f>
        <v>0</v>
      </c>
      <c r="AL420" s="1115">
        <f>IF(D420="","",AQ420+AR420)</f>
        <v>0</v>
      </c>
      <c r="AM420" s="1115">
        <f>IF(D420="","",COUNTIF(F420:AJ420,"休"))</f>
        <v>0</v>
      </c>
      <c r="AN420" s="1116" t="str">
        <f>IF(D420="","",IFERROR(ROUND(AM420/AK420,3),""))</f>
        <v/>
      </c>
      <c r="AO420" s="3587"/>
      <c r="AP420" s="1035"/>
      <c r="AQ420" s="1117">
        <f>+COUNTIF(F420:AJ420,"－")</f>
        <v>0</v>
      </c>
      <c r="AR420" s="1117">
        <f>+COUNTIF(F420:AJ420,"外")</f>
        <v>0</v>
      </c>
    </row>
    <row r="421" spans="2:44" s="1165" customFormat="1">
      <c r="B421" s="3581"/>
      <c r="C421" s="3584"/>
      <c r="D421" s="1118" t="s">
        <v>1936</v>
      </c>
      <c r="E421" s="1139"/>
      <c r="F421" s="1119"/>
      <c r="G421" s="1120"/>
      <c r="H421" s="1120"/>
      <c r="I421" s="1120"/>
      <c r="J421" s="1120"/>
      <c r="K421" s="1120"/>
      <c r="L421" s="1120"/>
      <c r="M421" s="1120"/>
      <c r="N421" s="1120"/>
      <c r="O421" s="1120"/>
      <c r="P421" s="1120"/>
      <c r="Q421" s="1120"/>
      <c r="R421" s="1120"/>
      <c r="S421" s="1120"/>
      <c r="T421" s="1120"/>
      <c r="U421" s="1120"/>
      <c r="V421" s="1120"/>
      <c r="W421" s="1120"/>
      <c r="X421" s="1120"/>
      <c r="Y421" s="1120"/>
      <c r="Z421" s="1120"/>
      <c r="AA421" s="1120"/>
      <c r="AB421" s="1120"/>
      <c r="AC421" s="1120"/>
      <c r="AD421" s="1120"/>
      <c r="AE421" s="1120"/>
      <c r="AF421" s="1120"/>
      <c r="AG421" s="1120"/>
      <c r="AH421" s="1120"/>
      <c r="AI421" s="1120"/>
      <c r="AJ421" s="1172"/>
      <c r="AK421" s="1114">
        <f t="shared" ref="AK421:AK423" si="289">IF(D421="","",COUNT($F$410:$AJ$410)-AL421)</f>
        <v>0</v>
      </c>
      <c r="AL421" s="1115">
        <f t="shared" ref="AL421:AL423" si="290">IF(D421="","",AQ421+AR421)</f>
        <v>0</v>
      </c>
      <c r="AM421" s="1115">
        <f t="shared" ref="AM421:AM423" si="291">IF(D421="","",COUNTIF(F421:AJ421,"休"))</f>
        <v>0</v>
      </c>
      <c r="AN421" s="1116" t="str">
        <f t="shared" ref="AN421:AN423" si="292">IF(D421="","",IFERROR(ROUND(AM421/AK421,3),""))</f>
        <v/>
      </c>
      <c r="AO421" s="3587"/>
      <c r="AP421" s="1035"/>
      <c r="AQ421" s="1117">
        <f>+COUNTIF(F421:AJ421,"－")</f>
        <v>0</v>
      </c>
      <c r="AR421" s="1117">
        <f>+COUNTIF(F421:AJ421,"外")</f>
        <v>0</v>
      </c>
    </row>
    <row r="422" spans="2:44" s="1165" customFormat="1">
      <c r="B422" s="3581"/>
      <c r="C422" s="3584"/>
      <c r="D422" s="1035"/>
      <c r="E422" s="1139"/>
      <c r="F422" s="1119"/>
      <c r="G422" s="1120"/>
      <c r="H422" s="1120"/>
      <c r="I422" s="1120"/>
      <c r="J422" s="1120"/>
      <c r="K422" s="1120"/>
      <c r="L422" s="1120"/>
      <c r="M422" s="1120"/>
      <c r="N422" s="1120"/>
      <c r="O422" s="1120"/>
      <c r="P422" s="1120"/>
      <c r="Q422" s="1120"/>
      <c r="R422" s="1120"/>
      <c r="S422" s="1120"/>
      <c r="T422" s="1120"/>
      <c r="U422" s="1120"/>
      <c r="V422" s="1120"/>
      <c r="W422" s="1120"/>
      <c r="X422" s="1120"/>
      <c r="Y422" s="1120"/>
      <c r="Z422" s="1120"/>
      <c r="AA422" s="1120"/>
      <c r="AB422" s="1120"/>
      <c r="AC422" s="1120"/>
      <c r="AD422" s="1120"/>
      <c r="AE422" s="1120"/>
      <c r="AF422" s="1120"/>
      <c r="AG422" s="1120"/>
      <c r="AH422" s="1120"/>
      <c r="AI422" s="1120"/>
      <c r="AJ422" s="1172"/>
      <c r="AK422" s="1114" t="str">
        <f t="shared" si="289"/>
        <v/>
      </c>
      <c r="AL422" s="1115" t="str">
        <f t="shared" si="290"/>
        <v/>
      </c>
      <c r="AM422" s="1115" t="str">
        <f t="shared" si="291"/>
        <v/>
      </c>
      <c r="AN422" s="1116" t="str">
        <f t="shared" si="292"/>
        <v/>
      </c>
      <c r="AO422" s="3587"/>
      <c r="AP422" s="1035"/>
      <c r="AQ422" s="1117">
        <f>+COUNTIF(F422:AJ422,"－")</f>
        <v>0</v>
      </c>
      <c r="AR422" s="1117">
        <f>+COUNTIF(F422:AJ422,"外")</f>
        <v>0</v>
      </c>
    </row>
    <row r="423" spans="2:44" s="1165" customFormat="1">
      <c r="B423" s="3581"/>
      <c r="C423" s="3585"/>
      <c r="D423" s="1140"/>
      <c r="E423" s="1141"/>
      <c r="F423" s="1191"/>
      <c r="G423" s="1180"/>
      <c r="H423" s="1180"/>
      <c r="I423" s="1180"/>
      <c r="J423" s="1180"/>
      <c r="K423" s="1180"/>
      <c r="L423" s="1180"/>
      <c r="M423" s="1180"/>
      <c r="N423" s="1180"/>
      <c r="O423" s="1180"/>
      <c r="P423" s="1180"/>
      <c r="Q423" s="1180"/>
      <c r="R423" s="1180"/>
      <c r="S423" s="1180"/>
      <c r="T423" s="1180"/>
      <c r="U423" s="1180"/>
      <c r="V423" s="1180"/>
      <c r="W423" s="1180"/>
      <c r="X423" s="1180"/>
      <c r="Y423" s="1180"/>
      <c r="Z423" s="1180"/>
      <c r="AA423" s="1180"/>
      <c r="AB423" s="1180"/>
      <c r="AC423" s="1180"/>
      <c r="AD423" s="1180"/>
      <c r="AE423" s="1180"/>
      <c r="AF423" s="1180"/>
      <c r="AG423" s="1180"/>
      <c r="AH423" s="1180"/>
      <c r="AI423" s="1180"/>
      <c r="AJ423" s="1192"/>
      <c r="AK423" s="1114" t="str">
        <f t="shared" si="289"/>
        <v/>
      </c>
      <c r="AL423" s="1115" t="str">
        <f t="shared" si="290"/>
        <v/>
      </c>
      <c r="AM423" s="1115" t="str">
        <f t="shared" si="291"/>
        <v/>
      </c>
      <c r="AN423" s="1116" t="str">
        <f t="shared" si="292"/>
        <v/>
      </c>
      <c r="AO423" s="3587"/>
      <c r="AP423" s="1035"/>
      <c r="AQ423" s="1117">
        <f>+COUNTIF(F423:AJ423,"－")</f>
        <v>0</v>
      </c>
      <c r="AR423" s="1117">
        <f>+COUNTIF(F423:AJ423,"外")</f>
        <v>0</v>
      </c>
    </row>
    <row r="424" spans="2:44" s="1165" customFormat="1" ht="14.4">
      <c r="B424" s="3581"/>
      <c r="C424" s="3583" t="s">
        <v>834</v>
      </c>
      <c r="D424" s="1103" t="s">
        <v>1947</v>
      </c>
      <c r="E424" s="1143" t="s">
        <v>1948</v>
      </c>
      <c r="F424" s="1105" t="s">
        <v>865</v>
      </c>
      <c r="G424" s="1106" t="s">
        <v>865</v>
      </c>
      <c r="H424" s="1106" t="s">
        <v>865</v>
      </c>
      <c r="I424" s="1106" t="s">
        <v>865</v>
      </c>
      <c r="J424" s="1106" t="s">
        <v>865</v>
      </c>
      <c r="K424" s="1106" t="s">
        <v>865</v>
      </c>
      <c r="L424" s="1106" t="s">
        <v>865</v>
      </c>
      <c r="M424" s="1106" t="s">
        <v>865</v>
      </c>
      <c r="N424" s="1106" t="s">
        <v>865</v>
      </c>
      <c r="O424" s="1106" t="s">
        <v>865</v>
      </c>
      <c r="P424" s="1106" t="s">
        <v>865</v>
      </c>
      <c r="Q424" s="1106" t="s">
        <v>865</v>
      </c>
      <c r="R424" s="1106" t="s">
        <v>865</v>
      </c>
      <c r="S424" s="1106" t="s">
        <v>865</v>
      </c>
      <c r="T424" s="1106" t="s">
        <v>865</v>
      </c>
      <c r="U424" s="1106" t="s">
        <v>865</v>
      </c>
      <c r="V424" s="1106" t="s">
        <v>865</v>
      </c>
      <c r="W424" s="1106" t="s">
        <v>865</v>
      </c>
      <c r="X424" s="1106" t="s">
        <v>865</v>
      </c>
      <c r="Y424" s="1106" t="s">
        <v>865</v>
      </c>
      <c r="Z424" s="1106" t="s">
        <v>865</v>
      </c>
      <c r="AA424" s="1106" t="s">
        <v>865</v>
      </c>
      <c r="AB424" s="1106" t="s">
        <v>865</v>
      </c>
      <c r="AC424" s="1106" t="s">
        <v>865</v>
      </c>
      <c r="AD424" s="1106" t="s">
        <v>865</v>
      </c>
      <c r="AE424" s="1106" t="s">
        <v>865</v>
      </c>
      <c r="AF424" s="1106" t="s">
        <v>865</v>
      </c>
      <c r="AG424" s="1106" t="s">
        <v>865</v>
      </c>
      <c r="AH424" s="1106" t="s">
        <v>865</v>
      </c>
      <c r="AI424" s="1106" t="s">
        <v>865</v>
      </c>
      <c r="AJ424" s="1188" t="s">
        <v>865</v>
      </c>
      <c r="AK424" s="1135"/>
      <c r="AL424" s="1117"/>
      <c r="AM424" s="1144"/>
      <c r="AN424" s="1137"/>
      <c r="AO424" s="3587"/>
      <c r="AP424" s="1035"/>
      <c r="AQ424" s="1039"/>
      <c r="AR424" s="1039"/>
    </row>
    <row r="425" spans="2:44" s="1165" customFormat="1">
      <c r="B425" s="3581"/>
      <c r="C425" s="3584"/>
      <c r="D425" s="1145" t="s">
        <v>1936</v>
      </c>
      <c r="E425" s="1110"/>
      <c r="F425" s="1179"/>
      <c r="G425" s="1130"/>
      <c r="H425" s="1130"/>
      <c r="I425" s="1130"/>
      <c r="J425" s="1130"/>
      <c r="K425" s="1130"/>
      <c r="L425" s="1130"/>
      <c r="M425" s="1130"/>
      <c r="N425" s="1130"/>
      <c r="O425" s="1130"/>
      <c r="P425" s="1130"/>
      <c r="Q425" s="1130"/>
      <c r="R425" s="1130"/>
      <c r="S425" s="1130"/>
      <c r="T425" s="1130"/>
      <c r="U425" s="1130"/>
      <c r="V425" s="1130"/>
      <c r="W425" s="1130"/>
      <c r="X425" s="1130"/>
      <c r="Y425" s="1130"/>
      <c r="Z425" s="1130"/>
      <c r="AA425" s="1130"/>
      <c r="AB425" s="1130"/>
      <c r="AC425" s="1130"/>
      <c r="AD425" s="1130"/>
      <c r="AE425" s="1130"/>
      <c r="AF425" s="1130"/>
      <c r="AG425" s="1130"/>
      <c r="AH425" s="1130"/>
      <c r="AI425" s="1130"/>
      <c r="AJ425" s="1193"/>
      <c r="AK425" s="1114">
        <f>IF(D425="","",COUNT($F$410:$AJ$410)-AL425)</f>
        <v>0</v>
      </c>
      <c r="AL425" s="1115">
        <f>IF(D425="","",AQ425+AR425)</f>
        <v>0</v>
      </c>
      <c r="AM425" s="1115">
        <f>IF(D425="","",COUNTIF(F425:AJ425,"休"))</f>
        <v>0</v>
      </c>
      <c r="AN425" s="1116" t="str">
        <f>IF(D425="","",IFERROR(ROUND(AM425/AK425,3),""))</f>
        <v/>
      </c>
      <c r="AO425" s="3587"/>
      <c r="AP425" s="1035"/>
      <c r="AQ425" s="1117">
        <f>+COUNTIF(F425:AJ425,"－")</f>
        <v>0</v>
      </c>
      <c r="AR425" s="1117">
        <f>+COUNTIF(F425:AJ425,"外")</f>
        <v>0</v>
      </c>
    </row>
    <row r="426" spans="2:44" s="1165" customFormat="1">
      <c r="B426" s="3581"/>
      <c r="C426" s="3584"/>
      <c r="D426" s="1035"/>
      <c r="E426" s="1139"/>
      <c r="F426" s="1119"/>
      <c r="G426" s="1120"/>
      <c r="H426" s="1120"/>
      <c r="I426" s="1120"/>
      <c r="J426" s="1120"/>
      <c r="K426" s="1120"/>
      <c r="L426" s="1120"/>
      <c r="M426" s="1120"/>
      <c r="N426" s="1120"/>
      <c r="O426" s="1120"/>
      <c r="P426" s="1120"/>
      <c r="Q426" s="1120"/>
      <c r="R426" s="1120"/>
      <c r="S426" s="1120"/>
      <c r="T426" s="1120"/>
      <c r="U426" s="1120"/>
      <c r="V426" s="1120"/>
      <c r="W426" s="1120"/>
      <c r="X426" s="1120"/>
      <c r="Y426" s="1120"/>
      <c r="Z426" s="1120"/>
      <c r="AA426" s="1120"/>
      <c r="AB426" s="1120"/>
      <c r="AC426" s="1120"/>
      <c r="AD426" s="1120"/>
      <c r="AE426" s="1120"/>
      <c r="AF426" s="1120"/>
      <c r="AG426" s="1120"/>
      <c r="AH426" s="1120"/>
      <c r="AI426" s="1120"/>
      <c r="AJ426" s="1172"/>
      <c r="AK426" s="1114" t="str">
        <f t="shared" ref="AK426:AK428" si="293">IF(D426="","",COUNT($F$410:$AJ$410)-AL426)</f>
        <v/>
      </c>
      <c r="AL426" s="1115" t="str">
        <f t="shared" ref="AL426:AL428" si="294">IF(D426="","",AQ426+AR426)</f>
        <v/>
      </c>
      <c r="AM426" s="1115" t="str">
        <f t="shared" ref="AM426:AM428" si="295">IF(D426="","",COUNTIF(F426:AJ426,"休"))</f>
        <v/>
      </c>
      <c r="AN426" s="1116" t="str">
        <f t="shared" ref="AN426:AN428" si="296">IF(D426="","",IFERROR(ROUND(AM426/AK426,3),""))</f>
        <v/>
      </c>
      <c r="AO426" s="3587"/>
      <c r="AP426" s="1035"/>
      <c r="AQ426" s="1117">
        <f>+COUNTIF(F426:AJ426,"－")</f>
        <v>0</v>
      </c>
      <c r="AR426" s="1117">
        <f>+COUNTIF(F426:AJ426,"外")</f>
        <v>0</v>
      </c>
    </row>
    <row r="427" spans="2:44" s="1165" customFormat="1">
      <c r="B427" s="3581"/>
      <c r="C427" s="3584"/>
      <c r="D427" s="1147"/>
      <c r="E427" s="1139"/>
      <c r="F427" s="1119"/>
      <c r="G427" s="1120"/>
      <c r="H427" s="1120"/>
      <c r="I427" s="1120"/>
      <c r="J427" s="1120"/>
      <c r="K427" s="1120"/>
      <c r="L427" s="1120"/>
      <c r="M427" s="1120"/>
      <c r="N427" s="1120"/>
      <c r="O427" s="1120"/>
      <c r="P427" s="1120"/>
      <c r="Q427" s="1120"/>
      <c r="R427" s="1120"/>
      <c r="S427" s="1120"/>
      <c r="T427" s="1120"/>
      <c r="U427" s="1120"/>
      <c r="V427" s="1120"/>
      <c r="W427" s="1120"/>
      <c r="X427" s="1120"/>
      <c r="Y427" s="1120"/>
      <c r="Z427" s="1120"/>
      <c r="AA427" s="1120"/>
      <c r="AB427" s="1120"/>
      <c r="AC427" s="1120"/>
      <c r="AD427" s="1120"/>
      <c r="AE427" s="1120"/>
      <c r="AF427" s="1120"/>
      <c r="AG427" s="1120"/>
      <c r="AH427" s="1120"/>
      <c r="AI427" s="1120"/>
      <c r="AJ427" s="1172"/>
      <c r="AK427" s="1114" t="str">
        <f t="shared" si="293"/>
        <v/>
      </c>
      <c r="AL427" s="1115" t="str">
        <f t="shared" si="294"/>
        <v/>
      </c>
      <c r="AM427" s="1115" t="str">
        <f t="shared" si="295"/>
        <v/>
      </c>
      <c r="AN427" s="1116" t="str">
        <f t="shared" si="296"/>
        <v/>
      </c>
      <c r="AO427" s="3587"/>
      <c r="AP427" s="1035"/>
      <c r="AQ427" s="1117">
        <f>+COUNTIF(F427:AJ427,"－")</f>
        <v>0</v>
      </c>
      <c r="AR427" s="1117">
        <f>+COUNTIF(F427:AJ427,"外")</f>
        <v>0</v>
      </c>
    </row>
    <row r="428" spans="2:44" s="1165" customFormat="1" ht="13.8" thickBot="1">
      <c r="B428" s="3582"/>
      <c r="C428" s="3585"/>
      <c r="D428" s="1140"/>
      <c r="E428" s="1141"/>
      <c r="F428" s="1191"/>
      <c r="G428" s="1180"/>
      <c r="H428" s="1180"/>
      <c r="I428" s="1180"/>
      <c r="J428" s="1180"/>
      <c r="K428" s="1180"/>
      <c r="L428" s="1180"/>
      <c r="M428" s="1180"/>
      <c r="N428" s="1180"/>
      <c r="O428" s="1180"/>
      <c r="P428" s="1180"/>
      <c r="Q428" s="1180"/>
      <c r="R428" s="1180"/>
      <c r="S428" s="1180"/>
      <c r="T428" s="1180"/>
      <c r="U428" s="1180"/>
      <c r="V428" s="1180"/>
      <c r="W428" s="1180"/>
      <c r="X428" s="1180"/>
      <c r="Y428" s="1180"/>
      <c r="Z428" s="1180"/>
      <c r="AA428" s="1180"/>
      <c r="AB428" s="1180"/>
      <c r="AC428" s="1180"/>
      <c r="AD428" s="1180"/>
      <c r="AE428" s="1180"/>
      <c r="AF428" s="1180"/>
      <c r="AG428" s="1180"/>
      <c r="AH428" s="1180"/>
      <c r="AI428" s="1180"/>
      <c r="AJ428" s="1192"/>
      <c r="AK428" s="1150" t="str">
        <f t="shared" si="293"/>
        <v/>
      </c>
      <c r="AL428" s="1132" t="str">
        <f t="shared" si="294"/>
        <v/>
      </c>
      <c r="AM428" s="1132" t="str">
        <f t="shared" si="295"/>
        <v/>
      </c>
      <c r="AN428" s="1116" t="str">
        <f t="shared" si="296"/>
        <v/>
      </c>
      <c r="AO428" s="3588"/>
      <c r="AP428" s="1035"/>
      <c r="AQ428" s="1117">
        <f>+COUNTIF(F428:AJ428,"－")</f>
        <v>0</v>
      </c>
      <c r="AR428" s="1117">
        <f>+COUNTIF(F428:AJ428,"外")</f>
        <v>0</v>
      </c>
    </row>
    <row r="429" spans="2:44" s="1165" customFormat="1" ht="13.8" thickBot="1">
      <c r="B429" s="1152"/>
      <c r="C429" s="1153"/>
      <c r="D429" s="1147"/>
      <c r="E429" s="1089"/>
      <c r="F429" s="1113"/>
      <c r="G429" s="1113"/>
      <c r="H429" s="1113"/>
      <c r="I429" s="1113"/>
      <c r="J429" s="1113"/>
      <c r="K429" s="1113"/>
      <c r="L429" s="1113"/>
      <c r="M429" s="1113"/>
      <c r="N429" s="1113"/>
      <c r="O429" s="1113"/>
      <c r="P429" s="1113"/>
      <c r="Q429" s="1113"/>
      <c r="R429" s="1113"/>
      <c r="S429" s="1113"/>
      <c r="T429" s="1113"/>
      <c r="U429" s="1113"/>
      <c r="V429" s="1113"/>
      <c r="W429" s="1113"/>
      <c r="X429" s="1113"/>
      <c r="Y429" s="1113"/>
      <c r="Z429" s="1113"/>
      <c r="AA429" s="1113"/>
      <c r="AB429" s="1113"/>
      <c r="AC429" s="1113"/>
      <c r="AD429" s="1113"/>
      <c r="AE429" s="1113"/>
      <c r="AF429" s="1113"/>
      <c r="AG429" s="1113"/>
      <c r="AH429" s="1113"/>
      <c r="AI429" s="1113"/>
      <c r="AJ429" s="1113"/>
      <c r="AK429" s="1154"/>
      <c r="AL429" s="1155"/>
      <c r="AM429" s="1155"/>
      <c r="AN429" s="1156" t="s">
        <v>1952</v>
      </c>
      <c r="AO429" s="1157" t="e">
        <f>IF(AO413&gt;=0.285,"OK","NG")</f>
        <v>#DIV/0!</v>
      </c>
      <c r="AP429" s="1035"/>
      <c r="AQ429" s="1155"/>
      <c r="AR429" s="1155"/>
    </row>
    <row r="430" spans="2:44" s="1165" customFormat="1">
      <c r="E430" s="1184"/>
      <c r="F430" s="1184"/>
      <c r="G430" s="1184"/>
      <c r="H430" s="1184"/>
      <c r="I430" s="1184"/>
      <c r="J430" s="1184"/>
      <c r="K430" s="1184"/>
      <c r="L430" s="1184"/>
      <c r="M430" s="1184"/>
      <c r="N430" s="1184"/>
      <c r="O430" s="1184"/>
      <c r="P430" s="1184"/>
      <c r="Q430" s="1184"/>
      <c r="R430" s="1184"/>
      <c r="S430" s="1184"/>
      <c r="T430" s="1184"/>
      <c r="U430" s="1184"/>
      <c r="V430" s="1184"/>
      <c r="W430" s="1184"/>
      <c r="X430" s="1184"/>
      <c r="Y430" s="1184"/>
      <c r="Z430" s="1184"/>
      <c r="AA430" s="1184"/>
      <c r="AB430" s="1184"/>
      <c r="AC430" s="1184"/>
      <c r="AD430" s="1184"/>
      <c r="AE430" s="1184"/>
      <c r="AF430" s="1184"/>
      <c r="AG430" s="1184"/>
      <c r="AH430" s="1184"/>
      <c r="AI430" s="1184"/>
      <c r="AJ430" s="1184"/>
      <c r="AL430" s="1184"/>
      <c r="AN430" s="1185"/>
    </row>
    <row r="431" spans="2:44" hidden="1">
      <c r="F431" s="1036" t="e">
        <f>YEAR(F434)</f>
        <v>#VALUE!</v>
      </c>
      <c r="G431" s="1036" t="e">
        <f>MONTH(F434)</f>
        <v>#VALUE!</v>
      </c>
    </row>
    <row r="432" spans="2:44">
      <c r="B432" s="3589"/>
      <c r="C432" s="3590"/>
      <c r="D432" s="3591"/>
      <c r="E432" s="1159" t="s">
        <v>1940</v>
      </c>
      <c r="F432" s="3598" t="e">
        <f>F434</f>
        <v>#VALUE!</v>
      </c>
      <c r="G432" s="3599"/>
      <c r="H432" s="3599"/>
      <c r="I432" s="3599"/>
      <c r="J432" s="3599"/>
      <c r="K432" s="3599"/>
      <c r="L432" s="3599"/>
      <c r="M432" s="3599"/>
      <c r="N432" s="3599"/>
      <c r="O432" s="3599"/>
      <c r="P432" s="3599"/>
      <c r="Q432" s="3599"/>
      <c r="R432" s="3599"/>
      <c r="S432" s="3599"/>
      <c r="T432" s="3599"/>
      <c r="U432" s="3599"/>
      <c r="V432" s="3599"/>
      <c r="W432" s="3599"/>
      <c r="X432" s="3599"/>
      <c r="Y432" s="3599"/>
      <c r="Z432" s="3599"/>
      <c r="AA432" s="3599"/>
      <c r="AB432" s="3599"/>
      <c r="AC432" s="3599"/>
      <c r="AD432" s="3599"/>
      <c r="AE432" s="3599"/>
      <c r="AF432" s="3599"/>
      <c r="AG432" s="3599"/>
      <c r="AH432" s="3599"/>
      <c r="AI432" s="3599"/>
      <c r="AJ432" s="3599"/>
      <c r="AK432" s="3601" t="s">
        <v>835</v>
      </c>
      <c r="AL432" s="3604" t="s">
        <v>836</v>
      </c>
      <c r="AM432" s="3607" t="s">
        <v>828</v>
      </c>
      <c r="AN432" s="3555" t="s">
        <v>1941</v>
      </c>
      <c r="AO432" s="3553" t="s">
        <v>1942</v>
      </c>
      <c r="AQ432" s="3576" t="s">
        <v>1961</v>
      </c>
      <c r="AR432" s="3576" t="s">
        <v>864</v>
      </c>
    </row>
    <row r="433" spans="2:44" hidden="1">
      <c r="B433" s="3592"/>
      <c r="C433" s="3593"/>
      <c r="D433" s="3594"/>
      <c r="E433" s="1160"/>
      <c r="F433" s="1096" t="e">
        <f>DATE($F431,$G431,1)</f>
        <v>#VALUE!</v>
      </c>
      <c r="G433" s="1096" t="e">
        <f t="shared" ref="G433:AJ433" si="297">F433+1</f>
        <v>#VALUE!</v>
      </c>
      <c r="H433" s="1096" t="e">
        <f t="shared" si="297"/>
        <v>#VALUE!</v>
      </c>
      <c r="I433" s="1096" t="e">
        <f t="shared" si="297"/>
        <v>#VALUE!</v>
      </c>
      <c r="J433" s="1096" t="e">
        <f t="shared" si="297"/>
        <v>#VALUE!</v>
      </c>
      <c r="K433" s="1096" t="e">
        <f t="shared" si="297"/>
        <v>#VALUE!</v>
      </c>
      <c r="L433" s="1096" t="e">
        <f t="shared" si="297"/>
        <v>#VALUE!</v>
      </c>
      <c r="M433" s="1096" t="e">
        <f t="shared" si="297"/>
        <v>#VALUE!</v>
      </c>
      <c r="N433" s="1096" t="e">
        <f t="shared" si="297"/>
        <v>#VALUE!</v>
      </c>
      <c r="O433" s="1096" t="e">
        <f t="shared" si="297"/>
        <v>#VALUE!</v>
      </c>
      <c r="P433" s="1096" t="e">
        <f t="shared" si="297"/>
        <v>#VALUE!</v>
      </c>
      <c r="Q433" s="1096" t="e">
        <f t="shared" si="297"/>
        <v>#VALUE!</v>
      </c>
      <c r="R433" s="1096" t="e">
        <f t="shared" si="297"/>
        <v>#VALUE!</v>
      </c>
      <c r="S433" s="1096" t="e">
        <f t="shared" si="297"/>
        <v>#VALUE!</v>
      </c>
      <c r="T433" s="1096" t="e">
        <f t="shared" si="297"/>
        <v>#VALUE!</v>
      </c>
      <c r="U433" s="1096" t="e">
        <f t="shared" si="297"/>
        <v>#VALUE!</v>
      </c>
      <c r="V433" s="1096" t="e">
        <f t="shared" si="297"/>
        <v>#VALUE!</v>
      </c>
      <c r="W433" s="1096" t="e">
        <f t="shared" si="297"/>
        <v>#VALUE!</v>
      </c>
      <c r="X433" s="1096" t="e">
        <f t="shared" si="297"/>
        <v>#VALUE!</v>
      </c>
      <c r="Y433" s="1096" t="e">
        <f t="shared" si="297"/>
        <v>#VALUE!</v>
      </c>
      <c r="Z433" s="1096" t="e">
        <f t="shared" si="297"/>
        <v>#VALUE!</v>
      </c>
      <c r="AA433" s="1096" t="e">
        <f t="shared" si="297"/>
        <v>#VALUE!</v>
      </c>
      <c r="AB433" s="1096" t="e">
        <f t="shared" si="297"/>
        <v>#VALUE!</v>
      </c>
      <c r="AC433" s="1096" t="e">
        <f t="shared" si="297"/>
        <v>#VALUE!</v>
      </c>
      <c r="AD433" s="1096" t="e">
        <f t="shared" si="297"/>
        <v>#VALUE!</v>
      </c>
      <c r="AE433" s="1096" t="e">
        <f t="shared" si="297"/>
        <v>#VALUE!</v>
      </c>
      <c r="AF433" s="1096" t="e">
        <f t="shared" si="297"/>
        <v>#VALUE!</v>
      </c>
      <c r="AG433" s="1096" t="e">
        <f t="shared" si="297"/>
        <v>#VALUE!</v>
      </c>
      <c r="AH433" s="1096" t="e">
        <f t="shared" si="297"/>
        <v>#VALUE!</v>
      </c>
      <c r="AI433" s="1096" t="e">
        <f t="shared" si="297"/>
        <v>#VALUE!</v>
      </c>
      <c r="AJ433" s="1096" t="e">
        <f t="shared" si="297"/>
        <v>#VALUE!</v>
      </c>
      <c r="AK433" s="3602"/>
      <c r="AL433" s="3605"/>
      <c r="AM433" s="3608"/>
      <c r="AN433" s="3555"/>
      <c r="AO433" s="3553"/>
      <c r="AQ433" s="3576"/>
      <c r="AR433" s="3576"/>
    </row>
    <row r="434" spans="2:44">
      <c r="B434" s="3592"/>
      <c r="C434" s="3593"/>
      <c r="D434" s="3594"/>
      <c r="E434" s="1161" t="s">
        <v>1944</v>
      </c>
      <c r="F434" s="1162" t="e">
        <f>IF(EDATE(F409,1)&gt;$F$7,"",EDATE(F409,1))</f>
        <v>#VALUE!</v>
      </c>
      <c r="G434" s="1096" t="e">
        <f t="shared" ref="G434:AJ434" si="298">IF(G433&gt;$F$7,"",IF(F434=EOMONTH(DATE($F431,$G431,1),0),"",IF(F434="","",F434+1)))</f>
        <v>#VALUE!</v>
      </c>
      <c r="H434" s="1096" t="e">
        <f t="shared" si="298"/>
        <v>#VALUE!</v>
      </c>
      <c r="I434" s="1096" t="e">
        <f t="shared" si="298"/>
        <v>#VALUE!</v>
      </c>
      <c r="J434" s="1096" t="e">
        <f t="shared" si="298"/>
        <v>#VALUE!</v>
      </c>
      <c r="K434" s="1096" t="e">
        <f t="shared" si="298"/>
        <v>#VALUE!</v>
      </c>
      <c r="L434" s="1096" t="e">
        <f t="shared" si="298"/>
        <v>#VALUE!</v>
      </c>
      <c r="M434" s="1096" t="e">
        <f t="shared" si="298"/>
        <v>#VALUE!</v>
      </c>
      <c r="N434" s="1096" t="e">
        <f t="shared" si="298"/>
        <v>#VALUE!</v>
      </c>
      <c r="O434" s="1096" t="e">
        <f t="shared" si="298"/>
        <v>#VALUE!</v>
      </c>
      <c r="P434" s="1096" t="e">
        <f t="shared" si="298"/>
        <v>#VALUE!</v>
      </c>
      <c r="Q434" s="1096" t="e">
        <f t="shared" si="298"/>
        <v>#VALUE!</v>
      </c>
      <c r="R434" s="1096" t="e">
        <f t="shared" si="298"/>
        <v>#VALUE!</v>
      </c>
      <c r="S434" s="1096" t="e">
        <f t="shared" si="298"/>
        <v>#VALUE!</v>
      </c>
      <c r="T434" s="1096" t="e">
        <f t="shared" si="298"/>
        <v>#VALUE!</v>
      </c>
      <c r="U434" s="1096" t="e">
        <f t="shared" si="298"/>
        <v>#VALUE!</v>
      </c>
      <c r="V434" s="1096" t="e">
        <f t="shared" si="298"/>
        <v>#VALUE!</v>
      </c>
      <c r="W434" s="1096" t="e">
        <f t="shared" si="298"/>
        <v>#VALUE!</v>
      </c>
      <c r="X434" s="1096" t="e">
        <f t="shared" si="298"/>
        <v>#VALUE!</v>
      </c>
      <c r="Y434" s="1096" t="e">
        <f t="shared" si="298"/>
        <v>#VALUE!</v>
      </c>
      <c r="Z434" s="1096" t="e">
        <f t="shared" si="298"/>
        <v>#VALUE!</v>
      </c>
      <c r="AA434" s="1096" t="e">
        <f t="shared" si="298"/>
        <v>#VALUE!</v>
      </c>
      <c r="AB434" s="1096" t="e">
        <f t="shared" si="298"/>
        <v>#VALUE!</v>
      </c>
      <c r="AC434" s="1096" t="e">
        <f t="shared" si="298"/>
        <v>#VALUE!</v>
      </c>
      <c r="AD434" s="1096" t="e">
        <f t="shared" si="298"/>
        <v>#VALUE!</v>
      </c>
      <c r="AE434" s="1096" t="e">
        <f t="shared" si="298"/>
        <v>#VALUE!</v>
      </c>
      <c r="AF434" s="1096" t="e">
        <f t="shared" si="298"/>
        <v>#VALUE!</v>
      </c>
      <c r="AG434" s="1096" t="e">
        <f t="shared" si="298"/>
        <v>#VALUE!</v>
      </c>
      <c r="AH434" s="1096" t="e">
        <f t="shared" si="298"/>
        <v>#VALUE!</v>
      </c>
      <c r="AI434" s="1096" t="e">
        <f t="shared" si="298"/>
        <v>#VALUE!</v>
      </c>
      <c r="AJ434" s="1096" t="e">
        <f t="shared" si="298"/>
        <v>#VALUE!</v>
      </c>
      <c r="AK434" s="3602"/>
      <c r="AL434" s="3605"/>
      <c r="AM434" s="3608"/>
      <c r="AN434" s="3555"/>
      <c r="AO434" s="3553"/>
      <c r="AQ434" s="3576"/>
      <c r="AR434" s="3576"/>
    </row>
    <row r="435" spans="2:44" s="1165" customFormat="1">
      <c r="B435" s="3595"/>
      <c r="C435" s="3596"/>
      <c r="D435" s="3597"/>
      <c r="E435" s="1163" t="s">
        <v>820</v>
      </c>
      <c r="F435" s="1164" t="str">
        <f>IFERROR(TEXT(WEEKDAY(+F434),"aaa"),"")</f>
        <v/>
      </c>
      <c r="G435" s="1164" t="str">
        <f t="shared" ref="G435:AJ435" si="299">IFERROR(TEXT(WEEKDAY(+G434),"aaa"),"")</f>
        <v/>
      </c>
      <c r="H435" s="1164" t="str">
        <f t="shared" si="299"/>
        <v/>
      </c>
      <c r="I435" s="1164" t="str">
        <f t="shared" si="299"/>
        <v/>
      </c>
      <c r="J435" s="1164" t="str">
        <f t="shared" si="299"/>
        <v/>
      </c>
      <c r="K435" s="1164" t="str">
        <f t="shared" si="299"/>
        <v/>
      </c>
      <c r="L435" s="1164" t="str">
        <f t="shared" si="299"/>
        <v/>
      </c>
      <c r="M435" s="1164" t="str">
        <f t="shared" si="299"/>
        <v/>
      </c>
      <c r="N435" s="1164" t="str">
        <f t="shared" si="299"/>
        <v/>
      </c>
      <c r="O435" s="1164" t="str">
        <f t="shared" si="299"/>
        <v/>
      </c>
      <c r="P435" s="1164" t="str">
        <f t="shared" si="299"/>
        <v/>
      </c>
      <c r="Q435" s="1164" t="str">
        <f t="shared" si="299"/>
        <v/>
      </c>
      <c r="R435" s="1164" t="str">
        <f t="shared" si="299"/>
        <v/>
      </c>
      <c r="S435" s="1164" t="str">
        <f t="shared" si="299"/>
        <v/>
      </c>
      <c r="T435" s="1164" t="str">
        <f t="shared" si="299"/>
        <v/>
      </c>
      <c r="U435" s="1164" t="str">
        <f t="shared" si="299"/>
        <v/>
      </c>
      <c r="V435" s="1164" t="str">
        <f t="shared" si="299"/>
        <v/>
      </c>
      <c r="W435" s="1164" t="str">
        <f t="shared" si="299"/>
        <v/>
      </c>
      <c r="X435" s="1164" t="str">
        <f t="shared" si="299"/>
        <v/>
      </c>
      <c r="Y435" s="1164" t="str">
        <f t="shared" si="299"/>
        <v/>
      </c>
      <c r="Z435" s="1164" t="str">
        <f t="shared" si="299"/>
        <v/>
      </c>
      <c r="AA435" s="1164" t="str">
        <f t="shared" si="299"/>
        <v/>
      </c>
      <c r="AB435" s="1164" t="str">
        <f t="shared" si="299"/>
        <v/>
      </c>
      <c r="AC435" s="1164" t="str">
        <f t="shared" si="299"/>
        <v/>
      </c>
      <c r="AD435" s="1164" t="str">
        <f t="shared" si="299"/>
        <v/>
      </c>
      <c r="AE435" s="1164" t="str">
        <f t="shared" si="299"/>
        <v/>
      </c>
      <c r="AF435" s="1164" t="str">
        <f t="shared" si="299"/>
        <v/>
      </c>
      <c r="AG435" s="1164" t="str">
        <f t="shared" si="299"/>
        <v/>
      </c>
      <c r="AH435" s="1164" t="str">
        <f t="shared" si="299"/>
        <v/>
      </c>
      <c r="AI435" s="1164" t="str">
        <f t="shared" si="299"/>
        <v/>
      </c>
      <c r="AJ435" s="1164" t="str">
        <f t="shared" si="299"/>
        <v/>
      </c>
      <c r="AK435" s="3602"/>
      <c r="AL435" s="3605"/>
      <c r="AM435" s="3608"/>
      <c r="AN435" s="3555"/>
      <c r="AO435" s="3553"/>
      <c r="AP435" s="1035"/>
      <c r="AQ435" s="3576"/>
      <c r="AR435" s="3576"/>
    </row>
    <row r="436" spans="2:44" s="1165" customFormat="1" ht="21" customHeight="1">
      <c r="B436" s="1166" t="s">
        <v>1945</v>
      </c>
      <c r="C436" s="1167" t="s">
        <v>1946</v>
      </c>
      <c r="D436" s="1103" t="s">
        <v>1951</v>
      </c>
      <c r="E436" s="1104" t="s">
        <v>1948</v>
      </c>
      <c r="F436" s="1105" t="s">
        <v>865</v>
      </c>
      <c r="G436" s="1106" t="s">
        <v>865</v>
      </c>
      <c r="H436" s="1106" t="s">
        <v>865</v>
      </c>
      <c r="I436" s="1106" t="s">
        <v>865</v>
      </c>
      <c r="J436" s="1106" t="s">
        <v>865</v>
      </c>
      <c r="K436" s="1106" t="s">
        <v>865</v>
      </c>
      <c r="L436" s="1106" t="s">
        <v>865</v>
      </c>
      <c r="M436" s="1106" t="s">
        <v>865</v>
      </c>
      <c r="N436" s="1106" t="s">
        <v>865</v>
      </c>
      <c r="O436" s="1106" t="s">
        <v>865</v>
      </c>
      <c r="P436" s="1106" t="s">
        <v>865</v>
      </c>
      <c r="Q436" s="1106" t="s">
        <v>865</v>
      </c>
      <c r="R436" s="1106" t="s">
        <v>865</v>
      </c>
      <c r="S436" s="1106" t="s">
        <v>865</v>
      </c>
      <c r="T436" s="1106" t="s">
        <v>865</v>
      </c>
      <c r="U436" s="1106" t="s">
        <v>865</v>
      </c>
      <c r="V436" s="1106" t="s">
        <v>865</v>
      </c>
      <c r="W436" s="1106" t="s">
        <v>865</v>
      </c>
      <c r="X436" s="1106" t="s">
        <v>865</v>
      </c>
      <c r="Y436" s="1106" t="s">
        <v>865</v>
      </c>
      <c r="Z436" s="1106" t="s">
        <v>865</v>
      </c>
      <c r="AA436" s="1106" t="s">
        <v>865</v>
      </c>
      <c r="AB436" s="1106" t="s">
        <v>865</v>
      </c>
      <c r="AC436" s="1106" t="s">
        <v>865</v>
      </c>
      <c r="AD436" s="1106" t="s">
        <v>865</v>
      </c>
      <c r="AE436" s="1106" t="s">
        <v>865</v>
      </c>
      <c r="AF436" s="1106" t="s">
        <v>865</v>
      </c>
      <c r="AG436" s="1106" t="s">
        <v>865</v>
      </c>
      <c r="AH436" s="1106" t="s">
        <v>865</v>
      </c>
      <c r="AI436" s="1106" t="s">
        <v>865</v>
      </c>
      <c r="AJ436" s="1188" t="s">
        <v>865</v>
      </c>
      <c r="AK436" s="3603"/>
      <c r="AL436" s="3606"/>
      <c r="AM436" s="3609"/>
      <c r="AN436" s="1108" t="s">
        <v>1962</v>
      </c>
      <c r="AO436" s="1107" t="s">
        <v>863</v>
      </c>
      <c r="AP436" s="1035"/>
      <c r="AQ436" s="3577"/>
      <c r="AR436" s="3577"/>
    </row>
    <row r="437" spans="2:44" s="1165" customFormat="1" ht="13.5" customHeight="1">
      <c r="B437" s="3580" t="s">
        <v>830</v>
      </c>
      <c r="C437" s="3583" t="s">
        <v>831</v>
      </c>
      <c r="D437" s="1109" t="s">
        <v>1935</v>
      </c>
      <c r="E437" s="1110"/>
      <c r="F437" s="1189"/>
      <c r="G437" s="1175"/>
      <c r="H437" s="1175"/>
      <c r="I437" s="1175"/>
      <c r="J437" s="1175"/>
      <c r="K437" s="1175"/>
      <c r="L437" s="1175"/>
      <c r="M437" s="1175"/>
      <c r="N437" s="1175"/>
      <c r="O437" s="1175"/>
      <c r="P437" s="1175"/>
      <c r="Q437" s="1175"/>
      <c r="R437" s="1175"/>
      <c r="S437" s="1175"/>
      <c r="T437" s="1175"/>
      <c r="U437" s="1175"/>
      <c r="V437" s="1175"/>
      <c r="W437" s="1175"/>
      <c r="X437" s="1175"/>
      <c r="Y437" s="1175"/>
      <c r="Z437" s="1175"/>
      <c r="AA437" s="1175"/>
      <c r="AB437" s="1175"/>
      <c r="AC437" s="1175"/>
      <c r="AD437" s="1175"/>
      <c r="AE437" s="1175"/>
      <c r="AF437" s="1175"/>
      <c r="AG437" s="1175"/>
      <c r="AH437" s="1175"/>
      <c r="AI437" s="1175"/>
      <c r="AJ437" s="1190"/>
      <c r="AK437" s="1114">
        <f>IF(D437="","",COUNT($F$434:$AJ$434)-AL437)</f>
        <v>0</v>
      </c>
      <c r="AL437" s="1115">
        <f>IF(D437="","",AQ437+AR437)</f>
        <v>0</v>
      </c>
      <c r="AM437" s="1115">
        <f>IF(D437="","",COUNTIF(F437:AJ437,"休"))</f>
        <v>0</v>
      </c>
      <c r="AN437" s="1116" t="str">
        <f>IF(D437="","",IFERROR(ROUND(AM437/AK437,3),""))</f>
        <v/>
      </c>
      <c r="AO437" s="3586" t="e">
        <f>ROUND(AVERAGE(AN437:AN452),3)</f>
        <v>#DIV/0!</v>
      </c>
      <c r="AP437" s="1035"/>
      <c r="AQ437" s="1117">
        <f>+COUNTIF(F437:AJ437,"－")</f>
        <v>0</v>
      </c>
      <c r="AR437" s="1117">
        <f>+COUNTIF(F437:AJ437,"外")</f>
        <v>0</v>
      </c>
    </row>
    <row r="438" spans="2:44" s="1165" customFormat="1" ht="13.5" customHeight="1">
      <c r="B438" s="3581"/>
      <c r="C438" s="3584"/>
      <c r="D438" s="1118" t="s">
        <v>1936</v>
      </c>
      <c r="E438" s="1110"/>
      <c r="F438" s="1119"/>
      <c r="G438" s="1120"/>
      <c r="H438" s="1120"/>
      <c r="I438" s="1120"/>
      <c r="J438" s="1120"/>
      <c r="K438" s="1120"/>
      <c r="L438" s="1120"/>
      <c r="M438" s="1120"/>
      <c r="N438" s="1120"/>
      <c r="O438" s="1120"/>
      <c r="P438" s="1120"/>
      <c r="Q438" s="1120"/>
      <c r="R438" s="1120"/>
      <c r="S438" s="1120"/>
      <c r="T438" s="1120"/>
      <c r="U438" s="1120"/>
      <c r="V438" s="1120"/>
      <c r="W438" s="1120"/>
      <c r="X438" s="1120"/>
      <c r="Y438" s="1120"/>
      <c r="Z438" s="1120"/>
      <c r="AA438" s="1120"/>
      <c r="AB438" s="1120"/>
      <c r="AC438" s="1120"/>
      <c r="AD438" s="1120"/>
      <c r="AE438" s="1120"/>
      <c r="AF438" s="1120"/>
      <c r="AG438" s="1120"/>
      <c r="AH438" s="1120"/>
      <c r="AI438" s="1120"/>
      <c r="AJ438" s="1172"/>
      <c r="AK438" s="1114">
        <f t="shared" ref="AK438:AK442" si="300">IF(D438="","",COUNT($F$434:$AJ$434)-AL438)</f>
        <v>0</v>
      </c>
      <c r="AL438" s="1115">
        <f t="shared" ref="AL438:AL442" si="301">IF(D438="","",AQ438+AR438)</f>
        <v>0</v>
      </c>
      <c r="AM438" s="1115">
        <f t="shared" ref="AM438:AM442" si="302">IF(D438="","",COUNTIF(F438:AJ438,"休"))</f>
        <v>0</v>
      </c>
      <c r="AN438" s="1116" t="str">
        <f t="shared" ref="AN438:AN442" si="303">IF(D438="","",IFERROR(ROUND(AM438/AK438,3),""))</f>
        <v/>
      </c>
      <c r="AO438" s="3587"/>
      <c r="AP438" s="1035"/>
      <c r="AQ438" s="1117">
        <f>+COUNTIF(F438:AJ438,"－")</f>
        <v>0</v>
      </c>
      <c r="AR438" s="1117">
        <f>+COUNTIF(F438:AJ438,"外")</f>
        <v>0</v>
      </c>
    </row>
    <row r="439" spans="2:44" s="1165" customFormat="1">
      <c r="B439" s="3581"/>
      <c r="C439" s="3584"/>
      <c r="D439" s="1124" t="s">
        <v>1937</v>
      </c>
      <c r="E439" s="1110"/>
      <c r="F439" s="1119"/>
      <c r="G439" s="1120"/>
      <c r="H439" s="1120"/>
      <c r="I439" s="1120"/>
      <c r="J439" s="1120"/>
      <c r="K439" s="1120"/>
      <c r="L439" s="1120"/>
      <c r="M439" s="1120"/>
      <c r="N439" s="1120"/>
      <c r="O439" s="1120"/>
      <c r="P439" s="1120"/>
      <c r="Q439" s="1120"/>
      <c r="R439" s="1120"/>
      <c r="S439" s="1120"/>
      <c r="T439" s="1120"/>
      <c r="U439" s="1120"/>
      <c r="V439" s="1120"/>
      <c r="W439" s="1120"/>
      <c r="X439" s="1120"/>
      <c r="Y439" s="1120"/>
      <c r="Z439" s="1120"/>
      <c r="AA439" s="1120"/>
      <c r="AB439" s="1120"/>
      <c r="AC439" s="1120"/>
      <c r="AD439" s="1120"/>
      <c r="AE439" s="1120"/>
      <c r="AF439" s="1120"/>
      <c r="AG439" s="1120"/>
      <c r="AH439" s="1120"/>
      <c r="AI439" s="1120"/>
      <c r="AJ439" s="1172"/>
      <c r="AK439" s="1114">
        <f t="shared" si="300"/>
        <v>0</v>
      </c>
      <c r="AL439" s="1115">
        <f t="shared" si="301"/>
        <v>0</v>
      </c>
      <c r="AM439" s="1115">
        <f t="shared" si="302"/>
        <v>0</v>
      </c>
      <c r="AN439" s="1116" t="str">
        <f t="shared" si="303"/>
        <v/>
      </c>
      <c r="AO439" s="3587"/>
      <c r="AP439" s="1035"/>
      <c r="AQ439" s="1117">
        <f>+COUNTIF(F439:AJ439,"－")</f>
        <v>0</v>
      </c>
      <c r="AR439" s="1117">
        <f t="shared" ref="AR439:AR442" si="304">+COUNTIF(F439:AJ439,"外")</f>
        <v>0</v>
      </c>
    </row>
    <row r="440" spans="2:44" s="1165" customFormat="1">
      <c r="B440" s="3581"/>
      <c r="C440" s="3584"/>
      <c r="D440" s="1124" t="s">
        <v>1938</v>
      </c>
      <c r="E440" s="1125"/>
      <c r="F440" s="1119"/>
      <c r="G440" s="1120"/>
      <c r="H440" s="1120"/>
      <c r="I440" s="1120"/>
      <c r="J440" s="1120"/>
      <c r="K440" s="1120"/>
      <c r="L440" s="1120"/>
      <c r="M440" s="1120"/>
      <c r="N440" s="1120"/>
      <c r="O440" s="1120"/>
      <c r="P440" s="1120"/>
      <c r="Q440" s="1120"/>
      <c r="R440" s="1120"/>
      <c r="S440" s="1120"/>
      <c r="T440" s="1120"/>
      <c r="U440" s="1120"/>
      <c r="V440" s="1120"/>
      <c r="W440" s="1120"/>
      <c r="X440" s="1120"/>
      <c r="Y440" s="1120"/>
      <c r="Z440" s="1120"/>
      <c r="AA440" s="1120"/>
      <c r="AB440" s="1120"/>
      <c r="AC440" s="1120"/>
      <c r="AD440" s="1120"/>
      <c r="AE440" s="1120"/>
      <c r="AF440" s="1120"/>
      <c r="AG440" s="1120"/>
      <c r="AH440" s="1120"/>
      <c r="AI440" s="1120"/>
      <c r="AJ440" s="1172"/>
      <c r="AK440" s="1114">
        <f t="shared" si="300"/>
        <v>0</v>
      </c>
      <c r="AL440" s="1115">
        <f t="shared" si="301"/>
        <v>0</v>
      </c>
      <c r="AM440" s="1115">
        <f t="shared" si="302"/>
        <v>0</v>
      </c>
      <c r="AN440" s="1116" t="str">
        <f t="shared" si="303"/>
        <v/>
      </c>
      <c r="AO440" s="3587"/>
      <c r="AP440" s="1035"/>
      <c r="AQ440" s="1117">
        <f>+COUNTIF(F440:AJ440,"－")</f>
        <v>0</v>
      </c>
      <c r="AR440" s="1117">
        <f t="shared" si="304"/>
        <v>0</v>
      </c>
    </row>
    <row r="441" spans="2:44" s="1165" customFormat="1">
      <c r="B441" s="3581"/>
      <c r="C441" s="3584"/>
      <c r="D441" s="1124" t="s">
        <v>1939</v>
      </c>
      <c r="E441" s="1110"/>
      <c r="F441" s="1119"/>
      <c r="G441" s="1120"/>
      <c r="H441" s="1120"/>
      <c r="I441" s="1120"/>
      <c r="J441" s="1120"/>
      <c r="K441" s="1120"/>
      <c r="L441" s="1120"/>
      <c r="M441" s="1120"/>
      <c r="N441" s="1120"/>
      <c r="O441" s="1120"/>
      <c r="P441" s="1120"/>
      <c r="Q441" s="1120"/>
      <c r="R441" s="1120"/>
      <c r="S441" s="1120"/>
      <c r="T441" s="1120"/>
      <c r="U441" s="1120"/>
      <c r="V441" s="1120"/>
      <c r="W441" s="1120"/>
      <c r="X441" s="1120"/>
      <c r="Y441" s="1120"/>
      <c r="Z441" s="1120"/>
      <c r="AA441" s="1120"/>
      <c r="AB441" s="1120"/>
      <c r="AC441" s="1120"/>
      <c r="AD441" s="1120"/>
      <c r="AE441" s="1120"/>
      <c r="AF441" s="1120"/>
      <c r="AG441" s="1120"/>
      <c r="AH441" s="1120"/>
      <c r="AI441" s="1120"/>
      <c r="AJ441" s="1172"/>
      <c r="AK441" s="1114">
        <f t="shared" si="300"/>
        <v>0</v>
      </c>
      <c r="AL441" s="1115">
        <f t="shared" si="301"/>
        <v>0</v>
      </c>
      <c r="AM441" s="1115">
        <f t="shared" si="302"/>
        <v>0</v>
      </c>
      <c r="AN441" s="1116" t="str">
        <f t="shared" si="303"/>
        <v/>
      </c>
      <c r="AO441" s="3587"/>
      <c r="AP441" s="1035"/>
      <c r="AQ441" s="1117">
        <f t="shared" ref="AQ441:AQ442" si="305">+COUNTIF(F441:AJ441,"－")</f>
        <v>0</v>
      </c>
      <c r="AR441" s="1117">
        <f t="shared" si="304"/>
        <v>0</v>
      </c>
    </row>
    <row r="442" spans="2:44" s="1165" customFormat="1">
      <c r="B442" s="3582"/>
      <c r="C442" s="3585"/>
      <c r="D442" s="1126">
        <f>E$29</f>
        <v>0</v>
      </c>
      <c r="E442" s="1127"/>
      <c r="F442" s="1191"/>
      <c r="G442" s="1180"/>
      <c r="H442" s="1180"/>
      <c r="I442" s="1180"/>
      <c r="J442" s="1180"/>
      <c r="K442" s="1180"/>
      <c r="L442" s="1180"/>
      <c r="M442" s="1180"/>
      <c r="N442" s="1180"/>
      <c r="O442" s="1180"/>
      <c r="P442" s="1180"/>
      <c r="Q442" s="1180"/>
      <c r="R442" s="1180"/>
      <c r="S442" s="1180"/>
      <c r="T442" s="1180"/>
      <c r="U442" s="1180"/>
      <c r="V442" s="1180"/>
      <c r="W442" s="1180"/>
      <c r="X442" s="1180"/>
      <c r="Y442" s="1180"/>
      <c r="Z442" s="1180"/>
      <c r="AA442" s="1180"/>
      <c r="AB442" s="1180"/>
      <c r="AC442" s="1180"/>
      <c r="AD442" s="1180"/>
      <c r="AE442" s="1180"/>
      <c r="AF442" s="1180"/>
      <c r="AG442" s="1180"/>
      <c r="AH442" s="1180"/>
      <c r="AI442" s="1180"/>
      <c r="AJ442" s="1192"/>
      <c r="AK442" s="1114">
        <f t="shared" si="300"/>
        <v>0</v>
      </c>
      <c r="AL442" s="1115">
        <f t="shared" si="301"/>
        <v>0</v>
      </c>
      <c r="AM442" s="1132">
        <f t="shared" si="302"/>
        <v>0</v>
      </c>
      <c r="AN442" s="1116" t="str">
        <f t="shared" si="303"/>
        <v/>
      </c>
      <c r="AO442" s="3587"/>
      <c r="AP442" s="1035"/>
      <c r="AQ442" s="1117">
        <f t="shared" si="305"/>
        <v>0</v>
      </c>
      <c r="AR442" s="1117">
        <f t="shared" si="304"/>
        <v>0</v>
      </c>
    </row>
    <row r="443" spans="2:44" s="1165" customFormat="1" ht="14.4">
      <c r="B443" s="3580" t="s">
        <v>832</v>
      </c>
      <c r="C443" s="3583" t="s">
        <v>833</v>
      </c>
      <c r="D443" s="1103" t="s">
        <v>1951</v>
      </c>
      <c r="E443" s="1133" t="s">
        <v>1948</v>
      </c>
      <c r="F443" s="1105" t="s">
        <v>1965</v>
      </c>
      <c r="G443" s="1106" t="s">
        <v>1964</v>
      </c>
      <c r="H443" s="1106" t="s">
        <v>1964</v>
      </c>
      <c r="I443" s="1106" t="s">
        <v>1964</v>
      </c>
      <c r="J443" s="1106" t="s">
        <v>1964</v>
      </c>
      <c r="K443" s="1106" t="s">
        <v>1965</v>
      </c>
      <c r="L443" s="1106" t="s">
        <v>1966</v>
      </c>
      <c r="M443" s="1106" t="s">
        <v>1965</v>
      </c>
      <c r="N443" s="1106" t="s">
        <v>1964</v>
      </c>
      <c r="O443" s="1106" t="s">
        <v>1964</v>
      </c>
      <c r="P443" s="1106" t="s">
        <v>1964</v>
      </c>
      <c r="Q443" s="1106" t="s">
        <v>1964</v>
      </c>
      <c r="R443" s="1106" t="s">
        <v>1964</v>
      </c>
      <c r="S443" s="1106" t="s">
        <v>1965</v>
      </c>
      <c r="T443" s="1106" t="s">
        <v>1964</v>
      </c>
      <c r="U443" s="1106" t="s">
        <v>1966</v>
      </c>
      <c r="V443" s="1106" t="s">
        <v>1964</v>
      </c>
      <c r="W443" s="1106" t="s">
        <v>1965</v>
      </c>
      <c r="X443" s="1106" t="s">
        <v>1964</v>
      </c>
      <c r="Y443" s="1106" t="s">
        <v>1964</v>
      </c>
      <c r="Z443" s="1106" t="s">
        <v>1964</v>
      </c>
      <c r="AA443" s="1106" t="s">
        <v>1966</v>
      </c>
      <c r="AB443" s="1106" t="s">
        <v>1965</v>
      </c>
      <c r="AC443" s="1106" t="s">
        <v>1965</v>
      </c>
      <c r="AD443" s="1106" t="s">
        <v>1966</v>
      </c>
      <c r="AE443" s="1106" t="s">
        <v>1964</v>
      </c>
      <c r="AF443" s="1106" t="s">
        <v>1964</v>
      </c>
      <c r="AG443" s="1106" t="s">
        <v>1964</v>
      </c>
      <c r="AH443" s="1106" t="s">
        <v>1965</v>
      </c>
      <c r="AI443" s="1106" t="s">
        <v>1964</v>
      </c>
      <c r="AJ443" s="1188" t="s">
        <v>1965</v>
      </c>
      <c r="AK443" s="1135"/>
      <c r="AL443" s="1117"/>
      <c r="AM443" s="1136"/>
      <c r="AN443" s="1137"/>
      <c r="AO443" s="3587"/>
      <c r="AP443" s="1035"/>
      <c r="AQ443" s="1039"/>
      <c r="AR443" s="1039"/>
    </row>
    <row r="444" spans="2:44" s="1165" customFormat="1">
      <c r="B444" s="3581"/>
      <c r="C444" s="3584"/>
      <c r="D444" s="1138" t="s">
        <v>1935</v>
      </c>
      <c r="E444" s="1110"/>
      <c r="F444" s="1179"/>
      <c r="G444" s="1130"/>
      <c r="H444" s="1130"/>
      <c r="I444" s="1130"/>
      <c r="J444" s="1130"/>
      <c r="K444" s="1130"/>
      <c r="L444" s="1130"/>
      <c r="M444" s="1130"/>
      <c r="N444" s="1130"/>
      <c r="O444" s="1130"/>
      <c r="P444" s="1130"/>
      <c r="Q444" s="1130"/>
      <c r="R444" s="1130"/>
      <c r="S444" s="1130"/>
      <c r="T444" s="1130"/>
      <c r="U444" s="1130"/>
      <c r="V444" s="1130"/>
      <c r="W444" s="1130"/>
      <c r="X444" s="1130"/>
      <c r="Y444" s="1130"/>
      <c r="Z444" s="1130"/>
      <c r="AA444" s="1130"/>
      <c r="AB444" s="1130"/>
      <c r="AC444" s="1130"/>
      <c r="AD444" s="1130"/>
      <c r="AE444" s="1130"/>
      <c r="AF444" s="1130"/>
      <c r="AG444" s="1130"/>
      <c r="AH444" s="1130"/>
      <c r="AI444" s="1130"/>
      <c r="AJ444" s="1193"/>
      <c r="AK444" s="1114">
        <f>IF(D444="","",COUNT($F$434:$AJ$434)-AL444)</f>
        <v>0</v>
      </c>
      <c r="AL444" s="1115">
        <f>IF(D444="","",AQ444+AR444)</f>
        <v>0</v>
      </c>
      <c r="AM444" s="1115">
        <f>IF(D444="","",COUNTIF(F444:AJ444,"休"))</f>
        <v>0</v>
      </c>
      <c r="AN444" s="1116" t="str">
        <f>IF(D444="","",IFERROR(ROUND(AM444/AK444,3),""))</f>
        <v/>
      </c>
      <c r="AO444" s="3587"/>
      <c r="AP444" s="1035"/>
      <c r="AQ444" s="1117">
        <f>+COUNTIF(F444:AJ444,"－")</f>
        <v>0</v>
      </c>
      <c r="AR444" s="1117">
        <f>+COUNTIF(F444:AJ444,"外")</f>
        <v>0</v>
      </c>
    </row>
    <row r="445" spans="2:44" s="1165" customFormat="1">
      <c r="B445" s="3581"/>
      <c r="C445" s="3584"/>
      <c r="D445" s="1118" t="s">
        <v>1936</v>
      </c>
      <c r="E445" s="1139"/>
      <c r="F445" s="1119"/>
      <c r="G445" s="1120"/>
      <c r="H445" s="1120"/>
      <c r="I445" s="1120"/>
      <c r="J445" s="1120"/>
      <c r="K445" s="1120"/>
      <c r="L445" s="1120"/>
      <c r="M445" s="1120"/>
      <c r="N445" s="1120"/>
      <c r="O445" s="1120"/>
      <c r="P445" s="1120"/>
      <c r="Q445" s="1120"/>
      <c r="R445" s="1120"/>
      <c r="S445" s="1120"/>
      <c r="T445" s="1120"/>
      <c r="U445" s="1120"/>
      <c r="V445" s="1120"/>
      <c r="W445" s="1120"/>
      <c r="X445" s="1120"/>
      <c r="Y445" s="1120"/>
      <c r="Z445" s="1120"/>
      <c r="AA445" s="1120"/>
      <c r="AB445" s="1120"/>
      <c r="AC445" s="1120"/>
      <c r="AD445" s="1120"/>
      <c r="AE445" s="1120"/>
      <c r="AF445" s="1120"/>
      <c r="AG445" s="1120"/>
      <c r="AH445" s="1120"/>
      <c r="AI445" s="1120"/>
      <c r="AJ445" s="1172"/>
      <c r="AK445" s="1114">
        <f t="shared" ref="AK445:AK447" si="306">IF(D445="","",COUNT($F$434:$AJ$434)-AL445)</f>
        <v>0</v>
      </c>
      <c r="AL445" s="1115">
        <f t="shared" ref="AL445:AL447" si="307">IF(D445="","",AQ445+AR445)</f>
        <v>0</v>
      </c>
      <c r="AM445" s="1115">
        <f t="shared" ref="AM445:AM447" si="308">IF(D445="","",COUNTIF(F445:AJ445,"休"))</f>
        <v>0</v>
      </c>
      <c r="AN445" s="1116" t="str">
        <f t="shared" ref="AN445:AN447" si="309">IF(D445="","",IFERROR(ROUND(AM445/AK445,3),""))</f>
        <v/>
      </c>
      <c r="AO445" s="3587"/>
      <c r="AP445" s="1035"/>
      <c r="AQ445" s="1117">
        <f>+COUNTIF(F445:AJ445,"－")</f>
        <v>0</v>
      </c>
      <c r="AR445" s="1117">
        <f>+COUNTIF(F445:AJ445,"外")</f>
        <v>0</v>
      </c>
    </row>
    <row r="446" spans="2:44" s="1165" customFormat="1">
      <c r="B446" s="3581"/>
      <c r="C446" s="3584"/>
      <c r="D446" s="1035"/>
      <c r="E446" s="1139"/>
      <c r="F446" s="1119"/>
      <c r="G446" s="1120"/>
      <c r="H446" s="1120"/>
      <c r="I446" s="1120"/>
      <c r="J446" s="1120"/>
      <c r="K446" s="1120"/>
      <c r="L446" s="1120"/>
      <c r="M446" s="1120"/>
      <c r="N446" s="1120"/>
      <c r="O446" s="1120"/>
      <c r="P446" s="1120"/>
      <c r="Q446" s="1120"/>
      <c r="R446" s="1120"/>
      <c r="S446" s="1120"/>
      <c r="T446" s="1120"/>
      <c r="U446" s="1120"/>
      <c r="V446" s="1120"/>
      <c r="W446" s="1120"/>
      <c r="X446" s="1120"/>
      <c r="Y446" s="1120"/>
      <c r="Z446" s="1120"/>
      <c r="AA446" s="1120"/>
      <c r="AB446" s="1120"/>
      <c r="AC446" s="1120"/>
      <c r="AD446" s="1120"/>
      <c r="AE446" s="1120"/>
      <c r="AF446" s="1120"/>
      <c r="AG446" s="1120"/>
      <c r="AH446" s="1120"/>
      <c r="AI446" s="1120"/>
      <c r="AJ446" s="1172"/>
      <c r="AK446" s="1114" t="str">
        <f t="shared" si="306"/>
        <v/>
      </c>
      <c r="AL446" s="1115" t="str">
        <f t="shared" si="307"/>
        <v/>
      </c>
      <c r="AM446" s="1115" t="str">
        <f t="shared" si="308"/>
        <v/>
      </c>
      <c r="AN446" s="1116" t="str">
        <f t="shared" si="309"/>
        <v/>
      </c>
      <c r="AO446" s="3587"/>
      <c r="AP446" s="1035"/>
      <c r="AQ446" s="1117">
        <f>+COUNTIF(F446:AJ446,"－")</f>
        <v>0</v>
      </c>
      <c r="AR446" s="1117">
        <f>+COUNTIF(F446:AJ446,"外")</f>
        <v>0</v>
      </c>
    </row>
    <row r="447" spans="2:44" s="1165" customFormat="1">
      <c r="B447" s="3581"/>
      <c r="C447" s="3585"/>
      <c r="D447" s="1140"/>
      <c r="E447" s="1141"/>
      <c r="F447" s="1191"/>
      <c r="G447" s="1180"/>
      <c r="H447" s="1180"/>
      <c r="I447" s="1180"/>
      <c r="J447" s="1180"/>
      <c r="K447" s="1180"/>
      <c r="L447" s="1180"/>
      <c r="M447" s="1180"/>
      <c r="N447" s="1180"/>
      <c r="O447" s="1180"/>
      <c r="P447" s="1180"/>
      <c r="Q447" s="1180"/>
      <c r="R447" s="1180"/>
      <c r="S447" s="1180"/>
      <c r="T447" s="1180"/>
      <c r="U447" s="1180"/>
      <c r="V447" s="1180"/>
      <c r="W447" s="1180"/>
      <c r="X447" s="1180"/>
      <c r="Y447" s="1180"/>
      <c r="Z447" s="1180"/>
      <c r="AA447" s="1180"/>
      <c r="AB447" s="1180"/>
      <c r="AC447" s="1180"/>
      <c r="AD447" s="1180"/>
      <c r="AE447" s="1180"/>
      <c r="AF447" s="1180"/>
      <c r="AG447" s="1180"/>
      <c r="AH447" s="1180"/>
      <c r="AI447" s="1180"/>
      <c r="AJ447" s="1192"/>
      <c r="AK447" s="1114" t="str">
        <f t="shared" si="306"/>
        <v/>
      </c>
      <c r="AL447" s="1115" t="str">
        <f t="shared" si="307"/>
        <v/>
      </c>
      <c r="AM447" s="1115" t="str">
        <f t="shared" si="308"/>
        <v/>
      </c>
      <c r="AN447" s="1116" t="str">
        <f t="shared" si="309"/>
        <v/>
      </c>
      <c r="AO447" s="3587"/>
      <c r="AP447" s="1035"/>
      <c r="AQ447" s="1117">
        <f>+COUNTIF(F447:AJ447,"－")</f>
        <v>0</v>
      </c>
      <c r="AR447" s="1117">
        <f>+COUNTIF(F447:AJ447,"外")</f>
        <v>0</v>
      </c>
    </row>
    <row r="448" spans="2:44" s="1165" customFormat="1" ht="14.4">
      <c r="B448" s="3581"/>
      <c r="C448" s="3583" t="s">
        <v>834</v>
      </c>
      <c r="D448" s="1103" t="s">
        <v>1951</v>
      </c>
      <c r="E448" s="1143" t="s">
        <v>1948</v>
      </c>
      <c r="F448" s="1105" t="s">
        <v>865</v>
      </c>
      <c r="G448" s="1106" t="s">
        <v>865</v>
      </c>
      <c r="H448" s="1106" t="s">
        <v>865</v>
      </c>
      <c r="I448" s="1106" t="s">
        <v>865</v>
      </c>
      <c r="J448" s="1106" t="s">
        <v>865</v>
      </c>
      <c r="K448" s="1106" t="s">
        <v>865</v>
      </c>
      <c r="L448" s="1106" t="s">
        <v>865</v>
      </c>
      <c r="M448" s="1106" t="s">
        <v>865</v>
      </c>
      <c r="N448" s="1106" t="s">
        <v>865</v>
      </c>
      <c r="O448" s="1106" t="s">
        <v>865</v>
      </c>
      <c r="P448" s="1106" t="s">
        <v>865</v>
      </c>
      <c r="Q448" s="1106" t="s">
        <v>865</v>
      </c>
      <c r="R448" s="1106" t="s">
        <v>865</v>
      </c>
      <c r="S448" s="1106" t="s">
        <v>865</v>
      </c>
      <c r="T448" s="1106" t="s">
        <v>865</v>
      </c>
      <c r="U448" s="1106" t="s">
        <v>865</v>
      </c>
      <c r="V448" s="1106" t="s">
        <v>865</v>
      </c>
      <c r="W448" s="1106" t="s">
        <v>865</v>
      </c>
      <c r="X448" s="1106" t="s">
        <v>865</v>
      </c>
      <c r="Y448" s="1106" t="s">
        <v>865</v>
      </c>
      <c r="Z448" s="1106" t="s">
        <v>865</v>
      </c>
      <c r="AA448" s="1106" t="s">
        <v>865</v>
      </c>
      <c r="AB448" s="1106" t="s">
        <v>865</v>
      </c>
      <c r="AC448" s="1106" t="s">
        <v>865</v>
      </c>
      <c r="AD448" s="1106" t="s">
        <v>865</v>
      </c>
      <c r="AE448" s="1106" t="s">
        <v>865</v>
      </c>
      <c r="AF448" s="1106" t="s">
        <v>865</v>
      </c>
      <c r="AG448" s="1106" t="s">
        <v>865</v>
      </c>
      <c r="AH448" s="1106" t="s">
        <v>865</v>
      </c>
      <c r="AI448" s="1106" t="s">
        <v>865</v>
      </c>
      <c r="AJ448" s="1188" t="s">
        <v>865</v>
      </c>
      <c r="AK448" s="1135"/>
      <c r="AL448" s="1117"/>
      <c r="AM448" s="1144"/>
      <c r="AN448" s="1137"/>
      <c r="AO448" s="3587"/>
      <c r="AP448" s="1035"/>
      <c r="AQ448" s="1039"/>
      <c r="AR448" s="1039"/>
    </row>
    <row r="449" spans="2:44" s="1165" customFormat="1">
      <c r="B449" s="3581"/>
      <c r="C449" s="3584"/>
      <c r="D449" s="1145" t="s">
        <v>1936</v>
      </c>
      <c r="E449" s="1110"/>
      <c r="F449" s="1179"/>
      <c r="G449" s="1130"/>
      <c r="H449" s="1130"/>
      <c r="I449" s="1130"/>
      <c r="J449" s="1130"/>
      <c r="K449" s="1130"/>
      <c r="L449" s="1130"/>
      <c r="M449" s="1130"/>
      <c r="N449" s="1130"/>
      <c r="O449" s="1130"/>
      <c r="P449" s="1130"/>
      <c r="Q449" s="1130"/>
      <c r="R449" s="1130"/>
      <c r="S449" s="1130"/>
      <c r="T449" s="1130"/>
      <c r="U449" s="1130"/>
      <c r="V449" s="1130"/>
      <c r="W449" s="1130"/>
      <c r="X449" s="1130"/>
      <c r="Y449" s="1130"/>
      <c r="Z449" s="1130"/>
      <c r="AA449" s="1130"/>
      <c r="AB449" s="1130"/>
      <c r="AC449" s="1130"/>
      <c r="AD449" s="1130"/>
      <c r="AE449" s="1130"/>
      <c r="AF449" s="1130"/>
      <c r="AG449" s="1130"/>
      <c r="AH449" s="1130"/>
      <c r="AI449" s="1130"/>
      <c r="AJ449" s="1193"/>
      <c r="AK449" s="1114">
        <f>IF(D449="","",COUNT($F$434:$AJ$434)-AL449)</f>
        <v>0</v>
      </c>
      <c r="AL449" s="1115">
        <f>IF(D449="","",AQ449+AR449)</f>
        <v>0</v>
      </c>
      <c r="AM449" s="1115">
        <f>IF(D449="","",COUNTIF(F449:AJ449,"休"))</f>
        <v>0</v>
      </c>
      <c r="AN449" s="1116" t="str">
        <f>IF(D449="","",IFERROR(ROUND(AM449/AK449,3),""))</f>
        <v/>
      </c>
      <c r="AO449" s="3587"/>
      <c r="AP449" s="1035"/>
      <c r="AQ449" s="1117">
        <f>+COUNTIF(F449:AJ449,"－")</f>
        <v>0</v>
      </c>
      <c r="AR449" s="1117">
        <f>+COUNTIF(F449:AJ449,"外")</f>
        <v>0</v>
      </c>
    </row>
    <row r="450" spans="2:44" s="1165" customFormat="1">
      <c r="B450" s="3581"/>
      <c r="C450" s="3584"/>
      <c r="D450" s="1035"/>
      <c r="E450" s="1139"/>
      <c r="F450" s="1119"/>
      <c r="G450" s="1120"/>
      <c r="H450" s="1120"/>
      <c r="I450" s="1120"/>
      <c r="J450" s="1120"/>
      <c r="K450" s="1120"/>
      <c r="L450" s="1120"/>
      <c r="M450" s="1120"/>
      <c r="N450" s="1120"/>
      <c r="O450" s="1120"/>
      <c r="P450" s="1120"/>
      <c r="Q450" s="1120"/>
      <c r="R450" s="1120"/>
      <c r="S450" s="1120"/>
      <c r="T450" s="1120"/>
      <c r="U450" s="1120"/>
      <c r="V450" s="1120"/>
      <c r="W450" s="1120"/>
      <c r="X450" s="1120"/>
      <c r="Y450" s="1120"/>
      <c r="Z450" s="1120"/>
      <c r="AA450" s="1120"/>
      <c r="AB450" s="1120"/>
      <c r="AC450" s="1120"/>
      <c r="AD450" s="1120"/>
      <c r="AE450" s="1120"/>
      <c r="AF450" s="1120"/>
      <c r="AG450" s="1120"/>
      <c r="AH450" s="1120"/>
      <c r="AI450" s="1120"/>
      <c r="AJ450" s="1172"/>
      <c r="AK450" s="1114" t="str">
        <f t="shared" ref="AK450:AK452" si="310">IF(D450="","",COUNT($F$434:$AJ$434)-AL450)</f>
        <v/>
      </c>
      <c r="AL450" s="1115" t="str">
        <f t="shared" ref="AL450:AL452" si="311">IF(D450="","",AQ450+AR450)</f>
        <v/>
      </c>
      <c r="AM450" s="1115" t="str">
        <f t="shared" ref="AM450:AM452" si="312">IF(D450="","",COUNTIF(F450:AJ450,"休"))</f>
        <v/>
      </c>
      <c r="AN450" s="1116" t="str">
        <f t="shared" ref="AN450:AN452" si="313">IF(D450="","",IFERROR(ROUND(AM450/AK450,3),""))</f>
        <v/>
      </c>
      <c r="AO450" s="3587"/>
      <c r="AP450" s="1035"/>
      <c r="AQ450" s="1117">
        <f>+COUNTIF(F450:AJ450,"－")</f>
        <v>0</v>
      </c>
      <c r="AR450" s="1117">
        <f>+COUNTIF(F450:AJ450,"外")</f>
        <v>0</v>
      </c>
    </row>
    <row r="451" spans="2:44" s="1165" customFormat="1">
      <c r="B451" s="3581"/>
      <c r="C451" s="3584"/>
      <c r="D451" s="1147"/>
      <c r="E451" s="1139"/>
      <c r="F451" s="1119"/>
      <c r="G451" s="1120"/>
      <c r="H451" s="1120"/>
      <c r="I451" s="1120"/>
      <c r="J451" s="1120"/>
      <c r="K451" s="1120"/>
      <c r="L451" s="1120"/>
      <c r="M451" s="1120"/>
      <c r="N451" s="1120"/>
      <c r="O451" s="1120"/>
      <c r="P451" s="1120"/>
      <c r="Q451" s="1120"/>
      <c r="R451" s="1120"/>
      <c r="S451" s="1120"/>
      <c r="T451" s="1120"/>
      <c r="U451" s="1120"/>
      <c r="V451" s="1120"/>
      <c r="W451" s="1120"/>
      <c r="X451" s="1120"/>
      <c r="Y451" s="1120"/>
      <c r="Z451" s="1120"/>
      <c r="AA451" s="1120"/>
      <c r="AB451" s="1120"/>
      <c r="AC451" s="1120"/>
      <c r="AD451" s="1120"/>
      <c r="AE451" s="1120"/>
      <c r="AF451" s="1120"/>
      <c r="AG451" s="1120"/>
      <c r="AH451" s="1120"/>
      <c r="AI451" s="1120"/>
      <c r="AJ451" s="1172"/>
      <c r="AK451" s="1114" t="str">
        <f t="shared" si="310"/>
        <v/>
      </c>
      <c r="AL451" s="1115" t="str">
        <f t="shared" si="311"/>
        <v/>
      </c>
      <c r="AM451" s="1115" t="str">
        <f t="shared" si="312"/>
        <v/>
      </c>
      <c r="AN451" s="1116" t="str">
        <f t="shared" si="313"/>
        <v/>
      </c>
      <c r="AO451" s="3587"/>
      <c r="AP451" s="1035"/>
      <c r="AQ451" s="1117">
        <f>+COUNTIF(F451:AJ451,"－")</f>
        <v>0</v>
      </c>
      <c r="AR451" s="1117">
        <f>+COUNTIF(F451:AJ451,"外")</f>
        <v>0</v>
      </c>
    </row>
    <row r="452" spans="2:44" s="1165" customFormat="1" ht="13.8" thickBot="1">
      <c r="B452" s="3582"/>
      <c r="C452" s="3585"/>
      <c r="D452" s="1140"/>
      <c r="E452" s="1141"/>
      <c r="F452" s="1191"/>
      <c r="G452" s="1180"/>
      <c r="H452" s="1180"/>
      <c r="I452" s="1180"/>
      <c r="J452" s="1180"/>
      <c r="K452" s="1180"/>
      <c r="L452" s="1180"/>
      <c r="M452" s="1180"/>
      <c r="N452" s="1180"/>
      <c r="O452" s="1180"/>
      <c r="P452" s="1180"/>
      <c r="Q452" s="1180"/>
      <c r="R452" s="1180"/>
      <c r="S452" s="1180"/>
      <c r="T452" s="1180"/>
      <c r="U452" s="1180"/>
      <c r="V452" s="1180"/>
      <c r="W452" s="1180"/>
      <c r="X452" s="1180"/>
      <c r="Y452" s="1180"/>
      <c r="Z452" s="1180"/>
      <c r="AA452" s="1180"/>
      <c r="AB452" s="1180"/>
      <c r="AC452" s="1180"/>
      <c r="AD452" s="1180"/>
      <c r="AE452" s="1180"/>
      <c r="AF452" s="1180"/>
      <c r="AG452" s="1180"/>
      <c r="AH452" s="1180"/>
      <c r="AI452" s="1180"/>
      <c r="AJ452" s="1192"/>
      <c r="AK452" s="1150" t="str">
        <f t="shared" si="310"/>
        <v/>
      </c>
      <c r="AL452" s="1132" t="str">
        <f t="shared" si="311"/>
        <v/>
      </c>
      <c r="AM452" s="1132" t="str">
        <f t="shared" si="312"/>
        <v/>
      </c>
      <c r="AN452" s="1116" t="str">
        <f t="shared" si="313"/>
        <v/>
      </c>
      <c r="AO452" s="3588"/>
      <c r="AP452" s="1035"/>
      <c r="AQ452" s="1117">
        <f>+COUNTIF(F452:AJ452,"－")</f>
        <v>0</v>
      </c>
      <c r="AR452" s="1117">
        <f>+COUNTIF(F452:AJ452,"外")</f>
        <v>0</v>
      </c>
    </row>
    <row r="453" spans="2:44" s="1165" customFormat="1" ht="13.8" thickBot="1">
      <c r="B453" s="1152"/>
      <c r="C453" s="1153"/>
      <c r="D453" s="1147"/>
      <c r="E453" s="1089"/>
      <c r="F453" s="1113"/>
      <c r="G453" s="1113"/>
      <c r="H453" s="1113"/>
      <c r="I453" s="1113"/>
      <c r="J453" s="1113"/>
      <c r="K453" s="1113"/>
      <c r="L453" s="1113"/>
      <c r="M453" s="1113"/>
      <c r="N453" s="1113"/>
      <c r="O453" s="1113"/>
      <c r="P453" s="1113"/>
      <c r="Q453" s="1113"/>
      <c r="R453" s="1113"/>
      <c r="S453" s="1113"/>
      <c r="T453" s="1113"/>
      <c r="U453" s="1113"/>
      <c r="V453" s="1113"/>
      <c r="W453" s="1113"/>
      <c r="X453" s="1113"/>
      <c r="Y453" s="1113"/>
      <c r="Z453" s="1113"/>
      <c r="AA453" s="1113"/>
      <c r="AB453" s="1113"/>
      <c r="AC453" s="1113"/>
      <c r="AD453" s="1113"/>
      <c r="AE453" s="1113"/>
      <c r="AF453" s="1113"/>
      <c r="AG453" s="1113"/>
      <c r="AH453" s="1113"/>
      <c r="AI453" s="1113"/>
      <c r="AJ453" s="1113"/>
      <c r="AK453" s="1154"/>
      <c r="AL453" s="1155"/>
      <c r="AM453" s="1155"/>
      <c r="AN453" s="1156" t="s">
        <v>1952</v>
      </c>
      <c r="AO453" s="1157" t="e">
        <f>IF(AO437&gt;=0.285,"OK","NG")</f>
        <v>#DIV/0!</v>
      </c>
      <c r="AP453" s="1035"/>
      <c r="AQ453" s="1155"/>
      <c r="AR453" s="1155"/>
    </row>
    <row r="455" spans="2:44" hidden="1">
      <c r="F455" s="1036" t="e">
        <f>YEAR(F458)</f>
        <v>#VALUE!</v>
      </c>
      <c r="G455" s="1036" t="e">
        <f>MONTH(F458)</f>
        <v>#VALUE!</v>
      </c>
    </row>
    <row r="456" spans="2:44">
      <c r="B456" s="3589"/>
      <c r="C456" s="3590"/>
      <c r="D456" s="3591"/>
      <c r="E456" s="1159" t="s">
        <v>1940</v>
      </c>
      <c r="F456" s="3598" t="e">
        <f>F458</f>
        <v>#VALUE!</v>
      </c>
      <c r="G456" s="3599"/>
      <c r="H456" s="3599"/>
      <c r="I456" s="3599"/>
      <c r="J456" s="3599"/>
      <c r="K456" s="3599"/>
      <c r="L456" s="3599"/>
      <c r="M456" s="3599"/>
      <c r="N456" s="3599"/>
      <c r="O456" s="3599"/>
      <c r="P456" s="3599"/>
      <c r="Q456" s="3599"/>
      <c r="R456" s="3599"/>
      <c r="S456" s="3599"/>
      <c r="T456" s="3599"/>
      <c r="U456" s="3599"/>
      <c r="V456" s="3599"/>
      <c r="W456" s="3599"/>
      <c r="X456" s="3599"/>
      <c r="Y456" s="3599"/>
      <c r="Z456" s="3599"/>
      <c r="AA456" s="3599"/>
      <c r="AB456" s="3599"/>
      <c r="AC456" s="3599"/>
      <c r="AD456" s="3599"/>
      <c r="AE456" s="3599"/>
      <c r="AF456" s="3599"/>
      <c r="AG456" s="3599"/>
      <c r="AH456" s="3599"/>
      <c r="AI456" s="3599"/>
      <c r="AJ456" s="3599"/>
      <c r="AK456" s="3601" t="s">
        <v>835</v>
      </c>
      <c r="AL456" s="3604" t="s">
        <v>836</v>
      </c>
      <c r="AM456" s="3607" t="s">
        <v>828</v>
      </c>
      <c r="AN456" s="3555" t="s">
        <v>1941</v>
      </c>
      <c r="AO456" s="3553" t="s">
        <v>1942</v>
      </c>
      <c r="AQ456" s="3576" t="s">
        <v>1961</v>
      </c>
      <c r="AR456" s="3576" t="s">
        <v>864</v>
      </c>
    </row>
    <row r="457" spans="2:44" hidden="1">
      <c r="B457" s="3592"/>
      <c r="C457" s="3593"/>
      <c r="D457" s="3594"/>
      <c r="E457" s="1160"/>
      <c r="F457" s="1096" t="e">
        <f>DATE($F455,$G455,1)</f>
        <v>#VALUE!</v>
      </c>
      <c r="G457" s="1096" t="e">
        <f t="shared" ref="G457:AJ457" si="314">F457+1</f>
        <v>#VALUE!</v>
      </c>
      <c r="H457" s="1096" t="e">
        <f t="shared" si="314"/>
        <v>#VALUE!</v>
      </c>
      <c r="I457" s="1096" t="e">
        <f t="shared" si="314"/>
        <v>#VALUE!</v>
      </c>
      <c r="J457" s="1096" t="e">
        <f t="shared" si="314"/>
        <v>#VALUE!</v>
      </c>
      <c r="K457" s="1096" t="e">
        <f t="shared" si="314"/>
        <v>#VALUE!</v>
      </c>
      <c r="L457" s="1096" t="e">
        <f t="shared" si="314"/>
        <v>#VALUE!</v>
      </c>
      <c r="M457" s="1096" t="e">
        <f t="shared" si="314"/>
        <v>#VALUE!</v>
      </c>
      <c r="N457" s="1096" t="e">
        <f t="shared" si="314"/>
        <v>#VALUE!</v>
      </c>
      <c r="O457" s="1096" t="e">
        <f t="shared" si="314"/>
        <v>#VALUE!</v>
      </c>
      <c r="P457" s="1096" t="e">
        <f t="shared" si="314"/>
        <v>#VALUE!</v>
      </c>
      <c r="Q457" s="1096" t="e">
        <f t="shared" si="314"/>
        <v>#VALUE!</v>
      </c>
      <c r="R457" s="1096" t="e">
        <f t="shared" si="314"/>
        <v>#VALUE!</v>
      </c>
      <c r="S457" s="1096" t="e">
        <f t="shared" si="314"/>
        <v>#VALUE!</v>
      </c>
      <c r="T457" s="1096" t="e">
        <f t="shared" si="314"/>
        <v>#VALUE!</v>
      </c>
      <c r="U457" s="1096" t="e">
        <f t="shared" si="314"/>
        <v>#VALUE!</v>
      </c>
      <c r="V457" s="1096" t="e">
        <f t="shared" si="314"/>
        <v>#VALUE!</v>
      </c>
      <c r="W457" s="1096" t="e">
        <f t="shared" si="314"/>
        <v>#VALUE!</v>
      </c>
      <c r="X457" s="1096" t="e">
        <f t="shared" si="314"/>
        <v>#VALUE!</v>
      </c>
      <c r="Y457" s="1096" t="e">
        <f t="shared" si="314"/>
        <v>#VALUE!</v>
      </c>
      <c r="Z457" s="1096" t="e">
        <f t="shared" si="314"/>
        <v>#VALUE!</v>
      </c>
      <c r="AA457" s="1096" t="e">
        <f t="shared" si="314"/>
        <v>#VALUE!</v>
      </c>
      <c r="AB457" s="1096" t="e">
        <f t="shared" si="314"/>
        <v>#VALUE!</v>
      </c>
      <c r="AC457" s="1096" t="e">
        <f t="shared" si="314"/>
        <v>#VALUE!</v>
      </c>
      <c r="AD457" s="1096" t="e">
        <f t="shared" si="314"/>
        <v>#VALUE!</v>
      </c>
      <c r="AE457" s="1096" t="e">
        <f t="shared" si="314"/>
        <v>#VALUE!</v>
      </c>
      <c r="AF457" s="1096" t="e">
        <f t="shared" si="314"/>
        <v>#VALUE!</v>
      </c>
      <c r="AG457" s="1096" t="e">
        <f t="shared" si="314"/>
        <v>#VALUE!</v>
      </c>
      <c r="AH457" s="1096" t="e">
        <f t="shared" si="314"/>
        <v>#VALUE!</v>
      </c>
      <c r="AI457" s="1096" t="e">
        <f t="shared" si="314"/>
        <v>#VALUE!</v>
      </c>
      <c r="AJ457" s="1096" t="e">
        <f t="shared" si="314"/>
        <v>#VALUE!</v>
      </c>
      <c r="AK457" s="3602"/>
      <c r="AL457" s="3605"/>
      <c r="AM457" s="3608"/>
      <c r="AN457" s="3555"/>
      <c r="AO457" s="3553"/>
      <c r="AQ457" s="3576"/>
      <c r="AR457" s="3576"/>
    </row>
    <row r="458" spans="2:44">
      <c r="B458" s="3592"/>
      <c r="C458" s="3593"/>
      <c r="D458" s="3594"/>
      <c r="E458" s="1161" t="s">
        <v>1944</v>
      </c>
      <c r="F458" s="1162" t="e">
        <f>IF(EDATE(F433,1)&gt;$F$7,"",EDATE(F433,1))</f>
        <v>#VALUE!</v>
      </c>
      <c r="G458" s="1096" t="e">
        <f t="shared" ref="G458:AJ458" si="315">IF(G457&gt;$F$7,"",IF(F458=EOMONTH(DATE($F455,$G455,1),0),"",IF(F458="","",F458+1)))</f>
        <v>#VALUE!</v>
      </c>
      <c r="H458" s="1096" t="e">
        <f t="shared" si="315"/>
        <v>#VALUE!</v>
      </c>
      <c r="I458" s="1096" t="e">
        <f t="shared" si="315"/>
        <v>#VALUE!</v>
      </c>
      <c r="J458" s="1096" t="e">
        <f t="shared" si="315"/>
        <v>#VALUE!</v>
      </c>
      <c r="K458" s="1096" t="e">
        <f t="shared" si="315"/>
        <v>#VALUE!</v>
      </c>
      <c r="L458" s="1096" t="e">
        <f t="shared" si="315"/>
        <v>#VALUE!</v>
      </c>
      <c r="M458" s="1096" t="e">
        <f t="shared" si="315"/>
        <v>#VALUE!</v>
      </c>
      <c r="N458" s="1096" t="e">
        <f t="shared" si="315"/>
        <v>#VALUE!</v>
      </c>
      <c r="O458" s="1096" t="e">
        <f t="shared" si="315"/>
        <v>#VALUE!</v>
      </c>
      <c r="P458" s="1096" t="e">
        <f t="shared" si="315"/>
        <v>#VALUE!</v>
      </c>
      <c r="Q458" s="1096" t="e">
        <f t="shared" si="315"/>
        <v>#VALUE!</v>
      </c>
      <c r="R458" s="1096" t="e">
        <f t="shared" si="315"/>
        <v>#VALUE!</v>
      </c>
      <c r="S458" s="1096" t="e">
        <f t="shared" si="315"/>
        <v>#VALUE!</v>
      </c>
      <c r="T458" s="1096" t="e">
        <f t="shared" si="315"/>
        <v>#VALUE!</v>
      </c>
      <c r="U458" s="1096" t="e">
        <f t="shared" si="315"/>
        <v>#VALUE!</v>
      </c>
      <c r="V458" s="1096" t="e">
        <f t="shared" si="315"/>
        <v>#VALUE!</v>
      </c>
      <c r="W458" s="1096" t="e">
        <f t="shared" si="315"/>
        <v>#VALUE!</v>
      </c>
      <c r="X458" s="1096" t="e">
        <f t="shared" si="315"/>
        <v>#VALUE!</v>
      </c>
      <c r="Y458" s="1096" t="e">
        <f t="shared" si="315"/>
        <v>#VALUE!</v>
      </c>
      <c r="Z458" s="1096" t="e">
        <f t="shared" si="315"/>
        <v>#VALUE!</v>
      </c>
      <c r="AA458" s="1096" t="e">
        <f t="shared" si="315"/>
        <v>#VALUE!</v>
      </c>
      <c r="AB458" s="1096" t="e">
        <f t="shared" si="315"/>
        <v>#VALUE!</v>
      </c>
      <c r="AC458" s="1096" t="e">
        <f t="shared" si="315"/>
        <v>#VALUE!</v>
      </c>
      <c r="AD458" s="1096" t="e">
        <f t="shared" si="315"/>
        <v>#VALUE!</v>
      </c>
      <c r="AE458" s="1096" t="e">
        <f t="shared" si="315"/>
        <v>#VALUE!</v>
      </c>
      <c r="AF458" s="1096" t="e">
        <f t="shared" si="315"/>
        <v>#VALUE!</v>
      </c>
      <c r="AG458" s="1096" t="e">
        <f t="shared" si="315"/>
        <v>#VALUE!</v>
      </c>
      <c r="AH458" s="1096" t="e">
        <f t="shared" si="315"/>
        <v>#VALUE!</v>
      </c>
      <c r="AI458" s="1096" t="e">
        <f t="shared" si="315"/>
        <v>#VALUE!</v>
      </c>
      <c r="AJ458" s="1096" t="e">
        <f t="shared" si="315"/>
        <v>#VALUE!</v>
      </c>
      <c r="AK458" s="3602"/>
      <c r="AL458" s="3605"/>
      <c r="AM458" s="3608"/>
      <c r="AN458" s="3555"/>
      <c r="AO458" s="3553"/>
      <c r="AQ458" s="3576"/>
      <c r="AR458" s="3576"/>
    </row>
    <row r="459" spans="2:44" s="1165" customFormat="1">
      <c r="B459" s="3595"/>
      <c r="C459" s="3596"/>
      <c r="D459" s="3597"/>
      <c r="E459" s="1163" t="s">
        <v>820</v>
      </c>
      <c r="F459" s="1164" t="str">
        <f>IFERROR(TEXT(WEEKDAY(+F458),"aaa"),"")</f>
        <v/>
      </c>
      <c r="G459" s="1164" t="str">
        <f t="shared" ref="G459:AJ459" si="316">IFERROR(TEXT(WEEKDAY(+G458),"aaa"),"")</f>
        <v/>
      </c>
      <c r="H459" s="1164" t="str">
        <f t="shared" si="316"/>
        <v/>
      </c>
      <c r="I459" s="1164" t="str">
        <f t="shared" si="316"/>
        <v/>
      </c>
      <c r="J459" s="1164" t="str">
        <f t="shared" si="316"/>
        <v/>
      </c>
      <c r="K459" s="1164" t="str">
        <f t="shared" si="316"/>
        <v/>
      </c>
      <c r="L459" s="1164" t="str">
        <f t="shared" si="316"/>
        <v/>
      </c>
      <c r="M459" s="1164" t="str">
        <f t="shared" si="316"/>
        <v/>
      </c>
      <c r="N459" s="1164" t="str">
        <f t="shared" si="316"/>
        <v/>
      </c>
      <c r="O459" s="1164" t="str">
        <f t="shared" si="316"/>
        <v/>
      </c>
      <c r="P459" s="1164" t="str">
        <f t="shared" si="316"/>
        <v/>
      </c>
      <c r="Q459" s="1164" t="str">
        <f t="shared" si="316"/>
        <v/>
      </c>
      <c r="R459" s="1164" t="str">
        <f t="shared" si="316"/>
        <v/>
      </c>
      <c r="S459" s="1164" t="str">
        <f t="shared" si="316"/>
        <v/>
      </c>
      <c r="T459" s="1164" t="str">
        <f t="shared" si="316"/>
        <v/>
      </c>
      <c r="U459" s="1164" t="str">
        <f t="shared" si="316"/>
        <v/>
      </c>
      <c r="V459" s="1164" t="str">
        <f t="shared" si="316"/>
        <v/>
      </c>
      <c r="W459" s="1164" t="str">
        <f t="shared" si="316"/>
        <v/>
      </c>
      <c r="X459" s="1164" t="str">
        <f t="shared" si="316"/>
        <v/>
      </c>
      <c r="Y459" s="1164" t="str">
        <f t="shared" si="316"/>
        <v/>
      </c>
      <c r="Z459" s="1164" t="str">
        <f t="shared" si="316"/>
        <v/>
      </c>
      <c r="AA459" s="1164" t="str">
        <f t="shared" si="316"/>
        <v/>
      </c>
      <c r="AB459" s="1164" t="str">
        <f t="shared" si="316"/>
        <v/>
      </c>
      <c r="AC459" s="1164" t="str">
        <f t="shared" si="316"/>
        <v/>
      </c>
      <c r="AD459" s="1164" t="str">
        <f t="shared" si="316"/>
        <v/>
      </c>
      <c r="AE459" s="1164" t="str">
        <f t="shared" si="316"/>
        <v/>
      </c>
      <c r="AF459" s="1164" t="str">
        <f t="shared" si="316"/>
        <v/>
      </c>
      <c r="AG459" s="1164" t="str">
        <f t="shared" si="316"/>
        <v/>
      </c>
      <c r="AH459" s="1164" t="str">
        <f t="shared" si="316"/>
        <v/>
      </c>
      <c r="AI459" s="1164" t="str">
        <f t="shared" si="316"/>
        <v/>
      </c>
      <c r="AJ459" s="1164" t="str">
        <f t="shared" si="316"/>
        <v/>
      </c>
      <c r="AK459" s="3602"/>
      <c r="AL459" s="3605"/>
      <c r="AM459" s="3608"/>
      <c r="AN459" s="3555"/>
      <c r="AO459" s="3553"/>
      <c r="AP459" s="1035"/>
      <c r="AQ459" s="3576"/>
      <c r="AR459" s="3576"/>
    </row>
    <row r="460" spans="2:44" s="1165" customFormat="1" ht="21" customHeight="1">
      <c r="B460" s="1166" t="s">
        <v>1945</v>
      </c>
      <c r="C460" s="1167" t="s">
        <v>1925</v>
      </c>
      <c r="D460" s="1103" t="s">
        <v>1947</v>
      </c>
      <c r="E460" s="1104" t="s">
        <v>1948</v>
      </c>
      <c r="F460" s="1105" t="s">
        <v>865</v>
      </c>
      <c r="G460" s="1106" t="s">
        <v>865</v>
      </c>
      <c r="H460" s="1106" t="s">
        <v>865</v>
      </c>
      <c r="I460" s="1106" t="s">
        <v>865</v>
      </c>
      <c r="J460" s="1106" t="s">
        <v>865</v>
      </c>
      <c r="K460" s="1106" t="s">
        <v>865</v>
      </c>
      <c r="L460" s="1106" t="s">
        <v>865</v>
      </c>
      <c r="M460" s="1106" t="s">
        <v>865</v>
      </c>
      <c r="N460" s="1106" t="s">
        <v>865</v>
      </c>
      <c r="O460" s="1106" t="s">
        <v>865</v>
      </c>
      <c r="P460" s="1106" t="s">
        <v>865</v>
      </c>
      <c r="Q460" s="1106" t="s">
        <v>865</v>
      </c>
      <c r="R460" s="1106" t="s">
        <v>865</v>
      </c>
      <c r="S460" s="1106" t="s">
        <v>865</v>
      </c>
      <c r="T460" s="1106" t="s">
        <v>865</v>
      </c>
      <c r="U460" s="1106" t="s">
        <v>865</v>
      </c>
      <c r="V460" s="1106" t="s">
        <v>865</v>
      </c>
      <c r="W460" s="1106" t="s">
        <v>865</v>
      </c>
      <c r="X460" s="1106" t="s">
        <v>865</v>
      </c>
      <c r="Y460" s="1106" t="s">
        <v>865</v>
      </c>
      <c r="Z460" s="1106" t="s">
        <v>865</v>
      </c>
      <c r="AA460" s="1106" t="s">
        <v>865</v>
      </c>
      <c r="AB460" s="1106" t="s">
        <v>865</v>
      </c>
      <c r="AC460" s="1106" t="s">
        <v>865</v>
      </c>
      <c r="AD460" s="1106" t="s">
        <v>865</v>
      </c>
      <c r="AE460" s="1106" t="s">
        <v>865</v>
      </c>
      <c r="AF460" s="1106" t="s">
        <v>865</v>
      </c>
      <c r="AG460" s="1106" t="s">
        <v>865</v>
      </c>
      <c r="AH460" s="1106" t="s">
        <v>865</v>
      </c>
      <c r="AI460" s="1106" t="s">
        <v>865</v>
      </c>
      <c r="AJ460" s="1188" t="s">
        <v>865</v>
      </c>
      <c r="AK460" s="3603"/>
      <c r="AL460" s="3606"/>
      <c r="AM460" s="3609"/>
      <c r="AN460" s="1108" t="s">
        <v>1934</v>
      </c>
      <c r="AO460" s="1107" t="s">
        <v>863</v>
      </c>
      <c r="AP460" s="1035"/>
      <c r="AQ460" s="3577"/>
      <c r="AR460" s="3577"/>
    </row>
    <row r="461" spans="2:44" s="1165" customFormat="1" ht="13.5" customHeight="1">
      <c r="B461" s="3580" t="s">
        <v>830</v>
      </c>
      <c r="C461" s="3583" t="s">
        <v>831</v>
      </c>
      <c r="D461" s="1109" t="s">
        <v>1935</v>
      </c>
      <c r="E461" s="1110"/>
      <c r="F461" s="1189"/>
      <c r="G461" s="1175"/>
      <c r="H461" s="1175"/>
      <c r="I461" s="1175"/>
      <c r="J461" s="1175"/>
      <c r="K461" s="1175"/>
      <c r="L461" s="1175"/>
      <c r="M461" s="1175"/>
      <c r="N461" s="1175"/>
      <c r="O461" s="1175"/>
      <c r="P461" s="1175"/>
      <c r="Q461" s="1175"/>
      <c r="R461" s="1175"/>
      <c r="S461" s="1175"/>
      <c r="T461" s="1175"/>
      <c r="U461" s="1175"/>
      <c r="V461" s="1175"/>
      <c r="W461" s="1175"/>
      <c r="X461" s="1175"/>
      <c r="Y461" s="1175"/>
      <c r="Z461" s="1175"/>
      <c r="AA461" s="1175"/>
      <c r="AB461" s="1175"/>
      <c r="AC461" s="1175"/>
      <c r="AD461" s="1175"/>
      <c r="AE461" s="1175"/>
      <c r="AF461" s="1175"/>
      <c r="AG461" s="1175"/>
      <c r="AH461" s="1175"/>
      <c r="AI461" s="1175"/>
      <c r="AJ461" s="1190"/>
      <c r="AK461" s="1114">
        <f>IF(D461="","",COUNT($F$458:$AJ$458)-AL461)</f>
        <v>0</v>
      </c>
      <c r="AL461" s="1115">
        <f>IF(D461="","",AQ461+AR461)</f>
        <v>0</v>
      </c>
      <c r="AM461" s="1115">
        <f>IF(D461="","",COUNTIF(F461:AJ461,"休"))</f>
        <v>0</v>
      </c>
      <c r="AN461" s="1116" t="str">
        <f>IF(D461="","",IFERROR(ROUND(AM461/AK461,3),""))</f>
        <v/>
      </c>
      <c r="AO461" s="3586" t="e">
        <f>ROUND(AVERAGE(AN461:AN476),3)</f>
        <v>#DIV/0!</v>
      </c>
      <c r="AP461" s="1035"/>
      <c r="AQ461" s="1117">
        <f>+COUNTIF(F461:AJ461,"－")</f>
        <v>0</v>
      </c>
      <c r="AR461" s="1117">
        <f>+COUNTIF(F461:AJ461,"外")</f>
        <v>0</v>
      </c>
    </row>
    <row r="462" spans="2:44" s="1165" customFormat="1" ht="13.5" customHeight="1">
      <c r="B462" s="3581"/>
      <c r="C462" s="3584"/>
      <c r="D462" s="1118" t="s">
        <v>1936</v>
      </c>
      <c r="E462" s="1110"/>
      <c r="F462" s="1119"/>
      <c r="G462" s="1120"/>
      <c r="H462" s="1120"/>
      <c r="I462" s="1120"/>
      <c r="J462" s="1120"/>
      <c r="K462" s="1120"/>
      <c r="L462" s="1120"/>
      <c r="M462" s="1120"/>
      <c r="N462" s="1120"/>
      <c r="O462" s="1120"/>
      <c r="P462" s="1120"/>
      <c r="Q462" s="1120"/>
      <c r="R462" s="1120"/>
      <c r="S462" s="1120"/>
      <c r="T462" s="1120"/>
      <c r="U462" s="1120"/>
      <c r="V462" s="1120"/>
      <c r="W462" s="1120"/>
      <c r="X462" s="1120"/>
      <c r="Y462" s="1120"/>
      <c r="Z462" s="1120"/>
      <c r="AA462" s="1120"/>
      <c r="AB462" s="1120"/>
      <c r="AC462" s="1120"/>
      <c r="AD462" s="1120"/>
      <c r="AE462" s="1120"/>
      <c r="AF462" s="1120"/>
      <c r="AG462" s="1120"/>
      <c r="AH462" s="1120"/>
      <c r="AI462" s="1120"/>
      <c r="AJ462" s="1172"/>
      <c r="AK462" s="1114">
        <f t="shared" ref="AK462:AK466" si="317">IF(D462="","",COUNT($F$458:$AJ$458)-AL462)</f>
        <v>0</v>
      </c>
      <c r="AL462" s="1115">
        <f t="shared" ref="AL462:AL466" si="318">IF(D462="","",AQ462+AR462)</f>
        <v>0</v>
      </c>
      <c r="AM462" s="1115">
        <f t="shared" ref="AM462:AM466" si="319">IF(D462="","",COUNTIF(F462:AJ462,"休"))</f>
        <v>0</v>
      </c>
      <c r="AN462" s="1116" t="str">
        <f t="shared" ref="AN462:AN466" si="320">IF(D462="","",IFERROR(ROUND(AM462/AK462,3),""))</f>
        <v/>
      </c>
      <c r="AO462" s="3587"/>
      <c r="AP462" s="1035"/>
      <c r="AQ462" s="1117">
        <f>+COUNTIF(F462:AJ462,"－")</f>
        <v>0</v>
      </c>
      <c r="AR462" s="1117">
        <f>+COUNTIF(F462:AJ462,"外")</f>
        <v>0</v>
      </c>
    </row>
    <row r="463" spans="2:44" s="1165" customFormat="1">
      <c r="B463" s="3581"/>
      <c r="C463" s="3584"/>
      <c r="D463" s="1124" t="s">
        <v>1937</v>
      </c>
      <c r="E463" s="1110"/>
      <c r="F463" s="1119"/>
      <c r="G463" s="1120"/>
      <c r="H463" s="1120"/>
      <c r="I463" s="1120"/>
      <c r="J463" s="1120"/>
      <c r="K463" s="1120"/>
      <c r="L463" s="1120"/>
      <c r="M463" s="1120"/>
      <c r="N463" s="1120"/>
      <c r="O463" s="1120"/>
      <c r="P463" s="1120"/>
      <c r="Q463" s="1120"/>
      <c r="R463" s="1120"/>
      <c r="S463" s="1120"/>
      <c r="T463" s="1120"/>
      <c r="U463" s="1120"/>
      <c r="V463" s="1120"/>
      <c r="W463" s="1120"/>
      <c r="X463" s="1120"/>
      <c r="Y463" s="1120"/>
      <c r="Z463" s="1120"/>
      <c r="AA463" s="1120"/>
      <c r="AB463" s="1120"/>
      <c r="AC463" s="1120"/>
      <c r="AD463" s="1120"/>
      <c r="AE463" s="1120"/>
      <c r="AF463" s="1120"/>
      <c r="AG463" s="1120"/>
      <c r="AH463" s="1120"/>
      <c r="AI463" s="1120"/>
      <c r="AJ463" s="1172"/>
      <c r="AK463" s="1114">
        <f t="shared" si="317"/>
        <v>0</v>
      </c>
      <c r="AL463" s="1115">
        <f t="shared" si="318"/>
        <v>0</v>
      </c>
      <c r="AM463" s="1115">
        <f t="shared" si="319"/>
        <v>0</v>
      </c>
      <c r="AN463" s="1116" t="str">
        <f t="shared" si="320"/>
        <v/>
      </c>
      <c r="AO463" s="3587"/>
      <c r="AP463" s="1035"/>
      <c r="AQ463" s="1117">
        <f>+COUNTIF(F463:AJ463,"－")</f>
        <v>0</v>
      </c>
      <c r="AR463" s="1117">
        <f t="shared" ref="AR463:AR466" si="321">+COUNTIF(F463:AJ463,"外")</f>
        <v>0</v>
      </c>
    </row>
    <row r="464" spans="2:44" s="1165" customFormat="1">
      <c r="B464" s="3581"/>
      <c r="C464" s="3584"/>
      <c r="D464" s="1124" t="s">
        <v>1938</v>
      </c>
      <c r="E464" s="1125"/>
      <c r="F464" s="1119"/>
      <c r="G464" s="1120"/>
      <c r="H464" s="1120"/>
      <c r="I464" s="1120"/>
      <c r="J464" s="1120"/>
      <c r="K464" s="1120"/>
      <c r="L464" s="1120"/>
      <c r="M464" s="1120"/>
      <c r="N464" s="1120"/>
      <c r="O464" s="1120"/>
      <c r="P464" s="1120"/>
      <c r="Q464" s="1120"/>
      <c r="R464" s="1120"/>
      <c r="S464" s="1120"/>
      <c r="T464" s="1120"/>
      <c r="U464" s="1120"/>
      <c r="V464" s="1120"/>
      <c r="W464" s="1120"/>
      <c r="X464" s="1120"/>
      <c r="Y464" s="1120"/>
      <c r="Z464" s="1120"/>
      <c r="AA464" s="1120"/>
      <c r="AB464" s="1120"/>
      <c r="AC464" s="1120"/>
      <c r="AD464" s="1120"/>
      <c r="AE464" s="1120"/>
      <c r="AF464" s="1120"/>
      <c r="AG464" s="1120"/>
      <c r="AH464" s="1120"/>
      <c r="AI464" s="1120"/>
      <c r="AJ464" s="1172"/>
      <c r="AK464" s="1114">
        <f t="shared" si="317"/>
        <v>0</v>
      </c>
      <c r="AL464" s="1115">
        <f t="shared" si="318"/>
        <v>0</v>
      </c>
      <c r="AM464" s="1115">
        <f t="shared" si="319"/>
        <v>0</v>
      </c>
      <c r="AN464" s="1116" t="str">
        <f t="shared" si="320"/>
        <v/>
      </c>
      <c r="AO464" s="3587"/>
      <c r="AP464" s="1035"/>
      <c r="AQ464" s="1117">
        <f>+COUNTIF(F464:AJ464,"－")</f>
        <v>0</v>
      </c>
      <c r="AR464" s="1117">
        <f t="shared" si="321"/>
        <v>0</v>
      </c>
    </row>
    <row r="465" spans="2:44" s="1165" customFormat="1">
      <c r="B465" s="3581"/>
      <c r="C465" s="3584"/>
      <c r="D465" s="1124" t="s">
        <v>1939</v>
      </c>
      <c r="E465" s="1110"/>
      <c r="F465" s="1119"/>
      <c r="G465" s="1120"/>
      <c r="H465" s="1120"/>
      <c r="I465" s="1120"/>
      <c r="J465" s="1120"/>
      <c r="K465" s="1120"/>
      <c r="L465" s="1120"/>
      <c r="M465" s="1120"/>
      <c r="N465" s="1120"/>
      <c r="O465" s="1120"/>
      <c r="P465" s="1120"/>
      <c r="Q465" s="1120"/>
      <c r="R465" s="1120"/>
      <c r="S465" s="1120"/>
      <c r="T465" s="1120"/>
      <c r="U465" s="1120"/>
      <c r="V465" s="1120"/>
      <c r="W465" s="1120"/>
      <c r="X465" s="1120"/>
      <c r="Y465" s="1120"/>
      <c r="Z465" s="1120"/>
      <c r="AA465" s="1120"/>
      <c r="AB465" s="1120"/>
      <c r="AC465" s="1120"/>
      <c r="AD465" s="1120"/>
      <c r="AE465" s="1120"/>
      <c r="AF465" s="1120"/>
      <c r="AG465" s="1120"/>
      <c r="AH465" s="1120"/>
      <c r="AI465" s="1120"/>
      <c r="AJ465" s="1172"/>
      <c r="AK465" s="1114">
        <f t="shared" si="317"/>
        <v>0</v>
      </c>
      <c r="AL465" s="1115">
        <f t="shared" si="318"/>
        <v>0</v>
      </c>
      <c r="AM465" s="1115">
        <f t="shared" si="319"/>
        <v>0</v>
      </c>
      <c r="AN465" s="1116" t="str">
        <f t="shared" si="320"/>
        <v/>
      </c>
      <c r="AO465" s="3587"/>
      <c r="AP465" s="1035"/>
      <c r="AQ465" s="1117">
        <f t="shared" ref="AQ465:AQ466" si="322">+COUNTIF(F465:AJ465,"－")</f>
        <v>0</v>
      </c>
      <c r="AR465" s="1117">
        <f t="shared" si="321"/>
        <v>0</v>
      </c>
    </row>
    <row r="466" spans="2:44" s="1165" customFormat="1">
      <c r="B466" s="3582"/>
      <c r="C466" s="3585"/>
      <c r="D466" s="1126">
        <f>E$29</f>
        <v>0</v>
      </c>
      <c r="E466" s="1127"/>
      <c r="F466" s="1191"/>
      <c r="G466" s="1180"/>
      <c r="H466" s="1180"/>
      <c r="I466" s="1180"/>
      <c r="J466" s="1180"/>
      <c r="K466" s="1180"/>
      <c r="L466" s="1180"/>
      <c r="M466" s="1180"/>
      <c r="N466" s="1180"/>
      <c r="O466" s="1180"/>
      <c r="P466" s="1180"/>
      <c r="Q466" s="1180"/>
      <c r="R466" s="1180"/>
      <c r="S466" s="1180"/>
      <c r="T466" s="1180"/>
      <c r="U466" s="1180"/>
      <c r="V466" s="1180"/>
      <c r="W466" s="1180"/>
      <c r="X466" s="1180"/>
      <c r="Y466" s="1180"/>
      <c r="Z466" s="1180"/>
      <c r="AA466" s="1180"/>
      <c r="AB466" s="1180"/>
      <c r="AC466" s="1180"/>
      <c r="AD466" s="1180"/>
      <c r="AE466" s="1180"/>
      <c r="AF466" s="1180"/>
      <c r="AG466" s="1180"/>
      <c r="AH466" s="1180"/>
      <c r="AI466" s="1180"/>
      <c r="AJ466" s="1192"/>
      <c r="AK466" s="1114">
        <f t="shared" si="317"/>
        <v>0</v>
      </c>
      <c r="AL466" s="1115">
        <f t="shared" si="318"/>
        <v>0</v>
      </c>
      <c r="AM466" s="1132">
        <f t="shared" si="319"/>
        <v>0</v>
      </c>
      <c r="AN466" s="1116" t="str">
        <f t="shared" si="320"/>
        <v/>
      </c>
      <c r="AO466" s="3587"/>
      <c r="AP466" s="1035"/>
      <c r="AQ466" s="1117">
        <f t="shared" si="322"/>
        <v>0</v>
      </c>
      <c r="AR466" s="1117">
        <f t="shared" si="321"/>
        <v>0</v>
      </c>
    </row>
    <row r="467" spans="2:44" s="1165" customFormat="1" ht="14.4">
      <c r="B467" s="3580" t="s">
        <v>832</v>
      </c>
      <c r="C467" s="3583" t="s">
        <v>833</v>
      </c>
      <c r="D467" s="1103" t="s">
        <v>1926</v>
      </c>
      <c r="E467" s="1133" t="s">
        <v>1948</v>
      </c>
      <c r="F467" s="1105" t="s">
        <v>1967</v>
      </c>
      <c r="G467" s="1106" t="s">
        <v>1967</v>
      </c>
      <c r="H467" s="1106" t="s">
        <v>1966</v>
      </c>
      <c r="I467" s="1106" t="s">
        <v>1964</v>
      </c>
      <c r="J467" s="1106" t="s">
        <v>1967</v>
      </c>
      <c r="K467" s="1106" t="s">
        <v>1967</v>
      </c>
      <c r="L467" s="1106" t="s">
        <v>1967</v>
      </c>
      <c r="M467" s="1106" t="s">
        <v>1967</v>
      </c>
      <c r="N467" s="1106" t="s">
        <v>1967</v>
      </c>
      <c r="O467" s="1106" t="s">
        <v>1967</v>
      </c>
      <c r="P467" s="1106" t="s">
        <v>1967</v>
      </c>
      <c r="Q467" s="1106" t="s">
        <v>1967</v>
      </c>
      <c r="R467" s="1106" t="s">
        <v>1967</v>
      </c>
      <c r="S467" s="1106" t="s">
        <v>1967</v>
      </c>
      <c r="T467" s="1106" t="s">
        <v>1967</v>
      </c>
      <c r="U467" s="1106" t="s">
        <v>1967</v>
      </c>
      <c r="V467" s="1106" t="s">
        <v>1967</v>
      </c>
      <c r="W467" s="1106" t="s">
        <v>1967</v>
      </c>
      <c r="X467" s="1106" t="s">
        <v>1967</v>
      </c>
      <c r="Y467" s="1106" t="s">
        <v>1967</v>
      </c>
      <c r="Z467" s="1106" t="s">
        <v>1967</v>
      </c>
      <c r="AA467" s="1106" t="s">
        <v>1967</v>
      </c>
      <c r="AB467" s="1106" t="s">
        <v>1967</v>
      </c>
      <c r="AC467" s="1106" t="s">
        <v>1967</v>
      </c>
      <c r="AD467" s="1106" t="s">
        <v>1967</v>
      </c>
      <c r="AE467" s="1106" t="s">
        <v>1967</v>
      </c>
      <c r="AF467" s="1106" t="s">
        <v>1967</v>
      </c>
      <c r="AG467" s="1106" t="s">
        <v>1967</v>
      </c>
      <c r="AH467" s="1106" t="s">
        <v>1967</v>
      </c>
      <c r="AI467" s="1106" t="s">
        <v>1967</v>
      </c>
      <c r="AJ467" s="1188" t="s">
        <v>1967</v>
      </c>
      <c r="AK467" s="1135"/>
      <c r="AL467" s="1117"/>
      <c r="AM467" s="1136"/>
      <c r="AN467" s="1137"/>
      <c r="AO467" s="3587"/>
      <c r="AP467" s="1035"/>
      <c r="AQ467" s="1039"/>
      <c r="AR467" s="1039"/>
    </row>
    <row r="468" spans="2:44" s="1165" customFormat="1">
      <c r="B468" s="3581"/>
      <c r="C468" s="3584"/>
      <c r="D468" s="1138" t="s">
        <v>1935</v>
      </c>
      <c r="E468" s="1110"/>
      <c r="F468" s="1179"/>
      <c r="G468" s="1130"/>
      <c r="H468" s="1130"/>
      <c r="I468" s="1130"/>
      <c r="J468" s="1130"/>
      <c r="K468" s="1130"/>
      <c r="L468" s="1130"/>
      <c r="M468" s="1130"/>
      <c r="N468" s="1130"/>
      <c r="O468" s="1130"/>
      <c r="P468" s="1130"/>
      <c r="Q468" s="1130"/>
      <c r="R468" s="1130"/>
      <c r="S468" s="1130"/>
      <c r="T468" s="1130"/>
      <c r="U468" s="1130"/>
      <c r="V468" s="1130"/>
      <c r="W468" s="1130"/>
      <c r="X468" s="1130"/>
      <c r="Y468" s="1130"/>
      <c r="Z468" s="1130"/>
      <c r="AA468" s="1130"/>
      <c r="AB468" s="1130"/>
      <c r="AC468" s="1130"/>
      <c r="AD468" s="1130"/>
      <c r="AE468" s="1130"/>
      <c r="AF468" s="1130"/>
      <c r="AG468" s="1130"/>
      <c r="AH468" s="1130"/>
      <c r="AI468" s="1130"/>
      <c r="AJ468" s="1193"/>
      <c r="AK468" s="1114">
        <f>IF(D468="","",COUNT($F$458:$AJ$458)-AL468)</f>
        <v>0</v>
      </c>
      <c r="AL468" s="1115">
        <f>IF(D468="","",AQ468+AR468)</f>
        <v>0</v>
      </c>
      <c r="AM468" s="1115">
        <f>IF(D468="","",COUNTIF(F468:AJ468,"休"))</f>
        <v>0</v>
      </c>
      <c r="AN468" s="1116" t="str">
        <f>IF(D468="","",IFERROR(ROUND(AM468/AK468,3),""))</f>
        <v/>
      </c>
      <c r="AO468" s="3587"/>
      <c r="AP468" s="1035"/>
      <c r="AQ468" s="1117">
        <f>+COUNTIF(F468:AJ468,"－")</f>
        <v>0</v>
      </c>
      <c r="AR468" s="1117">
        <f>+COUNTIF(F468:AJ468,"外")</f>
        <v>0</v>
      </c>
    </row>
    <row r="469" spans="2:44" s="1165" customFormat="1">
      <c r="B469" s="3581"/>
      <c r="C469" s="3584"/>
      <c r="D469" s="1118" t="s">
        <v>1936</v>
      </c>
      <c r="E469" s="1139"/>
      <c r="F469" s="1119"/>
      <c r="G469" s="1120"/>
      <c r="H469" s="1120"/>
      <c r="I469" s="1120"/>
      <c r="J469" s="1120"/>
      <c r="K469" s="1120"/>
      <c r="L469" s="1120"/>
      <c r="M469" s="1120"/>
      <c r="N469" s="1120"/>
      <c r="O469" s="1120"/>
      <c r="P469" s="1120"/>
      <c r="Q469" s="1120"/>
      <c r="R469" s="1120"/>
      <c r="S469" s="1120"/>
      <c r="T469" s="1120"/>
      <c r="U469" s="1120"/>
      <c r="V469" s="1120"/>
      <c r="W469" s="1120"/>
      <c r="X469" s="1120"/>
      <c r="Y469" s="1120"/>
      <c r="Z469" s="1120"/>
      <c r="AA469" s="1120"/>
      <c r="AB469" s="1120"/>
      <c r="AC469" s="1120"/>
      <c r="AD469" s="1120"/>
      <c r="AE469" s="1120"/>
      <c r="AF469" s="1120"/>
      <c r="AG469" s="1120"/>
      <c r="AH469" s="1120"/>
      <c r="AI469" s="1120"/>
      <c r="AJ469" s="1172"/>
      <c r="AK469" s="1114">
        <f t="shared" ref="AK469:AK471" si="323">IF(D469="","",COUNT($F$458:$AJ$458)-AL469)</f>
        <v>0</v>
      </c>
      <c r="AL469" s="1115">
        <f t="shared" ref="AL469:AL471" si="324">IF(D469="","",AQ469+AR469)</f>
        <v>0</v>
      </c>
      <c r="AM469" s="1115">
        <f t="shared" ref="AM469:AM471" si="325">IF(D469="","",COUNTIF(F469:AJ469,"休"))</f>
        <v>0</v>
      </c>
      <c r="AN469" s="1116" t="str">
        <f t="shared" ref="AN469:AN471" si="326">IF(D469="","",IFERROR(ROUND(AM469/AK469,3),""))</f>
        <v/>
      </c>
      <c r="AO469" s="3587"/>
      <c r="AP469" s="1035"/>
      <c r="AQ469" s="1117">
        <f>+COUNTIF(F469:AJ469,"－")</f>
        <v>0</v>
      </c>
      <c r="AR469" s="1117">
        <f>+COUNTIF(F469:AJ469,"外")</f>
        <v>0</v>
      </c>
    </row>
    <row r="470" spans="2:44" s="1165" customFormat="1">
      <c r="B470" s="3581"/>
      <c r="C470" s="3584"/>
      <c r="D470" s="1035"/>
      <c r="E470" s="1139"/>
      <c r="F470" s="1119"/>
      <c r="G470" s="1120"/>
      <c r="H470" s="1120"/>
      <c r="I470" s="1120"/>
      <c r="J470" s="1120"/>
      <c r="K470" s="1120"/>
      <c r="L470" s="1120"/>
      <c r="M470" s="1120"/>
      <c r="N470" s="1120"/>
      <c r="O470" s="1120"/>
      <c r="P470" s="1120"/>
      <c r="Q470" s="1120"/>
      <c r="R470" s="1120"/>
      <c r="S470" s="1120"/>
      <c r="T470" s="1120"/>
      <c r="U470" s="1120"/>
      <c r="V470" s="1120"/>
      <c r="W470" s="1120"/>
      <c r="X470" s="1120"/>
      <c r="Y470" s="1120"/>
      <c r="Z470" s="1120"/>
      <c r="AA470" s="1120"/>
      <c r="AB470" s="1120"/>
      <c r="AC470" s="1120"/>
      <c r="AD470" s="1120"/>
      <c r="AE470" s="1120"/>
      <c r="AF470" s="1120"/>
      <c r="AG470" s="1120"/>
      <c r="AH470" s="1120"/>
      <c r="AI470" s="1120"/>
      <c r="AJ470" s="1172"/>
      <c r="AK470" s="1114" t="str">
        <f t="shared" si="323"/>
        <v/>
      </c>
      <c r="AL470" s="1115" t="str">
        <f t="shared" si="324"/>
        <v/>
      </c>
      <c r="AM470" s="1115" t="str">
        <f t="shared" si="325"/>
        <v/>
      </c>
      <c r="AN470" s="1116" t="str">
        <f t="shared" si="326"/>
        <v/>
      </c>
      <c r="AO470" s="3587"/>
      <c r="AP470" s="1035"/>
      <c r="AQ470" s="1117">
        <f>+COUNTIF(F470:AJ470,"－")</f>
        <v>0</v>
      </c>
      <c r="AR470" s="1117">
        <f>+COUNTIF(F470:AJ470,"外")</f>
        <v>0</v>
      </c>
    </row>
    <row r="471" spans="2:44" s="1165" customFormat="1">
      <c r="B471" s="3581"/>
      <c r="C471" s="3585"/>
      <c r="D471" s="1140"/>
      <c r="E471" s="1141"/>
      <c r="F471" s="1191"/>
      <c r="G471" s="1180"/>
      <c r="H471" s="1180"/>
      <c r="I471" s="1180"/>
      <c r="J471" s="1180"/>
      <c r="K471" s="1180"/>
      <c r="L471" s="1180"/>
      <c r="M471" s="1180"/>
      <c r="N471" s="1180"/>
      <c r="O471" s="1180"/>
      <c r="P471" s="1180"/>
      <c r="Q471" s="1180"/>
      <c r="R471" s="1180"/>
      <c r="S471" s="1180"/>
      <c r="T471" s="1180"/>
      <c r="U471" s="1180"/>
      <c r="V471" s="1180"/>
      <c r="W471" s="1180"/>
      <c r="X471" s="1180"/>
      <c r="Y471" s="1180"/>
      <c r="Z471" s="1180"/>
      <c r="AA471" s="1180"/>
      <c r="AB471" s="1180"/>
      <c r="AC471" s="1180"/>
      <c r="AD471" s="1180"/>
      <c r="AE471" s="1180"/>
      <c r="AF471" s="1180"/>
      <c r="AG471" s="1180"/>
      <c r="AH471" s="1180"/>
      <c r="AI471" s="1180"/>
      <c r="AJ471" s="1192"/>
      <c r="AK471" s="1114" t="str">
        <f t="shared" si="323"/>
        <v/>
      </c>
      <c r="AL471" s="1115" t="str">
        <f t="shared" si="324"/>
        <v/>
      </c>
      <c r="AM471" s="1115" t="str">
        <f t="shared" si="325"/>
        <v/>
      </c>
      <c r="AN471" s="1116" t="str">
        <f t="shared" si="326"/>
        <v/>
      </c>
      <c r="AO471" s="3587"/>
      <c r="AP471" s="1035"/>
      <c r="AQ471" s="1117">
        <f>+COUNTIF(F471:AJ471,"－")</f>
        <v>0</v>
      </c>
      <c r="AR471" s="1117">
        <f>+COUNTIF(F471:AJ471,"外")</f>
        <v>0</v>
      </c>
    </row>
    <row r="472" spans="2:44" s="1165" customFormat="1" ht="14.4">
      <c r="B472" s="3581"/>
      <c r="C472" s="3583" t="s">
        <v>834</v>
      </c>
      <c r="D472" s="1103" t="s">
        <v>1926</v>
      </c>
      <c r="E472" s="1143" t="s">
        <v>1948</v>
      </c>
      <c r="F472" s="1105" t="s">
        <v>865</v>
      </c>
      <c r="G472" s="1106" t="s">
        <v>865</v>
      </c>
      <c r="H472" s="1106" t="s">
        <v>865</v>
      </c>
      <c r="I472" s="1106" t="s">
        <v>865</v>
      </c>
      <c r="J472" s="1106" t="s">
        <v>865</v>
      </c>
      <c r="K472" s="1106" t="s">
        <v>865</v>
      </c>
      <c r="L472" s="1106" t="s">
        <v>865</v>
      </c>
      <c r="M472" s="1106" t="s">
        <v>865</v>
      </c>
      <c r="N472" s="1106" t="s">
        <v>865</v>
      </c>
      <c r="O472" s="1106" t="s">
        <v>865</v>
      </c>
      <c r="P472" s="1106" t="s">
        <v>865</v>
      </c>
      <c r="Q472" s="1106" t="s">
        <v>865</v>
      </c>
      <c r="R472" s="1106" t="s">
        <v>865</v>
      </c>
      <c r="S472" s="1106" t="s">
        <v>865</v>
      </c>
      <c r="T472" s="1106" t="s">
        <v>865</v>
      </c>
      <c r="U472" s="1106" t="s">
        <v>865</v>
      </c>
      <c r="V472" s="1106" t="s">
        <v>865</v>
      </c>
      <c r="W472" s="1106" t="s">
        <v>865</v>
      </c>
      <c r="X472" s="1106" t="s">
        <v>865</v>
      </c>
      <c r="Y472" s="1106" t="s">
        <v>865</v>
      </c>
      <c r="Z472" s="1106" t="s">
        <v>865</v>
      </c>
      <c r="AA472" s="1106" t="s">
        <v>865</v>
      </c>
      <c r="AB472" s="1106" t="s">
        <v>865</v>
      </c>
      <c r="AC472" s="1106" t="s">
        <v>865</v>
      </c>
      <c r="AD472" s="1106" t="s">
        <v>865</v>
      </c>
      <c r="AE472" s="1106" t="s">
        <v>865</v>
      </c>
      <c r="AF472" s="1106" t="s">
        <v>865</v>
      </c>
      <c r="AG472" s="1106" t="s">
        <v>865</v>
      </c>
      <c r="AH472" s="1106" t="s">
        <v>865</v>
      </c>
      <c r="AI472" s="1106" t="s">
        <v>865</v>
      </c>
      <c r="AJ472" s="1188" t="s">
        <v>865</v>
      </c>
      <c r="AK472" s="1135"/>
      <c r="AL472" s="1117"/>
      <c r="AM472" s="1144"/>
      <c r="AN472" s="1137"/>
      <c r="AO472" s="3587"/>
      <c r="AP472" s="1035"/>
      <c r="AQ472" s="1039"/>
      <c r="AR472" s="1039"/>
    </row>
    <row r="473" spans="2:44" s="1165" customFormat="1">
      <c r="B473" s="3581"/>
      <c r="C473" s="3584"/>
      <c r="D473" s="1145" t="s">
        <v>1936</v>
      </c>
      <c r="E473" s="1110"/>
      <c r="F473" s="1179"/>
      <c r="G473" s="1130"/>
      <c r="H473" s="1130"/>
      <c r="I473" s="1130"/>
      <c r="J473" s="1130"/>
      <c r="K473" s="1130"/>
      <c r="L473" s="1130"/>
      <c r="M473" s="1130"/>
      <c r="N473" s="1130"/>
      <c r="O473" s="1130"/>
      <c r="P473" s="1130"/>
      <c r="Q473" s="1130"/>
      <c r="R473" s="1130"/>
      <c r="S473" s="1130"/>
      <c r="T473" s="1130"/>
      <c r="U473" s="1130"/>
      <c r="V473" s="1130"/>
      <c r="W473" s="1130"/>
      <c r="X473" s="1130"/>
      <c r="Y473" s="1130"/>
      <c r="Z473" s="1130"/>
      <c r="AA473" s="1130"/>
      <c r="AB473" s="1130"/>
      <c r="AC473" s="1130"/>
      <c r="AD473" s="1130"/>
      <c r="AE473" s="1130"/>
      <c r="AF473" s="1130"/>
      <c r="AG473" s="1130"/>
      <c r="AH473" s="1130"/>
      <c r="AI473" s="1130"/>
      <c r="AJ473" s="1193"/>
      <c r="AK473" s="1114">
        <f>IF(D473="","",COUNT($F$458:$AJ$458)-AL473)</f>
        <v>0</v>
      </c>
      <c r="AL473" s="1115">
        <f>IF(D473="","",AQ473+AR473)</f>
        <v>0</v>
      </c>
      <c r="AM473" s="1115">
        <f>IF(D473="","",COUNTIF(F473:AJ473,"休"))</f>
        <v>0</v>
      </c>
      <c r="AN473" s="1116" t="str">
        <f>IF(D473="","",IFERROR(ROUND(AM473/AK473,3),""))</f>
        <v/>
      </c>
      <c r="AO473" s="3587"/>
      <c r="AP473" s="1035"/>
      <c r="AQ473" s="1117">
        <f>+COUNTIF(F473:AJ473,"－")</f>
        <v>0</v>
      </c>
      <c r="AR473" s="1117">
        <f>+COUNTIF(F473:AJ473,"外")</f>
        <v>0</v>
      </c>
    </row>
    <row r="474" spans="2:44" s="1165" customFormat="1">
      <c r="B474" s="3581"/>
      <c r="C474" s="3584"/>
      <c r="D474" s="1035"/>
      <c r="E474" s="1139"/>
      <c r="F474" s="1119"/>
      <c r="G474" s="1120"/>
      <c r="H474" s="1120"/>
      <c r="I474" s="1120"/>
      <c r="J474" s="1120"/>
      <c r="K474" s="1120"/>
      <c r="L474" s="1120"/>
      <c r="M474" s="1120"/>
      <c r="N474" s="1120"/>
      <c r="O474" s="1120"/>
      <c r="P474" s="1120"/>
      <c r="Q474" s="1120"/>
      <c r="R474" s="1120"/>
      <c r="S474" s="1120"/>
      <c r="T474" s="1120"/>
      <c r="U474" s="1120"/>
      <c r="V474" s="1120"/>
      <c r="W474" s="1120"/>
      <c r="X474" s="1120"/>
      <c r="Y474" s="1120"/>
      <c r="Z474" s="1120"/>
      <c r="AA474" s="1120"/>
      <c r="AB474" s="1120"/>
      <c r="AC474" s="1120"/>
      <c r="AD474" s="1120"/>
      <c r="AE474" s="1120"/>
      <c r="AF474" s="1120"/>
      <c r="AG474" s="1120"/>
      <c r="AH474" s="1120"/>
      <c r="AI474" s="1120"/>
      <c r="AJ474" s="1172"/>
      <c r="AK474" s="1114" t="str">
        <f t="shared" ref="AK474:AK476" si="327">IF(D474="","",COUNT($F$458:$AJ$458)-AL474)</f>
        <v/>
      </c>
      <c r="AL474" s="1115" t="str">
        <f t="shared" ref="AL474:AL476" si="328">IF(D474="","",AQ474+AR474)</f>
        <v/>
      </c>
      <c r="AM474" s="1115" t="str">
        <f t="shared" ref="AM474:AM476" si="329">IF(D474="","",COUNTIF(F474:AJ474,"休"))</f>
        <v/>
      </c>
      <c r="AN474" s="1116" t="str">
        <f t="shared" ref="AN474:AN476" si="330">IF(D474="","",IFERROR(ROUND(AM474/AK474,3),""))</f>
        <v/>
      </c>
      <c r="AO474" s="3587"/>
      <c r="AP474" s="1035"/>
      <c r="AQ474" s="1117">
        <f>+COUNTIF(F474:AJ474,"－")</f>
        <v>0</v>
      </c>
      <c r="AR474" s="1117">
        <f>+COUNTIF(F474:AJ474,"外")</f>
        <v>0</v>
      </c>
    </row>
    <row r="475" spans="2:44" s="1165" customFormat="1">
      <c r="B475" s="3581"/>
      <c r="C475" s="3584"/>
      <c r="D475" s="1147"/>
      <c r="E475" s="1139"/>
      <c r="F475" s="1119"/>
      <c r="G475" s="1120"/>
      <c r="H475" s="1120"/>
      <c r="I475" s="1120"/>
      <c r="J475" s="1120"/>
      <c r="K475" s="1120"/>
      <c r="L475" s="1120"/>
      <c r="M475" s="1120"/>
      <c r="N475" s="1120"/>
      <c r="O475" s="1120"/>
      <c r="P475" s="1120"/>
      <c r="Q475" s="1120"/>
      <c r="R475" s="1120"/>
      <c r="S475" s="1120"/>
      <c r="T475" s="1120"/>
      <c r="U475" s="1120"/>
      <c r="V475" s="1120"/>
      <c r="W475" s="1120"/>
      <c r="X475" s="1120"/>
      <c r="Y475" s="1120"/>
      <c r="Z475" s="1120"/>
      <c r="AA475" s="1120"/>
      <c r="AB475" s="1120"/>
      <c r="AC475" s="1120"/>
      <c r="AD475" s="1120"/>
      <c r="AE475" s="1120"/>
      <c r="AF475" s="1120"/>
      <c r="AG475" s="1120"/>
      <c r="AH475" s="1120"/>
      <c r="AI475" s="1120"/>
      <c r="AJ475" s="1172"/>
      <c r="AK475" s="1114" t="str">
        <f t="shared" si="327"/>
        <v/>
      </c>
      <c r="AL475" s="1115" t="str">
        <f t="shared" si="328"/>
        <v/>
      </c>
      <c r="AM475" s="1115" t="str">
        <f t="shared" si="329"/>
        <v/>
      </c>
      <c r="AN475" s="1116" t="str">
        <f t="shared" si="330"/>
        <v/>
      </c>
      <c r="AO475" s="3587"/>
      <c r="AP475" s="1035"/>
      <c r="AQ475" s="1117">
        <f>+COUNTIF(F475:AJ475,"－")</f>
        <v>0</v>
      </c>
      <c r="AR475" s="1117">
        <f>+COUNTIF(F475:AJ475,"外")</f>
        <v>0</v>
      </c>
    </row>
    <row r="476" spans="2:44" s="1165" customFormat="1" ht="13.8" thickBot="1">
      <c r="B476" s="3582"/>
      <c r="C476" s="3585"/>
      <c r="D476" s="1140"/>
      <c r="E476" s="1141"/>
      <c r="F476" s="1191"/>
      <c r="G476" s="1180"/>
      <c r="H476" s="1180"/>
      <c r="I476" s="1180"/>
      <c r="J476" s="1180"/>
      <c r="K476" s="1180"/>
      <c r="L476" s="1180"/>
      <c r="M476" s="1180"/>
      <c r="N476" s="1180"/>
      <c r="O476" s="1180"/>
      <c r="P476" s="1180"/>
      <c r="Q476" s="1180"/>
      <c r="R476" s="1180"/>
      <c r="S476" s="1180"/>
      <c r="T476" s="1180"/>
      <c r="U476" s="1180"/>
      <c r="V476" s="1180"/>
      <c r="W476" s="1180"/>
      <c r="X476" s="1180"/>
      <c r="Y476" s="1180"/>
      <c r="Z476" s="1180"/>
      <c r="AA476" s="1180"/>
      <c r="AB476" s="1180"/>
      <c r="AC476" s="1180"/>
      <c r="AD476" s="1180"/>
      <c r="AE476" s="1180"/>
      <c r="AF476" s="1180"/>
      <c r="AG476" s="1180"/>
      <c r="AH476" s="1180"/>
      <c r="AI476" s="1180"/>
      <c r="AJ476" s="1192"/>
      <c r="AK476" s="1150" t="str">
        <f t="shared" si="327"/>
        <v/>
      </c>
      <c r="AL476" s="1132" t="str">
        <f t="shared" si="328"/>
        <v/>
      </c>
      <c r="AM476" s="1132" t="str">
        <f t="shared" si="329"/>
        <v/>
      </c>
      <c r="AN476" s="1116" t="str">
        <f t="shared" si="330"/>
        <v/>
      </c>
      <c r="AO476" s="3588"/>
      <c r="AP476" s="1035"/>
      <c r="AQ476" s="1117">
        <f>+COUNTIF(F476:AJ476,"－")</f>
        <v>0</v>
      </c>
      <c r="AR476" s="1117">
        <f>+COUNTIF(F476:AJ476,"外")</f>
        <v>0</v>
      </c>
    </row>
    <row r="477" spans="2:44" s="1165" customFormat="1" ht="13.8" thickBot="1">
      <c r="B477" s="1152"/>
      <c r="C477" s="1153"/>
      <c r="D477" s="1147"/>
      <c r="E477" s="1089"/>
      <c r="F477" s="1113"/>
      <c r="G477" s="1113"/>
      <c r="H477" s="1113"/>
      <c r="I477" s="1113"/>
      <c r="J477" s="1113"/>
      <c r="K477" s="1113"/>
      <c r="L477" s="1113"/>
      <c r="M477" s="1113"/>
      <c r="N477" s="1113"/>
      <c r="O477" s="1113"/>
      <c r="P477" s="1113"/>
      <c r="Q477" s="1113"/>
      <c r="R477" s="1113"/>
      <c r="S477" s="1113"/>
      <c r="T477" s="1113"/>
      <c r="U477" s="1113"/>
      <c r="V477" s="1113"/>
      <c r="W477" s="1113"/>
      <c r="X477" s="1113"/>
      <c r="Y477" s="1113"/>
      <c r="Z477" s="1113"/>
      <c r="AA477" s="1113"/>
      <c r="AB477" s="1113"/>
      <c r="AC477" s="1113"/>
      <c r="AD477" s="1113"/>
      <c r="AE477" s="1113"/>
      <c r="AF477" s="1113"/>
      <c r="AG477" s="1113"/>
      <c r="AH477" s="1113"/>
      <c r="AI477" s="1113"/>
      <c r="AJ477" s="1113"/>
      <c r="AK477" s="1154"/>
      <c r="AL477" s="1155"/>
      <c r="AM477" s="1155"/>
      <c r="AN477" s="1156" t="s">
        <v>1952</v>
      </c>
      <c r="AO477" s="1157" t="e">
        <f>IF(AO461&gt;=0.285,"OK","NG")</f>
        <v>#DIV/0!</v>
      </c>
      <c r="AP477" s="1035"/>
      <c r="AQ477" s="1155"/>
      <c r="AR477" s="1155"/>
    </row>
    <row r="479" spans="2:44" hidden="1">
      <c r="F479" s="1036" t="e">
        <f>YEAR(F482)</f>
        <v>#VALUE!</v>
      </c>
      <c r="G479" s="1036" t="e">
        <f>MONTH(F482)</f>
        <v>#VALUE!</v>
      </c>
    </row>
    <row r="480" spans="2:44">
      <c r="B480" s="3589"/>
      <c r="C480" s="3590"/>
      <c r="D480" s="3591"/>
      <c r="E480" s="1159" t="s">
        <v>1940</v>
      </c>
      <c r="F480" s="3598" t="e">
        <f>F482</f>
        <v>#VALUE!</v>
      </c>
      <c r="G480" s="3599"/>
      <c r="H480" s="3599"/>
      <c r="I480" s="3599"/>
      <c r="J480" s="3599"/>
      <c r="K480" s="3599"/>
      <c r="L480" s="3599"/>
      <c r="M480" s="3599"/>
      <c r="N480" s="3599"/>
      <c r="O480" s="3599"/>
      <c r="P480" s="3599"/>
      <c r="Q480" s="3599"/>
      <c r="R480" s="3599"/>
      <c r="S480" s="3599"/>
      <c r="T480" s="3599"/>
      <c r="U480" s="3599"/>
      <c r="V480" s="3599"/>
      <c r="W480" s="3599"/>
      <c r="X480" s="3599"/>
      <c r="Y480" s="3599"/>
      <c r="Z480" s="3599"/>
      <c r="AA480" s="3599"/>
      <c r="AB480" s="3599"/>
      <c r="AC480" s="3599"/>
      <c r="AD480" s="3599"/>
      <c r="AE480" s="3599"/>
      <c r="AF480" s="3599"/>
      <c r="AG480" s="3599"/>
      <c r="AH480" s="3599"/>
      <c r="AI480" s="3599"/>
      <c r="AJ480" s="3599"/>
      <c r="AK480" s="3601" t="s">
        <v>835</v>
      </c>
      <c r="AL480" s="3604" t="s">
        <v>836</v>
      </c>
      <c r="AM480" s="3607" t="s">
        <v>828</v>
      </c>
      <c r="AN480" s="3555" t="s">
        <v>1941</v>
      </c>
      <c r="AO480" s="3553" t="s">
        <v>1942</v>
      </c>
      <c r="AQ480" s="3576" t="s">
        <v>1943</v>
      </c>
      <c r="AR480" s="3576" t="s">
        <v>864</v>
      </c>
    </row>
    <row r="481" spans="2:44" hidden="1">
      <c r="B481" s="3592"/>
      <c r="C481" s="3593"/>
      <c r="D481" s="3594"/>
      <c r="E481" s="1160"/>
      <c r="F481" s="1096" t="e">
        <f>DATE($F479,$G479,1)</f>
        <v>#VALUE!</v>
      </c>
      <c r="G481" s="1096" t="e">
        <f t="shared" ref="G481:AJ481" si="331">F481+1</f>
        <v>#VALUE!</v>
      </c>
      <c r="H481" s="1096" t="e">
        <f t="shared" si="331"/>
        <v>#VALUE!</v>
      </c>
      <c r="I481" s="1096" t="e">
        <f t="shared" si="331"/>
        <v>#VALUE!</v>
      </c>
      <c r="J481" s="1096" t="e">
        <f t="shared" si="331"/>
        <v>#VALUE!</v>
      </c>
      <c r="K481" s="1096" t="e">
        <f t="shared" si="331"/>
        <v>#VALUE!</v>
      </c>
      <c r="L481" s="1096" t="e">
        <f t="shared" si="331"/>
        <v>#VALUE!</v>
      </c>
      <c r="M481" s="1096" t="e">
        <f t="shared" si="331"/>
        <v>#VALUE!</v>
      </c>
      <c r="N481" s="1096" t="e">
        <f t="shared" si="331"/>
        <v>#VALUE!</v>
      </c>
      <c r="O481" s="1096" t="e">
        <f t="shared" si="331"/>
        <v>#VALUE!</v>
      </c>
      <c r="P481" s="1096" t="e">
        <f t="shared" si="331"/>
        <v>#VALUE!</v>
      </c>
      <c r="Q481" s="1096" t="e">
        <f t="shared" si="331"/>
        <v>#VALUE!</v>
      </c>
      <c r="R481" s="1096" t="e">
        <f t="shared" si="331"/>
        <v>#VALUE!</v>
      </c>
      <c r="S481" s="1096" t="e">
        <f t="shared" si="331"/>
        <v>#VALUE!</v>
      </c>
      <c r="T481" s="1096" t="e">
        <f t="shared" si="331"/>
        <v>#VALUE!</v>
      </c>
      <c r="U481" s="1096" t="e">
        <f t="shared" si="331"/>
        <v>#VALUE!</v>
      </c>
      <c r="V481" s="1096" t="e">
        <f t="shared" si="331"/>
        <v>#VALUE!</v>
      </c>
      <c r="W481" s="1096" t="e">
        <f t="shared" si="331"/>
        <v>#VALUE!</v>
      </c>
      <c r="X481" s="1096" t="e">
        <f t="shared" si="331"/>
        <v>#VALUE!</v>
      </c>
      <c r="Y481" s="1096" t="e">
        <f t="shared" si="331"/>
        <v>#VALUE!</v>
      </c>
      <c r="Z481" s="1096" t="e">
        <f t="shared" si="331"/>
        <v>#VALUE!</v>
      </c>
      <c r="AA481" s="1096" t="e">
        <f t="shared" si="331"/>
        <v>#VALUE!</v>
      </c>
      <c r="AB481" s="1096" t="e">
        <f t="shared" si="331"/>
        <v>#VALUE!</v>
      </c>
      <c r="AC481" s="1096" t="e">
        <f t="shared" si="331"/>
        <v>#VALUE!</v>
      </c>
      <c r="AD481" s="1096" t="e">
        <f t="shared" si="331"/>
        <v>#VALUE!</v>
      </c>
      <c r="AE481" s="1096" t="e">
        <f t="shared" si="331"/>
        <v>#VALUE!</v>
      </c>
      <c r="AF481" s="1096" t="e">
        <f t="shared" si="331"/>
        <v>#VALUE!</v>
      </c>
      <c r="AG481" s="1096" t="e">
        <f t="shared" si="331"/>
        <v>#VALUE!</v>
      </c>
      <c r="AH481" s="1096" t="e">
        <f t="shared" si="331"/>
        <v>#VALUE!</v>
      </c>
      <c r="AI481" s="1096" t="e">
        <f t="shared" si="331"/>
        <v>#VALUE!</v>
      </c>
      <c r="AJ481" s="1096" t="e">
        <f t="shared" si="331"/>
        <v>#VALUE!</v>
      </c>
      <c r="AK481" s="3602"/>
      <c r="AL481" s="3605"/>
      <c r="AM481" s="3608"/>
      <c r="AN481" s="3555"/>
      <c r="AO481" s="3553"/>
      <c r="AQ481" s="3576"/>
      <c r="AR481" s="3576"/>
    </row>
    <row r="482" spans="2:44">
      <c r="B482" s="3592"/>
      <c r="C482" s="3593"/>
      <c r="D482" s="3594"/>
      <c r="E482" s="1161" t="s">
        <v>1944</v>
      </c>
      <c r="F482" s="1162" t="e">
        <f>IF(EDATE(F457,1)&gt;$F$7,"",EDATE(F457,1))</f>
        <v>#VALUE!</v>
      </c>
      <c r="G482" s="1096" t="e">
        <f t="shared" ref="G482:AJ482" si="332">IF(G481&gt;$F$7,"",IF(F482=EOMONTH(DATE($F479,$G479,1),0),"",IF(F482="","",F482+1)))</f>
        <v>#VALUE!</v>
      </c>
      <c r="H482" s="1096" t="e">
        <f t="shared" si="332"/>
        <v>#VALUE!</v>
      </c>
      <c r="I482" s="1096" t="e">
        <f t="shared" si="332"/>
        <v>#VALUE!</v>
      </c>
      <c r="J482" s="1096" t="e">
        <f t="shared" si="332"/>
        <v>#VALUE!</v>
      </c>
      <c r="K482" s="1096" t="e">
        <f t="shared" si="332"/>
        <v>#VALUE!</v>
      </c>
      <c r="L482" s="1096" t="e">
        <f t="shared" si="332"/>
        <v>#VALUE!</v>
      </c>
      <c r="M482" s="1096" t="e">
        <f t="shared" si="332"/>
        <v>#VALUE!</v>
      </c>
      <c r="N482" s="1096" t="e">
        <f t="shared" si="332"/>
        <v>#VALUE!</v>
      </c>
      <c r="O482" s="1096" t="e">
        <f t="shared" si="332"/>
        <v>#VALUE!</v>
      </c>
      <c r="P482" s="1096" t="e">
        <f t="shared" si="332"/>
        <v>#VALUE!</v>
      </c>
      <c r="Q482" s="1096" t="e">
        <f t="shared" si="332"/>
        <v>#VALUE!</v>
      </c>
      <c r="R482" s="1096" t="e">
        <f t="shared" si="332"/>
        <v>#VALUE!</v>
      </c>
      <c r="S482" s="1096" t="e">
        <f t="shared" si="332"/>
        <v>#VALUE!</v>
      </c>
      <c r="T482" s="1096" t="e">
        <f t="shared" si="332"/>
        <v>#VALUE!</v>
      </c>
      <c r="U482" s="1096" t="e">
        <f t="shared" si="332"/>
        <v>#VALUE!</v>
      </c>
      <c r="V482" s="1096" t="e">
        <f t="shared" si="332"/>
        <v>#VALUE!</v>
      </c>
      <c r="W482" s="1096" t="e">
        <f t="shared" si="332"/>
        <v>#VALUE!</v>
      </c>
      <c r="X482" s="1096" t="e">
        <f t="shared" si="332"/>
        <v>#VALUE!</v>
      </c>
      <c r="Y482" s="1096" t="e">
        <f t="shared" si="332"/>
        <v>#VALUE!</v>
      </c>
      <c r="Z482" s="1096" t="e">
        <f t="shared" si="332"/>
        <v>#VALUE!</v>
      </c>
      <c r="AA482" s="1096" t="e">
        <f t="shared" si="332"/>
        <v>#VALUE!</v>
      </c>
      <c r="AB482" s="1096" t="e">
        <f t="shared" si="332"/>
        <v>#VALUE!</v>
      </c>
      <c r="AC482" s="1096" t="e">
        <f t="shared" si="332"/>
        <v>#VALUE!</v>
      </c>
      <c r="AD482" s="1096" t="e">
        <f t="shared" si="332"/>
        <v>#VALUE!</v>
      </c>
      <c r="AE482" s="1096" t="e">
        <f t="shared" si="332"/>
        <v>#VALUE!</v>
      </c>
      <c r="AF482" s="1096" t="e">
        <f t="shared" si="332"/>
        <v>#VALUE!</v>
      </c>
      <c r="AG482" s="1096" t="e">
        <f t="shared" si="332"/>
        <v>#VALUE!</v>
      </c>
      <c r="AH482" s="1096" t="e">
        <f t="shared" si="332"/>
        <v>#VALUE!</v>
      </c>
      <c r="AI482" s="1096" t="e">
        <f t="shared" si="332"/>
        <v>#VALUE!</v>
      </c>
      <c r="AJ482" s="1096" t="e">
        <f t="shared" si="332"/>
        <v>#VALUE!</v>
      </c>
      <c r="AK482" s="3602"/>
      <c r="AL482" s="3605"/>
      <c r="AM482" s="3608"/>
      <c r="AN482" s="3555"/>
      <c r="AO482" s="3553"/>
      <c r="AQ482" s="3576"/>
      <c r="AR482" s="3576"/>
    </row>
    <row r="483" spans="2:44" s="1165" customFormat="1">
      <c r="B483" s="3595"/>
      <c r="C483" s="3596"/>
      <c r="D483" s="3597"/>
      <c r="E483" s="1163" t="s">
        <v>820</v>
      </c>
      <c r="F483" s="1164" t="str">
        <f>IFERROR(TEXT(WEEKDAY(+F482),"aaa"),"")</f>
        <v/>
      </c>
      <c r="G483" s="1164" t="str">
        <f t="shared" ref="G483:AJ483" si="333">IFERROR(TEXT(WEEKDAY(+G482),"aaa"),"")</f>
        <v/>
      </c>
      <c r="H483" s="1164" t="str">
        <f t="shared" si="333"/>
        <v/>
      </c>
      <c r="I483" s="1164" t="str">
        <f t="shared" si="333"/>
        <v/>
      </c>
      <c r="J483" s="1164" t="str">
        <f t="shared" si="333"/>
        <v/>
      </c>
      <c r="K483" s="1164" t="str">
        <f t="shared" si="333"/>
        <v/>
      </c>
      <c r="L483" s="1164" t="str">
        <f t="shared" si="333"/>
        <v/>
      </c>
      <c r="M483" s="1164" t="str">
        <f t="shared" si="333"/>
        <v/>
      </c>
      <c r="N483" s="1164" t="str">
        <f t="shared" si="333"/>
        <v/>
      </c>
      <c r="O483" s="1164" t="str">
        <f t="shared" si="333"/>
        <v/>
      </c>
      <c r="P483" s="1164" t="str">
        <f t="shared" si="333"/>
        <v/>
      </c>
      <c r="Q483" s="1164" t="str">
        <f t="shared" si="333"/>
        <v/>
      </c>
      <c r="R483" s="1164" t="str">
        <f t="shared" si="333"/>
        <v/>
      </c>
      <c r="S483" s="1164" t="str">
        <f t="shared" si="333"/>
        <v/>
      </c>
      <c r="T483" s="1164" t="str">
        <f t="shared" si="333"/>
        <v/>
      </c>
      <c r="U483" s="1164" t="str">
        <f t="shared" si="333"/>
        <v/>
      </c>
      <c r="V483" s="1164" t="str">
        <f t="shared" si="333"/>
        <v/>
      </c>
      <c r="W483" s="1164" t="str">
        <f t="shared" si="333"/>
        <v/>
      </c>
      <c r="X483" s="1164" t="str">
        <f t="shared" si="333"/>
        <v/>
      </c>
      <c r="Y483" s="1164" t="str">
        <f t="shared" si="333"/>
        <v/>
      </c>
      <c r="Z483" s="1164" t="str">
        <f t="shared" si="333"/>
        <v/>
      </c>
      <c r="AA483" s="1164" t="str">
        <f t="shared" si="333"/>
        <v/>
      </c>
      <c r="AB483" s="1164" t="str">
        <f t="shared" si="333"/>
        <v/>
      </c>
      <c r="AC483" s="1164" t="str">
        <f t="shared" si="333"/>
        <v/>
      </c>
      <c r="AD483" s="1164" t="str">
        <f t="shared" si="333"/>
        <v/>
      </c>
      <c r="AE483" s="1164" t="str">
        <f t="shared" si="333"/>
        <v/>
      </c>
      <c r="AF483" s="1164" t="str">
        <f t="shared" si="333"/>
        <v/>
      </c>
      <c r="AG483" s="1164" t="str">
        <f t="shared" si="333"/>
        <v/>
      </c>
      <c r="AH483" s="1164" t="str">
        <f t="shared" si="333"/>
        <v/>
      </c>
      <c r="AI483" s="1164" t="str">
        <f t="shared" si="333"/>
        <v/>
      </c>
      <c r="AJ483" s="1164" t="str">
        <f t="shared" si="333"/>
        <v/>
      </c>
      <c r="AK483" s="3602"/>
      <c r="AL483" s="3605"/>
      <c r="AM483" s="3608"/>
      <c r="AN483" s="3555"/>
      <c r="AO483" s="3553"/>
      <c r="AP483" s="1035"/>
      <c r="AQ483" s="3576"/>
      <c r="AR483" s="3576"/>
    </row>
    <row r="484" spans="2:44" s="1165" customFormat="1" ht="21" customHeight="1">
      <c r="B484" s="1166" t="s">
        <v>1945</v>
      </c>
      <c r="C484" s="1167" t="s">
        <v>1925</v>
      </c>
      <c r="D484" s="1103" t="s">
        <v>1926</v>
      </c>
      <c r="E484" s="1104" t="s">
        <v>1948</v>
      </c>
      <c r="F484" s="1105" t="s">
        <v>865</v>
      </c>
      <c r="G484" s="1106" t="s">
        <v>865</v>
      </c>
      <c r="H484" s="1106" t="s">
        <v>865</v>
      </c>
      <c r="I484" s="1106" t="s">
        <v>865</v>
      </c>
      <c r="J484" s="1106" t="s">
        <v>865</v>
      </c>
      <c r="K484" s="1106" t="s">
        <v>865</v>
      </c>
      <c r="L484" s="1106" t="s">
        <v>865</v>
      </c>
      <c r="M484" s="1106" t="s">
        <v>865</v>
      </c>
      <c r="N484" s="1106" t="s">
        <v>865</v>
      </c>
      <c r="O484" s="1106" t="s">
        <v>865</v>
      </c>
      <c r="P484" s="1106" t="s">
        <v>865</v>
      </c>
      <c r="Q484" s="1106" t="s">
        <v>865</v>
      </c>
      <c r="R484" s="1106" t="s">
        <v>865</v>
      </c>
      <c r="S484" s="1106" t="s">
        <v>865</v>
      </c>
      <c r="T484" s="1106" t="s">
        <v>865</v>
      </c>
      <c r="U484" s="1106" t="s">
        <v>865</v>
      </c>
      <c r="V484" s="1106" t="s">
        <v>865</v>
      </c>
      <c r="W484" s="1106" t="s">
        <v>865</v>
      </c>
      <c r="X484" s="1106" t="s">
        <v>865</v>
      </c>
      <c r="Y484" s="1106" t="s">
        <v>865</v>
      </c>
      <c r="Z484" s="1106" t="s">
        <v>865</v>
      </c>
      <c r="AA484" s="1106" t="s">
        <v>865</v>
      </c>
      <c r="AB484" s="1106" t="s">
        <v>865</v>
      </c>
      <c r="AC484" s="1106" t="s">
        <v>865</v>
      </c>
      <c r="AD484" s="1106" t="s">
        <v>865</v>
      </c>
      <c r="AE484" s="1106" t="s">
        <v>865</v>
      </c>
      <c r="AF484" s="1106" t="s">
        <v>865</v>
      </c>
      <c r="AG484" s="1106" t="s">
        <v>865</v>
      </c>
      <c r="AH484" s="1106" t="s">
        <v>865</v>
      </c>
      <c r="AI484" s="1106" t="s">
        <v>865</v>
      </c>
      <c r="AJ484" s="1188" t="s">
        <v>865</v>
      </c>
      <c r="AK484" s="3603"/>
      <c r="AL484" s="3606"/>
      <c r="AM484" s="3609"/>
      <c r="AN484" s="1108" t="s">
        <v>1962</v>
      </c>
      <c r="AO484" s="1107" t="s">
        <v>863</v>
      </c>
      <c r="AP484" s="1035"/>
      <c r="AQ484" s="3577"/>
      <c r="AR484" s="3577"/>
    </row>
    <row r="485" spans="2:44" s="1165" customFormat="1" ht="13.5" customHeight="1">
      <c r="B485" s="3580" t="s">
        <v>830</v>
      </c>
      <c r="C485" s="3583" t="s">
        <v>831</v>
      </c>
      <c r="D485" s="1109" t="s">
        <v>1935</v>
      </c>
      <c r="E485" s="1110"/>
      <c r="F485" s="1189"/>
      <c r="G485" s="1175"/>
      <c r="H485" s="1175"/>
      <c r="I485" s="1175"/>
      <c r="J485" s="1175"/>
      <c r="K485" s="1175"/>
      <c r="L485" s="1175"/>
      <c r="M485" s="1175"/>
      <c r="N485" s="1175"/>
      <c r="O485" s="1175"/>
      <c r="P485" s="1175"/>
      <c r="Q485" s="1175"/>
      <c r="R485" s="1175"/>
      <c r="S485" s="1175"/>
      <c r="T485" s="1175"/>
      <c r="U485" s="1175"/>
      <c r="V485" s="1175"/>
      <c r="W485" s="1175"/>
      <c r="X485" s="1175"/>
      <c r="Y485" s="1175"/>
      <c r="Z485" s="1175"/>
      <c r="AA485" s="1175"/>
      <c r="AB485" s="1175"/>
      <c r="AC485" s="1175"/>
      <c r="AD485" s="1175"/>
      <c r="AE485" s="1175"/>
      <c r="AF485" s="1175"/>
      <c r="AG485" s="1175"/>
      <c r="AH485" s="1175"/>
      <c r="AI485" s="1175"/>
      <c r="AJ485" s="1190"/>
      <c r="AK485" s="1114">
        <f>IF(D485="","",COUNT($F$482:$AJ$482)-AL485)</f>
        <v>0</v>
      </c>
      <c r="AL485" s="1115">
        <f>IF(D485="","",AQ485+AR485)</f>
        <v>0</v>
      </c>
      <c r="AM485" s="1115">
        <f>IF(D485="","",COUNTIF(F485:AJ485,"休"))</f>
        <v>0</v>
      </c>
      <c r="AN485" s="1116" t="str">
        <f>IF(D485="","",IFERROR(ROUND(AM485/AK485,3),""))</f>
        <v/>
      </c>
      <c r="AO485" s="3586" t="e">
        <f>ROUND(AVERAGE(AN485:AN500),3)</f>
        <v>#DIV/0!</v>
      </c>
      <c r="AP485" s="1035"/>
      <c r="AQ485" s="1117">
        <f>+COUNTIF(F485:AJ485,"－")</f>
        <v>0</v>
      </c>
      <c r="AR485" s="1117">
        <f>+COUNTIF(F485:AJ485,"外")</f>
        <v>0</v>
      </c>
    </row>
    <row r="486" spans="2:44" s="1165" customFormat="1" ht="13.5" customHeight="1">
      <c r="B486" s="3581"/>
      <c r="C486" s="3584"/>
      <c r="D486" s="1118" t="s">
        <v>1936</v>
      </c>
      <c r="E486" s="1110"/>
      <c r="F486" s="1119"/>
      <c r="G486" s="1120"/>
      <c r="H486" s="1120"/>
      <c r="I486" s="1120"/>
      <c r="J486" s="1120"/>
      <c r="K486" s="1120"/>
      <c r="L486" s="1120"/>
      <c r="M486" s="1120"/>
      <c r="N486" s="1120"/>
      <c r="O486" s="1120"/>
      <c r="P486" s="1120"/>
      <c r="Q486" s="1120"/>
      <c r="R486" s="1120"/>
      <c r="S486" s="1120"/>
      <c r="T486" s="1120"/>
      <c r="U486" s="1120"/>
      <c r="V486" s="1120"/>
      <c r="W486" s="1120"/>
      <c r="X486" s="1120"/>
      <c r="Y486" s="1120"/>
      <c r="Z486" s="1120"/>
      <c r="AA486" s="1120"/>
      <c r="AB486" s="1120"/>
      <c r="AC486" s="1120"/>
      <c r="AD486" s="1120"/>
      <c r="AE486" s="1120"/>
      <c r="AF486" s="1120"/>
      <c r="AG486" s="1120"/>
      <c r="AH486" s="1120"/>
      <c r="AI486" s="1120"/>
      <c r="AJ486" s="1172"/>
      <c r="AK486" s="1114">
        <f t="shared" ref="AK486:AK490" si="334">IF(D486="","",COUNT($F$482:$AJ$482)-AL486)</f>
        <v>0</v>
      </c>
      <c r="AL486" s="1115">
        <f t="shared" ref="AL486:AL490" si="335">IF(D486="","",AQ486+AR486)</f>
        <v>0</v>
      </c>
      <c r="AM486" s="1115">
        <f t="shared" ref="AM486:AM490" si="336">IF(D486="","",COUNTIF(F486:AJ486,"休"))</f>
        <v>0</v>
      </c>
      <c r="AN486" s="1116" t="str">
        <f t="shared" ref="AN486:AN490" si="337">IF(D486="","",IFERROR(ROUND(AM486/AK486,3),""))</f>
        <v/>
      </c>
      <c r="AO486" s="3587"/>
      <c r="AP486" s="1035"/>
      <c r="AQ486" s="1117">
        <f>+COUNTIF(F486:AJ486,"－")</f>
        <v>0</v>
      </c>
      <c r="AR486" s="1117">
        <f>+COUNTIF(F486:AJ486,"外")</f>
        <v>0</v>
      </c>
    </row>
    <row r="487" spans="2:44" s="1165" customFormat="1">
      <c r="B487" s="3581"/>
      <c r="C487" s="3584"/>
      <c r="D487" s="1124" t="s">
        <v>1937</v>
      </c>
      <c r="E487" s="1110"/>
      <c r="F487" s="1119"/>
      <c r="G487" s="1120"/>
      <c r="H487" s="1120"/>
      <c r="I487" s="1120"/>
      <c r="J487" s="1120"/>
      <c r="K487" s="1120"/>
      <c r="L487" s="1120"/>
      <c r="M487" s="1120"/>
      <c r="N487" s="1120"/>
      <c r="O487" s="1120"/>
      <c r="P487" s="1120"/>
      <c r="Q487" s="1120"/>
      <c r="R487" s="1120"/>
      <c r="S487" s="1120"/>
      <c r="T487" s="1120"/>
      <c r="U487" s="1120"/>
      <c r="V487" s="1120"/>
      <c r="W487" s="1120"/>
      <c r="X487" s="1120"/>
      <c r="Y487" s="1120"/>
      <c r="Z487" s="1120"/>
      <c r="AA487" s="1120"/>
      <c r="AB487" s="1120"/>
      <c r="AC487" s="1120"/>
      <c r="AD487" s="1120"/>
      <c r="AE487" s="1120"/>
      <c r="AF487" s="1120"/>
      <c r="AG487" s="1120"/>
      <c r="AH487" s="1120"/>
      <c r="AI487" s="1120"/>
      <c r="AJ487" s="1172"/>
      <c r="AK487" s="1114">
        <f t="shared" si="334"/>
        <v>0</v>
      </c>
      <c r="AL487" s="1115">
        <f t="shared" si="335"/>
        <v>0</v>
      </c>
      <c r="AM487" s="1115">
        <f t="shared" si="336"/>
        <v>0</v>
      </c>
      <c r="AN487" s="1116" t="str">
        <f t="shared" si="337"/>
        <v/>
      </c>
      <c r="AO487" s="3587"/>
      <c r="AP487" s="1035"/>
      <c r="AQ487" s="1117">
        <f>+COUNTIF(F487:AJ487,"－")</f>
        <v>0</v>
      </c>
      <c r="AR487" s="1117">
        <f t="shared" ref="AR487:AR490" si="338">+COUNTIF(F487:AJ487,"外")</f>
        <v>0</v>
      </c>
    </row>
    <row r="488" spans="2:44" s="1165" customFormat="1">
      <c r="B488" s="3581"/>
      <c r="C488" s="3584"/>
      <c r="D488" s="1124" t="s">
        <v>1938</v>
      </c>
      <c r="E488" s="1125"/>
      <c r="F488" s="1119"/>
      <c r="G488" s="1120"/>
      <c r="H488" s="1120"/>
      <c r="I488" s="1120"/>
      <c r="J488" s="1120"/>
      <c r="K488" s="1120"/>
      <c r="L488" s="1120"/>
      <c r="M488" s="1120"/>
      <c r="N488" s="1120"/>
      <c r="O488" s="1120"/>
      <c r="P488" s="1120"/>
      <c r="Q488" s="1120"/>
      <c r="R488" s="1120"/>
      <c r="S488" s="1120"/>
      <c r="T488" s="1120"/>
      <c r="U488" s="1120"/>
      <c r="V488" s="1120"/>
      <c r="W488" s="1120"/>
      <c r="X488" s="1120"/>
      <c r="Y488" s="1120"/>
      <c r="Z488" s="1120"/>
      <c r="AA488" s="1120"/>
      <c r="AB488" s="1120"/>
      <c r="AC488" s="1120"/>
      <c r="AD488" s="1120"/>
      <c r="AE488" s="1120"/>
      <c r="AF488" s="1120"/>
      <c r="AG488" s="1120"/>
      <c r="AH488" s="1120"/>
      <c r="AI488" s="1120"/>
      <c r="AJ488" s="1172"/>
      <c r="AK488" s="1114">
        <f t="shared" si="334"/>
        <v>0</v>
      </c>
      <c r="AL488" s="1115">
        <f t="shared" si="335"/>
        <v>0</v>
      </c>
      <c r="AM488" s="1115">
        <f t="shared" si="336"/>
        <v>0</v>
      </c>
      <c r="AN488" s="1116" t="str">
        <f t="shared" si="337"/>
        <v/>
      </c>
      <c r="AO488" s="3587"/>
      <c r="AP488" s="1035"/>
      <c r="AQ488" s="1117">
        <f>+COUNTIF(F488:AJ488,"－")</f>
        <v>0</v>
      </c>
      <c r="AR488" s="1117">
        <f t="shared" si="338"/>
        <v>0</v>
      </c>
    </row>
    <row r="489" spans="2:44" s="1165" customFormat="1">
      <c r="B489" s="3581"/>
      <c r="C489" s="3584"/>
      <c r="D489" s="1124" t="s">
        <v>1939</v>
      </c>
      <c r="E489" s="1110"/>
      <c r="F489" s="1119"/>
      <c r="G489" s="1120"/>
      <c r="H489" s="1120"/>
      <c r="I489" s="1120"/>
      <c r="J489" s="1120"/>
      <c r="K489" s="1120"/>
      <c r="L489" s="1120"/>
      <c r="M489" s="1120"/>
      <c r="N489" s="1120"/>
      <c r="O489" s="1120"/>
      <c r="P489" s="1120"/>
      <c r="Q489" s="1120"/>
      <c r="R489" s="1120"/>
      <c r="S489" s="1120"/>
      <c r="T489" s="1120"/>
      <c r="U489" s="1120"/>
      <c r="V489" s="1120"/>
      <c r="W489" s="1120"/>
      <c r="X489" s="1120"/>
      <c r="Y489" s="1120"/>
      <c r="Z489" s="1120"/>
      <c r="AA489" s="1120"/>
      <c r="AB489" s="1120"/>
      <c r="AC489" s="1120"/>
      <c r="AD489" s="1120"/>
      <c r="AE489" s="1120"/>
      <c r="AF489" s="1120"/>
      <c r="AG489" s="1120"/>
      <c r="AH489" s="1120"/>
      <c r="AI489" s="1120"/>
      <c r="AJ489" s="1172"/>
      <c r="AK489" s="1114">
        <f t="shared" si="334"/>
        <v>0</v>
      </c>
      <c r="AL489" s="1115">
        <f t="shared" si="335"/>
        <v>0</v>
      </c>
      <c r="AM489" s="1115">
        <f t="shared" si="336"/>
        <v>0</v>
      </c>
      <c r="AN489" s="1116" t="str">
        <f t="shared" si="337"/>
        <v/>
      </c>
      <c r="AO489" s="3587"/>
      <c r="AP489" s="1035"/>
      <c r="AQ489" s="1117">
        <f t="shared" ref="AQ489:AQ490" si="339">+COUNTIF(F489:AJ489,"－")</f>
        <v>0</v>
      </c>
      <c r="AR489" s="1117">
        <f t="shared" si="338"/>
        <v>0</v>
      </c>
    </row>
    <row r="490" spans="2:44" s="1165" customFormat="1">
      <c r="B490" s="3582"/>
      <c r="C490" s="3585"/>
      <c r="D490" s="1126">
        <f>E$29</f>
        <v>0</v>
      </c>
      <c r="E490" s="1127"/>
      <c r="F490" s="1191"/>
      <c r="G490" s="1180"/>
      <c r="H490" s="1180"/>
      <c r="I490" s="1180"/>
      <c r="J490" s="1180"/>
      <c r="K490" s="1180"/>
      <c r="L490" s="1180"/>
      <c r="M490" s="1180"/>
      <c r="N490" s="1180"/>
      <c r="O490" s="1180"/>
      <c r="P490" s="1180"/>
      <c r="Q490" s="1180"/>
      <c r="R490" s="1180"/>
      <c r="S490" s="1180"/>
      <c r="T490" s="1180"/>
      <c r="U490" s="1180"/>
      <c r="V490" s="1180"/>
      <c r="W490" s="1180"/>
      <c r="X490" s="1180"/>
      <c r="Y490" s="1180"/>
      <c r="Z490" s="1180"/>
      <c r="AA490" s="1180"/>
      <c r="AB490" s="1180"/>
      <c r="AC490" s="1180"/>
      <c r="AD490" s="1180"/>
      <c r="AE490" s="1180"/>
      <c r="AF490" s="1180"/>
      <c r="AG490" s="1180"/>
      <c r="AH490" s="1180"/>
      <c r="AI490" s="1180"/>
      <c r="AJ490" s="1192"/>
      <c r="AK490" s="1114">
        <f t="shared" si="334"/>
        <v>0</v>
      </c>
      <c r="AL490" s="1115">
        <f t="shared" si="335"/>
        <v>0</v>
      </c>
      <c r="AM490" s="1132">
        <f t="shared" si="336"/>
        <v>0</v>
      </c>
      <c r="AN490" s="1116" t="str">
        <f t="shared" si="337"/>
        <v/>
      </c>
      <c r="AO490" s="3587"/>
      <c r="AP490" s="1035"/>
      <c r="AQ490" s="1117">
        <f t="shared" si="339"/>
        <v>0</v>
      </c>
      <c r="AR490" s="1117">
        <f t="shared" si="338"/>
        <v>0</v>
      </c>
    </row>
    <row r="491" spans="2:44" s="1165" customFormat="1" ht="14.4">
      <c r="B491" s="3580" t="s">
        <v>832</v>
      </c>
      <c r="C491" s="3583" t="s">
        <v>833</v>
      </c>
      <c r="D491" s="1103" t="s">
        <v>1947</v>
      </c>
      <c r="E491" s="1133" t="s">
        <v>1948</v>
      </c>
      <c r="F491" s="1105" t="s">
        <v>1966</v>
      </c>
      <c r="G491" s="1106" t="s">
        <v>1967</v>
      </c>
      <c r="H491" s="1106" t="s">
        <v>1967</v>
      </c>
      <c r="I491" s="1106" t="s">
        <v>1967</v>
      </c>
      <c r="J491" s="1106" t="s">
        <v>1967</v>
      </c>
      <c r="K491" s="1106" t="s">
        <v>1967</v>
      </c>
      <c r="L491" s="1106" t="s">
        <v>1966</v>
      </c>
      <c r="M491" s="1106" t="s">
        <v>1964</v>
      </c>
      <c r="N491" s="1106" t="s">
        <v>1964</v>
      </c>
      <c r="O491" s="1106" t="s">
        <v>1967</v>
      </c>
      <c r="P491" s="1106" t="s">
        <v>1965</v>
      </c>
      <c r="Q491" s="1106" t="s">
        <v>1967</v>
      </c>
      <c r="R491" s="1106" t="s">
        <v>1967</v>
      </c>
      <c r="S491" s="1106" t="s">
        <v>1966</v>
      </c>
      <c r="T491" s="1106" t="s">
        <v>1967</v>
      </c>
      <c r="U491" s="1106" t="s">
        <v>1967</v>
      </c>
      <c r="V491" s="1106" t="s">
        <v>1967</v>
      </c>
      <c r="W491" s="1106" t="s">
        <v>1967</v>
      </c>
      <c r="X491" s="1106" t="s">
        <v>1967</v>
      </c>
      <c r="Y491" s="1106" t="s">
        <v>1965</v>
      </c>
      <c r="Z491" s="1106" t="s">
        <v>1967</v>
      </c>
      <c r="AA491" s="1106" t="s">
        <v>1967</v>
      </c>
      <c r="AB491" s="1106" t="s">
        <v>1967</v>
      </c>
      <c r="AC491" s="1106" t="s">
        <v>1964</v>
      </c>
      <c r="AD491" s="1106" t="s">
        <v>1967</v>
      </c>
      <c r="AE491" s="1106" t="s">
        <v>1967</v>
      </c>
      <c r="AF491" s="1106" t="s">
        <v>1967</v>
      </c>
      <c r="AG491" s="1106" t="s">
        <v>1964</v>
      </c>
      <c r="AH491" s="1106" t="s">
        <v>1967</v>
      </c>
      <c r="AI491" s="1106" t="s">
        <v>1967</v>
      </c>
      <c r="AJ491" s="1188" t="s">
        <v>1965</v>
      </c>
      <c r="AK491" s="1135"/>
      <c r="AL491" s="1117"/>
      <c r="AM491" s="1136"/>
      <c r="AN491" s="1137"/>
      <c r="AO491" s="3587"/>
      <c r="AP491" s="1035"/>
      <c r="AQ491" s="1039"/>
      <c r="AR491" s="1039"/>
    </row>
    <row r="492" spans="2:44" s="1165" customFormat="1">
      <c r="B492" s="3581"/>
      <c r="C492" s="3584"/>
      <c r="D492" s="1138" t="s">
        <v>1935</v>
      </c>
      <c r="E492" s="1110"/>
      <c r="F492" s="1179"/>
      <c r="G492" s="1130"/>
      <c r="H492" s="1130"/>
      <c r="I492" s="1130"/>
      <c r="J492" s="1130"/>
      <c r="K492" s="1130"/>
      <c r="L492" s="1130"/>
      <c r="M492" s="1130"/>
      <c r="N492" s="1130"/>
      <c r="O492" s="1130"/>
      <c r="P492" s="1130"/>
      <c r="Q492" s="1130"/>
      <c r="R492" s="1130"/>
      <c r="S492" s="1130"/>
      <c r="T492" s="1130"/>
      <c r="U492" s="1130"/>
      <c r="V492" s="1130"/>
      <c r="W492" s="1130"/>
      <c r="X492" s="1130"/>
      <c r="Y492" s="1130"/>
      <c r="Z492" s="1130"/>
      <c r="AA492" s="1130"/>
      <c r="AB492" s="1130"/>
      <c r="AC492" s="1130"/>
      <c r="AD492" s="1130"/>
      <c r="AE492" s="1130"/>
      <c r="AF492" s="1130"/>
      <c r="AG492" s="1130"/>
      <c r="AH492" s="1130"/>
      <c r="AI492" s="1130"/>
      <c r="AJ492" s="1193"/>
      <c r="AK492" s="1114">
        <f>IF(D492="","",COUNT($F$482:$AJ$482)-AL492)</f>
        <v>0</v>
      </c>
      <c r="AL492" s="1115">
        <f>IF(D492="","",AQ492+AR492)</f>
        <v>0</v>
      </c>
      <c r="AM492" s="1115">
        <f>IF(D492="","",COUNTIF(F492:AJ492,"休"))</f>
        <v>0</v>
      </c>
      <c r="AN492" s="1116" t="str">
        <f>IF(D492="","",IFERROR(ROUND(AM492/AK492,3),""))</f>
        <v/>
      </c>
      <c r="AO492" s="3587"/>
      <c r="AP492" s="1035"/>
      <c r="AQ492" s="1117">
        <f>+COUNTIF(F492:AJ492,"－")</f>
        <v>0</v>
      </c>
      <c r="AR492" s="1117">
        <f>+COUNTIF(F492:AJ492,"外")</f>
        <v>0</v>
      </c>
    </row>
    <row r="493" spans="2:44" s="1165" customFormat="1">
      <c r="B493" s="3581"/>
      <c r="C493" s="3584"/>
      <c r="D493" s="1118" t="s">
        <v>1936</v>
      </c>
      <c r="E493" s="1139"/>
      <c r="F493" s="1119"/>
      <c r="G493" s="1120"/>
      <c r="H493" s="1120"/>
      <c r="I493" s="1120"/>
      <c r="J493" s="1120"/>
      <c r="K493" s="1120"/>
      <c r="L493" s="1120"/>
      <c r="M493" s="1120"/>
      <c r="N493" s="1120"/>
      <c r="O493" s="1120"/>
      <c r="P493" s="1120"/>
      <c r="Q493" s="1120"/>
      <c r="R493" s="1120"/>
      <c r="S493" s="1120"/>
      <c r="T493" s="1120"/>
      <c r="U493" s="1120"/>
      <c r="V493" s="1120"/>
      <c r="W493" s="1120"/>
      <c r="X493" s="1120"/>
      <c r="Y493" s="1120"/>
      <c r="Z493" s="1120"/>
      <c r="AA493" s="1120"/>
      <c r="AB493" s="1120"/>
      <c r="AC493" s="1120"/>
      <c r="AD493" s="1120"/>
      <c r="AE493" s="1120"/>
      <c r="AF493" s="1120"/>
      <c r="AG493" s="1120"/>
      <c r="AH493" s="1120"/>
      <c r="AI493" s="1120"/>
      <c r="AJ493" s="1172"/>
      <c r="AK493" s="1114">
        <f t="shared" ref="AK493:AK495" si="340">IF(D493="","",COUNT($F$482:$AJ$482)-AL493)</f>
        <v>0</v>
      </c>
      <c r="AL493" s="1115">
        <f t="shared" ref="AL493:AL495" si="341">IF(D493="","",AQ493+AR493)</f>
        <v>0</v>
      </c>
      <c r="AM493" s="1115">
        <f t="shared" ref="AM493:AM495" si="342">IF(D493="","",COUNTIF(F493:AJ493,"休"))</f>
        <v>0</v>
      </c>
      <c r="AN493" s="1116" t="str">
        <f t="shared" ref="AN493:AN495" si="343">IF(D493="","",IFERROR(ROUND(AM493/AK493,3),""))</f>
        <v/>
      </c>
      <c r="AO493" s="3587"/>
      <c r="AP493" s="1035"/>
      <c r="AQ493" s="1117">
        <f>+COUNTIF(F493:AJ493,"－")</f>
        <v>0</v>
      </c>
      <c r="AR493" s="1117">
        <f>+COUNTIF(F493:AJ493,"外")</f>
        <v>0</v>
      </c>
    </row>
    <row r="494" spans="2:44" s="1165" customFormat="1">
      <c r="B494" s="3581"/>
      <c r="C494" s="3584"/>
      <c r="D494" s="1035"/>
      <c r="E494" s="1139"/>
      <c r="F494" s="1119"/>
      <c r="G494" s="1120"/>
      <c r="H494" s="1120"/>
      <c r="I494" s="1120"/>
      <c r="J494" s="1120"/>
      <c r="K494" s="1120"/>
      <c r="L494" s="1120"/>
      <c r="M494" s="1120"/>
      <c r="N494" s="1120"/>
      <c r="O494" s="1120"/>
      <c r="P494" s="1120"/>
      <c r="Q494" s="1120"/>
      <c r="R494" s="1120"/>
      <c r="S494" s="1120"/>
      <c r="T494" s="1120"/>
      <c r="U494" s="1120"/>
      <c r="V494" s="1120"/>
      <c r="W494" s="1120"/>
      <c r="X494" s="1120"/>
      <c r="Y494" s="1120"/>
      <c r="Z494" s="1120"/>
      <c r="AA494" s="1120"/>
      <c r="AB494" s="1120"/>
      <c r="AC494" s="1120"/>
      <c r="AD494" s="1120"/>
      <c r="AE494" s="1120"/>
      <c r="AF494" s="1120"/>
      <c r="AG494" s="1120"/>
      <c r="AH494" s="1120"/>
      <c r="AI494" s="1120"/>
      <c r="AJ494" s="1172"/>
      <c r="AK494" s="1114" t="str">
        <f t="shared" si="340"/>
        <v/>
      </c>
      <c r="AL494" s="1115" t="str">
        <f t="shared" si="341"/>
        <v/>
      </c>
      <c r="AM494" s="1115" t="str">
        <f t="shared" si="342"/>
        <v/>
      </c>
      <c r="AN494" s="1116" t="str">
        <f t="shared" si="343"/>
        <v/>
      </c>
      <c r="AO494" s="3587"/>
      <c r="AP494" s="1035"/>
      <c r="AQ494" s="1117">
        <f>+COUNTIF(F494:AJ494,"－")</f>
        <v>0</v>
      </c>
      <c r="AR494" s="1117">
        <f>+COUNTIF(F494:AJ494,"外")</f>
        <v>0</v>
      </c>
    </row>
    <row r="495" spans="2:44" s="1165" customFormat="1">
      <c r="B495" s="3581"/>
      <c r="C495" s="3585"/>
      <c r="D495" s="1140"/>
      <c r="E495" s="1141"/>
      <c r="F495" s="1191"/>
      <c r="G495" s="1180"/>
      <c r="H495" s="1180"/>
      <c r="I495" s="1180"/>
      <c r="J495" s="1180"/>
      <c r="K495" s="1180"/>
      <c r="L495" s="1180"/>
      <c r="M495" s="1180"/>
      <c r="N495" s="1180"/>
      <c r="O495" s="1180"/>
      <c r="P495" s="1180"/>
      <c r="Q495" s="1180"/>
      <c r="R495" s="1180"/>
      <c r="S495" s="1180"/>
      <c r="T495" s="1180"/>
      <c r="U495" s="1180"/>
      <c r="V495" s="1180"/>
      <c r="W495" s="1180"/>
      <c r="X495" s="1180"/>
      <c r="Y495" s="1180"/>
      <c r="Z495" s="1180"/>
      <c r="AA495" s="1180"/>
      <c r="AB495" s="1180"/>
      <c r="AC495" s="1180"/>
      <c r="AD495" s="1180"/>
      <c r="AE495" s="1180"/>
      <c r="AF495" s="1180"/>
      <c r="AG495" s="1180"/>
      <c r="AH495" s="1180"/>
      <c r="AI495" s="1180"/>
      <c r="AJ495" s="1192"/>
      <c r="AK495" s="1114" t="str">
        <f t="shared" si="340"/>
        <v/>
      </c>
      <c r="AL495" s="1115" t="str">
        <f t="shared" si="341"/>
        <v/>
      </c>
      <c r="AM495" s="1115" t="str">
        <f t="shared" si="342"/>
        <v/>
      </c>
      <c r="AN495" s="1116" t="str">
        <f t="shared" si="343"/>
        <v/>
      </c>
      <c r="AO495" s="3587"/>
      <c r="AP495" s="1035"/>
      <c r="AQ495" s="1117">
        <f>+COUNTIF(F495:AJ495,"－")</f>
        <v>0</v>
      </c>
      <c r="AR495" s="1117">
        <f>+COUNTIF(F495:AJ495,"外")</f>
        <v>0</v>
      </c>
    </row>
    <row r="496" spans="2:44" s="1165" customFormat="1" ht="14.4">
      <c r="B496" s="3581"/>
      <c r="C496" s="3583" t="s">
        <v>834</v>
      </c>
      <c r="D496" s="1103" t="s">
        <v>1926</v>
      </c>
      <c r="E496" s="1143" t="s">
        <v>1948</v>
      </c>
      <c r="F496" s="1105" t="s">
        <v>865</v>
      </c>
      <c r="G496" s="1106" t="s">
        <v>865</v>
      </c>
      <c r="H496" s="1106" t="s">
        <v>865</v>
      </c>
      <c r="I496" s="1106" t="s">
        <v>865</v>
      </c>
      <c r="J496" s="1106" t="s">
        <v>865</v>
      </c>
      <c r="K496" s="1106" t="s">
        <v>865</v>
      </c>
      <c r="L496" s="1106" t="s">
        <v>865</v>
      </c>
      <c r="M496" s="1106" t="s">
        <v>865</v>
      </c>
      <c r="N496" s="1106" t="s">
        <v>865</v>
      </c>
      <c r="O496" s="1106" t="s">
        <v>865</v>
      </c>
      <c r="P496" s="1106" t="s">
        <v>865</v>
      </c>
      <c r="Q496" s="1106" t="s">
        <v>865</v>
      </c>
      <c r="R496" s="1106" t="s">
        <v>865</v>
      </c>
      <c r="S496" s="1106" t="s">
        <v>865</v>
      </c>
      <c r="T496" s="1106" t="s">
        <v>865</v>
      </c>
      <c r="U496" s="1106" t="s">
        <v>865</v>
      </c>
      <c r="V496" s="1106" t="s">
        <v>865</v>
      </c>
      <c r="W496" s="1106" t="s">
        <v>865</v>
      </c>
      <c r="X496" s="1106" t="s">
        <v>865</v>
      </c>
      <c r="Y496" s="1106" t="s">
        <v>865</v>
      </c>
      <c r="Z496" s="1106" t="s">
        <v>865</v>
      </c>
      <c r="AA496" s="1106" t="s">
        <v>865</v>
      </c>
      <c r="AB496" s="1106" t="s">
        <v>865</v>
      </c>
      <c r="AC496" s="1106" t="s">
        <v>865</v>
      </c>
      <c r="AD496" s="1106" t="s">
        <v>865</v>
      </c>
      <c r="AE496" s="1106" t="s">
        <v>865</v>
      </c>
      <c r="AF496" s="1106" t="s">
        <v>865</v>
      </c>
      <c r="AG496" s="1106" t="s">
        <v>865</v>
      </c>
      <c r="AH496" s="1106" t="s">
        <v>865</v>
      </c>
      <c r="AI496" s="1106" t="s">
        <v>865</v>
      </c>
      <c r="AJ496" s="1188" t="s">
        <v>865</v>
      </c>
      <c r="AK496" s="1135"/>
      <c r="AL496" s="1117"/>
      <c r="AM496" s="1144"/>
      <c r="AN496" s="1137"/>
      <c r="AO496" s="3587"/>
      <c r="AP496" s="1035"/>
      <c r="AQ496" s="1039"/>
      <c r="AR496" s="1039"/>
    </row>
    <row r="497" spans="2:44" s="1165" customFormat="1">
      <c r="B497" s="3581"/>
      <c r="C497" s="3584"/>
      <c r="D497" s="1145" t="s">
        <v>1936</v>
      </c>
      <c r="E497" s="1110"/>
      <c r="F497" s="1179"/>
      <c r="G497" s="1130"/>
      <c r="H497" s="1130"/>
      <c r="I497" s="1130"/>
      <c r="J497" s="1130"/>
      <c r="K497" s="1130"/>
      <c r="L497" s="1130"/>
      <c r="M497" s="1130"/>
      <c r="N497" s="1130"/>
      <c r="O497" s="1130"/>
      <c r="P497" s="1130"/>
      <c r="Q497" s="1130"/>
      <c r="R497" s="1130"/>
      <c r="S497" s="1130"/>
      <c r="T497" s="1130"/>
      <c r="U497" s="1130"/>
      <c r="V497" s="1130"/>
      <c r="W497" s="1130"/>
      <c r="X497" s="1130"/>
      <c r="Y497" s="1130"/>
      <c r="Z497" s="1130"/>
      <c r="AA497" s="1130"/>
      <c r="AB497" s="1130"/>
      <c r="AC497" s="1130"/>
      <c r="AD497" s="1130"/>
      <c r="AE497" s="1130"/>
      <c r="AF497" s="1130"/>
      <c r="AG497" s="1130"/>
      <c r="AH497" s="1130"/>
      <c r="AI497" s="1130"/>
      <c r="AJ497" s="1193"/>
      <c r="AK497" s="1114">
        <f>IF(D497="","",COUNT($F$482:$AJ$482)-AL497)</f>
        <v>0</v>
      </c>
      <c r="AL497" s="1115">
        <f>IF(D497="","",AQ497+AR497)</f>
        <v>0</v>
      </c>
      <c r="AM497" s="1115">
        <f>IF(D497="","",COUNTIF(F497:AJ497,"休"))</f>
        <v>0</v>
      </c>
      <c r="AN497" s="1116" t="str">
        <f>IF(D497="","",IFERROR(ROUND(AM497/AK497,3),""))</f>
        <v/>
      </c>
      <c r="AO497" s="3587"/>
      <c r="AP497" s="1035"/>
      <c r="AQ497" s="1117">
        <f>+COUNTIF(F497:AJ497,"－")</f>
        <v>0</v>
      </c>
      <c r="AR497" s="1117">
        <f>+COUNTIF(F497:AJ497,"外")</f>
        <v>0</v>
      </c>
    </row>
    <row r="498" spans="2:44" s="1165" customFormat="1">
      <c r="B498" s="3581"/>
      <c r="C498" s="3584"/>
      <c r="D498" s="1035"/>
      <c r="E498" s="1139"/>
      <c r="F498" s="1119"/>
      <c r="G498" s="1120"/>
      <c r="H498" s="1120"/>
      <c r="I498" s="1120"/>
      <c r="J498" s="1120"/>
      <c r="K498" s="1120"/>
      <c r="L498" s="1120"/>
      <c r="M498" s="1120"/>
      <c r="N498" s="1120"/>
      <c r="O498" s="1120"/>
      <c r="P498" s="1120"/>
      <c r="Q498" s="1120"/>
      <c r="R498" s="1120"/>
      <c r="S498" s="1120"/>
      <c r="T498" s="1120"/>
      <c r="U498" s="1120"/>
      <c r="V498" s="1120"/>
      <c r="W498" s="1120"/>
      <c r="X498" s="1120"/>
      <c r="Y498" s="1120"/>
      <c r="Z498" s="1120"/>
      <c r="AA498" s="1120"/>
      <c r="AB498" s="1120"/>
      <c r="AC498" s="1120"/>
      <c r="AD498" s="1120"/>
      <c r="AE498" s="1120"/>
      <c r="AF498" s="1120"/>
      <c r="AG498" s="1120"/>
      <c r="AH498" s="1120"/>
      <c r="AI498" s="1120"/>
      <c r="AJ498" s="1172"/>
      <c r="AK498" s="1114" t="str">
        <f t="shared" ref="AK498:AK500" si="344">IF(D498="","",COUNT($F$482:$AJ$482)-AL498)</f>
        <v/>
      </c>
      <c r="AL498" s="1115" t="str">
        <f t="shared" ref="AL498:AL500" si="345">IF(D498="","",AQ498+AR498)</f>
        <v/>
      </c>
      <c r="AM498" s="1115" t="str">
        <f t="shared" ref="AM498:AM500" si="346">IF(D498="","",COUNTIF(F498:AJ498,"休"))</f>
        <v/>
      </c>
      <c r="AN498" s="1116" t="str">
        <f t="shared" ref="AN498:AN500" si="347">IF(D498="","",IFERROR(ROUND(AM498/AK498,3),""))</f>
        <v/>
      </c>
      <c r="AO498" s="3587"/>
      <c r="AP498" s="1035"/>
      <c r="AQ498" s="1117">
        <f>+COUNTIF(F498:AJ498,"－")</f>
        <v>0</v>
      </c>
      <c r="AR498" s="1117">
        <f>+COUNTIF(F498:AJ498,"外")</f>
        <v>0</v>
      </c>
    </row>
    <row r="499" spans="2:44" s="1165" customFormat="1">
      <c r="B499" s="3581"/>
      <c r="C499" s="3584"/>
      <c r="D499" s="1147"/>
      <c r="E499" s="1139"/>
      <c r="F499" s="1119"/>
      <c r="G499" s="1120"/>
      <c r="H499" s="1120"/>
      <c r="I499" s="1120"/>
      <c r="J499" s="1120"/>
      <c r="K499" s="1120"/>
      <c r="L499" s="1120"/>
      <c r="M499" s="1120"/>
      <c r="N499" s="1120"/>
      <c r="O499" s="1120"/>
      <c r="P499" s="1120"/>
      <c r="Q499" s="1120"/>
      <c r="R499" s="1120"/>
      <c r="S499" s="1120"/>
      <c r="T499" s="1120"/>
      <c r="U499" s="1120"/>
      <c r="V499" s="1120"/>
      <c r="W499" s="1120"/>
      <c r="X499" s="1120"/>
      <c r="Y499" s="1120"/>
      <c r="Z499" s="1120"/>
      <c r="AA499" s="1120"/>
      <c r="AB499" s="1120"/>
      <c r="AC499" s="1120"/>
      <c r="AD499" s="1120"/>
      <c r="AE499" s="1120"/>
      <c r="AF499" s="1120"/>
      <c r="AG499" s="1120"/>
      <c r="AH499" s="1120"/>
      <c r="AI499" s="1120"/>
      <c r="AJ499" s="1172"/>
      <c r="AK499" s="1114" t="str">
        <f t="shared" si="344"/>
        <v/>
      </c>
      <c r="AL499" s="1115" t="str">
        <f t="shared" si="345"/>
        <v/>
      </c>
      <c r="AM499" s="1115" t="str">
        <f t="shared" si="346"/>
        <v/>
      </c>
      <c r="AN499" s="1116" t="str">
        <f t="shared" si="347"/>
        <v/>
      </c>
      <c r="AO499" s="3587"/>
      <c r="AP499" s="1035"/>
      <c r="AQ499" s="1117">
        <f>+COUNTIF(F499:AJ499,"－")</f>
        <v>0</v>
      </c>
      <c r="AR499" s="1117">
        <f>+COUNTIF(F499:AJ499,"外")</f>
        <v>0</v>
      </c>
    </row>
    <row r="500" spans="2:44" s="1165" customFormat="1" ht="13.8" thickBot="1">
      <c r="B500" s="3582"/>
      <c r="C500" s="3585"/>
      <c r="D500" s="1140"/>
      <c r="E500" s="1141"/>
      <c r="F500" s="1191"/>
      <c r="G500" s="1180"/>
      <c r="H500" s="1180"/>
      <c r="I500" s="1180"/>
      <c r="J500" s="1180"/>
      <c r="K500" s="1180"/>
      <c r="L500" s="1180"/>
      <c r="M500" s="1180"/>
      <c r="N500" s="1180"/>
      <c r="O500" s="1180"/>
      <c r="P500" s="1180"/>
      <c r="Q500" s="1180"/>
      <c r="R500" s="1180"/>
      <c r="S500" s="1180"/>
      <c r="T500" s="1180"/>
      <c r="U500" s="1180"/>
      <c r="V500" s="1180"/>
      <c r="W500" s="1180"/>
      <c r="X500" s="1180"/>
      <c r="Y500" s="1180"/>
      <c r="Z500" s="1180"/>
      <c r="AA500" s="1180"/>
      <c r="AB500" s="1180"/>
      <c r="AC500" s="1180"/>
      <c r="AD500" s="1180"/>
      <c r="AE500" s="1180"/>
      <c r="AF500" s="1180"/>
      <c r="AG500" s="1180"/>
      <c r="AH500" s="1180"/>
      <c r="AI500" s="1180"/>
      <c r="AJ500" s="1192"/>
      <c r="AK500" s="1150" t="str">
        <f t="shared" si="344"/>
        <v/>
      </c>
      <c r="AL500" s="1132" t="str">
        <f t="shared" si="345"/>
        <v/>
      </c>
      <c r="AM500" s="1132" t="str">
        <f t="shared" si="346"/>
        <v/>
      </c>
      <c r="AN500" s="1116" t="str">
        <f t="shared" si="347"/>
        <v/>
      </c>
      <c r="AO500" s="3588"/>
      <c r="AP500" s="1035"/>
      <c r="AQ500" s="1117">
        <f>+COUNTIF(F500:AJ500,"－")</f>
        <v>0</v>
      </c>
      <c r="AR500" s="1117">
        <f>+COUNTIF(F500:AJ500,"外")</f>
        <v>0</v>
      </c>
    </row>
    <row r="501" spans="2:44" s="1165" customFormat="1" ht="13.8" thickBot="1">
      <c r="B501" s="1152"/>
      <c r="C501" s="1153"/>
      <c r="D501" s="1147"/>
      <c r="E501" s="1089"/>
      <c r="F501" s="1113"/>
      <c r="G501" s="1113"/>
      <c r="H501" s="1113"/>
      <c r="I501" s="1113"/>
      <c r="J501" s="1113"/>
      <c r="K501" s="1113"/>
      <c r="L501" s="1113"/>
      <c r="M501" s="1113"/>
      <c r="N501" s="1113"/>
      <c r="O501" s="1113"/>
      <c r="P501" s="1113"/>
      <c r="Q501" s="1113"/>
      <c r="R501" s="1113"/>
      <c r="S501" s="1113"/>
      <c r="T501" s="1113"/>
      <c r="U501" s="1113"/>
      <c r="V501" s="1113"/>
      <c r="W501" s="1113"/>
      <c r="X501" s="1113"/>
      <c r="Y501" s="1113"/>
      <c r="Z501" s="1113"/>
      <c r="AA501" s="1113"/>
      <c r="AB501" s="1113"/>
      <c r="AC501" s="1113"/>
      <c r="AD501" s="1113"/>
      <c r="AE501" s="1113"/>
      <c r="AF501" s="1113"/>
      <c r="AG501" s="1113"/>
      <c r="AH501" s="1113"/>
      <c r="AI501" s="1113"/>
      <c r="AJ501" s="1113"/>
      <c r="AK501" s="1154"/>
      <c r="AL501" s="1155"/>
      <c r="AM501" s="1155"/>
      <c r="AN501" s="1156" t="s">
        <v>1952</v>
      </c>
      <c r="AO501" s="1157" t="e">
        <f>IF(AO485&gt;=0.285,"OK","NG")</f>
        <v>#DIV/0!</v>
      </c>
      <c r="AP501" s="1035"/>
      <c r="AQ501" s="1155"/>
      <c r="AR501" s="1155"/>
    </row>
    <row r="503" spans="2:44" hidden="1">
      <c r="F503" s="1036" t="e">
        <f>YEAR(F506)</f>
        <v>#VALUE!</v>
      </c>
      <c r="G503" s="1036" t="e">
        <f>MONTH(F506)</f>
        <v>#VALUE!</v>
      </c>
    </row>
    <row r="504" spans="2:44">
      <c r="B504" s="3589"/>
      <c r="C504" s="3590"/>
      <c r="D504" s="3591"/>
      <c r="E504" s="1159" t="s">
        <v>1940</v>
      </c>
      <c r="F504" s="3598" t="e">
        <f>F506</f>
        <v>#VALUE!</v>
      </c>
      <c r="G504" s="3599"/>
      <c r="H504" s="3599"/>
      <c r="I504" s="3599"/>
      <c r="J504" s="3599"/>
      <c r="K504" s="3599"/>
      <c r="L504" s="3599"/>
      <c r="M504" s="3599"/>
      <c r="N504" s="3599"/>
      <c r="O504" s="3599"/>
      <c r="P504" s="3599"/>
      <c r="Q504" s="3599"/>
      <c r="R504" s="3599"/>
      <c r="S504" s="3599"/>
      <c r="T504" s="3599"/>
      <c r="U504" s="3599"/>
      <c r="V504" s="3599"/>
      <c r="W504" s="3599"/>
      <c r="X504" s="3599"/>
      <c r="Y504" s="3599"/>
      <c r="Z504" s="3599"/>
      <c r="AA504" s="3599"/>
      <c r="AB504" s="3599"/>
      <c r="AC504" s="3599"/>
      <c r="AD504" s="3599"/>
      <c r="AE504" s="3599"/>
      <c r="AF504" s="3599"/>
      <c r="AG504" s="3599"/>
      <c r="AH504" s="3599"/>
      <c r="AI504" s="3599"/>
      <c r="AJ504" s="3599"/>
      <c r="AK504" s="3601" t="s">
        <v>835</v>
      </c>
      <c r="AL504" s="3604" t="s">
        <v>836</v>
      </c>
      <c r="AM504" s="3607" t="s">
        <v>828</v>
      </c>
      <c r="AN504" s="3555" t="s">
        <v>1941</v>
      </c>
      <c r="AO504" s="3553" t="s">
        <v>1942</v>
      </c>
      <c r="AQ504" s="3576" t="s">
        <v>1963</v>
      </c>
      <c r="AR504" s="3576" t="s">
        <v>864</v>
      </c>
    </row>
    <row r="505" spans="2:44" hidden="1">
      <c r="B505" s="3592"/>
      <c r="C505" s="3593"/>
      <c r="D505" s="3594"/>
      <c r="E505" s="1160"/>
      <c r="F505" s="1096" t="e">
        <f>DATE($F503,$G503,1)</f>
        <v>#VALUE!</v>
      </c>
      <c r="G505" s="1096" t="e">
        <f t="shared" ref="G505:AJ505" si="348">F505+1</f>
        <v>#VALUE!</v>
      </c>
      <c r="H505" s="1096" t="e">
        <f t="shared" si="348"/>
        <v>#VALUE!</v>
      </c>
      <c r="I505" s="1096" t="e">
        <f t="shared" si="348"/>
        <v>#VALUE!</v>
      </c>
      <c r="J505" s="1096" t="e">
        <f t="shared" si="348"/>
        <v>#VALUE!</v>
      </c>
      <c r="K505" s="1096" t="e">
        <f t="shared" si="348"/>
        <v>#VALUE!</v>
      </c>
      <c r="L505" s="1096" t="e">
        <f t="shared" si="348"/>
        <v>#VALUE!</v>
      </c>
      <c r="M505" s="1096" t="e">
        <f t="shared" si="348"/>
        <v>#VALUE!</v>
      </c>
      <c r="N505" s="1096" t="e">
        <f t="shared" si="348"/>
        <v>#VALUE!</v>
      </c>
      <c r="O505" s="1096" t="e">
        <f t="shared" si="348"/>
        <v>#VALUE!</v>
      </c>
      <c r="P505" s="1096" t="e">
        <f t="shared" si="348"/>
        <v>#VALUE!</v>
      </c>
      <c r="Q505" s="1096" t="e">
        <f t="shared" si="348"/>
        <v>#VALUE!</v>
      </c>
      <c r="R505" s="1096" t="e">
        <f t="shared" si="348"/>
        <v>#VALUE!</v>
      </c>
      <c r="S505" s="1096" t="e">
        <f t="shared" si="348"/>
        <v>#VALUE!</v>
      </c>
      <c r="T505" s="1096" t="e">
        <f t="shared" si="348"/>
        <v>#VALUE!</v>
      </c>
      <c r="U505" s="1096" t="e">
        <f t="shared" si="348"/>
        <v>#VALUE!</v>
      </c>
      <c r="V505" s="1096" t="e">
        <f t="shared" si="348"/>
        <v>#VALUE!</v>
      </c>
      <c r="W505" s="1096" t="e">
        <f t="shared" si="348"/>
        <v>#VALUE!</v>
      </c>
      <c r="X505" s="1096" t="e">
        <f t="shared" si="348"/>
        <v>#VALUE!</v>
      </c>
      <c r="Y505" s="1096" t="e">
        <f t="shared" si="348"/>
        <v>#VALUE!</v>
      </c>
      <c r="Z505" s="1096" t="e">
        <f t="shared" si="348"/>
        <v>#VALUE!</v>
      </c>
      <c r="AA505" s="1096" t="e">
        <f t="shared" si="348"/>
        <v>#VALUE!</v>
      </c>
      <c r="AB505" s="1096" t="e">
        <f t="shared" si="348"/>
        <v>#VALUE!</v>
      </c>
      <c r="AC505" s="1096" t="e">
        <f t="shared" si="348"/>
        <v>#VALUE!</v>
      </c>
      <c r="AD505" s="1096" t="e">
        <f t="shared" si="348"/>
        <v>#VALUE!</v>
      </c>
      <c r="AE505" s="1096" t="e">
        <f t="shared" si="348"/>
        <v>#VALUE!</v>
      </c>
      <c r="AF505" s="1096" t="e">
        <f t="shared" si="348"/>
        <v>#VALUE!</v>
      </c>
      <c r="AG505" s="1096" t="e">
        <f t="shared" si="348"/>
        <v>#VALUE!</v>
      </c>
      <c r="AH505" s="1096" t="e">
        <f t="shared" si="348"/>
        <v>#VALUE!</v>
      </c>
      <c r="AI505" s="1096" t="e">
        <f t="shared" si="348"/>
        <v>#VALUE!</v>
      </c>
      <c r="AJ505" s="1096" t="e">
        <f t="shared" si="348"/>
        <v>#VALUE!</v>
      </c>
      <c r="AK505" s="3602"/>
      <c r="AL505" s="3605"/>
      <c r="AM505" s="3608"/>
      <c r="AN505" s="3555"/>
      <c r="AO505" s="3553"/>
      <c r="AQ505" s="3576"/>
      <c r="AR505" s="3576"/>
    </row>
    <row r="506" spans="2:44">
      <c r="B506" s="3592"/>
      <c r="C506" s="3593"/>
      <c r="D506" s="3594"/>
      <c r="E506" s="1161" t="s">
        <v>1944</v>
      </c>
      <c r="F506" s="1162" t="e">
        <f>IF(EDATE(F481,1)&gt;$F$7,"",EDATE(F481,1))</f>
        <v>#VALUE!</v>
      </c>
      <c r="G506" s="1096" t="e">
        <f t="shared" ref="G506:AJ506" si="349">IF(G505&gt;$F$7,"",IF(F506=EOMONTH(DATE($F503,$G503,1),0),"",IF(F506="","",F506+1)))</f>
        <v>#VALUE!</v>
      </c>
      <c r="H506" s="1096" t="e">
        <f t="shared" si="349"/>
        <v>#VALUE!</v>
      </c>
      <c r="I506" s="1096" t="e">
        <f t="shared" si="349"/>
        <v>#VALUE!</v>
      </c>
      <c r="J506" s="1096" t="e">
        <f t="shared" si="349"/>
        <v>#VALUE!</v>
      </c>
      <c r="K506" s="1096" t="e">
        <f t="shared" si="349"/>
        <v>#VALUE!</v>
      </c>
      <c r="L506" s="1096" t="e">
        <f t="shared" si="349"/>
        <v>#VALUE!</v>
      </c>
      <c r="M506" s="1096" t="e">
        <f t="shared" si="349"/>
        <v>#VALUE!</v>
      </c>
      <c r="N506" s="1096" t="e">
        <f t="shared" si="349"/>
        <v>#VALUE!</v>
      </c>
      <c r="O506" s="1096" t="e">
        <f t="shared" si="349"/>
        <v>#VALUE!</v>
      </c>
      <c r="P506" s="1096" t="e">
        <f t="shared" si="349"/>
        <v>#VALUE!</v>
      </c>
      <c r="Q506" s="1096" t="e">
        <f t="shared" si="349"/>
        <v>#VALUE!</v>
      </c>
      <c r="R506" s="1096" t="e">
        <f t="shared" si="349"/>
        <v>#VALUE!</v>
      </c>
      <c r="S506" s="1096" t="e">
        <f t="shared" si="349"/>
        <v>#VALUE!</v>
      </c>
      <c r="T506" s="1096" t="e">
        <f t="shared" si="349"/>
        <v>#VALUE!</v>
      </c>
      <c r="U506" s="1096" t="e">
        <f t="shared" si="349"/>
        <v>#VALUE!</v>
      </c>
      <c r="V506" s="1096" t="e">
        <f t="shared" si="349"/>
        <v>#VALUE!</v>
      </c>
      <c r="W506" s="1096" t="e">
        <f t="shared" si="349"/>
        <v>#VALUE!</v>
      </c>
      <c r="X506" s="1096" t="e">
        <f t="shared" si="349"/>
        <v>#VALUE!</v>
      </c>
      <c r="Y506" s="1096" t="e">
        <f t="shared" si="349"/>
        <v>#VALUE!</v>
      </c>
      <c r="Z506" s="1096" t="e">
        <f t="shared" si="349"/>
        <v>#VALUE!</v>
      </c>
      <c r="AA506" s="1096" t="e">
        <f t="shared" si="349"/>
        <v>#VALUE!</v>
      </c>
      <c r="AB506" s="1096" t="e">
        <f t="shared" si="349"/>
        <v>#VALUE!</v>
      </c>
      <c r="AC506" s="1096" t="e">
        <f t="shared" si="349"/>
        <v>#VALUE!</v>
      </c>
      <c r="AD506" s="1096" t="e">
        <f t="shared" si="349"/>
        <v>#VALUE!</v>
      </c>
      <c r="AE506" s="1096" t="e">
        <f t="shared" si="349"/>
        <v>#VALUE!</v>
      </c>
      <c r="AF506" s="1096" t="e">
        <f t="shared" si="349"/>
        <v>#VALUE!</v>
      </c>
      <c r="AG506" s="1096" t="e">
        <f t="shared" si="349"/>
        <v>#VALUE!</v>
      </c>
      <c r="AH506" s="1096" t="e">
        <f t="shared" si="349"/>
        <v>#VALUE!</v>
      </c>
      <c r="AI506" s="1096" t="e">
        <f t="shared" si="349"/>
        <v>#VALUE!</v>
      </c>
      <c r="AJ506" s="1096" t="e">
        <f t="shared" si="349"/>
        <v>#VALUE!</v>
      </c>
      <c r="AK506" s="3602"/>
      <c r="AL506" s="3605"/>
      <c r="AM506" s="3608"/>
      <c r="AN506" s="3555"/>
      <c r="AO506" s="3553"/>
      <c r="AQ506" s="3576"/>
      <c r="AR506" s="3576"/>
    </row>
    <row r="507" spans="2:44" s="1165" customFormat="1">
      <c r="B507" s="3595"/>
      <c r="C507" s="3596"/>
      <c r="D507" s="3597"/>
      <c r="E507" s="1163" t="s">
        <v>820</v>
      </c>
      <c r="F507" s="1164" t="str">
        <f>IFERROR(TEXT(WEEKDAY(+F506),"aaa"),"")</f>
        <v/>
      </c>
      <c r="G507" s="1164" t="str">
        <f t="shared" ref="G507:AJ507" si="350">IFERROR(TEXT(WEEKDAY(+G506),"aaa"),"")</f>
        <v/>
      </c>
      <c r="H507" s="1164" t="str">
        <f t="shared" si="350"/>
        <v/>
      </c>
      <c r="I507" s="1164" t="str">
        <f t="shared" si="350"/>
        <v/>
      </c>
      <c r="J507" s="1164" t="str">
        <f t="shared" si="350"/>
        <v/>
      </c>
      <c r="K507" s="1164" t="str">
        <f t="shared" si="350"/>
        <v/>
      </c>
      <c r="L507" s="1164" t="str">
        <f t="shared" si="350"/>
        <v/>
      </c>
      <c r="M507" s="1164" t="str">
        <f t="shared" si="350"/>
        <v/>
      </c>
      <c r="N507" s="1164" t="str">
        <f t="shared" si="350"/>
        <v/>
      </c>
      <c r="O507" s="1164" t="str">
        <f t="shared" si="350"/>
        <v/>
      </c>
      <c r="P507" s="1164" t="str">
        <f t="shared" si="350"/>
        <v/>
      </c>
      <c r="Q507" s="1164" t="str">
        <f t="shared" si="350"/>
        <v/>
      </c>
      <c r="R507" s="1164" t="str">
        <f t="shared" si="350"/>
        <v/>
      </c>
      <c r="S507" s="1164" t="str">
        <f t="shared" si="350"/>
        <v/>
      </c>
      <c r="T507" s="1164" t="str">
        <f t="shared" si="350"/>
        <v/>
      </c>
      <c r="U507" s="1164" t="str">
        <f t="shared" si="350"/>
        <v/>
      </c>
      <c r="V507" s="1164" t="str">
        <f t="shared" si="350"/>
        <v/>
      </c>
      <c r="W507" s="1164" t="str">
        <f t="shared" si="350"/>
        <v/>
      </c>
      <c r="X507" s="1164" t="str">
        <f t="shared" si="350"/>
        <v/>
      </c>
      <c r="Y507" s="1164" t="str">
        <f t="shared" si="350"/>
        <v/>
      </c>
      <c r="Z507" s="1164" t="str">
        <f t="shared" si="350"/>
        <v/>
      </c>
      <c r="AA507" s="1164" t="str">
        <f t="shared" si="350"/>
        <v/>
      </c>
      <c r="AB507" s="1164" t="str">
        <f t="shared" si="350"/>
        <v/>
      </c>
      <c r="AC507" s="1164" t="str">
        <f t="shared" si="350"/>
        <v/>
      </c>
      <c r="AD507" s="1164" t="str">
        <f t="shared" si="350"/>
        <v/>
      </c>
      <c r="AE507" s="1164" t="str">
        <f t="shared" si="350"/>
        <v/>
      </c>
      <c r="AF507" s="1164" t="str">
        <f t="shared" si="350"/>
        <v/>
      </c>
      <c r="AG507" s="1164" t="str">
        <f t="shared" si="350"/>
        <v/>
      </c>
      <c r="AH507" s="1164" t="str">
        <f t="shared" si="350"/>
        <v/>
      </c>
      <c r="AI507" s="1164" t="str">
        <f t="shared" si="350"/>
        <v/>
      </c>
      <c r="AJ507" s="1164" t="str">
        <f t="shared" si="350"/>
        <v/>
      </c>
      <c r="AK507" s="3602"/>
      <c r="AL507" s="3605"/>
      <c r="AM507" s="3608"/>
      <c r="AN507" s="3555"/>
      <c r="AO507" s="3553"/>
      <c r="AP507" s="1035"/>
      <c r="AQ507" s="3576"/>
      <c r="AR507" s="3576"/>
    </row>
    <row r="508" spans="2:44" s="1165" customFormat="1" ht="21" customHeight="1">
      <c r="B508" s="1166" t="s">
        <v>1945</v>
      </c>
      <c r="C508" s="1167" t="s">
        <v>1925</v>
      </c>
      <c r="D508" s="1103" t="s">
        <v>1954</v>
      </c>
      <c r="E508" s="1104" t="s">
        <v>1948</v>
      </c>
      <c r="F508" s="1105" t="s">
        <v>865</v>
      </c>
      <c r="G508" s="1106" t="s">
        <v>865</v>
      </c>
      <c r="H508" s="1106" t="s">
        <v>865</v>
      </c>
      <c r="I508" s="1106" t="s">
        <v>865</v>
      </c>
      <c r="J508" s="1106" t="s">
        <v>865</v>
      </c>
      <c r="K508" s="1106" t="s">
        <v>865</v>
      </c>
      <c r="L508" s="1106" t="s">
        <v>865</v>
      </c>
      <c r="M508" s="1106" t="s">
        <v>865</v>
      </c>
      <c r="N508" s="1106" t="s">
        <v>865</v>
      </c>
      <c r="O508" s="1106" t="s">
        <v>865</v>
      </c>
      <c r="P508" s="1106" t="s">
        <v>865</v>
      </c>
      <c r="Q508" s="1106" t="s">
        <v>865</v>
      </c>
      <c r="R508" s="1106" t="s">
        <v>865</v>
      </c>
      <c r="S508" s="1106" t="s">
        <v>865</v>
      </c>
      <c r="T508" s="1106" t="s">
        <v>865</v>
      </c>
      <c r="U508" s="1106" t="s">
        <v>865</v>
      </c>
      <c r="V508" s="1106" t="s">
        <v>865</v>
      </c>
      <c r="W508" s="1106" t="s">
        <v>865</v>
      </c>
      <c r="X508" s="1106" t="s">
        <v>865</v>
      </c>
      <c r="Y508" s="1106" t="s">
        <v>865</v>
      </c>
      <c r="Z508" s="1106" t="s">
        <v>865</v>
      </c>
      <c r="AA508" s="1106" t="s">
        <v>865</v>
      </c>
      <c r="AB508" s="1106" t="s">
        <v>865</v>
      </c>
      <c r="AC508" s="1106" t="s">
        <v>865</v>
      </c>
      <c r="AD508" s="1106" t="s">
        <v>865</v>
      </c>
      <c r="AE508" s="1106" t="s">
        <v>865</v>
      </c>
      <c r="AF508" s="1106" t="s">
        <v>865</v>
      </c>
      <c r="AG508" s="1106" t="s">
        <v>865</v>
      </c>
      <c r="AH508" s="1106" t="s">
        <v>865</v>
      </c>
      <c r="AI508" s="1106" t="s">
        <v>865</v>
      </c>
      <c r="AJ508" s="1188" t="s">
        <v>865</v>
      </c>
      <c r="AK508" s="3603"/>
      <c r="AL508" s="3606"/>
      <c r="AM508" s="3609"/>
      <c r="AN508" s="1108" t="s">
        <v>1958</v>
      </c>
      <c r="AO508" s="1107" t="s">
        <v>863</v>
      </c>
      <c r="AP508" s="1035"/>
      <c r="AQ508" s="3577"/>
      <c r="AR508" s="3577"/>
    </row>
    <row r="509" spans="2:44" s="1165" customFormat="1" ht="13.5" customHeight="1">
      <c r="B509" s="3580" t="s">
        <v>830</v>
      </c>
      <c r="C509" s="3583" t="s">
        <v>831</v>
      </c>
      <c r="D509" s="1109" t="s">
        <v>1935</v>
      </c>
      <c r="E509" s="1110"/>
      <c r="F509" s="1189"/>
      <c r="G509" s="1175"/>
      <c r="H509" s="1175"/>
      <c r="I509" s="1175"/>
      <c r="J509" s="1175"/>
      <c r="K509" s="1175"/>
      <c r="L509" s="1175"/>
      <c r="M509" s="1175"/>
      <c r="N509" s="1175"/>
      <c r="O509" s="1175"/>
      <c r="P509" s="1175"/>
      <c r="Q509" s="1175"/>
      <c r="R509" s="1175"/>
      <c r="S509" s="1175"/>
      <c r="T509" s="1175"/>
      <c r="U509" s="1175"/>
      <c r="V509" s="1175"/>
      <c r="W509" s="1175"/>
      <c r="X509" s="1175"/>
      <c r="Y509" s="1175"/>
      <c r="Z509" s="1175"/>
      <c r="AA509" s="1175"/>
      <c r="AB509" s="1175"/>
      <c r="AC509" s="1175"/>
      <c r="AD509" s="1175"/>
      <c r="AE509" s="1175"/>
      <c r="AF509" s="1175"/>
      <c r="AG509" s="1175"/>
      <c r="AH509" s="1175"/>
      <c r="AI509" s="1175"/>
      <c r="AJ509" s="1190"/>
      <c r="AK509" s="1114">
        <f>IF(D509="","",COUNT($F$506:$AJ$506)-AL509)</f>
        <v>0</v>
      </c>
      <c r="AL509" s="1115">
        <f>IF(D509="","",AQ509+AR509)</f>
        <v>0</v>
      </c>
      <c r="AM509" s="1115">
        <f>IF(D509="","",COUNTIF(F509:AJ509,"休"))</f>
        <v>0</v>
      </c>
      <c r="AN509" s="1116" t="str">
        <f>IF(D509="","",IFERROR(ROUND(AM509/AK509,3),""))</f>
        <v/>
      </c>
      <c r="AO509" s="3586" t="e">
        <f>ROUND(AVERAGE(AN509:AN524),3)</f>
        <v>#DIV/0!</v>
      </c>
      <c r="AP509" s="1035"/>
      <c r="AQ509" s="1117">
        <f>+COUNTIF(F509:AJ509,"－")</f>
        <v>0</v>
      </c>
      <c r="AR509" s="1117">
        <f>+COUNTIF(F509:AJ509,"外")</f>
        <v>0</v>
      </c>
    </row>
    <row r="510" spans="2:44" s="1165" customFormat="1" ht="13.5" customHeight="1">
      <c r="B510" s="3581"/>
      <c r="C510" s="3584"/>
      <c r="D510" s="1118" t="s">
        <v>1936</v>
      </c>
      <c r="E510" s="1110"/>
      <c r="F510" s="1119"/>
      <c r="G510" s="1120"/>
      <c r="H510" s="1120"/>
      <c r="I510" s="1120"/>
      <c r="J510" s="1120"/>
      <c r="K510" s="1120"/>
      <c r="L510" s="1120"/>
      <c r="M510" s="1120"/>
      <c r="N510" s="1120"/>
      <c r="O510" s="1120"/>
      <c r="P510" s="1120"/>
      <c r="Q510" s="1120"/>
      <c r="R510" s="1120"/>
      <c r="S510" s="1120"/>
      <c r="T510" s="1120"/>
      <c r="U510" s="1120"/>
      <c r="V510" s="1120"/>
      <c r="W510" s="1120"/>
      <c r="X510" s="1120"/>
      <c r="Y510" s="1120"/>
      <c r="Z510" s="1120"/>
      <c r="AA510" s="1120"/>
      <c r="AB510" s="1120"/>
      <c r="AC510" s="1120"/>
      <c r="AD510" s="1120"/>
      <c r="AE510" s="1120"/>
      <c r="AF510" s="1120"/>
      <c r="AG510" s="1120"/>
      <c r="AH510" s="1120"/>
      <c r="AI510" s="1120"/>
      <c r="AJ510" s="1172"/>
      <c r="AK510" s="1114">
        <f t="shared" ref="AK510:AK514" si="351">IF(D510="","",COUNT($F$506:$AJ$506)-AL510)</f>
        <v>0</v>
      </c>
      <c r="AL510" s="1115">
        <f t="shared" ref="AL510:AL514" si="352">IF(D510="","",AQ510+AR510)</f>
        <v>0</v>
      </c>
      <c r="AM510" s="1115">
        <f t="shared" ref="AM510:AM514" si="353">IF(D510="","",COUNTIF(F510:AJ510,"休"))</f>
        <v>0</v>
      </c>
      <c r="AN510" s="1116" t="str">
        <f t="shared" ref="AN510:AN514" si="354">IF(D510="","",IFERROR(ROUND(AM510/AK510,3),""))</f>
        <v/>
      </c>
      <c r="AO510" s="3587"/>
      <c r="AP510" s="1035"/>
      <c r="AQ510" s="1117">
        <f>+COUNTIF(F510:AJ510,"－")</f>
        <v>0</v>
      </c>
      <c r="AR510" s="1117">
        <f>+COUNTIF(F510:AJ510,"外")</f>
        <v>0</v>
      </c>
    </row>
    <row r="511" spans="2:44" s="1165" customFormat="1">
      <c r="B511" s="3581"/>
      <c r="C511" s="3584"/>
      <c r="D511" s="1124" t="s">
        <v>1937</v>
      </c>
      <c r="E511" s="1110"/>
      <c r="F511" s="1119"/>
      <c r="G511" s="1120"/>
      <c r="H511" s="1120"/>
      <c r="I511" s="1120"/>
      <c r="J511" s="1120"/>
      <c r="K511" s="1120"/>
      <c r="L511" s="1120"/>
      <c r="M511" s="1120"/>
      <c r="N511" s="1120"/>
      <c r="O511" s="1120"/>
      <c r="P511" s="1120"/>
      <c r="Q511" s="1120"/>
      <c r="R511" s="1120"/>
      <c r="S511" s="1120"/>
      <c r="T511" s="1120"/>
      <c r="U511" s="1120"/>
      <c r="V511" s="1120"/>
      <c r="W511" s="1120"/>
      <c r="X511" s="1120"/>
      <c r="Y511" s="1120"/>
      <c r="Z511" s="1120"/>
      <c r="AA511" s="1120"/>
      <c r="AB511" s="1120"/>
      <c r="AC511" s="1120"/>
      <c r="AD511" s="1120"/>
      <c r="AE511" s="1120"/>
      <c r="AF511" s="1120"/>
      <c r="AG511" s="1120"/>
      <c r="AH511" s="1120"/>
      <c r="AI511" s="1120"/>
      <c r="AJ511" s="1172"/>
      <c r="AK511" s="1114">
        <f t="shared" si="351"/>
        <v>0</v>
      </c>
      <c r="AL511" s="1115">
        <f t="shared" si="352"/>
        <v>0</v>
      </c>
      <c r="AM511" s="1115">
        <f t="shared" si="353"/>
        <v>0</v>
      </c>
      <c r="AN511" s="1116" t="str">
        <f t="shared" si="354"/>
        <v/>
      </c>
      <c r="AO511" s="3587"/>
      <c r="AP511" s="1035"/>
      <c r="AQ511" s="1117">
        <f>+COUNTIF(F511:AJ511,"－")</f>
        <v>0</v>
      </c>
      <c r="AR511" s="1117">
        <f t="shared" ref="AR511:AR514" si="355">+COUNTIF(F511:AJ511,"外")</f>
        <v>0</v>
      </c>
    </row>
    <row r="512" spans="2:44" s="1165" customFormat="1">
      <c r="B512" s="3581"/>
      <c r="C512" s="3584"/>
      <c r="D512" s="1124" t="s">
        <v>1938</v>
      </c>
      <c r="E512" s="1125"/>
      <c r="F512" s="1119"/>
      <c r="G512" s="1120"/>
      <c r="H512" s="1120"/>
      <c r="I512" s="1120"/>
      <c r="J512" s="1120"/>
      <c r="K512" s="1120"/>
      <c r="L512" s="1120"/>
      <c r="M512" s="1120"/>
      <c r="N512" s="1120"/>
      <c r="O512" s="1120"/>
      <c r="P512" s="1120"/>
      <c r="Q512" s="1120"/>
      <c r="R512" s="1120"/>
      <c r="S512" s="1120"/>
      <c r="T512" s="1120"/>
      <c r="U512" s="1120"/>
      <c r="V512" s="1120"/>
      <c r="W512" s="1120"/>
      <c r="X512" s="1120"/>
      <c r="Y512" s="1120"/>
      <c r="Z512" s="1120"/>
      <c r="AA512" s="1120"/>
      <c r="AB512" s="1120"/>
      <c r="AC512" s="1120"/>
      <c r="AD512" s="1120"/>
      <c r="AE512" s="1120"/>
      <c r="AF512" s="1120"/>
      <c r="AG512" s="1120"/>
      <c r="AH512" s="1120"/>
      <c r="AI512" s="1120"/>
      <c r="AJ512" s="1172"/>
      <c r="AK512" s="1114">
        <f t="shared" si="351"/>
        <v>0</v>
      </c>
      <c r="AL512" s="1115">
        <f t="shared" si="352"/>
        <v>0</v>
      </c>
      <c r="AM512" s="1115">
        <f t="shared" si="353"/>
        <v>0</v>
      </c>
      <c r="AN512" s="1116" t="str">
        <f t="shared" si="354"/>
        <v/>
      </c>
      <c r="AO512" s="3587"/>
      <c r="AP512" s="1035"/>
      <c r="AQ512" s="1117">
        <f>+COUNTIF(F512:AJ512,"－")</f>
        <v>0</v>
      </c>
      <c r="AR512" s="1117">
        <f t="shared" si="355"/>
        <v>0</v>
      </c>
    </row>
    <row r="513" spans="2:44" s="1165" customFormat="1">
      <c r="B513" s="3581"/>
      <c r="C513" s="3584"/>
      <c r="D513" s="1124" t="s">
        <v>1939</v>
      </c>
      <c r="E513" s="1110"/>
      <c r="F513" s="1119"/>
      <c r="G513" s="1120"/>
      <c r="H513" s="1120"/>
      <c r="I513" s="1120"/>
      <c r="J513" s="1120"/>
      <c r="K513" s="1120"/>
      <c r="L513" s="1120"/>
      <c r="M513" s="1120"/>
      <c r="N513" s="1120"/>
      <c r="O513" s="1120"/>
      <c r="P513" s="1120"/>
      <c r="Q513" s="1120"/>
      <c r="R513" s="1120"/>
      <c r="S513" s="1120"/>
      <c r="T513" s="1120"/>
      <c r="U513" s="1120"/>
      <c r="V513" s="1120"/>
      <c r="W513" s="1120"/>
      <c r="X513" s="1120"/>
      <c r="Y513" s="1120"/>
      <c r="Z513" s="1120"/>
      <c r="AA513" s="1120"/>
      <c r="AB513" s="1120"/>
      <c r="AC513" s="1120"/>
      <c r="AD513" s="1120"/>
      <c r="AE513" s="1120"/>
      <c r="AF513" s="1120"/>
      <c r="AG513" s="1120"/>
      <c r="AH513" s="1120"/>
      <c r="AI513" s="1120"/>
      <c r="AJ513" s="1172"/>
      <c r="AK513" s="1114">
        <f t="shared" si="351"/>
        <v>0</v>
      </c>
      <c r="AL513" s="1115">
        <f t="shared" si="352"/>
        <v>0</v>
      </c>
      <c r="AM513" s="1115">
        <f t="shared" si="353"/>
        <v>0</v>
      </c>
      <c r="AN513" s="1116" t="str">
        <f t="shared" si="354"/>
        <v/>
      </c>
      <c r="AO513" s="3587"/>
      <c r="AP513" s="1035"/>
      <c r="AQ513" s="1117">
        <f t="shared" ref="AQ513:AQ514" si="356">+COUNTIF(F513:AJ513,"－")</f>
        <v>0</v>
      </c>
      <c r="AR513" s="1117">
        <f t="shared" si="355"/>
        <v>0</v>
      </c>
    </row>
    <row r="514" spans="2:44" s="1165" customFormat="1">
      <c r="B514" s="3582"/>
      <c r="C514" s="3585"/>
      <c r="D514" s="1126">
        <f>E$29</f>
        <v>0</v>
      </c>
      <c r="E514" s="1127"/>
      <c r="F514" s="1191"/>
      <c r="G514" s="1180"/>
      <c r="H514" s="1180"/>
      <c r="I514" s="1180"/>
      <c r="J514" s="1180"/>
      <c r="K514" s="1180"/>
      <c r="L514" s="1180"/>
      <c r="M514" s="1180"/>
      <c r="N514" s="1180"/>
      <c r="O514" s="1180"/>
      <c r="P514" s="1180"/>
      <c r="Q514" s="1180"/>
      <c r="R514" s="1180"/>
      <c r="S514" s="1180"/>
      <c r="T514" s="1180"/>
      <c r="U514" s="1180"/>
      <c r="V514" s="1180"/>
      <c r="W514" s="1180"/>
      <c r="X514" s="1180"/>
      <c r="Y514" s="1180"/>
      <c r="Z514" s="1180"/>
      <c r="AA514" s="1180"/>
      <c r="AB514" s="1180"/>
      <c r="AC514" s="1180"/>
      <c r="AD514" s="1180"/>
      <c r="AE514" s="1180"/>
      <c r="AF514" s="1180"/>
      <c r="AG514" s="1180"/>
      <c r="AH514" s="1180"/>
      <c r="AI514" s="1180"/>
      <c r="AJ514" s="1192"/>
      <c r="AK514" s="1114">
        <f t="shared" si="351"/>
        <v>0</v>
      </c>
      <c r="AL514" s="1115">
        <f t="shared" si="352"/>
        <v>0</v>
      </c>
      <c r="AM514" s="1132">
        <f t="shared" si="353"/>
        <v>0</v>
      </c>
      <c r="AN514" s="1116" t="str">
        <f t="shared" si="354"/>
        <v/>
      </c>
      <c r="AO514" s="3587"/>
      <c r="AP514" s="1035"/>
      <c r="AQ514" s="1117">
        <f t="shared" si="356"/>
        <v>0</v>
      </c>
      <c r="AR514" s="1117">
        <f t="shared" si="355"/>
        <v>0</v>
      </c>
    </row>
    <row r="515" spans="2:44" s="1165" customFormat="1" ht="14.4">
      <c r="B515" s="3580" t="s">
        <v>832</v>
      </c>
      <c r="C515" s="3583" t="s">
        <v>833</v>
      </c>
      <c r="D515" s="1103" t="s">
        <v>1926</v>
      </c>
      <c r="E515" s="1133" t="s">
        <v>1948</v>
      </c>
      <c r="F515" s="1105" t="s">
        <v>1964</v>
      </c>
      <c r="G515" s="1106" t="s">
        <v>1966</v>
      </c>
      <c r="H515" s="1106" t="s">
        <v>1965</v>
      </c>
      <c r="I515" s="1106" t="s">
        <v>1965</v>
      </c>
      <c r="J515" s="1106" t="s">
        <v>1964</v>
      </c>
      <c r="K515" s="1106" t="s">
        <v>1966</v>
      </c>
      <c r="L515" s="1106" t="s">
        <v>1966</v>
      </c>
      <c r="M515" s="1106" t="s">
        <v>1967</v>
      </c>
      <c r="N515" s="1106" t="s">
        <v>1966</v>
      </c>
      <c r="O515" s="1106" t="s">
        <v>1964</v>
      </c>
      <c r="P515" s="1106" t="s">
        <v>1964</v>
      </c>
      <c r="Q515" s="1106" t="s">
        <v>1966</v>
      </c>
      <c r="R515" s="1106" t="s">
        <v>1964</v>
      </c>
      <c r="S515" s="1106" t="s">
        <v>1967</v>
      </c>
      <c r="T515" s="1106" t="s">
        <v>1964</v>
      </c>
      <c r="U515" s="1106" t="s">
        <v>1967</v>
      </c>
      <c r="V515" s="1106" t="s">
        <v>1967</v>
      </c>
      <c r="W515" s="1106" t="s">
        <v>1967</v>
      </c>
      <c r="X515" s="1106" t="s">
        <v>1966</v>
      </c>
      <c r="Y515" s="1106" t="s">
        <v>1964</v>
      </c>
      <c r="Z515" s="1106" t="s">
        <v>1965</v>
      </c>
      <c r="AA515" s="1106" t="s">
        <v>1964</v>
      </c>
      <c r="AB515" s="1106" t="s">
        <v>1966</v>
      </c>
      <c r="AC515" s="1106" t="s">
        <v>1964</v>
      </c>
      <c r="AD515" s="1106" t="s">
        <v>1966</v>
      </c>
      <c r="AE515" s="1106" t="s">
        <v>1964</v>
      </c>
      <c r="AF515" s="1106" t="s">
        <v>1967</v>
      </c>
      <c r="AG515" s="1106" t="s">
        <v>1964</v>
      </c>
      <c r="AH515" s="1106" t="s">
        <v>1967</v>
      </c>
      <c r="AI515" s="1106" t="s">
        <v>1965</v>
      </c>
      <c r="AJ515" s="1188" t="s">
        <v>1967</v>
      </c>
      <c r="AK515" s="1135"/>
      <c r="AL515" s="1117"/>
      <c r="AM515" s="1136"/>
      <c r="AN515" s="1137"/>
      <c r="AO515" s="3587"/>
      <c r="AP515" s="1035"/>
      <c r="AQ515" s="1039"/>
      <c r="AR515" s="1039"/>
    </row>
    <row r="516" spans="2:44" s="1165" customFormat="1">
      <c r="B516" s="3581"/>
      <c r="C516" s="3584"/>
      <c r="D516" s="1138" t="s">
        <v>1935</v>
      </c>
      <c r="E516" s="1110"/>
      <c r="F516" s="1179"/>
      <c r="G516" s="1130"/>
      <c r="H516" s="1130"/>
      <c r="I516" s="1130"/>
      <c r="J516" s="1130"/>
      <c r="K516" s="1130"/>
      <c r="L516" s="1130"/>
      <c r="M516" s="1130"/>
      <c r="N516" s="1130"/>
      <c r="O516" s="1130"/>
      <c r="P516" s="1130"/>
      <c r="Q516" s="1130"/>
      <c r="R516" s="1130"/>
      <c r="S516" s="1130"/>
      <c r="T516" s="1130"/>
      <c r="U516" s="1130"/>
      <c r="V516" s="1130"/>
      <c r="W516" s="1130"/>
      <c r="X516" s="1130"/>
      <c r="Y516" s="1130"/>
      <c r="Z516" s="1130"/>
      <c r="AA516" s="1130"/>
      <c r="AB516" s="1130"/>
      <c r="AC516" s="1130"/>
      <c r="AD516" s="1130"/>
      <c r="AE516" s="1130"/>
      <c r="AF516" s="1130"/>
      <c r="AG516" s="1130"/>
      <c r="AH516" s="1130"/>
      <c r="AI516" s="1130"/>
      <c r="AJ516" s="1193"/>
      <c r="AK516" s="1114">
        <f>IF(D516="","",COUNT($F$506:$AJ$506)-AL516)</f>
        <v>0</v>
      </c>
      <c r="AL516" s="1115">
        <f>IF(D516="","",AQ516+AR516)</f>
        <v>0</v>
      </c>
      <c r="AM516" s="1115">
        <f>IF(D516="","",COUNTIF(F516:AJ516,"休"))</f>
        <v>0</v>
      </c>
      <c r="AN516" s="1116" t="str">
        <f>IF(D516="","",IFERROR(ROUND(AM516/AK516,3),""))</f>
        <v/>
      </c>
      <c r="AO516" s="3587"/>
      <c r="AP516" s="1035"/>
      <c r="AQ516" s="1117">
        <f>+COUNTIF(F516:AJ516,"－")</f>
        <v>0</v>
      </c>
      <c r="AR516" s="1117">
        <f>+COUNTIF(F516:AJ516,"外")</f>
        <v>0</v>
      </c>
    </row>
    <row r="517" spans="2:44" s="1165" customFormat="1">
      <c r="B517" s="3581"/>
      <c r="C517" s="3584"/>
      <c r="D517" s="1118" t="s">
        <v>1936</v>
      </c>
      <c r="E517" s="1139"/>
      <c r="F517" s="1119"/>
      <c r="G517" s="1120"/>
      <c r="H517" s="1120"/>
      <c r="I517" s="1120"/>
      <c r="J517" s="1120"/>
      <c r="K517" s="1120"/>
      <c r="L517" s="1120"/>
      <c r="M517" s="1120"/>
      <c r="N517" s="1120"/>
      <c r="O517" s="1120"/>
      <c r="P517" s="1120"/>
      <c r="Q517" s="1120"/>
      <c r="R517" s="1120"/>
      <c r="S517" s="1120"/>
      <c r="T517" s="1120"/>
      <c r="U517" s="1120"/>
      <c r="V517" s="1120"/>
      <c r="W517" s="1120"/>
      <c r="X517" s="1120"/>
      <c r="Y517" s="1120"/>
      <c r="Z517" s="1120"/>
      <c r="AA517" s="1120"/>
      <c r="AB517" s="1120"/>
      <c r="AC517" s="1120"/>
      <c r="AD517" s="1120"/>
      <c r="AE517" s="1120"/>
      <c r="AF517" s="1120"/>
      <c r="AG517" s="1120"/>
      <c r="AH517" s="1120"/>
      <c r="AI517" s="1120"/>
      <c r="AJ517" s="1172"/>
      <c r="AK517" s="1114">
        <f t="shared" ref="AK517:AK519" si="357">IF(D517="","",COUNT($F$506:$AJ$506)-AL517)</f>
        <v>0</v>
      </c>
      <c r="AL517" s="1115">
        <f t="shared" ref="AL517:AL519" si="358">IF(D517="","",AQ517+AR517)</f>
        <v>0</v>
      </c>
      <c r="AM517" s="1115">
        <f t="shared" ref="AM517:AM519" si="359">IF(D517="","",COUNTIF(F517:AJ517,"休"))</f>
        <v>0</v>
      </c>
      <c r="AN517" s="1116" t="str">
        <f t="shared" ref="AN517:AN519" si="360">IF(D517="","",IFERROR(ROUND(AM517/AK517,3),""))</f>
        <v/>
      </c>
      <c r="AO517" s="3587"/>
      <c r="AP517" s="1035"/>
      <c r="AQ517" s="1117">
        <f>+COUNTIF(F517:AJ517,"－")</f>
        <v>0</v>
      </c>
      <c r="AR517" s="1117">
        <f>+COUNTIF(F517:AJ517,"外")</f>
        <v>0</v>
      </c>
    </row>
    <row r="518" spans="2:44" s="1165" customFormat="1">
      <c r="B518" s="3581"/>
      <c r="C518" s="3584"/>
      <c r="D518" s="1035"/>
      <c r="E518" s="1139"/>
      <c r="F518" s="1119"/>
      <c r="G518" s="1120"/>
      <c r="H518" s="1120"/>
      <c r="I518" s="1120"/>
      <c r="J518" s="1120"/>
      <c r="K518" s="1120"/>
      <c r="L518" s="1120"/>
      <c r="M518" s="1120"/>
      <c r="N518" s="1120"/>
      <c r="O518" s="1120"/>
      <c r="P518" s="1120"/>
      <c r="Q518" s="1120"/>
      <c r="R518" s="1120"/>
      <c r="S518" s="1120"/>
      <c r="T518" s="1120"/>
      <c r="U518" s="1120"/>
      <c r="V518" s="1120"/>
      <c r="W518" s="1120"/>
      <c r="X518" s="1120"/>
      <c r="Y518" s="1120"/>
      <c r="Z518" s="1120"/>
      <c r="AA518" s="1120"/>
      <c r="AB518" s="1120"/>
      <c r="AC518" s="1120"/>
      <c r="AD518" s="1120"/>
      <c r="AE518" s="1120"/>
      <c r="AF518" s="1120"/>
      <c r="AG518" s="1120"/>
      <c r="AH518" s="1120"/>
      <c r="AI518" s="1120"/>
      <c r="AJ518" s="1172"/>
      <c r="AK518" s="1114" t="str">
        <f t="shared" si="357"/>
        <v/>
      </c>
      <c r="AL518" s="1115" t="str">
        <f t="shared" si="358"/>
        <v/>
      </c>
      <c r="AM518" s="1115" t="str">
        <f t="shared" si="359"/>
        <v/>
      </c>
      <c r="AN518" s="1116" t="str">
        <f t="shared" si="360"/>
        <v/>
      </c>
      <c r="AO518" s="3587"/>
      <c r="AP518" s="1035"/>
      <c r="AQ518" s="1117">
        <f>+COUNTIF(F518:AJ518,"－")</f>
        <v>0</v>
      </c>
      <c r="AR518" s="1117">
        <f>+COUNTIF(F518:AJ518,"外")</f>
        <v>0</v>
      </c>
    </row>
    <row r="519" spans="2:44" s="1165" customFormat="1">
      <c r="B519" s="3581"/>
      <c r="C519" s="3585"/>
      <c r="D519" s="1140"/>
      <c r="E519" s="1141"/>
      <c r="F519" s="1191"/>
      <c r="G519" s="1180"/>
      <c r="H519" s="1180"/>
      <c r="I519" s="1180"/>
      <c r="J519" s="1180"/>
      <c r="K519" s="1180"/>
      <c r="L519" s="1180"/>
      <c r="M519" s="1180"/>
      <c r="N519" s="1180"/>
      <c r="O519" s="1180"/>
      <c r="P519" s="1180"/>
      <c r="Q519" s="1180"/>
      <c r="R519" s="1180"/>
      <c r="S519" s="1180"/>
      <c r="T519" s="1180"/>
      <c r="U519" s="1180"/>
      <c r="V519" s="1180"/>
      <c r="W519" s="1180"/>
      <c r="X519" s="1180"/>
      <c r="Y519" s="1180"/>
      <c r="Z519" s="1180"/>
      <c r="AA519" s="1180"/>
      <c r="AB519" s="1180"/>
      <c r="AC519" s="1180"/>
      <c r="AD519" s="1180"/>
      <c r="AE519" s="1180"/>
      <c r="AF519" s="1180"/>
      <c r="AG519" s="1180"/>
      <c r="AH519" s="1180"/>
      <c r="AI519" s="1180"/>
      <c r="AJ519" s="1192"/>
      <c r="AK519" s="1114" t="str">
        <f t="shared" si="357"/>
        <v/>
      </c>
      <c r="AL519" s="1115" t="str">
        <f t="shared" si="358"/>
        <v/>
      </c>
      <c r="AM519" s="1115" t="str">
        <f t="shared" si="359"/>
        <v/>
      </c>
      <c r="AN519" s="1116" t="str">
        <f t="shared" si="360"/>
        <v/>
      </c>
      <c r="AO519" s="3587"/>
      <c r="AP519" s="1035"/>
      <c r="AQ519" s="1117">
        <f>+COUNTIF(F519:AJ519,"－")</f>
        <v>0</v>
      </c>
      <c r="AR519" s="1117">
        <f>+COUNTIF(F519:AJ519,"外")</f>
        <v>0</v>
      </c>
    </row>
    <row r="520" spans="2:44" s="1165" customFormat="1" ht="14.4">
      <c r="B520" s="3581"/>
      <c r="C520" s="3583" t="s">
        <v>834</v>
      </c>
      <c r="D520" s="1103" t="s">
        <v>1926</v>
      </c>
      <c r="E520" s="1143" t="s">
        <v>1948</v>
      </c>
      <c r="F520" s="1105" t="s">
        <v>865</v>
      </c>
      <c r="G520" s="1106" t="s">
        <v>865</v>
      </c>
      <c r="H520" s="1106" t="s">
        <v>865</v>
      </c>
      <c r="I520" s="1106" t="s">
        <v>865</v>
      </c>
      <c r="J520" s="1106" t="s">
        <v>865</v>
      </c>
      <c r="K520" s="1106" t="s">
        <v>865</v>
      </c>
      <c r="L520" s="1106" t="s">
        <v>865</v>
      </c>
      <c r="M520" s="1106" t="s">
        <v>865</v>
      </c>
      <c r="N520" s="1106" t="s">
        <v>865</v>
      </c>
      <c r="O520" s="1106" t="s">
        <v>865</v>
      </c>
      <c r="P520" s="1106" t="s">
        <v>865</v>
      </c>
      <c r="Q520" s="1106" t="s">
        <v>865</v>
      </c>
      <c r="R520" s="1106" t="s">
        <v>865</v>
      </c>
      <c r="S520" s="1106" t="s">
        <v>865</v>
      </c>
      <c r="T520" s="1106" t="s">
        <v>865</v>
      </c>
      <c r="U520" s="1106" t="s">
        <v>865</v>
      </c>
      <c r="V520" s="1106" t="s">
        <v>865</v>
      </c>
      <c r="W520" s="1106" t="s">
        <v>865</v>
      </c>
      <c r="X520" s="1106" t="s">
        <v>865</v>
      </c>
      <c r="Y520" s="1106" t="s">
        <v>865</v>
      </c>
      <c r="Z520" s="1106" t="s">
        <v>865</v>
      </c>
      <c r="AA520" s="1106" t="s">
        <v>865</v>
      </c>
      <c r="AB520" s="1106" t="s">
        <v>865</v>
      </c>
      <c r="AC520" s="1106" t="s">
        <v>865</v>
      </c>
      <c r="AD520" s="1106" t="s">
        <v>865</v>
      </c>
      <c r="AE520" s="1106" t="s">
        <v>865</v>
      </c>
      <c r="AF520" s="1106" t="s">
        <v>865</v>
      </c>
      <c r="AG520" s="1106" t="s">
        <v>865</v>
      </c>
      <c r="AH520" s="1106" t="s">
        <v>865</v>
      </c>
      <c r="AI520" s="1106" t="s">
        <v>865</v>
      </c>
      <c r="AJ520" s="1188" t="s">
        <v>865</v>
      </c>
      <c r="AK520" s="1135"/>
      <c r="AL520" s="1117"/>
      <c r="AM520" s="1144"/>
      <c r="AN520" s="1137"/>
      <c r="AO520" s="3587"/>
      <c r="AP520" s="1035"/>
      <c r="AQ520" s="1039"/>
      <c r="AR520" s="1039"/>
    </row>
    <row r="521" spans="2:44" s="1165" customFormat="1">
      <c r="B521" s="3581"/>
      <c r="C521" s="3584"/>
      <c r="D521" s="1145" t="s">
        <v>1936</v>
      </c>
      <c r="E521" s="1110"/>
      <c r="F521" s="1179"/>
      <c r="G521" s="1130"/>
      <c r="H521" s="1130"/>
      <c r="I521" s="1130"/>
      <c r="J521" s="1130"/>
      <c r="K521" s="1130"/>
      <c r="L521" s="1130"/>
      <c r="M521" s="1130"/>
      <c r="N521" s="1130"/>
      <c r="O521" s="1130"/>
      <c r="P521" s="1130"/>
      <c r="Q521" s="1130"/>
      <c r="R521" s="1130"/>
      <c r="S521" s="1130"/>
      <c r="T521" s="1130"/>
      <c r="U521" s="1130"/>
      <c r="V521" s="1130"/>
      <c r="W521" s="1130"/>
      <c r="X521" s="1130"/>
      <c r="Y521" s="1130"/>
      <c r="Z521" s="1130"/>
      <c r="AA521" s="1130"/>
      <c r="AB521" s="1130"/>
      <c r="AC521" s="1130"/>
      <c r="AD521" s="1130"/>
      <c r="AE521" s="1130"/>
      <c r="AF521" s="1130"/>
      <c r="AG521" s="1130"/>
      <c r="AH521" s="1130"/>
      <c r="AI521" s="1130"/>
      <c r="AJ521" s="1193"/>
      <c r="AK521" s="1114">
        <f>IF(D521="","",COUNT($F$506:$AJ$506)-AL521)</f>
        <v>0</v>
      </c>
      <c r="AL521" s="1115">
        <f>IF(D521="","",AQ521+AR521)</f>
        <v>0</v>
      </c>
      <c r="AM521" s="1115">
        <f>IF(D521="","",COUNTIF(F521:AJ521,"休"))</f>
        <v>0</v>
      </c>
      <c r="AN521" s="1116" t="str">
        <f>IF(D521="","",IFERROR(ROUND(AM521/AK521,3),""))</f>
        <v/>
      </c>
      <c r="AO521" s="3587"/>
      <c r="AP521" s="1035"/>
      <c r="AQ521" s="1117">
        <f>+COUNTIF(F521:AJ521,"－")</f>
        <v>0</v>
      </c>
      <c r="AR521" s="1117">
        <f>+COUNTIF(F521:AJ521,"外")</f>
        <v>0</v>
      </c>
    </row>
    <row r="522" spans="2:44" s="1165" customFormat="1">
      <c r="B522" s="3581"/>
      <c r="C522" s="3584"/>
      <c r="D522" s="1035"/>
      <c r="E522" s="1139"/>
      <c r="F522" s="1119"/>
      <c r="G522" s="1120"/>
      <c r="H522" s="1120"/>
      <c r="I522" s="1120"/>
      <c r="J522" s="1120"/>
      <c r="K522" s="1120"/>
      <c r="L522" s="1120"/>
      <c r="M522" s="1120"/>
      <c r="N522" s="1120"/>
      <c r="O522" s="1120"/>
      <c r="P522" s="1120"/>
      <c r="Q522" s="1120"/>
      <c r="R522" s="1120"/>
      <c r="S522" s="1120"/>
      <c r="T522" s="1120"/>
      <c r="U522" s="1120"/>
      <c r="V522" s="1120"/>
      <c r="W522" s="1120"/>
      <c r="X522" s="1120"/>
      <c r="Y522" s="1120"/>
      <c r="Z522" s="1120"/>
      <c r="AA522" s="1120"/>
      <c r="AB522" s="1120"/>
      <c r="AC522" s="1120"/>
      <c r="AD522" s="1120"/>
      <c r="AE522" s="1120"/>
      <c r="AF522" s="1120"/>
      <c r="AG522" s="1120"/>
      <c r="AH522" s="1120"/>
      <c r="AI522" s="1120"/>
      <c r="AJ522" s="1172"/>
      <c r="AK522" s="1114" t="str">
        <f t="shared" ref="AK522:AK524" si="361">IF(D522="","",COUNT($F$506:$AJ$506)-AL522)</f>
        <v/>
      </c>
      <c r="AL522" s="1115" t="str">
        <f t="shared" ref="AL522:AL524" si="362">IF(D522="","",AQ522+AR522)</f>
        <v/>
      </c>
      <c r="AM522" s="1115" t="str">
        <f t="shared" ref="AM522:AM524" si="363">IF(D522="","",COUNTIF(F522:AJ522,"休"))</f>
        <v/>
      </c>
      <c r="AN522" s="1116" t="str">
        <f t="shared" ref="AN522:AN524" si="364">IF(D522="","",IFERROR(ROUND(AM522/AK522,3),""))</f>
        <v/>
      </c>
      <c r="AO522" s="3587"/>
      <c r="AP522" s="1035"/>
      <c r="AQ522" s="1117">
        <f>+COUNTIF(F522:AJ522,"－")</f>
        <v>0</v>
      </c>
      <c r="AR522" s="1117">
        <f>+COUNTIF(F522:AJ522,"外")</f>
        <v>0</v>
      </c>
    </row>
    <row r="523" spans="2:44" s="1165" customFormat="1">
      <c r="B523" s="3581"/>
      <c r="C523" s="3584"/>
      <c r="D523" s="1147"/>
      <c r="E523" s="1139"/>
      <c r="F523" s="1119"/>
      <c r="G523" s="1120"/>
      <c r="H523" s="1120"/>
      <c r="I523" s="1120"/>
      <c r="J523" s="1120"/>
      <c r="K523" s="1120"/>
      <c r="L523" s="1120"/>
      <c r="M523" s="1120"/>
      <c r="N523" s="1120"/>
      <c r="O523" s="1120"/>
      <c r="P523" s="1120"/>
      <c r="Q523" s="1120"/>
      <c r="R523" s="1120"/>
      <c r="S523" s="1120"/>
      <c r="T523" s="1120"/>
      <c r="U523" s="1120"/>
      <c r="V523" s="1120"/>
      <c r="W523" s="1120"/>
      <c r="X523" s="1120"/>
      <c r="Y523" s="1120"/>
      <c r="Z523" s="1120"/>
      <c r="AA523" s="1120"/>
      <c r="AB523" s="1120"/>
      <c r="AC523" s="1120"/>
      <c r="AD523" s="1120"/>
      <c r="AE523" s="1120"/>
      <c r="AF523" s="1120"/>
      <c r="AG523" s="1120"/>
      <c r="AH523" s="1120"/>
      <c r="AI523" s="1120"/>
      <c r="AJ523" s="1172"/>
      <c r="AK523" s="1114" t="str">
        <f t="shared" si="361"/>
        <v/>
      </c>
      <c r="AL523" s="1115" t="str">
        <f t="shared" si="362"/>
        <v/>
      </c>
      <c r="AM523" s="1115" t="str">
        <f t="shared" si="363"/>
        <v/>
      </c>
      <c r="AN523" s="1116" t="str">
        <f t="shared" si="364"/>
        <v/>
      </c>
      <c r="AO523" s="3587"/>
      <c r="AP523" s="1035"/>
      <c r="AQ523" s="1117">
        <f>+COUNTIF(F523:AJ523,"－")</f>
        <v>0</v>
      </c>
      <c r="AR523" s="1117">
        <f>+COUNTIF(F523:AJ523,"外")</f>
        <v>0</v>
      </c>
    </row>
    <row r="524" spans="2:44" s="1165" customFormat="1" ht="13.8" thickBot="1">
      <c r="B524" s="3582"/>
      <c r="C524" s="3585"/>
      <c r="D524" s="1140"/>
      <c r="E524" s="1141"/>
      <c r="F524" s="1191"/>
      <c r="G524" s="1180"/>
      <c r="H524" s="1180"/>
      <c r="I524" s="1180"/>
      <c r="J524" s="1180"/>
      <c r="K524" s="1180"/>
      <c r="L524" s="1180"/>
      <c r="M524" s="1180"/>
      <c r="N524" s="1180"/>
      <c r="O524" s="1180"/>
      <c r="P524" s="1180"/>
      <c r="Q524" s="1180"/>
      <c r="R524" s="1180"/>
      <c r="S524" s="1180"/>
      <c r="T524" s="1180"/>
      <c r="U524" s="1180"/>
      <c r="V524" s="1180"/>
      <c r="W524" s="1180"/>
      <c r="X524" s="1180"/>
      <c r="Y524" s="1180"/>
      <c r="Z524" s="1180"/>
      <c r="AA524" s="1180"/>
      <c r="AB524" s="1180"/>
      <c r="AC524" s="1180"/>
      <c r="AD524" s="1180"/>
      <c r="AE524" s="1180"/>
      <c r="AF524" s="1180"/>
      <c r="AG524" s="1180"/>
      <c r="AH524" s="1180"/>
      <c r="AI524" s="1180"/>
      <c r="AJ524" s="1192"/>
      <c r="AK524" s="1150" t="str">
        <f t="shared" si="361"/>
        <v/>
      </c>
      <c r="AL524" s="1132" t="str">
        <f t="shared" si="362"/>
        <v/>
      </c>
      <c r="AM524" s="1132" t="str">
        <f t="shared" si="363"/>
        <v/>
      </c>
      <c r="AN524" s="1116" t="str">
        <f t="shared" si="364"/>
        <v/>
      </c>
      <c r="AO524" s="3588"/>
      <c r="AP524" s="1035"/>
      <c r="AQ524" s="1117">
        <f>+COUNTIF(F524:AJ524,"－")</f>
        <v>0</v>
      </c>
      <c r="AR524" s="1117">
        <f>+COUNTIF(F524:AJ524,"外")</f>
        <v>0</v>
      </c>
    </row>
    <row r="525" spans="2:44" ht="13.8" thickBot="1">
      <c r="AN525" s="1156" t="s">
        <v>1952</v>
      </c>
      <c r="AO525" s="1157" t="e">
        <f>IF(AO509&gt;=0.285,"OK","NG")</f>
        <v>#DIV/0!</v>
      </c>
    </row>
    <row r="526" spans="2:44" s="1039" customFormat="1" ht="6" customHeight="1">
      <c r="B526" s="1195"/>
      <c r="C526" s="1196"/>
      <c r="D526" s="1196"/>
      <c r="E526" s="1197"/>
      <c r="F526" s="1198"/>
      <c r="G526" s="1198"/>
      <c r="H526" s="1198"/>
      <c r="I526" s="1198"/>
      <c r="J526" s="1198"/>
      <c r="K526" s="1198"/>
      <c r="L526" s="1198"/>
      <c r="M526" s="1198"/>
      <c r="N526" s="1198"/>
      <c r="O526" s="1198"/>
      <c r="P526" s="1198"/>
      <c r="Q526" s="1198"/>
      <c r="R526" s="1198"/>
      <c r="S526" s="1198"/>
      <c r="T526" s="1198"/>
      <c r="U526" s="1198"/>
      <c r="V526" s="1198"/>
      <c r="W526" s="1198"/>
      <c r="X526" s="1198"/>
      <c r="Y526" s="1198"/>
      <c r="Z526" s="1198"/>
      <c r="AA526" s="1198"/>
      <c r="AB526" s="1198"/>
      <c r="AC526" s="1198"/>
      <c r="AD526" s="1198"/>
      <c r="AE526" s="1198"/>
      <c r="AF526" s="1198"/>
      <c r="AG526" s="1198"/>
      <c r="AH526" s="1196"/>
      <c r="AI526" s="1196"/>
      <c r="AJ526" s="1199"/>
      <c r="AN526" s="1040"/>
    </row>
    <row r="527" spans="2:44" s="1039" customFormat="1">
      <c r="B527" s="1200"/>
      <c r="C527" s="1201" t="s">
        <v>841</v>
      </c>
      <c r="D527" s="1201"/>
      <c r="E527" s="1202" t="s">
        <v>842</v>
      </c>
      <c r="F527" s="1155"/>
      <c r="G527" s="1155"/>
      <c r="H527" s="1203"/>
      <c r="I527" s="1203"/>
      <c r="J527" s="1203"/>
      <c r="K527" s="1203"/>
      <c r="L527" s="1203"/>
      <c r="M527" s="1203"/>
      <c r="N527" s="1203"/>
      <c r="O527" s="1203"/>
      <c r="P527" s="1203"/>
      <c r="Q527" s="1203"/>
      <c r="R527" s="1203"/>
      <c r="S527" s="1203"/>
      <c r="T527" s="1203"/>
      <c r="U527" s="1203"/>
      <c r="V527" s="1203"/>
      <c r="W527" s="1203"/>
      <c r="X527" s="1203"/>
      <c r="Y527" s="1203"/>
      <c r="Z527" s="1203"/>
      <c r="AA527" s="1203"/>
      <c r="AB527" s="1203"/>
      <c r="AC527" s="1203"/>
      <c r="AD527" s="1203"/>
      <c r="AE527" s="1203"/>
      <c r="AF527" s="1203"/>
      <c r="AG527" s="1203"/>
      <c r="AH527" s="1201"/>
      <c r="AI527" s="1201"/>
      <c r="AJ527" s="1204"/>
      <c r="AN527" s="1040"/>
    </row>
    <row r="528" spans="2:44" s="1042" customFormat="1" ht="24" customHeight="1">
      <c r="B528" s="1205"/>
      <c r="C528" s="1206"/>
      <c r="D528" s="1206"/>
      <c r="E528" s="1207"/>
      <c r="F528" s="1208" t="s">
        <v>843</v>
      </c>
      <c r="G528" s="3615" t="s">
        <v>844</v>
      </c>
      <c r="H528" s="3616"/>
      <c r="I528" s="3616"/>
      <c r="J528" s="3616"/>
      <c r="K528" s="1208" t="s">
        <v>845</v>
      </c>
      <c r="L528" s="3615" t="s">
        <v>846</v>
      </c>
      <c r="M528" s="3616"/>
      <c r="N528" s="3616"/>
      <c r="O528" s="3616"/>
      <c r="P528" s="1208" t="s">
        <v>847</v>
      </c>
      <c r="Q528" s="3615" t="s">
        <v>848</v>
      </c>
      <c r="R528" s="3616"/>
      <c r="S528" s="3616"/>
      <c r="T528" s="3616"/>
      <c r="U528" s="1208" t="s">
        <v>849</v>
      </c>
      <c r="V528" s="3615" t="s">
        <v>850</v>
      </c>
      <c r="W528" s="3616"/>
      <c r="X528" s="3616"/>
      <c r="Y528" s="3616"/>
      <c r="Z528" s="1208" t="s">
        <v>851</v>
      </c>
      <c r="AA528" s="3615" t="s">
        <v>852</v>
      </c>
      <c r="AB528" s="3616"/>
      <c r="AC528" s="3616"/>
      <c r="AD528" s="3616"/>
      <c r="AE528" s="1113"/>
      <c r="AF528" s="1113"/>
      <c r="AG528" s="1113"/>
      <c r="AH528" s="1206"/>
      <c r="AI528" s="1206"/>
      <c r="AJ528" s="1209"/>
      <c r="AN528" s="1210"/>
    </row>
    <row r="529" spans="2:40" s="1039" customFormat="1">
      <c r="B529" s="1200"/>
      <c r="C529" s="1201"/>
      <c r="D529" s="1201"/>
      <c r="E529" s="1155" t="s">
        <v>853</v>
      </c>
      <c r="F529" s="1155"/>
      <c r="G529" s="1203"/>
      <c r="H529" s="1203"/>
      <c r="I529" s="1203"/>
      <c r="J529" s="1203"/>
      <c r="K529" s="1203"/>
      <c r="L529" s="1203"/>
      <c r="M529" s="1203"/>
      <c r="N529" s="1203"/>
      <c r="O529" s="1203"/>
      <c r="P529" s="1203"/>
      <c r="Q529" s="1203"/>
      <c r="R529" s="1203"/>
      <c r="S529" s="1203"/>
      <c r="T529" s="1203"/>
      <c r="U529" s="1203"/>
      <c r="V529" s="1203"/>
      <c r="W529" s="1203"/>
      <c r="X529" s="1203"/>
      <c r="Y529" s="1203"/>
      <c r="Z529" s="1203"/>
      <c r="AA529" s="1203"/>
      <c r="AB529" s="1203"/>
      <c r="AC529" s="1203"/>
      <c r="AD529" s="1203"/>
      <c r="AE529" s="1203"/>
      <c r="AF529" s="1203"/>
      <c r="AG529" s="1203"/>
      <c r="AH529" s="1201"/>
      <c r="AI529" s="1201"/>
      <c r="AJ529" s="1204"/>
      <c r="AN529" s="1040"/>
    </row>
    <row r="530" spans="2:40" s="1039" customFormat="1" ht="13.5" customHeight="1">
      <c r="B530" s="1200"/>
      <c r="C530" s="1201"/>
      <c r="D530" s="1201"/>
      <c r="E530" s="1155"/>
      <c r="F530" s="1211" t="s">
        <v>838</v>
      </c>
      <c r="G530" s="3615" t="s">
        <v>854</v>
      </c>
      <c r="H530" s="3616"/>
      <c r="I530" s="3616"/>
      <c r="J530" s="3616"/>
      <c r="K530" s="1211" t="s">
        <v>837</v>
      </c>
      <c r="L530" s="3615" t="s">
        <v>855</v>
      </c>
      <c r="M530" s="3616"/>
      <c r="N530" s="3616"/>
      <c r="O530" s="3616"/>
      <c r="P530" s="1211" t="s">
        <v>856</v>
      </c>
      <c r="Q530" s="3615" t="s">
        <v>857</v>
      </c>
      <c r="R530" s="3616"/>
      <c r="S530" s="3616"/>
      <c r="T530" s="3616"/>
      <c r="U530" s="1211" t="s">
        <v>840</v>
      </c>
      <c r="V530" s="3615" t="s">
        <v>1970</v>
      </c>
      <c r="W530" s="3616"/>
      <c r="X530" s="3616"/>
      <c r="Y530" s="3616"/>
      <c r="Z530" s="1211" t="s">
        <v>839</v>
      </c>
      <c r="AA530" s="3615" t="s">
        <v>858</v>
      </c>
      <c r="AB530" s="3616"/>
      <c r="AC530" s="3616"/>
      <c r="AD530" s="3616"/>
      <c r="AE530" s="1211"/>
      <c r="AF530" s="3610" t="s">
        <v>859</v>
      </c>
      <c r="AG530" s="3611"/>
      <c r="AH530" s="3611"/>
      <c r="AI530" s="3611"/>
      <c r="AJ530" s="3612"/>
      <c r="AN530" s="1040"/>
    </row>
    <row r="531" spans="2:40" s="1039" customFormat="1" ht="6" customHeight="1">
      <c r="B531" s="1212"/>
      <c r="C531" s="1213"/>
      <c r="D531" s="1213"/>
      <c r="E531" s="1214"/>
      <c r="F531" s="1214"/>
      <c r="G531" s="1215"/>
      <c r="H531" s="1215"/>
      <c r="I531" s="1215"/>
      <c r="J531" s="1215"/>
      <c r="K531" s="1215"/>
      <c r="L531" s="1215"/>
      <c r="M531" s="1215"/>
      <c r="N531" s="1215"/>
      <c r="O531" s="1215"/>
      <c r="P531" s="1215"/>
      <c r="Q531" s="1215"/>
      <c r="R531" s="1215"/>
      <c r="S531" s="1215"/>
      <c r="T531" s="1215"/>
      <c r="U531" s="1215"/>
      <c r="V531" s="1215"/>
      <c r="W531" s="1215"/>
      <c r="X531" s="1215"/>
      <c r="Y531" s="1215"/>
      <c r="Z531" s="1215"/>
      <c r="AA531" s="1215"/>
      <c r="AB531" s="1215"/>
      <c r="AC531" s="1215"/>
      <c r="AD531" s="1215"/>
      <c r="AE531" s="1215"/>
      <c r="AF531" s="1215"/>
      <c r="AG531" s="1215"/>
      <c r="AH531" s="1213"/>
      <c r="AI531" s="1213"/>
      <c r="AJ531" s="1216"/>
      <c r="AN531" s="1040"/>
    </row>
  </sheetData>
  <mergeCells count="368">
    <mergeCell ref="AF530:AJ530"/>
    <mergeCell ref="F6:J6"/>
    <mergeCell ref="F7:J7"/>
    <mergeCell ref="G528:J528"/>
    <mergeCell ref="L528:O528"/>
    <mergeCell ref="Q528:T528"/>
    <mergeCell ref="V528:Y528"/>
    <mergeCell ref="AA528:AD528"/>
    <mergeCell ref="G530:J530"/>
    <mergeCell ref="L530:O530"/>
    <mergeCell ref="Q530:T530"/>
    <mergeCell ref="V530:Y530"/>
    <mergeCell ref="AA530:AD530"/>
    <mergeCell ref="AG14:AJ14"/>
    <mergeCell ref="AG15:AJ15"/>
    <mergeCell ref="AG16:AJ16"/>
    <mergeCell ref="AG17:AJ17"/>
    <mergeCell ref="AC18:AF21"/>
    <mergeCell ref="AG18:AJ18"/>
    <mergeCell ref="AG19:AJ19"/>
    <mergeCell ref="AG20:AJ20"/>
    <mergeCell ref="AG21:AJ21"/>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B77:B82"/>
    <mergeCell ref="C77:C82"/>
    <mergeCell ref="AO77:AO92"/>
    <mergeCell ref="B83:B92"/>
    <mergeCell ref="C83:C87"/>
    <mergeCell ref="C88:C92"/>
    <mergeCell ref="AO96:AO99"/>
    <mergeCell ref="AQ96:AQ100"/>
    <mergeCell ref="AR96:AR100"/>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B9:C9"/>
    <mergeCell ref="F9:H9"/>
    <mergeCell ref="AG9:AJ9"/>
    <mergeCell ref="AG10:AJ10"/>
    <mergeCell ref="AG11:AJ11"/>
    <mergeCell ref="AG12:AJ12"/>
    <mergeCell ref="AG13:AJ13"/>
    <mergeCell ref="AA14:AB21"/>
    <mergeCell ref="AC14:AF17"/>
    <mergeCell ref="AN5:AN6"/>
    <mergeCell ref="AO5:AO6"/>
    <mergeCell ref="P7:T8"/>
    <mergeCell ref="U7:X8"/>
    <mergeCell ref="AA8:AB13"/>
    <mergeCell ref="AC8:AF13"/>
    <mergeCell ref="AG8:AJ8"/>
    <mergeCell ref="AM2:AO2"/>
    <mergeCell ref="AM4:AO4"/>
    <mergeCell ref="AO8:AO21"/>
    <mergeCell ref="F5:M5"/>
    <mergeCell ref="P5:T6"/>
    <mergeCell ref="U5:X6"/>
    <mergeCell ref="AA5:AB7"/>
    <mergeCell ref="AC5:AF7"/>
    <mergeCell ref="AG5:AJ7"/>
    <mergeCell ref="AK5:AK6"/>
    <mergeCell ref="AL5:AL6"/>
    <mergeCell ref="AM5:AM6"/>
  </mergeCells>
  <phoneticPr fontId="19"/>
  <conditionalFormatting sqref="F26:AJ27">
    <cfRule type="expression" dxfId="4488" priority="1651">
      <formula>WEEKDAY(F$26)=7</formula>
    </cfRule>
    <cfRule type="expression" dxfId="4487" priority="1652">
      <formula>WEEKDAY(F$26)=1</formula>
    </cfRule>
  </conditionalFormatting>
  <conditionalFormatting sqref="F50:AJ51">
    <cfRule type="expression" dxfId="4486" priority="1649">
      <formula>WEEKDAY(F$50)=7</formula>
    </cfRule>
    <cfRule type="expression" dxfId="4485" priority="1650">
      <formula>WEEKDAY(F$50)=1</formula>
    </cfRule>
  </conditionalFormatting>
  <conditionalFormatting sqref="F74:AJ75">
    <cfRule type="expression" dxfId="4484" priority="1647">
      <formula>WEEKDAY(F$74)=7</formula>
    </cfRule>
    <cfRule type="expression" dxfId="4483" priority="1648">
      <formula>WEEKDAY(F$74)=1</formula>
    </cfRule>
  </conditionalFormatting>
  <conditionalFormatting sqref="F98:AJ99">
    <cfRule type="expression" dxfId="4482" priority="1645">
      <formula>WEEKDAY(F$98)=7</formula>
    </cfRule>
    <cfRule type="expression" dxfId="4481" priority="1646">
      <formula>WEEKDAY(F$98)=1</formula>
    </cfRule>
  </conditionalFormatting>
  <conditionalFormatting sqref="F122:AJ123">
    <cfRule type="expression" dxfId="4480" priority="1643">
      <formula>WEEKDAY(F$122)=7</formula>
    </cfRule>
    <cfRule type="expression" dxfId="4479" priority="1644">
      <formula>WEEKDAY(F$122)=1</formula>
    </cfRule>
  </conditionalFormatting>
  <conditionalFormatting sqref="F146:AJ147">
    <cfRule type="expression" dxfId="4478" priority="1641">
      <formula>WEEKDAY(F$146)=7</formula>
    </cfRule>
    <cfRule type="expression" dxfId="4477" priority="1642">
      <formula>WEEKDAY(F$146)=1</formula>
    </cfRule>
  </conditionalFormatting>
  <conditionalFormatting sqref="F170:AJ171">
    <cfRule type="expression" dxfId="4476" priority="1639">
      <formula>WEEKDAY(F$170)=7</formula>
    </cfRule>
    <cfRule type="expression" dxfId="4475" priority="1640">
      <formula>WEEKDAY(F$170)=1</formula>
    </cfRule>
  </conditionalFormatting>
  <conditionalFormatting sqref="F194:AJ195">
    <cfRule type="expression" dxfId="4474" priority="1637">
      <formula>WEEKDAY(F$194)=7</formula>
    </cfRule>
    <cfRule type="expression" dxfId="4473" priority="1638">
      <formula>WEEKDAY(F$194)=1</formula>
    </cfRule>
  </conditionalFormatting>
  <conditionalFormatting sqref="F218:AJ219">
    <cfRule type="expression" dxfId="4472" priority="1635">
      <formula>WEEKDAY(F$218)=7</formula>
    </cfRule>
    <cfRule type="expression" dxfId="4471" priority="1636">
      <formula>WEEKDAY(F$218)=1</formula>
    </cfRule>
  </conditionalFormatting>
  <conditionalFormatting sqref="F242:AJ243">
    <cfRule type="expression" dxfId="4470" priority="1633">
      <formula>WEEKDAY(F$242)=7</formula>
    </cfRule>
    <cfRule type="expression" dxfId="4469" priority="1634">
      <formula>WEEKDAY(F$242)=1</formula>
    </cfRule>
  </conditionalFormatting>
  <conditionalFormatting sqref="F266:AJ267">
    <cfRule type="expression" dxfId="4468" priority="1631">
      <formula>WEEKDAY(F$266)=7</formula>
    </cfRule>
    <cfRule type="expression" dxfId="4467" priority="1632">
      <formula>WEEKDAY(F$266)=1</formula>
    </cfRule>
  </conditionalFormatting>
  <conditionalFormatting sqref="F290:AJ291">
    <cfRule type="expression" dxfId="4466" priority="1629">
      <formula>WEEKDAY(F$290)=7</formula>
    </cfRule>
    <cfRule type="expression" dxfId="4465" priority="1630">
      <formula>WEEKDAY(F$290)=1</formula>
    </cfRule>
  </conditionalFormatting>
  <conditionalFormatting sqref="F314:AJ315">
    <cfRule type="expression" dxfId="4464" priority="1627">
      <formula>WEEKDAY(F$314)=7</formula>
    </cfRule>
    <cfRule type="expression" dxfId="4463" priority="1628">
      <formula>WEEKDAY(F$314)=1</formula>
    </cfRule>
  </conditionalFormatting>
  <conditionalFormatting sqref="F338:AJ339">
    <cfRule type="expression" dxfId="4462" priority="1625">
      <formula>WEEKDAY(F$338)=7</formula>
    </cfRule>
    <cfRule type="expression" dxfId="4461" priority="1626">
      <formula>WEEKDAY(F$338)=1</formula>
    </cfRule>
  </conditionalFormatting>
  <conditionalFormatting sqref="F362:AJ363">
    <cfRule type="expression" dxfId="4460" priority="1623">
      <formula>WEEKDAY(F$362)=7</formula>
    </cfRule>
    <cfRule type="expression" dxfId="4459" priority="1624">
      <formula>WEEKDAY(F$362)=1</formula>
    </cfRule>
  </conditionalFormatting>
  <conditionalFormatting sqref="F386:AJ387">
    <cfRule type="expression" dxfId="4458" priority="1621">
      <formula>WEEKDAY(F$386)=7</formula>
    </cfRule>
    <cfRule type="expression" dxfId="4457" priority="1622">
      <formula>WEEKDAY(F$386)=1</formula>
    </cfRule>
  </conditionalFormatting>
  <conditionalFormatting sqref="F410:AJ411">
    <cfRule type="expression" dxfId="4456" priority="1619">
      <formula>WEEKDAY(F$410)=7</formula>
    </cfRule>
    <cfRule type="expression" dxfId="4455" priority="1620">
      <formula>WEEKDAY(F$410)=1</formula>
    </cfRule>
  </conditionalFormatting>
  <conditionalFormatting sqref="F434:AJ435">
    <cfRule type="expression" dxfId="4454" priority="1617">
      <formula>WEEKDAY(F$434)=7</formula>
    </cfRule>
    <cfRule type="expression" dxfId="4453" priority="1618">
      <formula>WEEKDAY(F$434)=1</formula>
    </cfRule>
  </conditionalFormatting>
  <conditionalFormatting sqref="F458:AJ459">
    <cfRule type="expression" dxfId="4452" priority="1615">
      <formula>WEEKDAY(F$458)=7</formula>
    </cfRule>
    <cfRule type="expression" dxfId="4451" priority="1616">
      <formula>WEEKDAY(F$458)=1</formula>
    </cfRule>
  </conditionalFormatting>
  <conditionalFormatting sqref="F482:AJ483">
    <cfRule type="expression" dxfId="4450" priority="1613">
      <formula>WEEKDAY(F$482)=7</formula>
    </cfRule>
    <cfRule type="expression" dxfId="4449" priority="1614">
      <formula>WEEKDAY(F$482)=1</formula>
    </cfRule>
  </conditionalFormatting>
  <conditionalFormatting sqref="F506:AJ507">
    <cfRule type="expression" dxfId="4448" priority="1611">
      <formula>WEEKDAY(F$506)=7</formula>
    </cfRule>
    <cfRule type="expression" dxfId="4447" priority="1612">
      <formula>WEEKDAY(F$506)=1</formula>
    </cfRule>
  </conditionalFormatting>
  <conditionalFormatting sqref="P5">
    <cfRule type="expression" dxfId="4446" priority="1610">
      <formula>#REF!="未達成"</formula>
    </cfRule>
  </conditionalFormatting>
  <conditionalFormatting sqref="F45:AJ45 G29:H30 K29:AI30 G31:AG32 F36:AI37 F41:AG41 G60:G61 J60:AH61">
    <cfRule type="containsText" dxfId="4445" priority="1609" operator="containsText" text="－">
      <formula>NOT(ISERROR(SEARCH("－",F29)))</formula>
    </cfRule>
  </conditionalFormatting>
  <conditionalFormatting sqref="D34">
    <cfRule type="cellIs" dxfId="4444" priority="1608" operator="equal">
      <formula>0</formula>
    </cfRule>
  </conditionalFormatting>
  <conditionalFormatting sqref="D29:D34">
    <cfRule type="cellIs" dxfId="4443" priority="1607" operator="equal">
      <formula>0</formula>
    </cfRule>
  </conditionalFormatting>
  <conditionalFormatting sqref="D36:D37">
    <cfRule type="cellIs" dxfId="4442" priority="1606" operator="equal">
      <formula>0</formula>
    </cfRule>
  </conditionalFormatting>
  <conditionalFormatting sqref="D58">
    <cfRule type="cellIs" dxfId="4441" priority="1605" operator="equal">
      <formula>0</formula>
    </cfRule>
  </conditionalFormatting>
  <conditionalFormatting sqref="D53:D58">
    <cfRule type="cellIs" dxfId="4440" priority="1604" operator="equal">
      <formula>0</formula>
    </cfRule>
  </conditionalFormatting>
  <conditionalFormatting sqref="D60:D61">
    <cfRule type="cellIs" dxfId="4439" priority="1603" operator="equal">
      <formula>0</formula>
    </cfRule>
  </conditionalFormatting>
  <conditionalFormatting sqref="F348:AJ351">
    <cfRule type="containsText" dxfId="4438" priority="1529" operator="containsText" text="－">
      <formula>NOT(ISERROR(SEARCH("－",F348)))</formula>
    </cfRule>
  </conditionalFormatting>
  <conditionalFormatting sqref="D82">
    <cfRule type="cellIs" dxfId="4437" priority="1602" operator="equal">
      <formula>0</formula>
    </cfRule>
  </conditionalFormatting>
  <conditionalFormatting sqref="D77:D82">
    <cfRule type="cellIs" dxfId="4436" priority="1601" operator="equal">
      <formula>0</formula>
    </cfRule>
  </conditionalFormatting>
  <conditionalFormatting sqref="D84:D85">
    <cfRule type="cellIs" dxfId="4435" priority="1600" operator="equal">
      <formula>0</formula>
    </cfRule>
  </conditionalFormatting>
  <conditionalFormatting sqref="D106">
    <cfRule type="cellIs" dxfId="4434" priority="1599" operator="equal">
      <formula>0</formula>
    </cfRule>
  </conditionalFormatting>
  <conditionalFormatting sqref="D101:D106">
    <cfRule type="cellIs" dxfId="4433" priority="1598" operator="equal">
      <formula>0</formula>
    </cfRule>
  </conditionalFormatting>
  <conditionalFormatting sqref="D108:D109">
    <cfRule type="cellIs" dxfId="4432" priority="1597" operator="equal">
      <formula>0</formula>
    </cfRule>
  </conditionalFormatting>
  <conditionalFormatting sqref="D130">
    <cfRule type="cellIs" dxfId="4431" priority="1596" operator="equal">
      <formula>0</formula>
    </cfRule>
  </conditionalFormatting>
  <conditionalFormatting sqref="D125:D130">
    <cfRule type="cellIs" dxfId="4430" priority="1595" operator="equal">
      <formula>0</formula>
    </cfRule>
  </conditionalFormatting>
  <conditionalFormatting sqref="D132:D133">
    <cfRule type="cellIs" dxfId="4429" priority="1594" operator="equal">
      <formula>0</formula>
    </cfRule>
  </conditionalFormatting>
  <conditionalFormatting sqref="D154">
    <cfRule type="cellIs" dxfId="4428" priority="1593" operator="equal">
      <formula>0</formula>
    </cfRule>
  </conditionalFormatting>
  <conditionalFormatting sqref="D149:D154">
    <cfRule type="cellIs" dxfId="4427" priority="1592" operator="equal">
      <formula>0</formula>
    </cfRule>
  </conditionalFormatting>
  <conditionalFormatting sqref="D156:D157">
    <cfRule type="cellIs" dxfId="4426" priority="1591" operator="equal">
      <formula>0</formula>
    </cfRule>
  </conditionalFormatting>
  <conditionalFormatting sqref="D178">
    <cfRule type="cellIs" dxfId="4425" priority="1590" operator="equal">
      <formula>0</formula>
    </cfRule>
  </conditionalFormatting>
  <conditionalFormatting sqref="D173:D178">
    <cfRule type="cellIs" dxfId="4424" priority="1589" operator="equal">
      <formula>0</formula>
    </cfRule>
  </conditionalFormatting>
  <conditionalFormatting sqref="D180:D181">
    <cfRule type="cellIs" dxfId="4423" priority="1588" operator="equal">
      <formula>0</formula>
    </cfRule>
  </conditionalFormatting>
  <conditionalFormatting sqref="D202">
    <cfRule type="cellIs" dxfId="4422" priority="1587" operator="equal">
      <formula>0</formula>
    </cfRule>
  </conditionalFormatting>
  <conditionalFormatting sqref="D197:D202">
    <cfRule type="cellIs" dxfId="4421" priority="1586" operator="equal">
      <formula>0</formula>
    </cfRule>
  </conditionalFormatting>
  <conditionalFormatting sqref="D204:D205">
    <cfRule type="cellIs" dxfId="4420" priority="1585" operator="equal">
      <formula>0</formula>
    </cfRule>
  </conditionalFormatting>
  <conditionalFormatting sqref="D226">
    <cfRule type="cellIs" dxfId="4419" priority="1584" operator="equal">
      <formula>0</formula>
    </cfRule>
  </conditionalFormatting>
  <conditionalFormatting sqref="D221:D226">
    <cfRule type="cellIs" dxfId="4418" priority="1583" operator="equal">
      <formula>0</formula>
    </cfRule>
  </conditionalFormatting>
  <conditionalFormatting sqref="D228:D229">
    <cfRule type="cellIs" dxfId="4417" priority="1582" operator="equal">
      <formula>0</formula>
    </cfRule>
  </conditionalFormatting>
  <conditionalFormatting sqref="D250">
    <cfRule type="cellIs" dxfId="4416" priority="1581" operator="equal">
      <formula>0</formula>
    </cfRule>
  </conditionalFormatting>
  <conditionalFormatting sqref="D245:D250">
    <cfRule type="cellIs" dxfId="4415" priority="1580" operator="equal">
      <formula>0</formula>
    </cfRule>
  </conditionalFormatting>
  <conditionalFormatting sqref="D252:D253">
    <cfRule type="cellIs" dxfId="4414" priority="1579" operator="equal">
      <formula>0</formula>
    </cfRule>
  </conditionalFormatting>
  <conditionalFormatting sqref="D274">
    <cfRule type="cellIs" dxfId="4413" priority="1578" operator="equal">
      <formula>0</formula>
    </cfRule>
  </conditionalFormatting>
  <conditionalFormatting sqref="D269:D274">
    <cfRule type="cellIs" dxfId="4412" priority="1577" operator="equal">
      <formula>0</formula>
    </cfRule>
  </conditionalFormatting>
  <conditionalFormatting sqref="D276:D277">
    <cfRule type="cellIs" dxfId="4411" priority="1576" operator="equal">
      <formula>0</formula>
    </cfRule>
  </conditionalFormatting>
  <conditionalFormatting sqref="D298">
    <cfRule type="cellIs" dxfId="4410" priority="1575" operator="equal">
      <formula>0</formula>
    </cfRule>
  </conditionalFormatting>
  <conditionalFormatting sqref="D293:D298">
    <cfRule type="cellIs" dxfId="4409" priority="1574" operator="equal">
      <formula>0</formula>
    </cfRule>
  </conditionalFormatting>
  <conditionalFormatting sqref="D300:D301">
    <cfRule type="cellIs" dxfId="4408" priority="1573" operator="equal">
      <formula>0</formula>
    </cfRule>
  </conditionalFormatting>
  <conditionalFormatting sqref="D322">
    <cfRule type="cellIs" dxfId="4407" priority="1572" operator="equal">
      <formula>0</formula>
    </cfRule>
  </conditionalFormatting>
  <conditionalFormatting sqref="D317:D322">
    <cfRule type="cellIs" dxfId="4406" priority="1571" operator="equal">
      <formula>0</formula>
    </cfRule>
  </conditionalFormatting>
  <conditionalFormatting sqref="D324:D325">
    <cfRule type="cellIs" dxfId="4405" priority="1570" operator="equal">
      <formula>0</formula>
    </cfRule>
  </conditionalFormatting>
  <conditionalFormatting sqref="D346">
    <cfRule type="cellIs" dxfId="4404" priority="1569" operator="equal">
      <formula>0</formula>
    </cfRule>
  </conditionalFormatting>
  <conditionalFormatting sqref="D341:D346">
    <cfRule type="cellIs" dxfId="4403" priority="1568" operator="equal">
      <formula>0</formula>
    </cfRule>
  </conditionalFormatting>
  <conditionalFormatting sqref="D348:D349">
    <cfRule type="cellIs" dxfId="4402" priority="1567" operator="equal">
      <formula>0</formula>
    </cfRule>
  </conditionalFormatting>
  <conditionalFormatting sqref="D370">
    <cfRule type="cellIs" dxfId="4401" priority="1566" operator="equal">
      <formula>0</formula>
    </cfRule>
  </conditionalFormatting>
  <conditionalFormatting sqref="D365:D370">
    <cfRule type="cellIs" dxfId="4400" priority="1565" operator="equal">
      <formula>0</formula>
    </cfRule>
  </conditionalFormatting>
  <conditionalFormatting sqref="D372:D373">
    <cfRule type="cellIs" dxfId="4399" priority="1564" operator="equal">
      <formula>0</formula>
    </cfRule>
  </conditionalFormatting>
  <conditionalFormatting sqref="D394">
    <cfRule type="cellIs" dxfId="4398" priority="1563" operator="equal">
      <formula>0</formula>
    </cfRule>
  </conditionalFormatting>
  <conditionalFormatting sqref="D389:D394">
    <cfRule type="cellIs" dxfId="4397" priority="1562" operator="equal">
      <formula>0</formula>
    </cfRule>
  </conditionalFormatting>
  <conditionalFormatting sqref="D396:D397">
    <cfRule type="cellIs" dxfId="4396" priority="1561" operator="equal">
      <formula>0</formula>
    </cfRule>
  </conditionalFormatting>
  <conditionalFormatting sqref="D418">
    <cfRule type="cellIs" dxfId="4395" priority="1560" operator="equal">
      <formula>0</formula>
    </cfRule>
  </conditionalFormatting>
  <conditionalFormatting sqref="D413:D418">
    <cfRule type="cellIs" dxfId="4394" priority="1559" operator="equal">
      <formula>0</formula>
    </cfRule>
  </conditionalFormatting>
  <conditionalFormatting sqref="D420:D421">
    <cfRule type="cellIs" dxfId="4393" priority="1558" operator="equal">
      <formula>0</formula>
    </cfRule>
  </conditionalFormatting>
  <conditionalFormatting sqref="D442">
    <cfRule type="cellIs" dxfId="4392" priority="1557" operator="equal">
      <formula>0</formula>
    </cfRule>
  </conditionalFormatting>
  <conditionalFormatting sqref="D437:D442">
    <cfRule type="cellIs" dxfId="4391" priority="1556" operator="equal">
      <formula>0</formula>
    </cfRule>
  </conditionalFormatting>
  <conditionalFormatting sqref="D444:D445">
    <cfRule type="cellIs" dxfId="4390" priority="1555" operator="equal">
      <formula>0</formula>
    </cfRule>
  </conditionalFormatting>
  <conditionalFormatting sqref="D466">
    <cfRule type="cellIs" dxfId="4389" priority="1554" operator="equal">
      <formula>0</formula>
    </cfRule>
  </conditionalFormatting>
  <conditionalFormatting sqref="D461:D466">
    <cfRule type="cellIs" dxfId="4388" priority="1553" operator="equal">
      <formula>0</formula>
    </cfRule>
  </conditionalFormatting>
  <conditionalFormatting sqref="D468:D469">
    <cfRule type="cellIs" dxfId="4387" priority="1552" operator="equal">
      <formula>0</formula>
    </cfRule>
  </conditionalFormatting>
  <conditionalFormatting sqref="D490">
    <cfRule type="cellIs" dxfId="4386" priority="1551" operator="equal">
      <formula>0</formula>
    </cfRule>
  </conditionalFormatting>
  <conditionalFormatting sqref="D485:D490">
    <cfRule type="cellIs" dxfId="4385" priority="1550" operator="equal">
      <formula>0</formula>
    </cfRule>
  </conditionalFormatting>
  <conditionalFormatting sqref="D492:D493">
    <cfRule type="cellIs" dxfId="4384" priority="1549" operator="equal">
      <formula>0</formula>
    </cfRule>
  </conditionalFormatting>
  <conditionalFormatting sqref="D514">
    <cfRule type="cellIs" dxfId="4383" priority="1548" operator="equal">
      <formula>0</formula>
    </cfRule>
  </conditionalFormatting>
  <conditionalFormatting sqref="D509:D514">
    <cfRule type="cellIs" dxfId="4382" priority="1547" operator="equal">
      <formula>0</formula>
    </cfRule>
  </conditionalFormatting>
  <conditionalFormatting sqref="D516:D517">
    <cfRule type="cellIs" dxfId="4381" priority="1546" operator="equal">
      <formula>0</formula>
    </cfRule>
  </conditionalFormatting>
  <conditionalFormatting sqref="F221:AJ226">
    <cfRule type="containsText" dxfId="4380" priority="1545" operator="containsText" text="－">
      <formula>NOT(ISERROR(SEARCH("－",F221)))</formula>
    </cfRule>
  </conditionalFormatting>
  <conditionalFormatting sqref="F228:AJ231">
    <cfRule type="containsText" dxfId="4379" priority="1544" operator="containsText" text="－">
      <formula>NOT(ISERROR(SEARCH("－",F228)))</formula>
    </cfRule>
  </conditionalFormatting>
  <conditionalFormatting sqref="F233:AJ236">
    <cfRule type="containsText" dxfId="4378" priority="1543" operator="containsText" text="－">
      <formula>NOT(ISERROR(SEARCH("－",F233)))</formula>
    </cfRule>
  </conditionalFormatting>
  <conditionalFormatting sqref="F245:AJ250">
    <cfRule type="containsText" dxfId="4377" priority="1542" operator="containsText" text="－">
      <formula>NOT(ISERROR(SEARCH("－",F245)))</formula>
    </cfRule>
  </conditionalFormatting>
  <conditionalFormatting sqref="F252:AJ255">
    <cfRule type="containsText" dxfId="4376" priority="1541" operator="containsText" text="－">
      <formula>NOT(ISERROR(SEARCH("－",F252)))</formula>
    </cfRule>
  </conditionalFormatting>
  <conditionalFormatting sqref="F257:AJ260">
    <cfRule type="containsText" dxfId="4375" priority="1540" operator="containsText" text="－">
      <formula>NOT(ISERROR(SEARCH("－",F257)))</formula>
    </cfRule>
  </conditionalFormatting>
  <conditionalFormatting sqref="F269:AJ274">
    <cfRule type="containsText" dxfId="4374" priority="1539" operator="containsText" text="－">
      <formula>NOT(ISERROR(SEARCH("－",F269)))</formula>
    </cfRule>
  </conditionalFormatting>
  <conditionalFormatting sqref="F276:AJ279">
    <cfRule type="containsText" dxfId="4373" priority="1538" operator="containsText" text="－">
      <formula>NOT(ISERROR(SEARCH("－",F276)))</formula>
    </cfRule>
  </conditionalFormatting>
  <conditionalFormatting sqref="F281:AJ284">
    <cfRule type="containsText" dxfId="4372" priority="1537" operator="containsText" text="－">
      <formula>NOT(ISERROR(SEARCH("－",F281)))</formula>
    </cfRule>
  </conditionalFormatting>
  <conditionalFormatting sqref="F293:AJ298">
    <cfRule type="containsText" dxfId="4371" priority="1536" operator="containsText" text="－">
      <formula>NOT(ISERROR(SEARCH("－",F293)))</formula>
    </cfRule>
  </conditionalFormatting>
  <conditionalFormatting sqref="F300:AJ303">
    <cfRule type="containsText" dxfId="4370" priority="1535" operator="containsText" text="－">
      <formula>NOT(ISERROR(SEARCH("－",F300)))</formula>
    </cfRule>
  </conditionalFormatting>
  <conditionalFormatting sqref="F305:AJ308">
    <cfRule type="containsText" dxfId="4369" priority="1534" operator="containsText" text="－">
      <formula>NOT(ISERROR(SEARCH("－",F305)))</formula>
    </cfRule>
  </conditionalFormatting>
  <conditionalFormatting sqref="F317:AJ322">
    <cfRule type="containsText" dxfId="4368" priority="1533" operator="containsText" text="－">
      <formula>NOT(ISERROR(SEARCH("－",F317)))</formula>
    </cfRule>
  </conditionalFormatting>
  <conditionalFormatting sqref="F324:AJ327">
    <cfRule type="containsText" dxfId="4367" priority="1532" operator="containsText" text="－">
      <formula>NOT(ISERROR(SEARCH("－",F324)))</formula>
    </cfRule>
  </conditionalFormatting>
  <conditionalFormatting sqref="F329:AJ332">
    <cfRule type="containsText" dxfId="4366" priority="1531" operator="containsText" text="－">
      <formula>NOT(ISERROR(SEARCH("－",F329)))</formula>
    </cfRule>
  </conditionalFormatting>
  <conditionalFormatting sqref="F341:AJ346">
    <cfRule type="containsText" dxfId="4365" priority="1530" operator="containsText" text="－">
      <formula>NOT(ISERROR(SEARCH("－",F341)))</formula>
    </cfRule>
  </conditionalFormatting>
  <conditionalFormatting sqref="F413:AJ418">
    <cfRule type="containsText" dxfId="4364" priority="1521" operator="containsText" text="－">
      <formula>NOT(ISERROR(SEARCH("－",F413)))</formula>
    </cfRule>
  </conditionalFormatting>
  <conditionalFormatting sqref="F353:AJ356">
    <cfRule type="containsText" dxfId="4363" priority="1528" operator="containsText" text="－">
      <formula>NOT(ISERROR(SEARCH("－",F353)))</formula>
    </cfRule>
  </conditionalFormatting>
  <conditionalFormatting sqref="F365:AJ370">
    <cfRule type="containsText" dxfId="4362" priority="1527" operator="containsText" text="－">
      <formula>NOT(ISERROR(SEARCH("－",F365)))</formula>
    </cfRule>
  </conditionalFormatting>
  <conditionalFormatting sqref="F372:AJ375">
    <cfRule type="containsText" dxfId="4361" priority="1526" operator="containsText" text="－">
      <formula>NOT(ISERROR(SEARCH("－",F372)))</formula>
    </cfRule>
  </conditionalFormatting>
  <conditionalFormatting sqref="F377:AJ380">
    <cfRule type="containsText" dxfId="4360" priority="1525" operator="containsText" text="－">
      <formula>NOT(ISERROR(SEARCH("－",F377)))</formula>
    </cfRule>
  </conditionalFormatting>
  <conditionalFormatting sqref="F521:AJ524">
    <cfRule type="containsText" dxfId="4359" priority="1507" operator="containsText" text="－">
      <formula>NOT(ISERROR(SEARCH("－",F521)))</formula>
    </cfRule>
  </conditionalFormatting>
  <conditionalFormatting sqref="F389:AJ394">
    <cfRule type="containsText" dxfId="4358" priority="1524" operator="containsText" text="－">
      <formula>NOT(ISERROR(SEARCH("－",F389)))</formula>
    </cfRule>
  </conditionalFormatting>
  <conditionalFormatting sqref="F396:AJ399">
    <cfRule type="containsText" dxfId="4357" priority="1523" operator="containsText" text="－">
      <formula>NOT(ISERROR(SEARCH("－",F396)))</formula>
    </cfRule>
  </conditionalFormatting>
  <conditionalFormatting sqref="F401:AJ405">
    <cfRule type="containsText" dxfId="4356" priority="1522" operator="containsText" text="－">
      <formula>NOT(ISERROR(SEARCH("－",F401)))</formula>
    </cfRule>
  </conditionalFormatting>
  <conditionalFormatting sqref="F420:AJ423">
    <cfRule type="containsText" dxfId="4355" priority="1520" operator="containsText" text="－">
      <formula>NOT(ISERROR(SEARCH("－",F420)))</formula>
    </cfRule>
  </conditionalFormatting>
  <conditionalFormatting sqref="F425:AJ429">
    <cfRule type="containsText" dxfId="4354" priority="1519" operator="containsText" text="－">
      <formula>NOT(ISERROR(SEARCH("－",F425)))</formula>
    </cfRule>
  </conditionalFormatting>
  <conditionalFormatting sqref="F437:AJ442">
    <cfRule type="containsText" dxfId="4353" priority="1518" operator="containsText" text="－">
      <formula>NOT(ISERROR(SEARCH("－",F437)))</formula>
    </cfRule>
  </conditionalFormatting>
  <conditionalFormatting sqref="F444:AJ447">
    <cfRule type="containsText" dxfId="4352" priority="1517" operator="containsText" text="－">
      <formula>NOT(ISERROR(SEARCH("－",F444)))</formula>
    </cfRule>
  </conditionalFormatting>
  <conditionalFormatting sqref="F449:AJ453">
    <cfRule type="containsText" dxfId="4351" priority="1516" operator="containsText" text="－">
      <formula>NOT(ISERROR(SEARCH("－",F449)))</formula>
    </cfRule>
  </conditionalFormatting>
  <conditionalFormatting sqref="F461:AJ466">
    <cfRule type="containsText" dxfId="4350" priority="1515" operator="containsText" text="－">
      <formula>NOT(ISERROR(SEARCH("－",F461)))</formula>
    </cfRule>
  </conditionalFormatting>
  <conditionalFormatting sqref="F468:AJ471">
    <cfRule type="containsText" dxfId="4349" priority="1514" operator="containsText" text="－">
      <formula>NOT(ISERROR(SEARCH("－",F468)))</formula>
    </cfRule>
  </conditionalFormatting>
  <conditionalFormatting sqref="F473:AJ477">
    <cfRule type="containsText" dxfId="4348" priority="1513" operator="containsText" text="－">
      <formula>NOT(ISERROR(SEARCH("－",F473)))</formula>
    </cfRule>
  </conditionalFormatting>
  <conditionalFormatting sqref="F485:AJ490">
    <cfRule type="containsText" dxfId="4347" priority="1512" operator="containsText" text="－">
      <formula>NOT(ISERROR(SEARCH("－",F485)))</formula>
    </cfRule>
  </conditionalFormatting>
  <conditionalFormatting sqref="F492:AJ495">
    <cfRule type="containsText" dxfId="4346" priority="1511" operator="containsText" text="－">
      <formula>NOT(ISERROR(SEARCH("－",F492)))</formula>
    </cfRule>
  </conditionalFormatting>
  <conditionalFormatting sqref="F497:AJ501">
    <cfRule type="containsText" dxfId="4345" priority="1510" operator="containsText" text="－">
      <formula>NOT(ISERROR(SEARCH("－",F497)))</formula>
    </cfRule>
  </conditionalFormatting>
  <conditionalFormatting sqref="F509:AJ514">
    <cfRule type="containsText" dxfId="4344" priority="1509" operator="containsText" text="－">
      <formula>NOT(ISERROR(SEARCH("－",F509)))</formula>
    </cfRule>
  </conditionalFormatting>
  <conditionalFormatting sqref="F516:AJ519">
    <cfRule type="containsText" dxfId="4343" priority="1508" operator="containsText" text="－">
      <formula>NOT(ISERROR(SEARCH("－",F516)))</formula>
    </cfRule>
  </conditionalFormatting>
  <conditionalFormatting sqref="T10:V21 AO8">
    <cfRule type="cellIs" dxfId="4342" priority="1506" operator="greaterThanOrEqual">
      <formula>0.285</formula>
    </cfRule>
  </conditionalFormatting>
  <conditionalFormatting sqref="W20">
    <cfRule type="containsText" dxfId="4341" priority="1505" operator="containsText" text="対象外">
      <formula>NOT(ISERROR(SEARCH("対象外",W20)))</formula>
    </cfRule>
  </conditionalFormatting>
  <conditionalFormatting sqref="W20">
    <cfRule type="containsText" dxfId="4340" priority="1504" operator="containsText" text="補正無し">
      <formula>NOT(ISERROR(SEARCH("補正無し",W20)))</formula>
    </cfRule>
  </conditionalFormatting>
  <conditionalFormatting sqref="F69:AJ69">
    <cfRule type="containsText" dxfId="4339" priority="1503" operator="containsText" text="－">
      <formula>NOT(ISERROR(SEARCH("－",F69)))</formula>
    </cfRule>
  </conditionalFormatting>
  <conditionalFormatting sqref="F93:AJ93">
    <cfRule type="containsText" dxfId="4338" priority="1502" operator="containsText" text="－">
      <formula>NOT(ISERROR(SEARCH("－",F93)))</formula>
    </cfRule>
  </conditionalFormatting>
  <conditionalFormatting sqref="F117:AJ117">
    <cfRule type="containsText" dxfId="4337" priority="1501" operator="containsText" text="－">
      <formula>NOT(ISERROR(SEARCH("－",F117)))</formula>
    </cfRule>
  </conditionalFormatting>
  <conditionalFormatting sqref="F141:AJ142">
    <cfRule type="containsText" dxfId="4336" priority="1500" operator="containsText" text="－">
      <formula>NOT(ISERROR(SEARCH("－",F141)))</formula>
    </cfRule>
  </conditionalFormatting>
  <conditionalFormatting sqref="F165:AJ166">
    <cfRule type="containsText" dxfId="4335" priority="1499" operator="containsText" text="－">
      <formula>NOT(ISERROR(SEARCH("－",F165)))</formula>
    </cfRule>
  </conditionalFormatting>
  <conditionalFormatting sqref="F189:AJ190">
    <cfRule type="containsText" dxfId="4334" priority="1498" operator="containsText" text="－">
      <formula>NOT(ISERROR(SEARCH("－",F189)))</formula>
    </cfRule>
  </conditionalFormatting>
  <conditionalFormatting sqref="F213:AJ214">
    <cfRule type="containsText" dxfId="4333" priority="1497" operator="containsText" text="－">
      <formula>NOT(ISERROR(SEARCH("－",F213)))</formula>
    </cfRule>
  </conditionalFormatting>
  <conditionalFormatting sqref="F261:AJ262">
    <cfRule type="containsText" dxfId="4332" priority="1495" operator="containsText" text="－">
      <formula>NOT(ISERROR(SEARCH("－",F261)))</formula>
    </cfRule>
  </conditionalFormatting>
  <conditionalFormatting sqref="F237:AJ237">
    <cfRule type="containsText" dxfId="4331" priority="1496" operator="containsText" text="－">
      <formula>NOT(ISERROR(SEARCH("－",F237)))</formula>
    </cfRule>
  </conditionalFormatting>
  <conditionalFormatting sqref="F357:AJ358">
    <cfRule type="containsText" dxfId="4330" priority="1491" operator="containsText" text="－">
      <formula>NOT(ISERROR(SEARCH("－",F357)))</formula>
    </cfRule>
  </conditionalFormatting>
  <conditionalFormatting sqref="F285:AJ285">
    <cfRule type="containsText" dxfId="4329" priority="1494" operator="containsText" text="－">
      <formula>NOT(ISERROR(SEARCH("－",F285)))</formula>
    </cfRule>
  </conditionalFormatting>
  <conditionalFormatting sqref="F309:AJ310">
    <cfRule type="containsText" dxfId="4328" priority="1493" operator="containsText" text="－">
      <formula>NOT(ISERROR(SEARCH("－",F309)))</formula>
    </cfRule>
  </conditionalFormatting>
  <conditionalFormatting sqref="F333:AJ334">
    <cfRule type="containsText" dxfId="4327" priority="1492" operator="containsText" text="－">
      <formula>NOT(ISERROR(SEARCH("－",F333)))</formula>
    </cfRule>
  </conditionalFormatting>
  <conditionalFormatting sqref="F381:AJ381">
    <cfRule type="containsText" dxfId="4326" priority="1490" operator="containsText" text="－">
      <formula>NOT(ISERROR(SEARCH("－",F381)))</formula>
    </cfRule>
  </conditionalFormatting>
  <conditionalFormatting sqref="F29:H30 K29:AJ30 F31:AJ34 F36:AI37 F41:AG41 G60:G61 J60:AH61">
    <cfRule type="containsText" dxfId="4325" priority="1485" operator="containsText" text="退">
      <formula>NOT(ISERROR(SEARCH("退",F29)))</formula>
    </cfRule>
    <cfRule type="containsText" dxfId="4324" priority="1486" operator="containsText" text="入">
      <formula>NOT(ISERROR(SEARCH("入",F29)))</formula>
    </cfRule>
    <cfRule type="containsText" dxfId="4323" priority="1487" operator="containsText" text="入,退">
      <formula>NOT(ISERROR(SEARCH("入,退",F29)))</formula>
    </cfRule>
    <cfRule type="containsText" dxfId="4322" priority="1488" operator="containsText" text="入,退">
      <formula>NOT(ISERROR(SEARCH("入,退",F29)))</formula>
    </cfRule>
    <cfRule type="cellIs" dxfId="4321" priority="1489" operator="equal">
      <formula>"休"</formula>
    </cfRule>
  </conditionalFormatting>
  <conditionalFormatting sqref="F29:H30 K29:AJ30 F31:AJ34 F36:AI37 F41:AG41 G60:G61 J60:AH61">
    <cfRule type="containsText" dxfId="4320" priority="1484" operator="containsText" text="外">
      <formula>NOT(ISERROR(SEARCH("外",F29)))</formula>
    </cfRule>
  </conditionalFormatting>
  <conditionalFormatting sqref="F29:F34">
    <cfRule type="containsText" dxfId="4319" priority="1483" operator="containsText" text="－">
      <formula>NOT(ISERROR(SEARCH("－",F29)))</formula>
    </cfRule>
  </conditionalFormatting>
  <conditionalFormatting sqref="G29:G34 H31:U33 V33:AJ33 V31:W32">
    <cfRule type="containsText" dxfId="4318" priority="1482" operator="containsText" text="－">
      <formula>NOT(ISERROR(SEARCH("－",G29)))</formula>
    </cfRule>
  </conditionalFormatting>
  <conditionalFormatting sqref="G33:AJ34 AJ29:AJ30 AH31:AJ32">
    <cfRule type="containsText" dxfId="4317" priority="1481" operator="containsText" text="－">
      <formula>NOT(ISERROR(SEARCH("－",G29)))</formula>
    </cfRule>
  </conditionalFormatting>
  <conditionalFormatting sqref="F28:AJ28">
    <cfRule type="containsText" dxfId="4316" priority="1479" operator="containsText" text="日">
      <formula>NOT(ISERROR(SEARCH("日",F28)))</formula>
    </cfRule>
    <cfRule type="containsText" dxfId="4315" priority="1480" operator="containsText" text="土">
      <formula>NOT(ISERROR(SEARCH("土",F28)))</formula>
    </cfRule>
  </conditionalFormatting>
  <conditionalFormatting sqref="F28:AJ28">
    <cfRule type="containsText" dxfId="4314" priority="1472" operator="containsText" text="その他">
      <formula>NOT(ISERROR(SEARCH("その他",F28)))</formula>
    </cfRule>
    <cfRule type="containsText" dxfId="4313" priority="1473" operator="containsText" text="冬休">
      <formula>NOT(ISERROR(SEARCH("冬休",F28)))</formula>
    </cfRule>
    <cfRule type="containsText" dxfId="4312" priority="1474" operator="containsText" text="夏休">
      <formula>NOT(ISERROR(SEARCH("夏休",F28)))</formula>
    </cfRule>
    <cfRule type="containsText" dxfId="4311" priority="1475" operator="containsText" text="製作">
      <formula>NOT(ISERROR(SEARCH("製作",F28)))</formula>
    </cfRule>
    <cfRule type="cellIs" dxfId="4310" priority="1476" operator="equal">
      <formula>"中止,製作"</formula>
    </cfRule>
    <cfRule type="containsText" dxfId="4309" priority="1477" operator="containsText" text="中止,製作,夏休,冬休,その他">
      <formula>NOT(ISERROR(SEARCH("中止,製作,夏休,冬休,その他",F28)))</formula>
    </cfRule>
    <cfRule type="containsText" dxfId="4308" priority="1478" operator="containsText" text="中止">
      <formula>NOT(ISERROR(SEARCH("中止",F28)))</formula>
    </cfRule>
  </conditionalFormatting>
  <conditionalFormatting sqref="F528 K528 P528 U528 Z528">
    <cfRule type="containsText" dxfId="4307" priority="1470" operator="containsText" text="日">
      <formula>NOT(ISERROR(SEARCH("日",F528)))</formula>
    </cfRule>
    <cfRule type="containsText" dxfId="4306" priority="1471" operator="containsText" text="土">
      <formula>NOT(ISERROR(SEARCH("土",F528)))</formula>
    </cfRule>
  </conditionalFormatting>
  <conditionalFormatting sqref="F528">
    <cfRule type="containsText" dxfId="4305" priority="1461" operator="containsText" text="その他">
      <formula>NOT(ISERROR(SEARCH("その他",F528)))</formula>
    </cfRule>
    <cfRule type="containsText" dxfId="4304" priority="1462" operator="containsText" text="冬休">
      <formula>NOT(ISERROR(SEARCH("冬休",F528)))</formula>
    </cfRule>
    <cfRule type="containsText" dxfId="4303" priority="1463" operator="containsText" text="夏休">
      <formula>NOT(ISERROR(SEARCH("夏休",F528)))</formula>
    </cfRule>
    <cfRule type="containsText" dxfId="4302" priority="1464" operator="containsText" text="製作">
      <formula>NOT(ISERROR(SEARCH("製作",F528)))</formula>
    </cfRule>
    <cfRule type="cellIs" dxfId="4301" priority="1465" operator="equal">
      <formula>"中止,製作"</formula>
    </cfRule>
    <cfRule type="containsText" dxfId="4300" priority="1468" operator="containsText" text="中止,製作,夏休,冬休,その他">
      <formula>NOT(ISERROR(SEARCH("中止,製作,夏休,冬休,その他",F528)))</formula>
    </cfRule>
    <cfRule type="containsText" dxfId="4299" priority="1469" operator="containsText" text="中止">
      <formula>NOT(ISERROR(SEARCH("中止",F528)))</formula>
    </cfRule>
  </conditionalFormatting>
  <conditionalFormatting sqref="K528">
    <cfRule type="containsText" dxfId="4298" priority="1466" operator="containsText" text="中止,製作,夏休,冬休,その他">
      <formula>NOT(ISERROR(SEARCH("中止,製作,夏休,冬休,その他",K528)))</formula>
    </cfRule>
    <cfRule type="containsText" dxfId="4297" priority="1467" operator="containsText" text="中止">
      <formula>NOT(ISERROR(SEARCH("中止",K528)))</formula>
    </cfRule>
  </conditionalFormatting>
  <conditionalFormatting sqref="K528">
    <cfRule type="containsText" dxfId="4296" priority="1454" operator="containsText" text="その他">
      <formula>NOT(ISERROR(SEARCH("その他",K528)))</formula>
    </cfRule>
    <cfRule type="containsText" dxfId="4295" priority="1455" operator="containsText" text="冬休">
      <formula>NOT(ISERROR(SEARCH("冬休",K528)))</formula>
    </cfRule>
    <cfRule type="containsText" dxfId="4294" priority="1456" operator="containsText" text="夏休">
      <formula>NOT(ISERROR(SEARCH("夏休",K528)))</formula>
    </cfRule>
    <cfRule type="containsText" dxfId="4293" priority="1457" operator="containsText" text="製作">
      <formula>NOT(ISERROR(SEARCH("製作",K528)))</formula>
    </cfRule>
    <cfRule type="cellIs" dxfId="4292" priority="1458" operator="equal">
      <formula>"中止,製作"</formula>
    </cfRule>
    <cfRule type="containsText" dxfId="4291" priority="1459" operator="containsText" text="中止,製作,夏休,冬休,その他">
      <formula>NOT(ISERROR(SEARCH("中止,製作,夏休,冬休,その他",K528)))</formula>
    </cfRule>
    <cfRule type="containsText" dxfId="4290" priority="1460" operator="containsText" text="中止">
      <formula>NOT(ISERROR(SEARCH("中止",K528)))</formula>
    </cfRule>
  </conditionalFormatting>
  <conditionalFormatting sqref="P528">
    <cfRule type="containsText" dxfId="4289" priority="1447" operator="containsText" text="その他">
      <formula>NOT(ISERROR(SEARCH("その他",P528)))</formula>
    </cfRule>
    <cfRule type="containsText" dxfId="4288" priority="1448" operator="containsText" text="冬休">
      <formula>NOT(ISERROR(SEARCH("冬休",P528)))</formula>
    </cfRule>
    <cfRule type="containsText" dxfId="4287" priority="1449" operator="containsText" text="夏休">
      <formula>NOT(ISERROR(SEARCH("夏休",P528)))</formula>
    </cfRule>
    <cfRule type="containsText" dxfId="4286" priority="1450" operator="containsText" text="製作">
      <formula>NOT(ISERROR(SEARCH("製作",P528)))</formula>
    </cfRule>
    <cfRule type="cellIs" dxfId="4285" priority="1451" operator="equal">
      <formula>"中止,製作"</formula>
    </cfRule>
    <cfRule type="containsText" dxfId="4284" priority="1452" operator="containsText" text="中止,製作,夏休,冬休,その他">
      <formula>NOT(ISERROR(SEARCH("中止,製作,夏休,冬休,その他",P528)))</formula>
    </cfRule>
    <cfRule type="containsText" dxfId="4283" priority="1453" operator="containsText" text="中止">
      <formula>NOT(ISERROR(SEARCH("中止",P528)))</formula>
    </cfRule>
  </conditionalFormatting>
  <conditionalFormatting sqref="U528">
    <cfRule type="containsText" dxfId="4282" priority="1440" operator="containsText" text="その他">
      <formula>NOT(ISERROR(SEARCH("その他",U528)))</formula>
    </cfRule>
    <cfRule type="containsText" dxfId="4281" priority="1441" operator="containsText" text="冬休">
      <formula>NOT(ISERROR(SEARCH("冬休",U528)))</formula>
    </cfRule>
    <cfRule type="containsText" dxfId="4280" priority="1442" operator="containsText" text="夏休">
      <formula>NOT(ISERROR(SEARCH("夏休",U528)))</formula>
    </cfRule>
    <cfRule type="containsText" dxfId="4279" priority="1443" operator="containsText" text="製作">
      <formula>NOT(ISERROR(SEARCH("製作",U528)))</formula>
    </cfRule>
    <cfRule type="cellIs" dxfId="4278" priority="1444" operator="equal">
      <formula>"中止,製作"</formula>
    </cfRule>
    <cfRule type="containsText" dxfId="4277" priority="1445" operator="containsText" text="中止,製作,夏休,冬休,その他">
      <formula>NOT(ISERROR(SEARCH("中止,製作,夏休,冬休,その他",U528)))</formula>
    </cfRule>
    <cfRule type="containsText" dxfId="4276" priority="1446" operator="containsText" text="中止">
      <formula>NOT(ISERROR(SEARCH("中止",U528)))</formula>
    </cfRule>
  </conditionalFormatting>
  <conditionalFormatting sqref="Z528">
    <cfRule type="containsText" dxfId="4275" priority="1433" operator="containsText" text="その他">
      <formula>NOT(ISERROR(SEARCH("その他",Z528)))</formula>
    </cfRule>
    <cfRule type="containsText" dxfId="4274" priority="1434" operator="containsText" text="冬休">
      <formula>NOT(ISERROR(SEARCH("冬休",Z528)))</formula>
    </cfRule>
    <cfRule type="containsText" dxfId="4273" priority="1435" operator="containsText" text="夏休">
      <formula>NOT(ISERROR(SEARCH("夏休",Z528)))</formula>
    </cfRule>
    <cfRule type="containsText" dxfId="4272" priority="1436" operator="containsText" text="製作">
      <formula>NOT(ISERROR(SEARCH("製作",Z528)))</formula>
    </cfRule>
    <cfRule type="cellIs" dxfId="4271" priority="1437" operator="equal">
      <formula>"中止,製作"</formula>
    </cfRule>
    <cfRule type="containsText" dxfId="4270" priority="1438" operator="containsText" text="中止,製作,夏休,冬休,その他">
      <formula>NOT(ISERROR(SEARCH("中止,製作,夏休,冬休,その他",Z528)))</formula>
    </cfRule>
    <cfRule type="containsText" dxfId="4269" priority="1439" operator="containsText" text="中止">
      <formula>NOT(ISERROR(SEARCH("中止",Z528)))</formula>
    </cfRule>
  </conditionalFormatting>
  <conditionalFormatting sqref="Z530">
    <cfRule type="containsText" dxfId="4268" priority="1427" operator="containsText" text="退">
      <formula>NOT(ISERROR(SEARCH("退",Z530)))</formula>
    </cfRule>
    <cfRule type="containsText" dxfId="4267" priority="1428" operator="containsText" text="入">
      <formula>NOT(ISERROR(SEARCH("入",Z530)))</formula>
    </cfRule>
    <cfRule type="containsText" dxfId="4266" priority="1429" operator="containsText" text="入,退">
      <formula>NOT(ISERROR(SEARCH("入,退",Z530)))</formula>
    </cfRule>
    <cfRule type="containsText" dxfId="4265" priority="1430" operator="containsText" text="入,退">
      <formula>NOT(ISERROR(SEARCH("入,退",Z530)))</formula>
    </cfRule>
    <cfRule type="cellIs" dxfId="4264" priority="1432" operator="equal">
      <formula>"休"</formula>
    </cfRule>
  </conditionalFormatting>
  <conditionalFormatting sqref="Z530">
    <cfRule type="containsText" dxfId="4263" priority="1431" operator="containsText" text="休">
      <formula>NOT(ISERROR(SEARCH("休",Z530)))</formula>
    </cfRule>
  </conditionalFormatting>
  <conditionalFormatting sqref="Z530">
    <cfRule type="containsText" dxfId="4262" priority="1426" operator="containsText" text="外">
      <formula>NOT(ISERROR(SEARCH("外",Z530)))</formula>
    </cfRule>
  </conditionalFormatting>
  <conditionalFormatting sqref="Z530">
    <cfRule type="containsText" dxfId="4261" priority="1425" operator="containsText" text="－">
      <formula>NOT(ISERROR(SEARCH("－",Z530)))</formula>
    </cfRule>
  </conditionalFormatting>
  <conditionalFormatting sqref="AE530 U530 P530 K530">
    <cfRule type="containsText" dxfId="4260" priority="1419" operator="containsText" text="退">
      <formula>NOT(ISERROR(SEARCH("退",K530)))</formula>
    </cfRule>
    <cfRule type="containsText" dxfId="4259" priority="1420" operator="containsText" text="入">
      <formula>NOT(ISERROR(SEARCH("入",K530)))</formula>
    </cfRule>
    <cfRule type="containsText" dxfId="4258" priority="1421" operator="containsText" text="入,退">
      <formula>NOT(ISERROR(SEARCH("入,退",K530)))</formula>
    </cfRule>
    <cfRule type="containsText" dxfId="4257" priority="1422" operator="containsText" text="入,退">
      <formula>NOT(ISERROR(SEARCH("入,退",K530)))</formula>
    </cfRule>
    <cfRule type="cellIs" dxfId="4256" priority="1424" operator="equal">
      <formula>"休"</formula>
    </cfRule>
  </conditionalFormatting>
  <conditionalFormatting sqref="AE530 U530 P530 K530">
    <cfRule type="containsText" dxfId="4255" priority="1423" operator="containsText" text="休">
      <formula>NOT(ISERROR(SEARCH("休",K530)))</formula>
    </cfRule>
  </conditionalFormatting>
  <conditionalFormatting sqref="AE530 U530 P530 K530">
    <cfRule type="containsText" dxfId="4254" priority="1418" operator="containsText" text="外">
      <formula>NOT(ISERROR(SEARCH("外",K530)))</formula>
    </cfRule>
  </conditionalFormatting>
  <conditionalFormatting sqref="AE530 U530 P530 K530">
    <cfRule type="containsText" dxfId="4253" priority="1417" operator="containsText" text="－">
      <formula>NOT(ISERROR(SEARCH("－",K530)))</formula>
    </cfRule>
  </conditionalFormatting>
  <conditionalFormatting sqref="F530">
    <cfRule type="containsText" dxfId="4252" priority="1412" operator="containsText" text="退">
      <formula>NOT(ISERROR(SEARCH("退",F530)))</formula>
    </cfRule>
    <cfRule type="containsText" dxfId="4251" priority="1413" operator="containsText" text="入">
      <formula>NOT(ISERROR(SEARCH("入",F530)))</formula>
    </cfRule>
    <cfRule type="containsText" dxfId="4250" priority="1414" operator="containsText" text="入,退">
      <formula>NOT(ISERROR(SEARCH("入,退",F530)))</formula>
    </cfRule>
    <cfRule type="containsText" dxfId="4249" priority="1415" operator="containsText" text="入,退">
      <formula>NOT(ISERROR(SEARCH("入,退",F530)))</formula>
    </cfRule>
    <cfRule type="cellIs" dxfId="4248" priority="1416" operator="equal">
      <formula>"休"</formula>
    </cfRule>
  </conditionalFormatting>
  <conditionalFormatting sqref="F530">
    <cfRule type="containsText" dxfId="4247" priority="1411" operator="containsText" text="外">
      <formula>NOT(ISERROR(SEARCH("外",F530)))</formula>
    </cfRule>
  </conditionalFormatting>
  <conditionalFormatting sqref="F530">
    <cfRule type="containsText" dxfId="4246" priority="1410" operator="containsText" text="－">
      <formula>NOT(ISERROR(SEARCH("－",F530)))</formula>
    </cfRule>
  </conditionalFormatting>
  <conditionalFormatting sqref="F35:AJ35">
    <cfRule type="containsText" dxfId="4245" priority="1408" operator="containsText" text="日">
      <formula>NOT(ISERROR(SEARCH("日",F35)))</formula>
    </cfRule>
    <cfRule type="containsText" dxfId="4244" priority="1409" operator="containsText" text="土">
      <formula>NOT(ISERROR(SEARCH("土",F35)))</formula>
    </cfRule>
  </conditionalFormatting>
  <conditionalFormatting sqref="F35:AJ35">
    <cfRule type="containsText" dxfId="4243" priority="1401" operator="containsText" text="その他">
      <formula>NOT(ISERROR(SEARCH("その他",F35)))</formula>
    </cfRule>
    <cfRule type="containsText" dxfId="4242" priority="1402" operator="containsText" text="冬休">
      <formula>NOT(ISERROR(SEARCH("冬休",F35)))</formula>
    </cfRule>
    <cfRule type="containsText" dxfId="4241" priority="1403" operator="containsText" text="夏休">
      <formula>NOT(ISERROR(SEARCH("夏休",F35)))</formula>
    </cfRule>
    <cfRule type="containsText" dxfId="4240" priority="1404" operator="containsText" text="製作">
      <formula>NOT(ISERROR(SEARCH("製作",F35)))</formula>
    </cfRule>
    <cfRule type="cellIs" dxfId="4239" priority="1405" operator="equal">
      <formula>"中止,製作"</formula>
    </cfRule>
    <cfRule type="containsText" dxfId="4238" priority="1406" operator="containsText" text="中止,製作,夏休,冬休,その他">
      <formula>NOT(ISERROR(SEARCH("中止,製作,夏休,冬休,その他",F35)))</formula>
    </cfRule>
    <cfRule type="containsText" dxfId="4237" priority="1407" operator="containsText" text="中止">
      <formula>NOT(ISERROR(SEARCH("中止",F35)))</formula>
    </cfRule>
  </conditionalFormatting>
  <conditionalFormatting sqref="F40:AJ40">
    <cfRule type="containsText" dxfId="4236" priority="1399" operator="containsText" text="日">
      <formula>NOT(ISERROR(SEARCH("日",F40)))</formula>
    </cfRule>
    <cfRule type="containsText" dxfId="4235" priority="1400" operator="containsText" text="土">
      <formula>NOT(ISERROR(SEARCH("土",F40)))</formula>
    </cfRule>
  </conditionalFormatting>
  <conditionalFormatting sqref="F40:AJ40">
    <cfRule type="containsText" dxfId="4234" priority="1392" operator="containsText" text="その他">
      <formula>NOT(ISERROR(SEARCH("その他",F40)))</formula>
    </cfRule>
    <cfRule type="containsText" dxfId="4233" priority="1393" operator="containsText" text="冬休">
      <formula>NOT(ISERROR(SEARCH("冬休",F40)))</formula>
    </cfRule>
    <cfRule type="containsText" dxfId="4232" priority="1394" operator="containsText" text="夏休">
      <formula>NOT(ISERROR(SEARCH("夏休",F40)))</formula>
    </cfRule>
    <cfRule type="containsText" dxfId="4231" priority="1395" operator="containsText" text="製作">
      <formula>NOT(ISERROR(SEARCH("製作",F40)))</formula>
    </cfRule>
    <cfRule type="cellIs" dxfId="4230" priority="1396" operator="equal">
      <formula>"中止,製作"</formula>
    </cfRule>
    <cfRule type="containsText" dxfId="4229" priority="1397" operator="containsText" text="中止,製作,夏休,冬休,その他">
      <formula>NOT(ISERROR(SEARCH("中止,製作,夏休,冬休,その他",F40)))</formula>
    </cfRule>
    <cfRule type="containsText" dxfId="4228" priority="1398" operator="containsText" text="中止">
      <formula>NOT(ISERROR(SEARCH("中止",F40)))</formula>
    </cfRule>
  </conditionalFormatting>
  <conditionalFormatting sqref="F38:AI39">
    <cfRule type="containsText" dxfId="4227" priority="1387" operator="containsText" text="退">
      <formula>NOT(ISERROR(SEARCH("退",F38)))</formula>
    </cfRule>
    <cfRule type="containsText" dxfId="4226" priority="1388" operator="containsText" text="入">
      <formula>NOT(ISERROR(SEARCH("入",F38)))</formula>
    </cfRule>
    <cfRule type="containsText" dxfId="4225" priority="1389" operator="containsText" text="入,退">
      <formula>NOT(ISERROR(SEARCH("入,退",F38)))</formula>
    </cfRule>
    <cfRule type="containsText" dxfId="4224" priority="1390" operator="containsText" text="入,退">
      <formula>NOT(ISERROR(SEARCH("入,退",F38)))</formula>
    </cfRule>
    <cfRule type="cellIs" dxfId="4223" priority="1391" operator="equal">
      <formula>"休"</formula>
    </cfRule>
  </conditionalFormatting>
  <conditionalFormatting sqref="F38:AI39">
    <cfRule type="containsText" dxfId="4222" priority="1386" operator="containsText" text="外">
      <formula>NOT(ISERROR(SEARCH("外",F38)))</formula>
    </cfRule>
  </conditionalFormatting>
  <conditionalFormatting sqref="F38:AI39">
    <cfRule type="containsText" dxfId="4221" priority="1385" operator="containsText" text="－">
      <formula>NOT(ISERROR(SEARCH("－",F38)))</formula>
    </cfRule>
  </conditionalFormatting>
  <conditionalFormatting sqref="AH41:AJ41 F42:AJ44">
    <cfRule type="containsText" dxfId="4220" priority="1380" operator="containsText" text="退">
      <formula>NOT(ISERROR(SEARCH("退",F41)))</formula>
    </cfRule>
    <cfRule type="containsText" dxfId="4219" priority="1381" operator="containsText" text="入">
      <formula>NOT(ISERROR(SEARCH("入",F41)))</formula>
    </cfRule>
    <cfRule type="containsText" dxfId="4218" priority="1382" operator="containsText" text="入,退">
      <formula>NOT(ISERROR(SEARCH("入,退",F41)))</formula>
    </cfRule>
    <cfRule type="containsText" dxfId="4217" priority="1383" operator="containsText" text="入,退">
      <formula>NOT(ISERROR(SEARCH("入,退",F41)))</formula>
    </cfRule>
    <cfRule type="cellIs" dxfId="4216" priority="1384" operator="equal">
      <formula>"休"</formula>
    </cfRule>
  </conditionalFormatting>
  <conditionalFormatting sqref="AH41:AJ41 F42:AJ44">
    <cfRule type="containsText" dxfId="4215" priority="1379" operator="containsText" text="外">
      <formula>NOT(ISERROR(SEARCH("外",F41)))</formula>
    </cfRule>
  </conditionalFormatting>
  <conditionalFormatting sqref="AH41:AJ41 F42:AJ44">
    <cfRule type="containsText" dxfId="4214" priority="1378" operator="containsText" text="－">
      <formula>NOT(ISERROR(SEARCH("－",F41)))</formula>
    </cfRule>
  </conditionalFormatting>
  <conditionalFormatting sqref="F52:T52 Y52:AJ52">
    <cfRule type="containsText" dxfId="4213" priority="1376" operator="containsText" text="日">
      <formula>NOT(ISERROR(SEARCH("日",F52)))</formula>
    </cfRule>
    <cfRule type="containsText" dxfId="4212" priority="1377" operator="containsText" text="土">
      <formula>NOT(ISERROR(SEARCH("土",F52)))</formula>
    </cfRule>
  </conditionalFormatting>
  <conditionalFormatting sqref="F52:T52 Y52:AJ52">
    <cfRule type="containsText" dxfId="4211" priority="1369" operator="containsText" text="その他">
      <formula>NOT(ISERROR(SEARCH("その他",F52)))</formula>
    </cfRule>
    <cfRule type="containsText" dxfId="4210" priority="1370" operator="containsText" text="冬休">
      <formula>NOT(ISERROR(SEARCH("冬休",F52)))</formula>
    </cfRule>
    <cfRule type="containsText" dxfId="4209" priority="1371" operator="containsText" text="夏休">
      <formula>NOT(ISERROR(SEARCH("夏休",F52)))</formula>
    </cfRule>
    <cfRule type="containsText" dxfId="4208" priority="1372" operator="containsText" text="製作">
      <formula>NOT(ISERROR(SEARCH("製作",F52)))</formula>
    </cfRule>
    <cfRule type="cellIs" dxfId="4207" priority="1373" operator="equal">
      <formula>"中止,製作"</formula>
    </cfRule>
    <cfRule type="containsText" dxfId="4206" priority="1374" operator="containsText" text="中止,製作,夏休,冬休,その他">
      <formula>NOT(ISERROR(SEARCH("中止,製作,夏休,冬休,その他",F52)))</formula>
    </cfRule>
    <cfRule type="containsText" dxfId="4205" priority="1375" operator="containsText" text="中止">
      <formula>NOT(ISERROR(SEARCH("中止",F52)))</formula>
    </cfRule>
  </conditionalFormatting>
  <conditionalFormatting sqref="H59:T59 Y59:AJ59">
    <cfRule type="containsText" dxfId="4204" priority="1367" operator="containsText" text="日">
      <formula>NOT(ISERROR(SEARCH("日",H59)))</formula>
    </cfRule>
    <cfRule type="containsText" dxfId="4203" priority="1368" operator="containsText" text="土">
      <formula>NOT(ISERROR(SEARCH("土",H59)))</formula>
    </cfRule>
  </conditionalFormatting>
  <conditionalFormatting sqref="H59:T59 Y59:AJ59">
    <cfRule type="containsText" dxfId="4202" priority="1360" operator="containsText" text="その他">
      <formula>NOT(ISERROR(SEARCH("その他",H59)))</formula>
    </cfRule>
    <cfRule type="containsText" dxfId="4201" priority="1361" operator="containsText" text="冬休">
      <formula>NOT(ISERROR(SEARCH("冬休",H59)))</formula>
    </cfRule>
    <cfRule type="containsText" dxfId="4200" priority="1362" operator="containsText" text="夏休">
      <formula>NOT(ISERROR(SEARCH("夏休",H59)))</formula>
    </cfRule>
    <cfRule type="containsText" dxfId="4199" priority="1363" operator="containsText" text="製作">
      <formula>NOT(ISERROR(SEARCH("製作",H59)))</formula>
    </cfRule>
    <cfRule type="cellIs" dxfId="4198" priority="1364" operator="equal">
      <formula>"中止,製作"</formula>
    </cfRule>
    <cfRule type="containsText" dxfId="4197" priority="1365" operator="containsText" text="中止,製作,夏休,冬休,その他">
      <formula>NOT(ISERROR(SEARCH("中止,製作,夏休,冬休,その他",H59)))</formula>
    </cfRule>
    <cfRule type="containsText" dxfId="4196" priority="1366" operator="containsText" text="中止">
      <formula>NOT(ISERROR(SEARCH("中止",H59)))</formula>
    </cfRule>
  </conditionalFormatting>
  <conditionalFormatting sqref="H64:T64 Y64:AJ64">
    <cfRule type="containsText" dxfId="4195" priority="1358" operator="containsText" text="日">
      <formula>NOT(ISERROR(SEARCH("日",H64)))</formula>
    </cfRule>
    <cfRule type="containsText" dxfId="4194" priority="1359" operator="containsText" text="土">
      <formula>NOT(ISERROR(SEARCH("土",H64)))</formula>
    </cfRule>
  </conditionalFormatting>
  <conditionalFormatting sqref="H64:T64 Y64:AJ64">
    <cfRule type="containsText" dxfId="4193" priority="1351" operator="containsText" text="その他">
      <formula>NOT(ISERROR(SEARCH("その他",H64)))</formula>
    </cfRule>
    <cfRule type="containsText" dxfId="4192" priority="1352" operator="containsText" text="冬休">
      <formula>NOT(ISERROR(SEARCH("冬休",H64)))</formula>
    </cfRule>
    <cfRule type="containsText" dxfId="4191" priority="1353" operator="containsText" text="夏休">
      <formula>NOT(ISERROR(SEARCH("夏休",H64)))</formula>
    </cfRule>
    <cfRule type="containsText" dxfId="4190" priority="1354" operator="containsText" text="製作">
      <formula>NOT(ISERROR(SEARCH("製作",H64)))</formula>
    </cfRule>
    <cfRule type="cellIs" dxfId="4189" priority="1355" operator="equal">
      <formula>"中止,製作"</formula>
    </cfRule>
    <cfRule type="containsText" dxfId="4188" priority="1356" operator="containsText" text="中止,製作,夏休,冬休,その他">
      <formula>NOT(ISERROR(SEARCH("中止,製作,夏休,冬休,その他",H64)))</formula>
    </cfRule>
    <cfRule type="containsText" dxfId="4187" priority="1357" operator="containsText" text="中止">
      <formula>NOT(ISERROR(SEARCH("中止",H64)))</formula>
    </cfRule>
  </conditionalFormatting>
  <conditionalFormatting sqref="U52:X52">
    <cfRule type="containsText" dxfId="4186" priority="1349" operator="containsText" text="日">
      <formula>NOT(ISERROR(SEARCH("日",U52)))</formula>
    </cfRule>
    <cfRule type="containsText" dxfId="4185" priority="1350" operator="containsText" text="土">
      <formula>NOT(ISERROR(SEARCH("土",U52)))</formula>
    </cfRule>
  </conditionalFormatting>
  <conditionalFormatting sqref="U52:X52">
    <cfRule type="containsText" dxfId="4184" priority="1342" operator="containsText" text="その他">
      <formula>NOT(ISERROR(SEARCH("その他",U52)))</formula>
    </cfRule>
    <cfRule type="containsText" dxfId="4183" priority="1343" operator="containsText" text="冬休">
      <formula>NOT(ISERROR(SEARCH("冬休",U52)))</formula>
    </cfRule>
    <cfRule type="containsText" dxfId="4182" priority="1344" operator="containsText" text="夏休">
      <formula>NOT(ISERROR(SEARCH("夏休",U52)))</formula>
    </cfRule>
    <cfRule type="containsText" dxfId="4181" priority="1345" operator="containsText" text="製作">
      <formula>NOT(ISERROR(SEARCH("製作",U52)))</formula>
    </cfRule>
    <cfRule type="cellIs" dxfId="4180" priority="1346" operator="equal">
      <formula>"中止,製作"</formula>
    </cfRule>
    <cfRule type="containsText" dxfId="4179" priority="1347" operator="containsText" text="中止,製作,夏休,冬休,その他">
      <formula>NOT(ISERROR(SEARCH("中止,製作,夏休,冬休,その他",U52)))</formula>
    </cfRule>
    <cfRule type="containsText" dxfId="4178" priority="1348" operator="containsText" text="中止">
      <formula>NOT(ISERROR(SEARCH("中止",U52)))</formula>
    </cfRule>
  </conditionalFormatting>
  <conditionalFormatting sqref="U59:X59">
    <cfRule type="containsText" dxfId="4177" priority="1340" operator="containsText" text="日">
      <formula>NOT(ISERROR(SEARCH("日",U59)))</formula>
    </cfRule>
    <cfRule type="containsText" dxfId="4176" priority="1341" operator="containsText" text="土">
      <formula>NOT(ISERROR(SEARCH("土",U59)))</formula>
    </cfRule>
  </conditionalFormatting>
  <conditionalFormatting sqref="U59:X59">
    <cfRule type="containsText" dxfId="4175" priority="1333" operator="containsText" text="その他">
      <formula>NOT(ISERROR(SEARCH("その他",U59)))</formula>
    </cfRule>
    <cfRule type="containsText" dxfId="4174" priority="1334" operator="containsText" text="冬休">
      <formula>NOT(ISERROR(SEARCH("冬休",U59)))</formula>
    </cfRule>
    <cfRule type="containsText" dxfId="4173" priority="1335" operator="containsText" text="夏休">
      <formula>NOT(ISERROR(SEARCH("夏休",U59)))</formula>
    </cfRule>
    <cfRule type="containsText" dxfId="4172" priority="1336" operator="containsText" text="製作">
      <formula>NOT(ISERROR(SEARCH("製作",U59)))</formula>
    </cfRule>
    <cfRule type="cellIs" dxfId="4171" priority="1337" operator="equal">
      <formula>"中止,製作"</formula>
    </cfRule>
    <cfRule type="containsText" dxfId="4170" priority="1338" operator="containsText" text="中止,製作,夏休,冬休,その他">
      <formula>NOT(ISERROR(SEARCH("中止,製作,夏休,冬休,その他",U59)))</formula>
    </cfRule>
    <cfRule type="containsText" dxfId="4169" priority="1339" operator="containsText" text="中止">
      <formula>NOT(ISERROR(SEARCH("中止",U59)))</formula>
    </cfRule>
  </conditionalFormatting>
  <conditionalFormatting sqref="U64:X64">
    <cfRule type="containsText" dxfId="4168" priority="1331" operator="containsText" text="日">
      <formula>NOT(ISERROR(SEARCH("日",U64)))</formula>
    </cfRule>
    <cfRule type="containsText" dxfId="4167" priority="1332" operator="containsText" text="土">
      <formula>NOT(ISERROR(SEARCH("土",U64)))</formula>
    </cfRule>
  </conditionalFormatting>
  <conditionalFormatting sqref="U64:X64">
    <cfRule type="containsText" dxfId="4166" priority="1324" operator="containsText" text="その他">
      <formula>NOT(ISERROR(SEARCH("その他",U64)))</formula>
    </cfRule>
    <cfRule type="containsText" dxfId="4165" priority="1325" operator="containsText" text="冬休">
      <formula>NOT(ISERROR(SEARCH("冬休",U64)))</formula>
    </cfRule>
    <cfRule type="containsText" dxfId="4164" priority="1326" operator="containsText" text="夏休">
      <formula>NOT(ISERROR(SEARCH("夏休",U64)))</formula>
    </cfRule>
    <cfRule type="containsText" dxfId="4163" priority="1327" operator="containsText" text="製作">
      <formula>NOT(ISERROR(SEARCH("製作",U64)))</formula>
    </cfRule>
    <cfRule type="cellIs" dxfId="4162" priority="1328" operator="equal">
      <formula>"中止,製作"</formula>
    </cfRule>
    <cfRule type="containsText" dxfId="4161" priority="1329" operator="containsText" text="中止,製作,夏休,冬休,その他">
      <formula>NOT(ISERROR(SEARCH("中止,製作,夏休,冬休,その他",U64)))</formula>
    </cfRule>
    <cfRule type="containsText" dxfId="4160" priority="1330" operator="containsText" text="中止">
      <formula>NOT(ISERROR(SEARCH("中止",U64)))</formula>
    </cfRule>
  </conditionalFormatting>
  <conditionalFormatting sqref="H53:J53 M53:Q53 T53:X53 AA53:AE53 AH53:AJ53 H54 K54:O54 R54:V54 Y54:AC54 AF54:AJ54 H55:L55 O55:S55 V55:Z55 AC55:AG55 AJ55 H56:AJ58">
    <cfRule type="containsText" dxfId="4159" priority="1319" operator="containsText" text="退">
      <formula>NOT(ISERROR(SEARCH("退",H53)))</formula>
    </cfRule>
    <cfRule type="containsText" dxfId="4158" priority="1320" operator="containsText" text="入">
      <formula>NOT(ISERROR(SEARCH("入",H53)))</formula>
    </cfRule>
    <cfRule type="containsText" dxfId="4157" priority="1321" operator="containsText" text="入,退">
      <formula>NOT(ISERROR(SEARCH("入,退",H53)))</formula>
    </cfRule>
    <cfRule type="containsText" dxfId="4156" priority="1322" operator="containsText" text="入,退">
      <formula>NOT(ISERROR(SEARCH("入,退",H53)))</formula>
    </cfRule>
    <cfRule type="cellIs" dxfId="4155" priority="1323" operator="equal">
      <formula>"休"</formula>
    </cfRule>
  </conditionalFormatting>
  <conditionalFormatting sqref="H53:J53 M53:Q53 T53:X53 AA53:AE53 AH53:AJ53 H54 K54:O54 R54:V54 Y54:AC54 AF54:AJ54 H55:L55 O55:S55 V55:Z55 AC55:AG55 AJ55 H56:AJ58">
    <cfRule type="containsText" dxfId="4154" priority="1318" operator="containsText" text="外">
      <formula>NOT(ISERROR(SEARCH("外",H53)))</formula>
    </cfRule>
  </conditionalFormatting>
  <conditionalFormatting sqref="H53:J53 M53:Q53 T53:X53 AA53:AE53 AH53:AJ53 H54 K54:O54 R54:V54 Y54:AC54 AF54:AJ54 H55:L55 O55:S55 V55:Z55 AC55:AG55 AJ55 H56:AJ58">
    <cfRule type="containsText" dxfId="4153" priority="1317" operator="containsText" text="－">
      <formula>NOT(ISERROR(SEARCH("－",H53)))</formula>
    </cfRule>
  </conditionalFormatting>
  <conditionalFormatting sqref="H62:AJ63 AI60:AJ61">
    <cfRule type="containsText" dxfId="4152" priority="1312" operator="containsText" text="退">
      <formula>NOT(ISERROR(SEARCH("退",H60)))</formula>
    </cfRule>
    <cfRule type="containsText" dxfId="4151" priority="1313" operator="containsText" text="入">
      <formula>NOT(ISERROR(SEARCH("入",H60)))</formula>
    </cfRule>
    <cfRule type="containsText" dxfId="4150" priority="1314" operator="containsText" text="入,退">
      <formula>NOT(ISERROR(SEARCH("入,退",H60)))</formula>
    </cfRule>
    <cfRule type="containsText" dxfId="4149" priority="1315" operator="containsText" text="入,退">
      <formula>NOT(ISERROR(SEARCH("入,退",H60)))</formula>
    </cfRule>
    <cfRule type="cellIs" dxfId="4148" priority="1316" operator="equal">
      <formula>"休"</formula>
    </cfRule>
  </conditionalFormatting>
  <conditionalFormatting sqref="H62:AJ63 AI60:AJ61">
    <cfRule type="containsText" dxfId="4147" priority="1311" operator="containsText" text="外">
      <formula>NOT(ISERROR(SEARCH("外",H60)))</formula>
    </cfRule>
  </conditionalFormatting>
  <conditionalFormatting sqref="H62:AJ63 AI60:AJ61">
    <cfRule type="containsText" dxfId="4146" priority="1310" operator="containsText" text="－">
      <formula>NOT(ISERROR(SEARCH("－",H60)))</formula>
    </cfRule>
  </conditionalFormatting>
  <conditionalFormatting sqref="J65 L65:O65 R65:U65 Y65:AA65 H66:AJ68 AF65:AH65">
    <cfRule type="containsText" dxfId="4145" priority="1305" operator="containsText" text="退">
      <formula>NOT(ISERROR(SEARCH("退",H65)))</formula>
    </cfRule>
    <cfRule type="containsText" dxfId="4144" priority="1306" operator="containsText" text="入">
      <formula>NOT(ISERROR(SEARCH("入",H65)))</formula>
    </cfRule>
    <cfRule type="containsText" dxfId="4143" priority="1307" operator="containsText" text="入,退">
      <formula>NOT(ISERROR(SEARCH("入,退",H65)))</formula>
    </cfRule>
    <cfRule type="containsText" dxfId="4142" priority="1308" operator="containsText" text="入,退">
      <formula>NOT(ISERROR(SEARCH("入,退",H65)))</formula>
    </cfRule>
    <cfRule type="cellIs" dxfId="4141" priority="1309" operator="equal">
      <formula>"休"</formula>
    </cfRule>
  </conditionalFormatting>
  <conditionalFormatting sqref="J65 L65:O65 R65:U65 Y65:AA65 H66:AJ68 AF65:AH65">
    <cfRule type="containsText" dxfId="4140" priority="1304" operator="containsText" text="外">
      <formula>NOT(ISERROR(SEARCH("外",H65)))</formula>
    </cfRule>
  </conditionalFormatting>
  <conditionalFormatting sqref="J65 L65:O65 R65:U65 Y65:AA65 H66:AJ68 AF65:AH65">
    <cfRule type="containsText" dxfId="4139" priority="1303" operator="containsText" text="－">
      <formula>NOT(ISERROR(SEARCH("－",H65)))</formula>
    </cfRule>
  </conditionalFormatting>
  <conditionalFormatting sqref="I65">
    <cfRule type="containsText" dxfId="4138" priority="1298" operator="containsText" text="退">
      <formula>NOT(ISERROR(SEARCH("退",I65)))</formula>
    </cfRule>
    <cfRule type="containsText" dxfId="4137" priority="1299" operator="containsText" text="入">
      <formula>NOT(ISERROR(SEARCH("入",I65)))</formula>
    </cfRule>
    <cfRule type="containsText" dxfId="4136" priority="1300" operator="containsText" text="入,退">
      <formula>NOT(ISERROR(SEARCH("入,退",I65)))</formula>
    </cfRule>
    <cfRule type="containsText" dxfId="4135" priority="1301" operator="containsText" text="入,退">
      <formula>NOT(ISERROR(SEARCH("入,退",I65)))</formula>
    </cfRule>
    <cfRule type="cellIs" dxfId="4134" priority="1302" operator="equal">
      <formula>"休"</formula>
    </cfRule>
  </conditionalFormatting>
  <conditionalFormatting sqref="I65">
    <cfRule type="containsText" dxfId="4133" priority="1297" operator="containsText" text="外">
      <formula>NOT(ISERROR(SEARCH("外",I65)))</formula>
    </cfRule>
  </conditionalFormatting>
  <conditionalFormatting sqref="I65">
    <cfRule type="containsText" dxfId="4132" priority="1296" operator="containsText" text="－">
      <formula>NOT(ISERROR(SEARCH("－",I65)))</formula>
    </cfRule>
  </conditionalFormatting>
  <conditionalFormatting sqref="K65">
    <cfRule type="containsText" dxfId="4131" priority="1291" operator="containsText" text="退">
      <formula>NOT(ISERROR(SEARCH("退",K65)))</formula>
    </cfRule>
    <cfRule type="containsText" dxfId="4130" priority="1292" operator="containsText" text="入">
      <formula>NOT(ISERROR(SEARCH("入",K65)))</formula>
    </cfRule>
    <cfRule type="containsText" dxfId="4129" priority="1293" operator="containsText" text="入,退">
      <formula>NOT(ISERROR(SEARCH("入,退",K65)))</formula>
    </cfRule>
    <cfRule type="containsText" dxfId="4128" priority="1294" operator="containsText" text="入,退">
      <formula>NOT(ISERROR(SEARCH("入,退",K65)))</formula>
    </cfRule>
    <cfRule type="cellIs" dxfId="4127" priority="1295" operator="equal">
      <formula>"休"</formula>
    </cfRule>
  </conditionalFormatting>
  <conditionalFormatting sqref="K65">
    <cfRule type="containsText" dxfId="4126" priority="1290" operator="containsText" text="外">
      <formula>NOT(ISERROR(SEARCH("外",K65)))</formula>
    </cfRule>
  </conditionalFormatting>
  <conditionalFormatting sqref="K65">
    <cfRule type="containsText" dxfId="4125" priority="1289" operator="containsText" text="－">
      <formula>NOT(ISERROR(SEARCH("－",K65)))</formula>
    </cfRule>
  </conditionalFormatting>
  <conditionalFormatting sqref="V65">
    <cfRule type="containsText" dxfId="4124" priority="1284" operator="containsText" text="退">
      <formula>NOT(ISERROR(SEARCH("退",V65)))</formula>
    </cfRule>
    <cfRule type="containsText" dxfId="4123" priority="1285" operator="containsText" text="入">
      <formula>NOT(ISERROR(SEARCH("入",V65)))</formula>
    </cfRule>
    <cfRule type="containsText" dxfId="4122" priority="1286" operator="containsText" text="入,退">
      <formula>NOT(ISERROR(SEARCH("入,退",V65)))</formula>
    </cfRule>
    <cfRule type="containsText" dxfId="4121" priority="1287" operator="containsText" text="入,退">
      <formula>NOT(ISERROR(SEARCH("入,退",V65)))</formula>
    </cfRule>
    <cfRule type="cellIs" dxfId="4120" priority="1288" operator="equal">
      <formula>"休"</formula>
    </cfRule>
  </conditionalFormatting>
  <conditionalFormatting sqref="V65">
    <cfRule type="containsText" dxfId="4119" priority="1283" operator="containsText" text="外">
      <formula>NOT(ISERROR(SEARCH("外",V65)))</formula>
    </cfRule>
  </conditionalFormatting>
  <conditionalFormatting sqref="V65">
    <cfRule type="containsText" dxfId="4118" priority="1282" operator="containsText" text="－">
      <formula>NOT(ISERROR(SEARCH("－",V65)))</formula>
    </cfRule>
  </conditionalFormatting>
  <conditionalFormatting sqref="AB65:AC65">
    <cfRule type="containsText" dxfId="4117" priority="1277" operator="containsText" text="退">
      <formula>NOT(ISERROR(SEARCH("退",AB65)))</formula>
    </cfRule>
    <cfRule type="containsText" dxfId="4116" priority="1278" operator="containsText" text="入">
      <formula>NOT(ISERROR(SEARCH("入",AB65)))</formula>
    </cfRule>
    <cfRule type="containsText" dxfId="4115" priority="1279" operator="containsText" text="入,退">
      <formula>NOT(ISERROR(SEARCH("入,退",AB65)))</formula>
    </cfRule>
    <cfRule type="containsText" dxfId="4114" priority="1280" operator="containsText" text="入,退">
      <formula>NOT(ISERROR(SEARCH("入,退",AB65)))</formula>
    </cfRule>
    <cfRule type="cellIs" dxfId="4113" priority="1281" operator="equal">
      <formula>"休"</formula>
    </cfRule>
  </conditionalFormatting>
  <conditionalFormatting sqref="AB65:AC65">
    <cfRule type="containsText" dxfId="4112" priority="1276" operator="containsText" text="外">
      <formula>NOT(ISERROR(SEARCH("外",AB65)))</formula>
    </cfRule>
  </conditionalFormatting>
  <conditionalFormatting sqref="AB65:AC65">
    <cfRule type="containsText" dxfId="4111" priority="1275" operator="containsText" text="－">
      <formula>NOT(ISERROR(SEARCH("－",AB65)))</formula>
    </cfRule>
  </conditionalFormatting>
  <conditionalFormatting sqref="F76:AJ76">
    <cfRule type="containsText" dxfId="4110" priority="1273" operator="containsText" text="日">
      <formula>NOT(ISERROR(SEARCH("日",F76)))</formula>
    </cfRule>
    <cfRule type="containsText" dxfId="4109" priority="1274" operator="containsText" text="土">
      <formula>NOT(ISERROR(SEARCH("土",F76)))</formula>
    </cfRule>
  </conditionalFormatting>
  <conditionalFormatting sqref="F76:AJ76">
    <cfRule type="containsText" dxfId="4108" priority="1266" operator="containsText" text="その他">
      <formula>NOT(ISERROR(SEARCH("その他",F76)))</formula>
    </cfRule>
    <cfRule type="containsText" dxfId="4107" priority="1267" operator="containsText" text="冬休">
      <formula>NOT(ISERROR(SEARCH("冬休",F76)))</formula>
    </cfRule>
    <cfRule type="containsText" dxfId="4106" priority="1268" operator="containsText" text="夏休">
      <formula>NOT(ISERROR(SEARCH("夏休",F76)))</formula>
    </cfRule>
    <cfRule type="containsText" dxfId="4105" priority="1269" operator="containsText" text="製作">
      <formula>NOT(ISERROR(SEARCH("製作",F76)))</formula>
    </cfRule>
    <cfRule type="cellIs" dxfId="4104" priority="1270" operator="equal">
      <formula>"中止,製作"</formula>
    </cfRule>
    <cfRule type="containsText" dxfId="4103" priority="1271" operator="containsText" text="中止,製作,夏休,冬休,その他">
      <formula>NOT(ISERROR(SEARCH("中止,製作,夏休,冬休,その他",F76)))</formula>
    </cfRule>
    <cfRule type="containsText" dxfId="4102" priority="1272" operator="containsText" text="中止">
      <formula>NOT(ISERROR(SEARCH("中止",F76)))</formula>
    </cfRule>
  </conditionalFormatting>
  <conditionalFormatting sqref="F83:AJ83">
    <cfRule type="containsText" dxfId="4101" priority="1264" operator="containsText" text="日">
      <formula>NOT(ISERROR(SEARCH("日",F83)))</formula>
    </cfRule>
    <cfRule type="containsText" dxfId="4100" priority="1265" operator="containsText" text="土">
      <formula>NOT(ISERROR(SEARCH("土",F83)))</formula>
    </cfRule>
  </conditionalFormatting>
  <conditionalFormatting sqref="F83:AJ83">
    <cfRule type="containsText" dxfId="4099" priority="1257" operator="containsText" text="その他">
      <formula>NOT(ISERROR(SEARCH("その他",F83)))</formula>
    </cfRule>
    <cfRule type="containsText" dxfId="4098" priority="1258" operator="containsText" text="冬休">
      <formula>NOT(ISERROR(SEARCH("冬休",F83)))</formula>
    </cfRule>
    <cfRule type="containsText" dxfId="4097" priority="1259" operator="containsText" text="夏休">
      <formula>NOT(ISERROR(SEARCH("夏休",F83)))</formula>
    </cfRule>
    <cfRule type="containsText" dxfId="4096" priority="1260" operator="containsText" text="製作">
      <formula>NOT(ISERROR(SEARCH("製作",F83)))</formula>
    </cfRule>
    <cfRule type="cellIs" dxfId="4095" priority="1261" operator="equal">
      <formula>"中止,製作"</formula>
    </cfRule>
    <cfRule type="containsText" dxfId="4094" priority="1262" operator="containsText" text="中止,製作,夏休,冬休,その他">
      <formula>NOT(ISERROR(SEARCH("中止,製作,夏休,冬休,その他",F83)))</formula>
    </cfRule>
    <cfRule type="containsText" dxfId="4093" priority="1263" operator="containsText" text="中止">
      <formula>NOT(ISERROR(SEARCH("中止",F83)))</formula>
    </cfRule>
  </conditionalFormatting>
  <conditionalFormatting sqref="F77:AJ77 H78:AJ78 F79:I79 L79:P79 S79:W79 Z79:AD79 AG79:AJ79 F80:AJ80 F82:AJ82 G81:L81 N81:S81 U81:AJ81">
    <cfRule type="containsText" dxfId="4092" priority="1252" operator="containsText" text="退">
      <formula>NOT(ISERROR(SEARCH("退",F77)))</formula>
    </cfRule>
    <cfRule type="containsText" dxfId="4091" priority="1253" operator="containsText" text="入">
      <formula>NOT(ISERROR(SEARCH("入",F77)))</formula>
    </cfRule>
    <cfRule type="containsText" dxfId="4090" priority="1254" operator="containsText" text="入,退">
      <formula>NOT(ISERROR(SEARCH("入,退",F77)))</formula>
    </cfRule>
    <cfRule type="containsText" dxfId="4089" priority="1255" operator="containsText" text="入,退">
      <formula>NOT(ISERROR(SEARCH("入,退",F77)))</formula>
    </cfRule>
    <cfRule type="cellIs" dxfId="4088" priority="1256" operator="equal">
      <formula>"休"</formula>
    </cfRule>
  </conditionalFormatting>
  <conditionalFormatting sqref="F77:AJ77 H78:AJ78 F79:I79 L79:P79 S79:W79 Z79:AD79 AG79:AJ79 F80:AJ80 F82:AJ82 G81:L81 N81:S81 U81:AJ81">
    <cfRule type="containsText" dxfId="4087" priority="1251" operator="containsText" text="外">
      <formula>NOT(ISERROR(SEARCH("外",F77)))</formula>
    </cfRule>
  </conditionalFormatting>
  <conditionalFormatting sqref="F77:AJ77 H78:AJ78 F79:I79 L79:P79 S79:W79 Z79:AD79 AG79:AJ79 F80:AJ80 F82:AJ82 G81:L81 N81:S81 U81:AJ81">
    <cfRule type="containsText" dxfId="4086" priority="1250" operator="containsText" text="－">
      <formula>NOT(ISERROR(SEARCH("－",F77)))</formula>
    </cfRule>
  </conditionalFormatting>
  <conditionalFormatting sqref="F84:AJ87">
    <cfRule type="containsText" dxfId="4085" priority="1245" operator="containsText" text="退">
      <formula>NOT(ISERROR(SEARCH("退",F84)))</formula>
    </cfRule>
    <cfRule type="containsText" dxfId="4084" priority="1246" operator="containsText" text="入">
      <formula>NOT(ISERROR(SEARCH("入",F84)))</formula>
    </cfRule>
    <cfRule type="containsText" dxfId="4083" priority="1247" operator="containsText" text="入,退">
      <formula>NOT(ISERROR(SEARCH("入,退",F84)))</formula>
    </cfRule>
    <cfRule type="containsText" dxfId="4082" priority="1248" operator="containsText" text="入,退">
      <formula>NOT(ISERROR(SEARCH("入,退",F84)))</formula>
    </cfRule>
    <cfRule type="cellIs" dxfId="4081" priority="1249" operator="equal">
      <formula>"休"</formula>
    </cfRule>
  </conditionalFormatting>
  <conditionalFormatting sqref="F84:AJ87">
    <cfRule type="containsText" dxfId="4080" priority="1244" operator="containsText" text="外">
      <formula>NOT(ISERROR(SEARCH("外",F84)))</formula>
    </cfRule>
  </conditionalFormatting>
  <conditionalFormatting sqref="F84:AJ87">
    <cfRule type="containsText" dxfId="4079" priority="1243" operator="containsText" text="－">
      <formula>NOT(ISERROR(SEARCH("－",F84)))</formula>
    </cfRule>
  </conditionalFormatting>
  <conditionalFormatting sqref="F89:AJ92">
    <cfRule type="containsText" dxfId="4078" priority="1238" operator="containsText" text="退">
      <formula>NOT(ISERROR(SEARCH("退",F89)))</formula>
    </cfRule>
    <cfRule type="containsText" dxfId="4077" priority="1239" operator="containsText" text="入">
      <formula>NOT(ISERROR(SEARCH("入",F89)))</formula>
    </cfRule>
    <cfRule type="containsText" dxfId="4076" priority="1240" operator="containsText" text="入,退">
      <formula>NOT(ISERROR(SEARCH("入,退",F89)))</formula>
    </cfRule>
    <cfRule type="containsText" dxfId="4075" priority="1241" operator="containsText" text="入,退">
      <formula>NOT(ISERROR(SEARCH("入,退",F89)))</formula>
    </cfRule>
    <cfRule type="cellIs" dxfId="4074" priority="1242" operator="equal">
      <formula>"休"</formula>
    </cfRule>
  </conditionalFormatting>
  <conditionalFormatting sqref="F89:AJ92">
    <cfRule type="containsText" dxfId="4073" priority="1237" operator="containsText" text="外">
      <formula>NOT(ISERROR(SEARCH("外",F89)))</formula>
    </cfRule>
  </conditionalFormatting>
  <conditionalFormatting sqref="F89:AJ92">
    <cfRule type="containsText" dxfId="4072" priority="1236" operator="containsText" text="－">
      <formula>NOT(ISERROR(SEARCH("－",F89)))</formula>
    </cfRule>
  </conditionalFormatting>
  <conditionalFormatting sqref="K53:L53">
    <cfRule type="containsText" dxfId="4071" priority="1231" operator="containsText" text="退">
      <formula>NOT(ISERROR(SEARCH("退",K53)))</formula>
    </cfRule>
    <cfRule type="containsText" dxfId="4070" priority="1232" operator="containsText" text="入">
      <formula>NOT(ISERROR(SEARCH("入",K53)))</formula>
    </cfRule>
    <cfRule type="containsText" dxfId="4069" priority="1233" operator="containsText" text="入,退">
      <formula>NOT(ISERROR(SEARCH("入,退",K53)))</formula>
    </cfRule>
    <cfRule type="containsText" dxfId="4068" priority="1234" operator="containsText" text="入,退">
      <formula>NOT(ISERROR(SEARCH("入,退",K53)))</formula>
    </cfRule>
    <cfRule type="cellIs" dxfId="4067" priority="1235" operator="equal">
      <formula>"休"</formula>
    </cfRule>
  </conditionalFormatting>
  <conditionalFormatting sqref="K53:L53">
    <cfRule type="containsText" dxfId="4066" priority="1230" operator="containsText" text="外">
      <formula>NOT(ISERROR(SEARCH("外",K53)))</formula>
    </cfRule>
  </conditionalFormatting>
  <conditionalFormatting sqref="K53:L53">
    <cfRule type="containsText" dxfId="4065" priority="1229" operator="containsText" text="－">
      <formula>NOT(ISERROR(SEARCH("－",K53)))</formula>
    </cfRule>
  </conditionalFormatting>
  <conditionalFormatting sqref="R53:S53">
    <cfRule type="containsText" dxfId="4064" priority="1224" operator="containsText" text="退">
      <formula>NOT(ISERROR(SEARCH("退",R53)))</formula>
    </cfRule>
    <cfRule type="containsText" dxfId="4063" priority="1225" operator="containsText" text="入">
      <formula>NOT(ISERROR(SEARCH("入",R53)))</formula>
    </cfRule>
    <cfRule type="containsText" dxfId="4062" priority="1226" operator="containsText" text="入,退">
      <formula>NOT(ISERROR(SEARCH("入,退",R53)))</formula>
    </cfRule>
    <cfRule type="containsText" dxfId="4061" priority="1227" operator="containsText" text="入,退">
      <formula>NOT(ISERROR(SEARCH("入,退",R53)))</formula>
    </cfRule>
    <cfRule type="cellIs" dxfId="4060" priority="1228" operator="equal">
      <formula>"休"</formula>
    </cfRule>
  </conditionalFormatting>
  <conditionalFormatting sqref="R53:S53">
    <cfRule type="containsText" dxfId="4059" priority="1223" operator="containsText" text="外">
      <formula>NOT(ISERROR(SEARCH("外",R53)))</formula>
    </cfRule>
  </conditionalFormatting>
  <conditionalFormatting sqref="R53:S53">
    <cfRule type="containsText" dxfId="4058" priority="1222" operator="containsText" text="－">
      <formula>NOT(ISERROR(SEARCH("－",R53)))</formula>
    </cfRule>
  </conditionalFormatting>
  <conditionalFormatting sqref="Y53:Z53">
    <cfRule type="containsText" dxfId="4057" priority="1217" operator="containsText" text="退">
      <formula>NOT(ISERROR(SEARCH("退",Y53)))</formula>
    </cfRule>
    <cfRule type="containsText" dxfId="4056" priority="1218" operator="containsText" text="入">
      <formula>NOT(ISERROR(SEARCH("入",Y53)))</formula>
    </cfRule>
    <cfRule type="containsText" dxfId="4055" priority="1219" operator="containsText" text="入,退">
      <formula>NOT(ISERROR(SEARCH("入,退",Y53)))</formula>
    </cfRule>
    <cfRule type="containsText" dxfId="4054" priority="1220" operator="containsText" text="入,退">
      <formula>NOT(ISERROR(SEARCH("入,退",Y53)))</formula>
    </cfRule>
    <cfRule type="cellIs" dxfId="4053" priority="1221" operator="equal">
      <formula>"休"</formula>
    </cfRule>
  </conditionalFormatting>
  <conditionalFormatting sqref="Y53:Z53">
    <cfRule type="containsText" dxfId="4052" priority="1216" operator="containsText" text="外">
      <formula>NOT(ISERROR(SEARCH("外",Y53)))</formula>
    </cfRule>
  </conditionalFormatting>
  <conditionalFormatting sqref="Y53:Z53">
    <cfRule type="containsText" dxfId="4051" priority="1215" operator="containsText" text="－">
      <formula>NOT(ISERROR(SEARCH("－",Y53)))</formula>
    </cfRule>
  </conditionalFormatting>
  <conditionalFormatting sqref="AF53:AG53">
    <cfRule type="containsText" dxfId="4050" priority="1210" operator="containsText" text="退">
      <formula>NOT(ISERROR(SEARCH("退",AF53)))</formula>
    </cfRule>
    <cfRule type="containsText" dxfId="4049" priority="1211" operator="containsText" text="入">
      <formula>NOT(ISERROR(SEARCH("入",AF53)))</formula>
    </cfRule>
    <cfRule type="containsText" dxfId="4048" priority="1212" operator="containsText" text="入,退">
      <formula>NOT(ISERROR(SEARCH("入,退",AF53)))</formula>
    </cfRule>
    <cfRule type="containsText" dxfId="4047" priority="1213" operator="containsText" text="入,退">
      <formula>NOT(ISERROR(SEARCH("入,退",AF53)))</formula>
    </cfRule>
    <cfRule type="cellIs" dxfId="4046" priority="1214" operator="equal">
      <formula>"休"</formula>
    </cfRule>
  </conditionalFormatting>
  <conditionalFormatting sqref="AF53:AG53">
    <cfRule type="containsText" dxfId="4045" priority="1209" operator="containsText" text="外">
      <formula>NOT(ISERROR(SEARCH("外",AF53)))</formula>
    </cfRule>
  </conditionalFormatting>
  <conditionalFormatting sqref="AF53:AG53">
    <cfRule type="containsText" dxfId="4044" priority="1208" operator="containsText" text="－">
      <formula>NOT(ISERROR(SEARCH("－",AF53)))</formula>
    </cfRule>
  </conditionalFormatting>
  <conditionalFormatting sqref="I54:J54">
    <cfRule type="containsText" dxfId="4043" priority="1203" operator="containsText" text="退">
      <formula>NOT(ISERROR(SEARCH("退",I54)))</formula>
    </cfRule>
    <cfRule type="containsText" dxfId="4042" priority="1204" operator="containsText" text="入">
      <formula>NOT(ISERROR(SEARCH("入",I54)))</formula>
    </cfRule>
    <cfRule type="containsText" dxfId="4041" priority="1205" operator="containsText" text="入,退">
      <formula>NOT(ISERROR(SEARCH("入,退",I54)))</formula>
    </cfRule>
    <cfRule type="containsText" dxfId="4040" priority="1206" operator="containsText" text="入,退">
      <formula>NOT(ISERROR(SEARCH("入,退",I54)))</formula>
    </cfRule>
    <cfRule type="cellIs" dxfId="4039" priority="1207" operator="equal">
      <formula>"休"</formula>
    </cfRule>
  </conditionalFormatting>
  <conditionalFormatting sqref="I54:J54">
    <cfRule type="containsText" dxfId="4038" priority="1202" operator="containsText" text="外">
      <formula>NOT(ISERROR(SEARCH("外",I54)))</formula>
    </cfRule>
  </conditionalFormatting>
  <conditionalFormatting sqref="I54:J54">
    <cfRule type="containsText" dxfId="4037" priority="1201" operator="containsText" text="－">
      <formula>NOT(ISERROR(SEARCH("－",I54)))</formula>
    </cfRule>
  </conditionalFormatting>
  <conditionalFormatting sqref="P54:Q54">
    <cfRule type="containsText" dxfId="4036" priority="1196" operator="containsText" text="退">
      <formula>NOT(ISERROR(SEARCH("退",P54)))</formula>
    </cfRule>
    <cfRule type="containsText" dxfId="4035" priority="1197" operator="containsText" text="入">
      <formula>NOT(ISERROR(SEARCH("入",P54)))</formula>
    </cfRule>
    <cfRule type="containsText" dxfId="4034" priority="1198" operator="containsText" text="入,退">
      <formula>NOT(ISERROR(SEARCH("入,退",P54)))</formula>
    </cfRule>
    <cfRule type="containsText" dxfId="4033" priority="1199" operator="containsText" text="入,退">
      <formula>NOT(ISERROR(SEARCH("入,退",P54)))</formula>
    </cfRule>
    <cfRule type="cellIs" dxfId="4032" priority="1200" operator="equal">
      <formula>"休"</formula>
    </cfRule>
  </conditionalFormatting>
  <conditionalFormatting sqref="P54:Q54">
    <cfRule type="containsText" dxfId="4031" priority="1195" operator="containsText" text="外">
      <formula>NOT(ISERROR(SEARCH("外",P54)))</formula>
    </cfRule>
  </conditionalFormatting>
  <conditionalFormatting sqref="P54:Q54">
    <cfRule type="containsText" dxfId="4030" priority="1194" operator="containsText" text="－">
      <formula>NOT(ISERROR(SEARCH("－",P54)))</formula>
    </cfRule>
  </conditionalFormatting>
  <conditionalFormatting sqref="W54:X54">
    <cfRule type="containsText" dxfId="4029" priority="1189" operator="containsText" text="退">
      <formula>NOT(ISERROR(SEARCH("退",W54)))</formula>
    </cfRule>
    <cfRule type="containsText" dxfId="4028" priority="1190" operator="containsText" text="入">
      <formula>NOT(ISERROR(SEARCH("入",W54)))</formula>
    </cfRule>
    <cfRule type="containsText" dxfId="4027" priority="1191" operator="containsText" text="入,退">
      <formula>NOT(ISERROR(SEARCH("入,退",W54)))</formula>
    </cfRule>
    <cfRule type="containsText" dxfId="4026" priority="1192" operator="containsText" text="入,退">
      <formula>NOT(ISERROR(SEARCH("入,退",W54)))</formula>
    </cfRule>
    <cfRule type="cellIs" dxfId="4025" priority="1193" operator="equal">
      <formula>"休"</formula>
    </cfRule>
  </conditionalFormatting>
  <conditionalFormatting sqref="W54:X54">
    <cfRule type="containsText" dxfId="4024" priority="1188" operator="containsText" text="外">
      <formula>NOT(ISERROR(SEARCH("外",W54)))</formula>
    </cfRule>
  </conditionalFormatting>
  <conditionalFormatting sqref="W54:X54">
    <cfRule type="containsText" dxfId="4023" priority="1187" operator="containsText" text="－">
      <formula>NOT(ISERROR(SEARCH("－",W54)))</formula>
    </cfRule>
  </conditionalFormatting>
  <conditionalFormatting sqref="AD54:AE54">
    <cfRule type="containsText" dxfId="4022" priority="1182" operator="containsText" text="退">
      <formula>NOT(ISERROR(SEARCH("退",AD54)))</formula>
    </cfRule>
    <cfRule type="containsText" dxfId="4021" priority="1183" operator="containsText" text="入">
      <formula>NOT(ISERROR(SEARCH("入",AD54)))</formula>
    </cfRule>
    <cfRule type="containsText" dxfId="4020" priority="1184" operator="containsText" text="入,退">
      <formula>NOT(ISERROR(SEARCH("入,退",AD54)))</formula>
    </cfRule>
    <cfRule type="containsText" dxfId="4019" priority="1185" operator="containsText" text="入,退">
      <formula>NOT(ISERROR(SEARCH("入,退",AD54)))</formula>
    </cfRule>
    <cfRule type="cellIs" dxfId="4018" priority="1186" operator="equal">
      <formula>"休"</formula>
    </cfRule>
  </conditionalFormatting>
  <conditionalFormatting sqref="AD54:AE54">
    <cfRule type="containsText" dxfId="4017" priority="1181" operator="containsText" text="外">
      <formula>NOT(ISERROR(SEARCH("外",AD54)))</formula>
    </cfRule>
  </conditionalFormatting>
  <conditionalFormatting sqref="AD54:AE54">
    <cfRule type="containsText" dxfId="4016" priority="1180" operator="containsText" text="－">
      <formula>NOT(ISERROR(SEARCH("－",AD54)))</formula>
    </cfRule>
  </conditionalFormatting>
  <conditionalFormatting sqref="M55:N55">
    <cfRule type="containsText" dxfId="4015" priority="1175" operator="containsText" text="退">
      <formula>NOT(ISERROR(SEARCH("退",M55)))</formula>
    </cfRule>
    <cfRule type="containsText" dxfId="4014" priority="1176" operator="containsText" text="入">
      <formula>NOT(ISERROR(SEARCH("入",M55)))</formula>
    </cfRule>
    <cfRule type="containsText" dxfId="4013" priority="1177" operator="containsText" text="入,退">
      <formula>NOT(ISERROR(SEARCH("入,退",M55)))</formula>
    </cfRule>
    <cfRule type="containsText" dxfId="4012" priority="1178" operator="containsText" text="入,退">
      <formula>NOT(ISERROR(SEARCH("入,退",M55)))</formula>
    </cfRule>
    <cfRule type="cellIs" dxfId="4011" priority="1179" operator="equal">
      <formula>"休"</formula>
    </cfRule>
  </conditionalFormatting>
  <conditionalFormatting sqref="M55:N55">
    <cfRule type="containsText" dxfId="4010" priority="1174" operator="containsText" text="外">
      <formula>NOT(ISERROR(SEARCH("外",M55)))</formula>
    </cfRule>
  </conditionalFormatting>
  <conditionalFormatting sqref="M55:N55">
    <cfRule type="containsText" dxfId="4009" priority="1173" operator="containsText" text="－">
      <formula>NOT(ISERROR(SEARCH("－",M55)))</formula>
    </cfRule>
  </conditionalFormatting>
  <conditionalFormatting sqref="T55:U55">
    <cfRule type="containsText" dxfId="4008" priority="1168" operator="containsText" text="退">
      <formula>NOT(ISERROR(SEARCH("退",T55)))</formula>
    </cfRule>
    <cfRule type="containsText" dxfId="4007" priority="1169" operator="containsText" text="入">
      <formula>NOT(ISERROR(SEARCH("入",T55)))</formula>
    </cfRule>
    <cfRule type="containsText" dxfId="4006" priority="1170" operator="containsText" text="入,退">
      <formula>NOT(ISERROR(SEARCH("入,退",T55)))</formula>
    </cfRule>
    <cfRule type="containsText" dxfId="4005" priority="1171" operator="containsText" text="入,退">
      <formula>NOT(ISERROR(SEARCH("入,退",T55)))</formula>
    </cfRule>
    <cfRule type="cellIs" dxfId="4004" priority="1172" operator="equal">
      <formula>"休"</formula>
    </cfRule>
  </conditionalFormatting>
  <conditionalFormatting sqref="T55:U55">
    <cfRule type="containsText" dxfId="4003" priority="1167" operator="containsText" text="外">
      <formula>NOT(ISERROR(SEARCH("外",T55)))</formula>
    </cfRule>
  </conditionalFormatting>
  <conditionalFormatting sqref="T55:U55">
    <cfRule type="containsText" dxfId="4002" priority="1166" operator="containsText" text="－">
      <formula>NOT(ISERROR(SEARCH("－",T55)))</formula>
    </cfRule>
  </conditionalFormatting>
  <conditionalFormatting sqref="AA55:AB55">
    <cfRule type="containsText" dxfId="4001" priority="1161" operator="containsText" text="退">
      <formula>NOT(ISERROR(SEARCH("退",AA55)))</formula>
    </cfRule>
    <cfRule type="containsText" dxfId="4000" priority="1162" operator="containsText" text="入">
      <formula>NOT(ISERROR(SEARCH("入",AA55)))</formula>
    </cfRule>
    <cfRule type="containsText" dxfId="3999" priority="1163" operator="containsText" text="入,退">
      <formula>NOT(ISERROR(SEARCH("入,退",AA55)))</formula>
    </cfRule>
    <cfRule type="containsText" dxfId="3998" priority="1164" operator="containsText" text="入,退">
      <formula>NOT(ISERROR(SEARCH("入,退",AA55)))</formula>
    </cfRule>
    <cfRule type="cellIs" dxfId="3997" priority="1165" operator="equal">
      <formula>"休"</formula>
    </cfRule>
  </conditionalFormatting>
  <conditionalFormatting sqref="AA55:AB55">
    <cfRule type="containsText" dxfId="3996" priority="1160" operator="containsText" text="外">
      <formula>NOT(ISERROR(SEARCH("外",AA55)))</formula>
    </cfRule>
  </conditionalFormatting>
  <conditionalFormatting sqref="AA55:AB55">
    <cfRule type="containsText" dxfId="3995" priority="1159" operator="containsText" text="－">
      <formula>NOT(ISERROR(SEARCH("－",AA55)))</formula>
    </cfRule>
  </conditionalFormatting>
  <conditionalFormatting sqref="AH55:AI55">
    <cfRule type="containsText" dxfId="3994" priority="1154" operator="containsText" text="退">
      <formula>NOT(ISERROR(SEARCH("退",AH55)))</formula>
    </cfRule>
    <cfRule type="containsText" dxfId="3993" priority="1155" operator="containsText" text="入">
      <formula>NOT(ISERROR(SEARCH("入",AH55)))</formula>
    </cfRule>
    <cfRule type="containsText" dxfId="3992" priority="1156" operator="containsText" text="入,退">
      <formula>NOT(ISERROR(SEARCH("入,退",AH55)))</formula>
    </cfRule>
    <cfRule type="containsText" dxfId="3991" priority="1157" operator="containsText" text="入,退">
      <formula>NOT(ISERROR(SEARCH("入,退",AH55)))</formula>
    </cfRule>
    <cfRule type="cellIs" dxfId="3990" priority="1158" operator="equal">
      <formula>"休"</formula>
    </cfRule>
  </conditionalFormatting>
  <conditionalFormatting sqref="AH55:AI55">
    <cfRule type="containsText" dxfId="3989" priority="1153" operator="containsText" text="外">
      <formula>NOT(ISERROR(SEARCH("外",AH55)))</formula>
    </cfRule>
  </conditionalFormatting>
  <conditionalFormatting sqref="AH55:AI55">
    <cfRule type="containsText" dxfId="3988" priority="1152" operator="containsText" text="－">
      <formula>NOT(ISERROR(SEARCH("－",AH55)))</formula>
    </cfRule>
  </conditionalFormatting>
  <conditionalFormatting sqref="Q65">
    <cfRule type="containsText" dxfId="3987" priority="1147" operator="containsText" text="退">
      <formula>NOT(ISERROR(SEARCH("退",Q65)))</formula>
    </cfRule>
    <cfRule type="containsText" dxfId="3986" priority="1148" operator="containsText" text="入">
      <formula>NOT(ISERROR(SEARCH("入",Q65)))</formula>
    </cfRule>
    <cfRule type="containsText" dxfId="3985" priority="1149" operator="containsText" text="入,退">
      <formula>NOT(ISERROR(SEARCH("入,退",Q65)))</formula>
    </cfRule>
    <cfRule type="containsText" dxfId="3984" priority="1150" operator="containsText" text="入,退">
      <formula>NOT(ISERROR(SEARCH("入,退",Q65)))</formula>
    </cfRule>
    <cfRule type="cellIs" dxfId="3983" priority="1151" operator="equal">
      <formula>"休"</formula>
    </cfRule>
  </conditionalFormatting>
  <conditionalFormatting sqref="Q65">
    <cfRule type="containsText" dxfId="3982" priority="1146" operator="containsText" text="外">
      <formula>NOT(ISERROR(SEARCH("外",Q65)))</formula>
    </cfRule>
  </conditionalFormatting>
  <conditionalFormatting sqref="Q65">
    <cfRule type="containsText" dxfId="3981" priority="1145" operator="containsText" text="－">
      <formula>NOT(ISERROR(SEARCH("－",Q65)))</formula>
    </cfRule>
  </conditionalFormatting>
  <conditionalFormatting sqref="P65">
    <cfRule type="containsText" dxfId="3980" priority="1140" operator="containsText" text="退">
      <formula>NOT(ISERROR(SEARCH("退",P65)))</formula>
    </cfRule>
    <cfRule type="containsText" dxfId="3979" priority="1141" operator="containsText" text="入">
      <formula>NOT(ISERROR(SEARCH("入",P65)))</formula>
    </cfRule>
    <cfRule type="containsText" dxfId="3978" priority="1142" operator="containsText" text="入,退">
      <formula>NOT(ISERROR(SEARCH("入,退",P65)))</formula>
    </cfRule>
    <cfRule type="containsText" dxfId="3977" priority="1143" operator="containsText" text="入,退">
      <formula>NOT(ISERROR(SEARCH("入,退",P65)))</formula>
    </cfRule>
    <cfRule type="cellIs" dxfId="3976" priority="1144" operator="equal">
      <formula>"休"</formula>
    </cfRule>
  </conditionalFormatting>
  <conditionalFormatting sqref="P65">
    <cfRule type="containsText" dxfId="3975" priority="1139" operator="containsText" text="外">
      <formula>NOT(ISERROR(SEARCH("外",P65)))</formula>
    </cfRule>
  </conditionalFormatting>
  <conditionalFormatting sqref="P65">
    <cfRule type="containsText" dxfId="3974" priority="1138" operator="containsText" text="－">
      <formula>NOT(ISERROR(SEARCH("－",P65)))</formula>
    </cfRule>
  </conditionalFormatting>
  <conditionalFormatting sqref="X65">
    <cfRule type="containsText" dxfId="3973" priority="1133" operator="containsText" text="退">
      <formula>NOT(ISERROR(SEARCH("退",X65)))</formula>
    </cfRule>
    <cfRule type="containsText" dxfId="3972" priority="1134" operator="containsText" text="入">
      <formula>NOT(ISERROR(SEARCH("入",X65)))</formula>
    </cfRule>
    <cfRule type="containsText" dxfId="3971" priority="1135" operator="containsText" text="入,退">
      <formula>NOT(ISERROR(SEARCH("入,退",X65)))</formula>
    </cfRule>
    <cfRule type="containsText" dxfId="3970" priority="1136" operator="containsText" text="入,退">
      <formula>NOT(ISERROR(SEARCH("入,退",X65)))</formula>
    </cfRule>
    <cfRule type="cellIs" dxfId="3969" priority="1137" operator="equal">
      <formula>"休"</formula>
    </cfRule>
  </conditionalFormatting>
  <conditionalFormatting sqref="X65">
    <cfRule type="containsText" dxfId="3968" priority="1132" operator="containsText" text="外">
      <formula>NOT(ISERROR(SEARCH("外",X65)))</formula>
    </cfRule>
  </conditionalFormatting>
  <conditionalFormatting sqref="X65">
    <cfRule type="containsText" dxfId="3967" priority="1131" operator="containsText" text="－">
      <formula>NOT(ISERROR(SEARCH("－",X65)))</formula>
    </cfRule>
  </conditionalFormatting>
  <conditionalFormatting sqref="W65">
    <cfRule type="containsText" dxfId="3966" priority="1126" operator="containsText" text="退">
      <formula>NOT(ISERROR(SEARCH("退",W65)))</formula>
    </cfRule>
    <cfRule type="containsText" dxfId="3965" priority="1127" operator="containsText" text="入">
      <formula>NOT(ISERROR(SEARCH("入",W65)))</formula>
    </cfRule>
    <cfRule type="containsText" dxfId="3964" priority="1128" operator="containsText" text="入,退">
      <formula>NOT(ISERROR(SEARCH("入,退",W65)))</formula>
    </cfRule>
    <cfRule type="containsText" dxfId="3963" priority="1129" operator="containsText" text="入,退">
      <formula>NOT(ISERROR(SEARCH("入,退",W65)))</formula>
    </cfRule>
    <cfRule type="cellIs" dxfId="3962" priority="1130" operator="equal">
      <formula>"休"</formula>
    </cfRule>
  </conditionalFormatting>
  <conditionalFormatting sqref="W65">
    <cfRule type="containsText" dxfId="3961" priority="1125" operator="containsText" text="外">
      <formula>NOT(ISERROR(SEARCH("外",W65)))</formula>
    </cfRule>
  </conditionalFormatting>
  <conditionalFormatting sqref="W65">
    <cfRule type="containsText" dxfId="3960" priority="1124" operator="containsText" text="－">
      <formula>NOT(ISERROR(SEARCH("－",W65)))</formula>
    </cfRule>
  </conditionalFormatting>
  <conditionalFormatting sqref="AE65">
    <cfRule type="containsText" dxfId="3959" priority="1119" operator="containsText" text="退">
      <formula>NOT(ISERROR(SEARCH("退",AE65)))</formula>
    </cfRule>
    <cfRule type="containsText" dxfId="3958" priority="1120" operator="containsText" text="入">
      <formula>NOT(ISERROR(SEARCH("入",AE65)))</formula>
    </cfRule>
    <cfRule type="containsText" dxfId="3957" priority="1121" operator="containsText" text="入,退">
      <formula>NOT(ISERROR(SEARCH("入,退",AE65)))</formula>
    </cfRule>
    <cfRule type="containsText" dxfId="3956" priority="1122" operator="containsText" text="入,退">
      <formula>NOT(ISERROR(SEARCH("入,退",AE65)))</formula>
    </cfRule>
    <cfRule type="cellIs" dxfId="3955" priority="1123" operator="equal">
      <formula>"休"</formula>
    </cfRule>
  </conditionalFormatting>
  <conditionalFormatting sqref="AE65">
    <cfRule type="containsText" dxfId="3954" priority="1118" operator="containsText" text="外">
      <formula>NOT(ISERROR(SEARCH("外",AE65)))</formula>
    </cfRule>
  </conditionalFormatting>
  <conditionalFormatting sqref="AE65">
    <cfRule type="containsText" dxfId="3953" priority="1117" operator="containsText" text="－">
      <formula>NOT(ISERROR(SEARCH("－",AE65)))</formula>
    </cfRule>
  </conditionalFormatting>
  <conditionalFormatting sqref="AD65">
    <cfRule type="containsText" dxfId="3952" priority="1112" operator="containsText" text="退">
      <formula>NOT(ISERROR(SEARCH("退",AD65)))</formula>
    </cfRule>
    <cfRule type="containsText" dxfId="3951" priority="1113" operator="containsText" text="入">
      <formula>NOT(ISERROR(SEARCH("入",AD65)))</formula>
    </cfRule>
    <cfRule type="containsText" dxfId="3950" priority="1114" operator="containsText" text="入,退">
      <formula>NOT(ISERROR(SEARCH("入,退",AD65)))</formula>
    </cfRule>
    <cfRule type="containsText" dxfId="3949" priority="1115" operator="containsText" text="入,退">
      <formula>NOT(ISERROR(SEARCH("入,退",AD65)))</formula>
    </cfRule>
    <cfRule type="cellIs" dxfId="3948" priority="1116" operator="equal">
      <formula>"休"</formula>
    </cfRule>
  </conditionalFormatting>
  <conditionalFormatting sqref="AD65">
    <cfRule type="containsText" dxfId="3947" priority="1111" operator="containsText" text="外">
      <formula>NOT(ISERROR(SEARCH("外",AD65)))</formula>
    </cfRule>
  </conditionalFormatting>
  <conditionalFormatting sqref="AD65">
    <cfRule type="containsText" dxfId="3946" priority="1110" operator="containsText" text="－">
      <formula>NOT(ISERROR(SEARCH("－",AD65)))</formula>
    </cfRule>
  </conditionalFormatting>
  <conditionalFormatting sqref="AJ65">
    <cfRule type="containsText" dxfId="3945" priority="1105" operator="containsText" text="退">
      <formula>NOT(ISERROR(SEARCH("退",AJ65)))</formula>
    </cfRule>
    <cfRule type="containsText" dxfId="3944" priority="1106" operator="containsText" text="入">
      <formula>NOT(ISERROR(SEARCH("入",AJ65)))</formula>
    </cfRule>
    <cfRule type="containsText" dxfId="3943" priority="1107" operator="containsText" text="入,退">
      <formula>NOT(ISERROR(SEARCH("入,退",AJ65)))</formula>
    </cfRule>
    <cfRule type="containsText" dxfId="3942" priority="1108" operator="containsText" text="入,退">
      <formula>NOT(ISERROR(SEARCH("入,退",AJ65)))</formula>
    </cfRule>
    <cfRule type="cellIs" dxfId="3941" priority="1109" operator="equal">
      <formula>"休"</formula>
    </cfRule>
  </conditionalFormatting>
  <conditionalFormatting sqref="AJ65">
    <cfRule type="containsText" dxfId="3940" priority="1104" operator="containsText" text="外">
      <formula>NOT(ISERROR(SEARCH("外",AJ65)))</formula>
    </cfRule>
  </conditionalFormatting>
  <conditionalFormatting sqref="AJ65">
    <cfRule type="containsText" dxfId="3939" priority="1103" operator="containsText" text="－">
      <formula>NOT(ISERROR(SEARCH("－",AJ65)))</formula>
    </cfRule>
  </conditionalFormatting>
  <conditionalFormatting sqref="AI65">
    <cfRule type="containsText" dxfId="3938" priority="1098" operator="containsText" text="退">
      <formula>NOT(ISERROR(SEARCH("退",AI65)))</formula>
    </cfRule>
    <cfRule type="containsText" dxfId="3937" priority="1099" operator="containsText" text="入">
      <formula>NOT(ISERROR(SEARCH("入",AI65)))</formula>
    </cfRule>
    <cfRule type="containsText" dxfId="3936" priority="1100" operator="containsText" text="入,退">
      <formula>NOT(ISERROR(SEARCH("入,退",AI65)))</formula>
    </cfRule>
    <cfRule type="containsText" dxfId="3935" priority="1101" operator="containsText" text="入,退">
      <formula>NOT(ISERROR(SEARCH("入,退",AI65)))</formula>
    </cfRule>
    <cfRule type="cellIs" dxfId="3934" priority="1102" operator="equal">
      <formula>"休"</formula>
    </cfRule>
  </conditionalFormatting>
  <conditionalFormatting sqref="AI65">
    <cfRule type="containsText" dxfId="3933" priority="1097" operator="containsText" text="外">
      <formula>NOT(ISERROR(SEARCH("外",AI65)))</formula>
    </cfRule>
  </conditionalFormatting>
  <conditionalFormatting sqref="AI65">
    <cfRule type="containsText" dxfId="3932" priority="1096" operator="containsText" text="－">
      <formula>NOT(ISERROR(SEARCH("－",AI65)))</formula>
    </cfRule>
  </conditionalFormatting>
  <conditionalFormatting sqref="AJ36:AJ39">
    <cfRule type="containsText" dxfId="3931" priority="1091" operator="containsText" text="退">
      <formula>NOT(ISERROR(SEARCH("退",AJ36)))</formula>
    </cfRule>
    <cfRule type="containsText" dxfId="3930" priority="1092" operator="containsText" text="入">
      <formula>NOT(ISERROR(SEARCH("入",AJ36)))</formula>
    </cfRule>
    <cfRule type="containsText" dxfId="3929" priority="1093" operator="containsText" text="入,退">
      <formula>NOT(ISERROR(SEARCH("入,退",AJ36)))</formula>
    </cfRule>
    <cfRule type="containsText" dxfId="3928" priority="1094" operator="containsText" text="入,退">
      <formula>NOT(ISERROR(SEARCH("入,退",AJ36)))</formula>
    </cfRule>
    <cfRule type="cellIs" dxfId="3927" priority="1095" operator="equal">
      <formula>"休"</formula>
    </cfRule>
  </conditionalFormatting>
  <conditionalFormatting sqref="AJ36:AJ39">
    <cfRule type="containsText" dxfId="3926" priority="1090" operator="containsText" text="外">
      <formula>NOT(ISERROR(SEARCH("外",AJ36)))</formula>
    </cfRule>
  </conditionalFormatting>
  <conditionalFormatting sqref="AJ38">
    <cfRule type="containsText" dxfId="3925" priority="1089" operator="containsText" text="－">
      <formula>NOT(ISERROR(SEARCH("－",AJ38)))</formula>
    </cfRule>
  </conditionalFormatting>
  <conditionalFormatting sqref="AJ36:AJ39">
    <cfRule type="containsText" dxfId="3924" priority="1088" operator="containsText" text="－">
      <formula>NOT(ISERROR(SEARCH("－",AJ36)))</formula>
    </cfRule>
  </conditionalFormatting>
  <conditionalFormatting sqref="F53:F54 F56:F58">
    <cfRule type="containsText" dxfId="3923" priority="1083" operator="containsText" text="退">
      <formula>NOT(ISERROR(SEARCH("退",F53)))</formula>
    </cfRule>
    <cfRule type="containsText" dxfId="3922" priority="1084" operator="containsText" text="入">
      <formula>NOT(ISERROR(SEARCH("入",F53)))</formula>
    </cfRule>
    <cfRule type="containsText" dxfId="3921" priority="1085" operator="containsText" text="入,退">
      <formula>NOT(ISERROR(SEARCH("入,退",F53)))</formula>
    </cfRule>
    <cfRule type="containsText" dxfId="3920" priority="1086" operator="containsText" text="入,退">
      <formula>NOT(ISERROR(SEARCH("入,退",F53)))</formula>
    </cfRule>
    <cfRule type="cellIs" dxfId="3919" priority="1087" operator="equal">
      <formula>"休"</formula>
    </cfRule>
  </conditionalFormatting>
  <conditionalFormatting sqref="F53:F54 F56:F58">
    <cfRule type="containsText" dxfId="3918" priority="1082" operator="containsText" text="外">
      <formula>NOT(ISERROR(SEARCH("外",F53)))</formula>
    </cfRule>
  </conditionalFormatting>
  <conditionalFormatting sqref="F57">
    <cfRule type="containsText" dxfId="3917" priority="1081" operator="containsText" text="－">
      <formula>NOT(ISERROR(SEARCH("－",F57)))</formula>
    </cfRule>
  </conditionalFormatting>
  <conditionalFormatting sqref="F53:F54 F56:F58">
    <cfRule type="containsText" dxfId="3916" priority="1080" operator="containsText" text="－">
      <formula>NOT(ISERROR(SEARCH("－",F53)))</formula>
    </cfRule>
  </conditionalFormatting>
  <conditionalFormatting sqref="F59">
    <cfRule type="containsText" dxfId="3915" priority="1078" operator="containsText" text="日">
      <formula>NOT(ISERROR(SEARCH("日",F59)))</formula>
    </cfRule>
    <cfRule type="containsText" dxfId="3914" priority="1079" operator="containsText" text="土">
      <formula>NOT(ISERROR(SEARCH("土",F59)))</formula>
    </cfRule>
  </conditionalFormatting>
  <conditionalFormatting sqref="F59">
    <cfRule type="containsText" dxfId="3913" priority="1071" operator="containsText" text="その他">
      <formula>NOT(ISERROR(SEARCH("その他",F59)))</formula>
    </cfRule>
    <cfRule type="containsText" dxfId="3912" priority="1072" operator="containsText" text="冬休">
      <formula>NOT(ISERROR(SEARCH("冬休",F59)))</formula>
    </cfRule>
    <cfRule type="containsText" dxfId="3911" priority="1073" operator="containsText" text="夏休">
      <formula>NOT(ISERROR(SEARCH("夏休",F59)))</formula>
    </cfRule>
    <cfRule type="containsText" dxfId="3910" priority="1074" operator="containsText" text="製作">
      <formula>NOT(ISERROR(SEARCH("製作",F59)))</formula>
    </cfRule>
    <cfRule type="cellIs" dxfId="3909" priority="1075" operator="equal">
      <formula>"中止,製作"</formula>
    </cfRule>
    <cfRule type="containsText" dxfId="3908" priority="1076" operator="containsText" text="中止,製作,夏休,冬休,その他">
      <formula>NOT(ISERROR(SEARCH("中止,製作,夏休,冬休,その他",F59)))</formula>
    </cfRule>
    <cfRule type="containsText" dxfId="3907" priority="1077" operator="containsText" text="中止">
      <formula>NOT(ISERROR(SEARCH("中止",F59)))</formula>
    </cfRule>
  </conditionalFormatting>
  <conditionalFormatting sqref="F64">
    <cfRule type="containsText" dxfId="3906" priority="1069" operator="containsText" text="日">
      <formula>NOT(ISERROR(SEARCH("日",F64)))</formula>
    </cfRule>
    <cfRule type="containsText" dxfId="3905" priority="1070" operator="containsText" text="土">
      <formula>NOT(ISERROR(SEARCH("土",F64)))</formula>
    </cfRule>
  </conditionalFormatting>
  <conditionalFormatting sqref="F64">
    <cfRule type="containsText" dxfId="3904" priority="1062" operator="containsText" text="その他">
      <formula>NOT(ISERROR(SEARCH("その他",F64)))</formula>
    </cfRule>
    <cfRule type="containsText" dxfId="3903" priority="1063" operator="containsText" text="冬休">
      <formula>NOT(ISERROR(SEARCH("冬休",F64)))</formula>
    </cfRule>
    <cfRule type="containsText" dxfId="3902" priority="1064" operator="containsText" text="夏休">
      <formula>NOT(ISERROR(SEARCH("夏休",F64)))</formula>
    </cfRule>
    <cfRule type="containsText" dxfId="3901" priority="1065" operator="containsText" text="製作">
      <formula>NOT(ISERROR(SEARCH("製作",F64)))</formula>
    </cfRule>
    <cfRule type="cellIs" dxfId="3900" priority="1066" operator="equal">
      <formula>"中止,製作"</formula>
    </cfRule>
    <cfRule type="containsText" dxfId="3899" priority="1067" operator="containsText" text="中止,製作,夏休,冬休,その他">
      <formula>NOT(ISERROR(SEARCH("中止,製作,夏休,冬休,その他",F64)))</formula>
    </cfRule>
    <cfRule type="containsText" dxfId="3898" priority="1068" operator="containsText" text="中止">
      <formula>NOT(ISERROR(SEARCH("中止",F64)))</formula>
    </cfRule>
  </conditionalFormatting>
  <conditionalFormatting sqref="F65:F68">
    <cfRule type="containsText" dxfId="3897" priority="1057" operator="containsText" text="退">
      <formula>NOT(ISERROR(SEARCH("退",F65)))</formula>
    </cfRule>
    <cfRule type="containsText" dxfId="3896" priority="1058" operator="containsText" text="入">
      <formula>NOT(ISERROR(SEARCH("入",F65)))</formula>
    </cfRule>
    <cfRule type="containsText" dxfId="3895" priority="1059" operator="containsText" text="入,退">
      <formula>NOT(ISERROR(SEARCH("入,退",F65)))</formula>
    </cfRule>
    <cfRule type="containsText" dxfId="3894" priority="1060" operator="containsText" text="入,退">
      <formula>NOT(ISERROR(SEARCH("入,退",F65)))</formula>
    </cfRule>
    <cfRule type="cellIs" dxfId="3893" priority="1061" operator="equal">
      <formula>"休"</formula>
    </cfRule>
  </conditionalFormatting>
  <conditionalFormatting sqref="F65:F68">
    <cfRule type="containsText" dxfId="3892" priority="1056" operator="containsText" text="外">
      <formula>NOT(ISERROR(SEARCH("外",F65)))</formula>
    </cfRule>
  </conditionalFormatting>
  <conditionalFormatting sqref="F65:F68">
    <cfRule type="containsText" dxfId="3891" priority="1055" operator="containsText" text="－">
      <formula>NOT(ISERROR(SEARCH("－",F65)))</formula>
    </cfRule>
  </conditionalFormatting>
  <conditionalFormatting sqref="F62:F63">
    <cfRule type="containsText" dxfId="3890" priority="1050" operator="containsText" text="退">
      <formula>NOT(ISERROR(SEARCH("退",F62)))</formula>
    </cfRule>
    <cfRule type="containsText" dxfId="3889" priority="1051" operator="containsText" text="入">
      <formula>NOT(ISERROR(SEARCH("入",F62)))</formula>
    </cfRule>
    <cfRule type="containsText" dxfId="3888" priority="1052" operator="containsText" text="入,退">
      <formula>NOT(ISERROR(SEARCH("入,退",F62)))</formula>
    </cfRule>
    <cfRule type="containsText" dxfId="3887" priority="1053" operator="containsText" text="入,退">
      <formula>NOT(ISERROR(SEARCH("入,退",F62)))</formula>
    </cfRule>
    <cfRule type="cellIs" dxfId="3886" priority="1054" operator="equal">
      <formula>"休"</formula>
    </cfRule>
  </conditionalFormatting>
  <conditionalFormatting sqref="F62:F63">
    <cfRule type="containsText" dxfId="3885" priority="1049" operator="containsText" text="外">
      <formula>NOT(ISERROR(SEARCH("外",F62)))</formula>
    </cfRule>
  </conditionalFormatting>
  <conditionalFormatting sqref="F62">
    <cfRule type="containsText" dxfId="3884" priority="1048" operator="containsText" text="－">
      <formula>NOT(ISERROR(SEARCH("－",F62)))</formula>
    </cfRule>
  </conditionalFormatting>
  <conditionalFormatting sqref="F62:F63">
    <cfRule type="containsText" dxfId="3883" priority="1047" operator="containsText" text="－">
      <formula>NOT(ISERROR(SEARCH("－",F62)))</formula>
    </cfRule>
  </conditionalFormatting>
  <conditionalFormatting sqref="G53:G54 G56:G58">
    <cfRule type="containsText" dxfId="3882" priority="1042" operator="containsText" text="退">
      <formula>NOT(ISERROR(SEARCH("退",G53)))</formula>
    </cfRule>
    <cfRule type="containsText" dxfId="3881" priority="1043" operator="containsText" text="入">
      <formula>NOT(ISERROR(SEARCH("入",G53)))</formula>
    </cfRule>
    <cfRule type="containsText" dxfId="3880" priority="1044" operator="containsText" text="入,退">
      <formula>NOT(ISERROR(SEARCH("入,退",G53)))</formula>
    </cfRule>
    <cfRule type="containsText" dxfId="3879" priority="1045" operator="containsText" text="入,退">
      <formula>NOT(ISERROR(SEARCH("入,退",G53)))</formula>
    </cfRule>
    <cfRule type="cellIs" dxfId="3878" priority="1046" operator="equal">
      <formula>"休"</formula>
    </cfRule>
  </conditionalFormatting>
  <conditionalFormatting sqref="G53:G54 G56:G58">
    <cfRule type="containsText" dxfId="3877" priority="1041" operator="containsText" text="外">
      <formula>NOT(ISERROR(SEARCH("外",G53)))</formula>
    </cfRule>
  </conditionalFormatting>
  <conditionalFormatting sqref="G57">
    <cfRule type="containsText" dxfId="3876" priority="1040" operator="containsText" text="－">
      <formula>NOT(ISERROR(SEARCH("－",G57)))</formula>
    </cfRule>
  </conditionalFormatting>
  <conditionalFormatting sqref="G53:G54 G56:G58">
    <cfRule type="containsText" dxfId="3875" priority="1039" operator="containsText" text="－">
      <formula>NOT(ISERROR(SEARCH("－",G53)))</formula>
    </cfRule>
  </conditionalFormatting>
  <conditionalFormatting sqref="G59">
    <cfRule type="containsText" dxfId="3874" priority="1037" operator="containsText" text="日">
      <formula>NOT(ISERROR(SEARCH("日",G59)))</formula>
    </cfRule>
    <cfRule type="containsText" dxfId="3873" priority="1038" operator="containsText" text="土">
      <formula>NOT(ISERROR(SEARCH("土",G59)))</formula>
    </cfRule>
  </conditionalFormatting>
  <conditionalFormatting sqref="G59">
    <cfRule type="containsText" dxfId="3872" priority="1030" operator="containsText" text="その他">
      <formula>NOT(ISERROR(SEARCH("その他",G59)))</formula>
    </cfRule>
    <cfRule type="containsText" dxfId="3871" priority="1031" operator="containsText" text="冬休">
      <formula>NOT(ISERROR(SEARCH("冬休",G59)))</formula>
    </cfRule>
    <cfRule type="containsText" dxfId="3870" priority="1032" operator="containsText" text="夏休">
      <formula>NOT(ISERROR(SEARCH("夏休",G59)))</formula>
    </cfRule>
    <cfRule type="containsText" dxfId="3869" priority="1033" operator="containsText" text="製作">
      <formula>NOT(ISERROR(SEARCH("製作",G59)))</formula>
    </cfRule>
    <cfRule type="cellIs" dxfId="3868" priority="1034" operator="equal">
      <formula>"中止,製作"</formula>
    </cfRule>
    <cfRule type="containsText" dxfId="3867" priority="1035" operator="containsText" text="中止,製作,夏休,冬休,その他">
      <formula>NOT(ISERROR(SEARCH("中止,製作,夏休,冬休,その他",G59)))</formula>
    </cfRule>
    <cfRule type="containsText" dxfId="3866" priority="1036" operator="containsText" text="中止">
      <formula>NOT(ISERROR(SEARCH("中止",G59)))</formula>
    </cfRule>
  </conditionalFormatting>
  <conditionalFormatting sqref="G64">
    <cfRule type="containsText" dxfId="3865" priority="1028" operator="containsText" text="日">
      <formula>NOT(ISERROR(SEARCH("日",G64)))</formula>
    </cfRule>
    <cfRule type="containsText" dxfId="3864" priority="1029" operator="containsText" text="土">
      <formula>NOT(ISERROR(SEARCH("土",G64)))</formula>
    </cfRule>
  </conditionalFormatting>
  <conditionalFormatting sqref="G64">
    <cfRule type="containsText" dxfId="3863" priority="1021" operator="containsText" text="その他">
      <formula>NOT(ISERROR(SEARCH("その他",G64)))</formula>
    </cfRule>
    <cfRule type="containsText" dxfId="3862" priority="1022" operator="containsText" text="冬休">
      <formula>NOT(ISERROR(SEARCH("冬休",G64)))</formula>
    </cfRule>
    <cfRule type="containsText" dxfId="3861" priority="1023" operator="containsText" text="夏休">
      <formula>NOT(ISERROR(SEARCH("夏休",G64)))</formula>
    </cfRule>
    <cfRule type="containsText" dxfId="3860" priority="1024" operator="containsText" text="製作">
      <formula>NOT(ISERROR(SEARCH("製作",G64)))</formula>
    </cfRule>
    <cfRule type="cellIs" dxfId="3859" priority="1025" operator="equal">
      <formula>"中止,製作"</formula>
    </cfRule>
    <cfRule type="containsText" dxfId="3858" priority="1026" operator="containsText" text="中止,製作,夏休,冬休,その他">
      <formula>NOT(ISERROR(SEARCH("中止,製作,夏休,冬休,その他",G64)))</formula>
    </cfRule>
    <cfRule type="containsText" dxfId="3857" priority="1027" operator="containsText" text="中止">
      <formula>NOT(ISERROR(SEARCH("中止",G64)))</formula>
    </cfRule>
  </conditionalFormatting>
  <conditionalFormatting sqref="G65:G68">
    <cfRule type="containsText" dxfId="3856" priority="1016" operator="containsText" text="退">
      <formula>NOT(ISERROR(SEARCH("退",G65)))</formula>
    </cfRule>
    <cfRule type="containsText" dxfId="3855" priority="1017" operator="containsText" text="入">
      <formula>NOT(ISERROR(SEARCH("入",G65)))</formula>
    </cfRule>
    <cfRule type="containsText" dxfId="3854" priority="1018" operator="containsText" text="入,退">
      <formula>NOT(ISERROR(SEARCH("入,退",G65)))</formula>
    </cfRule>
    <cfRule type="containsText" dxfId="3853" priority="1019" operator="containsText" text="入,退">
      <formula>NOT(ISERROR(SEARCH("入,退",G65)))</formula>
    </cfRule>
    <cfRule type="cellIs" dxfId="3852" priority="1020" operator="equal">
      <formula>"休"</formula>
    </cfRule>
  </conditionalFormatting>
  <conditionalFormatting sqref="G65:G68">
    <cfRule type="containsText" dxfId="3851" priority="1015" operator="containsText" text="外">
      <formula>NOT(ISERROR(SEARCH("外",G65)))</formula>
    </cfRule>
  </conditionalFormatting>
  <conditionalFormatting sqref="G65:G68">
    <cfRule type="containsText" dxfId="3850" priority="1014" operator="containsText" text="－">
      <formula>NOT(ISERROR(SEARCH("－",G65)))</formula>
    </cfRule>
  </conditionalFormatting>
  <conditionalFormatting sqref="G62:G63">
    <cfRule type="containsText" dxfId="3849" priority="1009" operator="containsText" text="退">
      <formula>NOT(ISERROR(SEARCH("退",G62)))</formula>
    </cfRule>
    <cfRule type="containsText" dxfId="3848" priority="1010" operator="containsText" text="入">
      <formula>NOT(ISERROR(SEARCH("入",G62)))</formula>
    </cfRule>
    <cfRule type="containsText" dxfId="3847" priority="1011" operator="containsText" text="入,退">
      <formula>NOT(ISERROR(SEARCH("入,退",G62)))</formula>
    </cfRule>
    <cfRule type="containsText" dxfId="3846" priority="1012" operator="containsText" text="入,退">
      <formula>NOT(ISERROR(SEARCH("入,退",G62)))</formula>
    </cfRule>
    <cfRule type="cellIs" dxfId="3845" priority="1013" operator="equal">
      <formula>"休"</formula>
    </cfRule>
  </conditionalFormatting>
  <conditionalFormatting sqref="G62:G63">
    <cfRule type="containsText" dxfId="3844" priority="1008" operator="containsText" text="外">
      <formula>NOT(ISERROR(SEARCH("外",G62)))</formula>
    </cfRule>
  </conditionalFormatting>
  <conditionalFormatting sqref="G62">
    <cfRule type="containsText" dxfId="3843" priority="1007" operator="containsText" text="－">
      <formula>NOT(ISERROR(SEARCH("－",G62)))</formula>
    </cfRule>
  </conditionalFormatting>
  <conditionalFormatting sqref="G62:G63">
    <cfRule type="containsText" dxfId="3842" priority="1006" operator="containsText" text="－">
      <formula>NOT(ISERROR(SEARCH("－",G62)))</formula>
    </cfRule>
  </conditionalFormatting>
  <conditionalFormatting sqref="AN40 AN45:AN52 AN69:AN76 AN93:AN100 AN117:AN124 AN141:AN148 AN165:AN172 AN189:AN196 AN213:AN220 AN237:AN244 AN261:AN268 AN285:AN292 AN309:AN316 AN333:AN340 AN357:AN364 AN381:AN388 AN405:AN412 AN429:AN436 AN453:AN460 AN477:AN484 AN501:AN508 AN525:AN1048576 AN1:AN35">
    <cfRule type="cellIs" dxfId="3841" priority="1005" operator="equal">
      <formula>0</formula>
    </cfRule>
  </conditionalFormatting>
  <conditionalFormatting sqref="AN36:AN39">
    <cfRule type="cellIs" dxfId="3840" priority="1004" operator="equal">
      <formula>0</formula>
    </cfRule>
  </conditionalFormatting>
  <conditionalFormatting sqref="AN41:AN44">
    <cfRule type="cellIs" dxfId="3839" priority="1003" operator="equal">
      <formula>0</formula>
    </cfRule>
  </conditionalFormatting>
  <conditionalFormatting sqref="AN64 AN53:AN59">
    <cfRule type="cellIs" dxfId="3838" priority="1002" operator="equal">
      <formula>0</formula>
    </cfRule>
  </conditionalFormatting>
  <conditionalFormatting sqref="AN60:AN63">
    <cfRule type="cellIs" dxfId="3837" priority="1001" operator="equal">
      <formula>0</formula>
    </cfRule>
  </conditionalFormatting>
  <conditionalFormatting sqref="AN65:AN68">
    <cfRule type="cellIs" dxfId="3836" priority="1000" operator="equal">
      <formula>0</formula>
    </cfRule>
  </conditionalFormatting>
  <conditionalFormatting sqref="AN88 AN77:AN83">
    <cfRule type="cellIs" dxfId="3835" priority="999" operator="equal">
      <formula>0</formula>
    </cfRule>
  </conditionalFormatting>
  <conditionalFormatting sqref="AN84:AN87">
    <cfRule type="cellIs" dxfId="3834" priority="998" operator="equal">
      <formula>0</formula>
    </cfRule>
  </conditionalFormatting>
  <conditionalFormatting sqref="AN89:AN92">
    <cfRule type="cellIs" dxfId="3833" priority="997" operator="equal">
      <formula>0</formula>
    </cfRule>
  </conditionalFormatting>
  <conditionalFormatting sqref="AN112 AN101:AN107">
    <cfRule type="cellIs" dxfId="3832" priority="996" operator="equal">
      <formula>0</formula>
    </cfRule>
  </conditionalFormatting>
  <conditionalFormatting sqref="AN108:AN111">
    <cfRule type="cellIs" dxfId="3831" priority="995" operator="equal">
      <formula>0</formula>
    </cfRule>
  </conditionalFormatting>
  <conditionalFormatting sqref="AN113:AN116">
    <cfRule type="cellIs" dxfId="3830" priority="994" operator="equal">
      <formula>0</formula>
    </cfRule>
  </conditionalFormatting>
  <conditionalFormatting sqref="AN136 AN125:AN131">
    <cfRule type="cellIs" dxfId="3829" priority="993" operator="equal">
      <formula>0</formula>
    </cfRule>
  </conditionalFormatting>
  <conditionalFormatting sqref="AN132:AN135">
    <cfRule type="cellIs" dxfId="3828" priority="992" operator="equal">
      <formula>0</formula>
    </cfRule>
  </conditionalFormatting>
  <conditionalFormatting sqref="AN137:AN140">
    <cfRule type="cellIs" dxfId="3827" priority="991" operator="equal">
      <formula>0</formula>
    </cfRule>
  </conditionalFormatting>
  <conditionalFormatting sqref="AN160 AN149:AN155">
    <cfRule type="cellIs" dxfId="3826" priority="990" operator="equal">
      <formula>0</formula>
    </cfRule>
  </conditionalFormatting>
  <conditionalFormatting sqref="AN156:AN159">
    <cfRule type="cellIs" dxfId="3825" priority="989" operator="equal">
      <formula>0</formula>
    </cfRule>
  </conditionalFormatting>
  <conditionalFormatting sqref="AN161:AN164">
    <cfRule type="cellIs" dxfId="3824" priority="988" operator="equal">
      <formula>0</formula>
    </cfRule>
  </conditionalFormatting>
  <conditionalFormatting sqref="AN184 AN173:AN179">
    <cfRule type="cellIs" dxfId="3823" priority="987" operator="equal">
      <formula>0</formula>
    </cfRule>
  </conditionalFormatting>
  <conditionalFormatting sqref="AN180:AN183">
    <cfRule type="cellIs" dxfId="3822" priority="986" operator="equal">
      <formula>0</formula>
    </cfRule>
  </conditionalFormatting>
  <conditionalFormatting sqref="AN185:AN188">
    <cfRule type="cellIs" dxfId="3821" priority="985" operator="equal">
      <formula>0</formula>
    </cfRule>
  </conditionalFormatting>
  <conditionalFormatting sqref="AN208 AN197:AN203">
    <cfRule type="cellIs" dxfId="3820" priority="984" operator="equal">
      <formula>0</formula>
    </cfRule>
  </conditionalFormatting>
  <conditionalFormatting sqref="AN204:AN207">
    <cfRule type="cellIs" dxfId="3819" priority="983" operator="equal">
      <formula>0</formula>
    </cfRule>
  </conditionalFormatting>
  <conditionalFormatting sqref="AN209:AN212">
    <cfRule type="cellIs" dxfId="3818" priority="982" operator="equal">
      <formula>0</formula>
    </cfRule>
  </conditionalFormatting>
  <conditionalFormatting sqref="AN232 AN221:AN227">
    <cfRule type="cellIs" dxfId="3817" priority="981" operator="equal">
      <formula>0</formula>
    </cfRule>
  </conditionalFormatting>
  <conditionalFormatting sqref="AN228:AN231">
    <cfRule type="cellIs" dxfId="3816" priority="980" operator="equal">
      <formula>0</formula>
    </cfRule>
  </conditionalFormatting>
  <conditionalFormatting sqref="AN233:AN236">
    <cfRule type="cellIs" dxfId="3815" priority="979" operator="equal">
      <formula>0</formula>
    </cfRule>
  </conditionalFormatting>
  <conditionalFormatting sqref="AN256 AN245:AN251">
    <cfRule type="cellIs" dxfId="3814" priority="978" operator="equal">
      <formula>0</formula>
    </cfRule>
  </conditionalFormatting>
  <conditionalFormatting sqref="AN252:AN255">
    <cfRule type="cellIs" dxfId="3813" priority="977" operator="equal">
      <formula>0</formula>
    </cfRule>
  </conditionalFormatting>
  <conditionalFormatting sqref="AN257:AN260">
    <cfRule type="cellIs" dxfId="3812" priority="976" operator="equal">
      <formula>0</formula>
    </cfRule>
  </conditionalFormatting>
  <conditionalFormatting sqref="AN280 AN269:AN275">
    <cfRule type="cellIs" dxfId="3811" priority="975" operator="equal">
      <formula>0</formula>
    </cfRule>
  </conditionalFormatting>
  <conditionalFormatting sqref="AN276:AN279">
    <cfRule type="cellIs" dxfId="3810" priority="974" operator="equal">
      <formula>0</formula>
    </cfRule>
  </conditionalFormatting>
  <conditionalFormatting sqref="AN281:AN284">
    <cfRule type="cellIs" dxfId="3809" priority="973" operator="equal">
      <formula>0</formula>
    </cfRule>
  </conditionalFormatting>
  <conditionalFormatting sqref="AN304 AN293:AN299">
    <cfRule type="cellIs" dxfId="3808" priority="972" operator="equal">
      <formula>0</formula>
    </cfRule>
  </conditionalFormatting>
  <conditionalFormatting sqref="AN300:AN303">
    <cfRule type="cellIs" dxfId="3807" priority="971" operator="equal">
      <formula>0</formula>
    </cfRule>
  </conditionalFormatting>
  <conditionalFormatting sqref="AN305:AN308">
    <cfRule type="cellIs" dxfId="3806" priority="970" operator="equal">
      <formula>0</formula>
    </cfRule>
  </conditionalFormatting>
  <conditionalFormatting sqref="AN328 AN317:AN323">
    <cfRule type="cellIs" dxfId="3805" priority="969" operator="equal">
      <formula>0</formula>
    </cfRule>
  </conditionalFormatting>
  <conditionalFormatting sqref="AN324:AN327">
    <cfRule type="cellIs" dxfId="3804" priority="968" operator="equal">
      <formula>0</formula>
    </cfRule>
  </conditionalFormatting>
  <conditionalFormatting sqref="AN329:AN332">
    <cfRule type="cellIs" dxfId="3803" priority="967" operator="equal">
      <formula>0</formula>
    </cfRule>
  </conditionalFormatting>
  <conditionalFormatting sqref="AN352 AN341:AN347">
    <cfRule type="cellIs" dxfId="3802" priority="966" operator="equal">
      <formula>0</formula>
    </cfRule>
  </conditionalFormatting>
  <conditionalFormatting sqref="AN348:AN351">
    <cfRule type="cellIs" dxfId="3801" priority="965" operator="equal">
      <formula>0</formula>
    </cfRule>
  </conditionalFormatting>
  <conditionalFormatting sqref="AN353:AN356">
    <cfRule type="cellIs" dxfId="3800" priority="964" operator="equal">
      <formula>0</formula>
    </cfRule>
  </conditionalFormatting>
  <conditionalFormatting sqref="AN376 AN365:AN371">
    <cfRule type="cellIs" dxfId="3799" priority="963" operator="equal">
      <formula>0</formula>
    </cfRule>
  </conditionalFormatting>
  <conditionalFormatting sqref="AN372:AN375">
    <cfRule type="cellIs" dxfId="3798" priority="962" operator="equal">
      <formula>0</formula>
    </cfRule>
  </conditionalFormatting>
  <conditionalFormatting sqref="AN377:AN380">
    <cfRule type="cellIs" dxfId="3797" priority="961" operator="equal">
      <formula>0</formula>
    </cfRule>
  </conditionalFormatting>
  <conditionalFormatting sqref="AN400 AN389:AN395">
    <cfRule type="cellIs" dxfId="3796" priority="960" operator="equal">
      <formula>0</formula>
    </cfRule>
  </conditionalFormatting>
  <conditionalFormatting sqref="AN396:AN399">
    <cfRule type="cellIs" dxfId="3795" priority="959" operator="equal">
      <formula>0</formula>
    </cfRule>
  </conditionalFormatting>
  <conditionalFormatting sqref="AN401:AN404">
    <cfRule type="cellIs" dxfId="3794" priority="958" operator="equal">
      <formula>0</formula>
    </cfRule>
  </conditionalFormatting>
  <conditionalFormatting sqref="AN424 AN413:AN419">
    <cfRule type="cellIs" dxfId="3793" priority="957" operator="equal">
      <formula>0</formula>
    </cfRule>
  </conditionalFormatting>
  <conditionalFormatting sqref="AN420:AN423">
    <cfRule type="cellIs" dxfId="3792" priority="956" operator="equal">
      <formula>0</formula>
    </cfRule>
  </conditionalFormatting>
  <conditionalFormatting sqref="AN425:AN428">
    <cfRule type="cellIs" dxfId="3791" priority="955" operator="equal">
      <formula>0</formula>
    </cfRule>
  </conditionalFormatting>
  <conditionalFormatting sqref="AN448 AN437:AN443">
    <cfRule type="cellIs" dxfId="3790" priority="954" operator="equal">
      <formula>0</formula>
    </cfRule>
  </conditionalFormatting>
  <conditionalFormatting sqref="AN444:AN447">
    <cfRule type="cellIs" dxfId="3789" priority="953" operator="equal">
      <formula>0</formula>
    </cfRule>
  </conditionalFormatting>
  <conditionalFormatting sqref="AN449:AN452">
    <cfRule type="cellIs" dxfId="3788" priority="952" operator="equal">
      <formula>0</formula>
    </cfRule>
  </conditionalFormatting>
  <conditionalFormatting sqref="AN472 AN461:AN467">
    <cfRule type="cellIs" dxfId="3787" priority="951" operator="equal">
      <formula>0</formula>
    </cfRule>
  </conditionalFormatting>
  <conditionalFormatting sqref="AN468:AN471">
    <cfRule type="cellIs" dxfId="3786" priority="950" operator="equal">
      <formula>0</formula>
    </cfRule>
  </conditionalFormatting>
  <conditionalFormatting sqref="AN473:AN476">
    <cfRule type="cellIs" dxfId="3785" priority="949" operator="equal">
      <formula>0</formula>
    </cfRule>
  </conditionalFormatting>
  <conditionalFormatting sqref="AN496 AN485:AN491">
    <cfRule type="cellIs" dxfId="3784" priority="948" operator="equal">
      <formula>0</formula>
    </cfRule>
  </conditionalFormatting>
  <conditionalFormatting sqref="AN492:AN495">
    <cfRule type="cellIs" dxfId="3783" priority="947" operator="equal">
      <formula>0</formula>
    </cfRule>
  </conditionalFormatting>
  <conditionalFormatting sqref="AN497:AN500">
    <cfRule type="cellIs" dxfId="3782" priority="946" operator="equal">
      <formula>0</formula>
    </cfRule>
  </conditionalFormatting>
  <conditionalFormatting sqref="AN520 AN509:AN515">
    <cfRule type="cellIs" dxfId="3781" priority="945" operator="equal">
      <formula>0</formula>
    </cfRule>
  </conditionalFormatting>
  <conditionalFormatting sqref="AN516:AN519">
    <cfRule type="cellIs" dxfId="3780" priority="944" operator="equal">
      <formula>0</formula>
    </cfRule>
  </conditionalFormatting>
  <conditionalFormatting sqref="AN521:AN524">
    <cfRule type="cellIs" dxfId="3779" priority="943" operator="equal">
      <formula>0</formula>
    </cfRule>
  </conditionalFormatting>
  <conditionalFormatting sqref="F55:G55">
    <cfRule type="containsText" dxfId="3778" priority="938" operator="containsText" text="退">
      <formula>NOT(ISERROR(SEARCH("退",F55)))</formula>
    </cfRule>
    <cfRule type="containsText" dxfId="3777" priority="939" operator="containsText" text="入">
      <formula>NOT(ISERROR(SEARCH("入",F55)))</formula>
    </cfRule>
    <cfRule type="containsText" dxfId="3776" priority="940" operator="containsText" text="入,退">
      <formula>NOT(ISERROR(SEARCH("入,退",F55)))</formula>
    </cfRule>
    <cfRule type="containsText" dxfId="3775" priority="941" operator="containsText" text="入,退">
      <formula>NOT(ISERROR(SEARCH("入,退",F55)))</formula>
    </cfRule>
    <cfRule type="cellIs" dxfId="3774" priority="942" operator="equal">
      <formula>"休"</formula>
    </cfRule>
  </conditionalFormatting>
  <conditionalFormatting sqref="F55:G55">
    <cfRule type="containsText" dxfId="3773" priority="937" operator="containsText" text="外">
      <formula>NOT(ISERROR(SEARCH("外",F55)))</formula>
    </cfRule>
  </conditionalFormatting>
  <conditionalFormatting sqref="F55:G55">
    <cfRule type="containsText" dxfId="3772" priority="936" operator="containsText" text="－">
      <formula>NOT(ISERROR(SEARCH("－",F55)))</formula>
    </cfRule>
  </conditionalFormatting>
  <conditionalFormatting sqref="F78:G78">
    <cfRule type="containsText" dxfId="3771" priority="931" operator="containsText" text="退">
      <formula>NOT(ISERROR(SEARCH("退",F78)))</formula>
    </cfRule>
    <cfRule type="containsText" dxfId="3770" priority="932" operator="containsText" text="入">
      <formula>NOT(ISERROR(SEARCH("入",F78)))</formula>
    </cfRule>
    <cfRule type="containsText" dxfId="3769" priority="933" operator="containsText" text="入,退">
      <formula>NOT(ISERROR(SEARCH("入,退",F78)))</formula>
    </cfRule>
    <cfRule type="containsText" dxfId="3768" priority="934" operator="containsText" text="入,退">
      <formula>NOT(ISERROR(SEARCH("入,退",F78)))</formula>
    </cfRule>
    <cfRule type="cellIs" dxfId="3767" priority="935" operator="equal">
      <formula>"休"</formula>
    </cfRule>
  </conditionalFormatting>
  <conditionalFormatting sqref="F78:G78">
    <cfRule type="containsText" dxfId="3766" priority="930" operator="containsText" text="外">
      <formula>NOT(ISERROR(SEARCH("外",F78)))</formula>
    </cfRule>
  </conditionalFormatting>
  <conditionalFormatting sqref="F78:G78">
    <cfRule type="containsText" dxfId="3765" priority="929" operator="containsText" text="－">
      <formula>NOT(ISERROR(SEARCH("－",F78)))</formula>
    </cfRule>
  </conditionalFormatting>
  <conditionalFormatting sqref="J79:K79">
    <cfRule type="containsText" dxfId="3764" priority="924" operator="containsText" text="退">
      <formula>NOT(ISERROR(SEARCH("退",J79)))</formula>
    </cfRule>
    <cfRule type="containsText" dxfId="3763" priority="925" operator="containsText" text="入">
      <formula>NOT(ISERROR(SEARCH("入",J79)))</formula>
    </cfRule>
    <cfRule type="containsText" dxfId="3762" priority="926" operator="containsText" text="入,退">
      <formula>NOT(ISERROR(SEARCH("入,退",J79)))</formula>
    </cfRule>
    <cfRule type="containsText" dxfId="3761" priority="927" operator="containsText" text="入,退">
      <formula>NOT(ISERROR(SEARCH("入,退",J79)))</formula>
    </cfRule>
    <cfRule type="cellIs" dxfId="3760" priority="928" operator="equal">
      <formula>"休"</formula>
    </cfRule>
  </conditionalFormatting>
  <conditionalFormatting sqref="J79:K79">
    <cfRule type="containsText" dxfId="3759" priority="923" operator="containsText" text="外">
      <formula>NOT(ISERROR(SEARCH("外",J79)))</formula>
    </cfRule>
  </conditionalFormatting>
  <conditionalFormatting sqref="J79:K79">
    <cfRule type="containsText" dxfId="3758" priority="922" operator="containsText" text="－">
      <formula>NOT(ISERROR(SEARCH("－",J79)))</formula>
    </cfRule>
  </conditionalFormatting>
  <conditionalFormatting sqref="Q79:R79">
    <cfRule type="containsText" dxfId="3757" priority="917" operator="containsText" text="退">
      <formula>NOT(ISERROR(SEARCH("退",Q79)))</formula>
    </cfRule>
    <cfRule type="containsText" dxfId="3756" priority="918" operator="containsText" text="入">
      <formula>NOT(ISERROR(SEARCH("入",Q79)))</formula>
    </cfRule>
    <cfRule type="containsText" dxfId="3755" priority="919" operator="containsText" text="入,退">
      <formula>NOT(ISERROR(SEARCH("入,退",Q79)))</formula>
    </cfRule>
    <cfRule type="containsText" dxfId="3754" priority="920" operator="containsText" text="入,退">
      <formula>NOT(ISERROR(SEARCH("入,退",Q79)))</formula>
    </cfRule>
    <cfRule type="cellIs" dxfId="3753" priority="921" operator="equal">
      <formula>"休"</formula>
    </cfRule>
  </conditionalFormatting>
  <conditionalFormatting sqref="Q79:R79">
    <cfRule type="containsText" dxfId="3752" priority="916" operator="containsText" text="外">
      <formula>NOT(ISERROR(SEARCH("外",Q79)))</formula>
    </cfRule>
  </conditionalFormatting>
  <conditionalFormatting sqref="Q79:R79">
    <cfRule type="containsText" dxfId="3751" priority="915" operator="containsText" text="－">
      <formula>NOT(ISERROR(SEARCH("－",Q79)))</formula>
    </cfRule>
  </conditionalFormatting>
  <conditionalFormatting sqref="X79:Y79">
    <cfRule type="containsText" dxfId="3750" priority="910" operator="containsText" text="退">
      <formula>NOT(ISERROR(SEARCH("退",X79)))</formula>
    </cfRule>
    <cfRule type="containsText" dxfId="3749" priority="911" operator="containsText" text="入">
      <formula>NOT(ISERROR(SEARCH("入",X79)))</formula>
    </cfRule>
    <cfRule type="containsText" dxfId="3748" priority="912" operator="containsText" text="入,退">
      <formula>NOT(ISERROR(SEARCH("入,退",X79)))</formula>
    </cfRule>
    <cfRule type="containsText" dxfId="3747" priority="913" operator="containsText" text="入,退">
      <formula>NOT(ISERROR(SEARCH("入,退",X79)))</formula>
    </cfRule>
    <cfRule type="cellIs" dxfId="3746" priority="914" operator="equal">
      <formula>"休"</formula>
    </cfRule>
  </conditionalFormatting>
  <conditionalFormatting sqref="X79:Y79">
    <cfRule type="containsText" dxfId="3745" priority="909" operator="containsText" text="外">
      <formula>NOT(ISERROR(SEARCH("外",X79)))</formula>
    </cfRule>
  </conditionalFormatting>
  <conditionalFormatting sqref="X79:Y79">
    <cfRule type="containsText" dxfId="3744" priority="908" operator="containsText" text="－">
      <formula>NOT(ISERROR(SEARCH("－",X79)))</formula>
    </cfRule>
  </conditionalFormatting>
  <conditionalFormatting sqref="AE79:AF79">
    <cfRule type="containsText" dxfId="3743" priority="903" operator="containsText" text="退">
      <formula>NOT(ISERROR(SEARCH("退",AE79)))</formula>
    </cfRule>
    <cfRule type="containsText" dxfId="3742" priority="904" operator="containsText" text="入">
      <formula>NOT(ISERROR(SEARCH("入",AE79)))</formula>
    </cfRule>
    <cfRule type="containsText" dxfId="3741" priority="905" operator="containsText" text="入,退">
      <formula>NOT(ISERROR(SEARCH("入,退",AE79)))</formula>
    </cfRule>
    <cfRule type="containsText" dxfId="3740" priority="906" operator="containsText" text="入,退">
      <formula>NOT(ISERROR(SEARCH("入,退",AE79)))</formula>
    </cfRule>
    <cfRule type="cellIs" dxfId="3739" priority="907" operator="equal">
      <formula>"休"</formula>
    </cfRule>
  </conditionalFormatting>
  <conditionalFormatting sqref="AE79:AF79">
    <cfRule type="containsText" dxfId="3738" priority="902" operator="containsText" text="外">
      <formula>NOT(ISERROR(SEARCH("外",AE79)))</formula>
    </cfRule>
  </conditionalFormatting>
  <conditionalFormatting sqref="AE79:AF79">
    <cfRule type="containsText" dxfId="3737" priority="901" operator="containsText" text="－">
      <formula>NOT(ISERROR(SEARCH("－",AE79)))</formula>
    </cfRule>
  </conditionalFormatting>
  <conditionalFormatting sqref="F81">
    <cfRule type="containsText" dxfId="3736" priority="896" operator="containsText" text="退">
      <formula>NOT(ISERROR(SEARCH("退",F81)))</formula>
    </cfRule>
    <cfRule type="containsText" dxfId="3735" priority="897" operator="containsText" text="入">
      <formula>NOT(ISERROR(SEARCH("入",F81)))</formula>
    </cfRule>
    <cfRule type="containsText" dxfId="3734" priority="898" operator="containsText" text="入,退">
      <formula>NOT(ISERROR(SEARCH("入,退",F81)))</formula>
    </cfRule>
    <cfRule type="containsText" dxfId="3733" priority="899" operator="containsText" text="入,退">
      <formula>NOT(ISERROR(SEARCH("入,退",F81)))</formula>
    </cfRule>
    <cfRule type="cellIs" dxfId="3732" priority="900" operator="equal">
      <formula>"休"</formula>
    </cfRule>
  </conditionalFormatting>
  <conditionalFormatting sqref="F81">
    <cfRule type="containsText" dxfId="3731" priority="895" operator="containsText" text="外">
      <formula>NOT(ISERROR(SEARCH("外",F81)))</formula>
    </cfRule>
  </conditionalFormatting>
  <conditionalFormatting sqref="F81">
    <cfRule type="containsText" dxfId="3730" priority="894" operator="containsText" text="－">
      <formula>NOT(ISERROR(SEARCH("－",F81)))</formula>
    </cfRule>
  </conditionalFormatting>
  <conditionalFormatting sqref="M81">
    <cfRule type="containsText" dxfId="3729" priority="889" operator="containsText" text="退">
      <formula>NOT(ISERROR(SEARCH("退",M81)))</formula>
    </cfRule>
    <cfRule type="containsText" dxfId="3728" priority="890" operator="containsText" text="入">
      <formula>NOT(ISERROR(SEARCH("入",M81)))</formula>
    </cfRule>
    <cfRule type="containsText" dxfId="3727" priority="891" operator="containsText" text="入,退">
      <formula>NOT(ISERROR(SEARCH("入,退",M81)))</formula>
    </cfRule>
    <cfRule type="containsText" dxfId="3726" priority="892" operator="containsText" text="入,退">
      <formula>NOT(ISERROR(SEARCH("入,退",M81)))</formula>
    </cfRule>
    <cfRule type="cellIs" dxfId="3725" priority="893" operator="equal">
      <formula>"休"</formula>
    </cfRule>
  </conditionalFormatting>
  <conditionalFormatting sqref="M81">
    <cfRule type="containsText" dxfId="3724" priority="888" operator="containsText" text="外">
      <formula>NOT(ISERROR(SEARCH("外",M81)))</formula>
    </cfRule>
  </conditionalFormatting>
  <conditionalFormatting sqref="M81">
    <cfRule type="containsText" dxfId="3723" priority="887" operator="containsText" text="－">
      <formula>NOT(ISERROR(SEARCH("－",M81)))</formula>
    </cfRule>
  </conditionalFormatting>
  <conditionalFormatting sqref="T81">
    <cfRule type="containsText" dxfId="3722" priority="882" operator="containsText" text="退">
      <formula>NOT(ISERROR(SEARCH("退",T81)))</formula>
    </cfRule>
    <cfRule type="containsText" dxfId="3721" priority="883" operator="containsText" text="入">
      <formula>NOT(ISERROR(SEARCH("入",T81)))</formula>
    </cfRule>
    <cfRule type="containsText" dxfId="3720" priority="884" operator="containsText" text="入,退">
      <formula>NOT(ISERROR(SEARCH("入,退",T81)))</formula>
    </cfRule>
    <cfRule type="containsText" dxfId="3719" priority="885" operator="containsText" text="入,退">
      <formula>NOT(ISERROR(SEARCH("入,退",T81)))</formula>
    </cfRule>
    <cfRule type="cellIs" dxfId="3718" priority="886" operator="equal">
      <formula>"休"</formula>
    </cfRule>
  </conditionalFormatting>
  <conditionalFormatting sqref="T81">
    <cfRule type="containsText" dxfId="3717" priority="881" operator="containsText" text="外">
      <formula>NOT(ISERROR(SEARCH("外",T81)))</formula>
    </cfRule>
  </conditionalFormatting>
  <conditionalFormatting sqref="T81">
    <cfRule type="containsText" dxfId="3716" priority="880" operator="containsText" text="－">
      <formula>NOT(ISERROR(SEARCH("－",T81)))</formula>
    </cfRule>
  </conditionalFormatting>
  <conditionalFormatting sqref="F60 H60:I60">
    <cfRule type="containsText" dxfId="3715" priority="879" operator="containsText" text="－">
      <formula>NOT(ISERROR(SEARCH("－",F60)))</formula>
    </cfRule>
  </conditionalFormatting>
  <conditionalFormatting sqref="F60 H60:I60">
    <cfRule type="containsText" dxfId="3714" priority="874" operator="containsText" text="退">
      <formula>NOT(ISERROR(SEARCH("退",F60)))</formula>
    </cfRule>
    <cfRule type="containsText" dxfId="3713" priority="875" operator="containsText" text="入">
      <formula>NOT(ISERROR(SEARCH("入",F60)))</formula>
    </cfRule>
    <cfRule type="containsText" dxfId="3712" priority="876" operator="containsText" text="入,退">
      <formula>NOT(ISERROR(SEARCH("入,退",F60)))</formula>
    </cfRule>
    <cfRule type="containsText" dxfId="3711" priority="877" operator="containsText" text="入,退">
      <formula>NOT(ISERROR(SEARCH("入,退",F60)))</formula>
    </cfRule>
    <cfRule type="cellIs" dxfId="3710" priority="878" operator="equal">
      <formula>"休"</formula>
    </cfRule>
  </conditionalFormatting>
  <conditionalFormatting sqref="F60 H60:I60">
    <cfRule type="containsText" dxfId="3709" priority="873" operator="containsText" text="外">
      <formula>NOT(ISERROR(SEARCH("外",F60)))</formula>
    </cfRule>
  </conditionalFormatting>
  <conditionalFormatting sqref="F61 H61:I61">
    <cfRule type="containsText" dxfId="3708" priority="872" operator="containsText" text="－">
      <formula>NOT(ISERROR(SEARCH("－",F61)))</formula>
    </cfRule>
  </conditionalFormatting>
  <conditionalFormatting sqref="F61 H61:I61">
    <cfRule type="containsText" dxfId="3707" priority="867" operator="containsText" text="退">
      <formula>NOT(ISERROR(SEARCH("退",F61)))</formula>
    </cfRule>
    <cfRule type="containsText" dxfId="3706" priority="868" operator="containsText" text="入">
      <formula>NOT(ISERROR(SEARCH("入",F61)))</formula>
    </cfRule>
    <cfRule type="containsText" dxfId="3705" priority="869" operator="containsText" text="入,退">
      <formula>NOT(ISERROR(SEARCH("入,退",F61)))</formula>
    </cfRule>
    <cfRule type="containsText" dxfId="3704" priority="870" operator="containsText" text="入,退">
      <formula>NOT(ISERROR(SEARCH("入,退",F61)))</formula>
    </cfRule>
    <cfRule type="cellIs" dxfId="3703" priority="871" operator="equal">
      <formula>"休"</formula>
    </cfRule>
  </conditionalFormatting>
  <conditionalFormatting sqref="F61 H61:I61">
    <cfRule type="containsText" dxfId="3702" priority="866" operator="containsText" text="外">
      <formula>NOT(ISERROR(SEARCH("外",F61)))</formula>
    </cfRule>
  </conditionalFormatting>
  <conditionalFormatting sqref="F100:AJ100">
    <cfRule type="containsText" dxfId="3701" priority="864" operator="containsText" text="日">
      <formula>NOT(ISERROR(SEARCH("日",F100)))</formula>
    </cfRule>
    <cfRule type="containsText" dxfId="3700" priority="865" operator="containsText" text="土">
      <formula>NOT(ISERROR(SEARCH("土",F100)))</formula>
    </cfRule>
  </conditionalFormatting>
  <conditionalFormatting sqref="F100:AJ100">
    <cfRule type="containsText" dxfId="3699" priority="857" operator="containsText" text="その他">
      <formula>NOT(ISERROR(SEARCH("その他",F100)))</formula>
    </cfRule>
    <cfRule type="containsText" dxfId="3698" priority="858" operator="containsText" text="冬休">
      <formula>NOT(ISERROR(SEARCH("冬休",F100)))</formula>
    </cfRule>
    <cfRule type="containsText" dxfId="3697" priority="859" operator="containsText" text="夏休">
      <formula>NOT(ISERROR(SEARCH("夏休",F100)))</formula>
    </cfRule>
    <cfRule type="containsText" dxfId="3696" priority="860" operator="containsText" text="製作">
      <formula>NOT(ISERROR(SEARCH("製作",F100)))</formula>
    </cfRule>
    <cfRule type="cellIs" dxfId="3695" priority="861" operator="equal">
      <formula>"中止,製作"</formula>
    </cfRule>
    <cfRule type="containsText" dxfId="3694" priority="862" operator="containsText" text="中止,製作,夏休,冬休,その他">
      <formula>NOT(ISERROR(SEARCH("中止,製作,夏休,冬休,その他",F100)))</formula>
    </cfRule>
    <cfRule type="containsText" dxfId="3693" priority="863" operator="containsText" text="中止">
      <formula>NOT(ISERROR(SEARCH("中止",F100)))</formula>
    </cfRule>
  </conditionalFormatting>
  <conditionalFormatting sqref="F107:AJ107">
    <cfRule type="containsText" dxfId="3692" priority="855" operator="containsText" text="日">
      <formula>NOT(ISERROR(SEARCH("日",F107)))</formula>
    </cfRule>
    <cfRule type="containsText" dxfId="3691" priority="856" operator="containsText" text="土">
      <formula>NOT(ISERROR(SEARCH("土",F107)))</formula>
    </cfRule>
  </conditionalFormatting>
  <conditionalFormatting sqref="F107:AJ107">
    <cfRule type="containsText" dxfId="3690" priority="848" operator="containsText" text="その他">
      <formula>NOT(ISERROR(SEARCH("その他",F107)))</formula>
    </cfRule>
    <cfRule type="containsText" dxfId="3689" priority="849" operator="containsText" text="冬休">
      <formula>NOT(ISERROR(SEARCH("冬休",F107)))</formula>
    </cfRule>
    <cfRule type="containsText" dxfId="3688" priority="850" operator="containsText" text="夏休">
      <formula>NOT(ISERROR(SEARCH("夏休",F107)))</formula>
    </cfRule>
    <cfRule type="containsText" dxfId="3687" priority="851" operator="containsText" text="製作">
      <formula>NOT(ISERROR(SEARCH("製作",F107)))</formula>
    </cfRule>
    <cfRule type="cellIs" dxfId="3686" priority="852" operator="equal">
      <formula>"中止,製作"</formula>
    </cfRule>
    <cfRule type="containsText" dxfId="3685" priority="853" operator="containsText" text="中止,製作,夏休,冬休,その他">
      <formula>NOT(ISERROR(SEARCH("中止,製作,夏休,冬休,その他",F107)))</formula>
    </cfRule>
    <cfRule type="containsText" dxfId="3684" priority="854" operator="containsText" text="中止">
      <formula>NOT(ISERROR(SEARCH("中止",F107)))</formula>
    </cfRule>
  </conditionalFormatting>
  <conditionalFormatting sqref="F112:AJ112">
    <cfRule type="containsText" dxfId="3683" priority="846" operator="containsText" text="日">
      <formula>NOT(ISERROR(SEARCH("日",F112)))</formula>
    </cfRule>
    <cfRule type="containsText" dxfId="3682" priority="847" operator="containsText" text="土">
      <formula>NOT(ISERROR(SEARCH("土",F112)))</formula>
    </cfRule>
  </conditionalFormatting>
  <conditionalFormatting sqref="F112:AJ112">
    <cfRule type="containsText" dxfId="3681" priority="839" operator="containsText" text="その他">
      <formula>NOT(ISERROR(SEARCH("その他",F112)))</formula>
    </cfRule>
    <cfRule type="containsText" dxfId="3680" priority="840" operator="containsText" text="冬休">
      <formula>NOT(ISERROR(SEARCH("冬休",F112)))</formula>
    </cfRule>
    <cfRule type="containsText" dxfId="3679" priority="841" operator="containsText" text="夏休">
      <formula>NOT(ISERROR(SEARCH("夏休",F112)))</formula>
    </cfRule>
    <cfRule type="containsText" dxfId="3678" priority="842" operator="containsText" text="製作">
      <formula>NOT(ISERROR(SEARCH("製作",F112)))</formula>
    </cfRule>
    <cfRule type="cellIs" dxfId="3677" priority="843" operator="equal">
      <formula>"中止,製作"</formula>
    </cfRule>
    <cfRule type="containsText" dxfId="3676" priority="844" operator="containsText" text="中止,製作,夏休,冬休,その他">
      <formula>NOT(ISERROR(SEARCH("中止,製作,夏休,冬休,その他",F112)))</formula>
    </cfRule>
    <cfRule type="containsText" dxfId="3675" priority="845" operator="containsText" text="中止">
      <formula>NOT(ISERROR(SEARCH("中止",F112)))</formula>
    </cfRule>
  </conditionalFormatting>
  <conditionalFormatting sqref="F103:I103 L103:M103 S103:T103 Z103:AA103 AG103:AJ103 F106:AJ106 G105:L105 N105:S105 F101:AJ101 H102:AJ102 F104:AJ104 U105:AJ105">
    <cfRule type="containsText" dxfId="3674" priority="834" operator="containsText" text="退">
      <formula>NOT(ISERROR(SEARCH("退",F101)))</formula>
    </cfRule>
    <cfRule type="containsText" dxfId="3673" priority="835" operator="containsText" text="入">
      <formula>NOT(ISERROR(SEARCH("入",F101)))</formula>
    </cfRule>
    <cfRule type="containsText" dxfId="3672" priority="836" operator="containsText" text="入,退">
      <formula>NOT(ISERROR(SEARCH("入,退",F101)))</formula>
    </cfRule>
    <cfRule type="containsText" dxfId="3671" priority="837" operator="containsText" text="入,退">
      <formula>NOT(ISERROR(SEARCH("入,退",F101)))</formula>
    </cfRule>
    <cfRule type="cellIs" dxfId="3670" priority="838" operator="equal">
      <formula>"休"</formula>
    </cfRule>
  </conditionalFormatting>
  <conditionalFormatting sqref="F103:I103 L103:M103 S103:T103 Z103:AA103 AG103:AJ103 F106:AJ106 G105:L105 N105:S105 F101:AJ101 H102:AJ102 F104:AJ104 U105:AJ105">
    <cfRule type="containsText" dxfId="3669" priority="833" operator="containsText" text="外">
      <formula>NOT(ISERROR(SEARCH("外",F101)))</formula>
    </cfRule>
  </conditionalFormatting>
  <conditionalFormatting sqref="F103:I103 L103:M103 S103:T103 Z103:AA103 AG103:AJ103 F106:AJ106 G105:L105 N105:S105 F101:AJ101 H102:AJ102 F104:AJ104 U105:AJ105">
    <cfRule type="containsText" dxfId="3668" priority="832" operator="containsText" text="－">
      <formula>NOT(ISERROR(SEARCH("－",F101)))</formula>
    </cfRule>
  </conditionalFormatting>
  <conditionalFormatting sqref="F108:AJ111">
    <cfRule type="containsText" dxfId="3667" priority="827" operator="containsText" text="退">
      <formula>NOT(ISERROR(SEARCH("退",F108)))</formula>
    </cfRule>
    <cfRule type="containsText" dxfId="3666" priority="828" operator="containsText" text="入">
      <formula>NOT(ISERROR(SEARCH("入",F108)))</formula>
    </cfRule>
    <cfRule type="containsText" dxfId="3665" priority="829" operator="containsText" text="入,退">
      <formula>NOT(ISERROR(SEARCH("入,退",F108)))</formula>
    </cfRule>
    <cfRule type="containsText" dxfId="3664" priority="830" operator="containsText" text="入,退">
      <formula>NOT(ISERROR(SEARCH("入,退",F108)))</formula>
    </cfRule>
    <cfRule type="cellIs" dxfId="3663" priority="831" operator="equal">
      <formula>"休"</formula>
    </cfRule>
  </conditionalFormatting>
  <conditionalFormatting sqref="F108:AJ111">
    <cfRule type="containsText" dxfId="3662" priority="826" operator="containsText" text="外">
      <formula>NOT(ISERROR(SEARCH("外",F108)))</formula>
    </cfRule>
  </conditionalFormatting>
  <conditionalFormatting sqref="F108:AJ111">
    <cfRule type="containsText" dxfId="3661" priority="825" operator="containsText" text="－">
      <formula>NOT(ISERROR(SEARCH("－",F108)))</formula>
    </cfRule>
  </conditionalFormatting>
  <conditionalFormatting sqref="F113:AJ116">
    <cfRule type="containsText" dxfId="3660" priority="820" operator="containsText" text="退">
      <formula>NOT(ISERROR(SEARCH("退",F113)))</formula>
    </cfRule>
    <cfRule type="containsText" dxfId="3659" priority="821" operator="containsText" text="入">
      <formula>NOT(ISERROR(SEARCH("入",F113)))</formula>
    </cfRule>
    <cfRule type="containsText" dxfId="3658" priority="822" operator="containsText" text="入,退">
      <formula>NOT(ISERROR(SEARCH("入,退",F113)))</formula>
    </cfRule>
    <cfRule type="containsText" dxfId="3657" priority="823" operator="containsText" text="入,退">
      <formula>NOT(ISERROR(SEARCH("入,退",F113)))</formula>
    </cfRule>
    <cfRule type="cellIs" dxfId="3656" priority="824" operator="equal">
      <formula>"休"</formula>
    </cfRule>
  </conditionalFormatting>
  <conditionalFormatting sqref="F113:AJ116">
    <cfRule type="containsText" dxfId="3655" priority="819" operator="containsText" text="外">
      <formula>NOT(ISERROR(SEARCH("外",F113)))</formula>
    </cfRule>
  </conditionalFormatting>
  <conditionalFormatting sqref="F113:AJ116">
    <cfRule type="containsText" dxfId="3654" priority="818" operator="containsText" text="－">
      <formula>NOT(ISERROR(SEARCH("－",F113)))</formula>
    </cfRule>
  </conditionalFormatting>
  <conditionalFormatting sqref="F102:G102">
    <cfRule type="containsText" dxfId="3653" priority="813" operator="containsText" text="退">
      <formula>NOT(ISERROR(SEARCH("退",F102)))</formula>
    </cfRule>
    <cfRule type="containsText" dxfId="3652" priority="814" operator="containsText" text="入">
      <formula>NOT(ISERROR(SEARCH("入",F102)))</formula>
    </cfRule>
    <cfRule type="containsText" dxfId="3651" priority="815" operator="containsText" text="入,退">
      <formula>NOT(ISERROR(SEARCH("入,退",F102)))</formula>
    </cfRule>
    <cfRule type="containsText" dxfId="3650" priority="816" operator="containsText" text="入,退">
      <formula>NOT(ISERROR(SEARCH("入,退",F102)))</formula>
    </cfRule>
    <cfRule type="cellIs" dxfId="3649" priority="817" operator="equal">
      <formula>"休"</formula>
    </cfRule>
  </conditionalFormatting>
  <conditionalFormatting sqref="F102:G102">
    <cfRule type="containsText" dxfId="3648" priority="812" operator="containsText" text="外">
      <formula>NOT(ISERROR(SEARCH("外",F102)))</formula>
    </cfRule>
  </conditionalFormatting>
  <conditionalFormatting sqref="F102:G102">
    <cfRule type="containsText" dxfId="3647" priority="811" operator="containsText" text="－">
      <formula>NOT(ISERROR(SEARCH("－",F102)))</formula>
    </cfRule>
  </conditionalFormatting>
  <conditionalFormatting sqref="J103:K103">
    <cfRule type="containsText" dxfId="3646" priority="806" operator="containsText" text="退">
      <formula>NOT(ISERROR(SEARCH("退",J103)))</formula>
    </cfRule>
    <cfRule type="containsText" dxfId="3645" priority="807" operator="containsText" text="入">
      <formula>NOT(ISERROR(SEARCH("入",J103)))</formula>
    </cfRule>
    <cfRule type="containsText" dxfId="3644" priority="808" operator="containsText" text="入,退">
      <formula>NOT(ISERROR(SEARCH("入,退",J103)))</formula>
    </cfRule>
    <cfRule type="containsText" dxfId="3643" priority="809" operator="containsText" text="入,退">
      <formula>NOT(ISERROR(SEARCH("入,退",J103)))</formula>
    </cfRule>
    <cfRule type="cellIs" dxfId="3642" priority="810" operator="equal">
      <formula>"休"</formula>
    </cfRule>
  </conditionalFormatting>
  <conditionalFormatting sqref="J103:K103">
    <cfRule type="containsText" dxfId="3641" priority="805" operator="containsText" text="外">
      <formula>NOT(ISERROR(SEARCH("外",J103)))</formula>
    </cfRule>
  </conditionalFormatting>
  <conditionalFormatting sqref="J103:K103">
    <cfRule type="containsText" dxfId="3640" priority="804" operator="containsText" text="－">
      <formula>NOT(ISERROR(SEARCH("－",J103)))</formula>
    </cfRule>
  </conditionalFormatting>
  <conditionalFormatting sqref="F105">
    <cfRule type="containsText" dxfId="3639" priority="799" operator="containsText" text="退">
      <formula>NOT(ISERROR(SEARCH("退",F105)))</formula>
    </cfRule>
    <cfRule type="containsText" dxfId="3638" priority="800" operator="containsText" text="入">
      <formula>NOT(ISERROR(SEARCH("入",F105)))</formula>
    </cfRule>
    <cfRule type="containsText" dxfId="3637" priority="801" operator="containsText" text="入,退">
      <formula>NOT(ISERROR(SEARCH("入,退",F105)))</formula>
    </cfRule>
    <cfRule type="containsText" dxfId="3636" priority="802" operator="containsText" text="入,退">
      <formula>NOT(ISERROR(SEARCH("入,退",F105)))</formula>
    </cfRule>
    <cfRule type="cellIs" dxfId="3635" priority="803" operator="equal">
      <formula>"休"</formula>
    </cfRule>
  </conditionalFormatting>
  <conditionalFormatting sqref="F105">
    <cfRule type="containsText" dxfId="3634" priority="798" operator="containsText" text="外">
      <formula>NOT(ISERROR(SEARCH("外",F105)))</formula>
    </cfRule>
  </conditionalFormatting>
  <conditionalFormatting sqref="F105">
    <cfRule type="containsText" dxfId="3633" priority="797" operator="containsText" text="－">
      <formula>NOT(ISERROR(SEARCH("－",F105)))</formula>
    </cfRule>
  </conditionalFormatting>
  <conditionalFormatting sqref="M105">
    <cfRule type="containsText" dxfId="3632" priority="792" operator="containsText" text="退">
      <formula>NOT(ISERROR(SEARCH("退",M105)))</formula>
    </cfRule>
    <cfRule type="containsText" dxfId="3631" priority="793" operator="containsText" text="入">
      <formula>NOT(ISERROR(SEARCH("入",M105)))</formula>
    </cfRule>
    <cfRule type="containsText" dxfId="3630" priority="794" operator="containsText" text="入,退">
      <formula>NOT(ISERROR(SEARCH("入,退",M105)))</formula>
    </cfRule>
    <cfRule type="containsText" dxfId="3629" priority="795" operator="containsText" text="入,退">
      <formula>NOT(ISERROR(SEARCH("入,退",M105)))</formula>
    </cfRule>
    <cfRule type="cellIs" dxfId="3628" priority="796" operator="equal">
      <formula>"休"</formula>
    </cfRule>
  </conditionalFormatting>
  <conditionalFormatting sqref="M105">
    <cfRule type="containsText" dxfId="3627" priority="791" operator="containsText" text="外">
      <formula>NOT(ISERROR(SEARCH("外",M105)))</formula>
    </cfRule>
  </conditionalFormatting>
  <conditionalFormatting sqref="M105">
    <cfRule type="containsText" dxfId="3626" priority="790" operator="containsText" text="－">
      <formula>NOT(ISERROR(SEARCH("－",M105)))</formula>
    </cfRule>
  </conditionalFormatting>
  <conditionalFormatting sqref="T105">
    <cfRule type="containsText" dxfId="3625" priority="785" operator="containsText" text="退">
      <formula>NOT(ISERROR(SEARCH("退",T105)))</formula>
    </cfRule>
    <cfRule type="containsText" dxfId="3624" priority="786" operator="containsText" text="入">
      <formula>NOT(ISERROR(SEARCH("入",T105)))</formula>
    </cfRule>
    <cfRule type="containsText" dxfId="3623" priority="787" operator="containsText" text="入,退">
      <formula>NOT(ISERROR(SEARCH("入,退",T105)))</formula>
    </cfRule>
    <cfRule type="containsText" dxfId="3622" priority="788" operator="containsText" text="入,退">
      <formula>NOT(ISERROR(SEARCH("入,退",T105)))</formula>
    </cfRule>
    <cfRule type="cellIs" dxfId="3621" priority="789" operator="equal">
      <formula>"休"</formula>
    </cfRule>
  </conditionalFormatting>
  <conditionalFormatting sqref="T105">
    <cfRule type="containsText" dxfId="3620" priority="784" operator="containsText" text="外">
      <formula>NOT(ISERROR(SEARCH("外",T105)))</formula>
    </cfRule>
  </conditionalFormatting>
  <conditionalFormatting sqref="T105">
    <cfRule type="containsText" dxfId="3619" priority="783" operator="containsText" text="－">
      <formula>NOT(ISERROR(SEARCH("－",T105)))</formula>
    </cfRule>
  </conditionalFormatting>
  <conditionalFormatting sqref="H65">
    <cfRule type="containsText" dxfId="3618" priority="778" operator="containsText" text="退">
      <formula>NOT(ISERROR(SEARCH("退",H65)))</formula>
    </cfRule>
    <cfRule type="containsText" dxfId="3617" priority="779" operator="containsText" text="入">
      <formula>NOT(ISERROR(SEARCH("入",H65)))</formula>
    </cfRule>
    <cfRule type="containsText" dxfId="3616" priority="780" operator="containsText" text="入,退">
      <formula>NOT(ISERROR(SEARCH("入,退",H65)))</formula>
    </cfRule>
    <cfRule type="containsText" dxfId="3615" priority="781" operator="containsText" text="入,退">
      <formula>NOT(ISERROR(SEARCH("入,退",H65)))</formula>
    </cfRule>
    <cfRule type="cellIs" dxfId="3614" priority="782" operator="equal">
      <formula>"休"</formula>
    </cfRule>
  </conditionalFormatting>
  <conditionalFormatting sqref="H65">
    <cfRule type="containsText" dxfId="3613" priority="777" operator="containsText" text="外">
      <formula>NOT(ISERROR(SEARCH("外",H65)))</formula>
    </cfRule>
  </conditionalFormatting>
  <conditionalFormatting sqref="H65">
    <cfRule type="containsText" dxfId="3612" priority="776" operator="containsText" text="－">
      <formula>NOT(ISERROR(SEARCH("－",H65)))</formula>
    </cfRule>
  </conditionalFormatting>
  <conditionalFormatting sqref="F88:AJ88">
    <cfRule type="containsText" dxfId="3611" priority="774" operator="containsText" text="日">
      <formula>NOT(ISERROR(SEARCH("日",F88)))</formula>
    </cfRule>
    <cfRule type="containsText" dxfId="3610" priority="775" operator="containsText" text="土">
      <formula>NOT(ISERROR(SEARCH("土",F88)))</formula>
    </cfRule>
  </conditionalFormatting>
  <conditionalFormatting sqref="F88:AJ88">
    <cfRule type="containsText" dxfId="3609" priority="767" operator="containsText" text="その他">
      <formula>NOT(ISERROR(SEARCH("その他",F88)))</formula>
    </cfRule>
    <cfRule type="containsText" dxfId="3608" priority="768" operator="containsText" text="冬休">
      <formula>NOT(ISERROR(SEARCH("冬休",F88)))</formula>
    </cfRule>
    <cfRule type="containsText" dxfId="3607" priority="769" operator="containsText" text="夏休">
      <formula>NOT(ISERROR(SEARCH("夏休",F88)))</formula>
    </cfRule>
    <cfRule type="containsText" dxfId="3606" priority="770" operator="containsText" text="製作">
      <formula>NOT(ISERROR(SEARCH("製作",F88)))</formula>
    </cfRule>
    <cfRule type="cellIs" dxfId="3605" priority="771" operator="equal">
      <formula>"中止,製作"</formula>
    </cfRule>
    <cfRule type="containsText" dxfId="3604" priority="772" operator="containsText" text="中止,製作,夏休,冬休,その他">
      <formula>NOT(ISERROR(SEARCH("中止,製作,夏休,冬休,その他",F88)))</formula>
    </cfRule>
    <cfRule type="containsText" dxfId="3603" priority="773" operator="containsText" text="中止">
      <formula>NOT(ISERROR(SEARCH("中止",F88)))</formula>
    </cfRule>
  </conditionalFormatting>
  <conditionalFormatting sqref="N103:P103">
    <cfRule type="containsText" dxfId="3602" priority="762" operator="containsText" text="退">
      <formula>NOT(ISERROR(SEARCH("退",N103)))</formula>
    </cfRule>
    <cfRule type="containsText" dxfId="3601" priority="763" operator="containsText" text="入">
      <formula>NOT(ISERROR(SEARCH("入",N103)))</formula>
    </cfRule>
    <cfRule type="containsText" dxfId="3600" priority="764" operator="containsText" text="入,退">
      <formula>NOT(ISERROR(SEARCH("入,退",N103)))</formula>
    </cfRule>
    <cfRule type="containsText" dxfId="3599" priority="765" operator="containsText" text="入,退">
      <formula>NOT(ISERROR(SEARCH("入,退",N103)))</formula>
    </cfRule>
    <cfRule type="cellIs" dxfId="3598" priority="766" operator="equal">
      <formula>"休"</formula>
    </cfRule>
  </conditionalFormatting>
  <conditionalFormatting sqref="N103:P103">
    <cfRule type="containsText" dxfId="3597" priority="761" operator="containsText" text="外">
      <formula>NOT(ISERROR(SEARCH("外",N103)))</formula>
    </cfRule>
  </conditionalFormatting>
  <conditionalFormatting sqref="N103:P103">
    <cfRule type="containsText" dxfId="3596" priority="760" operator="containsText" text="－">
      <formula>NOT(ISERROR(SEARCH("－",N103)))</formula>
    </cfRule>
  </conditionalFormatting>
  <conditionalFormatting sqref="Q103:R103">
    <cfRule type="containsText" dxfId="3595" priority="755" operator="containsText" text="退">
      <formula>NOT(ISERROR(SEARCH("退",Q103)))</formula>
    </cfRule>
    <cfRule type="containsText" dxfId="3594" priority="756" operator="containsText" text="入">
      <formula>NOT(ISERROR(SEARCH("入",Q103)))</formula>
    </cfRule>
    <cfRule type="containsText" dxfId="3593" priority="757" operator="containsText" text="入,退">
      <formula>NOT(ISERROR(SEARCH("入,退",Q103)))</formula>
    </cfRule>
    <cfRule type="containsText" dxfId="3592" priority="758" operator="containsText" text="入,退">
      <formula>NOT(ISERROR(SEARCH("入,退",Q103)))</formula>
    </cfRule>
    <cfRule type="cellIs" dxfId="3591" priority="759" operator="equal">
      <formula>"休"</formula>
    </cfRule>
  </conditionalFormatting>
  <conditionalFormatting sqref="Q103:R103">
    <cfRule type="containsText" dxfId="3590" priority="754" operator="containsText" text="外">
      <formula>NOT(ISERROR(SEARCH("外",Q103)))</formula>
    </cfRule>
  </conditionalFormatting>
  <conditionalFormatting sqref="Q103:R103">
    <cfRule type="containsText" dxfId="3589" priority="753" operator="containsText" text="－">
      <formula>NOT(ISERROR(SEARCH("－",Q103)))</formula>
    </cfRule>
  </conditionalFormatting>
  <conditionalFormatting sqref="U103:W103">
    <cfRule type="containsText" dxfId="3588" priority="748" operator="containsText" text="退">
      <formula>NOT(ISERROR(SEARCH("退",U103)))</formula>
    </cfRule>
    <cfRule type="containsText" dxfId="3587" priority="749" operator="containsText" text="入">
      <formula>NOT(ISERROR(SEARCH("入",U103)))</formula>
    </cfRule>
    <cfRule type="containsText" dxfId="3586" priority="750" operator="containsText" text="入,退">
      <formula>NOT(ISERROR(SEARCH("入,退",U103)))</formula>
    </cfRule>
    <cfRule type="containsText" dxfId="3585" priority="751" operator="containsText" text="入,退">
      <formula>NOT(ISERROR(SEARCH("入,退",U103)))</formula>
    </cfRule>
    <cfRule type="cellIs" dxfId="3584" priority="752" operator="equal">
      <formula>"休"</formula>
    </cfRule>
  </conditionalFormatting>
  <conditionalFormatting sqref="U103:W103">
    <cfRule type="containsText" dxfId="3583" priority="747" operator="containsText" text="外">
      <formula>NOT(ISERROR(SEARCH("外",U103)))</formula>
    </cfRule>
  </conditionalFormatting>
  <conditionalFormatting sqref="U103:W103">
    <cfRule type="containsText" dxfId="3582" priority="746" operator="containsText" text="－">
      <formula>NOT(ISERROR(SEARCH("－",U103)))</formula>
    </cfRule>
  </conditionalFormatting>
  <conditionalFormatting sqref="X103:Y103">
    <cfRule type="containsText" dxfId="3581" priority="741" operator="containsText" text="退">
      <formula>NOT(ISERROR(SEARCH("退",X103)))</formula>
    </cfRule>
    <cfRule type="containsText" dxfId="3580" priority="742" operator="containsText" text="入">
      <formula>NOT(ISERROR(SEARCH("入",X103)))</formula>
    </cfRule>
    <cfRule type="containsText" dxfId="3579" priority="743" operator="containsText" text="入,退">
      <formula>NOT(ISERROR(SEARCH("入,退",X103)))</formula>
    </cfRule>
    <cfRule type="containsText" dxfId="3578" priority="744" operator="containsText" text="入,退">
      <formula>NOT(ISERROR(SEARCH("入,退",X103)))</formula>
    </cfRule>
    <cfRule type="cellIs" dxfId="3577" priority="745" operator="equal">
      <formula>"休"</formula>
    </cfRule>
  </conditionalFormatting>
  <conditionalFormatting sqref="X103:Y103">
    <cfRule type="containsText" dxfId="3576" priority="740" operator="containsText" text="外">
      <formula>NOT(ISERROR(SEARCH("外",X103)))</formula>
    </cfRule>
  </conditionalFormatting>
  <conditionalFormatting sqref="X103:Y103">
    <cfRule type="containsText" dxfId="3575" priority="739" operator="containsText" text="－">
      <formula>NOT(ISERROR(SEARCH("－",X103)))</formula>
    </cfRule>
  </conditionalFormatting>
  <conditionalFormatting sqref="AB103:AD103">
    <cfRule type="containsText" dxfId="3574" priority="734" operator="containsText" text="退">
      <formula>NOT(ISERROR(SEARCH("退",AB103)))</formula>
    </cfRule>
    <cfRule type="containsText" dxfId="3573" priority="735" operator="containsText" text="入">
      <formula>NOT(ISERROR(SEARCH("入",AB103)))</formula>
    </cfRule>
    <cfRule type="containsText" dxfId="3572" priority="736" operator="containsText" text="入,退">
      <formula>NOT(ISERROR(SEARCH("入,退",AB103)))</formula>
    </cfRule>
    <cfRule type="containsText" dxfId="3571" priority="737" operator="containsText" text="入,退">
      <formula>NOT(ISERROR(SEARCH("入,退",AB103)))</formula>
    </cfRule>
    <cfRule type="cellIs" dxfId="3570" priority="738" operator="equal">
      <formula>"休"</formula>
    </cfRule>
  </conditionalFormatting>
  <conditionalFormatting sqref="AB103:AD103">
    <cfRule type="containsText" dxfId="3569" priority="733" operator="containsText" text="外">
      <formula>NOT(ISERROR(SEARCH("外",AB103)))</formula>
    </cfRule>
  </conditionalFormatting>
  <conditionalFormatting sqref="AB103:AD103">
    <cfRule type="containsText" dxfId="3568" priority="732" operator="containsText" text="－">
      <formula>NOT(ISERROR(SEARCH("－",AB103)))</formula>
    </cfRule>
  </conditionalFormatting>
  <conditionalFormatting sqref="AE103:AF103">
    <cfRule type="containsText" dxfId="3567" priority="727" operator="containsText" text="退">
      <formula>NOT(ISERROR(SEARCH("退",AE103)))</formula>
    </cfRule>
    <cfRule type="containsText" dxfId="3566" priority="728" operator="containsText" text="入">
      <formula>NOT(ISERROR(SEARCH("入",AE103)))</formula>
    </cfRule>
    <cfRule type="containsText" dxfId="3565" priority="729" operator="containsText" text="入,退">
      <formula>NOT(ISERROR(SEARCH("入,退",AE103)))</formula>
    </cfRule>
    <cfRule type="containsText" dxfId="3564" priority="730" operator="containsText" text="入,退">
      <formula>NOT(ISERROR(SEARCH("入,退",AE103)))</formula>
    </cfRule>
    <cfRule type="cellIs" dxfId="3563" priority="731" operator="equal">
      <formula>"休"</formula>
    </cfRule>
  </conditionalFormatting>
  <conditionalFormatting sqref="AE103:AF103">
    <cfRule type="containsText" dxfId="3562" priority="726" operator="containsText" text="外">
      <formula>NOT(ISERROR(SEARCH("外",AE103)))</formula>
    </cfRule>
  </conditionalFormatting>
  <conditionalFormatting sqref="AE103:AF103">
    <cfRule type="containsText" dxfId="3561" priority="725" operator="containsText" text="－">
      <formula>NOT(ISERROR(SEARCH("－",AE103)))</formula>
    </cfRule>
  </conditionalFormatting>
  <conditionalFormatting sqref="F124:AJ124">
    <cfRule type="containsText" dxfId="3560" priority="723" operator="containsText" text="日">
      <formula>NOT(ISERROR(SEARCH("日",F124)))</formula>
    </cfRule>
    <cfRule type="containsText" dxfId="3559" priority="724" operator="containsText" text="土">
      <formula>NOT(ISERROR(SEARCH("土",F124)))</formula>
    </cfRule>
  </conditionalFormatting>
  <conditionalFormatting sqref="F124:AJ124">
    <cfRule type="containsText" dxfId="3558" priority="716" operator="containsText" text="その他">
      <formula>NOT(ISERROR(SEARCH("その他",F124)))</formula>
    </cfRule>
    <cfRule type="containsText" dxfId="3557" priority="717" operator="containsText" text="冬休">
      <formula>NOT(ISERROR(SEARCH("冬休",F124)))</formula>
    </cfRule>
    <cfRule type="containsText" dxfId="3556" priority="718" operator="containsText" text="夏休">
      <formula>NOT(ISERROR(SEARCH("夏休",F124)))</formula>
    </cfRule>
    <cfRule type="containsText" dxfId="3555" priority="719" operator="containsText" text="製作">
      <formula>NOT(ISERROR(SEARCH("製作",F124)))</formula>
    </cfRule>
    <cfRule type="cellIs" dxfId="3554" priority="720" operator="equal">
      <formula>"中止,製作"</formula>
    </cfRule>
    <cfRule type="containsText" dxfId="3553" priority="721" operator="containsText" text="中止,製作,夏休,冬休,その他">
      <formula>NOT(ISERROR(SEARCH("中止,製作,夏休,冬休,その他",F124)))</formula>
    </cfRule>
    <cfRule type="containsText" dxfId="3552" priority="722" operator="containsText" text="中止">
      <formula>NOT(ISERROR(SEARCH("中止",F124)))</formula>
    </cfRule>
  </conditionalFormatting>
  <conditionalFormatting sqref="F131:AJ131">
    <cfRule type="containsText" dxfId="3551" priority="714" operator="containsText" text="日">
      <formula>NOT(ISERROR(SEARCH("日",F131)))</formula>
    </cfRule>
    <cfRule type="containsText" dxfId="3550" priority="715" operator="containsText" text="土">
      <formula>NOT(ISERROR(SEARCH("土",F131)))</formula>
    </cfRule>
  </conditionalFormatting>
  <conditionalFormatting sqref="F131:AJ131">
    <cfRule type="containsText" dxfId="3549" priority="707" operator="containsText" text="その他">
      <formula>NOT(ISERROR(SEARCH("その他",F131)))</formula>
    </cfRule>
    <cfRule type="containsText" dxfId="3548" priority="708" operator="containsText" text="冬休">
      <formula>NOT(ISERROR(SEARCH("冬休",F131)))</formula>
    </cfRule>
    <cfRule type="containsText" dxfId="3547" priority="709" operator="containsText" text="夏休">
      <formula>NOT(ISERROR(SEARCH("夏休",F131)))</formula>
    </cfRule>
    <cfRule type="containsText" dxfId="3546" priority="710" operator="containsText" text="製作">
      <formula>NOT(ISERROR(SEARCH("製作",F131)))</formula>
    </cfRule>
    <cfRule type="cellIs" dxfId="3545" priority="711" operator="equal">
      <formula>"中止,製作"</formula>
    </cfRule>
    <cfRule type="containsText" dxfId="3544" priority="712" operator="containsText" text="中止,製作,夏休,冬休,その他">
      <formula>NOT(ISERROR(SEARCH("中止,製作,夏休,冬休,その他",F131)))</formula>
    </cfRule>
    <cfRule type="containsText" dxfId="3543" priority="713" operator="containsText" text="中止">
      <formula>NOT(ISERROR(SEARCH("中止",F131)))</formula>
    </cfRule>
  </conditionalFormatting>
  <conditionalFormatting sqref="F136:AJ136">
    <cfRule type="containsText" dxfId="3542" priority="705" operator="containsText" text="日">
      <formula>NOT(ISERROR(SEARCH("日",F136)))</formula>
    </cfRule>
    <cfRule type="containsText" dxfId="3541" priority="706" operator="containsText" text="土">
      <formula>NOT(ISERROR(SEARCH("土",F136)))</formula>
    </cfRule>
  </conditionalFormatting>
  <conditionalFormatting sqref="F136:AJ136">
    <cfRule type="containsText" dxfId="3540" priority="698" operator="containsText" text="その他">
      <formula>NOT(ISERROR(SEARCH("その他",F136)))</formula>
    </cfRule>
    <cfRule type="containsText" dxfId="3539" priority="699" operator="containsText" text="冬休">
      <formula>NOT(ISERROR(SEARCH("冬休",F136)))</formula>
    </cfRule>
    <cfRule type="containsText" dxfId="3538" priority="700" operator="containsText" text="夏休">
      <formula>NOT(ISERROR(SEARCH("夏休",F136)))</formula>
    </cfRule>
    <cfRule type="containsText" dxfId="3537" priority="701" operator="containsText" text="製作">
      <formula>NOT(ISERROR(SEARCH("製作",F136)))</formula>
    </cfRule>
    <cfRule type="cellIs" dxfId="3536" priority="702" operator="equal">
      <formula>"中止,製作"</formula>
    </cfRule>
    <cfRule type="containsText" dxfId="3535" priority="703" operator="containsText" text="中止,製作,夏休,冬休,その他">
      <formula>NOT(ISERROR(SEARCH("中止,製作,夏休,冬休,その他",F136)))</formula>
    </cfRule>
    <cfRule type="containsText" dxfId="3534" priority="704" operator="containsText" text="中止">
      <formula>NOT(ISERROR(SEARCH("中止",F136)))</formula>
    </cfRule>
  </conditionalFormatting>
  <conditionalFormatting sqref="F127:I127 L127:M127 S127:T127 AG127:AJ127 F130:AJ130 G129:L129 J126:N126 F125:AJ125 Q126:U126 X126:AB126 AE126:AJ126 F128:AJ128 N129:S129 U129:AJ129">
    <cfRule type="containsText" dxfId="3533" priority="693" operator="containsText" text="退">
      <formula>NOT(ISERROR(SEARCH("退",F125)))</formula>
    </cfRule>
    <cfRule type="containsText" dxfId="3532" priority="694" operator="containsText" text="入">
      <formula>NOT(ISERROR(SEARCH("入",F125)))</formula>
    </cfRule>
    <cfRule type="containsText" dxfId="3531" priority="695" operator="containsText" text="入,退">
      <formula>NOT(ISERROR(SEARCH("入,退",F125)))</formula>
    </cfRule>
    <cfRule type="containsText" dxfId="3530" priority="696" operator="containsText" text="入,退">
      <formula>NOT(ISERROR(SEARCH("入,退",F125)))</formula>
    </cfRule>
    <cfRule type="cellIs" dxfId="3529" priority="697" operator="equal">
      <formula>"休"</formula>
    </cfRule>
  </conditionalFormatting>
  <conditionalFormatting sqref="F127:I127 L127:M127 S127:T127 AG127:AJ127 F130:AJ130 G129:L129 J126:N126 F125:AJ125 Q126:U126 X126:AB126 AE126:AJ126 F128:AJ128 N129:S129 U129:AJ129">
    <cfRule type="containsText" dxfId="3528" priority="692" operator="containsText" text="外">
      <formula>NOT(ISERROR(SEARCH("外",F125)))</formula>
    </cfRule>
  </conditionalFormatting>
  <conditionalFormatting sqref="F127:I127 L127:M127 S127:T127 AG127:AJ127 F130:AJ130 G129:L129 J126:N126 F125:AJ125 Q126:U126 X126:AB126 AE126:AJ126 F128:AJ128 N129:S129 U129:AJ129">
    <cfRule type="containsText" dxfId="3527" priority="691" operator="containsText" text="－">
      <formula>NOT(ISERROR(SEARCH("－",F125)))</formula>
    </cfRule>
  </conditionalFormatting>
  <conditionalFormatting sqref="F132:AJ135">
    <cfRule type="containsText" dxfId="3526" priority="686" operator="containsText" text="退">
      <formula>NOT(ISERROR(SEARCH("退",F132)))</formula>
    </cfRule>
    <cfRule type="containsText" dxfId="3525" priority="687" operator="containsText" text="入">
      <formula>NOT(ISERROR(SEARCH("入",F132)))</formula>
    </cfRule>
    <cfRule type="containsText" dxfId="3524" priority="688" operator="containsText" text="入,退">
      <formula>NOT(ISERROR(SEARCH("入,退",F132)))</formula>
    </cfRule>
    <cfRule type="containsText" dxfId="3523" priority="689" operator="containsText" text="入,退">
      <formula>NOT(ISERROR(SEARCH("入,退",F132)))</formula>
    </cfRule>
    <cfRule type="cellIs" dxfId="3522" priority="690" operator="equal">
      <formula>"休"</formula>
    </cfRule>
  </conditionalFormatting>
  <conditionalFormatting sqref="F132:AJ135">
    <cfRule type="containsText" dxfId="3521" priority="685" operator="containsText" text="外">
      <formula>NOT(ISERROR(SEARCH("外",F132)))</formula>
    </cfRule>
  </conditionalFormatting>
  <conditionalFormatting sqref="F132:AJ135">
    <cfRule type="containsText" dxfId="3520" priority="684" operator="containsText" text="－">
      <formula>NOT(ISERROR(SEARCH("－",F132)))</formula>
    </cfRule>
  </conditionalFormatting>
  <conditionalFormatting sqref="F137:AJ140">
    <cfRule type="containsText" dxfId="3519" priority="679" operator="containsText" text="退">
      <formula>NOT(ISERROR(SEARCH("退",F137)))</formula>
    </cfRule>
    <cfRule type="containsText" dxfId="3518" priority="680" operator="containsText" text="入">
      <formula>NOT(ISERROR(SEARCH("入",F137)))</formula>
    </cfRule>
    <cfRule type="containsText" dxfId="3517" priority="681" operator="containsText" text="入,退">
      <formula>NOT(ISERROR(SEARCH("入,退",F137)))</formula>
    </cfRule>
    <cfRule type="containsText" dxfId="3516" priority="682" operator="containsText" text="入,退">
      <formula>NOT(ISERROR(SEARCH("入,退",F137)))</formula>
    </cfRule>
    <cfRule type="cellIs" dxfId="3515" priority="683" operator="equal">
      <formula>"休"</formula>
    </cfRule>
  </conditionalFormatting>
  <conditionalFormatting sqref="F137:AJ140">
    <cfRule type="containsText" dxfId="3514" priority="678" operator="containsText" text="外">
      <formula>NOT(ISERROR(SEARCH("外",F137)))</formula>
    </cfRule>
  </conditionalFormatting>
  <conditionalFormatting sqref="F137:AJ140">
    <cfRule type="containsText" dxfId="3513" priority="677" operator="containsText" text="－">
      <formula>NOT(ISERROR(SEARCH("－",F137)))</formula>
    </cfRule>
  </conditionalFormatting>
  <conditionalFormatting sqref="F126:G126">
    <cfRule type="containsText" dxfId="3512" priority="672" operator="containsText" text="退">
      <formula>NOT(ISERROR(SEARCH("退",F126)))</formula>
    </cfRule>
    <cfRule type="containsText" dxfId="3511" priority="673" operator="containsText" text="入">
      <formula>NOT(ISERROR(SEARCH("入",F126)))</formula>
    </cfRule>
    <cfRule type="containsText" dxfId="3510" priority="674" operator="containsText" text="入,退">
      <formula>NOT(ISERROR(SEARCH("入,退",F126)))</formula>
    </cfRule>
    <cfRule type="containsText" dxfId="3509" priority="675" operator="containsText" text="入,退">
      <formula>NOT(ISERROR(SEARCH("入,退",F126)))</formula>
    </cfRule>
    <cfRule type="cellIs" dxfId="3508" priority="676" operator="equal">
      <formula>"休"</formula>
    </cfRule>
  </conditionalFormatting>
  <conditionalFormatting sqref="F126:G126">
    <cfRule type="containsText" dxfId="3507" priority="671" operator="containsText" text="外">
      <formula>NOT(ISERROR(SEARCH("外",F126)))</formula>
    </cfRule>
  </conditionalFormatting>
  <conditionalFormatting sqref="F126:G126">
    <cfRule type="containsText" dxfId="3506" priority="670" operator="containsText" text="－">
      <formula>NOT(ISERROR(SEARCH("－",F126)))</formula>
    </cfRule>
  </conditionalFormatting>
  <conditionalFormatting sqref="J127:K127">
    <cfRule type="containsText" dxfId="3505" priority="665" operator="containsText" text="退">
      <formula>NOT(ISERROR(SEARCH("退",J127)))</formula>
    </cfRule>
    <cfRule type="containsText" dxfId="3504" priority="666" operator="containsText" text="入">
      <formula>NOT(ISERROR(SEARCH("入",J127)))</formula>
    </cfRule>
    <cfRule type="containsText" dxfId="3503" priority="667" operator="containsText" text="入,退">
      <formula>NOT(ISERROR(SEARCH("入,退",J127)))</formula>
    </cfRule>
    <cfRule type="containsText" dxfId="3502" priority="668" operator="containsText" text="入,退">
      <formula>NOT(ISERROR(SEARCH("入,退",J127)))</formula>
    </cfRule>
    <cfRule type="cellIs" dxfId="3501" priority="669" operator="equal">
      <formula>"休"</formula>
    </cfRule>
  </conditionalFormatting>
  <conditionalFormatting sqref="J127:K127">
    <cfRule type="containsText" dxfId="3500" priority="664" operator="containsText" text="外">
      <formula>NOT(ISERROR(SEARCH("外",J127)))</formula>
    </cfRule>
  </conditionalFormatting>
  <conditionalFormatting sqref="J127:K127">
    <cfRule type="containsText" dxfId="3499" priority="663" operator="containsText" text="－">
      <formula>NOT(ISERROR(SEARCH("－",J127)))</formula>
    </cfRule>
  </conditionalFormatting>
  <conditionalFormatting sqref="F129">
    <cfRule type="containsText" dxfId="3498" priority="658" operator="containsText" text="退">
      <formula>NOT(ISERROR(SEARCH("退",F129)))</formula>
    </cfRule>
    <cfRule type="containsText" dxfId="3497" priority="659" operator="containsText" text="入">
      <formula>NOT(ISERROR(SEARCH("入",F129)))</formula>
    </cfRule>
    <cfRule type="containsText" dxfId="3496" priority="660" operator="containsText" text="入,退">
      <formula>NOT(ISERROR(SEARCH("入,退",F129)))</formula>
    </cfRule>
    <cfRule type="containsText" dxfId="3495" priority="661" operator="containsText" text="入,退">
      <formula>NOT(ISERROR(SEARCH("入,退",F129)))</formula>
    </cfRule>
    <cfRule type="cellIs" dxfId="3494" priority="662" operator="equal">
      <formula>"休"</formula>
    </cfRule>
  </conditionalFormatting>
  <conditionalFormatting sqref="F129">
    <cfRule type="containsText" dxfId="3493" priority="657" operator="containsText" text="外">
      <formula>NOT(ISERROR(SEARCH("外",F129)))</formula>
    </cfRule>
  </conditionalFormatting>
  <conditionalFormatting sqref="F129">
    <cfRule type="containsText" dxfId="3492" priority="656" operator="containsText" text="－">
      <formula>NOT(ISERROR(SEARCH("－",F129)))</formula>
    </cfRule>
  </conditionalFormatting>
  <conditionalFormatting sqref="M129">
    <cfRule type="containsText" dxfId="3491" priority="651" operator="containsText" text="退">
      <formula>NOT(ISERROR(SEARCH("退",M129)))</formula>
    </cfRule>
    <cfRule type="containsText" dxfId="3490" priority="652" operator="containsText" text="入">
      <formula>NOT(ISERROR(SEARCH("入",M129)))</formula>
    </cfRule>
    <cfRule type="containsText" dxfId="3489" priority="653" operator="containsText" text="入,退">
      <formula>NOT(ISERROR(SEARCH("入,退",M129)))</formula>
    </cfRule>
    <cfRule type="containsText" dxfId="3488" priority="654" operator="containsText" text="入,退">
      <formula>NOT(ISERROR(SEARCH("入,退",M129)))</formula>
    </cfRule>
    <cfRule type="cellIs" dxfId="3487" priority="655" operator="equal">
      <formula>"休"</formula>
    </cfRule>
  </conditionalFormatting>
  <conditionalFormatting sqref="M129">
    <cfRule type="containsText" dxfId="3486" priority="650" operator="containsText" text="外">
      <formula>NOT(ISERROR(SEARCH("外",M129)))</formula>
    </cfRule>
  </conditionalFormatting>
  <conditionalFormatting sqref="M129">
    <cfRule type="containsText" dxfId="3485" priority="649" operator="containsText" text="－">
      <formula>NOT(ISERROR(SEARCH("－",M129)))</formula>
    </cfRule>
  </conditionalFormatting>
  <conditionalFormatting sqref="T129">
    <cfRule type="containsText" dxfId="3484" priority="644" operator="containsText" text="退">
      <formula>NOT(ISERROR(SEARCH("退",T129)))</formula>
    </cfRule>
    <cfRule type="containsText" dxfId="3483" priority="645" operator="containsText" text="入">
      <formula>NOT(ISERROR(SEARCH("入",T129)))</formula>
    </cfRule>
    <cfRule type="containsText" dxfId="3482" priority="646" operator="containsText" text="入,退">
      <formula>NOT(ISERROR(SEARCH("入,退",T129)))</formula>
    </cfRule>
    <cfRule type="containsText" dxfId="3481" priority="647" operator="containsText" text="入,退">
      <formula>NOT(ISERROR(SEARCH("入,退",T129)))</formula>
    </cfRule>
    <cfRule type="cellIs" dxfId="3480" priority="648" operator="equal">
      <formula>"休"</formula>
    </cfRule>
  </conditionalFormatting>
  <conditionalFormatting sqref="T129">
    <cfRule type="containsText" dxfId="3479" priority="643" operator="containsText" text="外">
      <formula>NOT(ISERROR(SEARCH("外",T129)))</formula>
    </cfRule>
  </conditionalFormatting>
  <conditionalFormatting sqref="T129">
    <cfRule type="containsText" dxfId="3478" priority="642" operator="containsText" text="－">
      <formula>NOT(ISERROR(SEARCH("－",T129)))</formula>
    </cfRule>
  </conditionalFormatting>
  <conditionalFormatting sqref="N127:P127">
    <cfRule type="containsText" dxfId="3477" priority="637" operator="containsText" text="退">
      <formula>NOT(ISERROR(SEARCH("退",N127)))</formula>
    </cfRule>
    <cfRule type="containsText" dxfId="3476" priority="638" operator="containsText" text="入">
      <formula>NOT(ISERROR(SEARCH("入",N127)))</formula>
    </cfRule>
    <cfRule type="containsText" dxfId="3475" priority="639" operator="containsText" text="入,退">
      <formula>NOT(ISERROR(SEARCH("入,退",N127)))</formula>
    </cfRule>
    <cfRule type="containsText" dxfId="3474" priority="640" operator="containsText" text="入,退">
      <formula>NOT(ISERROR(SEARCH("入,退",N127)))</formula>
    </cfRule>
    <cfRule type="cellIs" dxfId="3473" priority="641" operator="equal">
      <formula>"休"</formula>
    </cfRule>
  </conditionalFormatting>
  <conditionalFormatting sqref="N127:P127">
    <cfRule type="containsText" dxfId="3472" priority="636" operator="containsText" text="外">
      <formula>NOT(ISERROR(SEARCH("外",N127)))</formula>
    </cfRule>
  </conditionalFormatting>
  <conditionalFormatting sqref="N127:P127">
    <cfRule type="containsText" dxfId="3471" priority="635" operator="containsText" text="－">
      <formula>NOT(ISERROR(SEARCH("－",N127)))</formula>
    </cfRule>
  </conditionalFormatting>
  <conditionalFormatting sqref="Q127:R127">
    <cfRule type="containsText" dxfId="3470" priority="630" operator="containsText" text="退">
      <formula>NOT(ISERROR(SEARCH("退",Q127)))</formula>
    </cfRule>
    <cfRule type="containsText" dxfId="3469" priority="631" operator="containsText" text="入">
      <formula>NOT(ISERROR(SEARCH("入",Q127)))</formula>
    </cfRule>
    <cfRule type="containsText" dxfId="3468" priority="632" operator="containsText" text="入,退">
      <formula>NOT(ISERROR(SEARCH("入,退",Q127)))</formula>
    </cfRule>
    <cfRule type="containsText" dxfId="3467" priority="633" operator="containsText" text="入,退">
      <formula>NOT(ISERROR(SEARCH("入,退",Q127)))</formula>
    </cfRule>
    <cfRule type="cellIs" dxfId="3466" priority="634" operator="equal">
      <formula>"休"</formula>
    </cfRule>
  </conditionalFormatting>
  <conditionalFormatting sqref="Q127:R127">
    <cfRule type="containsText" dxfId="3465" priority="629" operator="containsText" text="外">
      <formula>NOT(ISERROR(SEARCH("外",Q127)))</formula>
    </cfRule>
  </conditionalFormatting>
  <conditionalFormatting sqref="Q127:R127">
    <cfRule type="containsText" dxfId="3464" priority="628" operator="containsText" text="－">
      <formula>NOT(ISERROR(SEARCH("－",Q127)))</formula>
    </cfRule>
  </conditionalFormatting>
  <conditionalFormatting sqref="U127:W127">
    <cfRule type="containsText" dxfId="3463" priority="623" operator="containsText" text="退">
      <formula>NOT(ISERROR(SEARCH("退",U127)))</formula>
    </cfRule>
    <cfRule type="containsText" dxfId="3462" priority="624" operator="containsText" text="入">
      <formula>NOT(ISERROR(SEARCH("入",U127)))</formula>
    </cfRule>
    <cfRule type="containsText" dxfId="3461" priority="625" operator="containsText" text="入,退">
      <formula>NOT(ISERROR(SEARCH("入,退",U127)))</formula>
    </cfRule>
    <cfRule type="containsText" dxfId="3460" priority="626" operator="containsText" text="入,退">
      <formula>NOT(ISERROR(SEARCH("入,退",U127)))</formula>
    </cfRule>
    <cfRule type="cellIs" dxfId="3459" priority="627" operator="equal">
      <formula>"休"</formula>
    </cfRule>
  </conditionalFormatting>
  <conditionalFormatting sqref="U127:W127">
    <cfRule type="containsText" dxfId="3458" priority="622" operator="containsText" text="外">
      <formula>NOT(ISERROR(SEARCH("外",U127)))</formula>
    </cfRule>
  </conditionalFormatting>
  <conditionalFormatting sqref="U127:W127">
    <cfRule type="containsText" dxfId="3457" priority="621" operator="containsText" text="－">
      <formula>NOT(ISERROR(SEARCH("－",U127)))</formula>
    </cfRule>
  </conditionalFormatting>
  <conditionalFormatting sqref="X127:Y127">
    <cfRule type="containsText" dxfId="3456" priority="616" operator="containsText" text="退">
      <formula>NOT(ISERROR(SEARCH("退",X127)))</formula>
    </cfRule>
    <cfRule type="containsText" dxfId="3455" priority="617" operator="containsText" text="入">
      <formula>NOT(ISERROR(SEARCH("入",X127)))</formula>
    </cfRule>
    <cfRule type="containsText" dxfId="3454" priority="618" operator="containsText" text="入,退">
      <formula>NOT(ISERROR(SEARCH("入,退",X127)))</formula>
    </cfRule>
    <cfRule type="containsText" dxfId="3453" priority="619" operator="containsText" text="入,退">
      <formula>NOT(ISERROR(SEARCH("入,退",X127)))</formula>
    </cfRule>
    <cfRule type="cellIs" dxfId="3452" priority="620" operator="equal">
      <formula>"休"</formula>
    </cfRule>
  </conditionalFormatting>
  <conditionalFormatting sqref="X127:Y127">
    <cfRule type="containsText" dxfId="3451" priority="615" operator="containsText" text="外">
      <formula>NOT(ISERROR(SEARCH("外",X127)))</formula>
    </cfRule>
  </conditionalFormatting>
  <conditionalFormatting sqref="X127:Y127">
    <cfRule type="containsText" dxfId="3450" priority="614" operator="containsText" text="－">
      <formula>NOT(ISERROR(SEARCH("－",X127)))</formula>
    </cfRule>
  </conditionalFormatting>
  <conditionalFormatting sqref="AE127:AF127">
    <cfRule type="containsText" dxfId="3449" priority="609" operator="containsText" text="退">
      <formula>NOT(ISERROR(SEARCH("退",AE127)))</formula>
    </cfRule>
    <cfRule type="containsText" dxfId="3448" priority="610" operator="containsText" text="入">
      <formula>NOT(ISERROR(SEARCH("入",AE127)))</formula>
    </cfRule>
    <cfRule type="containsText" dxfId="3447" priority="611" operator="containsText" text="入,退">
      <formula>NOT(ISERROR(SEARCH("入,退",AE127)))</formula>
    </cfRule>
    <cfRule type="containsText" dxfId="3446" priority="612" operator="containsText" text="入,退">
      <formula>NOT(ISERROR(SEARCH("入,退",AE127)))</formula>
    </cfRule>
    <cfRule type="cellIs" dxfId="3445" priority="613" operator="equal">
      <formula>"休"</formula>
    </cfRule>
  </conditionalFormatting>
  <conditionalFormatting sqref="AE127:AF127">
    <cfRule type="containsText" dxfId="3444" priority="608" operator="containsText" text="外">
      <formula>NOT(ISERROR(SEARCH("外",AE127)))</formula>
    </cfRule>
  </conditionalFormatting>
  <conditionalFormatting sqref="AE127:AF127">
    <cfRule type="containsText" dxfId="3443" priority="607" operator="containsText" text="－">
      <formula>NOT(ISERROR(SEARCH("－",AE127)))</formula>
    </cfRule>
  </conditionalFormatting>
  <conditionalFormatting sqref="H126:I126">
    <cfRule type="containsText" dxfId="3442" priority="602" operator="containsText" text="退">
      <formula>NOT(ISERROR(SEARCH("退",H126)))</formula>
    </cfRule>
    <cfRule type="containsText" dxfId="3441" priority="603" operator="containsText" text="入">
      <formula>NOT(ISERROR(SEARCH("入",H126)))</formula>
    </cfRule>
    <cfRule type="containsText" dxfId="3440" priority="604" operator="containsText" text="入,退">
      <formula>NOT(ISERROR(SEARCH("入,退",H126)))</formula>
    </cfRule>
    <cfRule type="containsText" dxfId="3439" priority="605" operator="containsText" text="入,退">
      <formula>NOT(ISERROR(SEARCH("入,退",H126)))</formula>
    </cfRule>
    <cfRule type="cellIs" dxfId="3438" priority="606" operator="equal">
      <formula>"休"</formula>
    </cfRule>
  </conditionalFormatting>
  <conditionalFormatting sqref="H126:I126">
    <cfRule type="containsText" dxfId="3437" priority="601" operator="containsText" text="外">
      <formula>NOT(ISERROR(SEARCH("外",H126)))</formula>
    </cfRule>
  </conditionalFormatting>
  <conditionalFormatting sqref="H126:I126">
    <cfRule type="containsText" dxfId="3436" priority="600" operator="containsText" text="－">
      <formula>NOT(ISERROR(SEARCH("－",H126)))</formula>
    </cfRule>
  </conditionalFormatting>
  <conditionalFormatting sqref="O126:P126">
    <cfRule type="containsText" dxfId="3435" priority="595" operator="containsText" text="退">
      <formula>NOT(ISERROR(SEARCH("退",O126)))</formula>
    </cfRule>
    <cfRule type="containsText" dxfId="3434" priority="596" operator="containsText" text="入">
      <formula>NOT(ISERROR(SEARCH("入",O126)))</formula>
    </cfRule>
    <cfRule type="containsText" dxfId="3433" priority="597" operator="containsText" text="入,退">
      <formula>NOT(ISERROR(SEARCH("入,退",O126)))</formula>
    </cfRule>
    <cfRule type="containsText" dxfId="3432" priority="598" operator="containsText" text="入,退">
      <formula>NOT(ISERROR(SEARCH("入,退",O126)))</formula>
    </cfRule>
    <cfRule type="cellIs" dxfId="3431" priority="599" operator="equal">
      <formula>"休"</formula>
    </cfRule>
  </conditionalFormatting>
  <conditionalFormatting sqref="O126:P126">
    <cfRule type="containsText" dxfId="3430" priority="594" operator="containsText" text="外">
      <formula>NOT(ISERROR(SEARCH("外",O126)))</formula>
    </cfRule>
  </conditionalFormatting>
  <conditionalFormatting sqref="O126:P126">
    <cfRule type="containsText" dxfId="3429" priority="593" operator="containsText" text="－">
      <formula>NOT(ISERROR(SEARCH("－",O126)))</formula>
    </cfRule>
  </conditionalFormatting>
  <conditionalFormatting sqref="V126:W126">
    <cfRule type="containsText" dxfId="3428" priority="588" operator="containsText" text="退">
      <formula>NOT(ISERROR(SEARCH("退",V126)))</formula>
    </cfRule>
    <cfRule type="containsText" dxfId="3427" priority="589" operator="containsText" text="入">
      <formula>NOT(ISERROR(SEARCH("入",V126)))</formula>
    </cfRule>
    <cfRule type="containsText" dxfId="3426" priority="590" operator="containsText" text="入,退">
      <formula>NOT(ISERROR(SEARCH("入,退",V126)))</formula>
    </cfRule>
    <cfRule type="containsText" dxfId="3425" priority="591" operator="containsText" text="入,退">
      <formula>NOT(ISERROR(SEARCH("入,退",V126)))</formula>
    </cfRule>
    <cfRule type="cellIs" dxfId="3424" priority="592" operator="equal">
      <formula>"休"</formula>
    </cfRule>
  </conditionalFormatting>
  <conditionalFormatting sqref="V126:W126">
    <cfRule type="containsText" dxfId="3423" priority="587" operator="containsText" text="外">
      <formula>NOT(ISERROR(SEARCH("外",V126)))</formula>
    </cfRule>
  </conditionalFormatting>
  <conditionalFormatting sqref="V126:W126">
    <cfRule type="containsText" dxfId="3422" priority="586" operator="containsText" text="－">
      <formula>NOT(ISERROR(SEARCH("－",V126)))</formula>
    </cfRule>
  </conditionalFormatting>
  <conditionalFormatting sqref="AC126:AD126">
    <cfRule type="containsText" dxfId="3421" priority="581" operator="containsText" text="退">
      <formula>NOT(ISERROR(SEARCH("退",AC126)))</formula>
    </cfRule>
    <cfRule type="containsText" dxfId="3420" priority="582" operator="containsText" text="入">
      <formula>NOT(ISERROR(SEARCH("入",AC126)))</formula>
    </cfRule>
    <cfRule type="containsText" dxfId="3419" priority="583" operator="containsText" text="入,退">
      <formula>NOT(ISERROR(SEARCH("入,退",AC126)))</formula>
    </cfRule>
    <cfRule type="containsText" dxfId="3418" priority="584" operator="containsText" text="入,退">
      <formula>NOT(ISERROR(SEARCH("入,退",AC126)))</formula>
    </cfRule>
    <cfRule type="cellIs" dxfId="3417" priority="585" operator="equal">
      <formula>"休"</formula>
    </cfRule>
  </conditionalFormatting>
  <conditionalFormatting sqref="AC126:AD126">
    <cfRule type="containsText" dxfId="3416" priority="580" operator="containsText" text="外">
      <formula>NOT(ISERROR(SEARCH("外",AC126)))</formula>
    </cfRule>
  </conditionalFormatting>
  <conditionalFormatting sqref="AC126:AD126">
    <cfRule type="containsText" dxfId="3415" priority="579" operator="containsText" text="－">
      <formula>NOT(ISERROR(SEARCH("－",AC126)))</formula>
    </cfRule>
  </conditionalFormatting>
  <conditionalFormatting sqref="Z127:AA127">
    <cfRule type="containsText" dxfId="3414" priority="574" operator="containsText" text="退">
      <formula>NOT(ISERROR(SEARCH("退",Z127)))</formula>
    </cfRule>
    <cfRule type="containsText" dxfId="3413" priority="575" operator="containsText" text="入">
      <formula>NOT(ISERROR(SEARCH("入",Z127)))</formula>
    </cfRule>
    <cfRule type="containsText" dxfId="3412" priority="576" operator="containsText" text="入,退">
      <formula>NOT(ISERROR(SEARCH("入,退",Z127)))</formula>
    </cfRule>
    <cfRule type="containsText" dxfId="3411" priority="577" operator="containsText" text="入,退">
      <formula>NOT(ISERROR(SEARCH("入,退",Z127)))</formula>
    </cfRule>
    <cfRule type="cellIs" dxfId="3410" priority="578" operator="equal">
      <formula>"休"</formula>
    </cfRule>
  </conditionalFormatting>
  <conditionalFormatting sqref="Z127:AA127">
    <cfRule type="containsText" dxfId="3409" priority="573" operator="containsText" text="外">
      <formula>NOT(ISERROR(SEARCH("外",Z127)))</formula>
    </cfRule>
  </conditionalFormatting>
  <conditionalFormatting sqref="Z127:AA127">
    <cfRule type="containsText" dxfId="3408" priority="572" operator="containsText" text="－">
      <formula>NOT(ISERROR(SEARCH("－",Z127)))</formula>
    </cfRule>
  </conditionalFormatting>
  <conditionalFormatting sqref="AB127:AD127">
    <cfRule type="containsText" dxfId="3407" priority="567" operator="containsText" text="退">
      <formula>NOT(ISERROR(SEARCH("退",AB127)))</formula>
    </cfRule>
    <cfRule type="containsText" dxfId="3406" priority="568" operator="containsText" text="入">
      <formula>NOT(ISERROR(SEARCH("入",AB127)))</formula>
    </cfRule>
    <cfRule type="containsText" dxfId="3405" priority="569" operator="containsText" text="入,退">
      <formula>NOT(ISERROR(SEARCH("入,退",AB127)))</formula>
    </cfRule>
    <cfRule type="containsText" dxfId="3404" priority="570" operator="containsText" text="入,退">
      <formula>NOT(ISERROR(SEARCH("入,退",AB127)))</formula>
    </cfRule>
    <cfRule type="cellIs" dxfId="3403" priority="571" operator="equal">
      <formula>"休"</formula>
    </cfRule>
  </conditionalFormatting>
  <conditionalFormatting sqref="AB127:AD127">
    <cfRule type="containsText" dxfId="3402" priority="566" operator="containsText" text="外">
      <formula>NOT(ISERROR(SEARCH("外",AB127)))</formula>
    </cfRule>
  </conditionalFormatting>
  <conditionalFormatting sqref="AB127:AD127">
    <cfRule type="containsText" dxfId="3401" priority="565" operator="containsText" text="－">
      <formula>NOT(ISERROR(SEARCH("－",AB127)))</formula>
    </cfRule>
  </conditionalFormatting>
  <conditionalFormatting sqref="F148:AJ148">
    <cfRule type="containsText" dxfId="3400" priority="563" operator="containsText" text="日">
      <formula>NOT(ISERROR(SEARCH("日",F148)))</formula>
    </cfRule>
    <cfRule type="containsText" dxfId="3399" priority="564" operator="containsText" text="土">
      <formula>NOT(ISERROR(SEARCH("土",F148)))</formula>
    </cfRule>
  </conditionalFormatting>
  <conditionalFormatting sqref="F148:AJ148">
    <cfRule type="containsText" dxfId="3398" priority="556" operator="containsText" text="その他">
      <formula>NOT(ISERROR(SEARCH("その他",F148)))</formula>
    </cfRule>
    <cfRule type="containsText" dxfId="3397" priority="557" operator="containsText" text="冬休">
      <formula>NOT(ISERROR(SEARCH("冬休",F148)))</formula>
    </cfRule>
    <cfRule type="containsText" dxfId="3396" priority="558" operator="containsText" text="夏休">
      <formula>NOT(ISERROR(SEARCH("夏休",F148)))</formula>
    </cfRule>
    <cfRule type="containsText" dxfId="3395" priority="559" operator="containsText" text="製作">
      <formula>NOT(ISERROR(SEARCH("製作",F148)))</formula>
    </cfRule>
    <cfRule type="cellIs" dxfId="3394" priority="560" operator="equal">
      <formula>"中止,製作"</formula>
    </cfRule>
    <cfRule type="containsText" dxfId="3393" priority="561" operator="containsText" text="中止,製作,夏休,冬休,その他">
      <formula>NOT(ISERROR(SEARCH("中止,製作,夏休,冬休,その他",F148)))</formula>
    </cfRule>
    <cfRule type="containsText" dxfId="3392" priority="562" operator="containsText" text="中止">
      <formula>NOT(ISERROR(SEARCH("中止",F148)))</formula>
    </cfRule>
  </conditionalFormatting>
  <conditionalFormatting sqref="F155:AJ155">
    <cfRule type="containsText" dxfId="3391" priority="554" operator="containsText" text="日">
      <formula>NOT(ISERROR(SEARCH("日",F155)))</formula>
    </cfRule>
    <cfRule type="containsText" dxfId="3390" priority="555" operator="containsText" text="土">
      <formula>NOT(ISERROR(SEARCH("土",F155)))</formula>
    </cfRule>
  </conditionalFormatting>
  <conditionalFormatting sqref="F155:AJ155">
    <cfRule type="containsText" dxfId="3389" priority="547" operator="containsText" text="その他">
      <formula>NOT(ISERROR(SEARCH("その他",F155)))</formula>
    </cfRule>
    <cfRule type="containsText" dxfId="3388" priority="548" operator="containsText" text="冬休">
      <formula>NOT(ISERROR(SEARCH("冬休",F155)))</formula>
    </cfRule>
    <cfRule type="containsText" dxfId="3387" priority="549" operator="containsText" text="夏休">
      <formula>NOT(ISERROR(SEARCH("夏休",F155)))</formula>
    </cfRule>
    <cfRule type="containsText" dxfId="3386" priority="550" operator="containsText" text="製作">
      <formula>NOT(ISERROR(SEARCH("製作",F155)))</formula>
    </cfRule>
    <cfRule type="cellIs" dxfId="3385" priority="551" operator="equal">
      <formula>"中止,製作"</formula>
    </cfRule>
    <cfRule type="containsText" dxfId="3384" priority="552" operator="containsText" text="中止,製作,夏休,冬休,その他">
      <formula>NOT(ISERROR(SEARCH("中止,製作,夏休,冬休,その他",F155)))</formula>
    </cfRule>
    <cfRule type="containsText" dxfId="3383" priority="553" operator="containsText" text="中止">
      <formula>NOT(ISERROR(SEARCH("中止",F155)))</formula>
    </cfRule>
  </conditionalFormatting>
  <conditionalFormatting sqref="F160:AJ160">
    <cfRule type="containsText" dxfId="3382" priority="545" operator="containsText" text="日">
      <formula>NOT(ISERROR(SEARCH("日",F160)))</formula>
    </cfRule>
    <cfRule type="containsText" dxfId="3381" priority="546" operator="containsText" text="土">
      <formula>NOT(ISERROR(SEARCH("土",F160)))</formula>
    </cfRule>
  </conditionalFormatting>
  <conditionalFormatting sqref="F160:AJ160">
    <cfRule type="containsText" dxfId="3380" priority="538" operator="containsText" text="その他">
      <formula>NOT(ISERROR(SEARCH("その他",F160)))</formula>
    </cfRule>
    <cfRule type="containsText" dxfId="3379" priority="539" operator="containsText" text="冬休">
      <formula>NOT(ISERROR(SEARCH("冬休",F160)))</formula>
    </cfRule>
    <cfRule type="containsText" dxfId="3378" priority="540" operator="containsText" text="夏休">
      <formula>NOT(ISERROR(SEARCH("夏休",F160)))</formula>
    </cfRule>
    <cfRule type="containsText" dxfId="3377" priority="541" operator="containsText" text="製作">
      <formula>NOT(ISERROR(SEARCH("製作",F160)))</formula>
    </cfRule>
    <cfRule type="cellIs" dxfId="3376" priority="542" operator="equal">
      <formula>"中止,製作"</formula>
    </cfRule>
    <cfRule type="containsText" dxfId="3375" priority="543" operator="containsText" text="中止,製作,夏休,冬休,その他">
      <formula>NOT(ISERROR(SEARCH("中止,製作,夏休,冬休,その他",F160)))</formula>
    </cfRule>
    <cfRule type="containsText" dxfId="3374" priority="544" operator="containsText" text="中止">
      <formula>NOT(ISERROR(SEARCH("中止",F160)))</formula>
    </cfRule>
  </conditionalFormatting>
  <conditionalFormatting sqref="F151:I151 L151:M151 AG151:AJ151 F154:AJ154 G153:L153 J150:N150 F152:AJ152 N153:S153 U153:AJ153 F149:AJ149 Q150:U150 X150:AB150 AE150:AJ150">
    <cfRule type="containsText" dxfId="3373" priority="533" operator="containsText" text="退">
      <formula>NOT(ISERROR(SEARCH("退",F149)))</formula>
    </cfRule>
    <cfRule type="containsText" dxfId="3372" priority="534" operator="containsText" text="入">
      <formula>NOT(ISERROR(SEARCH("入",F149)))</formula>
    </cfRule>
    <cfRule type="containsText" dxfId="3371" priority="535" operator="containsText" text="入,退">
      <formula>NOT(ISERROR(SEARCH("入,退",F149)))</formula>
    </cfRule>
    <cfRule type="containsText" dxfId="3370" priority="536" operator="containsText" text="入,退">
      <formula>NOT(ISERROR(SEARCH("入,退",F149)))</formula>
    </cfRule>
    <cfRule type="cellIs" dxfId="3369" priority="537" operator="equal">
      <formula>"休"</formula>
    </cfRule>
  </conditionalFormatting>
  <conditionalFormatting sqref="F151:I151 L151:M151 AG151:AJ151 F154:AJ154 G153:L153 J150:N150 F152:AJ152 N153:S153 U153:AJ153 F149:AJ149 Q150:U150 X150:AB150 AE150:AJ150">
    <cfRule type="containsText" dxfId="3368" priority="532" operator="containsText" text="外">
      <formula>NOT(ISERROR(SEARCH("外",F149)))</formula>
    </cfRule>
  </conditionalFormatting>
  <conditionalFormatting sqref="F151:I151 L151:M151 AG151:AJ151 F154:AJ154 G153:L153 J150:N150 F152:AJ152 N153:S153 U153:AJ153 F149:AJ149 Q150:U150 X150:AB150 AE150:AJ150">
    <cfRule type="containsText" dxfId="3367" priority="531" operator="containsText" text="－">
      <formula>NOT(ISERROR(SEARCH("－",F149)))</formula>
    </cfRule>
  </conditionalFormatting>
  <conditionalFormatting sqref="F156:AJ159">
    <cfRule type="containsText" dxfId="3366" priority="526" operator="containsText" text="退">
      <formula>NOT(ISERROR(SEARCH("退",F156)))</formula>
    </cfRule>
    <cfRule type="containsText" dxfId="3365" priority="527" operator="containsText" text="入">
      <formula>NOT(ISERROR(SEARCH("入",F156)))</formula>
    </cfRule>
    <cfRule type="containsText" dxfId="3364" priority="528" operator="containsText" text="入,退">
      <formula>NOT(ISERROR(SEARCH("入,退",F156)))</formula>
    </cfRule>
    <cfRule type="containsText" dxfId="3363" priority="529" operator="containsText" text="入,退">
      <formula>NOT(ISERROR(SEARCH("入,退",F156)))</formula>
    </cfRule>
    <cfRule type="cellIs" dxfId="3362" priority="530" operator="equal">
      <formula>"休"</formula>
    </cfRule>
  </conditionalFormatting>
  <conditionalFormatting sqref="F156:AJ159">
    <cfRule type="containsText" dxfId="3361" priority="525" operator="containsText" text="外">
      <formula>NOT(ISERROR(SEARCH("外",F156)))</formula>
    </cfRule>
  </conditionalFormatting>
  <conditionalFormatting sqref="F156:AJ159">
    <cfRule type="containsText" dxfId="3360" priority="524" operator="containsText" text="－">
      <formula>NOT(ISERROR(SEARCH("－",F156)))</formula>
    </cfRule>
  </conditionalFormatting>
  <conditionalFormatting sqref="F161:AJ164">
    <cfRule type="containsText" dxfId="3359" priority="519" operator="containsText" text="退">
      <formula>NOT(ISERROR(SEARCH("退",F161)))</formula>
    </cfRule>
    <cfRule type="containsText" dxfId="3358" priority="520" operator="containsText" text="入">
      <formula>NOT(ISERROR(SEARCH("入",F161)))</formula>
    </cfRule>
    <cfRule type="containsText" dxfId="3357" priority="521" operator="containsText" text="入,退">
      <formula>NOT(ISERROR(SEARCH("入,退",F161)))</formula>
    </cfRule>
    <cfRule type="containsText" dxfId="3356" priority="522" operator="containsText" text="入,退">
      <formula>NOT(ISERROR(SEARCH("入,退",F161)))</formula>
    </cfRule>
    <cfRule type="cellIs" dxfId="3355" priority="523" operator="equal">
      <formula>"休"</formula>
    </cfRule>
  </conditionalFormatting>
  <conditionalFormatting sqref="F161:AJ164">
    <cfRule type="containsText" dxfId="3354" priority="518" operator="containsText" text="外">
      <formula>NOT(ISERROR(SEARCH("外",F161)))</formula>
    </cfRule>
  </conditionalFormatting>
  <conditionalFormatting sqref="F161:AJ164">
    <cfRule type="containsText" dxfId="3353" priority="517" operator="containsText" text="－">
      <formula>NOT(ISERROR(SEARCH("－",F161)))</formula>
    </cfRule>
  </conditionalFormatting>
  <conditionalFormatting sqref="F150:G150">
    <cfRule type="containsText" dxfId="3352" priority="512" operator="containsText" text="退">
      <formula>NOT(ISERROR(SEARCH("退",F150)))</formula>
    </cfRule>
    <cfRule type="containsText" dxfId="3351" priority="513" operator="containsText" text="入">
      <formula>NOT(ISERROR(SEARCH("入",F150)))</formula>
    </cfRule>
    <cfRule type="containsText" dxfId="3350" priority="514" operator="containsText" text="入,退">
      <formula>NOT(ISERROR(SEARCH("入,退",F150)))</formula>
    </cfRule>
    <cfRule type="containsText" dxfId="3349" priority="515" operator="containsText" text="入,退">
      <formula>NOT(ISERROR(SEARCH("入,退",F150)))</formula>
    </cfRule>
    <cfRule type="cellIs" dxfId="3348" priority="516" operator="equal">
      <formula>"休"</formula>
    </cfRule>
  </conditionalFormatting>
  <conditionalFormatting sqref="F150:G150">
    <cfRule type="containsText" dxfId="3347" priority="511" operator="containsText" text="外">
      <formula>NOT(ISERROR(SEARCH("外",F150)))</formula>
    </cfRule>
  </conditionalFormatting>
  <conditionalFormatting sqref="F150:G150">
    <cfRule type="containsText" dxfId="3346" priority="510" operator="containsText" text="－">
      <formula>NOT(ISERROR(SEARCH("－",F150)))</formula>
    </cfRule>
  </conditionalFormatting>
  <conditionalFormatting sqref="J151:K151">
    <cfRule type="containsText" dxfId="3345" priority="505" operator="containsText" text="退">
      <formula>NOT(ISERROR(SEARCH("退",J151)))</formula>
    </cfRule>
    <cfRule type="containsText" dxfId="3344" priority="506" operator="containsText" text="入">
      <formula>NOT(ISERROR(SEARCH("入",J151)))</formula>
    </cfRule>
    <cfRule type="containsText" dxfId="3343" priority="507" operator="containsText" text="入,退">
      <formula>NOT(ISERROR(SEARCH("入,退",J151)))</formula>
    </cfRule>
    <cfRule type="containsText" dxfId="3342" priority="508" operator="containsText" text="入,退">
      <formula>NOT(ISERROR(SEARCH("入,退",J151)))</formula>
    </cfRule>
    <cfRule type="cellIs" dxfId="3341" priority="509" operator="equal">
      <formula>"休"</formula>
    </cfRule>
  </conditionalFormatting>
  <conditionalFormatting sqref="J151:K151">
    <cfRule type="containsText" dxfId="3340" priority="504" operator="containsText" text="外">
      <formula>NOT(ISERROR(SEARCH("外",J151)))</formula>
    </cfRule>
  </conditionalFormatting>
  <conditionalFormatting sqref="J151:K151">
    <cfRule type="containsText" dxfId="3339" priority="503" operator="containsText" text="－">
      <formula>NOT(ISERROR(SEARCH("－",J151)))</formula>
    </cfRule>
  </conditionalFormatting>
  <conditionalFormatting sqref="F153">
    <cfRule type="containsText" dxfId="3338" priority="498" operator="containsText" text="退">
      <formula>NOT(ISERROR(SEARCH("退",F153)))</formula>
    </cfRule>
    <cfRule type="containsText" dxfId="3337" priority="499" operator="containsText" text="入">
      <formula>NOT(ISERROR(SEARCH("入",F153)))</formula>
    </cfRule>
    <cfRule type="containsText" dxfId="3336" priority="500" operator="containsText" text="入,退">
      <formula>NOT(ISERROR(SEARCH("入,退",F153)))</formula>
    </cfRule>
    <cfRule type="containsText" dxfId="3335" priority="501" operator="containsText" text="入,退">
      <formula>NOT(ISERROR(SEARCH("入,退",F153)))</formula>
    </cfRule>
    <cfRule type="cellIs" dxfId="3334" priority="502" operator="equal">
      <formula>"休"</formula>
    </cfRule>
  </conditionalFormatting>
  <conditionalFormatting sqref="F153">
    <cfRule type="containsText" dxfId="3333" priority="497" operator="containsText" text="外">
      <formula>NOT(ISERROR(SEARCH("外",F153)))</formula>
    </cfRule>
  </conditionalFormatting>
  <conditionalFormatting sqref="F153">
    <cfRule type="containsText" dxfId="3332" priority="496" operator="containsText" text="－">
      <formula>NOT(ISERROR(SEARCH("－",F153)))</formula>
    </cfRule>
  </conditionalFormatting>
  <conditionalFormatting sqref="M153">
    <cfRule type="containsText" dxfId="3331" priority="491" operator="containsText" text="退">
      <formula>NOT(ISERROR(SEARCH("退",M153)))</formula>
    </cfRule>
    <cfRule type="containsText" dxfId="3330" priority="492" operator="containsText" text="入">
      <formula>NOT(ISERROR(SEARCH("入",M153)))</formula>
    </cfRule>
    <cfRule type="containsText" dxfId="3329" priority="493" operator="containsText" text="入,退">
      <formula>NOT(ISERROR(SEARCH("入,退",M153)))</formula>
    </cfRule>
    <cfRule type="containsText" dxfId="3328" priority="494" operator="containsText" text="入,退">
      <formula>NOT(ISERROR(SEARCH("入,退",M153)))</formula>
    </cfRule>
    <cfRule type="cellIs" dxfId="3327" priority="495" operator="equal">
      <formula>"休"</formula>
    </cfRule>
  </conditionalFormatting>
  <conditionalFormatting sqref="M153">
    <cfRule type="containsText" dxfId="3326" priority="490" operator="containsText" text="外">
      <formula>NOT(ISERROR(SEARCH("外",M153)))</formula>
    </cfRule>
  </conditionalFormatting>
  <conditionalFormatting sqref="M153">
    <cfRule type="containsText" dxfId="3325" priority="489" operator="containsText" text="－">
      <formula>NOT(ISERROR(SEARCH("－",M153)))</formula>
    </cfRule>
  </conditionalFormatting>
  <conditionalFormatting sqref="T153">
    <cfRule type="containsText" dxfId="3324" priority="484" operator="containsText" text="退">
      <formula>NOT(ISERROR(SEARCH("退",T153)))</formula>
    </cfRule>
    <cfRule type="containsText" dxfId="3323" priority="485" operator="containsText" text="入">
      <formula>NOT(ISERROR(SEARCH("入",T153)))</formula>
    </cfRule>
    <cfRule type="containsText" dxfId="3322" priority="486" operator="containsText" text="入,退">
      <formula>NOT(ISERROR(SEARCH("入,退",T153)))</formula>
    </cfRule>
    <cfRule type="containsText" dxfId="3321" priority="487" operator="containsText" text="入,退">
      <formula>NOT(ISERROR(SEARCH("入,退",T153)))</formula>
    </cfRule>
    <cfRule type="cellIs" dxfId="3320" priority="488" operator="equal">
      <formula>"休"</formula>
    </cfRule>
  </conditionalFormatting>
  <conditionalFormatting sqref="T153">
    <cfRule type="containsText" dxfId="3319" priority="483" operator="containsText" text="外">
      <formula>NOT(ISERROR(SEARCH("外",T153)))</formula>
    </cfRule>
  </conditionalFormatting>
  <conditionalFormatting sqref="T153">
    <cfRule type="containsText" dxfId="3318" priority="482" operator="containsText" text="－">
      <formula>NOT(ISERROR(SEARCH("－",T153)))</formula>
    </cfRule>
  </conditionalFormatting>
  <conditionalFormatting sqref="N151:O151">
    <cfRule type="containsText" dxfId="3317" priority="477" operator="containsText" text="退">
      <formula>NOT(ISERROR(SEARCH("退",N151)))</formula>
    </cfRule>
    <cfRule type="containsText" dxfId="3316" priority="478" operator="containsText" text="入">
      <formula>NOT(ISERROR(SEARCH("入",N151)))</formula>
    </cfRule>
    <cfRule type="containsText" dxfId="3315" priority="479" operator="containsText" text="入,退">
      <formula>NOT(ISERROR(SEARCH("入,退",N151)))</formula>
    </cfRule>
    <cfRule type="containsText" dxfId="3314" priority="480" operator="containsText" text="入,退">
      <formula>NOT(ISERROR(SEARCH("入,退",N151)))</formula>
    </cfRule>
    <cfRule type="cellIs" dxfId="3313" priority="481" operator="equal">
      <formula>"休"</formula>
    </cfRule>
  </conditionalFormatting>
  <conditionalFormatting sqref="N151:O151">
    <cfRule type="containsText" dxfId="3312" priority="476" operator="containsText" text="外">
      <formula>NOT(ISERROR(SEARCH("外",N151)))</formula>
    </cfRule>
  </conditionalFormatting>
  <conditionalFormatting sqref="N151:O151">
    <cfRule type="containsText" dxfId="3311" priority="475" operator="containsText" text="－">
      <formula>NOT(ISERROR(SEARCH("－",N151)))</formula>
    </cfRule>
  </conditionalFormatting>
  <conditionalFormatting sqref="U151:V151">
    <cfRule type="containsText" dxfId="3310" priority="470" operator="containsText" text="退">
      <formula>NOT(ISERROR(SEARCH("退",U151)))</formula>
    </cfRule>
    <cfRule type="containsText" dxfId="3309" priority="471" operator="containsText" text="入">
      <formula>NOT(ISERROR(SEARCH("入",U151)))</formula>
    </cfRule>
    <cfRule type="containsText" dxfId="3308" priority="472" operator="containsText" text="入,退">
      <formula>NOT(ISERROR(SEARCH("入,退",U151)))</formula>
    </cfRule>
    <cfRule type="containsText" dxfId="3307" priority="473" operator="containsText" text="入,退">
      <formula>NOT(ISERROR(SEARCH("入,退",U151)))</formula>
    </cfRule>
    <cfRule type="cellIs" dxfId="3306" priority="474" operator="equal">
      <formula>"休"</formula>
    </cfRule>
  </conditionalFormatting>
  <conditionalFormatting sqref="U151:V151">
    <cfRule type="containsText" dxfId="3305" priority="469" operator="containsText" text="外">
      <formula>NOT(ISERROR(SEARCH("外",U151)))</formula>
    </cfRule>
  </conditionalFormatting>
  <conditionalFormatting sqref="U151:V151">
    <cfRule type="containsText" dxfId="3304" priority="468" operator="containsText" text="－">
      <formula>NOT(ISERROR(SEARCH("－",U151)))</formula>
    </cfRule>
  </conditionalFormatting>
  <conditionalFormatting sqref="AE151:AF151">
    <cfRule type="containsText" dxfId="3303" priority="463" operator="containsText" text="退">
      <formula>NOT(ISERROR(SEARCH("退",AE151)))</formula>
    </cfRule>
    <cfRule type="containsText" dxfId="3302" priority="464" operator="containsText" text="入">
      <formula>NOT(ISERROR(SEARCH("入",AE151)))</formula>
    </cfRule>
    <cfRule type="containsText" dxfId="3301" priority="465" operator="containsText" text="入,退">
      <formula>NOT(ISERROR(SEARCH("入,退",AE151)))</formula>
    </cfRule>
    <cfRule type="containsText" dxfId="3300" priority="466" operator="containsText" text="入,退">
      <formula>NOT(ISERROR(SEARCH("入,退",AE151)))</formula>
    </cfRule>
    <cfRule type="cellIs" dxfId="3299" priority="467" operator="equal">
      <formula>"休"</formula>
    </cfRule>
  </conditionalFormatting>
  <conditionalFormatting sqref="AE151:AF151">
    <cfRule type="containsText" dxfId="3298" priority="462" operator="containsText" text="外">
      <formula>NOT(ISERROR(SEARCH("外",AE151)))</formula>
    </cfRule>
  </conditionalFormatting>
  <conditionalFormatting sqref="AE151:AF151">
    <cfRule type="containsText" dxfId="3297" priority="461" operator="containsText" text="－">
      <formula>NOT(ISERROR(SEARCH("－",AE151)))</formula>
    </cfRule>
  </conditionalFormatting>
  <conditionalFormatting sqref="H150:I150">
    <cfRule type="containsText" dxfId="3296" priority="456" operator="containsText" text="退">
      <formula>NOT(ISERROR(SEARCH("退",H150)))</formula>
    </cfRule>
    <cfRule type="containsText" dxfId="3295" priority="457" operator="containsText" text="入">
      <formula>NOT(ISERROR(SEARCH("入",H150)))</formula>
    </cfRule>
    <cfRule type="containsText" dxfId="3294" priority="458" operator="containsText" text="入,退">
      <formula>NOT(ISERROR(SEARCH("入,退",H150)))</formula>
    </cfRule>
    <cfRule type="containsText" dxfId="3293" priority="459" operator="containsText" text="入,退">
      <formula>NOT(ISERROR(SEARCH("入,退",H150)))</formula>
    </cfRule>
    <cfRule type="cellIs" dxfId="3292" priority="460" operator="equal">
      <formula>"休"</formula>
    </cfRule>
  </conditionalFormatting>
  <conditionalFormatting sqref="H150:I150">
    <cfRule type="containsText" dxfId="3291" priority="455" operator="containsText" text="外">
      <formula>NOT(ISERROR(SEARCH("外",H150)))</formula>
    </cfRule>
  </conditionalFormatting>
  <conditionalFormatting sqref="H150:I150">
    <cfRule type="containsText" dxfId="3290" priority="454" operator="containsText" text="－">
      <formula>NOT(ISERROR(SEARCH("－",H150)))</formula>
    </cfRule>
  </conditionalFormatting>
  <conditionalFormatting sqref="O150:P150">
    <cfRule type="containsText" dxfId="3289" priority="449" operator="containsText" text="退">
      <formula>NOT(ISERROR(SEARCH("退",O150)))</formula>
    </cfRule>
    <cfRule type="containsText" dxfId="3288" priority="450" operator="containsText" text="入">
      <formula>NOT(ISERROR(SEARCH("入",O150)))</formula>
    </cfRule>
    <cfRule type="containsText" dxfId="3287" priority="451" operator="containsText" text="入,退">
      <formula>NOT(ISERROR(SEARCH("入,退",O150)))</formula>
    </cfRule>
    <cfRule type="containsText" dxfId="3286" priority="452" operator="containsText" text="入,退">
      <formula>NOT(ISERROR(SEARCH("入,退",O150)))</formula>
    </cfRule>
    <cfRule type="cellIs" dxfId="3285" priority="453" operator="equal">
      <formula>"休"</formula>
    </cfRule>
  </conditionalFormatting>
  <conditionalFormatting sqref="O150:P150">
    <cfRule type="containsText" dxfId="3284" priority="448" operator="containsText" text="外">
      <formula>NOT(ISERROR(SEARCH("外",O150)))</formula>
    </cfRule>
  </conditionalFormatting>
  <conditionalFormatting sqref="O150:P150">
    <cfRule type="containsText" dxfId="3283" priority="447" operator="containsText" text="－">
      <formula>NOT(ISERROR(SEARCH("－",O150)))</formula>
    </cfRule>
  </conditionalFormatting>
  <conditionalFormatting sqref="V150:W150">
    <cfRule type="containsText" dxfId="3282" priority="442" operator="containsText" text="退">
      <formula>NOT(ISERROR(SEARCH("退",V150)))</formula>
    </cfRule>
    <cfRule type="containsText" dxfId="3281" priority="443" operator="containsText" text="入">
      <formula>NOT(ISERROR(SEARCH("入",V150)))</formula>
    </cfRule>
    <cfRule type="containsText" dxfId="3280" priority="444" operator="containsText" text="入,退">
      <formula>NOT(ISERROR(SEARCH("入,退",V150)))</formula>
    </cfRule>
    <cfRule type="containsText" dxfId="3279" priority="445" operator="containsText" text="入,退">
      <formula>NOT(ISERROR(SEARCH("入,退",V150)))</formula>
    </cfRule>
    <cfRule type="cellIs" dxfId="3278" priority="446" operator="equal">
      <formula>"休"</formula>
    </cfRule>
  </conditionalFormatting>
  <conditionalFormatting sqref="V150:W150">
    <cfRule type="containsText" dxfId="3277" priority="441" operator="containsText" text="外">
      <formula>NOT(ISERROR(SEARCH("外",V150)))</formula>
    </cfRule>
  </conditionalFormatting>
  <conditionalFormatting sqref="V150:W150">
    <cfRule type="containsText" dxfId="3276" priority="440" operator="containsText" text="－">
      <formula>NOT(ISERROR(SEARCH("－",V150)))</formula>
    </cfRule>
  </conditionalFormatting>
  <conditionalFormatting sqref="AC150:AD150">
    <cfRule type="containsText" dxfId="3275" priority="435" operator="containsText" text="退">
      <formula>NOT(ISERROR(SEARCH("退",AC150)))</formula>
    </cfRule>
    <cfRule type="containsText" dxfId="3274" priority="436" operator="containsText" text="入">
      <formula>NOT(ISERROR(SEARCH("入",AC150)))</formula>
    </cfRule>
    <cfRule type="containsText" dxfId="3273" priority="437" operator="containsText" text="入,退">
      <formula>NOT(ISERROR(SEARCH("入,退",AC150)))</formula>
    </cfRule>
    <cfRule type="containsText" dxfId="3272" priority="438" operator="containsText" text="入,退">
      <formula>NOT(ISERROR(SEARCH("入,退",AC150)))</formula>
    </cfRule>
    <cfRule type="cellIs" dxfId="3271" priority="439" operator="equal">
      <formula>"休"</formula>
    </cfRule>
  </conditionalFormatting>
  <conditionalFormatting sqref="AC150:AD150">
    <cfRule type="containsText" dxfId="3270" priority="434" operator="containsText" text="外">
      <formula>NOT(ISERROR(SEARCH("外",AC150)))</formula>
    </cfRule>
  </conditionalFormatting>
  <conditionalFormatting sqref="AC150:AD150">
    <cfRule type="containsText" dxfId="3269" priority="433" operator="containsText" text="－">
      <formula>NOT(ISERROR(SEARCH("－",AC150)))</formula>
    </cfRule>
  </conditionalFormatting>
  <conditionalFormatting sqref="AB151:AD151">
    <cfRule type="containsText" dxfId="3268" priority="428" operator="containsText" text="退">
      <formula>NOT(ISERROR(SEARCH("退",AB151)))</formula>
    </cfRule>
    <cfRule type="containsText" dxfId="3267" priority="429" operator="containsText" text="入">
      <formula>NOT(ISERROR(SEARCH("入",AB151)))</formula>
    </cfRule>
    <cfRule type="containsText" dxfId="3266" priority="430" operator="containsText" text="入,退">
      <formula>NOT(ISERROR(SEARCH("入,退",AB151)))</formula>
    </cfRule>
    <cfRule type="containsText" dxfId="3265" priority="431" operator="containsText" text="入,退">
      <formula>NOT(ISERROR(SEARCH("入,退",AB151)))</formula>
    </cfRule>
    <cfRule type="cellIs" dxfId="3264" priority="432" operator="equal">
      <formula>"休"</formula>
    </cfRule>
  </conditionalFormatting>
  <conditionalFormatting sqref="AB151:AD151">
    <cfRule type="containsText" dxfId="3263" priority="427" operator="containsText" text="外">
      <formula>NOT(ISERROR(SEARCH("外",AB151)))</formula>
    </cfRule>
  </conditionalFormatting>
  <conditionalFormatting sqref="AB151:AD151">
    <cfRule type="containsText" dxfId="3262" priority="426" operator="containsText" text="－">
      <formula>NOT(ISERROR(SEARCH("－",AB151)))</formula>
    </cfRule>
  </conditionalFormatting>
  <conditionalFormatting sqref="P151 S151:T151">
    <cfRule type="containsText" dxfId="3261" priority="421" operator="containsText" text="退">
      <formula>NOT(ISERROR(SEARCH("退",P151)))</formula>
    </cfRule>
    <cfRule type="containsText" dxfId="3260" priority="422" operator="containsText" text="入">
      <formula>NOT(ISERROR(SEARCH("入",P151)))</formula>
    </cfRule>
    <cfRule type="containsText" dxfId="3259" priority="423" operator="containsText" text="入,退">
      <formula>NOT(ISERROR(SEARCH("入,退",P151)))</formula>
    </cfRule>
    <cfRule type="containsText" dxfId="3258" priority="424" operator="containsText" text="入,退">
      <formula>NOT(ISERROR(SEARCH("入,退",P151)))</formula>
    </cfRule>
    <cfRule type="cellIs" dxfId="3257" priority="425" operator="equal">
      <formula>"休"</formula>
    </cfRule>
  </conditionalFormatting>
  <conditionalFormatting sqref="P151 S151:T151">
    <cfRule type="containsText" dxfId="3256" priority="420" operator="containsText" text="外">
      <formula>NOT(ISERROR(SEARCH("外",P151)))</formula>
    </cfRule>
  </conditionalFormatting>
  <conditionalFormatting sqref="P151 S151:T151">
    <cfRule type="containsText" dxfId="3255" priority="419" operator="containsText" text="－">
      <formula>NOT(ISERROR(SEARCH("－",P151)))</formula>
    </cfRule>
  </conditionalFormatting>
  <conditionalFormatting sqref="Q151:R151">
    <cfRule type="containsText" dxfId="3254" priority="414" operator="containsText" text="退">
      <formula>NOT(ISERROR(SEARCH("退",Q151)))</formula>
    </cfRule>
    <cfRule type="containsText" dxfId="3253" priority="415" operator="containsText" text="入">
      <formula>NOT(ISERROR(SEARCH("入",Q151)))</formula>
    </cfRule>
    <cfRule type="containsText" dxfId="3252" priority="416" operator="containsText" text="入,退">
      <formula>NOT(ISERROR(SEARCH("入,退",Q151)))</formula>
    </cfRule>
    <cfRule type="containsText" dxfId="3251" priority="417" operator="containsText" text="入,退">
      <formula>NOT(ISERROR(SEARCH("入,退",Q151)))</formula>
    </cfRule>
    <cfRule type="cellIs" dxfId="3250" priority="418" operator="equal">
      <formula>"休"</formula>
    </cfRule>
  </conditionalFormatting>
  <conditionalFormatting sqref="Q151:R151">
    <cfRule type="containsText" dxfId="3249" priority="413" operator="containsText" text="外">
      <formula>NOT(ISERROR(SEARCH("外",Q151)))</formula>
    </cfRule>
  </conditionalFormatting>
  <conditionalFormatting sqref="Q151:R151">
    <cfRule type="containsText" dxfId="3248" priority="412" operator="containsText" text="－">
      <formula>NOT(ISERROR(SEARCH("－",Q151)))</formula>
    </cfRule>
  </conditionalFormatting>
  <conditionalFormatting sqref="W151 Z151:AA151">
    <cfRule type="containsText" dxfId="3247" priority="407" operator="containsText" text="退">
      <formula>NOT(ISERROR(SEARCH("退",W151)))</formula>
    </cfRule>
    <cfRule type="containsText" dxfId="3246" priority="408" operator="containsText" text="入">
      <formula>NOT(ISERROR(SEARCH("入",W151)))</formula>
    </cfRule>
    <cfRule type="containsText" dxfId="3245" priority="409" operator="containsText" text="入,退">
      <formula>NOT(ISERROR(SEARCH("入,退",W151)))</formula>
    </cfRule>
    <cfRule type="containsText" dxfId="3244" priority="410" operator="containsText" text="入,退">
      <formula>NOT(ISERROR(SEARCH("入,退",W151)))</formula>
    </cfRule>
    <cfRule type="cellIs" dxfId="3243" priority="411" operator="equal">
      <formula>"休"</formula>
    </cfRule>
  </conditionalFormatting>
  <conditionalFormatting sqref="W151 Z151:AA151">
    <cfRule type="containsText" dxfId="3242" priority="406" operator="containsText" text="外">
      <formula>NOT(ISERROR(SEARCH("外",W151)))</formula>
    </cfRule>
  </conditionalFormatting>
  <conditionalFormatting sqref="W151 Z151:AA151">
    <cfRule type="containsText" dxfId="3241" priority="405" operator="containsText" text="－">
      <formula>NOT(ISERROR(SEARCH("－",W151)))</formula>
    </cfRule>
  </conditionalFormatting>
  <conditionalFormatting sqref="X151:Y151">
    <cfRule type="containsText" dxfId="3240" priority="400" operator="containsText" text="退">
      <formula>NOT(ISERROR(SEARCH("退",X151)))</formula>
    </cfRule>
    <cfRule type="containsText" dxfId="3239" priority="401" operator="containsText" text="入">
      <formula>NOT(ISERROR(SEARCH("入",X151)))</formula>
    </cfRule>
    <cfRule type="containsText" dxfId="3238" priority="402" operator="containsText" text="入,退">
      <formula>NOT(ISERROR(SEARCH("入,退",X151)))</formula>
    </cfRule>
    <cfRule type="containsText" dxfId="3237" priority="403" operator="containsText" text="入,退">
      <formula>NOT(ISERROR(SEARCH("入,退",X151)))</formula>
    </cfRule>
    <cfRule type="cellIs" dxfId="3236" priority="404" operator="equal">
      <formula>"休"</formula>
    </cfRule>
  </conditionalFormatting>
  <conditionalFormatting sqref="X151:Y151">
    <cfRule type="containsText" dxfId="3235" priority="399" operator="containsText" text="外">
      <formula>NOT(ISERROR(SEARCH("外",X151)))</formula>
    </cfRule>
  </conditionalFormatting>
  <conditionalFormatting sqref="X151:Y151">
    <cfRule type="containsText" dxfId="3234" priority="398" operator="containsText" text="－">
      <formula>NOT(ISERROR(SEARCH("－",X151)))</formula>
    </cfRule>
  </conditionalFormatting>
  <conditionalFormatting sqref="F172:AJ172">
    <cfRule type="containsText" dxfId="3233" priority="396" operator="containsText" text="日">
      <formula>NOT(ISERROR(SEARCH("日",F172)))</formula>
    </cfRule>
    <cfRule type="containsText" dxfId="3232" priority="397" operator="containsText" text="土">
      <formula>NOT(ISERROR(SEARCH("土",F172)))</formula>
    </cfRule>
  </conditionalFormatting>
  <conditionalFormatting sqref="F172:AJ172">
    <cfRule type="containsText" dxfId="3231" priority="389" operator="containsText" text="その他">
      <formula>NOT(ISERROR(SEARCH("その他",F172)))</formula>
    </cfRule>
    <cfRule type="containsText" dxfId="3230" priority="390" operator="containsText" text="冬休">
      <formula>NOT(ISERROR(SEARCH("冬休",F172)))</formula>
    </cfRule>
    <cfRule type="containsText" dxfId="3229" priority="391" operator="containsText" text="夏休">
      <formula>NOT(ISERROR(SEARCH("夏休",F172)))</formula>
    </cfRule>
    <cfRule type="containsText" dxfId="3228" priority="392" operator="containsText" text="製作">
      <formula>NOT(ISERROR(SEARCH("製作",F172)))</formula>
    </cfRule>
    <cfRule type="cellIs" dxfId="3227" priority="393" operator="equal">
      <formula>"中止,製作"</formula>
    </cfRule>
    <cfRule type="containsText" dxfId="3226" priority="394" operator="containsText" text="中止,製作,夏休,冬休,その他">
      <formula>NOT(ISERROR(SEARCH("中止,製作,夏休,冬休,その他",F172)))</formula>
    </cfRule>
    <cfRule type="containsText" dxfId="3225" priority="395" operator="containsText" text="中止">
      <formula>NOT(ISERROR(SEARCH("中止",F172)))</formula>
    </cfRule>
  </conditionalFormatting>
  <conditionalFormatting sqref="F179:AJ179">
    <cfRule type="containsText" dxfId="3224" priority="387" operator="containsText" text="日">
      <formula>NOT(ISERROR(SEARCH("日",F179)))</formula>
    </cfRule>
    <cfRule type="containsText" dxfId="3223" priority="388" operator="containsText" text="土">
      <formula>NOT(ISERROR(SEARCH("土",F179)))</formula>
    </cfRule>
  </conditionalFormatting>
  <conditionalFormatting sqref="F179:AJ179">
    <cfRule type="containsText" dxfId="3222" priority="380" operator="containsText" text="その他">
      <formula>NOT(ISERROR(SEARCH("その他",F179)))</formula>
    </cfRule>
    <cfRule type="containsText" dxfId="3221" priority="381" operator="containsText" text="冬休">
      <formula>NOT(ISERROR(SEARCH("冬休",F179)))</formula>
    </cfRule>
    <cfRule type="containsText" dxfId="3220" priority="382" operator="containsText" text="夏休">
      <formula>NOT(ISERROR(SEARCH("夏休",F179)))</formula>
    </cfRule>
    <cfRule type="containsText" dxfId="3219" priority="383" operator="containsText" text="製作">
      <formula>NOT(ISERROR(SEARCH("製作",F179)))</formula>
    </cfRule>
    <cfRule type="cellIs" dxfId="3218" priority="384" operator="equal">
      <formula>"中止,製作"</formula>
    </cfRule>
    <cfRule type="containsText" dxfId="3217" priority="385" operator="containsText" text="中止,製作,夏休,冬休,その他">
      <formula>NOT(ISERROR(SEARCH("中止,製作,夏休,冬休,その他",F179)))</formula>
    </cfRule>
    <cfRule type="containsText" dxfId="3216" priority="386" operator="containsText" text="中止">
      <formula>NOT(ISERROR(SEARCH("中止",F179)))</formula>
    </cfRule>
  </conditionalFormatting>
  <conditionalFormatting sqref="F184:AJ184">
    <cfRule type="containsText" dxfId="3215" priority="378" operator="containsText" text="日">
      <formula>NOT(ISERROR(SEARCH("日",F184)))</formula>
    </cfRule>
    <cfRule type="containsText" dxfId="3214" priority="379" operator="containsText" text="土">
      <formula>NOT(ISERROR(SEARCH("土",F184)))</formula>
    </cfRule>
  </conditionalFormatting>
  <conditionalFormatting sqref="F184:AJ184">
    <cfRule type="containsText" dxfId="3213" priority="371" operator="containsText" text="その他">
      <formula>NOT(ISERROR(SEARCH("その他",F184)))</formula>
    </cfRule>
    <cfRule type="containsText" dxfId="3212" priority="372" operator="containsText" text="冬休">
      <formula>NOT(ISERROR(SEARCH("冬休",F184)))</formula>
    </cfRule>
    <cfRule type="containsText" dxfId="3211" priority="373" operator="containsText" text="夏休">
      <formula>NOT(ISERROR(SEARCH("夏休",F184)))</formula>
    </cfRule>
    <cfRule type="containsText" dxfId="3210" priority="374" operator="containsText" text="製作">
      <formula>NOT(ISERROR(SEARCH("製作",F184)))</formula>
    </cfRule>
    <cfRule type="cellIs" dxfId="3209" priority="375" operator="equal">
      <formula>"中止,製作"</formula>
    </cfRule>
    <cfRule type="containsText" dxfId="3208" priority="376" operator="containsText" text="中止,製作,夏休,冬休,その他">
      <formula>NOT(ISERROR(SEARCH("中止,製作,夏休,冬休,その他",F184)))</formula>
    </cfRule>
    <cfRule type="containsText" dxfId="3207" priority="377" operator="containsText" text="中止">
      <formula>NOT(ISERROR(SEARCH("中止",F184)))</formula>
    </cfRule>
  </conditionalFormatting>
  <conditionalFormatting sqref="F175:I175 L175:M175 AG175:AH175 F178:AJ178 G177:L177 J174:N174 F176:AH176 F173:AH173 Q174:U174 X174:AB174 AE174:AH174 N177:S177 U177:AH177 AJ173:AJ177">
    <cfRule type="containsText" dxfId="3206" priority="366" operator="containsText" text="退">
      <formula>NOT(ISERROR(SEARCH("退",F173)))</formula>
    </cfRule>
    <cfRule type="containsText" dxfId="3205" priority="367" operator="containsText" text="入">
      <formula>NOT(ISERROR(SEARCH("入",F173)))</formula>
    </cfRule>
    <cfRule type="containsText" dxfId="3204" priority="368" operator="containsText" text="入,退">
      <formula>NOT(ISERROR(SEARCH("入,退",F173)))</formula>
    </cfRule>
    <cfRule type="containsText" dxfId="3203" priority="369" operator="containsText" text="入,退">
      <formula>NOT(ISERROR(SEARCH("入,退",F173)))</formula>
    </cfRule>
    <cfRule type="cellIs" dxfId="3202" priority="370" operator="equal">
      <formula>"休"</formula>
    </cfRule>
  </conditionalFormatting>
  <conditionalFormatting sqref="F175:I175 L175:M175 AG175:AH175 F178:AJ178 G177:L177 J174:N174 F176:AH176 F173:AH173 Q174:U174 X174:AB174 AE174:AH174 N177:S177 U177:AH177 AJ173:AJ177">
    <cfRule type="containsText" dxfId="3201" priority="365" operator="containsText" text="外">
      <formula>NOT(ISERROR(SEARCH("外",F173)))</formula>
    </cfRule>
  </conditionalFormatting>
  <conditionalFormatting sqref="F175:I175 L175:M175 AG175:AH175 F178:AJ178 G177:L177 J174:N174 F176:AH176 F173:AH173 Q174:U174 X174:AB174 AE174:AH174 N177:S177 U177:AH177 AJ173:AJ177">
    <cfRule type="containsText" dxfId="3200" priority="364" operator="containsText" text="－">
      <formula>NOT(ISERROR(SEARCH("－",F173)))</formula>
    </cfRule>
  </conditionalFormatting>
  <conditionalFormatting sqref="F180:AJ183">
    <cfRule type="containsText" dxfId="3199" priority="359" operator="containsText" text="退">
      <formula>NOT(ISERROR(SEARCH("退",F180)))</formula>
    </cfRule>
    <cfRule type="containsText" dxfId="3198" priority="360" operator="containsText" text="入">
      <formula>NOT(ISERROR(SEARCH("入",F180)))</formula>
    </cfRule>
    <cfRule type="containsText" dxfId="3197" priority="361" operator="containsText" text="入,退">
      <formula>NOT(ISERROR(SEARCH("入,退",F180)))</formula>
    </cfRule>
    <cfRule type="containsText" dxfId="3196" priority="362" operator="containsText" text="入,退">
      <formula>NOT(ISERROR(SEARCH("入,退",F180)))</formula>
    </cfRule>
    <cfRule type="cellIs" dxfId="3195" priority="363" operator="equal">
      <formula>"休"</formula>
    </cfRule>
  </conditionalFormatting>
  <conditionalFormatting sqref="F180:AJ183">
    <cfRule type="containsText" dxfId="3194" priority="358" operator="containsText" text="外">
      <formula>NOT(ISERROR(SEARCH("外",F180)))</formula>
    </cfRule>
  </conditionalFormatting>
  <conditionalFormatting sqref="F180:AJ183">
    <cfRule type="containsText" dxfId="3193" priority="357" operator="containsText" text="－">
      <formula>NOT(ISERROR(SEARCH("－",F180)))</formula>
    </cfRule>
  </conditionalFormatting>
  <conditionalFormatting sqref="F185:AJ188">
    <cfRule type="containsText" dxfId="3192" priority="352" operator="containsText" text="退">
      <formula>NOT(ISERROR(SEARCH("退",F185)))</formula>
    </cfRule>
    <cfRule type="containsText" dxfId="3191" priority="353" operator="containsText" text="入">
      <formula>NOT(ISERROR(SEARCH("入",F185)))</formula>
    </cfRule>
    <cfRule type="containsText" dxfId="3190" priority="354" operator="containsText" text="入,退">
      <formula>NOT(ISERROR(SEARCH("入,退",F185)))</formula>
    </cfRule>
    <cfRule type="containsText" dxfId="3189" priority="355" operator="containsText" text="入,退">
      <formula>NOT(ISERROR(SEARCH("入,退",F185)))</formula>
    </cfRule>
    <cfRule type="cellIs" dxfId="3188" priority="356" operator="equal">
      <formula>"休"</formula>
    </cfRule>
  </conditionalFormatting>
  <conditionalFormatting sqref="F185:AJ188">
    <cfRule type="containsText" dxfId="3187" priority="351" operator="containsText" text="外">
      <formula>NOT(ISERROR(SEARCH("外",F185)))</formula>
    </cfRule>
  </conditionalFormatting>
  <conditionalFormatting sqref="F185:AJ188">
    <cfRule type="containsText" dxfId="3186" priority="350" operator="containsText" text="－">
      <formula>NOT(ISERROR(SEARCH("－",F185)))</formula>
    </cfRule>
  </conditionalFormatting>
  <conditionalFormatting sqref="F174:G174">
    <cfRule type="containsText" dxfId="3185" priority="345" operator="containsText" text="退">
      <formula>NOT(ISERROR(SEARCH("退",F174)))</formula>
    </cfRule>
    <cfRule type="containsText" dxfId="3184" priority="346" operator="containsText" text="入">
      <formula>NOT(ISERROR(SEARCH("入",F174)))</formula>
    </cfRule>
    <cfRule type="containsText" dxfId="3183" priority="347" operator="containsText" text="入,退">
      <formula>NOT(ISERROR(SEARCH("入,退",F174)))</formula>
    </cfRule>
    <cfRule type="containsText" dxfId="3182" priority="348" operator="containsText" text="入,退">
      <formula>NOT(ISERROR(SEARCH("入,退",F174)))</formula>
    </cfRule>
    <cfRule type="cellIs" dxfId="3181" priority="349" operator="equal">
      <formula>"休"</formula>
    </cfRule>
  </conditionalFormatting>
  <conditionalFormatting sqref="F174:G174">
    <cfRule type="containsText" dxfId="3180" priority="344" operator="containsText" text="外">
      <formula>NOT(ISERROR(SEARCH("外",F174)))</formula>
    </cfRule>
  </conditionalFormatting>
  <conditionalFormatting sqref="F174:G174">
    <cfRule type="containsText" dxfId="3179" priority="343" operator="containsText" text="－">
      <formula>NOT(ISERROR(SEARCH("－",F174)))</formula>
    </cfRule>
  </conditionalFormatting>
  <conditionalFormatting sqref="J175:K175">
    <cfRule type="containsText" dxfId="3178" priority="338" operator="containsText" text="退">
      <formula>NOT(ISERROR(SEARCH("退",J175)))</formula>
    </cfRule>
    <cfRule type="containsText" dxfId="3177" priority="339" operator="containsText" text="入">
      <formula>NOT(ISERROR(SEARCH("入",J175)))</formula>
    </cfRule>
    <cfRule type="containsText" dxfId="3176" priority="340" operator="containsText" text="入,退">
      <formula>NOT(ISERROR(SEARCH("入,退",J175)))</formula>
    </cfRule>
    <cfRule type="containsText" dxfId="3175" priority="341" operator="containsText" text="入,退">
      <formula>NOT(ISERROR(SEARCH("入,退",J175)))</formula>
    </cfRule>
    <cfRule type="cellIs" dxfId="3174" priority="342" operator="equal">
      <formula>"休"</formula>
    </cfRule>
  </conditionalFormatting>
  <conditionalFormatting sqref="J175:K175">
    <cfRule type="containsText" dxfId="3173" priority="337" operator="containsText" text="外">
      <formula>NOT(ISERROR(SEARCH("外",J175)))</formula>
    </cfRule>
  </conditionalFormatting>
  <conditionalFormatting sqref="J175:K175">
    <cfRule type="containsText" dxfId="3172" priority="336" operator="containsText" text="－">
      <formula>NOT(ISERROR(SEARCH("－",J175)))</formula>
    </cfRule>
  </conditionalFormatting>
  <conditionalFormatting sqref="F177">
    <cfRule type="containsText" dxfId="3171" priority="331" operator="containsText" text="退">
      <formula>NOT(ISERROR(SEARCH("退",F177)))</formula>
    </cfRule>
    <cfRule type="containsText" dxfId="3170" priority="332" operator="containsText" text="入">
      <formula>NOT(ISERROR(SEARCH("入",F177)))</formula>
    </cfRule>
    <cfRule type="containsText" dxfId="3169" priority="333" operator="containsText" text="入,退">
      <formula>NOT(ISERROR(SEARCH("入,退",F177)))</formula>
    </cfRule>
    <cfRule type="containsText" dxfId="3168" priority="334" operator="containsText" text="入,退">
      <formula>NOT(ISERROR(SEARCH("入,退",F177)))</formula>
    </cfRule>
    <cfRule type="cellIs" dxfId="3167" priority="335" operator="equal">
      <formula>"休"</formula>
    </cfRule>
  </conditionalFormatting>
  <conditionalFormatting sqref="F177">
    <cfRule type="containsText" dxfId="3166" priority="330" operator="containsText" text="外">
      <formula>NOT(ISERROR(SEARCH("外",F177)))</formula>
    </cfRule>
  </conditionalFormatting>
  <conditionalFormatting sqref="F177">
    <cfRule type="containsText" dxfId="3165" priority="329" operator="containsText" text="－">
      <formula>NOT(ISERROR(SEARCH("－",F177)))</formula>
    </cfRule>
  </conditionalFormatting>
  <conditionalFormatting sqref="M177">
    <cfRule type="containsText" dxfId="3164" priority="324" operator="containsText" text="退">
      <formula>NOT(ISERROR(SEARCH("退",M177)))</formula>
    </cfRule>
    <cfRule type="containsText" dxfId="3163" priority="325" operator="containsText" text="入">
      <formula>NOT(ISERROR(SEARCH("入",M177)))</formula>
    </cfRule>
    <cfRule type="containsText" dxfId="3162" priority="326" operator="containsText" text="入,退">
      <formula>NOT(ISERROR(SEARCH("入,退",M177)))</formula>
    </cfRule>
    <cfRule type="containsText" dxfId="3161" priority="327" operator="containsText" text="入,退">
      <formula>NOT(ISERROR(SEARCH("入,退",M177)))</formula>
    </cfRule>
    <cfRule type="cellIs" dxfId="3160" priority="328" operator="equal">
      <formula>"休"</formula>
    </cfRule>
  </conditionalFormatting>
  <conditionalFormatting sqref="M177">
    <cfRule type="containsText" dxfId="3159" priority="323" operator="containsText" text="外">
      <formula>NOT(ISERROR(SEARCH("外",M177)))</formula>
    </cfRule>
  </conditionalFormatting>
  <conditionalFormatting sqref="M177">
    <cfRule type="containsText" dxfId="3158" priority="322" operator="containsText" text="－">
      <formula>NOT(ISERROR(SEARCH("－",M177)))</formula>
    </cfRule>
  </conditionalFormatting>
  <conditionalFormatting sqref="T177">
    <cfRule type="containsText" dxfId="3157" priority="317" operator="containsText" text="退">
      <formula>NOT(ISERROR(SEARCH("退",T177)))</formula>
    </cfRule>
    <cfRule type="containsText" dxfId="3156" priority="318" operator="containsText" text="入">
      <formula>NOT(ISERROR(SEARCH("入",T177)))</formula>
    </cfRule>
    <cfRule type="containsText" dxfId="3155" priority="319" operator="containsText" text="入,退">
      <formula>NOT(ISERROR(SEARCH("入,退",T177)))</formula>
    </cfRule>
    <cfRule type="containsText" dxfId="3154" priority="320" operator="containsText" text="入,退">
      <formula>NOT(ISERROR(SEARCH("入,退",T177)))</formula>
    </cfRule>
    <cfRule type="cellIs" dxfId="3153" priority="321" operator="equal">
      <formula>"休"</formula>
    </cfRule>
  </conditionalFormatting>
  <conditionalFormatting sqref="T177">
    <cfRule type="containsText" dxfId="3152" priority="316" operator="containsText" text="外">
      <formula>NOT(ISERROR(SEARCH("外",T177)))</formula>
    </cfRule>
  </conditionalFormatting>
  <conditionalFormatting sqref="T177">
    <cfRule type="containsText" dxfId="3151" priority="315" operator="containsText" text="－">
      <formula>NOT(ISERROR(SEARCH("－",T177)))</formula>
    </cfRule>
  </conditionalFormatting>
  <conditionalFormatting sqref="N175:O175">
    <cfRule type="containsText" dxfId="3150" priority="310" operator="containsText" text="退">
      <formula>NOT(ISERROR(SEARCH("退",N175)))</formula>
    </cfRule>
    <cfRule type="containsText" dxfId="3149" priority="311" operator="containsText" text="入">
      <formula>NOT(ISERROR(SEARCH("入",N175)))</formula>
    </cfRule>
    <cfRule type="containsText" dxfId="3148" priority="312" operator="containsText" text="入,退">
      <formula>NOT(ISERROR(SEARCH("入,退",N175)))</formula>
    </cfRule>
    <cfRule type="containsText" dxfId="3147" priority="313" operator="containsText" text="入,退">
      <formula>NOT(ISERROR(SEARCH("入,退",N175)))</formula>
    </cfRule>
    <cfRule type="cellIs" dxfId="3146" priority="314" operator="equal">
      <formula>"休"</formula>
    </cfRule>
  </conditionalFormatting>
  <conditionalFormatting sqref="N175:O175">
    <cfRule type="containsText" dxfId="3145" priority="309" operator="containsText" text="外">
      <formula>NOT(ISERROR(SEARCH("外",N175)))</formula>
    </cfRule>
  </conditionalFormatting>
  <conditionalFormatting sqref="N175:O175">
    <cfRule type="containsText" dxfId="3144" priority="308" operator="containsText" text="－">
      <formula>NOT(ISERROR(SEARCH("－",N175)))</formula>
    </cfRule>
  </conditionalFormatting>
  <conditionalFormatting sqref="U175:V175">
    <cfRule type="containsText" dxfId="3143" priority="303" operator="containsText" text="退">
      <formula>NOT(ISERROR(SEARCH("退",U175)))</formula>
    </cfRule>
    <cfRule type="containsText" dxfId="3142" priority="304" operator="containsText" text="入">
      <formula>NOT(ISERROR(SEARCH("入",U175)))</formula>
    </cfRule>
    <cfRule type="containsText" dxfId="3141" priority="305" operator="containsText" text="入,退">
      <formula>NOT(ISERROR(SEARCH("入,退",U175)))</formula>
    </cfRule>
    <cfRule type="containsText" dxfId="3140" priority="306" operator="containsText" text="入,退">
      <formula>NOT(ISERROR(SEARCH("入,退",U175)))</formula>
    </cfRule>
    <cfRule type="cellIs" dxfId="3139" priority="307" operator="equal">
      <formula>"休"</formula>
    </cfRule>
  </conditionalFormatting>
  <conditionalFormatting sqref="U175:V175">
    <cfRule type="containsText" dxfId="3138" priority="302" operator="containsText" text="外">
      <formula>NOT(ISERROR(SEARCH("外",U175)))</formula>
    </cfRule>
  </conditionalFormatting>
  <conditionalFormatting sqref="U175:V175">
    <cfRule type="containsText" dxfId="3137" priority="301" operator="containsText" text="－">
      <formula>NOT(ISERROR(SEARCH("－",U175)))</formula>
    </cfRule>
  </conditionalFormatting>
  <conditionalFormatting sqref="AE175:AF175">
    <cfRule type="containsText" dxfId="3136" priority="296" operator="containsText" text="退">
      <formula>NOT(ISERROR(SEARCH("退",AE175)))</formula>
    </cfRule>
    <cfRule type="containsText" dxfId="3135" priority="297" operator="containsText" text="入">
      <formula>NOT(ISERROR(SEARCH("入",AE175)))</formula>
    </cfRule>
    <cfRule type="containsText" dxfId="3134" priority="298" operator="containsText" text="入,退">
      <formula>NOT(ISERROR(SEARCH("入,退",AE175)))</formula>
    </cfRule>
    <cfRule type="containsText" dxfId="3133" priority="299" operator="containsText" text="入,退">
      <formula>NOT(ISERROR(SEARCH("入,退",AE175)))</formula>
    </cfRule>
    <cfRule type="cellIs" dxfId="3132" priority="300" operator="equal">
      <formula>"休"</formula>
    </cfRule>
  </conditionalFormatting>
  <conditionalFormatting sqref="AE175:AF175">
    <cfRule type="containsText" dxfId="3131" priority="295" operator="containsText" text="外">
      <formula>NOT(ISERROR(SEARCH("外",AE175)))</formula>
    </cfRule>
  </conditionalFormatting>
  <conditionalFormatting sqref="AE175:AF175">
    <cfRule type="containsText" dxfId="3130" priority="294" operator="containsText" text="－">
      <formula>NOT(ISERROR(SEARCH("－",AE175)))</formula>
    </cfRule>
  </conditionalFormatting>
  <conditionalFormatting sqref="H174:I174">
    <cfRule type="containsText" dxfId="3129" priority="289" operator="containsText" text="退">
      <formula>NOT(ISERROR(SEARCH("退",H174)))</formula>
    </cfRule>
    <cfRule type="containsText" dxfId="3128" priority="290" operator="containsText" text="入">
      <formula>NOT(ISERROR(SEARCH("入",H174)))</formula>
    </cfRule>
    <cfRule type="containsText" dxfId="3127" priority="291" operator="containsText" text="入,退">
      <formula>NOT(ISERROR(SEARCH("入,退",H174)))</formula>
    </cfRule>
    <cfRule type="containsText" dxfId="3126" priority="292" operator="containsText" text="入,退">
      <formula>NOT(ISERROR(SEARCH("入,退",H174)))</formula>
    </cfRule>
    <cfRule type="cellIs" dxfId="3125" priority="293" operator="equal">
      <formula>"休"</formula>
    </cfRule>
  </conditionalFormatting>
  <conditionalFormatting sqref="H174:I174">
    <cfRule type="containsText" dxfId="3124" priority="288" operator="containsText" text="外">
      <formula>NOT(ISERROR(SEARCH("外",H174)))</formula>
    </cfRule>
  </conditionalFormatting>
  <conditionalFormatting sqref="H174:I174">
    <cfRule type="containsText" dxfId="3123" priority="287" operator="containsText" text="－">
      <formula>NOT(ISERROR(SEARCH("－",H174)))</formula>
    </cfRule>
  </conditionalFormatting>
  <conditionalFormatting sqref="O174:P174">
    <cfRule type="containsText" dxfId="3122" priority="282" operator="containsText" text="退">
      <formula>NOT(ISERROR(SEARCH("退",O174)))</formula>
    </cfRule>
    <cfRule type="containsText" dxfId="3121" priority="283" operator="containsText" text="入">
      <formula>NOT(ISERROR(SEARCH("入",O174)))</formula>
    </cfRule>
    <cfRule type="containsText" dxfId="3120" priority="284" operator="containsText" text="入,退">
      <formula>NOT(ISERROR(SEARCH("入,退",O174)))</formula>
    </cfRule>
    <cfRule type="containsText" dxfId="3119" priority="285" operator="containsText" text="入,退">
      <formula>NOT(ISERROR(SEARCH("入,退",O174)))</formula>
    </cfRule>
    <cfRule type="cellIs" dxfId="3118" priority="286" operator="equal">
      <formula>"休"</formula>
    </cfRule>
  </conditionalFormatting>
  <conditionalFormatting sqref="O174:P174">
    <cfRule type="containsText" dxfId="3117" priority="281" operator="containsText" text="外">
      <formula>NOT(ISERROR(SEARCH("外",O174)))</formula>
    </cfRule>
  </conditionalFormatting>
  <conditionalFormatting sqref="O174:P174">
    <cfRule type="containsText" dxfId="3116" priority="280" operator="containsText" text="－">
      <formula>NOT(ISERROR(SEARCH("－",O174)))</formula>
    </cfRule>
  </conditionalFormatting>
  <conditionalFormatting sqref="V174:W174">
    <cfRule type="containsText" dxfId="3115" priority="275" operator="containsText" text="退">
      <formula>NOT(ISERROR(SEARCH("退",V174)))</formula>
    </cfRule>
    <cfRule type="containsText" dxfId="3114" priority="276" operator="containsText" text="入">
      <formula>NOT(ISERROR(SEARCH("入",V174)))</formula>
    </cfRule>
    <cfRule type="containsText" dxfId="3113" priority="277" operator="containsText" text="入,退">
      <formula>NOT(ISERROR(SEARCH("入,退",V174)))</formula>
    </cfRule>
    <cfRule type="containsText" dxfId="3112" priority="278" operator="containsText" text="入,退">
      <formula>NOT(ISERROR(SEARCH("入,退",V174)))</formula>
    </cfRule>
    <cfRule type="cellIs" dxfId="3111" priority="279" operator="equal">
      <formula>"休"</formula>
    </cfRule>
  </conditionalFormatting>
  <conditionalFormatting sqref="V174:W174">
    <cfRule type="containsText" dxfId="3110" priority="274" operator="containsText" text="外">
      <formula>NOT(ISERROR(SEARCH("外",V174)))</formula>
    </cfRule>
  </conditionalFormatting>
  <conditionalFormatting sqref="V174:W174">
    <cfRule type="containsText" dxfId="3109" priority="273" operator="containsText" text="－">
      <formula>NOT(ISERROR(SEARCH("－",V174)))</formula>
    </cfRule>
  </conditionalFormatting>
  <conditionalFormatting sqref="AC174:AD174">
    <cfRule type="containsText" dxfId="3108" priority="268" operator="containsText" text="退">
      <formula>NOT(ISERROR(SEARCH("退",AC174)))</formula>
    </cfRule>
    <cfRule type="containsText" dxfId="3107" priority="269" operator="containsText" text="入">
      <formula>NOT(ISERROR(SEARCH("入",AC174)))</formula>
    </cfRule>
    <cfRule type="containsText" dxfId="3106" priority="270" operator="containsText" text="入,退">
      <formula>NOT(ISERROR(SEARCH("入,退",AC174)))</formula>
    </cfRule>
    <cfRule type="containsText" dxfId="3105" priority="271" operator="containsText" text="入,退">
      <formula>NOT(ISERROR(SEARCH("入,退",AC174)))</formula>
    </cfRule>
    <cfRule type="cellIs" dxfId="3104" priority="272" operator="equal">
      <formula>"休"</formula>
    </cfRule>
  </conditionalFormatting>
  <conditionalFormatting sqref="AC174:AD174">
    <cfRule type="containsText" dxfId="3103" priority="267" operator="containsText" text="外">
      <formula>NOT(ISERROR(SEARCH("外",AC174)))</formula>
    </cfRule>
  </conditionalFormatting>
  <conditionalFormatting sqref="AC174:AD174">
    <cfRule type="containsText" dxfId="3102" priority="266" operator="containsText" text="－">
      <formula>NOT(ISERROR(SEARCH("－",AC174)))</formula>
    </cfRule>
  </conditionalFormatting>
  <conditionalFormatting sqref="AB175:AD175">
    <cfRule type="containsText" dxfId="3101" priority="261" operator="containsText" text="退">
      <formula>NOT(ISERROR(SEARCH("退",AB175)))</formula>
    </cfRule>
    <cfRule type="containsText" dxfId="3100" priority="262" operator="containsText" text="入">
      <formula>NOT(ISERROR(SEARCH("入",AB175)))</formula>
    </cfRule>
    <cfRule type="containsText" dxfId="3099" priority="263" operator="containsText" text="入,退">
      <formula>NOT(ISERROR(SEARCH("入,退",AB175)))</formula>
    </cfRule>
    <cfRule type="containsText" dxfId="3098" priority="264" operator="containsText" text="入,退">
      <formula>NOT(ISERROR(SEARCH("入,退",AB175)))</formula>
    </cfRule>
    <cfRule type="cellIs" dxfId="3097" priority="265" operator="equal">
      <formula>"休"</formula>
    </cfRule>
  </conditionalFormatting>
  <conditionalFormatting sqref="AB175:AD175">
    <cfRule type="containsText" dxfId="3096" priority="260" operator="containsText" text="外">
      <formula>NOT(ISERROR(SEARCH("外",AB175)))</formula>
    </cfRule>
  </conditionalFormatting>
  <conditionalFormatting sqref="AB175:AD175">
    <cfRule type="containsText" dxfId="3095" priority="259" operator="containsText" text="－">
      <formula>NOT(ISERROR(SEARCH("－",AB175)))</formula>
    </cfRule>
  </conditionalFormatting>
  <conditionalFormatting sqref="P175 S175:T175">
    <cfRule type="containsText" dxfId="3094" priority="254" operator="containsText" text="退">
      <formula>NOT(ISERROR(SEARCH("退",P175)))</formula>
    </cfRule>
    <cfRule type="containsText" dxfId="3093" priority="255" operator="containsText" text="入">
      <formula>NOT(ISERROR(SEARCH("入",P175)))</formula>
    </cfRule>
    <cfRule type="containsText" dxfId="3092" priority="256" operator="containsText" text="入,退">
      <formula>NOT(ISERROR(SEARCH("入,退",P175)))</formula>
    </cfRule>
    <cfRule type="containsText" dxfId="3091" priority="257" operator="containsText" text="入,退">
      <formula>NOT(ISERROR(SEARCH("入,退",P175)))</formula>
    </cfRule>
    <cfRule type="cellIs" dxfId="3090" priority="258" operator="equal">
      <formula>"休"</formula>
    </cfRule>
  </conditionalFormatting>
  <conditionalFormatting sqref="P175 S175:T175">
    <cfRule type="containsText" dxfId="3089" priority="253" operator="containsText" text="外">
      <formula>NOT(ISERROR(SEARCH("外",P175)))</formula>
    </cfRule>
  </conditionalFormatting>
  <conditionalFormatting sqref="P175 S175:T175">
    <cfRule type="containsText" dxfId="3088" priority="252" operator="containsText" text="－">
      <formula>NOT(ISERROR(SEARCH("－",P175)))</formula>
    </cfRule>
  </conditionalFormatting>
  <conditionalFormatting sqref="Q175:R175">
    <cfRule type="containsText" dxfId="3087" priority="247" operator="containsText" text="退">
      <formula>NOT(ISERROR(SEARCH("退",Q175)))</formula>
    </cfRule>
    <cfRule type="containsText" dxfId="3086" priority="248" operator="containsText" text="入">
      <formula>NOT(ISERROR(SEARCH("入",Q175)))</formula>
    </cfRule>
    <cfRule type="containsText" dxfId="3085" priority="249" operator="containsText" text="入,退">
      <formula>NOT(ISERROR(SEARCH("入,退",Q175)))</formula>
    </cfRule>
    <cfRule type="containsText" dxfId="3084" priority="250" operator="containsText" text="入,退">
      <formula>NOT(ISERROR(SEARCH("入,退",Q175)))</formula>
    </cfRule>
    <cfRule type="cellIs" dxfId="3083" priority="251" operator="equal">
      <formula>"休"</formula>
    </cfRule>
  </conditionalFormatting>
  <conditionalFormatting sqref="Q175:R175">
    <cfRule type="containsText" dxfId="3082" priority="246" operator="containsText" text="外">
      <formula>NOT(ISERROR(SEARCH("外",Q175)))</formula>
    </cfRule>
  </conditionalFormatting>
  <conditionalFormatting sqref="Q175:R175">
    <cfRule type="containsText" dxfId="3081" priority="245" operator="containsText" text="－">
      <formula>NOT(ISERROR(SEARCH("－",Q175)))</formula>
    </cfRule>
  </conditionalFormatting>
  <conditionalFormatting sqref="W175 Z175:AA175">
    <cfRule type="containsText" dxfId="3080" priority="240" operator="containsText" text="退">
      <formula>NOT(ISERROR(SEARCH("退",W175)))</formula>
    </cfRule>
    <cfRule type="containsText" dxfId="3079" priority="241" operator="containsText" text="入">
      <formula>NOT(ISERROR(SEARCH("入",W175)))</formula>
    </cfRule>
    <cfRule type="containsText" dxfId="3078" priority="242" operator="containsText" text="入,退">
      <formula>NOT(ISERROR(SEARCH("入,退",W175)))</formula>
    </cfRule>
    <cfRule type="containsText" dxfId="3077" priority="243" operator="containsText" text="入,退">
      <formula>NOT(ISERROR(SEARCH("入,退",W175)))</formula>
    </cfRule>
    <cfRule type="cellIs" dxfId="3076" priority="244" operator="equal">
      <formula>"休"</formula>
    </cfRule>
  </conditionalFormatting>
  <conditionalFormatting sqref="W175 Z175:AA175">
    <cfRule type="containsText" dxfId="3075" priority="239" operator="containsText" text="外">
      <formula>NOT(ISERROR(SEARCH("外",W175)))</formula>
    </cfRule>
  </conditionalFormatting>
  <conditionalFormatting sqref="W175 Z175:AA175">
    <cfRule type="containsText" dxfId="3074" priority="238" operator="containsText" text="－">
      <formula>NOT(ISERROR(SEARCH("－",W175)))</formula>
    </cfRule>
  </conditionalFormatting>
  <conditionalFormatting sqref="X175:Y175">
    <cfRule type="containsText" dxfId="3073" priority="233" operator="containsText" text="退">
      <formula>NOT(ISERROR(SEARCH("退",X175)))</formula>
    </cfRule>
    <cfRule type="containsText" dxfId="3072" priority="234" operator="containsText" text="入">
      <formula>NOT(ISERROR(SEARCH("入",X175)))</formula>
    </cfRule>
    <cfRule type="containsText" dxfId="3071" priority="235" operator="containsText" text="入,退">
      <formula>NOT(ISERROR(SEARCH("入,退",X175)))</formula>
    </cfRule>
    <cfRule type="containsText" dxfId="3070" priority="236" operator="containsText" text="入,退">
      <formula>NOT(ISERROR(SEARCH("入,退",X175)))</formula>
    </cfRule>
    <cfRule type="cellIs" dxfId="3069" priority="237" operator="equal">
      <formula>"休"</formula>
    </cfRule>
  </conditionalFormatting>
  <conditionalFormatting sqref="X175:Y175">
    <cfRule type="containsText" dxfId="3068" priority="232" operator="containsText" text="外">
      <formula>NOT(ISERROR(SEARCH("外",X175)))</formula>
    </cfRule>
  </conditionalFormatting>
  <conditionalFormatting sqref="X175:Y175">
    <cfRule type="containsText" dxfId="3067" priority="231" operator="containsText" text="－">
      <formula>NOT(ISERROR(SEARCH("－",X175)))</formula>
    </cfRule>
  </conditionalFormatting>
  <conditionalFormatting sqref="AI173:AI177">
    <cfRule type="containsText" dxfId="3066" priority="226" operator="containsText" text="退">
      <formula>NOT(ISERROR(SEARCH("退",AI173)))</formula>
    </cfRule>
    <cfRule type="containsText" dxfId="3065" priority="227" operator="containsText" text="入">
      <formula>NOT(ISERROR(SEARCH("入",AI173)))</formula>
    </cfRule>
    <cfRule type="containsText" dxfId="3064" priority="228" operator="containsText" text="入,退">
      <formula>NOT(ISERROR(SEARCH("入,退",AI173)))</formula>
    </cfRule>
    <cfRule type="containsText" dxfId="3063" priority="229" operator="containsText" text="入,退">
      <formula>NOT(ISERROR(SEARCH("入,退",AI173)))</formula>
    </cfRule>
    <cfRule type="cellIs" dxfId="3062" priority="230" operator="equal">
      <formula>"休"</formula>
    </cfRule>
  </conditionalFormatting>
  <conditionalFormatting sqref="AI173:AI177">
    <cfRule type="containsText" dxfId="3061" priority="225" operator="containsText" text="外">
      <formula>NOT(ISERROR(SEARCH("外",AI173)))</formula>
    </cfRule>
  </conditionalFormatting>
  <conditionalFormatting sqref="AI173:AI177">
    <cfRule type="containsText" dxfId="3060" priority="224" operator="containsText" text="－">
      <formula>NOT(ISERROR(SEARCH("－",AI173)))</formula>
    </cfRule>
  </conditionalFormatting>
  <conditionalFormatting sqref="F196:AJ196">
    <cfRule type="containsText" dxfId="3059" priority="222" operator="containsText" text="日">
      <formula>NOT(ISERROR(SEARCH("日",F196)))</formula>
    </cfRule>
    <cfRule type="containsText" dxfId="3058" priority="223" operator="containsText" text="土">
      <formula>NOT(ISERROR(SEARCH("土",F196)))</formula>
    </cfRule>
  </conditionalFormatting>
  <conditionalFormatting sqref="F196:AJ196">
    <cfRule type="containsText" dxfId="3057" priority="215" operator="containsText" text="その他">
      <formula>NOT(ISERROR(SEARCH("その他",F196)))</formula>
    </cfRule>
    <cfRule type="containsText" dxfId="3056" priority="216" operator="containsText" text="冬休">
      <formula>NOT(ISERROR(SEARCH("冬休",F196)))</formula>
    </cfRule>
    <cfRule type="containsText" dxfId="3055" priority="217" operator="containsText" text="夏休">
      <formula>NOT(ISERROR(SEARCH("夏休",F196)))</formula>
    </cfRule>
    <cfRule type="containsText" dxfId="3054" priority="218" operator="containsText" text="製作">
      <formula>NOT(ISERROR(SEARCH("製作",F196)))</formula>
    </cfRule>
    <cfRule type="cellIs" dxfId="3053" priority="219" operator="equal">
      <formula>"中止,製作"</formula>
    </cfRule>
    <cfRule type="containsText" dxfId="3052" priority="220" operator="containsText" text="中止,製作,夏休,冬休,その他">
      <formula>NOT(ISERROR(SEARCH("中止,製作,夏休,冬休,その他",F196)))</formula>
    </cfRule>
    <cfRule type="containsText" dxfId="3051" priority="221" operator="containsText" text="中止">
      <formula>NOT(ISERROR(SEARCH("中止",F196)))</formula>
    </cfRule>
  </conditionalFormatting>
  <conditionalFormatting sqref="F203:AJ203">
    <cfRule type="containsText" dxfId="3050" priority="213" operator="containsText" text="日">
      <formula>NOT(ISERROR(SEARCH("日",F203)))</formula>
    </cfRule>
    <cfRule type="containsText" dxfId="3049" priority="214" operator="containsText" text="土">
      <formula>NOT(ISERROR(SEARCH("土",F203)))</formula>
    </cfRule>
  </conditionalFormatting>
  <conditionalFormatting sqref="F203:AJ203">
    <cfRule type="containsText" dxfId="3048" priority="206" operator="containsText" text="その他">
      <formula>NOT(ISERROR(SEARCH("その他",F203)))</formula>
    </cfRule>
    <cfRule type="containsText" dxfId="3047" priority="207" operator="containsText" text="冬休">
      <formula>NOT(ISERROR(SEARCH("冬休",F203)))</formula>
    </cfRule>
    <cfRule type="containsText" dxfId="3046" priority="208" operator="containsText" text="夏休">
      <formula>NOT(ISERROR(SEARCH("夏休",F203)))</formula>
    </cfRule>
    <cfRule type="containsText" dxfId="3045" priority="209" operator="containsText" text="製作">
      <formula>NOT(ISERROR(SEARCH("製作",F203)))</formula>
    </cfRule>
    <cfRule type="cellIs" dxfId="3044" priority="210" operator="equal">
      <formula>"中止,製作"</formula>
    </cfRule>
    <cfRule type="containsText" dxfId="3043" priority="211" operator="containsText" text="中止,製作,夏休,冬休,その他">
      <formula>NOT(ISERROR(SEARCH("中止,製作,夏休,冬休,その他",F203)))</formula>
    </cfRule>
    <cfRule type="containsText" dxfId="3042" priority="212" operator="containsText" text="中止">
      <formula>NOT(ISERROR(SEARCH("中止",F203)))</formula>
    </cfRule>
  </conditionalFormatting>
  <conditionalFormatting sqref="F208:AJ208">
    <cfRule type="containsText" dxfId="3041" priority="204" operator="containsText" text="日">
      <formula>NOT(ISERROR(SEARCH("日",F208)))</formula>
    </cfRule>
    <cfRule type="containsText" dxfId="3040" priority="205" operator="containsText" text="土">
      <formula>NOT(ISERROR(SEARCH("土",F208)))</formula>
    </cfRule>
  </conditionalFormatting>
  <conditionalFormatting sqref="F208:AJ208">
    <cfRule type="containsText" dxfId="3039" priority="197" operator="containsText" text="その他">
      <formula>NOT(ISERROR(SEARCH("その他",F208)))</formula>
    </cfRule>
    <cfRule type="containsText" dxfId="3038" priority="198" operator="containsText" text="冬休">
      <formula>NOT(ISERROR(SEARCH("冬休",F208)))</formula>
    </cfRule>
    <cfRule type="containsText" dxfId="3037" priority="199" operator="containsText" text="夏休">
      <formula>NOT(ISERROR(SEARCH("夏休",F208)))</formula>
    </cfRule>
    <cfRule type="containsText" dxfId="3036" priority="200" operator="containsText" text="製作">
      <formula>NOT(ISERROR(SEARCH("製作",F208)))</formula>
    </cfRule>
    <cfRule type="cellIs" dxfId="3035" priority="201" operator="equal">
      <formula>"中止,製作"</formula>
    </cfRule>
    <cfRule type="containsText" dxfId="3034" priority="202" operator="containsText" text="中止,製作,夏休,冬休,その他">
      <formula>NOT(ISERROR(SEARCH("中止,製作,夏休,冬休,その他",F208)))</formula>
    </cfRule>
    <cfRule type="containsText" dxfId="3033" priority="203" operator="containsText" text="中止">
      <formula>NOT(ISERROR(SEARCH("中止",F208)))</formula>
    </cfRule>
  </conditionalFormatting>
  <conditionalFormatting sqref="I199 L199:M199 AG199:AH199 F202:AJ202 G201 J198:N198 Q198:U198 X198:AB198 AE198:AH198 N201:Q201 V201:X201 AJ197:AJ201 F197:G197 F200:G200 AC201:AH201 I200:AH200 I197:AH197 I201:L201">
    <cfRule type="containsText" dxfId="3032" priority="192" operator="containsText" text="退">
      <formula>NOT(ISERROR(SEARCH("退",F197)))</formula>
    </cfRule>
    <cfRule type="containsText" dxfId="3031" priority="193" operator="containsText" text="入">
      <formula>NOT(ISERROR(SEARCH("入",F197)))</formula>
    </cfRule>
    <cfRule type="containsText" dxfId="3030" priority="194" operator="containsText" text="入,退">
      <formula>NOT(ISERROR(SEARCH("入,退",F197)))</formula>
    </cfRule>
    <cfRule type="containsText" dxfId="3029" priority="195" operator="containsText" text="入,退">
      <formula>NOT(ISERROR(SEARCH("入,退",F197)))</formula>
    </cfRule>
    <cfRule type="cellIs" dxfId="3028" priority="196" operator="equal">
      <formula>"休"</formula>
    </cfRule>
  </conditionalFormatting>
  <conditionalFormatting sqref="I199 L199:M199 AG199:AH199 F202:AJ202 G201 J198:N198 Q198:U198 X198:AB198 AE198:AH198 N201:Q201 V201:X201 AJ197:AJ201 F197:G197 F200:G200 AC201:AH201 I200:AH200 I197:AH197 I201:L201">
    <cfRule type="containsText" dxfId="3027" priority="191" operator="containsText" text="外">
      <formula>NOT(ISERROR(SEARCH("外",F197)))</formula>
    </cfRule>
  </conditionalFormatting>
  <conditionalFormatting sqref="I199 L199:M199 AG199:AH199 F202:AJ202 G201 J198:N198 Q198:U198 X198:AB198 AE198:AH198 N201:Q201 V201:X201 AJ197:AJ201 F197:G197 F200:G200 AC201:AH201 I200:AH200 I197:AH197 I201:L201">
    <cfRule type="containsText" dxfId="3026" priority="190" operator="containsText" text="－">
      <formula>NOT(ISERROR(SEARCH("－",F197)))</formula>
    </cfRule>
  </conditionalFormatting>
  <conditionalFormatting sqref="F204:AJ207">
    <cfRule type="containsText" dxfId="3025" priority="185" operator="containsText" text="退">
      <formula>NOT(ISERROR(SEARCH("退",F204)))</formula>
    </cfRule>
    <cfRule type="containsText" dxfId="3024" priority="186" operator="containsText" text="入">
      <formula>NOT(ISERROR(SEARCH("入",F204)))</formula>
    </cfRule>
    <cfRule type="containsText" dxfId="3023" priority="187" operator="containsText" text="入,退">
      <formula>NOT(ISERROR(SEARCH("入,退",F204)))</formula>
    </cfRule>
    <cfRule type="containsText" dxfId="3022" priority="188" operator="containsText" text="入,退">
      <formula>NOT(ISERROR(SEARCH("入,退",F204)))</formula>
    </cfRule>
    <cfRule type="cellIs" dxfId="3021" priority="189" operator="equal">
      <formula>"休"</formula>
    </cfRule>
  </conditionalFormatting>
  <conditionalFormatting sqref="F204:AJ207">
    <cfRule type="containsText" dxfId="3020" priority="184" operator="containsText" text="外">
      <formula>NOT(ISERROR(SEARCH("外",F204)))</formula>
    </cfRule>
  </conditionalFormatting>
  <conditionalFormatting sqref="F204:AJ207">
    <cfRule type="containsText" dxfId="3019" priority="183" operator="containsText" text="－">
      <formula>NOT(ISERROR(SEARCH("－",F204)))</formula>
    </cfRule>
  </conditionalFormatting>
  <conditionalFormatting sqref="F209:AJ212">
    <cfRule type="containsText" dxfId="3018" priority="178" operator="containsText" text="退">
      <formula>NOT(ISERROR(SEARCH("退",F209)))</formula>
    </cfRule>
    <cfRule type="containsText" dxfId="3017" priority="179" operator="containsText" text="入">
      <formula>NOT(ISERROR(SEARCH("入",F209)))</formula>
    </cfRule>
    <cfRule type="containsText" dxfId="3016" priority="180" operator="containsText" text="入,退">
      <formula>NOT(ISERROR(SEARCH("入,退",F209)))</formula>
    </cfRule>
    <cfRule type="containsText" dxfId="3015" priority="181" operator="containsText" text="入,退">
      <formula>NOT(ISERROR(SEARCH("入,退",F209)))</formula>
    </cfRule>
    <cfRule type="cellIs" dxfId="3014" priority="182" operator="equal">
      <formula>"休"</formula>
    </cfRule>
  </conditionalFormatting>
  <conditionalFormatting sqref="F209:AJ212">
    <cfRule type="containsText" dxfId="3013" priority="177" operator="containsText" text="外">
      <formula>NOT(ISERROR(SEARCH("外",F209)))</formula>
    </cfRule>
  </conditionalFormatting>
  <conditionalFormatting sqref="F209:AJ212">
    <cfRule type="containsText" dxfId="3012" priority="176" operator="containsText" text="－">
      <formula>NOT(ISERROR(SEARCH("－",F209)))</formula>
    </cfRule>
  </conditionalFormatting>
  <conditionalFormatting sqref="F198:G198">
    <cfRule type="containsText" dxfId="3011" priority="171" operator="containsText" text="退">
      <formula>NOT(ISERROR(SEARCH("退",F198)))</formula>
    </cfRule>
    <cfRule type="containsText" dxfId="3010" priority="172" operator="containsText" text="入">
      <formula>NOT(ISERROR(SEARCH("入",F198)))</formula>
    </cfRule>
    <cfRule type="containsText" dxfId="3009" priority="173" operator="containsText" text="入,退">
      <formula>NOT(ISERROR(SEARCH("入,退",F198)))</formula>
    </cfRule>
    <cfRule type="containsText" dxfId="3008" priority="174" operator="containsText" text="入,退">
      <formula>NOT(ISERROR(SEARCH("入,退",F198)))</formula>
    </cfRule>
    <cfRule type="cellIs" dxfId="3007" priority="175" operator="equal">
      <formula>"休"</formula>
    </cfRule>
  </conditionalFormatting>
  <conditionalFormatting sqref="F198:G198">
    <cfRule type="containsText" dxfId="3006" priority="170" operator="containsText" text="外">
      <formula>NOT(ISERROR(SEARCH("外",F198)))</formula>
    </cfRule>
  </conditionalFormatting>
  <conditionalFormatting sqref="F198:G198">
    <cfRule type="containsText" dxfId="3005" priority="169" operator="containsText" text="－">
      <formula>NOT(ISERROR(SEARCH("－",F198)))</formula>
    </cfRule>
  </conditionalFormatting>
  <conditionalFormatting sqref="J199:K199">
    <cfRule type="containsText" dxfId="3004" priority="164" operator="containsText" text="退">
      <formula>NOT(ISERROR(SEARCH("退",J199)))</formula>
    </cfRule>
    <cfRule type="containsText" dxfId="3003" priority="165" operator="containsText" text="入">
      <formula>NOT(ISERROR(SEARCH("入",J199)))</formula>
    </cfRule>
    <cfRule type="containsText" dxfId="3002" priority="166" operator="containsText" text="入,退">
      <formula>NOT(ISERROR(SEARCH("入,退",J199)))</formula>
    </cfRule>
    <cfRule type="containsText" dxfId="3001" priority="167" operator="containsText" text="入,退">
      <formula>NOT(ISERROR(SEARCH("入,退",J199)))</formula>
    </cfRule>
    <cfRule type="cellIs" dxfId="3000" priority="168" operator="equal">
      <formula>"休"</formula>
    </cfRule>
  </conditionalFormatting>
  <conditionalFormatting sqref="J199:K199">
    <cfRule type="containsText" dxfId="2999" priority="163" operator="containsText" text="外">
      <formula>NOT(ISERROR(SEARCH("外",J199)))</formula>
    </cfRule>
  </conditionalFormatting>
  <conditionalFormatting sqref="J199:K199">
    <cfRule type="containsText" dxfId="2998" priority="162" operator="containsText" text="－">
      <formula>NOT(ISERROR(SEARCH("－",J199)))</formula>
    </cfRule>
  </conditionalFormatting>
  <conditionalFormatting sqref="F201">
    <cfRule type="containsText" dxfId="2997" priority="157" operator="containsText" text="退">
      <formula>NOT(ISERROR(SEARCH("退",F201)))</formula>
    </cfRule>
    <cfRule type="containsText" dxfId="2996" priority="158" operator="containsText" text="入">
      <formula>NOT(ISERROR(SEARCH("入",F201)))</formula>
    </cfRule>
    <cfRule type="containsText" dxfId="2995" priority="159" operator="containsText" text="入,退">
      <formula>NOT(ISERROR(SEARCH("入,退",F201)))</formula>
    </cfRule>
    <cfRule type="containsText" dxfId="2994" priority="160" operator="containsText" text="入,退">
      <formula>NOT(ISERROR(SEARCH("入,退",F201)))</formula>
    </cfRule>
    <cfRule type="cellIs" dxfId="2993" priority="161" operator="equal">
      <formula>"休"</formula>
    </cfRule>
  </conditionalFormatting>
  <conditionalFormatting sqref="F201">
    <cfRule type="containsText" dxfId="2992" priority="156" operator="containsText" text="外">
      <formula>NOT(ISERROR(SEARCH("外",F201)))</formula>
    </cfRule>
  </conditionalFormatting>
  <conditionalFormatting sqref="F201">
    <cfRule type="containsText" dxfId="2991" priority="155" operator="containsText" text="－">
      <formula>NOT(ISERROR(SEARCH("－",F201)))</formula>
    </cfRule>
  </conditionalFormatting>
  <conditionalFormatting sqref="M201">
    <cfRule type="containsText" dxfId="2990" priority="150" operator="containsText" text="退">
      <formula>NOT(ISERROR(SEARCH("退",M201)))</formula>
    </cfRule>
    <cfRule type="containsText" dxfId="2989" priority="151" operator="containsText" text="入">
      <formula>NOT(ISERROR(SEARCH("入",M201)))</formula>
    </cfRule>
    <cfRule type="containsText" dxfId="2988" priority="152" operator="containsText" text="入,退">
      <formula>NOT(ISERROR(SEARCH("入,退",M201)))</formula>
    </cfRule>
    <cfRule type="containsText" dxfId="2987" priority="153" operator="containsText" text="入,退">
      <formula>NOT(ISERROR(SEARCH("入,退",M201)))</formula>
    </cfRule>
    <cfRule type="cellIs" dxfId="2986" priority="154" operator="equal">
      <formula>"休"</formula>
    </cfRule>
  </conditionalFormatting>
  <conditionalFormatting sqref="M201">
    <cfRule type="containsText" dxfId="2985" priority="149" operator="containsText" text="外">
      <formula>NOT(ISERROR(SEARCH("外",M201)))</formula>
    </cfRule>
  </conditionalFormatting>
  <conditionalFormatting sqref="M201">
    <cfRule type="containsText" dxfId="2984" priority="148" operator="containsText" text="－">
      <formula>NOT(ISERROR(SEARCH("－",M201)))</formula>
    </cfRule>
  </conditionalFormatting>
  <conditionalFormatting sqref="N199:O199">
    <cfRule type="containsText" dxfId="2983" priority="143" operator="containsText" text="退">
      <formula>NOT(ISERROR(SEARCH("退",N199)))</formula>
    </cfRule>
    <cfRule type="containsText" dxfId="2982" priority="144" operator="containsText" text="入">
      <formula>NOT(ISERROR(SEARCH("入",N199)))</formula>
    </cfRule>
    <cfRule type="containsText" dxfId="2981" priority="145" operator="containsText" text="入,退">
      <formula>NOT(ISERROR(SEARCH("入,退",N199)))</formula>
    </cfRule>
    <cfRule type="containsText" dxfId="2980" priority="146" operator="containsText" text="入,退">
      <formula>NOT(ISERROR(SEARCH("入,退",N199)))</formula>
    </cfRule>
    <cfRule type="cellIs" dxfId="2979" priority="147" operator="equal">
      <formula>"休"</formula>
    </cfRule>
  </conditionalFormatting>
  <conditionalFormatting sqref="N199:O199">
    <cfRule type="containsText" dxfId="2978" priority="142" operator="containsText" text="外">
      <formula>NOT(ISERROR(SEARCH("外",N199)))</formula>
    </cfRule>
  </conditionalFormatting>
  <conditionalFormatting sqref="N199:O199">
    <cfRule type="containsText" dxfId="2977" priority="141" operator="containsText" text="－">
      <formula>NOT(ISERROR(SEARCH("－",N199)))</formula>
    </cfRule>
  </conditionalFormatting>
  <conditionalFormatting sqref="U199:V199">
    <cfRule type="containsText" dxfId="2976" priority="136" operator="containsText" text="退">
      <formula>NOT(ISERROR(SEARCH("退",U199)))</formula>
    </cfRule>
    <cfRule type="containsText" dxfId="2975" priority="137" operator="containsText" text="入">
      <formula>NOT(ISERROR(SEARCH("入",U199)))</formula>
    </cfRule>
    <cfRule type="containsText" dxfId="2974" priority="138" operator="containsText" text="入,退">
      <formula>NOT(ISERROR(SEARCH("入,退",U199)))</formula>
    </cfRule>
    <cfRule type="containsText" dxfId="2973" priority="139" operator="containsText" text="入,退">
      <formula>NOT(ISERROR(SEARCH("入,退",U199)))</formula>
    </cfRule>
    <cfRule type="cellIs" dxfId="2972" priority="140" operator="equal">
      <formula>"休"</formula>
    </cfRule>
  </conditionalFormatting>
  <conditionalFormatting sqref="U199:V199">
    <cfRule type="containsText" dxfId="2971" priority="135" operator="containsText" text="外">
      <formula>NOT(ISERROR(SEARCH("外",U199)))</formula>
    </cfRule>
  </conditionalFormatting>
  <conditionalFormatting sqref="U199:V199">
    <cfRule type="containsText" dxfId="2970" priority="134" operator="containsText" text="－">
      <formula>NOT(ISERROR(SEARCH("－",U199)))</formula>
    </cfRule>
  </conditionalFormatting>
  <conditionalFormatting sqref="AE199:AF199">
    <cfRule type="containsText" dxfId="2969" priority="129" operator="containsText" text="退">
      <formula>NOT(ISERROR(SEARCH("退",AE199)))</formula>
    </cfRule>
    <cfRule type="containsText" dxfId="2968" priority="130" operator="containsText" text="入">
      <formula>NOT(ISERROR(SEARCH("入",AE199)))</formula>
    </cfRule>
    <cfRule type="containsText" dxfId="2967" priority="131" operator="containsText" text="入,退">
      <formula>NOT(ISERROR(SEARCH("入,退",AE199)))</formula>
    </cfRule>
    <cfRule type="containsText" dxfId="2966" priority="132" operator="containsText" text="入,退">
      <formula>NOT(ISERROR(SEARCH("入,退",AE199)))</formula>
    </cfRule>
    <cfRule type="cellIs" dxfId="2965" priority="133" operator="equal">
      <formula>"休"</formula>
    </cfRule>
  </conditionalFormatting>
  <conditionalFormatting sqref="AE199:AF199">
    <cfRule type="containsText" dxfId="2964" priority="128" operator="containsText" text="外">
      <formula>NOT(ISERROR(SEARCH("外",AE199)))</formula>
    </cfRule>
  </conditionalFormatting>
  <conditionalFormatting sqref="AE199:AF199">
    <cfRule type="containsText" dxfId="2963" priority="127" operator="containsText" text="－">
      <formula>NOT(ISERROR(SEARCH("－",AE199)))</formula>
    </cfRule>
  </conditionalFormatting>
  <conditionalFormatting sqref="I198">
    <cfRule type="containsText" dxfId="2962" priority="122" operator="containsText" text="退">
      <formula>NOT(ISERROR(SEARCH("退",I198)))</formula>
    </cfRule>
    <cfRule type="containsText" dxfId="2961" priority="123" operator="containsText" text="入">
      <formula>NOT(ISERROR(SEARCH("入",I198)))</formula>
    </cfRule>
    <cfRule type="containsText" dxfId="2960" priority="124" operator="containsText" text="入,退">
      <formula>NOT(ISERROR(SEARCH("入,退",I198)))</formula>
    </cfRule>
    <cfRule type="containsText" dxfId="2959" priority="125" operator="containsText" text="入,退">
      <formula>NOT(ISERROR(SEARCH("入,退",I198)))</formula>
    </cfRule>
    <cfRule type="cellIs" dxfId="2958" priority="126" operator="equal">
      <formula>"休"</formula>
    </cfRule>
  </conditionalFormatting>
  <conditionalFormatting sqref="I198">
    <cfRule type="containsText" dxfId="2957" priority="121" operator="containsText" text="外">
      <formula>NOT(ISERROR(SEARCH("外",I198)))</formula>
    </cfRule>
  </conditionalFormatting>
  <conditionalFormatting sqref="I198">
    <cfRule type="containsText" dxfId="2956" priority="120" operator="containsText" text="－">
      <formula>NOT(ISERROR(SEARCH("－",I198)))</formula>
    </cfRule>
  </conditionalFormatting>
  <conditionalFormatting sqref="O198:P198">
    <cfRule type="containsText" dxfId="2955" priority="115" operator="containsText" text="退">
      <formula>NOT(ISERROR(SEARCH("退",O198)))</formula>
    </cfRule>
    <cfRule type="containsText" dxfId="2954" priority="116" operator="containsText" text="入">
      <formula>NOT(ISERROR(SEARCH("入",O198)))</formula>
    </cfRule>
    <cfRule type="containsText" dxfId="2953" priority="117" operator="containsText" text="入,退">
      <formula>NOT(ISERROR(SEARCH("入,退",O198)))</formula>
    </cfRule>
    <cfRule type="containsText" dxfId="2952" priority="118" operator="containsText" text="入,退">
      <formula>NOT(ISERROR(SEARCH("入,退",O198)))</formula>
    </cfRule>
    <cfRule type="cellIs" dxfId="2951" priority="119" operator="equal">
      <formula>"休"</formula>
    </cfRule>
  </conditionalFormatting>
  <conditionalFormatting sqref="O198:P198">
    <cfRule type="containsText" dxfId="2950" priority="114" operator="containsText" text="外">
      <formula>NOT(ISERROR(SEARCH("外",O198)))</formula>
    </cfRule>
  </conditionalFormatting>
  <conditionalFormatting sqref="O198:P198">
    <cfRule type="containsText" dxfId="2949" priority="113" operator="containsText" text="－">
      <formula>NOT(ISERROR(SEARCH("－",O198)))</formula>
    </cfRule>
  </conditionalFormatting>
  <conditionalFormatting sqref="V198:W198">
    <cfRule type="containsText" dxfId="2948" priority="108" operator="containsText" text="退">
      <formula>NOT(ISERROR(SEARCH("退",V198)))</formula>
    </cfRule>
    <cfRule type="containsText" dxfId="2947" priority="109" operator="containsText" text="入">
      <formula>NOT(ISERROR(SEARCH("入",V198)))</formula>
    </cfRule>
    <cfRule type="containsText" dxfId="2946" priority="110" operator="containsText" text="入,退">
      <formula>NOT(ISERROR(SEARCH("入,退",V198)))</formula>
    </cfRule>
    <cfRule type="containsText" dxfId="2945" priority="111" operator="containsText" text="入,退">
      <formula>NOT(ISERROR(SEARCH("入,退",V198)))</formula>
    </cfRule>
    <cfRule type="cellIs" dxfId="2944" priority="112" operator="equal">
      <formula>"休"</formula>
    </cfRule>
  </conditionalFormatting>
  <conditionalFormatting sqref="V198:W198">
    <cfRule type="containsText" dxfId="2943" priority="107" operator="containsText" text="外">
      <formula>NOT(ISERROR(SEARCH("外",V198)))</formula>
    </cfRule>
  </conditionalFormatting>
  <conditionalFormatting sqref="V198:W198">
    <cfRule type="containsText" dxfId="2942" priority="106" operator="containsText" text="－">
      <formula>NOT(ISERROR(SEARCH("－",V198)))</formula>
    </cfRule>
  </conditionalFormatting>
  <conditionalFormatting sqref="AC198:AD198">
    <cfRule type="containsText" dxfId="2941" priority="101" operator="containsText" text="退">
      <formula>NOT(ISERROR(SEARCH("退",AC198)))</formula>
    </cfRule>
    <cfRule type="containsText" dxfId="2940" priority="102" operator="containsText" text="入">
      <formula>NOT(ISERROR(SEARCH("入",AC198)))</formula>
    </cfRule>
    <cfRule type="containsText" dxfId="2939" priority="103" operator="containsText" text="入,退">
      <formula>NOT(ISERROR(SEARCH("入,退",AC198)))</formula>
    </cfRule>
    <cfRule type="containsText" dxfId="2938" priority="104" operator="containsText" text="入,退">
      <formula>NOT(ISERROR(SEARCH("入,退",AC198)))</formula>
    </cfRule>
    <cfRule type="cellIs" dxfId="2937" priority="105" operator="equal">
      <formula>"休"</formula>
    </cfRule>
  </conditionalFormatting>
  <conditionalFormatting sqref="AC198:AD198">
    <cfRule type="containsText" dxfId="2936" priority="100" operator="containsText" text="外">
      <formula>NOT(ISERROR(SEARCH("外",AC198)))</formula>
    </cfRule>
  </conditionalFormatting>
  <conditionalFormatting sqref="AC198:AD198">
    <cfRule type="containsText" dxfId="2935" priority="99" operator="containsText" text="－">
      <formula>NOT(ISERROR(SEARCH("－",AC198)))</formula>
    </cfRule>
  </conditionalFormatting>
  <conditionalFormatting sqref="AB199:AD199">
    <cfRule type="containsText" dxfId="2934" priority="94" operator="containsText" text="退">
      <formula>NOT(ISERROR(SEARCH("退",AB199)))</formula>
    </cfRule>
    <cfRule type="containsText" dxfId="2933" priority="95" operator="containsText" text="入">
      <formula>NOT(ISERROR(SEARCH("入",AB199)))</formula>
    </cfRule>
    <cfRule type="containsText" dxfId="2932" priority="96" operator="containsText" text="入,退">
      <formula>NOT(ISERROR(SEARCH("入,退",AB199)))</formula>
    </cfRule>
    <cfRule type="containsText" dxfId="2931" priority="97" operator="containsText" text="入,退">
      <formula>NOT(ISERROR(SEARCH("入,退",AB199)))</formula>
    </cfRule>
    <cfRule type="cellIs" dxfId="2930" priority="98" operator="equal">
      <formula>"休"</formula>
    </cfRule>
  </conditionalFormatting>
  <conditionalFormatting sqref="AB199:AD199">
    <cfRule type="containsText" dxfId="2929" priority="93" operator="containsText" text="外">
      <formula>NOT(ISERROR(SEARCH("外",AB199)))</formula>
    </cfRule>
  </conditionalFormatting>
  <conditionalFormatting sqref="AB199:AD199">
    <cfRule type="containsText" dxfId="2928" priority="92" operator="containsText" text="－">
      <formula>NOT(ISERROR(SEARCH("－",AB199)))</formula>
    </cfRule>
  </conditionalFormatting>
  <conditionalFormatting sqref="P199 S199:T199">
    <cfRule type="containsText" dxfId="2927" priority="87" operator="containsText" text="退">
      <formula>NOT(ISERROR(SEARCH("退",P199)))</formula>
    </cfRule>
    <cfRule type="containsText" dxfId="2926" priority="88" operator="containsText" text="入">
      <formula>NOT(ISERROR(SEARCH("入",P199)))</formula>
    </cfRule>
    <cfRule type="containsText" dxfId="2925" priority="89" operator="containsText" text="入,退">
      <formula>NOT(ISERROR(SEARCH("入,退",P199)))</formula>
    </cfRule>
    <cfRule type="containsText" dxfId="2924" priority="90" operator="containsText" text="入,退">
      <formula>NOT(ISERROR(SEARCH("入,退",P199)))</formula>
    </cfRule>
    <cfRule type="cellIs" dxfId="2923" priority="91" operator="equal">
      <formula>"休"</formula>
    </cfRule>
  </conditionalFormatting>
  <conditionalFormatting sqref="P199 S199:T199">
    <cfRule type="containsText" dxfId="2922" priority="86" operator="containsText" text="外">
      <formula>NOT(ISERROR(SEARCH("外",P199)))</formula>
    </cfRule>
  </conditionalFormatting>
  <conditionalFormatting sqref="P199 S199:T199">
    <cfRule type="containsText" dxfId="2921" priority="85" operator="containsText" text="－">
      <formula>NOT(ISERROR(SEARCH("－",P199)))</formula>
    </cfRule>
  </conditionalFormatting>
  <conditionalFormatting sqref="Q199:R199">
    <cfRule type="containsText" dxfId="2920" priority="80" operator="containsText" text="退">
      <formula>NOT(ISERROR(SEARCH("退",Q199)))</formula>
    </cfRule>
    <cfRule type="containsText" dxfId="2919" priority="81" operator="containsText" text="入">
      <formula>NOT(ISERROR(SEARCH("入",Q199)))</formula>
    </cfRule>
    <cfRule type="containsText" dxfId="2918" priority="82" operator="containsText" text="入,退">
      <formula>NOT(ISERROR(SEARCH("入,退",Q199)))</formula>
    </cfRule>
    <cfRule type="containsText" dxfId="2917" priority="83" operator="containsText" text="入,退">
      <formula>NOT(ISERROR(SEARCH("入,退",Q199)))</formula>
    </cfRule>
    <cfRule type="cellIs" dxfId="2916" priority="84" operator="equal">
      <formula>"休"</formula>
    </cfRule>
  </conditionalFormatting>
  <conditionalFormatting sqref="Q199:R199">
    <cfRule type="containsText" dxfId="2915" priority="79" operator="containsText" text="外">
      <formula>NOT(ISERROR(SEARCH("外",Q199)))</formula>
    </cfRule>
  </conditionalFormatting>
  <conditionalFormatting sqref="Q199:R199">
    <cfRule type="containsText" dxfId="2914" priority="78" operator="containsText" text="－">
      <formula>NOT(ISERROR(SEARCH("－",Q199)))</formula>
    </cfRule>
  </conditionalFormatting>
  <conditionalFormatting sqref="W199 Z199:AA199">
    <cfRule type="containsText" dxfId="2913" priority="73" operator="containsText" text="退">
      <formula>NOT(ISERROR(SEARCH("退",W199)))</formula>
    </cfRule>
    <cfRule type="containsText" dxfId="2912" priority="74" operator="containsText" text="入">
      <formula>NOT(ISERROR(SEARCH("入",W199)))</formula>
    </cfRule>
    <cfRule type="containsText" dxfId="2911" priority="75" operator="containsText" text="入,退">
      <formula>NOT(ISERROR(SEARCH("入,退",W199)))</formula>
    </cfRule>
    <cfRule type="containsText" dxfId="2910" priority="76" operator="containsText" text="入,退">
      <formula>NOT(ISERROR(SEARCH("入,退",W199)))</formula>
    </cfRule>
    <cfRule type="cellIs" dxfId="2909" priority="77" operator="equal">
      <formula>"休"</formula>
    </cfRule>
  </conditionalFormatting>
  <conditionalFormatting sqref="W199 Z199:AA199">
    <cfRule type="containsText" dxfId="2908" priority="72" operator="containsText" text="外">
      <formula>NOT(ISERROR(SEARCH("外",W199)))</formula>
    </cfRule>
  </conditionalFormatting>
  <conditionalFormatting sqref="W199 Z199:AA199">
    <cfRule type="containsText" dxfId="2907" priority="71" operator="containsText" text="－">
      <formula>NOT(ISERROR(SEARCH("－",W199)))</formula>
    </cfRule>
  </conditionalFormatting>
  <conditionalFormatting sqref="X199:Y199">
    <cfRule type="containsText" dxfId="2906" priority="66" operator="containsText" text="退">
      <formula>NOT(ISERROR(SEARCH("退",X199)))</formula>
    </cfRule>
    <cfRule type="containsText" dxfId="2905" priority="67" operator="containsText" text="入">
      <formula>NOT(ISERROR(SEARCH("入",X199)))</formula>
    </cfRule>
    <cfRule type="containsText" dxfId="2904" priority="68" operator="containsText" text="入,退">
      <formula>NOT(ISERROR(SEARCH("入,退",X199)))</formula>
    </cfRule>
    <cfRule type="containsText" dxfId="2903" priority="69" operator="containsText" text="入,退">
      <formula>NOT(ISERROR(SEARCH("入,退",X199)))</formula>
    </cfRule>
    <cfRule type="cellIs" dxfId="2902" priority="70" operator="equal">
      <formula>"休"</formula>
    </cfRule>
  </conditionalFormatting>
  <conditionalFormatting sqref="X199:Y199">
    <cfRule type="containsText" dxfId="2901" priority="65" operator="containsText" text="外">
      <formula>NOT(ISERROR(SEARCH("外",X199)))</formula>
    </cfRule>
  </conditionalFormatting>
  <conditionalFormatting sqref="X199:Y199">
    <cfRule type="containsText" dxfId="2900" priority="64" operator="containsText" text="－">
      <formula>NOT(ISERROR(SEARCH("－",X199)))</formula>
    </cfRule>
  </conditionalFormatting>
  <conditionalFormatting sqref="AI197:AI201">
    <cfRule type="containsText" dxfId="2899" priority="59" operator="containsText" text="退">
      <formula>NOT(ISERROR(SEARCH("退",AI197)))</formula>
    </cfRule>
    <cfRule type="containsText" dxfId="2898" priority="60" operator="containsText" text="入">
      <formula>NOT(ISERROR(SEARCH("入",AI197)))</formula>
    </cfRule>
    <cfRule type="containsText" dxfId="2897" priority="61" operator="containsText" text="入,退">
      <formula>NOT(ISERROR(SEARCH("入,退",AI197)))</formula>
    </cfRule>
    <cfRule type="containsText" dxfId="2896" priority="62" operator="containsText" text="入,退">
      <formula>NOT(ISERROR(SEARCH("入,退",AI197)))</formula>
    </cfRule>
    <cfRule type="cellIs" dxfId="2895" priority="63" operator="equal">
      <formula>"休"</formula>
    </cfRule>
  </conditionalFormatting>
  <conditionalFormatting sqref="AI197:AI201">
    <cfRule type="containsText" dxfId="2894" priority="58" operator="containsText" text="外">
      <formula>NOT(ISERROR(SEARCH("外",AI197)))</formula>
    </cfRule>
  </conditionalFormatting>
  <conditionalFormatting sqref="AI197:AI201">
    <cfRule type="containsText" dxfId="2893" priority="57" operator="containsText" text="－">
      <formula>NOT(ISERROR(SEARCH("－",AI197)))</formula>
    </cfRule>
  </conditionalFormatting>
  <conditionalFormatting sqref="R201:S201 U201">
    <cfRule type="containsText" dxfId="2892" priority="52" operator="containsText" text="退">
      <formula>NOT(ISERROR(SEARCH("退",R201)))</formula>
    </cfRule>
    <cfRule type="containsText" dxfId="2891" priority="53" operator="containsText" text="入">
      <formula>NOT(ISERROR(SEARCH("入",R201)))</formula>
    </cfRule>
    <cfRule type="containsText" dxfId="2890" priority="54" operator="containsText" text="入,退">
      <formula>NOT(ISERROR(SEARCH("入,退",R201)))</formula>
    </cfRule>
    <cfRule type="containsText" dxfId="2889" priority="55" operator="containsText" text="入,退">
      <formula>NOT(ISERROR(SEARCH("入,退",R201)))</formula>
    </cfRule>
    <cfRule type="cellIs" dxfId="2888" priority="56" operator="equal">
      <formula>"休"</formula>
    </cfRule>
  </conditionalFormatting>
  <conditionalFormatting sqref="R201:S201 U201">
    <cfRule type="containsText" dxfId="2887" priority="51" operator="containsText" text="外">
      <formula>NOT(ISERROR(SEARCH("外",R201)))</formula>
    </cfRule>
  </conditionalFormatting>
  <conditionalFormatting sqref="R201:S201 U201">
    <cfRule type="containsText" dxfId="2886" priority="50" operator="containsText" text="－">
      <formula>NOT(ISERROR(SEARCH("－",R201)))</formula>
    </cfRule>
  </conditionalFormatting>
  <conditionalFormatting sqref="T201">
    <cfRule type="containsText" dxfId="2885" priority="45" operator="containsText" text="退">
      <formula>NOT(ISERROR(SEARCH("退",T201)))</formula>
    </cfRule>
    <cfRule type="containsText" dxfId="2884" priority="46" operator="containsText" text="入">
      <formula>NOT(ISERROR(SEARCH("入",T201)))</formula>
    </cfRule>
    <cfRule type="containsText" dxfId="2883" priority="47" operator="containsText" text="入,退">
      <formula>NOT(ISERROR(SEARCH("入,退",T201)))</formula>
    </cfRule>
    <cfRule type="containsText" dxfId="2882" priority="48" operator="containsText" text="入,退">
      <formula>NOT(ISERROR(SEARCH("入,退",T201)))</formula>
    </cfRule>
    <cfRule type="cellIs" dxfId="2881" priority="49" operator="equal">
      <formula>"休"</formula>
    </cfRule>
  </conditionalFormatting>
  <conditionalFormatting sqref="T201">
    <cfRule type="containsText" dxfId="2880" priority="44" operator="containsText" text="外">
      <formula>NOT(ISERROR(SEARCH("外",T201)))</formula>
    </cfRule>
  </conditionalFormatting>
  <conditionalFormatting sqref="T201">
    <cfRule type="containsText" dxfId="2879" priority="43" operator="containsText" text="－">
      <formula>NOT(ISERROR(SEARCH("－",T201)))</formula>
    </cfRule>
  </conditionalFormatting>
  <conditionalFormatting sqref="Y201:Z201 AB201">
    <cfRule type="containsText" dxfId="2878" priority="38" operator="containsText" text="退">
      <formula>NOT(ISERROR(SEARCH("退",Y201)))</formula>
    </cfRule>
    <cfRule type="containsText" dxfId="2877" priority="39" operator="containsText" text="入">
      <formula>NOT(ISERROR(SEARCH("入",Y201)))</formula>
    </cfRule>
    <cfRule type="containsText" dxfId="2876" priority="40" operator="containsText" text="入,退">
      <formula>NOT(ISERROR(SEARCH("入,退",Y201)))</formula>
    </cfRule>
    <cfRule type="containsText" dxfId="2875" priority="41" operator="containsText" text="入,退">
      <formula>NOT(ISERROR(SEARCH("入,退",Y201)))</formula>
    </cfRule>
    <cfRule type="cellIs" dxfId="2874" priority="42" operator="equal">
      <formula>"休"</formula>
    </cfRule>
  </conditionalFormatting>
  <conditionalFormatting sqref="Y201:Z201 AB201">
    <cfRule type="containsText" dxfId="2873" priority="37" operator="containsText" text="外">
      <formula>NOT(ISERROR(SEARCH("外",Y201)))</formula>
    </cfRule>
  </conditionalFormatting>
  <conditionalFormatting sqref="Y201:Z201 AB201">
    <cfRule type="containsText" dxfId="2872" priority="36" operator="containsText" text="－">
      <formula>NOT(ISERROR(SEARCH("－",Y201)))</formula>
    </cfRule>
  </conditionalFormatting>
  <conditionalFormatting sqref="AA201">
    <cfRule type="containsText" dxfId="2871" priority="31" operator="containsText" text="退">
      <formula>NOT(ISERROR(SEARCH("退",AA201)))</formula>
    </cfRule>
    <cfRule type="containsText" dxfId="2870" priority="32" operator="containsText" text="入">
      <formula>NOT(ISERROR(SEARCH("入",AA201)))</formula>
    </cfRule>
    <cfRule type="containsText" dxfId="2869" priority="33" operator="containsText" text="入,退">
      <formula>NOT(ISERROR(SEARCH("入,退",AA201)))</formula>
    </cfRule>
    <cfRule type="containsText" dxfId="2868" priority="34" operator="containsText" text="入,退">
      <formula>NOT(ISERROR(SEARCH("入,退",AA201)))</formula>
    </cfRule>
    <cfRule type="cellIs" dxfId="2867" priority="35" operator="equal">
      <formula>"休"</formula>
    </cfRule>
  </conditionalFormatting>
  <conditionalFormatting sqref="AA201">
    <cfRule type="containsText" dxfId="2866" priority="30" operator="containsText" text="外">
      <formula>NOT(ISERROR(SEARCH("外",AA201)))</formula>
    </cfRule>
  </conditionalFormatting>
  <conditionalFormatting sqref="AA201">
    <cfRule type="containsText" dxfId="2865" priority="29" operator="containsText" text="－">
      <formula>NOT(ISERROR(SEARCH("－",AA201)))</formula>
    </cfRule>
  </conditionalFormatting>
  <conditionalFormatting sqref="F199:G199">
    <cfRule type="containsText" dxfId="2864" priority="24" operator="containsText" text="退">
      <formula>NOT(ISERROR(SEARCH("退",F199)))</formula>
    </cfRule>
    <cfRule type="containsText" dxfId="2863" priority="25" operator="containsText" text="入">
      <formula>NOT(ISERROR(SEARCH("入",F199)))</formula>
    </cfRule>
    <cfRule type="containsText" dxfId="2862" priority="26" operator="containsText" text="入,退">
      <formula>NOT(ISERROR(SEARCH("入,退",F199)))</formula>
    </cfRule>
    <cfRule type="containsText" dxfId="2861" priority="27" operator="containsText" text="入,退">
      <formula>NOT(ISERROR(SEARCH("入,退",F199)))</formula>
    </cfRule>
    <cfRule type="cellIs" dxfId="2860" priority="28" operator="equal">
      <formula>"休"</formula>
    </cfRule>
  </conditionalFormatting>
  <conditionalFormatting sqref="F199:G199">
    <cfRule type="containsText" dxfId="2859" priority="23" operator="containsText" text="外">
      <formula>NOT(ISERROR(SEARCH("外",F199)))</formula>
    </cfRule>
  </conditionalFormatting>
  <conditionalFormatting sqref="F199:G199">
    <cfRule type="containsText" dxfId="2858" priority="22" operator="containsText" text="－">
      <formula>NOT(ISERROR(SEARCH("－",F199)))</formula>
    </cfRule>
  </conditionalFormatting>
  <conditionalFormatting sqref="H197 H200:H201">
    <cfRule type="containsText" dxfId="2857" priority="17" operator="containsText" text="退">
      <formula>NOT(ISERROR(SEARCH("退",H197)))</formula>
    </cfRule>
    <cfRule type="containsText" dxfId="2856" priority="18" operator="containsText" text="入">
      <formula>NOT(ISERROR(SEARCH("入",H197)))</formula>
    </cfRule>
    <cfRule type="containsText" dxfId="2855" priority="19" operator="containsText" text="入,退">
      <formula>NOT(ISERROR(SEARCH("入,退",H197)))</formula>
    </cfRule>
    <cfRule type="containsText" dxfId="2854" priority="20" operator="containsText" text="入,退">
      <formula>NOT(ISERROR(SEARCH("入,退",H197)))</formula>
    </cfRule>
    <cfRule type="cellIs" dxfId="2853" priority="21" operator="equal">
      <formula>"休"</formula>
    </cfRule>
  </conditionalFormatting>
  <conditionalFormatting sqref="H197 H200:H201">
    <cfRule type="containsText" dxfId="2852" priority="16" operator="containsText" text="外">
      <formula>NOT(ISERROR(SEARCH("外",H197)))</formula>
    </cfRule>
  </conditionalFormatting>
  <conditionalFormatting sqref="H197 H200:H201">
    <cfRule type="containsText" dxfId="2851" priority="15" operator="containsText" text="－">
      <formula>NOT(ISERROR(SEARCH("－",H197)))</formula>
    </cfRule>
  </conditionalFormatting>
  <conditionalFormatting sqref="H198">
    <cfRule type="containsText" dxfId="2850" priority="10" operator="containsText" text="退">
      <formula>NOT(ISERROR(SEARCH("退",H198)))</formula>
    </cfRule>
    <cfRule type="containsText" dxfId="2849" priority="11" operator="containsText" text="入">
      <formula>NOT(ISERROR(SEARCH("入",H198)))</formula>
    </cfRule>
    <cfRule type="containsText" dxfId="2848" priority="12" operator="containsText" text="入,退">
      <formula>NOT(ISERROR(SEARCH("入,退",H198)))</formula>
    </cfRule>
    <cfRule type="containsText" dxfId="2847" priority="13" operator="containsText" text="入,退">
      <formula>NOT(ISERROR(SEARCH("入,退",H198)))</formula>
    </cfRule>
    <cfRule type="cellIs" dxfId="2846" priority="14" operator="equal">
      <formula>"休"</formula>
    </cfRule>
  </conditionalFormatting>
  <conditionalFormatting sqref="H198">
    <cfRule type="containsText" dxfId="2845" priority="9" operator="containsText" text="外">
      <formula>NOT(ISERROR(SEARCH("外",H198)))</formula>
    </cfRule>
  </conditionalFormatting>
  <conditionalFormatting sqref="H198">
    <cfRule type="containsText" dxfId="2844" priority="8" operator="containsText" text="－">
      <formula>NOT(ISERROR(SEARCH("－",H198)))</formula>
    </cfRule>
  </conditionalFormatting>
  <conditionalFormatting sqref="H199">
    <cfRule type="containsText" dxfId="2843" priority="3" operator="containsText" text="退">
      <formula>NOT(ISERROR(SEARCH("退",H199)))</formula>
    </cfRule>
    <cfRule type="containsText" dxfId="2842" priority="4" operator="containsText" text="入">
      <formula>NOT(ISERROR(SEARCH("入",H199)))</formula>
    </cfRule>
    <cfRule type="containsText" dxfId="2841" priority="5" operator="containsText" text="入,退">
      <formula>NOT(ISERROR(SEARCH("入,退",H199)))</formula>
    </cfRule>
    <cfRule type="containsText" dxfId="2840" priority="6" operator="containsText" text="入,退">
      <formula>NOT(ISERROR(SEARCH("入,退",H199)))</formula>
    </cfRule>
    <cfRule type="cellIs" dxfId="2839" priority="7" operator="equal">
      <formula>"休"</formula>
    </cfRule>
  </conditionalFormatting>
  <conditionalFormatting sqref="H199">
    <cfRule type="containsText" dxfId="2838" priority="2" operator="containsText" text="外">
      <formula>NOT(ISERROR(SEARCH("外",H199)))</formula>
    </cfRule>
  </conditionalFormatting>
  <conditionalFormatting sqref="H199">
    <cfRule type="containsText" dxfId="2837" priority="1" operator="containsText" text="－">
      <formula>NOT(ISERROR(SEARCH("－",H199)))</formula>
    </cfRule>
  </conditionalFormatting>
  <dataValidations count="3">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formula1>"　,入,休,退,外,－"</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formula1>"　,中止,製作,夏休,冬休,その他"</formula1>
    </dataValidation>
    <dataValidation type="list" allowBlank="1" showInputMessage="1" showErrorMessage="1" sqref="AM4 O5">
      <formula1>"計  画,実  績"</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L341"/>
  <sheetViews>
    <sheetView view="pageBreakPreview" zoomScaleNormal="100" zoomScaleSheetLayoutView="100" workbookViewId="0">
      <selection activeCell="H14" sqref="H14:H15"/>
    </sheetView>
  </sheetViews>
  <sheetFormatPr defaultColWidth="9" defaultRowHeight="13.2"/>
  <cols>
    <col min="1" max="1" width="3.6640625" style="1319" customWidth="1"/>
    <col min="2" max="2" width="11" style="1317" customWidth="1"/>
    <col min="3" max="33" width="3.77734375" style="1317" customWidth="1"/>
    <col min="34" max="34" width="11.109375" style="1319" customWidth="1"/>
    <col min="35" max="35" width="8.44140625" style="1317" bestFit="1" customWidth="1"/>
    <col min="36" max="37" width="9" style="1319"/>
    <col min="38" max="38" width="9" style="1321"/>
    <col min="39" max="16384" width="9" style="1319"/>
  </cols>
  <sheetData>
    <row r="1" spans="2:38" ht="19.8" thickBot="1">
      <c r="B1" s="1316" t="s">
        <v>1976</v>
      </c>
      <c r="M1" s="1318"/>
      <c r="AI1" s="1320"/>
    </row>
    <row r="2" spans="2:38" ht="13.5" customHeight="1" thickBot="1">
      <c r="Q2" s="1319"/>
      <c r="S2" s="1322"/>
      <c r="T2" s="1323"/>
      <c r="U2" s="3624" t="s">
        <v>821</v>
      </c>
      <c r="V2" s="3625"/>
      <c r="W2" s="3624" t="s">
        <v>812</v>
      </c>
      <c r="X2" s="3625"/>
      <c r="Y2" s="3626" t="s">
        <v>813</v>
      </c>
      <c r="Z2" s="3627"/>
      <c r="AB2" s="3628" t="s">
        <v>2101</v>
      </c>
      <c r="AC2" s="3629"/>
      <c r="AD2" s="3629"/>
      <c r="AE2" s="3629"/>
      <c r="AF2" s="3629"/>
      <c r="AG2" s="3629"/>
      <c r="AH2" s="1324" t="str">
        <f>IF(AND(AH3="未達成",Y3&lt;0.285),"未達成","達成")</f>
        <v>未達成</v>
      </c>
      <c r="AI2" s="1319"/>
    </row>
    <row r="3" spans="2:38" ht="13.5" customHeight="1" thickBot="1">
      <c r="B3" s="3630" t="s">
        <v>814</v>
      </c>
      <c r="C3" s="3630"/>
      <c r="D3" s="3630"/>
      <c r="E3" s="3630"/>
      <c r="F3" s="1317" t="s">
        <v>2102</v>
      </c>
      <c r="G3" s="1325" t="str">
        <f>入力シート!C10</f>
        <v>県道博多天神線排水性舗装工事（第２工区）</v>
      </c>
      <c r="H3" s="1325"/>
      <c r="I3" s="1326"/>
      <c r="J3" s="1325"/>
      <c r="K3" s="1325"/>
      <c r="L3" s="1325"/>
      <c r="M3" s="1325"/>
      <c r="N3" s="1325"/>
      <c r="O3" s="1325"/>
      <c r="P3" s="1325"/>
      <c r="R3" s="1319"/>
      <c r="S3" s="3631" t="s">
        <v>815</v>
      </c>
      <c r="T3" s="3632"/>
      <c r="U3" s="3633">
        <f>+AI12+AI28+AI44+AI60+AI76+AI92+AI108+AI124+AI140+AI156+AI172+AI188+AI204+AI220+AI236+AI252+AI268+AI284+AI300+AI316+AI332</f>
        <v>31</v>
      </c>
      <c r="V3" s="3634"/>
      <c r="W3" s="3633">
        <f>AI13+AI29+AI45+AI61+AI77+AI93+AI109+AI125+AI141+AI157+AI173+AI189+AI205+AI221+AI237+AI253+AI269+AI285+AI301+AI317+AI333</f>
        <v>0</v>
      </c>
      <c r="X3" s="3635"/>
      <c r="Y3" s="3636">
        <f>ROUNDDOWN(W3/U3,3)</f>
        <v>0</v>
      </c>
      <c r="Z3" s="3637"/>
      <c r="AB3" s="3638" t="s">
        <v>2103</v>
      </c>
      <c r="AC3" s="3639"/>
      <c r="AD3" s="3639"/>
      <c r="AE3" s="3639"/>
      <c r="AF3" s="3639"/>
      <c r="AG3" s="3639"/>
      <c r="AH3" s="1327" t="str">
        <f>IF(COUNTIF(AL10:AL337,"NG")&gt;=1,"未達成","達成")</f>
        <v>未達成</v>
      </c>
      <c r="AI3" s="1319"/>
      <c r="AJ3" s="1328"/>
    </row>
    <row r="4" spans="2:38" ht="13.5" customHeight="1" thickBot="1">
      <c r="B4" s="3630" t="s">
        <v>816</v>
      </c>
      <c r="C4" s="3630"/>
      <c r="D4" s="3630"/>
      <c r="E4" s="3630"/>
      <c r="F4" s="1317" t="s">
        <v>2102</v>
      </c>
      <c r="G4" s="3656"/>
      <c r="H4" s="3657"/>
      <c r="I4" s="3657"/>
      <c r="J4" s="3658"/>
      <c r="R4" s="1319"/>
      <c r="S4" s="3659" t="s">
        <v>817</v>
      </c>
      <c r="T4" s="3660"/>
      <c r="U4" s="3661">
        <f>+U3</f>
        <v>31</v>
      </c>
      <c r="V4" s="3662"/>
      <c r="W4" s="3661">
        <f>+AI15+AI31+AI47+AI63+AI79+AI95+AI111+AI127+AI143+AI159+AI175+AI191+AI207+AI223+AI239+AI255+AI271+AI287+AI303+AI319+AI335</f>
        <v>0</v>
      </c>
      <c r="X4" s="3663"/>
      <c r="Y4" s="3664">
        <f>ROUNDDOWN(W4/U4,3)</f>
        <v>0</v>
      </c>
      <c r="Z4" s="3665"/>
      <c r="AB4" s="3628" t="s">
        <v>2104</v>
      </c>
      <c r="AC4" s="3629"/>
      <c r="AD4" s="3629"/>
      <c r="AE4" s="3629"/>
      <c r="AF4" s="3629"/>
      <c r="AG4" s="3629"/>
      <c r="AH4" s="1324" t="str">
        <f>IF(AND(AH5="未達成",Y4&lt;0.285),"未達成","達成")</f>
        <v>未達成</v>
      </c>
      <c r="AI4" s="1329"/>
      <c r="AK4" s="1328"/>
    </row>
    <row r="5" spans="2:38" ht="13.5" customHeight="1" thickTop="1" thickBot="1">
      <c r="B5" s="3646" t="s">
        <v>818</v>
      </c>
      <c r="C5" s="3646"/>
      <c r="D5" s="3646"/>
      <c r="E5" s="3646"/>
      <c r="F5" s="1317" t="s">
        <v>1983</v>
      </c>
      <c r="G5" s="3647"/>
      <c r="H5" s="3647"/>
      <c r="I5" s="3647"/>
      <c r="J5" s="3647"/>
      <c r="L5" s="3648" t="s">
        <v>819</v>
      </c>
      <c r="M5" s="3648"/>
      <c r="N5" s="3648"/>
      <c r="O5" s="1317" t="s">
        <v>1983</v>
      </c>
      <c r="P5" s="3649">
        <f>+G5-G4+1</f>
        <v>1</v>
      </c>
      <c r="Q5" s="3650"/>
      <c r="R5" s="3650"/>
      <c r="S5" s="3651" t="s">
        <v>1977</v>
      </c>
      <c r="T5" s="3652"/>
      <c r="U5" s="3653">
        <f>AI18+AI34+AI50+AI66+AI82+AI98+AI114+AI130+AI146+AI162+AI178+AI194+AI210+AI226+AI242+AI258+AI274+AI290+AI306+AI322+AI338+AI20+AI36+AI52+AI68+AI84+AI100+AI116+AI132+AI148+AI164+AI180+AI196+AI212+AI228+AI244+AI260+AI276+AI292+AI308+AI324+AI340</f>
        <v>2</v>
      </c>
      <c r="V5" s="3653"/>
      <c r="W5" s="3653">
        <f>AI19+AI35+AI51+AI67+AI83+AI99+AI115+AI131+AI147+AI163+AI179+AI195+AI211+AI227+AI243+AI259+AI275+AI291+AI307+AI323+AI339+AI21+AI37+AI53+AI69+AI85+AI101+AI117+AI133+AI149+AI165+AI181+AI197+AI213+AI229+AI245+AI261+AI277+AI293+AI309+AI325+AI341</f>
        <v>0</v>
      </c>
      <c r="X5" s="3653"/>
      <c r="Y5" s="3654">
        <f>ROUNDDOWN(W5/U5,3)</f>
        <v>0</v>
      </c>
      <c r="Z5" s="3655"/>
      <c r="AA5" s="1330"/>
      <c r="AB5" s="3638" t="s">
        <v>2105</v>
      </c>
      <c r="AC5" s="3639"/>
      <c r="AD5" s="3639"/>
      <c r="AE5" s="3639"/>
      <c r="AF5" s="3639"/>
      <c r="AG5" s="3639"/>
      <c r="AH5" s="1327" t="str">
        <f>IF(COUNTIF(AI10:AI339,"NG")&gt;=1,"未達成","達成")</f>
        <v>未達成</v>
      </c>
      <c r="AI5" s="1329"/>
      <c r="AK5" s="1328"/>
    </row>
    <row r="6" spans="2:38" ht="18" customHeight="1">
      <c r="B6" s="1331"/>
      <c r="C6" s="1331"/>
      <c r="D6" s="1331"/>
      <c r="E6" s="1331"/>
      <c r="G6" s="1332"/>
      <c r="H6" s="1332"/>
      <c r="I6" s="1332"/>
      <c r="J6" s="1332"/>
      <c r="K6" s="1333"/>
      <c r="L6" s="1334"/>
      <c r="M6" s="1334"/>
      <c r="N6" s="1334"/>
      <c r="P6" s="1335"/>
      <c r="Q6" s="1335"/>
      <c r="R6" s="1335"/>
      <c r="AA6" s="1330"/>
      <c r="AB6" s="1336"/>
      <c r="AC6" s="1336"/>
      <c r="AD6" s="1336"/>
      <c r="AE6" s="1336"/>
      <c r="AF6" s="1336"/>
      <c r="AG6" s="1336"/>
      <c r="AH6" s="1336"/>
      <c r="AI6" s="1329"/>
      <c r="AK6" s="1328"/>
    </row>
    <row r="7" spans="2:38" ht="13.5" hidden="1" customHeight="1">
      <c r="C7" s="1319">
        <f>YEAR(G4)</f>
        <v>1900</v>
      </c>
      <c r="D7" s="1319">
        <f>MONTH(G4)</f>
        <v>1</v>
      </c>
      <c r="E7" s="1319"/>
      <c r="F7" s="1337">
        <f>DATE(C7,D7,1)</f>
        <v>1</v>
      </c>
      <c r="W7" s="1338"/>
      <c r="X7" s="1338"/>
      <c r="Y7" s="1338"/>
      <c r="Z7" s="1338"/>
      <c r="AA7" s="1338"/>
      <c r="AB7" s="1338"/>
      <c r="AC7" s="1338"/>
      <c r="AD7" s="1338"/>
      <c r="AE7" s="1338"/>
      <c r="AF7" s="1338"/>
      <c r="AG7" s="1338"/>
    </row>
    <row r="8" spans="2:38" ht="13.5" customHeight="1">
      <c r="B8" s="1339" t="s">
        <v>1940</v>
      </c>
      <c r="C8" s="3641">
        <f>C9</f>
        <v>1</v>
      </c>
      <c r="D8" s="3641"/>
      <c r="E8" s="3641"/>
      <c r="F8" s="3641"/>
      <c r="G8" s="3641"/>
      <c r="H8" s="3641"/>
      <c r="I8" s="3641"/>
      <c r="J8" s="3641"/>
      <c r="K8" s="3641"/>
      <c r="L8" s="3641"/>
      <c r="M8" s="3641"/>
      <c r="N8" s="3641"/>
      <c r="O8" s="3641"/>
      <c r="P8" s="3641"/>
      <c r="Q8" s="3641"/>
      <c r="R8" s="3641"/>
      <c r="S8" s="3641"/>
      <c r="T8" s="3641"/>
      <c r="U8" s="3641"/>
      <c r="V8" s="3641"/>
      <c r="W8" s="3641"/>
      <c r="X8" s="3641"/>
      <c r="Y8" s="3641"/>
      <c r="Z8" s="3641"/>
      <c r="AA8" s="3641"/>
      <c r="AB8" s="3641"/>
      <c r="AC8" s="3641"/>
      <c r="AD8" s="3641"/>
      <c r="AE8" s="3641"/>
      <c r="AF8" s="3641"/>
      <c r="AG8" s="3641"/>
      <c r="AH8" s="3641"/>
      <c r="AI8" s="3642"/>
    </row>
    <row r="9" spans="2:38" hidden="1">
      <c r="B9" s="1340"/>
      <c r="C9" s="1341">
        <f>DATE($C7,$D7,1)</f>
        <v>1</v>
      </c>
      <c r="D9" s="1342">
        <f>C9+1</f>
        <v>2</v>
      </c>
      <c r="E9" s="1342">
        <f t="shared" ref="E9:AG9" si="0">D9+1</f>
        <v>3</v>
      </c>
      <c r="F9" s="1342">
        <f t="shared" si="0"/>
        <v>4</v>
      </c>
      <c r="G9" s="1342">
        <f t="shared" si="0"/>
        <v>5</v>
      </c>
      <c r="H9" s="1342">
        <f t="shared" si="0"/>
        <v>6</v>
      </c>
      <c r="I9" s="1342">
        <f t="shared" si="0"/>
        <v>7</v>
      </c>
      <c r="J9" s="1342">
        <f t="shared" si="0"/>
        <v>8</v>
      </c>
      <c r="K9" s="1342">
        <f t="shared" si="0"/>
        <v>9</v>
      </c>
      <c r="L9" s="1342">
        <f t="shared" si="0"/>
        <v>10</v>
      </c>
      <c r="M9" s="1342">
        <f t="shared" si="0"/>
        <v>11</v>
      </c>
      <c r="N9" s="1342">
        <f t="shared" si="0"/>
        <v>12</v>
      </c>
      <c r="O9" s="1342">
        <f t="shared" si="0"/>
        <v>13</v>
      </c>
      <c r="P9" s="1342">
        <f t="shared" si="0"/>
        <v>14</v>
      </c>
      <c r="Q9" s="1342">
        <f t="shared" si="0"/>
        <v>15</v>
      </c>
      <c r="R9" s="1342">
        <f t="shared" si="0"/>
        <v>16</v>
      </c>
      <c r="S9" s="1342">
        <f t="shared" si="0"/>
        <v>17</v>
      </c>
      <c r="T9" s="1342">
        <f t="shared" si="0"/>
        <v>18</v>
      </c>
      <c r="U9" s="1342">
        <f t="shared" si="0"/>
        <v>19</v>
      </c>
      <c r="V9" s="1342">
        <f t="shared" si="0"/>
        <v>20</v>
      </c>
      <c r="W9" s="1342">
        <f t="shared" si="0"/>
        <v>21</v>
      </c>
      <c r="X9" s="1342">
        <f t="shared" si="0"/>
        <v>22</v>
      </c>
      <c r="Y9" s="1342">
        <f t="shared" si="0"/>
        <v>23</v>
      </c>
      <c r="Z9" s="1342">
        <f t="shared" si="0"/>
        <v>24</v>
      </c>
      <c r="AA9" s="1342">
        <f t="shared" si="0"/>
        <v>25</v>
      </c>
      <c r="AB9" s="1342">
        <f t="shared" si="0"/>
        <v>26</v>
      </c>
      <c r="AC9" s="1342">
        <f t="shared" si="0"/>
        <v>27</v>
      </c>
      <c r="AD9" s="1342">
        <f t="shared" si="0"/>
        <v>28</v>
      </c>
      <c r="AE9" s="1342">
        <f t="shared" si="0"/>
        <v>29</v>
      </c>
      <c r="AF9" s="1342">
        <f t="shared" si="0"/>
        <v>30</v>
      </c>
      <c r="AG9" s="1342">
        <f t="shared" si="0"/>
        <v>31</v>
      </c>
      <c r="AH9" s="1343"/>
      <c r="AI9" s="1344"/>
    </row>
    <row r="10" spans="2:38">
      <c r="B10" s="1340" t="s">
        <v>1944</v>
      </c>
      <c r="C10" s="1345">
        <f>IF(C9&gt;=G4,C9,"")</f>
        <v>1</v>
      </c>
      <c r="D10" s="1346">
        <f>IF(D9&lt;$G4,"",IF(C9=EOMONTH(DATE($C7,$D7,1),0),"",IF(C9="","",C9+1)))</f>
        <v>2</v>
      </c>
      <c r="E10" s="1346">
        <f t="shared" ref="E10:AE10" si="1">IF(E9&lt;$G4,"",IF(D9=EOMONTH(DATE($C7,$D7,1),0),"",IF(D9="","",D9+1)))</f>
        <v>3</v>
      </c>
      <c r="F10" s="1346">
        <f t="shared" si="1"/>
        <v>4</v>
      </c>
      <c r="G10" s="1346">
        <f t="shared" si="1"/>
        <v>5</v>
      </c>
      <c r="H10" s="1346">
        <f t="shared" si="1"/>
        <v>6</v>
      </c>
      <c r="I10" s="1346">
        <f t="shared" si="1"/>
        <v>7</v>
      </c>
      <c r="J10" s="1346">
        <f t="shared" si="1"/>
        <v>8</v>
      </c>
      <c r="K10" s="1346">
        <f t="shared" si="1"/>
        <v>9</v>
      </c>
      <c r="L10" s="1346">
        <f>IF(L9&lt;$G4,"",IF(K9=EOMONTH(DATE($C7,$D7,1),0),"",IF(K9="","",K9+1)))</f>
        <v>10</v>
      </c>
      <c r="M10" s="1346">
        <f>IF(M9&lt;$G4,"",IF(L9=EOMONTH(DATE($C7,$D7,1),0),"",IF(L9="","",L9+1)))</f>
        <v>11</v>
      </c>
      <c r="N10" s="1346">
        <f t="shared" si="1"/>
        <v>12</v>
      </c>
      <c r="O10" s="1346">
        <f t="shared" si="1"/>
        <v>13</v>
      </c>
      <c r="P10" s="1346">
        <f t="shared" si="1"/>
        <v>14</v>
      </c>
      <c r="Q10" s="1346">
        <f t="shared" si="1"/>
        <v>15</v>
      </c>
      <c r="R10" s="1346">
        <f t="shared" si="1"/>
        <v>16</v>
      </c>
      <c r="S10" s="1346">
        <f t="shared" si="1"/>
        <v>17</v>
      </c>
      <c r="T10" s="1346">
        <f t="shared" si="1"/>
        <v>18</v>
      </c>
      <c r="U10" s="1346">
        <f t="shared" si="1"/>
        <v>19</v>
      </c>
      <c r="V10" s="1346">
        <f t="shared" si="1"/>
        <v>20</v>
      </c>
      <c r="W10" s="1346">
        <f t="shared" si="1"/>
        <v>21</v>
      </c>
      <c r="X10" s="1346">
        <f t="shared" si="1"/>
        <v>22</v>
      </c>
      <c r="Y10" s="1346">
        <f t="shared" si="1"/>
        <v>23</v>
      </c>
      <c r="Z10" s="1346">
        <f t="shared" si="1"/>
        <v>24</v>
      </c>
      <c r="AA10" s="1346">
        <f t="shared" si="1"/>
        <v>25</v>
      </c>
      <c r="AB10" s="1346">
        <f t="shared" si="1"/>
        <v>26</v>
      </c>
      <c r="AC10" s="1346">
        <f t="shared" si="1"/>
        <v>27</v>
      </c>
      <c r="AD10" s="1346">
        <f t="shared" si="1"/>
        <v>28</v>
      </c>
      <c r="AE10" s="1346">
        <f t="shared" si="1"/>
        <v>29</v>
      </c>
      <c r="AF10" s="1346">
        <f>IF(AF9&lt;$G4,"",IF(AE9=EOMONTH(DATE($C7,$D7,1),0),"",IF(AE10="","",AE10+1)))</f>
        <v>30</v>
      </c>
      <c r="AG10" s="1346">
        <f>IF(AG9&lt;$G4,"",IF(AF10=EOMONTH(DATE($C7,$D7,1),0),"",IF(AF10="","",AF10+1)))</f>
        <v>31</v>
      </c>
      <c r="AH10" s="1347" t="s">
        <v>1978</v>
      </c>
      <c r="AI10" s="1348">
        <f>+COUNTIFS(C11:AG11,"土",C12:AG12,"")+COUNTIFS(C11:AG11,"日",C12:AG12,"")</f>
        <v>9</v>
      </c>
    </row>
    <row r="11" spans="2:38">
      <c r="B11" s="1340" t="s">
        <v>820</v>
      </c>
      <c r="C11" s="1349" t="str">
        <f>IFERROR(TEXT(WEEKDAY(+C10),"aaa"),"")</f>
        <v>日</v>
      </c>
      <c r="D11" s="1349" t="str">
        <f t="shared" ref="D11:AG11" si="2">IFERROR(TEXT(WEEKDAY(+D10),"aaa"),"")</f>
        <v>月</v>
      </c>
      <c r="E11" s="1349" t="str">
        <f t="shared" si="2"/>
        <v>火</v>
      </c>
      <c r="F11" s="1349" t="str">
        <f t="shared" si="2"/>
        <v>水</v>
      </c>
      <c r="G11" s="1349" t="str">
        <f t="shared" si="2"/>
        <v>木</v>
      </c>
      <c r="H11" s="1349" t="str">
        <f>IFERROR(TEXT(WEEKDAY(+H10),"aaa"),"")</f>
        <v>金</v>
      </c>
      <c r="I11" s="1349" t="str">
        <f t="shared" si="2"/>
        <v>土</v>
      </c>
      <c r="J11" s="1349" t="str">
        <f t="shared" si="2"/>
        <v>日</v>
      </c>
      <c r="K11" s="1349" t="str">
        <f t="shared" si="2"/>
        <v>月</v>
      </c>
      <c r="L11" s="1349" t="str">
        <f t="shared" si="2"/>
        <v>火</v>
      </c>
      <c r="M11" s="1349" t="str">
        <f t="shared" si="2"/>
        <v>水</v>
      </c>
      <c r="N11" s="1349" t="str">
        <f t="shared" si="2"/>
        <v>木</v>
      </c>
      <c r="O11" s="1349" t="str">
        <f t="shared" si="2"/>
        <v>金</v>
      </c>
      <c r="P11" s="1349" t="str">
        <f t="shared" si="2"/>
        <v>土</v>
      </c>
      <c r="Q11" s="1349" t="str">
        <f t="shared" si="2"/>
        <v>日</v>
      </c>
      <c r="R11" s="1349" t="str">
        <f t="shared" si="2"/>
        <v>月</v>
      </c>
      <c r="S11" s="1349" t="str">
        <f t="shared" si="2"/>
        <v>火</v>
      </c>
      <c r="T11" s="1349" t="str">
        <f t="shared" si="2"/>
        <v>水</v>
      </c>
      <c r="U11" s="1349" t="str">
        <f t="shared" si="2"/>
        <v>木</v>
      </c>
      <c r="V11" s="1349" t="str">
        <f t="shared" si="2"/>
        <v>金</v>
      </c>
      <c r="W11" s="1349" t="str">
        <f t="shared" si="2"/>
        <v>土</v>
      </c>
      <c r="X11" s="1349" t="str">
        <f t="shared" si="2"/>
        <v>日</v>
      </c>
      <c r="Y11" s="1349" t="str">
        <f t="shared" si="2"/>
        <v>月</v>
      </c>
      <c r="Z11" s="1349" t="str">
        <f t="shared" si="2"/>
        <v>火</v>
      </c>
      <c r="AA11" s="1349" t="str">
        <f t="shared" si="2"/>
        <v>水</v>
      </c>
      <c r="AB11" s="1349" t="str">
        <f t="shared" si="2"/>
        <v>木</v>
      </c>
      <c r="AC11" s="1349" t="str">
        <f t="shared" si="2"/>
        <v>金</v>
      </c>
      <c r="AD11" s="1349" t="str">
        <f t="shared" si="2"/>
        <v>土</v>
      </c>
      <c r="AE11" s="1349" t="str">
        <f t="shared" si="2"/>
        <v>日</v>
      </c>
      <c r="AF11" s="1349" t="str">
        <f t="shared" si="2"/>
        <v>月</v>
      </c>
      <c r="AG11" s="1349" t="str">
        <f t="shared" si="2"/>
        <v>火</v>
      </c>
      <c r="AH11" s="1347" t="s">
        <v>1979</v>
      </c>
      <c r="AI11" s="1348">
        <f>+COUNTIF(C12:AG12,"夏休")+COUNTIF(C12:AG12,"冬休")+COUNTIF(C12:AG12,"中止")</f>
        <v>0</v>
      </c>
      <c r="AJ11" s="1350"/>
    </row>
    <row r="12" spans="2:38" ht="13.5" customHeight="1">
      <c r="B12" s="3643" t="s">
        <v>1948</v>
      </c>
      <c r="C12" s="3645"/>
      <c r="D12" s="3640"/>
      <c r="E12" s="3640"/>
      <c r="F12" s="3640"/>
      <c r="G12" s="3640"/>
      <c r="H12" s="3640"/>
      <c r="I12" s="3640"/>
      <c r="J12" s="3640"/>
      <c r="K12" s="3640"/>
      <c r="L12" s="3640"/>
      <c r="M12" s="3640"/>
      <c r="N12" s="3640"/>
      <c r="O12" s="3640"/>
      <c r="P12" s="3640"/>
      <c r="Q12" s="3640"/>
      <c r="R12" s="3640"/>
      <c r="S12" s="3640"/>
      <c r="T12" s="3640"/>
      <c r="U12" s="3640"/>
      <c r="V12" s="3640"/>
      <c r="W12" s="3640"/>
      <c r="X12" s="3640"/>
      <c r="Y12" s="3640"/>
      <c r="Z12" s="3640"/>
      <c r="AA12" s="3640"/>
      <c r="AB12" s="3640"/>
      <c r="AC12" s="3640"/>
      <c r="AD12" s="3640"/>
      <c r="AE12" s="3640"/>
      <c r="AF12" s="3640"/>
      <c r="AG12" s="3667"/>
      <c r="AH12" s="1351" t="s">
        <v>821</v>
      </c>
      <c r="AI12" s="1352">
        <f>COUNT(C10:AG10)-AI11</f>
        <v>31</v>
      </c>
      <c r="AJ12" s="1350"/>
    </row>
    <row r="13" spans="2:38" ht="13.5" customHeight="1">
      <c r="B13" s="3644"/>
      <c r="C13" s="3645"/>
      <c r="D13" s="3640"/>
      <c r="E13" s="3640"/>
      <c r="F13" s="3640"/>
      <c r="G13" s="3640"/>
      <c r="H13" s="3640"/>
      <c r="I13" s="3640"/>
      <c r="J13" s="3640"/>
      <c r="K13" s="3640"/>
      <c r="L13" s="3640"/>
      <c r="M13" s="3640"/>
      <c r="N13" s="3640"/>
      <c r="O13" s="3640"/>
      <c r="P13" s="3640"/>
      <c r="Q13" s="3640"/>
      <c r="R13" s="3640"/>
      <c r="S13" s="3640"/>
      <c r="T13" s="3640"/>
      <c r="U13" s="3640"/>
      <c r="V13" s="3640"/>
      <c r="W13" s="3640"/>
      <c r="X13" s="3640"/>
      <c r="Y13" s="3640"/>
      <c r="Z13" s="3640"/>
      <c r="AA13" s="3640"/>
      <c r="AB13" s="3640"/>
      <c r="AC13" s="3640"/>
      <c r="AD13" s="3640"/>
      <c r="AE13" s="3640"/>
      <c r="AF13" s="3640"/>
      <c r="AG13" s="3667"/>
      <c r="AH13" s="1351" t="s">
        <v>822</v>
      </c>
      <c r="AI13" s="1352">
        <f>+COUNTIF(C14:AG15,"休")</f>
        <v>0</v>
      </c>
      <c r="AJ13" s="1353" t="str">
        <f>IF(AI14&gt;0.285,"",IF(AI13&lt;AI10,"←計画日数が足りません",""))</f>
        <v>←計画日数が足りません</v>
      </c>
    </row>
    <row r="14" spans="2:38" ht="13.5" customHeight="1">
      <c r="B14" s="3668" t="s">
        <v>815</v>
      </c>
      <c r="C14" s="3669"/>
      <c r="D14" s="3666"/>
      <c r="E14" s="3666"/>
      <c r="F14" s="3666"/>
      <c r="G14" s="3666"/>
      <c r="H14" s="3666"/>
      <c r="I14" s="3666"/>
      <c r="J14" s="3666"/>
      <c r="K14" s="3666"/>
      <c r="L14" s="3666"/>
      <c r="M14" s="3666"/>
      <c r="N14" s="3666"/>
      <c r="O14" s="3666"/>
      <c r="P14" s="3666"/>
      <c r="Q14" s="3666"/>
      <c r="R14" s="3666"/>
      <c r="S14" s="3666"/>
      <c r="T14" s="3666"/>
      <c r="U14" s="3666"/>
      <c r="V14" s="3666"/>
      <c r="W14" s="3666"/>
      <c r="X14" s="3666"/>
      <c r="Y14" s="3666"/>
      <c r="Z14" s="3666"/>
      <c r="AA14" s="3666"/>
      <c r="AB14" s="3666"/>
      <c r="AC14" s="3666"/>
      <c r="AD14" s="3666"/>
      <c r="AE14" s="3666"/>
      <c r="AF14" s="3666"/>
      <c r="AG14" s="3666"/>
      <c r="AH14" s="1351" t="s">
        <v>823</v>
      </c>
      <c r="AI14" s="1354">
        <f>+AI13/AI12</f>
        <v>0</v>
      </c>
      <c r="AJ14" s="1350"/>
    </row>
    <row r="15" spans="2:38">
      <c r="B15" s="3668"/>
      <c r="C15" s="3669"/>
      <c r="D15" s="3666"/>
      <c r="E15" s="3666"/>
      <c r="F15" s="3666"/>
      <c r="G15" s="3666"/>
      <c r="H15" s="3666"/>
      <c r="I15" s="3666"/>
      <c r="J15" s="3666"/>
      <c r="K15" s="3666"/>
      <c r="L15" s="3666"/>
      <c r="M15" s="3666"/>
      <c r="N15" s="3666"/>
      <c r="O15" s="3666"/>
      <c r="P15" s="3666"/>
      <c r="Q15" s="3666"/>
      <c r="R15" s="3666"/>
      <c r="S15" s="3666"/>
      <c r="T15" s="3666"/>
      <c r="U15" s="3666"/>
      <c r="V15" s="3666"/>
      <c r="W15" s="3666"/>
      <c r="X15" s="3666"/>
      <c r="Y15" s="3666"/>
      <c r="Z15" s="3666"/>
      <c r="AA15" s="3666"/>
      <c r="AB15" s="3666"/>
      <c r="AC15" s="3666"/>
      <c r="AD15" s="3666"/>
      <c r="AE15" s="3666"/>
      <c r="AF15" s="3666"/>
      <c r="AG15" s="3666"/>
      <c r="AH15" s="1351" t="s">
        <v>812</v>
      </c>
      <c r="AI15" s="1352">
        <f>+COUNTA(C16:AG17)</f>
        <v>0</v>
      </c>
      <c r="AJ15" s="1350"/>
    </row>
    <row r="16" spans="2:38">
      <c r="B16" s="3673" t="s">
        <v>817</v>
      </c>
      <c r="C16" s="3675"/>
      <c r="D16" s="3670"/>
      <c r="E16" s="3670"/>
      <c r="F16" s="3670"/>
      <c r="G16" s="3670"/>
      <c r="H16" s="3670"/>
      <c r="I16" s="3670"/>
      <c r="J16" s="3670"/>
      <c r="K16" s="3670"/>
      <c r="L16" s="3670"/>
      <c r="M16" s="3670"/>
      <c r="N16" s="3670"/>
      <c r="O16" s="3670"/>
      <c r="P16" s="3670"/>
      <c r="Q16" s="3670"/>
      <c r="R16" s="3670"/>
      <c r="S16" s="3670"/>
      <c r="T16" s="3670"/>
      <c r="U16" s="3670"/>
      <c r="V16" s="3670"/>
      <c r="W16" s="3670"/>
      <c r="X16" s="3670"/>
      <c r="Y16" s="3670"/>
      <c r="Z16" s="3670"/>
      <c r="AA16" s="3670"/>
      <c r="AB16" s="3670"/>
      <c r="AC16" s="3670"/>
      <c r="AD16" s="3670"/>
      <c r="AE16" s="3670"/>
      <c r="AF16" s="3670"/>
      <c r="AG16" s="3670"/>
      <c r="AH16" s="1355" t="s">
        <v>824</v>
      </c>
      <c r="AI16" s="1356">
        <f>+AI15/AI12</f>
        <v>0</v>
      </c>
      <c r="AJ16" s="1350"/>
      <c r="AL16" s="1338">
        <f>+COUNTIF(C14:AG15,"休")</f>
        <v>0</v>
      </c>
    </row>
    <row r="17" spans="2:38">
      <c r="B17" s="3674"/>
      <c r="C17" s="3676"/>
      <c r="D17" s="3671"/>
      <c r="E17" s="3671"/>
      <c r="F17" s="3671"/>
      <c r="G17" s="3671"/>
      <c r="H17" s="3671"/>
      <c r="I17" s="3671"/>
      <c r="J17" s="3671"/>
      <c r="K17" s="3671"/>
      <c r="L17" s="3671"/>
      <c r="M17" s="3671"/>
      <c r="N17" s="3671"/>
      <c r="O17" s="3671"/>
      <c r="P17" s="3671"/>
      <c r="Q17" s="3671"/>
      <c r="R17" s="3671"/>
      <c r="S17" s="3671"/>
      <c r="T17" s="3671"/>
      <c r="U17" s="3671"/>
      <c r="V17" s="3671"/>
      <c r="W17" s="3671"/>
      <c r="X17" s="3671"/>
      <c r="Y17" s="3671"/>
      <c r="Z17" s="3671"/>
      <c r="AA17" s="3671"/>
      <c r="AB17" s="3671"/>
      <c r="AC17" s="3671"/>
      <c r="AD17" s="3671"/>
      <c r="AE17" s="3671"/>
      <c r="AF17" s="3671"/>
      <c r="AG17" s="3671"/>
      <c r="AH17" s="1357" t="s">
        <v>1952</v>
      </c>
      <c r="AI17" s="1358" t="str">
        <f>IF(7&gt;AI12,"対象外",IF(OR(AI16&gt;=0.285,AI15&gt;=AI10),"OK","NG"))</f>
        <v>NG</v>
      </c>
      <c r="AJ17" s="1353" t="str">
        <f>IF(AI17="対象外","←７日間に満たない期間は達成判定の対象外",IF(AI17="NG","←月単位未達成","←月単位達成"))</f>
        <v>←月単位未達成</v>
      </c>
      <c r="AL17" s="1359" t="str">
        <f>IF(7&gt;AI12,"対象外",IF(AL16&gt;=AI10,"OK","NG"))</f>
        <v>NG</v>
      </c>
    </row>
    <row r="18" spans="2:38" hidden="1">
      <c r="B18" s="1360" t="s">
        <v>2106</v>
      </c>
      <c r="C18" s="1361">
        <f t="shared" ref="C18:AG18" si="3">IF(AND(DAY(C10)&gt;=22,DAY(C10)&lt;=28,C11="土"),1,0)</f>
        <v>0</v>
      </c>
      <c r="D18" s="1361">
        <f t="shared" si="3"/>
        <v>0</v>
      </c>
      <c r="E18" s="1361">
        <f t="shared" si="3"/>
        <v>0</v>
      </c>
      <c r="F18" s="1361">
        <f t="shared" si="3"/>
        <v>0</v>
      </c>
      <c r="G18" s="1361">
        <f t="shared" si="3"/>
        <v>0</v>
      </c>
      <c r="H18" s="1361">
        <f t="shared" si="3"/>
        <v>0</v>
      </c>
      <c r="I18" s="1361">
        <f t="shared" si="3"/>
        <v>0</v>
      </c>
      <c r="J18" s="1361">
        <f t="shared" si="3"/>
        <v>0</v>
      </c>
      <c r="K18" s="1361">
        <f t="shared" si="3"/>
        <v>0</v>
      </c>
      <c r="L18" s="1361">
        <f t="shared" si="3"/>
        <v>0</v>
      </c>
      <c r="M18" s="1361">
        <f t="shared" si="3"/>
        <v>0</v>
      </c>
      <c r="N18" s="1361">
        <f t="shared" si="3"/>
        <v>0</v>
      </c>
      <c r="O18" s="1361">
        <f t="shared" si="3"/>
        <v>0</v>
      </c>
      <c r="P18" s="1361">
        <f t="shared" si="3"/>
        <v>0</v>
      </c>
      <c r="Q18" s="1361">
        <f t="shared" si="3"/>
        <v>0</v>
      </c>
      <c r="R18" s="1361">
        <f t="shared" si="3"/>
        <v>0</v>
      </c>
      <c r="S18" s="1361">
        <f t="shared" si="3"/>
        <v>0</v>
      </c>
      <c r="T18" s="1361">
        <f t="shared" si="3"/>
        <v>0</v>
      </c>
      <c r="U18" s="1361">
        <f t="shared" si="3"/>
        <v>0</v>
      </c>
      <c r="V18" s="1361">
        <f t="shared" si="3"/>
        <v>0</v>
      </c>
      <c r="W18" s="1361">
        <f t="shared" si="3"/>
        <v>0</v>
      </c>
      <c r="X18" s="1361">
        <f t="shared" si="3"/>
        <v>0</v>
      </c>
      <c r="Y18" s="1361">
        <f t="shared" si="3"/>
        <v>0</v>
      </c>
      <c r="Z18" s="1361">
        <f t="shared" si="3"/>
        <v>0</v>
      </c>
      <c r="AA18" s="1361">
        <f t="shared" si="3"/>
        <v>0</v>
      </c>
      <c r="AB18" s="1361">
        <f t="shared" si="3"/>
        <v>0</v>
      </c>
      <c r="AC18" s="1361">
        <f t="shared" si="3"/>
        <v>0</v>
      </c>
      <c r="AD18" s="1361">
        <f t="shared" si="3"/>
        <v>1</v>
      </c>
      <c r="AE18" s="1361">
        <f>IF(AND(DAY(AE10)&gt;=22,DAY(AE10)&lt;=28,AE11="土"),1,0)</f>
        <v>0</v>
      </c>
      <c r="AF18" s="1361">
        <f t="shared" si="3"/>
        <v>0</v>
      </c>
      <c r="AG18" s="1361">
        <f t="shared" si="3"/>
        <v>0</v>
      </c>
      <c r="AH18" s="1362" t="s">
        <v>1980</v>
      </c>
      <c r="AI18" s="1363">
        <f>_xlfn.AGGREGATE(9,6,C18:AG18)</f>
        <v>1</v>
      </c>
      <c r="AJ18" s="1353"/>
    </row>
    <row r="19" spans="2:38" hidden="1">
      <c r="B19" s="1360" t="s">
        <v>2107</v>
      </c>
      <c r="C19" s="1364">
        <f t="shared" ref="C19:AG19" si="4">IF(AND(DAY(C10)&gt;=22,DAY(C10)&lt;=28,C11="土",OR(C16="休",C16="雨")),1,0)</f>
        <v>0</v>
      </c>
      <c r="D19" s="1364">
        <f t="shared" si="4"/>
        <v>0</v>
      </c>
      <c r="E19" s="1364">
        <f t="shared" si="4"/>
        <v>0</v>
      </c>
      <c r="F19" s="1364">
        <f t="shared" si="4"/>
        <v>0</v>
      </c>
      <c r="G19" s="1364">
        <f t="shared" si="4"/>
        <v>0</v>
      </c>
      <c r="H19" s="1364">
        <f t="shared" si="4"/>
        <v>0</v>
      </c>
      <c r="I19" s="1364">
        <f t="shared" si="4"/>
        <v>0</v>
      </c>
      <c r="J19" s="1364">
        <f t="shared" si="4"/>
        <v>0</v>
      </c>
      <c r="K19" s="1364">
        <f t="shared" si="4"/>
        <v>0</v>
      </c>
      <c r="L19" s="1364">
        <f t="shared" si="4"/>
        <v>0</v>
      </c>
      <c r="M19" s="1364">
        <f t="shared" si="4"/>
        <v>0</v>
      </c>
      <c r="N19" s="1364">
        <f t="shared" si="4"/>
        <v>0</v>
      </c>
      <c r="O19" s="1364">
        <f t="shared" si="4"/>
        <v>0</v>
      </c>
      <c r="P19" s="1364">
        <f t="shared" si="4"/>
        <v>0</v>
      </c>
      <c r="Q19" s="1364">
        <f t="shared" si="4"/>
        <v>0</v>
      </c>
      <c r="R19" s="1364">
        <f t="shared" si="4"/>
        <v>0</v>
      </c>
      <c r="S19" s="1364">
        <f t="shared" si="4"/>
        <v>0</v>
      </c>
      <c r="T19" s="1364">
        <f t="shared" si="4"/>
        <v>0</v>
      </c>
      <c r="U19" s="1364">
        <f t="shared" si="4"/>
        <v>0</v>
      </c>
      <c r="V19" s="1364">
        <f t="shared" si="4"/>
        <v>0</v>
      </c>
      <c r="W19" s="1364">
        <f t="shared" si="4"/>
        <v>0</v>
      </c>
      <c r="X19" s="1364">
        <f t="shared" si="4"/>
        <v>0</v>
      </c>
      <c r="Y19" s="1364">
        <f t="shared" si="4"/>
        <v>0</v>
      </c>
      <c r="Z19" s="1364">
        <f t="shared" si="4"/>
        <v>0</v>
      </c>
      <c r="AA19" s="1364">
        <f t="shared" si="4"/>
        <v>0</v>
      </c>
      <c r="AB19" s="1364">
        <f t="shared" si="4"/>
        <v>0</v>
      </c>
      <c r="AC19" s="1364">
        <f t="shared" si="4"/>
        <v>0</v>
      </c>
      <c r="AD19" s="1364">
        <f t="shared" si="4"/>
        <v>0</v>
      </c>
      <c r="AE19" s="1364">
        <f t="shared" si="4"/>
        <v>0</v>
      </c>
      <c r="AF19" s="1364">
        <f t="shared" si="4"/>
        <v>0</v>
      </c>
      <c r="AG19" s="1364">
        <f t="shared" si="4"/>
        <v>0</v>
      </c>
      <c r="AH19" s="1365" t="s">
        <v>1981</v>
      </c>
      <c r="AI19" s="1363">
        <f>_xlfn.AGGREGATE(9,6,C19:AG19)</f>
        <v>0</v>
      </c>
      <c r="AJ19" s="1353"/>
    </row>
    <row r="20" spans="2:38" hidden="1">
      <c r="B20" s="1360" t="s">
        <v>2108</v>
      </c>
      <c r="C20" s="1361">
        <f>IF(AND(DAY(C10)&gt;=8,DAY(C10)&lt;=14,C11="土"),1,0)</f>
        <v>0</v>
      </c>
      <c r="D20" s="1361">
        <f>IF(AND(DAY(D10)&gt;=8,DAY(D10)&lt;=14,D11="土"),1,0)</f>
        <v>0</v>
      </c>
      <c r="E20" s="1361">
        <f t="shared" ref="E20:AG20" si="5">IF(AND(DAY(E10)&gt;=8,DAY(E10)&lt;=14,E11="土"),1,0)</f>
        <v>0</v>
      </c>
      <c r="F20" s="1361">
        <f t="shared" si="5"/>
        <v>0</v>
      </c>
      <c r="G20" s="1361">
        <f t="shared" si="5"/>
        <v>0</v>
      </c>
      <c r="H20" s="1361">
        <f t="shared" si="5"/>
        <v>0</v>
      </c>
      <c r="I20" s="1361">
        <f t="shared" si="5"/>
        <v>0</v>
      </c>
      <c r="J20" s="1361">
        <f t="shared" si="5"/>
        <v>0</v>
      </c>
      <c r="K20" s="1361">
        <f t="shared" si="5"/>
        <v>0</v>
      </c>
      <c r="L20" s="1361">
        <f t="shared" si="5"/>
        <v>0</v>
      </c>
      <c r="M20" s="1361">
        <f t="shared" si="5"/>
        <v>0</v>
      </c>
      <c r="N20" s="1361">
        <f t="shared" si="5"/>
        <v>0</v>
      </c>
      <c r="O20" s="1361">
        <f t="shared" si="5"/>
        <v>0</v>
      </c>
      <c r="P20" s="1361">
        <f t="shared" si="5"/>
        <v>1</v>
      </c>
      <c r="Q20" s="1361">
        <f t="shared" si="5"/>
        <v>0</v>
      </c>
      <c r="R20" s="1361">
        <f t="shared" si="5"/>
        <v>0</v>
      </c>
      <c r="S20" s="1361">
        <f t="shared" si="5"/>
        <v>0</v>
      </c>
      <c r="T20" s="1361">
        <f t="shared" si="5"/>
        <v>0</v>
      </c>
      <c r="U20" s="1361">
        <f t="shared" si="5"/>
        <v>0</v>
      </c>
      <c r="V20" s="1361">
        <f t="shared" si="5"/>
        <v>0</v>
      </c>
      <c r="W20" s="1361">
        <f t="shared" si="5"/>
        <v>0</v>
      </c>
      <c r="X20" s="1361">
        <f t="shared" si="5"/>
        <v>0</v>
      </c>
      <c r="Y20" s="1361">
        <f t="shared" si="5"/>
        <v>0</v>
      </c>
      <c r="Z20" s="1361">
        <f t="shared" si="5"/>
        <v>0</v>
      </c>
      <c r="AA20" s="1361">
        <f t="shared" si="5"/>
        <v>0</v>
      </c>
      <c r="AB20" s="1361">
        <f t="shared" si="5"/>
        <v>0</v>
      </c>
      <c r="AC20" s="1361">
        <f t="shared" si="5"/>
        <v>0</v>
      </c>
      <c r="AD20" s="1361">
        <f t="shared" si="5"/>
        <v>0</v>
      </c>
      <c r="AE20" s="1361">
        <f t="shared" si="5"/>
        <v>0</v>
      </c>
      <c r="AF20" s="1361">
        <f t="shared" si="5"/>
        <v>0</v>
      </c>
      <c r="AG20" s="1361">
        <f t="shared" si="5"/>
        <v>0</v>
      </c>
      <c r="AH20" s="1362" t="s">
        <v>1980</v>
      </c>
      <c r="AI20" s="1363">
        <f>_xlfn.AGGREGATE(9,6,C20:AG20)</f>
        <v>1</v>
      </c>
      <c r="AJ20" s="1353"/>
    </row>
    <row r="21" spans="2:38" hidden="1">
      <c r="B21" s="1360" t="s">
        <v>2109</v>
      </c>
      <c r="C21" s="1364">
        <f>IF(AND(DAY(C10)&gt;=8,DAY(C10)&lt;=14,C11="土",OR(C16="休",C16="雨")),1,0)</f>
        <v>0</v>
      </c>
      <c r="D21" s="1364">
        <f>IF(AND(DAY(D10)&gt;=8,DAY(D10)&lt;=14,D11="土",OR(D16="休",D16="雨")),1,0)</f>
        <v>0</v>
      </c>
      <c r="E21" s="1364">
        <f t="shared" ref="E21:AG21" si="6">IF(AND(DAY(E10)&gt;=8,DAY(E10)&lt;=14,E11="土",OR(E16="休",E16="雨")),1,0)</f>
        <v>0</v>
      </c>
      <c r="F21" s="1364">
        <f t="shared" si="6"/>
        <v>0</v>
      </c>
      <c r="G21" s="1364">
        <f t="shared" si="6"/>
        <v>0</v>
      </c>
      <c r="H21" s="1364">
        <f t="shared" si="6"/>
        <v>0</v>
      </c>
      <c r="I21" s="1364">
        <f t="shared" si="6"/>
        <v>0</v>
      </c>
      <c r="J21" s="1364">
        <f t="shared" si="6"/>
        <v>0</v>
      </c>
      <c r="K21" s="1364">
        <f t="shared" si="6"/>
        <v>0</v>
      </c>
      <c r="L21" s="1364">
        <f t="shared" si="6"/>
        <v>0</v>
      </c>
      <c r="M21" s="1364">
        <f t="shared" si="6"/>
        <v>0</v>
      </c>
      <c r="N21" s="1364">
        <f t="shared" si="6"/>
        <v>0</v>
      </c>
      <c r="O21" s="1364">
        <f t="shared" si="6"/>
        <v>0</v>
      </c>
      <c r="P21" s="1364">
        <f t="shared" si="6"/>
        <v>0</v>
      </c>
      <c r="Q21" s="1364">
        <f t="shared" si="6"/>
        <v>0</v>
      </c>
      <c r="R21" s="1364">
        <f t="shared" si="6"/>
        <v>0</v>
      </c>
      <c r="S21" s="1364">
        <f t="shared" si="6"/>
        <v>0</v>
      </c>
      <c r="T21" s="1364">
        <f t="shared" si="6"/>
        <v>0</v>
      </c>
      <c r="U21" s="1364">
        <f t="shared" si="6"/>
        <v>0</v>
      </c>
      <c r="V21" s="1364">
        <f t="shared" si="6"/>
        <v>0</v>
      </c>
      <c r="W21" s="1364">
        <f t="shared" si="6"/>
        <v>0</v>
      </c>
      <c r="X21" s="1364">
        <f t="shared" si="6"/>
        <v>0</v>
      </c>
      <c r="Y21" s="1364">
        <f t="shared" si="6"/>
        <v>0</v>
      </c>
      <c r="Z21" s="1364">
        <f t="shared" si="6"/>
        <v>0</v>
      </c>
      <c r="AA21" s="1364">
        <f t="shared" si="6"/>
        <v>0</v>
      </c>
      <c r="AB21" s="1364">
        <f t="shared" si="6"/>
        <v>0</v>
      </c>
      <c r="AC21" s="1364">
        <f t="shared" si="6"/>
        <v>0</v>
      </c>
      <c r="AD21" s="1364">
        <f t="shared" si="6"/>
        <v>0</v>
      </c>
      <c r="AE21" s="1364">
        <f t="shared" si="6"/>
        <v>0</v>
      </c>
      <c r="AF21" s="1364">
        <f t="shared" si="6"/>
        <v>0</v>
      </c>
      <c r="AG21" s="1364">
        <f t="shared" si="6"/>
        <v>0</v>
      </c>
      <c r="AH21" s="1365" t="s">
        <v>1981</v>
      </c>
      <c r="AI21" s="1363">
        <f>_xlfn.AGGREGATE(9,6,C21:AG21)</f>
        <v>0</v>
      </c>
      <c r="AJ21" s="1353"/>
    </row>
    <row r="22" spans="2:38">
      <c r="C22" s="1366"/>
      <c r="D22" s="1366"/>
      <c r="E22" s="1366"/>
      <c r="F22" s="1366"/>
      <c r="G22" s="1366"/>
      <c r="H22" s="1366"/>
      <c r="I22" s="1366"/>
      <c r="J22" s="1366"/>
      <c r="K22" s="1366"/>
      <c r="L22" s="1366"/>
      <c r="M22" s="1366"/>
      <c r="N22" s="1366"/>
      <c r="O22" s="1366"/>
      <c r="P22" s="1366"/>
      <c r="Q22" s="1366"/>
      <c r="R22" s="1366"/>
      <c r="S22" s="1366"/>
      <c r="T22" s="1366"/>
      <c r="U22" s="1366"/>
      <c r="V22" s="1366"/>
      <c r="W22" s="1366"/>
      <c r="X22" s="1366"/>
      <c r="Y22" s="1366"/>
      <c r="Z22" s="1366"/>
      <c r="AA22" s="1366"/>
      <c r="AB22" s="1366"/>
      <c r="AC22" s="1366"/>
      <c r="AD22" s="1366"/>
      <c r="AE22" s="1366"/>
      <c r="AF22" s="1366"/>
      <c r="AG22" s="1366"/>
    </row>
    <row r="23" spans="2:38" hidden="1">
      <c r="C23" s="1317" t="e">
        <f>YEAR(C26)</f>
        <v>#VALUE!</v>
      </c>
      <c r="D23" s="1317" t="e">
        <f>MONTH(C26)</f>
        <v>#VALUE!</v>
      </c>
    </row>
    <row r="24" spans="2:38">
      <c r="B24" s="1322" t="s">
        <v>1940</v>
      </c>
      <c r="C24" s="3679" t="str">
        <f>C26</f>
        <v/>
      </c>
      <c r="D24" s="3641"/>
      <c r="E24" s="3641"/>
      <c r="F24" s="3641"/>
      <c r="G24" s="3641"/>
      <c r="H24" s="3641"/>
      <c r="I24" s="3641"/>
      <c r="J24" s="3641"/>
      <c r="K24" s="3641"/>
      <c r="L24" s="3641"/>
      <c r="M24" s="3641"/>
      <c r="N24" s="3641"/>
      <c r="O24" s="3641"/>
      <c r="P24" s="3641"/>
      <c r="Q24" s="3641"/>
      <c r="R24" s="3641"/>
      <c r="S24" s="3641"/>
      <c r="T24" s="3641"/>
      <c r="U24" s="3641"/>
      <c r="V24" s="3641"/>
      <c r="W24" s="3641"/>
      <c r="X24" s="3641"/>
      <c r="Y24" s="3641"/>
      <c r="Z24" s="3641"/>
      <c r="AA24" s="3641"/>
      <c r="AB24" s="3641"/>
      <c r="AC24" s="3641"/>
      <c r="AD24" s="3641"/>
      <c r="AE24" s="3641"/>
      <c r="AF24" s="3641"/>
      <c r="AG24" s="3641"/>
      <c r="AH24" s="3641"/>
      <c r="AI24" s="3642"/>
    </row>
    <row r="25" spans="2:38" hidden="1">
      <c r="B25" s="1367"/>
      <c r="C25" s="1346" t="e">
        <f>DATE($C23,$D23,1)</f>
        <v>#VALUE!</v>
      </c>
      <c r="D25" s="1346" t="e">
        <f>C25+1</f>
        <v>#VALUE!</v>
      </c>
      <c r="E25" s="1346" t="e">
        <f t="shared" ref="E25:AG25" si="7">D25+1</f>
        <v>#VALUE!</v>
      </c>
      <c r="F25" s="1346" t="e">
        <f t="shared" si="7"/>
        <v>#VALUE!</v>
      </c>
      <c r="G25" s="1346" t="e">
        <f t="shared" si="7"/>
        <v>#VALUE!</v>
      </c>
      <c r="H25" s="1346" t="e">
        <f t="shared" si="7"/>
        <v>#VALUE!</v>
      </c>
      <c r="I25" s="1346" t="e">
        <f t="shared" si="7"/>
        <v>#VALUE!</v>
      </c>
      <c r="J25" s="1346" t="e">
        <f t="shared" si="7"/>
        <v>#VALUE!</v>
      </c>
      <c r="K25" s="1346" t="e">
        <f t="shared" si="7"/>
        <v>#VALUE!</v>
      </c>
      <c r="L25" s="1346" t="e">
        <f t="shared" si="7"/>
        <v>#VALUE!</v>
      </c>
      <c r="M25" s="1346" t="e">
        <f t="shared" si="7"/>
        <v>#VALUE!</v>
      </c>
      <c r="N25" s="1346" t="e">
        <f t="shared" si="7"/>
        <v>#VALUE!</v>
      </c>
      <c r="O25" s="1346" t="e">
        <f t="shared" si="7"/>
        <v>#VALUE!</v>
      </c>
      <c r="P25" s="1346" t="e">
        <f t="shared" si="7"/>
        <v>#VALUE!</v>
      </c>
      <c r="Q25" s="1346" t="e">
        <f t="shared" si="7"/>
        <v>#VALUE!</v>
      </c>
      <c r="R25" s="1346" t="e">
        <f t="shared" si="7"/>
        <v>#VALUE!</v>
      </c>
      <c r="S25" s="1346" t="e">
        <f t="shared" si="7"/>
        <v>#VALUE!</v>
      </c>
      <c r="T25" s="1346" t="e">
        <f t="shared" si="7"/>
        <v>#VALUE!</v>
      </c>
      <c r="U25" s="1346" t="e">
        <f t="shared" si="7"/>
        <v>#VALUE!</v>
      </c>
      <c r="V25" s="1346" t="e">
        <f t="shared" si="7"/>
        <v>#VALUE!</v>
      </c>
      <c r="W25" s="1346" t="e">
        <f t="shared" si="7"/>
        <v>#VALUE!</v>
      </c>
      <c r="X25" s="1346" t="e">
        <f t="shared" si="7"/>
        <v>#VALUE!</v>
      </c>
      <c r="Y25" s="1346" t="e">
        <f t="shared" si="7"/>
        <v>#VALUE!</v>
      </c>
      <c r="Z25" s="1346" t="e">
        <f t="shared" si="7"/>
        <v>#VALUE!</v>
      </c>
      <c r="AA25" s="1346" t="e">
        <f t="shared" si="7"/>
        <v>#VALUE!</v>
      </c>
      <c r="AB25" s="1346" t="e">
        <f t="shared" si="7"/>
        <v>#VALUE!</v>
      </c>
      <c r="AC25" s="1346" t="e">
        <f t="shared" si="7"/>
        <v>#VALUE!</v>
      </c>
      <c r="AD25" s="1346" t="e">
        <f t="shared" si="7"/>
        <v>#VALUE!</v>
      </c>
      <c r="AE25" s="1346" t="e">
        <f t="shared" si="7"/>
        <v>#VALUE!</v>
      </c>
      <c r="AF25" s="1346" t="e">
        <f t="shared" si="7"/>
        <v>#VALUE!</v>
      </c>
      <c r="AG25" s="1346" t="e">
        <f t="shared" si="7"/>
        <v>#VALUE!</v>
      </c>
      <c r="AH25" s="1368"/>
      <c r="AI25" s="1369"/>
    </row>
    <row r="26" spans="2:38">
      <c r="B26" s="1370" t="s">
        <v>1944</v>
      </c>
      <c r="C26" s="1371" t="str">
        <f>IF(EDATE(C9,1)&gt;$G$5,"",EDATE(C9,1))</f>
        <v/>
      </c>
      <c r="D26" s="1346" t="e">
        <f>IF(D25&gt;$G$5,"",IF(C26=EOMONTH(DATE($C23,$D23,1),0),"",IF(C26="","",C26+1)))</f>
        <v>#VALUE!</v>
      </c>
      <c r="E26" s="1346" t="e">
        <f t="shared" ref="E26:AG26" si="8">IF(E25&gt;$G$5,"",IF(D26=EOMONTH(DATE($C23,$D23,1),0),"",IF(D26="","",D26+1)))</f>
        <v>#VALUE!</v>
      </c>
      <c r="F26" s="1346" t="e">
        <f t="shared" si="8"/>
        <v>#VALUE!</v>
      </c>
      <c r="G26" s="1346" t="e">
        <f t="shared" si="8"/>
        <v>#VALUE!</v>
      </c>
      <c r="H26" s="1346" t="e">
        <f t="shared" si="8"/>
        <v>#VALUE!</v>
      </c>
      <c r="I26" s="1346" t="e">
        <f t="shared" si="8"/>
        <v>#VALUE!</v>
      </c>
      <c r="J26" s="1346" t="e">
        <f t="shared" si="8"/>
        <v>#VALUE!</v>
      </c>
      <c r="K26" s="1346" t="e">
        <f t="shared" si="8"/>
        <v>#VALUE!</v>
      </c>
      <c r="L26" s="1346" t="e">
        <f t="shared" si="8"/>
        <v>#VALUE!</v>
      </c>
      <c r="M26" s="1346" t="e">
        <f t="shared" si="8"/>
        <v>#VALUE!</v>
      </c>
      <c r="N26" s="1346" t="e">
        <f t="shared" si="8"/>
        <v>#VALUE!</v>
      </c>
      <c r="O26" s="1346" t="e">
        <f t="shared" si="8"/>
        <v>#VALUE!</v>
      </c>
      <c r="P26" s="1346" t="e">
        <f t="shared" si="8"/>
        <v>#VALUE!</v>
      </c>
      <c r="Q26" s="1346" t="e">
        <f t="shared" si="8"/>
        <v>#VALUE!</v>
      </c>
      <c r="R26" s="1346" t="e">
        <f t="shared" si="8"/>
        <v>#VALUE!</v>
      </c>
      <c r="S26" s="1346" t="e">
        <f t="shared" si="8"/>
        <v>#VALUE!</v>
      </c>
      <c r="T26" s="1346" t="e">
        <f t="shared" si="8"/>
        <v>#VALUE!</v>
      </c>
      <c r="U26" s="1346" t="e">
        <f t="shared" si="8"/>
        <v>#VALUE!</v>
      </c>
      <c r="V26" s="1346" t="e">
        <f t="shared" si="8"/>
        <v>#VALUE!</v>
      </c>
      <c r="W26" s="1346" t="e">
        <f t="shared" si="8"/>
        <v>#VALUE!</v>
      </c>
      <c r="X26" s="1346" t="e">
        <f t="shared" si="8"/>
        <v>#VALUE!</v>
      </c>
      <c r="Y26" s="1346" t="e">
        <f t="shared" si="8"/>
        <v>#VALUE!</v>
      </c>
      <c r="Z26" s="1346" t="e">
        <f t="shared" si="8"/>
        <v>#VALUE!</v>
      </c>
      <c r="AA26" s="1346" t="e">
        <f>IF(AA25&gt;$G$5,"",IF(Z26=EOMONTH(DATE($C23,$D23,1),0),"",IF(Z26="","",Z26+1)))</f>
        <v>#VALUE!</v>
      </c>
      <c r="AB26" s="1346" t="e">
        <f t="shared" si="8"/>
        <v>#VALUE!</v>
      </c>
      <c r="AC26" s="1346" t="e">
        <f t="shared" si="8"/>
        <v>#VALUE!</v>
      </c>
      <c r="AD26" s="1346" t="e">
        <f t="shared" si="8"/>
        <v>#VALUE!</v>
      </c>
      <c r="AE26" s="1346" t="e">
        <f t="shared" si="8"/>
        <v>#VALUE!</v>
      </c>
      <c r="AF26" s="1346" t="e">
        <f t="shared" si="8"/>
        <v>#VALUE!</v>
      </c>
      <c r="AG26" s="1346" t="e">
        <f t="shared" si="8"/>
        <v>#VALUE!</v>
      </c>
      <c r="AH26" s="1347" t="s">
        <v>1978</v>
      </c>
      <c r="AI26" s="1348">
        <f>+COUNTIFS(C27:AG27,"土",C28:AG28,"")+COUNTIFS(C27:AG27,"日",C28:AG28,"")</f>
        <v>0</v>
      </c>
    </row>
    <row r="27" spans="2:38" s="1350" customFormat="1">
      <c r="B27" s="1372" t="s">
        <v>820</v>
      </c>
      <c r="C27" s="1349" t="str">
        <f>IFERROR(TEXT(WEEKDAY(+C26),"aaa"),"")</f>
        <v/>
      </c>
      <c r="D27" s="1349" t="str">
        <f t="shared" ref="D27:AG27" si="9">IFERROR(TEXT(WEEKDAY(+D26),"aaa"),"")</f>
        <v/>
      </c>
      <c r="E27" s="1349" t="str">
        <f t="shared" si="9"/>
        <v/>
      </c>
      <c r="F27" s="1349" t="str">
        <f t="shared" si="9"/>
        <v/>
      </c>
      <c r="G27" s="1349" t="str">
        <f t="shared" si="9"/>
        <v/>
      </c>
      <c r="H27" s="1349" t="str">
        <f t="shared" si="9"/>
        <v/>
      </c>
      <c r="I27" s="1349" t="str">
        <f t="shared" si="9"/>
        <v/>
      </c>
      <c r="J27" s="1349" t="str">
        <f t="shared" si="9"/>
        <v/>
      </c>
      <c r="K27" s="1349" t="str">
        <f t="shared" si="9"/>
        <v/>
      </c>
      <c r="L27" s="1349" t="str">
        <f t="shared" si="9"/>
        <v/>
      </c>
      <c r="M27" s="1349" t="str">
        <f t="shared" si="9"/>
        <v/>
      </c>
      <c r="N27" s="1349" t="str">
        <f t="shared" si="9"/>
        <v/>
      </c>
      <c r="O27" s="1349" t="str">
        <f t="shared" si="9"/>
        <v/>
      </c>
      <c r="P27" s="1349" t="str">
        <f t="shared" si="9"/>
        <v/>
      </c>
      <c r="Q27" s="1349" t="str">
        <f t="shared" si="9"/>
        <v/>
      </c>
      <c r="R27" s="1349" t="str">
        <f t="shared" si="9"/>
        <v/>
      </c>
      <c r="S27" s="1349" t="str">
        <f t="shared" si="9"/>
        <v/>
      </c>
      <c r="T27" s="1349" t="str">
        <f t="shared" si="9"/>
        <v/>
      </c>
      <c r="U27" s="1349" t="str">
        <f t="shared" si="9"/>
        <v/>
      </c>
      <c r="V27" s="1349" t="str">
        <f t="shared" si="9"/>
        <v/>
      </c>
      <c r="W27" s="1349" t="str">
        <f t="shared" si="9"/>
        <v/>
      </c>
      <c r="X27" s="1349" t="str">
        <f t="shared" si="9"/>
        <v/>
      </c>
      <c r="Y27" s="1349" t="str">
        <f t="shared" si="9"/>
        <v/>
      </c>
      <c r="Z27" s="1349" t="str">
        <f t="shared" si="9"/>
        <v/>
      </c>
      <c r="AA27" s="1349" t="str">
        <f>IFERROR(TEXT(WEEKDAY(+AA26),"aaa"),"")</f>
        <v/>
      </c>
      <c r="AB27" s="1349" t="str">
        <f t="shared" si="9"/>
        <v/>
      </c>
      <c r="AC27" s="1349" t="str">
        <f t="shared" si="9"/>
        <v/>
      </c>
      <c r="AD27" s="1349" t="str">
        <f t="shared" si="9"/>
        <v/>
      </c>
      <c r="AE27" s="1349" t="str">
        <f t="shared" si="9"/>
        <v/>
      </c>
      <c r="AF27" s="1349" t="str">
        <f t="shared" si="9"/>
        <v/>
      </c>
      <c r="AG27" s="1349" t="str">
        <f t="shared" si="9"/>
        <v/>
      </c>
      <c r="AH27" s="1347" t="s">
        <v>1979</v>
      </c>
      <c r="AI27" s="1348">
        <f>+COUNTIF(C28:AG28,"夏休")+COUNTIF(C28:AG28,"冬休")+COUNTIF(C28:AG28,"中止")</f>
        <v>0</v>
      </c>
      <c r="AL27" s="1373"/>
    </row>
    <row r="28" spans="2:38" s="1350" customFormat="1" ht="13.5" customHeight="1">
      <c r="B28" s="3643" t="s">
        <v>1948</v>
      </c>
      <c r="C28" s="3645"/>
      <c r="D28" s="3640"/>
      <c r="E28" s="3640"/>
      <c r="F28" s="3640"/>
      <c r="G28" s="3640"/>
      <c r="H28" s="3640"/>
      <c r="I28" s="3640"/>
      <c r="J28" s="3640"/>
      <c r="K28" s="3640"/>
      <c r="L28" s="3640"/>
      <c r="M28" s="3640"/>
      <c r="N28" s="3640"/>
      <c r="O28" s="3640"/>
      <c r="P28" s="3640"/>
      <c r="Q28" s="3640"/>
      <c r="R28" s="3640"/>
      <c r="S28" s="3640"/>
      <c r="T28" s="3640"/>
      <c r="U28" s="3640"/>
      <c r="V28" s="3640"/>
      <c r="W28" s="3640"/>
      <c r="X28" s="3640"/>
      <c r="Y28" s="3640"/>
      <c r="Z28" s="3640"/>
      <c r="AA28" s="3640"/>
      <c r="AB28" s="3640"/>
      <c r="AC28" s="3640"/>
      <c r="AD28" s="3640"/>
      <c r="AE28" s="3640"/>
      <c r="AF28" s="3640"/>
      <c r="AG28" s="3667"/>
      <c r="AH28" s="1351" t="s">
        <v>821</v>
      </c>
      <c r="AI28" s="1352">
        <f>COUNT(C26:AG26)-AI27</f>
        <v>0</v>
      </c>
      <c r="AL28" s="1373"/>
    </row>
    <row r="29" spans="2:38" s="1350" customFormat="1" ht="13.5" customHeight="1">
      <c r="B29" s="3644"/>
      <c r="C29" s="3645"/>
      <c r="D29" s="3640"/>
      <c r="E29" s="3640"/>
      <c r="F29" s="3640"/>
      <c r="G29" s="3640"/>
      <c r="H29" s="3640"/>
      <c r="I29" s="3640"/>
      <c r="J29" s="3640"/>
      <c r="K29" s="3640"/>
      <c r="L29" s="3640"/>
      <c r="M29" s="3640"/>
      <c r="N29" s="3640"/>
      <c r="O29" s="3640"/>
      <c r="P29" s="3640"/>
      <c r="Q29" s="3640"/>
      <c r="R29" s="3640"/>
      <c r="S29" s="3640"/>
      <c r="T29" s="3640"/>
      <c r="U29" s="3640"/>
      <c r="V29" s="3640"/>
      <c r="W29" s="3640"/>
      <c r="X29" s="3640"/>
      <c r="Y29" s="3640"/>
      <c r="Z29" s="3640"/>
      <c r="AA29" s="3640"/>
      <c r="AB29" s="3640"/>
      <c r="AC29" s="3640"/>
      <c r="AD29" s="3640"/>
      <c r="AE29" s="3640"/>
      <c r="AF29" s="3640"/>
      <c r="AG29" s="3667"/>
      <c r="AH29" s="1351" t="s">
        <v>822</v>
      </c>
      <c r="AI29" s="1352">
        <f>+COUNTIF(C30:AG31,"休")</f>
        <v>0</v>
      </c>
      <c r="AJ29" s="1353" t="e">
        <f>IF(AI30&gt;0.285,"",IF(AI29&lt;AI26,"←計画日数が足りません",""))</f>
        <v>#DIV/0!</v>
      </c>
      <c r="AL29" s="1373"/>
    </row>
    <row r="30" spans="2:38" s="1350" customFormat="1" ht="13.5" customHeight="1">
      <c r="B30" s="3668" t="s">
        <v>815</v>
      </c>
      <c r="C30" s="3682"/>
      <c r="D30" s="3684"/>
      <c r="E30" s="3680"/>
      <c r="F30" s="3680"/>
      <c r="G30" s="3684"/>
      <c r="H30" s="3666"/>
      <c r="I30" s="3666"/>
      <c r="J30" s="3666"/>
      <c r="K30" s="3666"/>
      <c r="L30" s="3680"/>
      <c r="M30" s="3680"/>
      <c r="N30" s="3684"/>
      <c r="O30" s="3666"/>
      <c r="P30" s="3666"/>
      <c r="Q30" s="3666"/>
      <c r="R30" s="3666"/>
      <c r="S30" s="3680"/>
      <c r="T30" s="3684"/>
      <c r="U30" s="3684"/>
      <c r="V30" s="3666"/>
      <c r="W30" s="3666"/>
      <c r="X30" s="3666"/>
      <c r="Y30" s="3666"/>
      <c r="Z30" s="3670"/>
      <c r="AA30" s="3670"/>
      <c r="AB30" s="3666"/>
      <c r="AC30" s="3666"/>
      <c r="AD30" s="3666"/>
      <c r="AE30" s="3666"/>
      <c r="AF30" s="3666"/>
      <c r="AG30" s="3672"/>
      <c r="AH30" s="1351" t="s">
        <v>823</v>
      </c>
      <c r="AI30" s="1354" t="e">
        <f>+AI29/AI28</f>
        <v>#DIV/0!</v>
      </c>
      <c r="AL30" s="1373"/>
    </row>
    <row r="31" spans="2:38" s="1350" customFormat="1">
      <c r="B31" s="3668"/>
      <c r="C31" s="3683"/>
      <c r="D31" s="3685"/>
      <c r="E31" s="3681"/>
      <c r="F31" s="3681"/>
      <c r="G31" s="3685"/>
      <c r="H31" s="3666"/>
      <c r="I31" s="3666"/>
      <c r="J31" s="3666"/>
      <c r="K31" s="3666"/>
      <c r="L31" s="3681"/>
      <c r="M31" s="3681"/>
      <c r="N31" s="3685"/>
      <c r="O31" s="3666"/>
      <c r="P31" s="3666"/>
      <c r="Q31" s="3666"/>
      <c r="R31" s="3666"/>
      <c r="S31" s="3681"/>
      <c r="T31" s="3685"/>
      <c r="U31" s="3685"/>
      <c r="V31" s="3666"/>
      <c r="W31" s="3666"/>
      <c r="X31" s="3666"/>
      <c r="Y31" s="3666"/>
      <c r="Z31" s="3670"/>
      <c r="AA31" s="3670"/>
      <c r="AB31" s="3666"/>
      <c r="AC31" s="3666"/>
      <c r="AD31" s="3666"/>
      <c r="AE31" s="3666"/>
      <c r="AF31" s="3666"/>
      <c r="AG31" s="3672"/>
      <c r="AH31" s="1351" t="s">
        <v>812</v>
      </c>
      <c r="AI31" s="1352">
        <f>+COUNTA(C32:AG33)</f>
        <v>0</v>
      </c>
      <c r="AL31" s="1373"/>
    </row>
    <row r="32" spans="2:38" s="1350" customFormat="1">
      <c r="B32" s="3673" t="s">
        <v>817</v>
      </c>
      <c r="C32" s="3687"/>
      <c r="D32" s="3680"/>
      <c r="E32" s="3680"/>
      <c r="F32" s="3680"/>
      <c r="G32" s="3680"/>
      <c r="H32" s="3670"/>
      <c r="I32" s="3670"/>
      <c r="J32" s="3670"/>
      <c r="K32" s="3670"/>
      <c r="L32" s="3680"/>
      <c r="M32" s="3680"/>
      <c r="N32" s="3680"/>
      <c r="O32" s="3670"/>
      <c r="P32" s="3670"/>
      <c r="Q32" s="3670"/>
      <c r="R32" s="3670"/>
      <c r="S32" s="3680"/>
      <c r="T32" s="3680"/>
      <c r="U32" s="3680"/>
      <c r="V32" s="3670"/>
      <c r="W32" s="3670"/>
      <c r="X32" s="3670"/>
      <c r="Y32" s="3670"/>
      <c r="Z32" s="3681"/>
      <c r="AA32" s="3681"/>
      <c r="AB32" s="3670"/>
      <c r="AC32" s="3670"/>
      <c r="AD32" s="3670"/>
      <c r="AE32" s="3670"/>
      <c r="AF32" s="3670"/>
      <c r="AG32" s="3677"/>
      <c r="AH32" s="1355" t="s">
        <v>824</v>
      </c>
      <c r="AI32" s="1356" t="e">
        <f>+AI31/AI28</f>
        <v>#DIV/0!</v>
      </c>
      <c r="AL32" s="1338">
        <f>+COUNTIF(C30:AG31,"休")</f>
        <v>0</v>
      </c>
    </row>
    <row r="33" spans="2:38" s="1350" customFormat="1">
      <c r="B33" s="3674"/>
      <c r="C33" s="3688"/>
      <c r="D33" s="3686"/>
      <c r="E33" s="3686"/>
      <c r="F33" s="3686"/>
      <c r="G33" s="3686"/>
      <c r="H33" s="3671"/>
      <c r="I33" s="3671"/>
      <c r="J33" s="3671"/>
      <c r="K33" s="3671"/>
      <c r="L33" s="3686"/>
      <c r="M33" s="3686"/>
      <c r="N33" s="3686"/>
      <c r="O33" s="3671"/>
      <c r="P33" s="3671"/>
      <c r="Q33" s="3671"/>
      <c r="R33" s="3671"/>
      <c r="S33" s="3686"/>
      <c r="T33" s="3686"/>
      <c r="U33" s="3686"/>
      <c r="V33" s="3671"/>
      <c r="W33" s="3671"/>
      <c r="X33" s="3671"/>
      <c r="Y33" s="3671"/>
      <c r="Z33" s="3671"/>
      <c r="AA33" s="3671"/>
      <c r="AB33" s="3671"/>
      <c r="AC33" s="3671"/>
      <c r="AD33" s="3671"/>
      <c r="AE33" s="3671"/>
      <c r="AF33" s="3671"/>
      <c r="AG33" s="3678"/>
      <c r="AH33" s="1357" t="s">
        <v>1952</v>
      </c>
      <c r="AI33" s="1358" t="str">
        <f>IF(7&gt;AI28,"対象外",IF(OR(AI32&gt;=0.285,AI31&gt;=AI26),"OK","NG"))</f>
        <v>対象外</v>
      </c>
      <c r="AJ33" s="1353" t="str">
        <f>IF(AI33="対象外","←７日間に満たない期間は達成判定の対象外",IF(AI33="NG","←月単位未達成","←月単位達成"))</f>
        <v>←７日間に満たない期間は達成判定の対象外</v>
      </c>
      <c r="AL33" s="1359" t="str">
        <f>IF(7&gt;AI28,"対象外",IF(AL32&gt;=AI26,"OK","NG"))</f>
        <v>対象外</v>
      </c>
    </row>
    <row r="34" spans="2:38" hidden="1">
      <c r="B34" s="1360" t="s">
        <v>2106</v>
      </c>
      <c r="C34" s="1361" t="e">
        <f t="shared" ref="C34:AG34" si="10">IF(AND(DAY(C26)&gt;=22,DAY(C26)&lt;=28,C27="土"),1,0)</f>
        <v>#VALUE!</v>
      </c>
      <c r="D34" s="1361" t="e">
        <f t="shared" si="10"/>
        <v>#VALUE!</v>
      </c>
      <c r="E34" s="1361" t="e">
        <f t="shared" si="10"/>
        <v>#VALUE!</v>
      </c>
      <c r="F34" s="1361" t="e">
        <f t="shared" si="10"/>
        <v>#VALUE!</v>
      </c>
      <c r="G34" s="1361" t="e">
        <f t="shared" si="10"/>
        <v>#VALUE!</v>
      </c>
      <c r="H34" s="1361" t="e">
        <f t="shared" si="10"/>
        <v>#VALUE!</v>
      </c>
      <c r="I34" s="1361" t="e">
        <f t="shared" si="10"/>
        <v>#VALUE!</v>
      </c>
      <c r="J34" s="1361" t="e">
        <f t="shared" si="10"/>
        <v>#VALUE!</v>
      </c>
      <c r="K34" s="1361" t="e">
        <f t="shared" si="10"/>
        <v>#VALUE!</v>
      </c>
      <c r="L34" s="1361" t="e">
        <f t="shared" si="10"/>
        <v>#VALUE!</v>
      </c>
      <c r="M34" s="1361" t="e">
        <f t="shared" si="10"/>
        <v>#VALUE!</v>
      </c>
      <c r="N34" s="1361" t="e">
        <f t="shared" si="10"/>
        <v>#VALUE!</v>
      </c>
      <c r="O34" s="1361" t="e">
        <f t="shared" si="10"/>
        <v>#VALUE!</v>
      </c>
      <c r="P34" s="1361" t="e">
        <f t="shared" si="10"/>
        <v>#VALUE!</v>
      </c>
      <c r="Q34" s="1361" t="e">
        <f t="shared" si="10"/>
        <v>#VALUE!</v>
      </c>
      <c r="R34" s="1361" t="e">
        <f t="shared" si="10"/>
        <v>#VALUE!</v>
      </c>
      <c r="S34" s="1361" t="e">
        <f t="shared" si="10"/>
        <v>#VALUE!</v>
      </c>
      <c r="T34" s="1361" t="e">
        <f t="shared" si="10"/>
        <v>#VALUE!</v>
      </c>
      <c r="U34" s="1361" t="e">
        <f t="shared" si="10"/>
        <v>#VALUE!</v>
      </c>
      <c r="V34" s="1361" t="e">
        <f t="shared" si="10"/>
        <v>#VALUE!</v>
      </c>
      <c r="W34" s="1361" t="e">
        <f t="shared" si="10"/>
        <v>#VALUE!</v>
      </c>
      <c r="X34" s="1361" t="e">
        <f t="shared" si="10"/>
        <v>#VALUE!</v>
      </c>
      <c r="Y34" s="1361" t="e">
        <f t="shared" si="10"/>
        <v>#VALUE!</v>
      </c>
      <c r="Z34" s="1361" t="e">
        <f t="shared" si="10"/>
        <v>#VALUE!</v>
      </c>
      <c r="AA34" s="1361" t="e">
        <f t="shared" si="10"/>
        <v>#VALUE!</v>
      </c>
      <c r="AB34" s="1361" t="e">
        <f t="shared" si="10"/>
        <v>#VALUE!</v>
      </c>
      <c r="AC34" s="1361" t="e">
        <f t="shared" si="10"/>
        <v>#VALUE!</v>
      </c>
      <c r="AD34" s="1361" t="e">
        <f t="shared" si="10"/>
        <v>#VALUE!</v>
      </c>
      <c r="AE34" s="1361" t="e">
        <f t="shared" si="10"/>
        <v>#VALUE!</v>
      </c>
      <c r="AF34" s="1361" t="e">
        <f t="shared" si="10"/>
        <v>#VALUE!</v>
      </c>
      <c r="AG34" s="1361" t="e">
        <f t="shared" si="10"/>
        <v>#VALUE!</v>
      </c>
      <c r="AH34" s="1362" t="s">
        <v>1980</v>
      </c>
      <c r="AI34" s="1363">
        <f>_xlfn.AGGREGATE(9,6,C34:AG34)</f>
        <v>0</v>
      </c>
      <c r="AJ34" s="1353"/>
    </row>
    <row r="35" spans="2:38" hidden="1">
      <c r="B35" s="1360" t="s">
        <v>2107</v>
      </c>
      <c r="C35" s="1364" t="e">
        <f t="shared" ref="C35:AG35" si="11">IF(AND(DAY(C26)&gt;=22,DAY(C26)&lt;=28,C27="土",OR(C32="休",C32="雨")),1,0)</f>
        <v>#VALUE!</v>
      </c>
      <c r="D35" s="1364" t="e">
        <f t="shared" si="11"/>
        <v>#VALUE!</v>
      </c>
      <c r="E35" s="1364" t="e">
        <f t="shared" si="11"/>
        <v>#VALUE!</v>
      </c>
      <c r="F35" s="1364" t="e">
        <f t="shared" si="11"/>
        <v>#VALUE!</v>
      </c>
      <c r="G35" s="1364" t="e">
        <f t="shared" si="11"/>
        <v>#VALUE!</v>
      </c>
      <c r="H35" s="1364" t="e">
        <f t="shared" si="11"/>
        <v>#VALUE!</v>
      </c>
      <c r="I35" s="1364" t="e">
        <f t="shared" si="11"/>
        <v>#VALUE!</v>
      </c>
      <c r="J35" s="1364" t="e">
        <f t="shared" si="11"/>
        <v>#VALUE!</v>
      </c>
      <c r="K35" s="1364" t="e">
        <f t="shared" si="11"/>
        <v>#VALUE!</v>
      </c>
      <c r="L35" s="1364" t="e">
        <f t="shared" si="11"/>
        <v>#VALUE!</v>
      </c>
      <c r="M35" s="1364" t="e">
        <f t="shared" si="11"/>
        <v>#VALUE!</v>
      </c>
      <c r="N35" s="1364" t="e">
        <f t="shared" si="11"/>
        <v>#VALUE!</v>
      </c>
      <c r="O35" s="1364" t="e">
        <f t="shared" si="11"/>
        <v>#VALUE!</v>
      </c>
      <c r="P35" s="1364" t="e">
        <f t="shared" si="11"/>
        <v>#VALUE!</v>
      </c>
      <c r="Q35" s="1364" t="e">
        <f t="shared" si="11"/>
        <v>#VALUE!</v>
      </c>
      <c r="R35" s="1364" t="e">
        <f t="shared" si="11"/>
        <v>#VALUE!</v>
      </c>
      <c r="S35" s="1364" t="e">
        <f t="shared" si="11"/>
        <v>#VALUE!</v>
      </c>
      <c r="T35" s="1364" t="e">
        <f t="shared" si="11"/>
        <v>#VALUE!</v>
      </c>
      <c r="U35" s="1364" t="e">
        <f t="shared" si="11"/>
        <v>#VALUE!</v>
      </c>
      <c r="V35" s="1364" t="e">
        <f t="shared" si="11"/>
        <v>#VALUE!</v>
      </c>
      <c r="W35" s="1364" t="e">
        <f t="shared" si="11"/>
        <v>#VALUE!</v>
      </c>
      <c r="X35" s="1364" t="e">
        <f t="shared" si="11"/>
        <v>#VALUE!</v>
      </c>
      <c r="Y35" s="1364" t="e">
        <f t="shared" si="11"/>
        <v>#VALUE!</v>
      </c>
      <c r="Z35" s="1364" t="e">
        <f t="shared" si="11"/>
        <v>#VALUE!</v>
      </c>
      <c r="AA35" s="1364" t="e">
        <f t="shared" si="11"/>
        <v>#VALUE!</v>
      </c>
      <c r="AB35" s="1364" t="e">
        <f t="shared" si="11"/>
        <v>#VALUE!</v>
      </c>
      <c r="AC35" s="1364" t="e">
        <f t="shared" si="11"/>
        <v>#VALUE!</v>
      </c>
      <c r="AD35" s="1364" t="e">
        <f t="shared" si="11"/>
        <v>#VALUE!</v>
      </c>
      <c r="AE35" s="1364" t="e">
        <f t="shared" si="11"/>
        <v>#VALUE!</v>
      </c>
      <c r="AF35" s="1364" t="e">
        <f t="shared" si="11"/>
        <v>#VALUE!</v>
      </c>
      <c r="AG35" s="1364" t="e">
        <f t="shared" si="11"/>
        <v>#VALUE!</v>
      </c>
      <c r="AH35" s="1365" t="s">
        <v>1981</v>
      </c>
      <c r="AI35" s="1363">
        <f>_xlfn.AGGREGATE(9,6,C35:AG35)</f>
        <v>0</v>
      </c>
      <c r="AJ35" s="1353"/>
    </row>
    <row r="36" spans="2:38" hidden="1">
      <c r="B36" s="1360" t="s">
        <v>2108</v>
      </c>
      <c r="C36" s="1361" t="e">
        <f>IF(AND(DAY(C26)&gt;=8,DAY(C26)&lt;=14,C27="土"),1,0)</f>
        <v>#VALUE!</v>
      </c>
      <c r="D36" s="1361" t="e">
        <f>IF(AND(DAY(D26)&gt;=8,DAY(D26)&lt;=14,D27="土"),1,0)</f>
        <v>#VALUE!</v>
      </c>
      <c r="E36" s="1361" t="e">
        <f t="shared" ref="E36:AG36" si="12">IF(AND(DAY(E26)&gt;=8,DAY(E26)&lt;=14,E27="土"),1,0)</f>
        <v>#VALUE!</v>
      </c>
      <c r="F36" s="1361" t="e">
        <f t="shared" si="12"/>
        <v>#VALUE!</v>
      </c>
      <c r="G36" s="1361" t="e">
        <f t="shared" si="12"/>
        <v>#VALUE!</v>
      </c>
      <c r="H36" s="1361" t="e">
        <f t="shared" si="12"/>
        <v>#VALUE!</v>
      </c>
      <c r="I36" s="1361" t="e">
        <f t="shared" si="12"/>
        <v>#VALUE!</v>
      </c>
      <c r="J36" s="1361" t="e">
        <f t="shared" si="12"/>
        <v>#VALUE!</v>
      </c>
      <c r="K36" s="1361" t="e">
        <f t="shared" si="12"/>
        <v>#VALUE!</v>
      </c>
      <c r="L36" s="1361" t="e">
        <f t="shared" si="12"/>
        <v>#VALUE!</v>
      </c>
      <c r="M36" s="1361" t="e">
        <f t="shared" si="12"/>
        <v>#VALUE!</v>
      </c>
      <c r="N36" s="1361" t="e">
        <f t="shared" si="12"/>
        <v>#VALUE!</v>
      </c>
      <c r="O36" s="1361" t="e">
        <f t="shared" si="12"/>
        <v>#VALUE!</v>
      </c>
      <c r="P36" s="1361" t="e">
        <f t="shared" si="12"/>
        <v>#VALUE!</v>
      </c>
      <c r="Q36" s="1361" t="e">
        <f t="shared" si="12"/>
        <v>#VALUE!</v>
      </c>
      <c r="R36" s="1361" t="e">
        <f t="shared" si="12"/>
        <v>#VALUE!</v>
      </c>
      <c r="S36" s="1361" t="e">
        <f t="shared" si="12"/>
        <v>#VALUE!</v>
      </c>
      <c r="T36" s="1361" t="e">
        <f t="shared" si="12"/>
        <v>#VALUE!</v>
      </c>
      <c r="U36" s="1361" t="e">
        <f t="shared" si="12"/>
        <v>#VALUE!</v>
      </c>
      <c r="V36" s="1361" t="e">
        <f t="shared" si="12"/>
        <v>#VALUE!</v>
      </c>
      <c r="W36" s="1361" t="e">
        <f t="shared" si="12"/>
        <v>#VALUE!</v>
      </c>
      <c r="X36" s="1361" t="e">
        <f t="shared" si="12"/>
        <v>#VALUE!</v>
      </c>
      <c r="Y36" s="1361" t="e">
        <f t="shared" si="12"/>
        <v>#VALUE!</v>
      </c>
      <c r="Z36" s="1361" t="e">
        <f t="shared" si="12"/>
        <v>#VALUE!</v>
      </c>
      <c r="AA36" s="1361" t="e">
        <f t="shared" si="12"/>
        <v>#VALUE!</v>
      </c>
      <c r="AB36" s="1361" t="e">
        <f t="shared" si="12"/>
        <v>#VALUE!</v>
      </c>
      <c r="AC36" s="1361" t="e">
        <f t="shared" si="12"/>
        <v>#VALUE!</v>
      </c>
      <c r="AD36" s="1361" t="e">
        <f t="shared" si="12"/>
        <v>#VALUE!</v>
      </c>
      <c r="AE36" s="1361" t="e">
        <f t="shared" si="12"/>
        <v>#VALUE!</v>
      </c>
      <c r="AF36" s="1361" t="e">
        <f t="shared" si="12"/>
        <v>#VALUE!</v>
      </c>
      <c r="AG36" s="1361" t="e">
        <f t="shared" si="12"/>
        <v>#VALUE!</v>
      </c>
      <c r="AH36" s="1362" t="s">
        <v>1980</v>
      </c>
      <c r="AI36" s="1363">
        <f>_xlfn.AGGREGATE(9,6,C36:AG36)</f>
        <v>0</v>
      </c>
      <c r="AJ36" s="1353"/>
    </row>
    <row r="37" spans="2:38" hidden="1">
      <c r="B37" s="1360" t="s">
        <v>2109</v>
      </c>
      <c r="C37" s="1364" t="e">
        <f>IF(AND(DAY(C26)&gt;=8,DAY(C26)&lt;=14,C27="土",OR(C32="休",C32="雨")),1,0)</f>
        <v>#VALUE!</v>
      </c>
      <c r="D37" s="1364" t="e">
        <f>IF(AND(DAY(D26)&gt;=8,DAY(D26)&lt;=14,D27="土",OR(D32="休",D32="雨")),1,0)</f>
        <v>#VALUE!</v>
      </c>
      <c r="E37" s="1364" t="e">
        <f t="shared" ref="E37:AG37" si="13">IF(AND(DAY(E26)&gt;=8,DAY(E26)&lt;=14,E27="土",OR(E32="休",E32="雨")),1,0)</f>
        <v>#VALUE!</v>
      </c>
      <c r="F37" s="1364" t="e">
        <f t="shared" si="13"/>
        <v>#VALUE!</v>
      </c>
      <c r="G37" s="1364" t="e">
        <f t="shared" si="13"/>
        <v>#VALUE!</v>
      </c>
      <c r="H37" s="1364" t="e">
        <f t="shared" si="13"/>
        <v>#VALUE!</v>
      </c>
      <c r="I37" s="1364" t="e">
        <f t="shared" si="13"/>
        <v>#VALUE!</v>
      </c>
      <c r="J37" s="1364" t="e">
        <f t="shared" si="13"/>
        <v>#VALUE!</v>
      </c>
      <c r="K37" s="1364" t="e">
        <f t="shared" si="13"/>
        <v>#VALUE!</v>
      </c>
      <c r="L37" s="1364" t="e">
        <f t="shared" si="13"/>
        <v>#VALUE!</v>
      </c>
      <c r="M37" s="1364" t="e">
        <f t="shared" si="13"/>
        <v>#VALUE!</v>
      </c>
      <c r="N37" s="1364" t="e">
        <f t="shared" si="13"/>
        <v>#VALUE!</v>
      </c>
      <c r="O37" s="1364" t="e">
        <f t="shared" si="13"/>
        <v>#VALUE!</v>
      </c>
      <c r="P37" s="1364" t="e">
        <f t="shared" si="13"/>
        <v>#VALUE!</v>
      </c>
      <c r="Q37" s="1364" t="e">
        <f t="shared" si="13"/>
        <v>#VALUE!</v>
      </c>
      <c r="R37" s="1364" t="e">
        <f t="shared" si="13"/>
        <v>#VALUE!</v>
      </c>
      <c r="S37" s="1364" t="e">
        <f t="shared" si="13"/>
        <v>#VALUE!</v>
      </c>
      <c r="T37" s="1364" t="e">
        <f t="shared" si="13"/>
        <v>#VALUE!</v>
      </c>
      <c r="U37" s="1364" t="e">
        <f t="shared" si="13"/>
        <v>#VALUE!</v>
      </c>
      <c r="V37" s="1364" t="e">
        <f t="shared" si="13"/>
        <v>#VALUE!</v>
      </c>
      <c r="W37" s="1364" t="e">
        <f t="shared" si="13"/>
        <v>#VALUE!</v>
      </c>
      <c r="X37" s="1364" t="e">
        <f t="shared" si="13"/>
        <v>#VALUE!</v>
      </c>
      <c r="Y37" s="1364" t="e">
        <f t="shared" si="13"/>
        <v>#VALUE!</v>
      </c>
      <c r="Z37" s="1364" t="e">
        <f t="shared" si="13"/>
        <v>#VALUE!</v>
      </c>
      <c r="AA37" s="1364" t="e">
        <f t="shared" si="13"/>
        <v>#VALUE!</v>
      </c>
      <c r="AB37" s="1364" t="e">
        <f t="shared" si="13"/>
        <v>#VALUE!</v>
      </c>
      <c r="AC37" s="1364" t="e">
        <f t="shared" si="13"/>
        <v>#VALUE!</v>
      </c>
      <c r="AD37" s="1364" t="e">
        <f t="shared" si="13"/>
        <v>#VALUE!</v>
      </c>
      <c r="AE37" s="1364" t="e">
        <f t="shared" si="13"/>
        <v>#VALUE!</v>
      </c>
      <c r="AF37" s="1364" t="e">
        <f t="shared" si="13"/>
        <v>#VALUE!</v>
      </c>
      <c r="AG37" s="1364" t="e">
        <f t="shared" si="13"/>
        <v>#VALUE!</v>
      </c>
      <c r="AH37" s="1365" t="s">
        <v>1981</v>
      </c>
      <c r="AI37" s="1363">
        <f>_xlfn.AGGREGATE(9,6,C37:AG37)</f>
        <v>0</v>
      </c>
      <c r="AJ37" s="1353"/>
    </row>
    <row r="38" spans="2:38">
      <c r="C38" s="1366"/>
      <c r="D38" s="1366"/>
      <c r="E38" s="1366"/>
      <c r="F38" s="1366"/>
      <c r="G38" s="1366"/>
      <c r="H38" s="1366"/>
      <c r="I38" s="1366"/>
      <c r="J38" s="1366"/>
      <c r="K38" s="1366"/>
      <c r="L38" s="1366"/>
      <c r="M38" s="1366"/>
      <c r="N38" s="1366"/>
      <c r="O38" s="1366"/>
      <c r="P38" s="1366"/>
      <c r="Q38" s="1366"/>
      <c r="R38" s="1366"/>
      <c r="S38" s="1366"/>
      <c r="T38" s="1366"/>
      <c r="U38" s="1366"/>
      <c r="V38" s="1366"/>
      <c r="W38" s="1366"/>
      <c r="X38" s="1366"/>
      <c r="Y38" s="1366"/>
      <c r="Z38" s="1366"/>
      <c r="AA38" s="1366"/>
      <c r="AB38" s="1366"/>
      <c r="AC38" s="1366"/>
      <c r="AD38" s="1366"/>
      <c r="AE38" s="1366"/>
      <c r="AF38" s="1366"/>
      <c r="AG38" s="1366"/>
    </row>
    <row r="39" spans="2:38" hidden="1">
      <c r="C39" s="1317" t="e">
        <f>YEAR(C42)</f>
        <v>#VALUE!</v>
      </c>
      <c r="D39" s="1317" t="e">
        <f>MONTH(C42)</f>
        <v>#VALUE!</v>
      </c>
    </row>
    <row r="40" spans="2:38">
      <c r="B40" s="1322" t="s">
        <v>1940</v>
      </c>
      <c r="C40" s="3679" t="e">
        <f>C42</f>
        <v>#VALUE!</v>
      </c>
      <c r="D40" s="3641"/>
      <c r="E40" s="3641"/>
      <c r="F40" s="3641"/>
      <c r="G40" s="3641"/>
      <c r="H40" s="3641"/>
      <c r="I40" s="3641"/>
      <c r="J40" s="3641"/>
      <c r="K40" s="3641"/>
      <c r="L40" s="3641"/>
      <c r="M40" s="3641"/>
      <c r="N40" s="3641"/>
      <c r="O40" s="3641"/>
      <c r="P40" s="3641"/>
      <c r="Q40" s="3641"/>
      <c r="R40" s="3641"/>
      <c r="S40" s="3641"/>
      <c r="T40" s="3641"/>
      <c r="U40" s="3641"/>
      <c r="V40" s="3641"/>
      <c r="W40" s="3641"/>
      <c r="X40" s="3641"/>
      <c r="Y40" s="3641"/>
      <c r="Z40" s="3641"/>
      <c r="AA40" s="3641"/>
      <c r="AB40" s="3641"/>
      <c r="AC40" s="3641"/>
      <c r="AD40" s="3641"/>
      <c r="AE40" s="3641"/>
      <c r="AF40" s="3641"/>
      <c r="AG40" s="3641"/>
      <c r="AH40" s="3641"/>
      <c r="AI40" s="3642"/>
    </row>
    <row r="41" spans="2:38" hidden="1">
      <c r="B41" s="1367"/>
      <c r="C41" s="1346" t="e">
        <f>DATE($C39,$D39,1)</f>
        <v>#VALUE!</v>
      </c>
      <c r="D41" s="1346" t="e">
        <f t="shared" ref="D41:AG41" si="14">C41+1</f>
        <v>#VALUE!</v>
      </c>
      <c r="E41" s="1346" t="e">
        <f t="shared" si="14"/>
        <v>#VALUE!</v>
      </c>
      <c r="F41" s="1346" t="e">
        <f t="shared" si="14"/>
        <v>#VALUE!</v>
      </c>
      <c r="G41" s="1346" t="e">
        <f t="shared" si="14"/>
        <v>#VALUE!</v>
      </c>
      <c r="H41" s="1346" t="e">
        <f t="shared" si="14"/>
        <v>#VALUE!</v>
      </c>
      <c r="I41" s="1346" t="e">
        <f t="shared" si="14"/>
        <v>#VALUE!</v>
      </c>
      <c r="J41" s="1346" t="e">
        <f t="shared" si="14"/>
        <v>#VALUE!</v>
      </c>
      <c r="K41" s="1346" t="e">
        <f t="shared" si="14"/>
        <v>#VALUE!</v>
      </c>
      <c r="L41" s="1346" t="e">
        <f t="shared" si="14"/>
        <v>#VALUE!</v>
      </c>
      <c r="M41" s="1346" t="e">
        <f t="shared" si="14"/>
        <v>#VALUE!</v>
      </c>
      <c r="N41" s="1346" t="e">
        <f t="shared" si="14"/>
        <v>#VALUE!</v>
      </c>
      <c r="O41" s="1346" t="e">
        <f t="shared" si="14"/>
        <v>#VALUE!</v>
      </c>
      <c r="P41" s="1346" t="e">
        <f t="shared" si="14"/>
        <v>#VALUE!</v>
      </c>
      <c r="Q41" s="1346" t="e">
        <f t="shared" si="14"/>
        <v>#VALUE!</v>
      </c>
      <c r="R41" s="1346" t="e">
        <f t="shared" si="14"/>
        <v>#VALUE!</v>
      </c>
      <c r="S41" s="1346" t="e">
        <f t="shared" si="14"/>
        <v>#VALUE!</v>
      </c>
      <c r="T41" s="1346" t="e">
        <f t="shared" si="14"/>
        <v>#VALUE!</v>
      </c>
      <c r="U41" s="1346" t="e">
        <f t="shared" si="14"/>
        <v>#VALUE!</v>
      </c>
      <c r="V41" s="1346" t="e">
        <f t="shared" si="14"/>
        <v>#VALUE!</v>
      </c>
      <c r="W41" s="1346" t="e">
        <f t="shared" si="14"/>
        <v>#VALUE!</v>
      </c>
      <c r="X41" s="1346" t="e">
        <f t="shared" si="14"/>
        <v>#VALUE!</v>
      </c>
      <c r="Y41" s="1346" t="e">
        <f t="shared" si="14"/>
        <v>#VALUE!</v>
      </c>
      <c r="Z41" s="1346" t="e">
        <f t="shared" si="14"/>
        <v>#VALUE!</v>
      </c>
      <c r="AA41" s="1346" t="e">
        <f t="shared" si="14"/>
        <v>#VALUE!</v>
      </c>
      <c r="AB41" s="1346" t="e">
        <f t="shared" si="14"/>
        <v>#VALUE!</v>
      </c>
      <c r="AC41" s="1346" t="e">
        <f t="shared" si="14"/>
        <v>#VALUE!</v>
      </c>
      <c r="AD41" s="1346" t="e">
        <f t="shared" si="14"/>
        <v>#VALUE!</v>
      </c>
      <c r="AE41" s="1346" t="e">
        <f t="shared" si="14"/>
        <v>#VALUE!</v>
      </c>
      <c r="AF41" s="1346" t="e">
        <f t="shared" si="14"/>
        <v>#VALUE!</v>
      </c>
      <c r="AG41" s="1346" t="e">
        <f t="shared" si="14"/>
        <v>#VALUE!</v>
      </c>
      <c r="AH41" s="1368"/>
      <c r="AI41" s="1369"/>
    </row>
    <row r="42" spans="2:38">
      <c r="B42" s="1370" t="s">
        <v>1944</v>
      </c>
      <c r="C42" s="1371" t="e">
        <f>IF(EDATE(C25,1)&gt;$G$5,"",EDATE(C25,1))</f>
        <v>#VALUE!</v>
      </c>
      <c r="D42" s="1346" t="e">
        <f t="shared" ref="D42:AG42" si="15">IF(D41&gt;$G$5,"",IF(C42=EOMONTH(DATE($C39,$D39,1),0),"",IF(C42="","",C42+1)))</f>
        <v>#VALUE!</v>
      </c>
      <c r="E42" s="1346" t="e">
        <f t="shared" si="15"/>
        <v>#VALUE!</v>
      </c>
      <c r="F42" s="1346" t="e">
        <f t="shared" si="15"/>
        <v>#VALUE!</v>
      </c>
      <c r="G42" s="1346" t="e">
        <f t="shared" si="15"/>
        <v>#VALUE!</v>
      </c>
      <c r="H42" s="1346" t="e">
        <f t="shared" si="15"/>
        <v>#VALUE!</v>
      </c>
      <c r="I42" s="1346" t="e">
        <f t="shared" si="15"/>
        <v>#VALUE!</v>
      </c>
      <c r="J42" s="1346" t="e">
        <f t="shared" si="15"/>
        <v>#VALUE!</v>
      </c>
      <c r="K42" s="1346" t="e">
        <f t="shared" si="15"/>
        <v>#VALUE!</v>
      </c>
      <c r="L42" s="1346" t="e">
        <f t="shared" si="15"/>
        <v>#VALUE!</v>
      </c>
      <c r="M42" s="1346" t="e">
        <f t="shared" si="15"/>
        <v>#VALUE!</v>
      </c>
      <c r="N42" s="1346" t="e">
        <f t="shared" si="15"/>
        <v>#VALUE!</v>
      </c>
      <c r="O42" s="1346" t="e">
        <f t="shared" si="15"/>
        <v>#VALUE!</v>
      </c>
      <c r="P42" s="1346" t="e">
        <f t="shared" si="15"/>
        <v>#VALUE!</v>
      </c>
      <c r="Q42" s="1346" t="e">
        <f t="shared" si="15"/>
        <v>#VALUE!</v>
      </c>
      <c r="R42" s="1346" t="e">
        <f t="shared" si="15"/>
        <v>#VALUE!</v>
      </c>
      <c r="S42" s="1346" t="e">
        <f t="shared" si="15"/>
        <v>#VALUE!</v>
      </c>
      <c r="T42" s="1346" t="e">
        <f t="shared" si="15"/>
        <v>#VALUE!</v>
      </c>
      <c r="U42" s="1346" t="e">
        <f t="shared" si="15"/>
        <v>#VALUE!</v>
      </c>
      <c r="V42" s="1346" t="e">
        <f t="shared" si="15"/>
        <v>#VALUE!</v>
      </c>
      <c r="W42" s="1346" t="e">
        <f t="shared" si="15"/>
        <v>#VALUE!</v>
      </c>
      <c r="X42" s="1346" t="e">
        <f t="shared" si="15"/>
        <v>#VALUE!</v>
      </c>
      <c r="Y42" s="1346" t="e">
        <f t="shared" si="15"/>
        <v>#VALUE!</v>
      </c>
      <c r="Z42" s="1346" t="e">
        <f t="shared" si="15"/>
        <v>#VALUE!</v>
      </c>
      <c r="AA42" s="1346" t="e">
        <f t="shared" si="15"/>
        <v>#VALUE!</v>
      </c>
      <c r="AB42" s="1346" t="e">
        <f t="shared" si="15"/>
        <v>#VALUE!</v>
      </c>
      <c r="AC42" s="1346" t="e">
        <f t="shared" si="15"/>
        <v>#VALUE!</v>
      </c>
      <c r="AD42" s="1346" t="e">
        <f t="shared" si="15"/>
        <v>#VALUE!</v>
      </c>
      <c r="AE42" s="1346" t="e">
        <f t="shared" si="15"/>
        <v>#VALUE!</v>
      </c>
      <c r="AF42" s="1346" t="e">
        <f t="shared" si="15"/>
        <v>#VALUE!</v>
      </c>
      <c r="AG42" s="1346" t="e">
        <f t="shared" si="15"/>
        <v>#VALUE!</v>
      </c>
      <c r="AH42" s="1347" t="s">
        <v>1978</v>
      </c>
      <c r="AI42" s="1348">
        <f>+COUNTIFS(C43:AG43,"土",C44:AG44,"")+COUNTIFS(C43:AG43,"日",C44:AG44,"")</f>
        <v>0</v>
      </c>
    </row>
    <row r="43" spans="2:38" s="1350" customFormat="1">
      <c r="B43" s="1372" t="s">
        <v>820</v>
      </c>
      <c r="C43" s="1349" t="str">
        <f>IFERROR(TEXT(WEEKDAY(+C42),"aaa"),"")</f>
        <v/>
      </c>
      <c r="D43" s="1349" t="str">
        <f t="shared" ref="D43:AG43" si="16">IFERROR(TEXT(WEEKDAY(+D42),"aaa"),"")</f>
        <v/>
      </c>
      <c r="E43" s="1349" t="str">
        <f t="shared" si="16"/>
        <v/>
      </c>
      <c r="F43" s="1349" t="str">
        <f t="shared" si="16"/>
        <v/>
      </c>
      <c r="G43" s="1349" t="str">
        <f t="shared" si="16"/>
        <v/>
      </c>
      <c r="H43" s="1349" t="str">
        <f t="shared" si="16"/>
        <v/>
      </c>
      <c r="I43" s="1349" t="str">
        <f t="shared" si="16"/>
        <v/>
      </c>
      <c r="J43" s="1349" t="str">
        <f t="shared" si="16"/>
        <v/>
      </c>
      <c r="K43" s="1349" t="str">
        <f t="shared" si="16"/>
        <v/>
      </c>
      <c r="L43" s="1349" t="str">
        <f t="shared" si="16"/>
        <v/>
      </c>
      <c r="M43" s="1349" t="str">
        <f t="shared" si="16"/>
        <v/>
      </c>
      <c r="N43" s="1349" t="str">
        <f t="shared" si="16"/>
        <v/>
      </c>
      <c r="O43" s="1349" t="str">
        <f t="shared" si="16"/>
        <v/>
      </c>
      <c r="P43" s="1349" t="str">
        <f t="shared" si="16"/>
        <v/>
      </c>
      <c r="Q43" s="1349" t="str">
        <f t="shared" si="16"/>
        <v/>
      </c>
      <c r="R43" s="1349" t="str">
        <f t="shared" si="16"/>
        <v/>
      </c>
      <c r="S43" s="1349" t="str">
        <f t="shared" si="16"/>
        <v/>
      </c>
      <c r="T43" s="1349" t="str">
        <f t="shared" si="16"/>
        <v/>
      </c>
      <c r="U43" s="1349" t="str">
        <f t="shared" si="16"/>
        <v/>
      </c>
      <c r="V43" s="1349" t="str">
        <f t="shared" si="16"/>
        <v/>
      </c>
      <c r="W43" s="1349" t="str">
        <f t="shared" si="16"/>
        <v/>
      </c>
      <c r="X43" s="1349" t="str">
        <f t="shared" si="16"/>
        <v/>
      </c>
      <c r="Y43" s="1349" t="str">
        <f t="shared" si="16"/>
        <v/>
      </c>
      <c r="Z43" s="1349" t="str">
        <f t="shared" si="16"/>
        <v/>
      </c>
      <c r="AA43" s="1349" t="str">
        <f t="shared" si="16"/>
        <v/>
      </c>
      <c r="AB43" s="1349" t="str">
        <f t="shared" si="16"/>
        <v/>
      </c>
      <c r="AC43" s="1349" t="str">
        <f t="shared" si="16"/>
        <v/>
      </c>
      <c r="AD43" s="1349" t="str">
        <f t="shared" si="16"/>
        <v/>
      </c>
      <c r="AE43" s="1349" t="str">
        <f t="shared" si="16"/>
        <v/>
      </c>
      <c r="AF43" s="1349" t="str">
        <f t="shared" si="16"/>
        <v/>
      </c>
      <c r="AG43" s="1349" t="str">
        <f t="shared" si="16"/>
        <v/>
      </c>
      <c r="AH43" s="1347" t="s">
        <v>1979</v>
      </c>
      <c r="AI43" s="1348">
        <f>+COUNTIF(C44:AG44,"夏休")+COUNTIF(C44:AG44,"冬休")+COUNTIF(C44:AG44,"中止")</f>
        <v>0</v>
      </c>
      <c r="AL43" s="1373"/>
    </row>
    <row r="44" spans="2:38" s="1350" customFormat="1" ht="13.5" customHeight="1">
      <c r="B44" s="3643" t="s">
        <v>1948</v>
      </c>
      <c r="C44" s="3645"/>
      <c r="D44" s="3640"/>
      <c r="E44" s="3640"/>
      <c r="F44" s="3640"/>
      <c r="G44" s="3640"/>
      <c r="H44" s="3640"/>
      <c r="I44" s="3640"/>
      <c r="J44" s="3640"/>
      <c r="K44" s="3640"/>
      <c r="L44" s="3640"/>
      <c r="M44" s="3640"/>
      <c r="N44" s="3640"/>
      <c r="O44" s="3640"/>
      <c r="P44" s="3640"/>
      <c r="Q44" s="3640"/>
      <c r="R44" s="3640"/>
      <c r="S44" s="3640"/>
      <c r="T44" s="3640"/>
      <c r="U44" s="3640"/>
      <c r="V44" s="3640"/>
      <c r="W44" s="3640"/>
      <c r="X44" s="3640"/>
      <c r="Y44" s="3640"/>
      <c r="Z44" s="3640"/>
      <c r="AA44" s="3640"/>
      <c r="AB44" s="3640"/>
      <c r="AC44" s="3640"/>
      <c r="AD44" s="3640"/>
      <c r="AE44" s="3640"/>
      <c r="AF44" s="3640"/>
      <c r="AG44" s="3667"/>
      <c r="AH44" s="1351" t="s">
        <v>821</v>
      </c>
      <c r="AI44" s="1352">
        <f>COUNT(C42:AG42)-AI43</f>
        <v>0</v>
      </c>
      <c r="AL44" s="1373"/>
    </row>
    <row r="45" spans="2:38" s="1350" customFormat="1" ht="13.5" customHeight="1">
      <c r="B45" s="3644"/>
      <c r="C45" s="3645"/>
      <c r="D45" s="3640"/>
      <c r="E45" s="3640"/>
      <c r="F45" s="3640"/>
      <c r="G45" s="3640"/>
      <c r="H45" s="3640"/>
      <c r="I45" s="3640"/>
      <c r="J45" s="3640"/>
      <c r="K45" s="3640"/>
      <c r="L45" s="3640"/>
      <c r="M45" s="3640"/>
      <c r="N45" s="3640"/>
      <c r="O45" s="3640"/>
      <c r="P45" s="3640"/>
      <c r="Q45" s="3640"/>
      <c r="R45" s="3640"/>
      <c r="S45" s="3640"/>
      <c r="T45" s="3640"/>
      <c r="U45" s="3640"/>
      <c r="V45" s="3640"/>
      <c r="W45" s="3640"/>
      <c r="X45" s="3640"/>
      <c r="Y45" s="3640"/>
      <c r="Z45" s="3640"/>
      <c r="AA45" s="3640"/>
      <c r="AB45" s="3640"/>
      <c r="AC45" s="3640"/>
      <c r="AD45" s="3640"/>
      <c r="AE45" s="3640"/>
      <c r="AF45" s="3640"/>
      <c r="AG45" s="3667"/>
      <c r="AH45" s="1351" t="s">
        <v>822</v>
      </c>
      <c r="AI45" s="1352">
        <f>+COUNTIF(C46:AG47,"休")</f>
        <v>0</v>
      </c>
      <c r="AJ45" s="1353" t="e">
        <f>IF(AI46&gt;0.285,"",IF(AI45&lt;AI42,"←計画日数が足りません",""))</f>
        <v>#DIV/0!</v>
      </c>
      <c r="AL45" s="1373"/>
    </row>
    <row r="46" spans="2:38" s="1350" customFormat="1" ht="13.5" customHeight="1">
      <c r="B46" s="3668" t="s">
        <v>815</v>
      </c>
      <c r="C46" s="3669"/>
      <c r="D46" s="3666"/>
      <c r="E46" s="3666"/>
      <c r="F46" s="3666"/>
      <c r="G46" s="3666"/>
      <c r="H46" s="3666"/>
      <c r="I46" s="3666"/>
      <c r="J46" s="3670"/>
      <c r="K46" s="3666"/>
      <c r="L46" s="3666"/>
      <c r="M46" s="3666"/>
      <c r="N46" s="3666"/>
      <c r="O46" s="3666"/>
      <c r="P46" s="3666"/>
      <c r="Q46" s="3670"/>
      <c r="R46" s="3666"/>
      <c r="S46" s="3666"/>
      <c r="T46" s="3666"/>
      <c r="U46" s="3666"/>
      <c r="V46" s="3666"/>
      <c r="W46" s="3666"/>
      <c r="X46" s="3670"/>
      <c r="Y46" s="3666"/>
      <c r="Z46" s="3666"/>
      <c r="AA46" s="3666"/>
      <c r="AB46" s="3666"/>
      <c r="AC46" s="3666"/>
      <c r="AD46" s="3666"/>
      <c r="AE46" s="3670"/>
      <c r="AF46" s="3666"/>
      <c r="AG46" s="3672"/>
      <c r="AH46" s="1351" t="s">
        <v>823</v>
      </c>
      <c r="AI46" s="1354" t="e">
        <f>+AI45/AI44</f>
        <v>#DIV/0!</v>
      </c>
      <c r="AL46" s="1373"/>
    </row>
    <row r="47" spans="2:38" s="1350" customFormat="1">
      <c r="B47" s="3668"/>
      <c r="C47" s="3669"/>
      <c r="D47" s="3666"/>
      <c r="E47" s="3666"/>
      <c r="F47" s="3666"/>
      <c r="G47" s="3666"/>
      <c r="H47" s="3666"/>
      <c r="I47" s="3666"/>
      <c r="J47" s="3670"/>
      <c r="K47" s="3666"/>
      <c r="L47" s="3666"/>
      <c r="M47" s="3666"/>
      <c r="N47" s="3666"/>
      <c r="O47" s="3666"/>
      <c r="P47" s="3666"/>
      <c r="Q47" s="3670"/>
      <c r="R47" s="3666"/>
      <c r="S47" s="3666"/>
      <c r="T47" s="3666"/>
      <c r="U47" s="3666"/>
      <c r="V47" s="3666"/>
      <c r="W47" s="3666"/>
      <c r="X47" s="3670"/>
      <c r="Y47" s="3666"/>
      <c r="Z47" s="3666"/>
      <c r="AA47" s="3666"/>
      <c r="AB47" s="3666"/>
      <c r="AC47" s="3666"/>
      <c r="AD47" s="3666"/>
      <c r="AE47" s="3670"/>
      <c r="AF47" s="3666"/>
      <c r="AG47" s="3672"/>
      <c r="AH47" s="1351" t="s">
        <v>812</v>
      </c>
      <c r="AI47" s="1352">
        <f>+COUNTA(C48:AG49)</f>
        <v>0</v>
      </c>
      <c r="AL47" s="1373"/>
    </row>
    <row r="48" spans="2:38" s="1350" customFormat="1">
      <c r="B48" s="3673" t="s">
        <v>817</v>
      </c>
      <c r="C48" s="3675"/>
      <c r="D48" s="3670"/>
      <c r="E48" s="3670"/>
      <c r="F48" s="3670"/>
      <c r="G48" s="3670"/>
      <c r="H48" s="3670"/>
      <c r="I48" s="3670"/>
      <c r="J48" s="3681"/>
      <c r="K48" s="3670"/>
      <c r="L48" s="3670"/>
      <c r="M48" s="3670"/>
      <c r="N48" s="3670"/>
      <c r="O48" s="3670"/>
      <c r="P48" s="3670"/>
      <c r="Q48" s="3681"/>
      <c r="R48" s="3670"/>
      <c r="S48" s="3670"/>
      <c r="T48" s="3670"/>
      <c r="U48" s="3670"/>
      <c r="V48" s="3670"/>
      <c r="W48" s="3670"/>
      <c r="X48" s="3681"/>
      <c r="Y48" s="3670"/>
      <c r="Z48" s="3670"/>
      <c r="AA48" s="3670"/>
      <c r="AB48" s="3670"/>
      <c r="AC48" s="3670"/>
      <c r="AD48" s="3670"/>
      <c r="AE48" s="3681"/>
      <c r="AF48" s="3670"/>
      <c r="AG48" s="3677"/>
      <c r="AH48" s="1355" t="s">
        <v>824</v>
      </c>
      <c r="AI48" s="1356" t="e">
        <f>+AI47/AI44</f>
        <v>#DIV/0!</v>
      </c>
      <c r="AL48" s="1338">
        <f>+COUNTIF(C46:AG47,"休")</f>
        <v>0</v>
      </c>
    </row>
    <row r="49" spans="2:38" s="1350" customFormat="1">
      <c r="B49" s="3674"/>
      <c r="C49" s="3676"/>
      <c r="D49" s="3671"/>
      <c r="E49" s="3671"/>
      <c r="F49" s="3671"/>
      <c r="G49" s="3671"/>
      <c r="H49" s="3671"/>
      <c r="I49" s="3671"/>
      <c r="J49" s="3671"/>
      <c r="K49" s="3671"/>
      <c r="L49" s="3671"/>
      <c r="M49" s="3671"/>
      <c r="N49" s="3671"/>
      <c r="O49" s="3671"/>
      <c r="P49" s="3671"/>
      <c r="Q49" s="3671"/>
      <c r="R49" s="3671"/>
      <c r="S49" s="3671"/>
      <c r="T49" s="3671"/>
      <c r="U49" s="3671"/>
      <c r="V49" s="3671"/>
      <c r="W49" s="3671"/>
      <c r="X49" s="3671"/>
      <c r="Y49" s="3671"/>
      <c r="Z49" s="3671"/>
      <c r="AA49" s="3671"/>
      <c r="AB49" s="3671"/>
      <c r="AC49" s="3671"/>
      <c r="AD49" s="3671"/>
      <c r="AE49" s="3671"/>
      <c r="AF49" s="3671"/>
      <c r="AG49" s="3678"/>
      <c r="AH49" s="1357" t="s">
        <v>1952</v>
      </c>
      <c r="AI49" s="1358" t="str">
        <f>IF(7&gt;AI44,"対象外",IF(OR(AI48&gt;=0.285,AI47&gt;=AI42),"OK","NG"))</f>
        <v>対象外</v>
      </c>
      <c r="AJ49" s="1353" t="str">
        <f>IF(AI49="対象外","←７日間に満たない期間は達成判定の対象外",IF(AI49="NG","←月単位未達成","←月単位達成"))</f>
        <v>←７日間に満たない期間は達成判定の対象外</v>
      </c>
      <c r="AL49" s="1359" t="str">
        <f>IF(7&gt;AI44,"対象外",IF(AL48&gt;=AI42,"OK","NG"))</f>
        <v>対象外</v>
      </c>
    </row>
    <row r="50" spans="2:38" hidden="1">
      <c r="B50" s="1360" t="s">
        <v>2106</v>
      </c>
      <c r="C50" s="1361" t="e">
        <f t="shared" ref="C50:AG50" si="17">IF(AND(DAY(C42)&gt;=22,DAY(C42)&lt;=28,C43="土"),1,0)</f>
        <v>#VALUE!</v>
      </c>
      <c r="D50" s="1361" t="e">
        <f t="shared" si="17"/>
        <v>#VALUE!</v>
      </c>
      <c r="E50" s="1361" t="e">
        <f t="shared" si="17"/>
        <v>#VALUE!</v>
      </c>
      <c r="F50" s="1361" t="e">
        <f t="shared" si="17"/>
        <v>#VALUE!</v>
      </c>
      <c r="G50" s="1361" t="e">
        <f t="shared" si="17"/>
        <v>#VALUE!</v>
      </c>
      <c r="H50" s="1361" t="e">
        <f t="shared" si="17"/>
        <v>#VALUE!</v>
      </c>
      <c r="I50" s="1361" t="e">
        <f t="shared" si="17"/>
        <v>#VALUE!</v>
      </c>
      <c r="J50" s="1361" t="e">
        <f t="shared" si="17"/>
        <v>#VALUE!</v>
      </c>
      <c r="K50" s="1361" t="e">
        <f t="shared" si="17"/>
        <v>#VALUE!</v>
      </c>
      <c r="L50" s="1361" t="e">
        <f t="shared" si="17"/>
        <v>#VALUE!</v>
      </c>
      <c r="M50" s="1361" t="e">
        <f t="shared" si="17"/>
        <v>#VALUE!</v>
      </c>
      <c r="N50" s="1361" t="e">
        <f t="shared" si="17"/>
        <v>#VALUE!</v>
      </c>
      <c r="O50" s="1361" t="e">
        <f t="shared" si="17"/>
        <v>#VALUE!</v>
      </c>
      <c r="P50" s="1361" t="e">
        <f t="shared" si="17"/>
        <v>#VALUE!</v>
      </c>
      <c r="Q50" s="1361" t="e">
        <f t="shared" si="17"/>
        <v>#VALUE!</v>
      </c>
      <c r="R50" s="1361" t="e">
        <f t="shared" si="17"/>
        <v>#VALUE!</v>
      </c>
      <c r="S50" s="1361" t="e">
        <f t="shared" si="17"/>
        <v>#VALUE!</v>
      </c>
      <c r="T50" s="1361" t="e">
        <f t="shared" si="17"/>
        <v>#VALUE!</v>
      </c>
      <c r="U50" s="1361" t="e">
        <f t="shared" si="17"/>
        <v>#VALUE!</v>
      </c>
      <c r="V50" s="1361" t="e">
        <f t="shared" si="17"/>
        <v>#VALUE!</v>
      </c>
      <c r="W50" s="1361" t="e">
        <f t="shared" si="17"/>
        <v>#VALUE!</v>
      </c>
      <c r="X50" s="1361" t="e">
        <f t="shared" si="17"/>
        <v>#VALUE!</v>
      </c>
      <c r="Y50" s="1361" t="e">
        <f t="shared" si="17"/>
        <v>#VALUE!</v>
      </c>
      <c r="Z50" s="1361" t="e">
        <f t="shared" si="17"/>
        <v>#VALUE!</v>
      </c>
      <c r="AA50" s="1361" t="e">
        <f t="shared" si="17"/>
        <v>#VALUE!</v>
      </c>
      <c r="AB50" s="1361" t="e">
        <f t="shared" si="17"/>
        <v>#VALUE!</v>
      </c>
      <c r="AC50" s="1361" t="e">
        <f t="shared" si="17"/>
        <v>#VALUE!</v>
      </c>
      <c r="AD50" s="1361" t="e">
        <f t="shared" si="17"/>
        <v>#VALUE!</v>
      </c>
      <c r="AE50" s="1361" t="e">
        <f t="shared" si="17"/>
        <v>#VALUE!</v>
      </c>
      <c r="AF50" s="1361" t="e">
        <f t="shared" si="17"/>
        <v>#VALUE!</v>
      </c>
      <c r="AG50" s="1361" t="e">
        <f t="shared" si="17"/>
        <v>#VALUE!</v>
      </c>
      <c r="AH50" s="1362" t="s">
        <v>1980</v>
      </c>
      <c r="AI50" s="1363">
        <f>_xlfn.AGGREGATE(9,6,C50:AG50)</f>
        <v>0</v>
      </c>
      <c r="AJ50" s="1353"/>
    </row>
    <row r="51" spans="2:38" hidden="1">
      <c r="B51" s="1360" t="s">
        <v>2107</v>
      </c>
      <c r="C51" s="1364" t="e">
        <f t="shared" ref="C51:AG51" si="18">IF(AND(DAY(C42)&gt;=22,DAY(C42)&lt;=28,C43="土",OR(C48="休",C48="雨")),1,0)</f>
        <v>#VALUE!</v>
      </c>
      <c r="D51" s="1364" t="e">
        <f t="shared" si="18"/>
        <v>#VALUE!</v>
      </c>
      <c r="E51" s="1364" t="e">
        <f t="shared" si="18"/>
        <v>#VALUE!</v>
      </c>
      <c r="F51" s="1364" t="e">
        <f t="shared" si="18"/>
        <v>#VALUE!</v>
      </c>
      <c r="G51" s="1364" t="e">
        <f t="shared" si="18"/>
        <v>#VALUE!</v>
      </c>
      <c r="H51" s="1364" t="e">
        <f t="shared" si="18"/>
        <v>#VALUE!</v>
      </c>
      <c r="I51" s="1364" t="e">
        <f t="shared" si="18"/>
        <v>#VALUE!</v>
      </c>
      <c r="J51" s="1364" t="e">
        <f t="shared" si="18"/>
        <v>#VALUE!</v>
      </c>
      <c r="K51" s="1364" t="e">
        <f t="shared" si="18"/>
        <v>#VALUE!</v>
      </c>
      <c r="L51" s="1364" t="e">
        <f t="shared" si="18"/>
        <v>#VALUE!</v>
      </c>
      <c r="M51" s="1364" t="e">
        <f t="shared" si="18"/>
        <v>#VALUE!</v>
      </c>
      <c r="N51" s="1364" t="e">
        <f t="shared" si="18"/>
        <v>#VALUE!</v>
      </c>
      <c r="O51" s="1364" t="e">
        <f t="shared" si="18"/>
        <v>#VALUE!</v>
      </c>
      <c r="P51" s="1364" t="e">
        <f t="shared" si="18"/>
        <v>#VALUE!</v>
      </c>
      <c r="Q51" s="1364" t="e">
        <f t="shared" si="18"/>
        <v>#VALUE!</v>
      </c>
      <c r="R51" s="1364" t="e">
        <f t="shared" si="18"/>
        <v>#VALUE!</v>
      </c>
      <c r="S51" s="1364" t="e">
        <f t="shared" si="18"/>
        <v>#VALUE!</v>
      </c>
      <c r="T51" s="1364" t="e">
        <f t="shared" si="18"/>
        <v>#VALUE!</v>
      </c>
      <c r="U51" s="1364" t="e">
        <f t="shared" si="18"/>
        <v>#VALUE!</v>
      </c>
      <c r="V51" s="1364" t="e">
        <f t="shared" si="18"/>
        <v>#VALUE!</v>
      </c>
      <c r="W51" s="1364" t="e">
        <f t="shared" si="18"/>
        <v>#VALUE!</v>
      </c>
      <c r="X51" s="1364" t="e">
        <f t="shared" si="18"/>
        <v>#VALUE!</v>
      </c>
      <c r="Y51" s="1364" t="e">
        <f t="shared" si="18"/>
        <v>#VALUE!</v>
      </c>
      <c r="Z51" s="1364" t="e">
        <f t="shared" si="18"/>
        <v>#VALUE!</v>
      </c>
      <c r="AA51" s="1364" t="e">
        <f t="shared" si="18"/>
        <v>#VALUE!</v>
      </c>
      <c r="AB51" s="1364" t="e">
        <f t="shared" si="18"/>
        <v>#VALUE!</v>
      </c>
      <c r="AC51" s="1364" t="e">
        <f t="shared" si="18"/>
        <v>#VALUE!</v>
      </c>
      <c r="AD51" s="1364" t="e">
        <f t="shared" si="18"/>
        <v>#VALUE!</v>
      </c>
      <c r="AE51" s="1364" t="e">
        <f>IF(AND(DAY(AE42)&gt;=22,DAY(AE42)&lt;=28,AE43="土",OR(AE48="休",AE48="雨")),1,0)</f>
        <v>#VALUE!</v>
      </c>
      <c r="AF51" s="1364" t="e">
        <f>IF(AND(DAY(AF42)&gt;=22,DAY(AF42)&lt;=28,AF43="土",OR(AF48="休",AF48="雨")),1,0)</f>
        <v>#VALUE!</v>
      </c>
      <c r="AG51" s="1364" t="e">
        <f t="shared" si="18"/>
        <v>#VALUE!</v>
      </c>
      <c r="AH51" s="1365" t="s">
        <v>1981</v>
      </c>
      <c r="AI51" s="1363">
        <f>_xlfn.AGGREGATE(9,6,C51:AG51)</f>
        <v>0</v>
      </c>
      <c r="AJ51" s="1353"/>
    </row>
    <row r="52" spans="2:38" hidden="1">
      <c r="B52" s="1360" t="s">
        <v>2108</v>
      </c>
      <c r="C52" s="1361" t="e">
        <f>IF(AND(DAY(C42)&gt;=8,DAY(C42)&lt;=14,C43="土"),1,0)</f>
        <v>#VALUE!</v>
      </c>
      <c r="D52" s="1361" t="e">
        <f>IF(AND(DAY(D42)&gt;=8,DAY(D42)&lt;=14,D43="土"),1,0)</f>
        <v>#VALUE!</v>
      </c>
      <c r="E52" s="1361" t="e">
        <f t="shared" ref="E52:AG52" si="19">IF(AND(DAY(E42)&gt;=8,DAY(E42)&lt;=14,E43="土"),1,0)</f>
        <v>#VALUE!</v>
      </c>
      <c r="F52" s="1361" t="e">
        <f t="shared" si="19"/>
        <v>#VALUE!</v>
      </c>
      <c r="G52" s="1361" t="e">
        <f t="shared" si="19"/>
        <v>#VALUE!</v>
      </c>
      <c r="H52" s="1361" t="e">
        <f t="shared" si="19"/>
        <v>#VALUE!</v>
      </c>
      <c r="I52" s="1361" t="e">
        <f t="shared" si="19"/>
        <v>#VALUE!</v>
      </c>
      <c r="J52" s="1361" t="e">
        <f t="shared" si="19"/>
        <v>#VALUE!</v>
      </c>
      <c r="K52" s="1361" t="e">
        <f t="shared" si="19"/>
        <v>#VALUE!</v>
      </c>
      <c r="L52" s="1361" t="e">
        <f t="shared" si="19"/>
        <v>#VALUE!</v>
      </c>
      <c r="M52" s="1361" t="e">
        <f t="shared" si="19"/>
        <v>#VALUE!</v>
      </c>
      <c r="N52" s="1361" t="e">
        <f t="shared" si="19"/>
        <v>#VALUE!</v>
      </c>
      <c r="O52" s="1361" t="e">
        <f t="shared" si="19"/>
        <v>#VALUE!</v>
      </c>
      <c r="P52" s="1361" t="e">
        <f t="shared" si="19"/>
        <v>#VALUE!</v>
      </c>
      <c r="Q52" s="1361" t="e">
        <f t="shared" si="19"/>
        <v>#VALUE!</v>
      </c>
      <c r="R52" s="1361" t="e">
        <f t="shared" si="19"/>
        <v>#VALUE!</v>
      </c>
      <c r="S52" s="1361" t="e">
        <f t="shared" si="19"/>
        <v>#VALUE!</v>
      </c>
      <c r="T52" s="1361" t="e">
        <f t="shared" si="19"/>
        <v>#VALUE!</v>
      </c>
      <c r="U52" s="1361" t="e">
        <f t="shared" si="19"/>
        <v>#VALUE!</v>
      </c>
      <c r="V52" s="1361" t="e">
        <f t="shared" si="19"/>
        <v>#VALUE!</v>
      </c>
      <c r="W52" s="1361" t="e">
        <f t="shared" si="19"/>
        <v>#VALUE!</v>
      </c>
      <c r="X52" s="1361" t="e">
        <f t="shared" si="19"/>
        <v>#VALUE!</v>
      </c>
      <c r="Y52" s="1361" t="e">
        <f t="shared" si="19"/>
        <v>#VALUE!</v>
      </c>
      <c r="Z52" s="1361" t="e">
        <f t="shared" si="19"/>
        <v>#VALUE!</v>
      </c>
      <c r="AA52" s="1361" t="e">
        <f t="shared" si="19"/>
        <v>#VALUE!</v>
      </c>
      <c r="AB52" s="1361" t="e">
        <f t="shared" si="19"/>
        <v>#VALUE!</v>
      </c>
      <c r="AC52" s="1361" t="e">
        <f t="shared" si="19"/>
        <v>#VALUE!</v>
      </c>
      <c r="AD52" s="1361" t="e">
        <f t="shared" si="19"/>
        <v>#VALUE!</v>
      </c>
      <c r="AE52" s="1361" t="e">
        <f t="shared" si="19"/>
        <v>#VALUE!</v>
      </c>
      <c r="AF52" s="1361" t="e">
        <f t="shared" si="19"/>
        <v>#VALUE!</v>
      </c>
      <c r="AG52" s="1361" t="e">
        <f t="shared" si="19"/>
        <v>#VALUE!</v>
      </c>
      <c r="AH52" s="1362" t="s">
        <v>1980</v>
      </c>
      <c r="AI52" s="1363">
        <f>_xlfn.AGGREGATE(9,6,C52:AG52)</f>
        <v>0</v>
      </c>
      <c r="AJ52" s="1353"/>
    </row>
    <row r="53" spans="2:38" hidden="1">
      <c r="B53" s="1360" t="s">
        <v>2109</v>
      </c>
      <c r="C53" s="1364" t="e">
        <f>IF(AND(DAY(C42)&gt;=8,DAY(C42)&lt;=14,C43="土",OR(C48="休",C48="雨")),1,0)</f>
        <v>#VALUE!</v>
      </c>
      <c r="D53" s="1364" t="e">
        <f>IF(AND(DAY(D42)&gt;=8,DAY(D42)&lt;=14,D43="土",OR(D48="休",D48="雨")),1,0)</f>
        <v>#VALUE!</v>
      </c>
      <c r="E53" s="1364" t="e">
        <f t="shared" ref="E53:AG53" si="20">IF(AND(DAY(E42)&gt;=8,DAY(E42)&lt;=14,E43="土",OR(E48="休",E48="雨")),1,0)</f>
        <v>#VALUE!</v>
      </c>
      <c r="F53" s="1364" t="e">
        <f t="shared" si="20"/>
        <v>#VALUE!</v>
      </c>
      <c r="G53" s="1364" t="e">
        <f t="shared" si="20"/>
        <v>#VALUE!</v>
      </c>
      <c r="H53" s="1364" t="e">
        <f t="shared" si="20"/>
        <v>#VALUE!</v>
      </c>
      <c r="I53" s="1364" t="e">
        <f t="shared" si="20"/>
        <v>#VALUE!</v>
      </c>
      <c r="J53" s="1364" t="e">
        <f t="shared" si="20"/>
        <v>#VALUE!</v>
      </c>
      <c r="K53" s="1364" t="e">
        <f t="shared" si="20"/>
        <v>#VALUE!</v>
      </c>
      <c r="L53" s="1364" t="e">
        <f t="shared" si="20"/>
        <v>#VALUE!</v>
      </c>
      <c r="M53" s="1364" t="e">
        <f t="shared" si="20"/>
        <v>#VALUE!</v>
      </c>
      <c r="N53" s="1364" t="e">
        <f t="shared" si="20"/>
        <v>#VALUE!</v>
      </c>
      <c r="O53" s="1364" t="e">
        <f t="shared" si="20"/>
        <v>#VALUE!</v>
      </c>
      <c r="P53" s="1364" t="e">
        <f t="shared" si="20"/>
        <v>#VALUE!</v>
      </c>
      <c r="Q53" s="1364" t="e">
        <f t="shared" si="20"/>
        <v>#VALUE!</v>
      </c>
      <c r="R53" s="1364" t="e">
        <f t="shared" si="20"/>
        <v>#VALUE!</v>
      </c>
      <c r="S53" s="1364" t="e">
        <f t="shared" si="20"/>
        <v>#VALUE!</v>
      </c>
      <c r="T53" s="1364" t="e">
        <f t="shared" si="20"/>
        <v>#VALUE!</v>
      </c>
      <c r="U53" s="1364" t="e">
        <f t="shared" si="20"/>
        <v>#VALUE!</v>
      </c>
      <c r="V53" s="1364" t="e">
        <f t="shared" si="20"/>
        <v>#VALUE!</v>
      </c>
      <c r="W53" s="1364" t="e">
        <f t="shared" si="20"/>
        <v>#VALUE!</v>
      </c>
      <c r="X53" s="1364" t="e">
        <f t="shared" si="20"/>
        <v>#VALUE!</v>
      </c>
      <c r="Y53" s="1364" t="e">
        <f t="shared" si="20"/>
        <v>#VALUE!</v>
      </c>
      <c r="Z53" s="1364" t="e">
        <f t="shared" si="20"/>
        <v>#VALUE!</v>
      </c>
      <c r="AA53" s="1364" t="e">
        <f t="shared" si="20"/>
        <v>#VALUE!</v>
      </c>
      <c r="AB53" s="1364" t="e">
        <f t="shared" si="20"/>
        <v>#VALUE!</v>
      </c>
      <c r="AC53" s="1364" t="e">
        <f t="shared" si="20"/>
        <v>#VALUE!</v>
      </c>
      <c r="AD53" s="1364" t="e">
        <f t="shared" si="20"/>
        <v>#VALUE!</v>
      </c>
      <c r="AE53" s="1364" t="e">
        <f t="shared" si="20"/>
        <v>#VALUE!</v>
      </c>
      <c r="AF53" s="1364" t="e">
        <f t="shared" si="20"/>
        <v>#VALUE!</v>
      </c>
      <c r="AG53" s="1364" t="e">
        <f t="shared" si="20"/>
        <v>#VALUE!</v>
      </c>
      <c r="AH53" s="1365" t="s">
        <v>1981</v>
      </c>
      <c r="AI53" s="1363">
        <f>_xlfn.AGGREGATE(9,6,C53:AG53)</f>
        <v>0</v>
      </c>
      <c r="AJ53" s="1353"/>
    </row>
    <row r="54" spans="2:38" s="1350" customFormat="1">
      <c r="B54" s="1374"/>
      <c r="C54" s="1374"/>
      <c r="D54" s="1374"/>
      <c r="E54" s="1374"/>
      <c r="F54" s="1374"/>
      <c r="G54" s="1374"/>
      <c r="H54" s="1374"/>
      <c r="I54" s="1374"/>
      <c r="J54" s="1374"/>
      <c r="K54" s="1374"/>
      <c r="L54" s="1374"/>
      <c r="M54" s="1374"/>
      <c r="N54" s="1374"/>
      <c r="O54" s="1374"/>
      <c r="P54" s="1374"/>
      <c r="Q54" s="1374"/>
      <c r="R54" s="1374"/>
      <c r="S54" s="1374"/>
      <c r="T54" s="1374"/>
      <c r="U54" s="1374"/>
      <c r="V54" s="1374"/>
      <c r="W54" s="1374"/>
      <c r="X54" s="1374"/>
      <c r="Y54" s="1374"/>
      <c r="Z54" s="1374"/>
      <c r="AA54" s="1374"/>
      <c r="AB54" s="1374"/>
      <c r="AC54" s="1374"/>
      <c r="AD54" s="1374"/>
      <c r="AE54" s="1374"/>
      <c r="AF54" s="1374"/>
      <c r="AG54" s="1374"/>
      <c r="AI54" s="1374"/>
      <c r="AL54" s="1373"/>
    </row>
    <row r="55" spans="2:38" hidden="1">
      <c r="C55" s="1317" t="e">
        <f>YEAR(C58)</f>
        <v>#VALUE!</v>
      </c>
      <c r="D55" s="1317" t="e">
        <f>MONTH(C58)</f>
        <v>#VALUE!</v>
      </c>
    </row>
    <row r="56" spans="2:38">
      <c r="B56" s="1322" t="s">
        <v>1940</v>
      </c>
      <c r="C56" s="3679" t="e">
        <f>C58</f>
        <v>#VALUE!</v>
      </c>
      <c r="D56" s="3641"/>
      <c r="E56" s="3641"/>
      <c r="F56" s="3641"/>
      <c r="G56" s="3641"/>
      <c r="H56" s="3641"/>
      <c r="I56" s="3641"/>
      <c r="J56" s="3641"/>
      <c r="K56" s="3641"/>
      <c r="L56" s="3641"/>
      <c r="M56" s="3641"/>
      <c r="N56" s="3641"/>
      <c r="O56" s="3641"/>
      <c r="P56" s="3641"/>
      <c r="Q56" s="3641"/>
      <c r="R56" s="3641"/>
      <c r="S56" s="3641"/>
      <c r="T56" s="3641"/>
      <c r="U56" s="3641"/>
      <c r="V56" s="3641"/>
      <c r="W56" s="3641"/>
      <c r="X56" s="3641"/>
      <c r="Y56" s="3641"/>
      <c r="Z56" s="3641"/>
      <c r="AA56" s="3641"/>
      <c r="AB56" s="3641"/>
      <c r="AC56" s="3641"/>
      <c r="AD56" s="3641"/>
      <c r="AE56" s="3641"/>
      <c r="AF56" s="3641"/>
      <c r="AG56" s="3641"/>
      <c r="AH56" s="3641"/>
      <c r="AI56" s="3642"/>
    </row>
    <row r="57" spans="2:38" hidden="1">
      <c r="B57" s="1367"/>
      <c r="C57" s="1346" t="e">
        <f>DATE($C55,$D55,1)</f>
        <v>#VALUE!</v>
      </c>
      <c r="D57" s="1346" t="e">
        <f t="shared" ref="D57:AG57" si="21">C57+1</f>
        <v>#VALUE!</v>
      </c>
      <c r="E57" s="1346" t="e">
        <f t="shared" si="21"/>
        <v>#VALUE!</v>
      </c>
      <c r="F57" s="1346" t="e">
        <f t="shared" si="21"/>
        <v>#VALUE!</v>
      </c>
      <c r="G57" s="1346" t="e">
        <f t="shared" si="21"/>
        <v>#VALUE!</v>
      </c>
      <c r="H57" s="1346" t="e">
        <f t="shared" si="21"/>
        <v>#VALUE!</v>
      </c>
      <c r="I57" s="1346" t="e">
        <f t="shared" si="21"/>
        <v>#VALUE!</v>
      </c>
      <c r="J57" s="1346" t="e">
        <f t="shared" si="21"/>
        <v>#VALUE!</v>
      </c>
      <c r="K57" s="1346" t="e">
        <f t="shared" si="21"/>
        <v>#VALUE!</v>
      </c>
      <c r="L57" s="1346" t="e">
        <f t="shared" si="21"/>
        <v>#VALUE!</v>
      </c>
      <c r="M57" s="1346" t="e">
        <f t="shared" si="21"/>
        <v>#VALUE!</v>
      </c>
      <c r="N57" s="1346" t="e">
        <f t="shared" si="21"/>
        <v>#VALUE!</v>
      </c>
      <c r="O57" s="1346" t="e">
        <f t="shared" si="21"/>
        <v>#VALUE!</v>
      </c>
      <c r="P57" s="1346" t="e">
        <f t="shared" si="21"/>
        <v>#VALUE!</v>
      </c>
      <c r="Q57" s="1346" t="e">
        <f t="shared" si="21"/>
        <v>#VALUE!</v>
      </c>
      <c r="R57" s="1346" t="e">
        <f t="shared" si="21"/>
        <v>#VALUE!</v>
      </c>
      <c r="S57" s="1346" t="e">
        <f t="shared" si="21"/>
        <v>#VALUE!</v>
      </c>
      <c r="T57" s="1346" t="e">
        <f t="shared" si="21"/>
        <v>#VALUE!</v>
      </c>
      <c r="U57" s="1346" t="e">
        <f t="shared" si="21"/>
        <v>#VALUE!</v>
      </c>
      <c r="V57" s="1346" t="e">
        <f t="shared" si="21"/>
        <v>#VALUE!</v>
      </c>
      <c r="W57" s="1346" t="e">
        <f t="shared" si="21"/>
        <v>#VALUE!</v>
      </c>
      <c r="X57" s="1346" t="e">
        <f t="shared" si="21"/>
        <v>#VALUE!</v>
      </c>
      <c r="Y57" s="1346" t="e">
        <f t="shared" si="21"/>
        <v>#VALUE!</v>
      </c>
      <c r="Z57" s="1346" t="e">
        <f t="shared" si="21"/>
        <v>#VALUE!</v>
      </c>
      <c r="AA57" s="1346" t="e">
        <f t="shared" si="21"/>
        <v>#VALUE!</v>
      </c>
      <c r="AB57" s="1346" t="e">
        <f t="shared" si="21"/>
        <v>#VALUE!</v>
      </c>
      <c r="AC57" s="1346" t="e">
        <f t="shared" si="21"/>
        <v>#VALUE!</v>
      </c>
      <c r="AD57" s="1346" t="e">
        <f t="shared" si="21"/>
        <v>#VALUE!</v>
      </c>
      <c r="AE57" s="1346" t="e">
        <f t="shared" si="21"/>
        <v>#VALUE!</v>
      </c>
      <c r="AF57" s="1346" t="e">
        <f t="shared" si="21"/>
        <v>#VALUE!</v>
      </c>
      <c r="AG57" s="1346" t="e">
        <f t="shared" si="21"/>
        <v>#VALUE!</v>
      </c>
      <c r="AH57" s="1368"/>
      <c r="AI57" s="1369"/>
    </row>
    <row r="58" spans="2:38">
      <c r="B58" s="1370" t="s">
        <v>1944</v>
      </c>
      <c r="C58" s="1371" t="e">
        <f>IF(EDATE(C41,1)&gt;$G$5,"",EDATE(C41,1))</f>
        <v>#VALUE!</v>
      </c>
      <c r="D58" s="1346" t="e">
        <f t="shared" ref="D58:AG58" si="22">IF(D57&gt;$G$5,"",IF(C58=EOMONTH(DATE($C55,$D55,1),0),"",IF(C58="","",C58+1)))</f>
        <v>#VALUE!</v>
      </c>
      <c r="E58" s="1346" t="e">
        <f t="shared" si="22"/>
        <v>#VALUE!</v>
      </c>
      <c r="F58" s="1346" t="e">
        <f t="shared" si="22"/>
        <v>#VALUE!</v>
      </c>
      <c r="G58" s="1346" t="e">
        <f t="shared" si="22"/>
        <v>#VALUE!</v>
      </c>
      <c r="H58" s="1346" t="e">
        <f t="shared" si="22"/>
        <v>#VALUE!</v>
      </c>
      <c r="I58" s="1346" t="e">
        <f t="shared" si="22"/>
        <v>#VALUE!</v>
      </c>
      <c r="J58" s="1346" t="e">
        <f t="shared" si="22"/>
        <v>#VALUE!</v>
      </c>
      <c r="K58" s="1346" t="e">
        <f t="shared" si="22"/>
        <v>#VALUE!</v>
      </c>
      <c r="L58" s="1346" t="e">
        <f t="shared" si="22"/>
        <v>#VALUE!</v>
      </c>
      <c r="M58" s="1346" t="e">
        <f t="shared" si="22"/>
        <v>#VALUE!</v>
      </c>
      <c r="N58" s="1346" t="e">
        <f t="shared" si="22"/>
        <v>#VALUE!</v>
      </c>
      <c r="O58" s="1346" t="e">
        <f t="shared" si="22"/>
        <v>#VALUE!</v>
      </c>
      <c r="P58" s="1346" t="e">
        <f t="shared" si="22"/>
        <v>#VALUE!</v>
      </c>
      <c r="Q58" s="1346" t="e">
        <f t="shared" si="22"/>
        <v>#VALUE!</v>
      </c>
      <c r="R58" s="1346" t="e">
        <f t="shared" si="22"/>
        <v>#VALUE!</v>
      </c>
      <c r="S58" s="1346" t="e">
        <f t="shared" si="22"/>
        <v>#VALUE!</v>
      </c>
      <c r="T58" s="1346" t="e">
        <f t="shared" si="22"/>
        <v>#VALUE!</v>
      </c>
      <c r="U58" s="1346" t="e">
        <f t="shared" si="22"/>
        <v>#VALUE!</v>
      </c>
      <c r="V58" s="1346" t="e">
        <f t="shared" si="22"/>
        <v>#VALUE!</v>
      </c>
      <c r="W58" s="1346" t="e">
        <f t="shared" si="22"/>
        <v>#VALUE!</v>
      </c>
      <c r="X58" s="1346" t="e">
        <f t="shared" si="22"/>
        <v>#VALUE!</v>
      </c>
      <c r="Y58" s="1346" t="e">
        <f t="shared" si="22"/>
        <v>#VALUE!</v>
      </c>
      <c r="Z58" s="1346" t="e">
        <f t="shared" si="22"/>
        <v>#VALUE!</v>
      </c>
      <c r="AA58" s="1346" t="e">
        <f t="shared" si="22"/>
        <v>#VALUE!</v>
      </c>
      <c r="AB58" s="1346" t="e">
        <f t="shared" si="22"/>
        <v>#VALUE!</v>
      </c>
      <c r="AC58" s="1346" t="e">
        <f t="shared" si="22"/>
        <v>#VALUE!</v>
      </c>
      <c r="AD58" s="1346" t="e">
        <f t="shared" si="22"/>
        <v>#VALUE!</v>
      </c>
      <c r="AE58" s="1346" t="e">
        <f t="shared" si="22"/>
        <v>#VALUE!</v>
      </c>
      <c r="AF58" s="1346" t="e">
        <f t="shared" si="22"/>
        <v>#VALUE!</v>
      </c>
      <c r="AG58" s="1346" t="e">
        <f t="shared" si="22"/>
        <v>#VALUE!</v>
      </c>
      <c r="AH58" s="1347" t="s">
        <v>1978</v>
      </c>
      <c r="AI58" s="1348">
        <f>+COUNTIFS(C59:AG59,"土",C60:AG60,"")+COUNTIFS(C59:AG59,"日",C60:AG60,"")</f>
        <v>0</v>
      </c>
    </row>
    <row r="59" spans="2:38" s="1350" customFormat="1">
      <c r="B59" s="1372" t="s">
        <v>820</v>
      </c>
      <c r="C59" s="1349" t="str">
        <f>IFERROR(TEXT(WEEKDAY(+C58),"aaa"),"")</f>
        <v/>
      </c>
      <c r="D59" s="1349" t="str">
        <f t="shared" ref="D59:AG59" si="23">IFERROR(TEXT(WEEKDAY(+D58),"aaa"),"")</f>
        <v/>
      </c>
      <c r="E59" s="1349" t="str">
        <f t="shared" si="23"/>
        <v/>
      </c>
      <c r="F59" s="1349" t="str">
        <f t="shared" si="23"/>
        <v/>
      </c>
      <c r="G59" s="1349" t="str">
        <f t="shared" si="23"/>
        <v/>
      </c>
      <c r="H59" s="1349" t="str">
        <f t="shared" si="23"/>
        <v/>
      </c>
      <c r="I59" s="1349" t="str">
        <f t="shared" si="23"/>
        <v/>
      </c>
      <c r="J59" s="1349" t="str">
        <f t="shared" si="23"/>
        <v/>
      </c>
      <c r="K59" s="1349" t="str">
        <f t="shared" si="23"/>
        <v/>
      </c>
      <c r="L59" s="1349" t="str">
        <f t="shared" si="23"/>
        <v/>
      </c>
      <c r="M59" s="1349" t="str">
        <f t="shared" si="23"/>
        <v/>
      </c>
      <c r="N59" s="1349" t="str">
        <f t="shared" si="23"/>
        <v/>
      </c>
      <c r="O59" s="1349" t="str">
        <f t="shared" si="23"/>
        <v/>
      </c>
      <c r="P59" s="1349" t="str">
        <f t="shared" si="23"/>
        <v/>
      </c>
      <c r="Q59" s="1349" t="str">
        <f t="shared" si="23"/>
        <v/>
      </c>
      <c r="R59" s="1349" t="str">
        <f t="shared" si="23"/>
        <v/>
      </c>
      <c r="S59" s="1349" t="str">
        <f t="shared" si="23"/>
        <v/>
      </c>
      <c r="T59" s="1349" t="str">
        <f t="shared" si="23"/>
        <v/>
      </c>
      <c r="U59" s="1349" t="str">
        <f t="shared" si="23"/>
        <v/>
      </c>
      <c r="V59" s="1349" t="str">
        <f t="shared" si="23"/>
        <v/>
      </c>
      <c r="W59" s="1349" t="str">
        <f t="shared" si="23"/>
        <v/>
      </c>
      <c r="X59" s="1349" t="str">
        <f t="shared" si="23"/>
        <v/>
      </c>
      <c r="Y59" s="1349" t="str">
        <f t="shared" si="23"/>
        <v/>
      </c>
      <c r="Z59" s="1349" t="str">
        <f t="shared" si="23"/>
        <v/>
      </c>
      <c r="AA59" s="1349" t="str">
        <f t="shared" si="23"/>
        <v/>
      </c>
      <c r="AB59" s="1349" t="str">
        <f t="shared" si="23"/>
        <v/>
      </c>
      <c r="AC59" s="1349" t="str">
        <f t="shared" si="23"/>
        <v/>
      </c>
      <c r="AD59" s="1349" t="str">
        <f t="shared" si="23"/>
        <v/>
      </c>
      <c r="AE59" s="1349" t="str">
        <f t="shared" si="23"/>
        <v/>
      </c>
      <c r="AF59" s="1349" t="str">
        <f t="shared" si="23"/>
        <v/>
      </c>
      <c r="AG59" s="1349" t="str">
        <f t="shared" si="23"/>
        <v/>
      </c>
      <c r="AH59" s="1347" t="s">
        <v>1979</v>
      </c>
      <c r="AI59" s="1348">
        <f>+COUNTIF(C60:AG60,"夏休")+COUNTIF(C60:AG60,"冬休")+COUNTIF(C60:AG60,"中止")</f>
        <v>0</v>
      </c>
      <c r="AL59" s="1373"/>
    </row>
    <row r="60" spans="2:38" s="1350" customFormat="1" ht="13.5" customHeight="1">
      <c r="B60" s="3643" t="s">
        <v>1948</v>
      </c>
      <c r="C60" s="3645"/>
      <c r="D60" s="3640"/>
      <c r="E60" s="3640"/>
      <c r="F60" s="3640"/>
      <c r="G60" s="3640"/>
      <c r="H60" s="3640"/>
      <c r="I60" s="3640"/>
      <c r="J60" s="3640"/>
      <c r="K60" s="3640"/>
      <c r="L60" s="3640"/>
      <c r="M60" s="3640"/>
      <c r="N60" s="3640"/>
      <c r="O60" s="3640"/>
      <c r="P60" s="3640"/>
      <c r="Q60" s="3640"/>
      <c r="R60" s="3640"/>
      <c r="S60" s="3640"/>
      <c r="T60" s="3640"/>
      <c r="U60" s="3640"/>
      <c r="V60" s="3640"/>
      <c r="W60" s="3640"/>
      <c r="X60" s="3640"/>
      <c r="Y60" s="3640"/>
      <c r="Z60" s="3689"/>
      <c r="AA60" s="3689"/>
      <c r="AB60" s="3640"/>
      <c r="AC60" s="3640"/>
      <c r="AD60" s="3640"/>
      <c r="AE60" s="3640"/>
      <c r="AF60" s="3640"/>
      <c r="AG60" s="3667"/>
      <c r="AH60" s="1351" t="s">
        <v>821</v>
      </c>
      <c r="AI60" s="1352">
        <f>COUNT(C58:AG58)-AI59</f>
        <v>0</v>
      </c>
      <c r="AL60" s="1373"/>
    </row>
    <row r="61" spans="2:38" s="1350" customFormat="1" ht="13.5" customHeight="1">
      <c r="B61" s="3644"/>
      <c r="C61" s="3645"/>
      <c r="D61" s="3640"/>
      <c r="E61" s="3640"/>
      <c r="F61" s="3640"/>
      <c r="G61" s="3640"/>
      <c r="H61" s="3640"/>
      <c r="I61" s="3640"/>
      <c r="J61" s="3640"/>
      <c r="K61" s="3640"/>
      <c r="L61" s="3640"/>
      <c r="M61" s="3640"/>
      <c r="N61" s="3640"/>
      <c r="O61" s="3640"/>
      <c r="P61" s="3640"/>
      <c r="Q61" s="3640"/>
      <c r="R61" s="3640"/>
      <c r="S61" s="3640"/>
      <c r="T61" s="3640"/>
      <c r="U61" s="3640"/>
      <c r="V61" s="3640"/>
      <c r="W61" s="3640"/>
      <c r="X61" s="3640"/>
      <c r="Y61" s="3640"/>
      <c r="Z61" s="3690"/>
      <c r="AA61" s="3690"/>
      <c r="AB61" s="3640"/>
      <c r="AC61" s="3640"/>
      <c r="AD61" s="3640"/>
      <c r="AE61" s="3640"/>
      <c r="AF61" s="3640"/>
      <c r="AG61" s="3667"/>
      <c r="AH61" s="1351" t="s">
        <v>822</v>
      </c>
      <c r="AI61" s="1352">
        <f>+COUNTIF(C62:AG63,"休")</f>
        <v>0</v>
      </c>
      <c r="AJ61" s="1353" t="e">
        <f>IF(AI62&gt;0.285,"",IF(AI61&lt;AI58,"←計画日数が足りません",""))</f>
        <v>#DIV/0!</v>
      </c>
      <c r="AL61" s="1373"/>
    </row>
    <row r="62" spans="2:38" s="1350" customFormat="1" ht="13.5" customHeight="1">
      <c r="B62" s="3668" t="s">
        <v>815</v>
      </c>
      <c r="C62" s="3669"/>
      <c r="D62" s="3666"/>
      <c r="E62" s="3666"/>
      <c r="F62" s="3666"/>
      <c r="G62" s="3666"/>
      <c r="H62" s="3670"/>
      <c r="I62" s="3666"/>
      <c r="J62" s="3666"/>
      <c r="K62" s="3666"/>
      <c r="L62" s="3666"/>
      <c r="M62" s="3666"/>
      <c r="N62" s="3666"/>
      <c r="O62" s="3670"/>
      <c r="P62" s="3666"/>
      <c r="Q62" s="3666"/>
      <c r="R62" s="3666"/>
      <c r="S62" s="3666"/>
      <c r="T62" s="3666"/>
      <c r="U62" s="3666"/>
      <c r="V62" s="3670"/>
      <c r="W62" s="3666"/>
      <c r="X62" s="3666"/>
      <c r="Y62" s="3666"/>
      <c r="Z62" s="3666"/>
      <c r="AA62" s="3666"/>
      <c r="AB62" s="3666"/>
      <c r="AC62" s="3670"/>
      <c r="AD62" s="3666"/>
      <c r="AE62" s="3666"/>
      <c r="AF62" s="3666"/>
      <c r="AG62" s="3672"/>
      <c r="AH62" s="1351" t="s">
        <v>823</v>
      </c>
      <c r="AI62" s="1354" t="e">
        <f>+AI61/AI60</f>
        <v>#DIV/0!</v>
      </c>
      <c r="AL62" s="1373"/>
    </row>
    <row r="63" spans="2:38" s="1350" customFormat="1">
      <c r="B63" s="3668"/>
      <c r="C63" s="3669"/>
      <c r="D63" s="3666"/>
      <c r="E63" s="3666"/>
      <c r="F63" s="3666"/>
      <c r="G63" s="3666"/>
      <c r="H63" s="3670"/>
      <c r="I63" s="3666"/>
      <c r="J63" s="3666"/>
      <c r="K63" s="3666"/>
      <c r="L63" s="3666"/>
      <c r="M63" s="3666"/>
      <c r="N63" s="3666"/>
      <c r="O63" s="3670"/>
      <c r="P63" s="3666"/>
      <c r="Q63" s="3666"/>
      <c r="R63" s="3666"/>
      <c r="S63" s="3666"/>
      <c r="T63" s="3666"/>
      <c r="U63" s="3666"/>
      <c r="V63" s="3670"/>
      <c r="W63" s="3666"/>
      <c r="X63" s="3666"/>
      <c r="Y63" s="3666"/>
      <c r="Z63" s="3666"/>
      <c r="AA63" s="3666"/>
      <c r="AB63" s="3666"/>
      <c r="AC63" s="3670"/>
      <c r="AD63" s="3666"/>
      <c r="AE63" s="3666"/>
      <c r="AF63" s="3666"/>
      <c r="AG63" s="3672"/>
      <c r="AH63" s="1351" t="s">
        <v>812</v>
      </c>
      <c r="AI63" s="1352">
        <f>+COUNTA(C64:AG65)</f>
        <v>0</v>
      </c>
      <c r="AL63" s="1373"/>
    </row>
    <row r="64" spans="2:38" s="1350" customFormat="1">
      <c r="B64" s="3673" t="s">
        <v>817</v>
      </c>
      <c r="C64" s="3675"/>
      <c r="D64" s="3670"/>
      <c r="E64" s="3670"/>
      <c r="F64" s="3670"/>
      <c r="G64" s="3670"/>
      <c r="H64" s="3681"/>
      <c r="I64" s="3670"/>
      <c r="J64" s="3670"/>
      <c r="K64" s="3670"/>
      <c r="L64" s="3670"/>
      <c r="M64" s="3670"/>
      <c r="N64" s="3670"/>
      <c r="O64" s="3681"/>
      <c r="P64" s="3670"/>
      <c r="Q64" s="3670"/>
      <c r="R64" s="3670"/>
      <c r="S64" s="3670"/>
      <c r="T64" s="3670"/>
      <c r="U64" s="3670"/>
      <c r="V64" s="3681"/>
      <c r="W64" s="3670"/>
      <c r="X64" s="3670"/>
      <c r="Y64" s="3670"/>
      <c r="Z64" s="3670"/>
      <c r="AA64" s="3670"/>
      <c r="AB64" s="3670"/>
      <c r="AC64" s="3681"/>
      <c r="AD64" s="3670"/>
      <c r="AE64" s="3670"/>
      <c r="AF64" s="3670"/>
      <c r="AG64" s="3677"/>
      <c r="AH64" s="1355" t="s">
        <v>824</v>
      </c>
      <c r="AI64" s="1356" t="e">
        <f>+AI63/AI60</f>
        <v>#DIV/0!</v>
      </c>
      <c r="AL64" s="1338">
        <f>+COUNTIF(C62:AG63,"休")</f>
        <v>0</v>
      </c>
    </row>
    <row r="65" spans="2:38" s="1350" customFormat="1">
      <c r="B65" s="3674"/>
      <c r="C65" s="3676"/>
      <c r="D65" s="3671"/>
      <c r="E65" s="3671"/>
      <c r="F65" s="3671"/>
      <c r="G65" s="3671"/>
      <c r="H65" s="3671"/>
      <c r="I65" s="3671"/>
      <c r="J65" s="3671"/>
      <c r="K65" s="3671"/>
      <c r="L65" s="3671"/>
      <c r="M65" s="3671"/>
      <c r="N65" s="3671"/>
      <c r="O65" s="3671"/>
      <c r="P65" s="3671"/>
      <c r="Q65" s="3671"/>
      <c r="R65" s="3671"/>
      <c r="S65" s="3671"/>
      <c r="T65" s="3671"/>
      <c r="U65" s="3671"/>
      <c r="V65" s="3671"/>
      <c r="W65" s="3671"/>
      <c r="X65" s="3671"/>
      <c r="Y65" s="3671"/>
      <c r="Z65" s="3671"/>
      <c r="AA65" s="3671"/>
      <c r="AB65" s="3671"/>
      <c r="AC65" s="3671"/>
      <c r="AD65" s="3671"/>
      <c r="AE65" s="3671"/>
      <c r="AF65" s="3671"/>
      <c r="AG65" s="3678"/>
      <c r="AH65" s="1357" t="s">
        <v>1952</v>
      </c>
      <c r="AI65" s="1358" t="str">
        <f>IF(7&gt;AI60,"対象外",IF(OR(AI64&gt;=0.285,AI63&gt;=AI58),"OK","NG"))</f>
        <v>対象外</v>
      </c>
      <c r="AJ65" s="1353" t="str">
        <f>IF(AI65="対象外","←７日間に満たない期間は達成判定の対象外",IF(AI65="NG","←月単位未達成","←月単位達成"))</f>
        <v>←７日間に満たない期間は達成判定の対象外</v>
      </c>
      <c r="AL65" s="1359" t="str">
        <f>IF(7&gt;AI60,"対象外",IF(AL64&gt;=AI58,"OK","NG"))</f>
        <v>対象外</v>
      </c>
    </row>
    <row r="66" spans="2:38" ht="13.5" hidden="1" customHeight="1">
      <c r="B66" s="1360" t="s">
        <v>2106</v>
      </c>
      <c r="C66" s="1361" t="e">
        <f t="shared" ref="C66:AG66" si="24">IF(AND(DAY(C58)&gt;=22,DAY(C58)&lt;=28,C59="土"),1,0)</f>
        <v>#VALUE!</v>
      </c>
      <c r="D66" s="1361" t="e">
        <f t="shared" si="24"/>
        <v>#VALUE!</v>
      </c>
      <c r="E66" s="1361" t="e">
        <f t="shared" si="24"/>
        <v>#VALUE!</v>
      </c>
      <c r="F66" s="1361" t="e">
        <f t="shared" si="24"/>
        <v>#VALUE!</v>
      </c>
      <c r="G66" s="1361" t="e">
        <f t="shared" si="24"/>
        <v>#VALUE!</v>
      </c>
      <c r="H66" s="1361" t="e">
        <f t="shared" si="24"/>
        <v>#VALUE!</v>
      </c>
      <c r="I66" s="1361" t="e">
        <f t="shared" si="24"/>
        <v>#VALUE!</v>
      </c>
      <c r="J66" s="1361" t="e">
        <f t="shared" si="24"/>
        <v>#VALUE!</v>
      </c>
      <c r="K66" s="1361" t="e">
        <f t="shared" si="24"/>
        <v>#VALUE!</v>
      </c>
      <c r="L66" s="1361" t="e">
        <f t="shared" si="24"/>
        <v>#VALUE!</v>
      </c>
      <c r="M66" s="1361" t="e">
        <f t="shared" si="24"/>
        <v>#VALUE!</v>
      </c>
      <c r="N66" s="1361" t="e">
        <f t="shared" si="24"/>
        <v>#VALUE!</v>
      </c>
      <c r="O66" s="1361" t="e">
        <f t="shared" si="24"/>
        <v>#VALUE!</v>
      </c>
      <c r="P66" s="1361" t="e">
        <f t="shared" si="24"/>
        <v>#VALUE!</v>
      </c>
      <c r="Q66" s="1361" t="e">
        <f t="shared" si="24"/>
        <v>#VALUE!</v>
      </c>
      <c r="R66" s="1361" t="e">
        <f t="shared" si="24"/>
        <v>#VALUE!</v>
      </c>
      <c r="S66" s="1361" t="e">
        <f t="shared" si="24"/>
        <v>#VALUE!</v>
      </c>
      <c r="T66" s="1361" t="e">
        <f t="shared" si="24"/>
        <v>#VALUE!</v>
      </c>
      <c r="U66" s="1361" t="e">
        <f t="shared" si="24"/>
        <v>#VALUE!</v>
      </c>
      <c r="V66" s="1361" t="e">
        <f t="shared" si="24"/>
        <v>#VALUE!</v>
      </c>
      <c r="W66" s="1361" t="e">
        <f t="shared" si="24"/>
        <v>#VALUE!</v>
      </c>
      <c r="X66" s="1361" t="e">
        <f t="shared" si="24"/>
        <v>#VALUE!</v>
      </c>
      <c r="Y66" s="1361" t="e">
        <f t="shared" si="24"/>
        <v>#VALUE!</v>
      </c>
      <c r="Z66" s="1361" t="e">
        <f t="shared" si="24"/>
        <v>#VALUE!</v>
      </c>
      <c r="AA66" s="1361" t="e">
        <f t="shared" si="24"/>
        <v>#VALUE!</v>
      </c>
      <c r="AB66" s="1361" t="e">
        <f t="shared" si="24"/>
        <v>#VALUE!</v>
      </c>
      <c r="AC66" s="1361" t="e">
        <f t="shared" si="24"/>
        <v>#VALUE!</v>
      </c>
      <c r="AD66" s="1361" t="e">
        <f t="shared" si="24"/>
        <v>#VALUE!</v>
      </c>
      <c r="AE66" s="1361" t="e">
        <f t="shared" si="24"/>
        <v>#VALUE!</v>
      </c>
      <c r="AF66" s="1361" t="e">
        <f t="shared" si="24"/>
        <v>#VALUE!</v>
      </c>
      <c r="AG66" s="1361" t="e">
        <f t="shared" si="24"/>
        <v>#VALUE!</v>
      </c>
      <c r="AH66" s="1362" t="s">
        <v>1980</v>
      </c>
      <c r="AI66" s="1363">
        <f>_xlfn.AGGREGATE(9,6,C66:AG66)</f>
        <v>0</v>
      </c>
      <c r="AJ66" s="1353"/>
    </row>
    <row r="67" spans="2:38" ht="13.5" hidden="1" customHeight="1">
      <c r="B67" s="1360" t="s">
        <v>2107</v>
      </c>
      <c r="C67" s="1364" t="e">
        <f t="shared" ref="C67:AG67" si="25">IF(AND(DAY(C58)&gt;=22,DAY(C58)&lt;=28,C59="土",OR(C64="休",C64="雨")),1,0)</f>
        <v>#VALUE!</v>
      </c>
      <c r="D67" s="1364" t="e">
        <f t="shared" si="25"/>
        <v>#VALUE!</v>
      </c>
      <c r="E67" s="1364" t="e">
        <f t="shared" si="25"/>
        <v>#VALUE!</v>
      </c>
      <c r="F67" s="1364" t="e">
        <f t="shared" si="25"/>
        <v>#VALUE!</v>
      </c>
      <c r="G67" s="1364" t="e">
        <f t="shared" si="25"/>
        <v>#VALUE!</v>
      </c>
      <c r="H67" s="1364" t="e">
        <f t="shared" si="25"/>
        <v>#VALUE!</v>
      </c>
      <c r="I67" s="1364" t="e">
        <f t="shared" si="25"/>
        <v>#VALUE!</v>
      </c>
      <c r="J67" s="1364" t="e">
        <f t="shared" si="25"/>
        <v>#VALUE!</v>
      </c>
      <c r="K67" s="1364" t="e">
        <f t="shared" si="25"/>
        <v>#VALUE!</v>
      </c>
      <c r="L67" s="1364" t="e">
        <f t="shared" si="25"/>
        <v>#VALUE!</v>
      </c>
      <c r="M67" s="1364" t="e">
        <f t="shared" si="25"/>
        <v>#VALUE!</v>
      </c>
      <c r="N67" s="1364" t="e">
        <f t="shared" si="25"/>
        <v>#VALUE!</v>
      </c>
      <c r="O67" s="1364" t="e">
        <f t="shared" si="25"/>
        <v>#VALUE!</v>
      </c>
      <c r="P67" s="1364" t="e">
        <f t="shared" si="25"/>
        <v>#VALUE!</v>
      </c>
      <c r="Q67" s="1364" t="e">
        <f t="shared" si="25"/>
        <v>#VALUE!</v>
      </c>
      <c r="R67" s="1364" t="e">
        <f t="shared" si="25"/>
        <v>#VALUE!</v>
      </c>
      <c r="S67" s="1364" t="e">
        <f t="shared" si="25"/>
        <v>#VALUE!</v>
      </c>
      <c r="T67" s="1364" t="e">
        <f t="shared" si="25"/>
        <v>#VALUE!</v>
      </c>
      <c r="U67" s="1364" t="e">
        <f t="shared" si="25"/>
        <v>#VALUE!</v>
      </c>
      <c r="V67" s="1364" t="e">
        <f t="shared" si="25"/>
        <v>#VALUE!</v>
      </c>
      <c r="W67" s="1364" t="e">
        <f t="shared" si="25"/>
        <v>#VALUE!</v>
      </c>
      <c r="X67" s="1364" t="e">
        <f t="shared" si="25"/>
        <v>#VALUE!</v>
      </c>
      <c r="Y67" s="1364" t="e">
        <f t="shared" si="25"/>
        <v>#VALUE!</v>
      </c>
      <c r="Z67" s="1364" t="e">
        <f t="shared" si="25"/>
        <v>#VALUE!</v>
      </c>
      <c r="AA67" s="1364" t="e">
        <f t="shared" si="25"/>
        <v>#VALUE!</v>
      </c>
      <c r="AB67" s="1364" t="e">
        <f t="shared" si="25"/>
        <v>#VALUE!</v>
      </c>
      <c r="AC67" s="1364" t="e">
        <f t="shared" si="25"/>
        <v>#VALUE!</v>
      </c>
      <c r="AD67" s="1364" t="e">
        <f t="shared" si="25"/>
        <v>#VALUE!</v>
      </c>
      <c r="AE67" s="1364" t="e">
        <f t="shared" si="25"/>
        <v>#VALUE!</v>
      </c>
      <c r="AF67" s="1364" t="e">
        <f t="shared" si="25"/>
        <v>#VALUE!</v>
      </c>
      <c r="AG67" s="1364" t="e">
        <f t="shared" si="25"/>
        <v>#VALUE!</v>
      </c>
      <c r="AH67" s="1365" t="s">
        <v>1981</v>
      </c>
      <c r="AI67" s="1363">
        <f>_xlfn.AGGREGATE(9,6,C67:AG67)</f>
        <v>0</v>
      </c>
      <c r="AJ67" s="1353"/>
    </row>
    <row r="68" spans="2:38" hidden="1">
      <c r="B68" s="1360" t="s">
        <v>2108</v>
      </c>
      <c r="C68" s="1361" t="e">
        <f>IF(AND(DAY(C58)&gt;=8,DAY(C58)&lt;=14,C59="土"),1,0)</f>
        <v>#VALUE!</v>
      </c>
      <c r="D68" s="1361" t="e">
        <f>IF(AND(DAY(D58)&gt;=8,DAY(D58)&lt;=14,D59="土"),1,0)</f>
        <v>#VALUE!</v>
      </c>
      <c r="E68" s="1361" t="e">
        <f t="shared" ref="E68:AG68" si="26">IF(AND(DAY(E58)&gt;=8,DAY(E58)&lt;=14,E59="土"),1,0)</f>
        <v>#VALUE!</v>
      </c>
      <c r="F68" s="1361" t="e">
        <f t="shared" si="26"/>
        <v>#VALUE!</v>
      </c>
      <c r="G68" s="1361" t="e">
        <f t="shared" si="26"/>
        <v>#VALUE!</v>
      </c>
      <c r="H68" s="1361" t="e">
        <f t="shared" si="26"/>
        <v>#VALUE!</v>
      </c>
      <c r="I68" s="1361" t="e">
        <f t="shared" si="26"/>
        <v>#VALUE!</v>
      </c>
      <c r="J68" s="1361" t="e">
        <f t="shared" si="26"/>
        <v>#VALUE!</v>
      </c>
      <c r="K68" s="1361" t="e">
        <f t="shared" si="26"/>
        <v>#VALUE!</v>
      </c>
      <c r="L68" s="1361" t="e">
        <f t="shared" si="26"/>
        <v>#VALUE!</v>
      </c>
      <c r="M68" s="1361" t="e">
        <f t="shared" si="26"/>
        <v>#VALUE!</v>
      </c>
      <c r="N68" s="1361" t="e">
        <f t="shared" si="26"/>
        <v>#VALUE!</v>
      </c>
      <c r="O68" s="1361" t="e">
        <f t="shared" si="26"/>
        <v>#VALUE!</v>
      </c>
      <c r="P68" s="1361" t="e">
        <f t="shared" si="26"/>
        <v>#VALUE!</v>
      </c>
      <c r="Q68" s="1361" t="e">
        <f t="shared" si="26"/>
        <v>#VALUE!</v>
      </c>
      <c r="R68" s="1361" t="e">
        <f t="shared" si="26"/>
        <v>#VALUE!</v>
      </c>
      <c r="S68" s="1361" t="e">
        <f t="shared" si="26"/>
        <v>#VALUE!</v>
      </c>
      <c r="T68" s="1361" t="e">
        <f t="shared" si="26"/>
        <v>#VALUE!</v>
      </c>
      <c r="U68" s="1361" t="e">
        <f t="shared" si="26"/>
        <v>#VALUE!</v>
      </c>
      <c r="V68" s="1361" t="e">
        <f t="shared" si="26"/>
        <v>#VALUE!</v>
      </c>
      <c r="W68" s="1361" t="e">
        <f t="shared" si="26"/>
        <v>#VALUE!</v>
      </c>
      <c r="X68" s="1361" t="e">
        <f t="shared" si="26"/>
        <v>#VALUE!</v>
      </c>
      <c r="Y68" s="1361" t="e">
        <f t="shared" si="26"/>
        <v>#VALUE!</v>
      </c>
      <c r="Z68" s="1361" t="e">
        <f t="shared" si="26"/>
        <v>#VALUE!</v>
      </c>
      <c r="AA68" s="1361" t="e">
        <f t="shared" si="26"/>
        <v>#VALUE!</v>
      </c>
      <c r="AB68" s="1361" t="e">
        <f t="shared" si="26"/>
        <v>#VALUE!</v>
      </c>
      <c r="AC68" s="1361" t="e">
        <f t="shared" si="26"/>
        <v>#VALUE!</v>
      </c>
      <c r="AD68" s="1361" t="e">
        <f t="shared" si="26"/>
        <v>#VALUE!</v>
      </c>
      <c r="AE68" s="1361" t="e">
        <f t="shared" si="26"/>
        <v>#VALUE!</v>
      </c>
      <c r="AF68" s="1361" t="e">
        <f t="shared" si="26"/>
        <v>#VALUE!</v>
      </c>
      <c r="AG68" s="1361" t="e">
        <f t="shared" si="26"/>
        <v>#VALUE!</v>
      </c>
      <c r="AH68" s="1362" t="s">
        <v>1980</v>
      </c>
      <c r="AI68" s="1363">
        <f>_xlfn.AGGREGATE(9,6,C68:AG68)</f>
        <v>0</v>
      </c>
      <c r="AJ68" s="1353"/>
    </row>
    <row r="69" spans="2:38" hidden="1">
      <c r="B69" s="1360" t="s">
        <v>2109</v>
      </c>
      <c r="C69" s="1364" t="e">
        <f>IF(AND(DAY(C58)&gt;=8,DAY(C58)&lt;=14,C59="土",OR(C64="休",C64="雨")),1,0)</f>
        <v>#VALUE!</v>
      </c>
      <c r="D69" s="1364" t="e">
        <f>IF(AND(DAY(D58)&gt;=8,DAY(D58)&lt;=14,D59="土",OR(D64="休",D64="雨")),1,0)</f>
        <v>#VALUE!</v>
      </c>
      <c r="E69" s="1364" t="e">
        <f t="shared" ref="E69:AG69" si="27">IF(AND(DAY(E58)&gt;=8,DAY(E58)&lt;=14,E59="土",OR(E64="休",E64="雨")),1,0)</f>
        <v>#VALUE!</v>
      </c>
      <c r="F69" s="1364" t="e">
        <f t="shared" si="27"/>
        <v>#VALUE!</v>
      </c>
      <c r="G69" s="1364" t="e">
        <f t="shared" si="27"/>
        <v>#VALUE!</v>
      </c>
      <c r="H69" s="1364" t="e">
        <f t="shared" si="27"/>
        <v>#VALUE!</v>
      </c>
      <c r="I69" s="1364" t="e">
        <f t="shared" si="27"/>
        <v>#VALUE!</v>
      </c>
      <c r="J69" s="1364" t="e">
        <f t="shared" si="27"/>
        <v>#VALUE!</v>
      </c>
      <c r="K69" s="1364" t="e">
        <f t="shared" si="27"/>
        <v>#VALUE!</v>
      </c>
      <c r="L69" s="1364" t="e">
        <f t="shared" si="27"/>
        <v>#VALUE!</v>
      </c>
      <c r="M69" s="1364" t="e">
        <f t="shared" si="27"/>
        <v>#VALUE!</v>
      </c>
      <c r="N69" s="1364" t="e">
        <f t="shared" si="27"/>
        <v>#VALUE!</v>
      </c>
      <c r="O69" s="1364" t="e">
        <f t="shared" si="27"/>
        <v>#VALUE!</v>
      </c>
      <c r="P69" s="1364" t="e">
        <f t="shared" si="27"/>
        <v>#VALUE!</v>
      </c>
      <c r="Q69" s="1364" t="e">
        <f t="shared" si="27"/>
        <v>#VALUE!</v>
      </c>
      <c r="R69" s="1364" t="e">
        <f t="shared" si="27"/>
        <v>#VALUE!</v>
      </c>
      <c r="S69" s="1364" t="e">
        <f t="shared" si="27"/>
        <v>#VALUE!</v>
      </c>
      <c r="T69" s="1364" t="e">
        <f t="shared" si="27"/>
        <v>#VALUE!</v>
      </c>
      <c r="U69" s="1364" t="e">
        <f t="shared" si="27"/>
        <v>#VALUE!</v>
      </c>
      <c r="V69" s="1364" t="e">
        <f t="shared" si="27"/>
        <v>#VALUE!</v>
      </c>
      <c r="W69" s="1364" t="e">
        <f t="shared" si="27"/>
        <v>#VALUE!</v>
      </c>
      <c r="X69" s="1364" t="e">
        <f t="shared" si="27"/>
        <v>#VALUE!</v>
      </c>
      <c r="Y69" s="1364" t="e">
        <f t="shared" si="27"/>
        <v>#VALUE!</v>
      </c>
      <c r="Z69" s="1364" t="e">
        <f t="shared" si="27"/>
        <v>#VALUE!</v>
      </c>
      <c r="AA69" s="1364" t="e">
        <f t="shared" si="27"/>
        <v>#VALUE!</v>
      </c>
      <c r="AB69" s="1364" t="e">
        <f t="shared" si="27"/>
        <v>#VALUE!</v>
      </c>
      <c r="AC69" s="1364" t="e">
        <f t="shared" si="27"/>
        <v>#VALUE!</v>
      </c>
      <c r="AD69" s="1364" t="e">
        <f t="shared" si="27"/>
        <v>#VALUE!</v>
      </c>
      <c r="AE69" s="1364" t="e">
        <f t="shared" si="27"/>
        <v>#VALUE!</v>
      </c>
      <c r="AF69" s="1364" t="e">
        <f t="shared" si="27"/>
        <v>#VALUE!</v>
      </c>
      <c r="AG69" s="1364" t="e">
        <f t="shared" si="27"/>
        <v>#VALUE!</v>
      </c>
      <c r="AH69" s="1365" t="s">
        <v>1981</v>
      </c>
      <c r="AI69" s="1363">
        <f>_xlfn.AGGREGATE(9,6,C69:AG69)</f>
        <v>0</v>
      </c>
      <c r="AJ69" s="1353"/>
    </row>
    <row r="70" spans="2:38" s="1350" customFormat="1">
      <c r="B70" s="1374"/>
      <c r="C70" s="1374"/>
      <c r="D70" s="1374"/>
      <c r="E70" s="1374"/>
      <c r="F70" s="1374"/>
      <c r="G70" s="1374"/>
      <c r="H70" s="1374"/>
      <c r="I70" s="1374"/>
      <c r="J70" s="1374"/>
      <c r="K70" s="1374"/>
      <c r="L70" s="1374"/>
      <c r="M70" s="1374"/>
      <c r="N70" s="1374"/>
      <c r="O70" s="1374"/>
      <c r="P70" s="1374"/>
      <c r="Q70" s="1374"/>
      <c r="R70" s="1374"/>
      <c r="S70" s="1374"/>
      <c r="T70" s="1374"/>
      <c r="U70" s="1374"/>
      <c r="V70" s="1374"/>
      <c r="W70" s="1374"/>
      <c r="X70" s="1374"/>
      <c r="Y70" s="1374"/>
      <c r="Z70" s="1374"/>
      <c r="AA70" s="1374"/>
      <c r="AB70" s="1374"/>
      <c r="AC70" s="1374"/>
      <c r="AD70" s="1374"/>
      <c r="AE70" s="1374"/>
      <c r="AF70" s="1374"/>
      <c r="AG70" s="1374"/>
      <c r="AI70" s="1374"/>
      <c r="AL70" s="1373"/>
    </row>
    <row r="71" spans="2:38" hidden="1">
      <c r="C71" s="1317" t="e">
        <f>YEAR(C74)</f>
        <v>#VALUE!</v>
      </c>
      <c r="D71" s="1317" t="e">
        <f>MONTH(C74)</f>
        <v>#VALUE!</v>
      </c>
    </row>
    <row r="72" spans="2:38">
      <c r="B72" s="1322" t="s">
        <v>1940</v>
      </c>
      <c r="C72" s="3679" t="e">
        <f>C74</f>
        <v>#VALUE!</v>
      </c>
      <c r="D72" s="3641"/>
      <c r="E72" s="3641"/>
      <c r="F72" s="3641"/>
      <c r="G72" s="3641"/>
      <c r="H72" s="3641"/>
      <c r="I72" s="3641"/>
      <c r="J72" s="3641"/>
      <c r="K72" s="3641"/>
      <c r="L72" s="3641"/>
      <c r="M72" s="3641"/>
      <c r="N72" s="3641"/>
      <c r="O72" s="3641"/>
      <c r="P72" s="3641"/>
      <c r="Q72" s="3641"/>
      <c r="R72" s="3641"/>
      <c r="S72" s="3641"/>
      <c r="T72" s="3641"/>
      <c r="U72" s="3641"/>
      <c r="V72" s="3641"/>
      <c r="W72" s="3641"/>
      <c r="X72" s="3641"/>
      <c r="Y72" s="3641"/>
      <c r="Z72" s="3641"/>
      <c r="AA72" s="3641"/>
      <c r="AB72" s="3641"/>
      <c r="AC72" s="3641"/>
      <c r="AD72" s="3641"/>
      <c r="AE72" s="3641"/>
      <c r="AF72" s="3641"/>
      <c r="AG72" s="3641"/>
      <c r="AH72" s="3641"/>
      <c r="AI72" s="3642"/>
    </row>
    <row r="73" spans="2:38" hidden="1">
      <c r="B73" s="1367"/>
      <c r="C73" s="1346" t="e">
        <f>DATE($C71,$D71,1)</f>
        <v>#VALUE!</v>
      </c>
      <c r="D73" s="1346" t="e">
        <f t="shared" ref="D73:AG73" si="28">C73+1</f>
        <v>#VALUE!</v>
      </c>
      <c r="E73" s="1346" t="e">
        <f t="shared" si="28"/>
        <v>#VALUE!</v>
      </c>
      <c r="F73" s="1346" t="e">
        <f t="shared" si="28"/>
        <v>#VALUE!</v>
      </c>
      <c r="G73" s="1346" t="e">
        <f t="shared" si="28"/>
        <v>#VALUE!</v>
      </c>
      <c r="H73" s="1346" t="e">
        <f t="shared" si="28"/>
        <v>#VALUE!</v>
      </c>
      <c r="I73" s="1346" t="e">
        <f t="shared" si="28"/>
        <v>#VALUE!</v>
      </c>
      <c r="J73" s="1346" t="e">
        <f t="shared" si="28"/>
        <v>#VALUE!</v>
      </c>
      <c r="K73" s="1346" t="e">
        <f t="shared" si="28"/>
        <v>#VALUE!</v>
      </c>
      <c r="L73" s="1346" t="e">
        <f t="shared" si="28"/>
        <v>#VALUE!</v>
      </c>
      <c r="M73" s="1346" t="e">
        <f t="shared" si="28"/>
        <v>#VALUE!</v>
      </c>
      <c r="N73" s="1346" t="e">
        <f t="shared" si="28"/>
        <v>#VALUE!</v>
      </c>
      <c r="O73" s="1346" t="e">
        <f t="shared" si="28"/>
        <v>#VALUE!</v>
      </c>
      <c r="P73" s="1346" t="e">
        <f t="shared" si="28"/>
        <v>#VALUE!</v>
      </c>
      <c r="Q73" s="1346" t="e">
        <f t="shared" si="28"/>
        <v>#VALUE!</v>
      </c>
      <c r="R73" s="1346" t="e">
        <f t="shared" si="28"/>
        <v>#VALUE!</v>
      </c>
      <c r="S73" s="1346" t="e">
        <f t="shared" si="28"/>
        <v>#VALUE!</v>
      </c>
      <c r="T73" s="1346" t="e">
        <f t="shared" si="28"/>
        <v>#VALUE!</v>
      </c>
      <c r="U73" s="1346" t="e">
        <f t="shared" si="28"/>
        <v>#VALUE!</v>
      </c>
      <c r="V73" s="1346" t="e">
        <f t="shared" si="28"/>
        <v>#VALUE!</v>
      </c>
      <c r="W73" s="1346" t="e">
        <f t="shared" si="28"/>
        <v>#VALUE!</v>
      </c>
      <c r="X73" s="1346" t="e">
        <f t="shared" si="28"/>
        <v>#VALUE!</v>
      </c>
      <c r="Y73" s="1346" t="e">
        <f t="shared" si="28"/>
        <v>#VALUE!</v>
      </c>
      <c r="Z73" s="1346" t="e">
        <f t="shared" si="28"/>
        <v>#VALUE!</v>
      </c>
      <c r="AA73" s="1346" t="e">
        <f t="shared" si="28"/>
        <v>#VALUE!</v>
      </c>
      <c r="AB73" s="1346" t="e">
        <f t="shared" si="28"/>
        <v>#VALUE!</v>
      </c>
      <c r="AC73" s="1346" t="e">
        <f t="shared" si="28"/>
        <v>#VALUE!</v>
      </c>
      <c r="AD73" s="1346" t="e">
        <f t="shared" si="28"/>
        <v>#VALUE!</v>
      </c>
      <c r="AE73" s="1346" t="e">
        <f t="shared" si="28"/>
        <v>#VALUE!</v>
      </c>
      <c r="AF73" s="1346" t="e">
        <f t="shared" si="28"/>
        <v>#VALUE!</v>
      </c>
      <c r="AG73" s="1346" t="e">
        <f t="shared" si="28"/>
        <v>#VALUE!</v>
      </c>
      <c r="AH73" s="1368"/>
      <c r="AI73" s="1369"/>
    </row>
    <row r="74" spans="2:38">
      <c r="B74" s="1370" t="s">
        <v>1944</v>
      </c>
      <c r="C74" s="1371" t="e">
        <f>IF(EDATE(C57,1)&gt;$G$5,"",EDATE(C57,1))</f>
        <v>#VALUE!</v>
      </c>
      <c r="D74" s="1346" t="e">
        <f t="shared" ref="D74:AG74" si="29">IF(D73&gt;$G$5,"",IF(C74=EOMONTH(DATE($C71,$D71,1),0),"",IF(C74="","",C74+1)))</f>
        <v>#VALUE!</v>
      </c>
      <c r="E74" s="1346" t="e">
        <f t="shared" si="29"/>
        <v>#VALUE!</v>
      </c>
      <c r="F74" s="1346" t="e">
        <f t="shared" si="29"/>
        <v>#VALUE!</v>
      </c>
      <c r="G74" s="1346" t="e">
        <f t="shared" si="29"/>
        <v>#VALUE!</v>
      </c>
      <c r="H74" s="1346" t="e">
        <f t="shared" si="29"/>
        <v>#VALUE!</v>
      </c>
      <c r="I74" s="1346" t="e">
        <f t="shared" si="29"/>
        <v>#VALUE!</v>
      </c>
      <c r="J74" s="1346" t="e">
        <f t="shared" si="29"/>
        <v>#VALUE!</v>
      </c>
      <c r="K74" s="1346" t="e">
        <f t="shared" si="29"/>
        <v>#VALUE!</v>
      </c>
      <c r="L74" s="1346" t="e">
        <f t="shared" si="29"/>
        <v>#VALUE!</v>
      </c>
      <c r="M74" s="1346" t="e">
        <f t="shared" si="29"/>
        <v>#VALUE!</v>
      </c>
      <c r="N74" s="1346" t="e">
        <f t="shared" si="29"/>
        <v>#VALUE!</v>
      </c>
      <c r="O74" s="1346" t="e">
        <f t="shared" si="29"/>
        <v>#VALUE!</v>
      </c>
      <c r="P74" s="1346" t="e">
        <f t="shared" si="29"/>
        <v>#VALUE!</v>
      </c>
      <c r="Q74" s="1346" t="e">
        <f t="shared" si="29"/>
        <v>#VALUE!</v>
      </c>
      <c r="R74" s="1346" t="e">
        <f t="shared" si="29"/>
        <v>#VALUE!</v>
      </c>
      <c r="S74" s="1346" t="e">
        <f t="shared" si="29"/>
        <v>#VALUE!</v>
      </c>
      <c r="T74" s="1346" t="e">
        <f t="shared" si="29"/>
        <v>#VALUE!</v>
      </c>
      <c r="U74" s="1346" t="e">
        <f t="shared" si="29"/>
        <v>#VALUE!</v>
      </c>
      <c r="V74" s="1346" t="e">
        <f t="shared" si="29"/>
        <v>#VALUE!</v>
      </c>
      <c r="W74" s="1346" t="e">
        <f t="shared" si="29"/>
        <v>#VALUE!</v>
      </c>
      <c r="X74" s="1346" t="e">
        <f t="shared" si="29"/>
        <v>#VALUE!</v>
      </c>
      <c r="Y74" s="1346" t="e">
        <f t="shared" si="29"/>
        <v>#VALUE!</v>
      </c>
      <c r="Z74" s="1346" t="e">
        <f t="shared" si="29"/>
        <v>#VALUE!</v>
      </c>
      <c r="AA74" s="1346" t="e">
        <f t="shared" si="29"/>
        <v>#VALUE!</v>
      </c>
      <c r="AB74" s="1346" t="e">
        <f t="shared" si="29"/>
        <v>#VALUE!</v>
      </c>
      <c r="AC74" s="1346" t="e">
        <f t="shared" si="29"/>
        <v>#VALUE!</v>
      </c>
      <c r="AD74" s="1346" t="e">
        <f t="shared" si="29"/>
        <v>#VALUE!</v>
      </c>
      <c r="AE74" s="1346" t="e">
        <f t="shared" si="29"/>
        <v>#VALUE!</v>
      </c>
      <c r="AF74" s="1346" t="e">
        <f t="shared" si="29"/>
        <v>#VALUE!</v>
      </c>
      <c r="AG74" s="1346" t="e">
        <f t="shared" si="29"/>
        <v>#VALUE!</v>
      </c>
      <c r="AH74" s="1347" t="s">
        <v>1978</v>
      </c>
      <c r="AI74" s="1348">
        <f>+COUNTIFS(C75:AG75,"土",C76:AG76,"")+COUNTIFS(C75:AG75,"日",C76:AG76,"")</f>
        <v>0</v>
      </c>
    </row>
    <row r="75" spans="2:38" s="1350" customFormat="1">
      <c r="B75" s="1372" t="s">
        <v>820</v>
      </c>
      <c r="C75" s="1349" t="str">
        <f>IFERROR(TEXT(WEEKDAY(+C74),"aaa"),"")</f>
        <v/>
      </c>
      <c r="D75" s="1349" t="str">
        <f t="shared" ref="D75:AG75" si="30">IFERROR(TEXT(WEEKDAY(+D74),"aaa"),"")</f>
        <v/>
      </c>
      <c r="E75" s="1349" t="str">
        <f t="shared" si="30"/>
        <v/>
      </c>
      <c r="F75" s="1349" t="str">
        <f t="shared" si="30"/>
        <v/>
      </c>
      <c r="G75" s="1349" t="str">
        <f t="shared" si="30"/>
        <v/>
      </c>
      <c r="H75" s="1349" t="str">
        <f t="shared" si="30"/>
        <v/>
      </c>
      <c r="I75" s="1349" t="str">
        <f t="shared" si="30"/>
        <v/>
      </c>
      <c r="J75" s="1349" t="str">
        <f t="shared" si="30"/>
        <v/>
      </c>
      <c r="K75" s="1349" t="str">
        <f t="shared" si="30"/>
        <v/>
      </c>
      <c r="L75" s="1349" t="str">
        <f t="shared" si="30"/>
        <v/>
      </c>
      <c r="M75" s="1349" t="str">
        <f t="shared" si="30"/>
        <v/>
      </c>
      <c r="N75" s="1349" t="str">
        <f t="shared" si="30"/>
        <v/>
      </c>
      <c r="O75" s="1349" t="str">
        <f t="shared" si="30"/>
        <v/>
      </c>
      <c r="P75" s="1349" t="str">
        <f t="shared" si="30"/>
        <v/>
      </c>
      <c r="Q75" s="1349" t="str">
        <f t="shared" si="30"/>
        <v/>
      </c>
      <c r="R75" s="1349" t="str">
        <f t="shared" si="30"/>
        <v/>
      </c>
      <c r="S75" s="1349" t="str">
        <f t="shared" si="30"/>
        <v/>
      </c>
      <c r="T75" s="1349" t="str">
        <f t="shared" si="30"/>
        <v/>
      </c>
      <c r="U75" s="1349" t="str">
        <f t="shared" si="30"/>
        <v/>
      </c>
      <c r="V75" s="1349" t="str">
        <f t="shared" si="30"/>
        <v/>
      </c>
      <c r="W75" s="1349" t="str">
        <f t="shared" si="30"/>
        <v/>
      </c>
      <c r="X75" s="1349" t="str">
        <f t="shared" si="30"/>
        <v/>
      </c>
      <c r="Y75" s="1349" t="str">
        <f t="shared" si="30"/>
        <v/>
      </c>
      <c r="Z75" s="1349" t="str">
        <f t="shared" si="30"/>
        <v/>
      </c>
      <c r="AA75" s="1349" t="str">
        <f t="shared" si="30"/>
        <v/>
      </c>
      <c r="AB75" s="1349" t="str">
        <f t="shared" si="30"/>
        <v/>
      </c>
      <c r="AC75" s="1349" t="str">
        <f t="shared" si="30"/>
        <v/>
      </c>
      <c r="AD75" s="1349" t="str">
        <f t="shared" si="30"/>
        <v/>
      </c>
      <c r="AE75" s="1349" t="str">
        <f t="shared" si="30"/>
        <v/>
      </c>
      <c r="AF75" s="1349" t="str">
        <f t="shared" si="30"/>
        <v/>
      </c>
      <c r="AG75" s="1349" t="str">
        <f t="shared" si="30"/>
        <v/>
      </c>
      <c r="AH75" s="1347" t="s">
        <v>1979</v>
      </c>
      <c r="AI75" s="1348">
        <f>+COUNTIF(C76:AG76,"夏休")+COUNTIF(C76:AG76,"冬休")+COUNTIF(C76:AG76,"中止")</f>
        <v>0</v>
      </c>
      <c r="AL75" s="1373"/>
    </row>
    <row r="76" spans="2:38" s="1350" customFormat="1" ht="13.5" customHeight="1">
      <c r="B76" s="3643" t="s">
        <v>1948</v>
      </c>
      <c r="C76" s="3645"/>
      <c r="D76" s="3640"/>
      <c r="E76" s="3640"/>
      <c r="F76" s="3640"/>
      <c r="G76" s="3640"/>
      <c r="H76" s="3640"/>
      <c r="I76" s="3640"/>
      <c r="J76" s="3640"/>
      <c r="K76" s="3640"/>
      <c r="L76" s="3640"/>
      <c r="M76" s="3640"/>
      <c r="N76" s="3640"/>
      <c r="O76" s="3640"/>
      <c r="P76" s="3640"/>
      <c r="Q76" s="3640"/>
      <c r="R76" s="3640"/>
      <c r="S76" s="3640"/>
      <c r="T76" s="3640"/>
      <c r="U76" s="3640"/>
      <c r="V76" s="3640"/>
      <c r="W76" s="3640"/>
      <c r="X76" s="3640"/>
      <c r="Y76" s="3640"/>
      <c r="Z76" s="3640"/>
      <c r="AA76" s="3640"/>
      <c r="AB76" s="3640"/>
      <c r="AC76" s="3640"/>
      <c r="AD76" s="3640"/>
      <c r="AE76" s="3640"/>
      <c r="AF76" s="3640"/>
      <c r="AG76" s="3667"/>
      <c r="AH76" s="1351" t="s">
        <v>821</v>
      </c>
      <c r="AI76" s="1352">
        <f>COUNT(C74:AG74)-AI75</f>
        <v>0</v>
      </c>
      <c r="AL76" s="1373"/>
    </row>
    <row r="77" spans="2:38" s="1350" customFormat="1" ht="13.5" customHeight="1">
      <c r="B77" s="3644"/>
      <c r="C77" s="3645"/>
      <c r="D77" s="3640"/>
      <c r="E77" s="3640"/>
      <c r="F77" s="3640"/>
      <c r="G77" s="3640"/>
      <c r="H77" s="3640"/>
      <c r="I77" s="3640"/>
      <c r="J77" s="3640"/>
      <c r="K77" s="3640"/>
      <c r="L77" s="3640"/>
      <c r="M77" s="3640"/>
      <c r="N77" s="3640"/>
      <c r="O77" s="3640"/>
      <c r="P77" s="3640"/>
      <c r="Q77" s="3640"/>
      <c r="R77" s="3640"/>
      <c r="S77" s="3640"/>
      <c r="T77" s="3640"/>
      <c r="U77" s="3640"/>
      <c r="V77" s="3640"/>
      <c r="W77" s="3640"/>
      <c r="X77" s="3640"/>
      <c r="Y77" s="3640"/>
      <c r="Z77" s="3640"/>
      <c r="AA77" s="3640"/>
      <c r="AB77" s="3640"/>
      <c r="AC77" s="3640"/>
      <c r="AD77" s="3640"/>
      <c r="AE77" s="3640"/>
      <c r="AF77" s="3640"/>
      <c r="AG77" s="3667"/>
      <c r="AH77" s="1351" t="s">
        <v>822</v>
      </c>
      <c r="AI77" s="1352">
        <f>+COUNTIF(C78:AG79,"休")</f>
        <v>0</v>
      </c>
      <c r="AJ77" s="1353" t="e">
        <f>IF(AI78&gt;0.285,"",IF(AI77&lt;AI74,"←計画日数が足りません",""))</f>
        <v>#DIV/0!</v>
      </c>
      <c r="AL77" s="1373"/>
    </row>
    <row r="78" spans="2:38" s="1350" customFormat="1" ht="13.5" customHeight="1">
      <c r="B78" s="3668" t="s">
        <v>815</v>
      </c>
      <c r="C78" s="3669"/>
      <c r="D78" s="3666"/>
      <c r="E78" s="3670"/>
      <c r="F78" s="3666"/>
      <c r="G78" s="3666"/>
      <c r="H78" s="3666"/>
      <c r="I78" s="3666"/>
      <c r="J78" s="3666"/>
      <c r="K78" s="3666"/>
      <c r="L78" s="3670"/>
      <c r="M78" s="3666"/>
      <c r="N78" s="3666"/>
      <c r="O78" s="3666"/>
      <c r="P78" s="3666"/>
      <c r="Q78" s="3666"/>
      <c r="R78" s="3666"/>
      <c r="S78" s="3670"/>
      <c r="T78" s="3666"/>
      <c r="U78" s="3666"/>
      <c r="V78" s="3666"/>
      <c r="W78" s="3666"/>
      <c r="X78" s="3666"/>
      <c r="Y78" s="3666"/>
      <c r="Z78" s="3670"/>
      <c r="AA78" s="3666"/>
      <c r="AB78" s="3666"/>
      <c r="AC78" s="3666"/>
      <c r="AD78" s="3666"/>
      <c r="AE78" s="3666"/>
      <c r="AF78" s="3666"/>
      <c r="AG78" s="3672"/>
      <c r="AH78" s="1351" t="s">
        <v>823</v>
      </c>
      <c r="AI78" s="1354" t="e">
        <f>+AI77/AI76</f>
        <v>#DIV/0!</v>
      </c>
      <c r="AL78" s="1373"/>
    </row>
    <row r="79" spans="2:38" s="1350" customFormat="1">
      <c r="B79" s="3668"/>
      <c r="C79" s="3669"/>
      <c r="D79" s="3666"/>
      <c r="E79" s="3670"/>
      <c r="F79" s="3666"/>
      <c r="G79" s="3666"/>
      <c r="H79" s="3666"/>
      <c r="I79" s="3666"/>
      <c r="J79" s="3666"/>
      <c r="K79" s="3666"/>
      <c r="L79" s="3670"/>
      <c r="M79" s="3666"/>
      <c r="N79" s="3666"/>
      <c r="O79" s="3666"/>
      <c r="P79" s="3666"/>
      <c r="Q79" s="3666"/>
      <c r="R79" s="3666"/>
      <c r="S79" s="3670"/>
      <c r="T79" s="3666"/>
      <c r="U79" s="3666"/>
      <c r="V79" s="3666"/>
      <c r="W79" s="3666"/>
      <c r="X79" s="3666"/>
      <c r="Y79" s="3666"/>
      <c r="Z79" s="3670"/>
      <c r="AA79" s="3666"/>
      <c r="AB79" s="3666"/>
      <c r="AC79" s="3666"/>
      <c r="AD79" s="3666"/>
      <c r="AE79" s="3666"/>
      <c r="AF79" s="3666"/>
      <c r="AG79" s="3672"/>
      <c r="AH79" s="1351" t="s">
        <v>812</v>
      </c>
      <c r="AI79" s="1352">
        <f>+COUNTA(C80:AG81)</f>
        <v>0</v>
      </c>
      <c r="AL79" s="1373"/>
    </row>
    <row r="80" spans="2:38" s="1350" customFormat="1">
      <c r="B80" s="3673" t="s">
        <v>817</v>
      </c>
      <c r="C80" s="3675"/>
      <c r="D80" s="3670"/>
      <c r="E80" s="3681"/>
      <c r="F80" s="3670"/>
      <c r="G80" s="3670"/>
      <c r="H80" s="3670"/>
      <c r="I80" s="3670"/>
      <c r="J80" s="3670"/>
      <c r="K80" s="3670"/>
      <c r="L80" s="3681"/>
      <c r="M80" s="3670"/>
      <c r="N80" s="3670"/>
      <c r="O80" s="3670"/>
      <c r="P80" s="3670"/>
      <c r="Q80" s="3670"/>
      <c r="R80" s="3670"/>
      <c r="S80" s="3681"/>
      <c r="T80" s="3670"/>
      <c r="U80" s="3670"/>
      <c r="V80" s="3670"/>
      <c r="W80" s="3670"/>
      <c r="X80" s="3670"/>
      <c r="Y80" s="3670"/>
      <c r="Z80" s="3681"/>
      <c r="AA80" s="3670"/>
      <c r="AB80" s="3670"/>
      <c r="AC80" s="3670"/>
      <c r="AD80" s="3670"/>
      <c r="AE80" s="3670"/>
      <c r="AF80" s="3670"/>
      <c r="AG80" s="3677"/>
      <c r="AH80" s="1355" t="s">
        <v>824</v>
      </c>
      <c r="AI80" s="1356" t="e">
        <f>+AI79/AI76</f>
        <v>#DIV/0!</v>
      </c>
      <c r="AL80" s="1338">
        <f>+COUNTIF(C78:AG79,"休")</f>
        <v>0</v>
      </c>
    </row>
    <row r="81" spans="2:38" s="1350" customFormat="1">
      <c r="B81" s="3674"/>
      <c r="C81" s="3676"/>
      <c r="D81" s="3671"/>
      <c r="E81" s="3671"/>
      <c r="F81" s="3671"/>
      <c r="G81" s="3671"/>
      <c r="H81" s="3671"/>
      <c r="I81" s="3671"/>
      <c r="J81" s="3671"/>
      <c r="K81" s="3671"/>
      <c r="L81" s="3671"/>
      <c r="M81" s="3671"/>
      <c r="N81" s="3671"/>
      <c r="O81" s="3671"/>
      <c r="P81" s="3671"/>
      <c r="Q81" s="3671"/>
      <c r="R81" s="3671"/>
      <c r="S81" s="3671"/>
      <c r="T81" s="3671"/>
      <c r="U81" s="3671"/>
      <c r="V81" s="3671"/>
      <c r="W81" s="3671"/>
      <c r="X81" s="3671"/>
      <c r="Y81" s="3671"/>
      <c r="Z81" s="3671"/>
      <c r="AA81" s="3671"/>
      <c r="AB81" s="3671"/>
      <c r="AC81" s="3671"/>
      <c r="AD81" s="3671"/>
      <c r="AE81" s="3671"/>
      <c r="AF81" s="3671"/>
      <c r="AG81" s="3678"/>
      <c r="AH81" s="1357" t="s">
        <v>1952</v>
      </c>
      <c r="AI81" s="1358" t="str">
        <f>IF(7&gt;AI76,"対象外",IF(OR(AI80&gt;=0.285,AI79&gt;=AI74),"OK","NG"))</f>
        <v>対象外</v>
      </c>
      <c r="AJ81" s="1353" t="str">
        <f>IF(AI81="対象外","←７日間に満たない期間は達成判定の対象外",IF(AI81="NG","←月単位未達成","←月単位達成"))</f>
        <v>←７日間に満たない期間は達成判定の対象外</v>
      </c>
      <c r="AL81" s="1359" t="str">
        <f>IF(7&gt;AI76,"対象外",IF(AL80&gt;=AI74,"OK","NG"))</f>
        <v>対象外</v>
      </c>
    </row>
    <row r="82" spans="2:38" hidden="1">
      <c r="B82" s="1360" t="s">
        <v>2106</v>
      </c>
      <c r="C82" s="1361" t="e">
        <f t="shared" ref="C82:AG82" si="31">IF(AND(DAY(C74)&gt;=22,DAY(C74)&lt;=28,C75="土"),1,0)</f>
        <v>#VALUE!</v>
      </c>
      <c r="D82" s="1361" t="e">
        <f t="shared" si="31"/>
        <v>#VALUE!</v>
      </c>
      <c r="E82" s="1361" t="e">
        <f t="shared" si="31"/>
        <v>#VALUE!</v>
      </c>
      <c r="F82" s="1361" t="e">
        <f t="shared" si="31"/>
        <v>#VALUE!</v>
      </c>
      <c r="G82" s="1361" t="e">
        <f t="shared" si="31"/>
        <v>#VALUE!</v>
      </c>
      <c r="H82" s="1361" t="e">
        <f t="shared" si="31"/>
        <v>#VALUE!</v>
      </c>
      <c r="I82" s="1361" t="e">
        <f t="shared" si="31"/>
        <v>#VALUE!</v>
      </c>
      <c r="J82" s="1361" t="e">
        <f t="shared" si="31"/>
        <v>#VALUE!</v>
      </c>
      <c r="K82" s="1361" t="e">
        <f t="shared" si="31"/>
        <v>#VALUE!</v>
      </c>
      <c r="L82" s="1361" t="e">
        <f t="shared" si="31"/>
        <v>#VALUE!</v>
      </c>
      <c r="M82" s="1361" t="e">
        <f t="shared" si="31"/>
        <v>#VALUE!</v>
      </c>
      <c r="N82" s="1361" t="e">
        <f t="shared" si="31"/>
        <v>#VALUE!</v>
      </c>
      <c r="O82" s="1361" t="e">
        <f t="shared" si="31"/>
        <v>#VALUE!</v>
      </c>
      <c r="P82" s="1361" t="e">
        <f t="shared" si="31"/>
        <v>#VALUE!</v>
      </c>
      <c r="Q82" s="1361" t="e">
        <f t="shared" si="31"/>
        <v>#VALUE!</v>
      </c>
      <c r="R82" s="1361" t="e">
        <f t="shared" si="31"/>
        <v>#VALUE!</v>
      </c>
      <c r="S82" s="1361" t="e">
        <f t="shared" si="31"/>
        <v>#VALUE!</v>
      </c>
      <c r="T82" s="1361" t="e">
        <f t="shared" si="31"/>
        <v>#VALUE!</v>
      </c>
      <c r="U82" s="1361" t="e">
        <f t="shared" si="31"/>
        <v>#VALUE!</v>
      </c>
      <c r="V82" s="1361" t="e">
        <f t="shared" si="31"/>
        <v>#VALUE!</v>
      </c>
      <c r="W82" s="1361" t="e">
        <f t="shared" si="31"/>
        <v>#VALUE!</v>
      </c>
      <c r="X82" s="1361" t="e">
        <f t="shared" si="31"/>
        <v>#VALUE!</v>
      </c>
      <c r="Y82" s="1361" t="e">
        <f t="shared" si="31"/>
        <v>#VALUE!</v>
      </c>
      <c r="Z82" s="1361" t="e">
        <f t="shared" si="31"/>
        <v>#VALUE!</v>
      </c>
      <c r="AA82" s="1361" t="e">
        <f t="shared" si="31"/>
        <v>#VALUE!</v>
      </c>
      <c r="AB82" s="1361" t="e">
        <f t="shared" si="31"/>
        <v>#VALUE!</v>
      </c>
      <c r="AC82" s="1361" t="e">
        <f t="shared" si="31"/>
        <v>#VALUE!</v>
      </c>
      <c r="AD82" s="1361" t="e">
        <f t="shared" si="31"/>
        <v>#VALUE!</v>
      </c>
      <c r="AE82" s="1361" t="e">
        <f t="shared" si="31"/>
        <v>#VALUE!</v>
      </c>
      <c r="AF82" s="1361" t="e">
        <f t="shared" si="31"/>
        <v>#VALUE!</v>
      </c>
      <c r="AG82" s="1361" t="e">
        <f t="shared" si="31"/>
        <v>#VALUE!</v>
      </c>
      <c r="AH82" s="1362" t="s">
        <v>1980</v>
      </c>
      <c r="AI82" s="1363">
        <f>_xlfn.AGGREGATE(9,6,C82:AG82)</f>
        <v>0</v>
      </c>
      <c r="AJ82" s="1353"/>
    </row>
    <row r="83" spans="2:38" hidden="1">
      <c r="B83" s="1360" t="s">
        <v>2107</v>
      </c>
      <c r="C83" s="1364" t="e">
        <f t="shared" ref="C83:AG83" si="32">IF(AND(DAY(C74)&gt;=22,DAY(C74)&lt;=28,C75="土",OR(C80="休",C80="雨")),1,0)</f>
        <v>#VALUE!</v>
      </c>
      <c r="D83" s="1364" t="e">
        <f t="shared" si="32"/>
        <v>#VALUE!</v>
      </c>
      <c r="E83" s="1364" t="e">
        <f t="shared" si="32"/>
        <v>#VALUE!</v>
      </c>
      <c r="F83" s="1364" t="e">
        <f t="shared" si="32"/>
        <v>#VALUE!</v>
      </c>
      <c r="G83" s="1364" t="e">
        <f t="shared" si="32"/>
        <v>#VALUE!</v>
      </c>
      <c r="H83" s="1364" t="e">
        <f t="shared" si="32"/>
        <v>#VALUE!</v>
      </c>
      <c r="I83" s="1364" t="e">
        <f t="shared" si="32"/>
        <v>#VALUE!</v>
      </c>
      <c r="J83" s="1364" t="e">
        <f t="shared" si="32"/>
        <v>#VALUE!</v>
      </c>
      <c r="K83" s="1364" t="e">
        <f t="shared" si="32"/>
        <v>#VALUE!</v>
      </c>
      <c r="L83" s="1364" t="e">
        <f t="shared" si="32"/>
        <v>#VALUE!</v>
      </c>
      <c r="M83" s="1364" t="e">
        <f t="shared" si="32"/>
        <v>#VALUE!</v>
      </c>
      <c r="N83" s="1364" t="e">
        <f t="shared" si="32"/>
        <v>#VALUE!</v>
      </c>
      <c r="O83" s="1364" t="e">
        <f t="shared" si="32"/>
        <v>#VALUE!</v>
      </c>
      <c r="P83" s="1364" t="e">
        <f t="shared" si="32"/>
        <v>#VALUE!</v>
      </c>
      <c r="Q83" s="1364" t="e">
        <f t="shared" si="32"/>
        <v>#VALUE!</v>
      </c>
      <c r="R83" s="1364" t="e">
        <f t="shared" si="32"/>
        <v>#VALUE!</v>
      </c>
      <c r="S83" s="1364" t="e">
        <f t="shared" si="32"/>
        <v>#VALUE!</v>
      </c>
      <c r="T83" s="1364" t="e">
        <f t="shared" si="32"/>
        <v>#VALUE!</v>
      </c>
      <c r="U83" s="1364" t="e">
        <f t="shared" si="32"/>
        <v>#VALUE!</v>
      </c>
      <c r="V83" s="1364" t="e">
        <f t="shared" si="32"/>
        <v>#VALUE!</v>
      </c>
      <c r="W83" s="1364" t="e">
        <f t="shared" si="32"/>
        <v>#VALUE!</v>
      </c>
      <c r="X83" s="1364" t="e">
        <f t="shared" si="32"/>
        <v>#VALUE!</v>
      </c>
      <c r="Y83" s="1364" t="e">
        <f t="shared" si="32"/>
        <v>#VALUE!</v>
      </c>
      <c r="Z83" s="1364" t="e">
        <f t="shared" si="32"/>
        <v>#VALUE!</v>
      </c>
      <c r="AA83" s="1364" t="e">
        <f t="shared" si="32"/>
        <v>#VALUE!</v>
      </c>
      <c r="AB83" s="1364" t="e">
        <f t="shared" si="32"/>
        <v>#VALUE!</v>
      </c>
      <c r="AC83" s="1364" t="e">
        <f t="shared" si="32"/>
        <v>#VALUE!</v>
      </c>
      <c r="AD83" s="1364" t="e">
        <f t="shared" si="32"/>
        <v>#VALUE!</v>
      </c>
      <c r="AE83" s="1364" t="e">
        <f t="shared" si="32"/>
        <v>#VALUE!</v>
      </c>
      <c r="AF83" s="1364" t="e">
        <f t="shared" si="32"/>
        <v>#VALUE!</v>
      </c>
      <c r="AG83" s="1364" t="e">
        <f t="shared" si="32"/>
        <v>#VALUE!</v>
      </c>
      <c r="AH83" s="1365" t="s">
        <v>1981</v>
      </c>
      <c r="AI83" s="1363">
        <f>_xlfn.AGGREGATE(9,6,C83:AG83)</f>
        <v>0</v>
      </c>
      <c r="AJ83" s="1353"/>
    </row>
    <row r="84" spans="2:38" hidden="1">
      <c r="B84" s="1360" t="s">
        <v>2108</v>
      </c>
      <c r="C84" s="1361" t="e">
        <f>IF(AND(DAY(C74)&gt;=8,DAY(C74)&lt;=14,C75="土"),1,0)</f>
        <v>#VALUE!</v>
      </c>
      <c r="D84" s="1361" t="e">
        <f>IF(AND(DAY(D74)&gt;=8,DAY(D74)&lt;=14,D75="土"),1,0)</f>
        <v>#VALUE!</v>
      </c>
      <c r="E84" s="1361" t="e">
        <f t="shared" ref="E84:AG84" si="33">IF(AND(DAY(E74)&gt;=8,DAY(E74)&lt;=14,E75="土"),1,0)</f>
        <v>#VALUE!</v>
      </c>
      <c r="F84" s="1361" t="e">
        <f t="shared" si="33"/>
        <v>#VALUE!</v>
      </c>
      <c r="G84" s="1361" t="e">
        <f t="shared" si="33"/>
        <v>#VALUE!</v>
      </c>
      <c r="H84" s="1361" t="e">
        <f t="shared" si="33"/>
        <v>#VALUE!</v>
      </c>
      <c r="I84" s="1361" t="e">
        <f t="shared" si="33"/>
        <v>#VALUE!</v>
      </c>
      <c r="J84" s="1361" t="e">
        <f t="shared" si="33"/>
        <v>#VALUE!</v>
      </c>
      <c r="K84" s="1361" t="e">
        <f t="shared" si="33"/>
        <v>#VALUE!</v>
      </c>
      <c r="L84" s="1361" t="e">
        <f t="shared" si="33"/>
        <v>#VALUE!</v>
      </c>
      <c r="M84" s="1361" t="e">
        <f t="shared" si="33"/>
        <v>#VALUE!</v>
      </c>
      <c r="N84" s="1361" t="e">
        <f t="shared" si="33"/>
        <v>#VALUE!</v>
      </c>
      <c r="O84" s="1361" t="e">
        <f t="shared" si="33"/>
        <v>#VALUE!</v>
      </c>
      <c r="P84" s="1361" t="e">
        <f t="shared" si="33"/>
        <v>#VALUE!</v>
      </c>
      <c r="Q84" s="1361" t="e">
        <f t="shared" si="33"/>
        <v>#VALUE!</v>
      </c>
      <c r="R84" s="1361" t="e">
        <f t="shared" si="33"/>
        <v>#VALUE!</v>
      </c>
      <c r="S84" s="1361" t="e">
        <f t="shared" si="33"/>
        <v>#VALUE!</v>
      </c>
      <c r="T84" s="1361" t="e">
        <f t="shared" si="33"/>
        <v>#VALUE!</v>
      </c>
      <c r="U84" s="1361" t="e">
        <f t="shared" si="33"/>
        <v>#VALUE!</v>
      </c>
      <c r="V84" s="1361" t="e">
        <f t="shared" si="33"/>
        <v>#VALUE!</v>
      </c>
      <c r="W84" s="1361" t="e">
        <f t="shared" si="33"/>
        <v>#VALUE!</v>
      </c>
      <c r="X84" s="1361" t="e">
        <f t="shared" si="33"/>
        <v>#VALUE!</v>
      </c>
      <c r="Y84" s="1361" t="e">
        <f t="shared" si="33"/>
        <v>#VALUE!</v>
      </c>
      <c r="Z84" s="1361" t="e">
        <f t="shared" si="33"/>
        <v>#VALUE!</v>
      </c>
      <c r="AA84" s="1361" t="e">
        <f t="shared" si="33"/>
        <v>#VALUE!</v>
      </c>
      <c r="AB84" s="1361" t="e">
        <f t="shared" si="33"/>
        <v>#VALUE!</v>
      </c>
      <c r="AC84" s="1361" t="e">
        <f t="shared" si="33"/>
        <v>#VALUE!</v>
      </c>
      <c r="AD84" s="1361" t="e">
        <f t="shared" si="33"/>
        <v>#VALUE!</v>
      </c>
      <c r="AE84" s="1361" t="e">
        <f t="shared" si="33"/>
        <v>#VALUE!</v>
      </c>
      <c r="AF84" s="1361" t="e">
        <f t="shared" si="33"/>
        <v>#VALUE!</v>
      </c>
      <c r="AG84" s="1361" t="e">
        <f t="shared" si="33"/>
        <v>#VALUE!</v>
      </c>
      <c r="AH84" s="1362" t="s">
        <v>1980</v>
      </c>
      <c r="AI84" s="1363">
        <f>_xlfn.AGGREGATE(9,6,C84:AG84)</f>
        <v>0</v>
      </c>
      <c r="AJ84" s="1353"/>
    </row>
    <row r="85" spans="2:38" hidden="1">
      <c r="B85" s="1360" t="s">
        <v>2109</v>
      </c>
      <c r="C85" s="1364" t="e">
        <f>IF(AND(DAY(C74)&gt;=8,DAY(C74)&lt;=14,C75="土",OR(C80="休",C80="雨")),1,0)</f>
        <v>#VALUE!</v>
      </c>
      <c r="D85" s="1364" t="e">
        <f>IF(AND(DAY(D74)&gt;=8,DAY(D74)&lt;=14,D75="土",OR(D80="休",D80="雨")),1,0)</f>
        <v>#VALUE!</v>
      </c>
      <c r="E85" s="1364" t="e">
        <f t="shared" ref="E85:AG85" si="34">IF(AND(DAY(E74)&gt;=8,DAY(E74)&lt;=14,E75="土",OR(E80="休",E80="雨")),1,0)</f>
        <v>#VALUE!</v>
      </c>
      <c r="F85" s="1364" t="e">
        <f t="shared" si="34"/>
        <v>#VALUE!</v>
      </c>
      <c r="G85" s="1364" t="e">
        <f t="shared" si="34"/>
        <v>#VALUE!</v>
      </c>
      <c r="H85" s="1364" t="e">
        <f t="shared" si="34"/>
        <v>#VALUE!</v>
      </c>
      <c r="I85" s="1364" t="e">
        <f t="shared" si="34"/>
        <v>#VALUE!</v>
      </c>
      <c r="J85" s="1364" t="e">
        <f t="shared" si="34"/>
        <v>#VALUE!</v>
      </c>
      <c r="K85" s="1364" t="e">
        <f t="shared" si="34"/>
        <v>#VALUE!</v>
      </c>
      <c r="L85" s="1364" t="e">
        <f t="shared" si="34"/>
        <v>#VALUE!</v>
      </c>
      <c r="M85" s="1364" t="e">
        <f t="shared" si="34"/>
        <v>#VALUE!</v>
      </c>
      <c r="N85" s="1364" t="e">
        <f t="shared" si="34"/>
        <v>#VALUE!</v>
      </c>
      <c r="O85" s="1364" t="e">
        <f t="shared" si="34"/>
        <v>#VALUE!</v>
      </c>
      <c r="P85" s="1364" t="e">
        <f t="shared" si="34"/>
        <v>#VALUE!</v>
      </c>
      <c r="Q85" s="1364" t="e">
        <f t="shared" si="34"/>
        <v>#VALUE!</v>
      </c>
      <c r="R85" s="1364" t="e">
        <f t="shared" si="34"/>
        <v>#VALUE!</v>
      </c>
      <c r="S85" s="1364" t="e">
        <f t="shared" si="34"/>
        <v>#VALUE!</v>
      </c>
      <c r="T85" s="1364" t="e">
        <f t="shared" si="34"/>
        <v>#VALUE!</v>
      </c>
      <c r="U85" s="1364" t="e">
        <f t="shared" si="34"/>
        <v>#VALUE!</v>
      </c>
      <c r="V85" s="1364" t="e">
        <f t="shared" si="34"/>
        <v>#VALUE!</v>
      </c>
      <c r="W85" s="1364" t="e">
        <f t="shared" si="34"/>
        <v>#VALUE!</v>
      </c>
      <c r="X85" s="1364" t="e">
        <f t="shared" si="34"/>
        <v>#VALUE!</v>
      </c>
      <c r="Y85" s="1364" t="e">
        <f t="shared" si="34"/>
        <v>#VALUE!</v>
      </c>
      <c r="Z85" s="1364" t="e">
        <f t="shared" si="34"/>
        <v>#VALUE!</v>
      </c>
      <c r="AA85" s="1364" t="e">
        <f t="shared" si="34"/>
        <v>#VALUE!</v>
      </c>
      <c r="AB85" s="1364" t="e">
        <f t="shared" si="34"/>
        <v>#VALUE!</v>
      </c>
      <c r="AC85" s="1364" t="e">
        <f t="shared" si="34"/>
        <v>#VALUE!</v>
      </c>
      <c r="AD85" s="1364" t="e">
        <f t="shared" si="34"/>
        <v>#VALUE!</v>
      </c>
      <c r="AE85" s="1364" t="e">
        <f t="shared" si="34"/>
        <v>#VALUE!</v>
      </c>
      <c r="AF85" s="1364" t="e">
        <f t="shared" si="34"/>
        <v>#VALUE!</v>
      </c>
      <c r="AG85" s="1364" t="e">
        <f t="shared" si="34"/>
        <v>#VALUE!</v>
      </c>
      <c r="AH85" s="1365" t="s">
        <v>1981</v>
      </c>
      <c r="AI85" s="1363">
        <f>_xlfn.AGGREGATE(9,6,C85:AG85)</f>
        <v>0</v>
      </c>
      <c r="AJ85" s="1353"/>
    </row>
    <row r="86" spans="2:38" s="1350" customFormat="1">
      <c r="B86" s="1374"/>
      <c r="C86" s="1374"/>
      <c r="D86" s="1374"/>
      <c r="E86" s="1374"/>
      <c r="F86" s="1374"/>
      <c r="G86" s="1374"/>
      <c r="H86" s="1374"/>
      <c r="I86" s="1374"/>
      <c r="J86" s="1374"/>
      <c r="K86" s="1374"/>
      <c r="L86" s="1374"/>
      <c r="M86" s="1374"/>
      <c r="N86" s="1374"/>
      <c r="O86" s="1374"/>
      <c r="P86" s="1374"/>
      <c r="Q86" s="1374"/>
      <c r="R86" s="1374"/>
      <c r="S86" s="1374"/>
      <c r="T86" s="1374"/>
      <c r="U86" s="1374"/>
      <c r="V86" s="1374"/>
      <c r="W86" s="1374"/>
      <c r="X86" s="1374"/>
      <c r="Y86" s="1374"/>
      <c r="Z86" s="1374"/>
      <c r="AA86" s="1374"/>
      <c r="AB86" s="1374"/>
      <c r="AC86" s="1374"/>
      <c r="AD86" s="1374"/>
      <c r="AE86" s="1374"/>
      <c r="AF86" s="1374"/>
      <c r="AG86" s="1374"/>
      <c r="AI86" s="1374"/>
      <c r="AL86" s="1373"/>
    </row>
    <row r="87" spans="2:38" hidden="1">
      <c r="C87" s="1317" t="e">
        <f>YEAR(C90)</f>
        <v>#VALUE!</v>
      </c>
      <c r="D87" s="1317" t="e">
        <f>MONTH(C90)</f>
        <v>#VALUE!</v>
      </c>
    </row>
    <row r="88" spans="2:38">
      <c r="B88" s="1322" t="s">
        <v>1940</v>
      </c>
      <c r="C88" s="3679" t="e">
        <f>C90</f>
        <v>#VALUE!</v>
      </c>
      <c r="D88" s="3641"/>
      <c r="E88" s="3641"/>
      <c r="F88" s="3641"/>
      <c r="G88" s="3641"/>
      <c r="H88" s="3641"/>
      <c r="I88" s="3641"/>
      <c r="J88" s="3641"/>
      <c r="K88" s="3641"/>
      <c r="L88" s="3641"/>
      <c r="M88" s="3641"/>
      <c r="N88" s="3641"/>
      <c r="O88" s="3641"/>
      <c r="P88" s="3641"/>
      <c r="Q88" s="3641"/>
      <c r="R88" s="3641"/>
      <c r="S88" s="3641"/>
      <c r="T88" s="3641"/>
      <c r="U88" s="3641"/>
      <c r="V88" s="3641"/>
      <c r="W88" s="3641"/>
      <c r="X88" s="3641"/>
      <c r="Y88" s="3641"/>
      <c r="Z88" s="3641"/>
      <c r="AA88" s="3641"/>
      <c r="AB88" s="3641"/>
      <c r="AC88" s="3641"/>
      <c r="AD88" s="3641"/>
      <c r="AE88" s="3641"/>
      <c r="AF88" s="3641"/>
      <c r="AG88" s="3641"/>
      <c r="AH88" s="3641"/>
      <c r="AI88" s="3642"/>
    </row>
    <row r="89" spans="2:38" hidden="1">
      <c r="B89" s="1367"/>
      <c r="C89" s="1346" t="e">
        <f>DATE($C87,$D87,1)</f>
        <v>#VALUE!</v>
      </c>
      <c r="D89" s="1346" t="e">
        <f t="shared" ref="D89:AG89" si="35">C89+1</f>
        <v>#VALUE!</v>
      </c>
      <c r="E89" s="1346" t="e">
        <f t="shared" si="35"/>
        <v>#VALUE!</v>
      </c>
      <c r="F89" s="1346" t="e">
        <f t="shared" si="35"/>
        <v>#VALUE!</v>
      </c>
      <c r="G89" s="1346" t="e">
        <f t="shared" si="35"/>
        <v>#VALUE!</v>
      </c>
      <c r="H89" s="1346" t="e">
        <f t="shared" si="35"/>
        <v>#VALUE!</v>
      </c>
      <c r="I89" s="1346" t="e">
        <f t="shared" si="35"/>
        <v>#VALUE!</v>
      </c>
      <c r="J89" s="1346" t="e">
        <f t="shared" si="35"/>
        <v>#VALUE!</v>
      </c>
      <c r="K89" s="1346" t="e">
        <f t="shared" si="35"/>
        <v>#VALUE!</v>
      </c>
      <c r="L89" s="1346" t="e">
        <f t="shared" si="35"/>
        <v>#VALUE!</v>
      </c>
      <c r="M89" s="1346" t="e">
        <f t="shared" si="35"/>
        <v>#VALUE!</v>
      </c>
      <c r="N89" s="1346" t="e">
        <f t="shared" si="35"/>
        <v>#VALUE!</v>
      </c>
      <c r="O89" s="1346" t="e">
        <f t="shared" si="35"/>
        <v>#VALUE!</v>
      </c>
      <c r="P89" s="1346" t="e">
        <f t="shared" si="35"/>
        <v>#VALUE!</v>
      </c>
      <c r="Q89" s="1346" t="e">
        <f t="shared" si="35"/>
        <v>#VALUE!</v>
      </c>
      <c r="R89" s="1346" t="e">
        <f t="shared" si="35"/>
        <v>#VALUE!</v>
      </c>
      <c r="S89" s="1346" t="e">
        <f t="shared" si="35"/>
        <v>#VALUE!</v>
      </c>
      <c r="T89" s="1346" t="e">
        <f t="shared" si="35"/>
        <v>#VALUE!</v>
      </c>
      <c r="U89" s="1346" t="e">
        <f t="shared" si="35"/>
        <v>#VALUE!</v>
      </c>
      <c r="V89" s="1346" t="e">
        <f t="shared" si="35"/>
        <v>#VALUE!</v>
      </c>
      <c r="W89" s="1346" t="e">
        <f t="shared" si="35"/>
        <v>#VALUE!</v>
      </c>
      <c r="X89" s="1346" t="e">
        <f t="shared" si="35"/>
        <v>#VALUE!</v>
      </c>
      <c r="Y89" s="1346" t="e">
        <f t="shared" si="35"/>
        <v>#VALUE!</v>
      </c>
      <c r="Z89" s="1346" t="e">
        <f t="shared" si="35"/>
        <v>#VALUE!</v>
      </c>
      <c r="AA89" s="1346" t="e">
        <f t="shared" si="35"/>
        <v>#VALUE!</v>
      </c>
      <c r="AB89" s="1346" t="e">
        <f t="shared" si="35"/>
        <v>#VALUE!</v>
      </c>
      <c r="AC89" s="1346" t="e">
        <f t="shared" si="35"/>
        <v>#VALUE!</v>
      </c>
      <c r="AD89" s="1346" t="e">
        <f t="shared" si="35"/>
        <v>#VALUE!</v>
      </c>
      <c r="AE89" s="1346" t="e">
        <f t="shared" si="35"/>
        <v>#VALUE!</v>
      </c>
      <c r="AF89" s="1346" t="e">
        <f t="shared" si="35"/>
        <v>#VALUE!</v>
      </c>
      <c r="AG89" s="1346" t="e">
        <f t="shared" si="35"/>
        <v>#VALUE!</v>
      </c>
      <c r="AH89" s="1368"/>
      <c r="AI89" s="1369"/>
    </row>
    <row r="90" spans="2:38">
      <c r="B90" s="1370" t="s">
        <v>1944</v>
      </c>
      <c r="C90" s="1371" t="e">
        <f>IF(EDATE(C73,1)&gt;$G$5,"",EDATE(C73,1))</f>
        <v>#VALUE!</v>
      </c>
      <c r="D90" s="1346" t="e">
        <f t="shared" ref="D90:AG90" si="36">IF(D89&gt;$G$5,"",IF(C90=EOMONTH(DATE($C87,$D87,1),0),"",IF(C90="","",C90+1)))</f>
        <v>#VALUE!</v>
      </c>
      <c r="E90" s="1346" t="e">
        <f t="shared" si="36"/>
        <v>#VALUE!</v>
      </c>
      <c r="F90" s="1346" t="e">
        <f t="shared" si="36"/>
        <v>#VALUE!</v>
      </c>
      <c r="G90" s="1346" t="e">
        <f t="shared" si="36"/>
        <v>#VALUE!</v>
      </c>
      <c r="H90" s="1346" t="e">
        <f t="shared" si="36"/>
        <v>#VALUE!</v>
      </c>
      <c r="I90" s="1346" t="e">
        <f t="shared" si="36"/>
        <v>#VALUE!</v>
      </c>
      <c r="J90" s="1346" t="e">
        <f t="shared" si="36"/>
        <v>#VALUE!</v>
      </c>
      <c r="K90" s="1346" t="e">
        <f t="shared" si="36"/>
        <v>#VALUE!</v>
      </c>
      <c r="L90" s="1346" t="e">
        <f t="shared" si="36"/>
        <v>#VALUE!</v>
      </c>
      <c r="M90" s="1346" t="e">
        <f t="shared" si="36"/>
        <v>#VALUE!</v>
      </c>
      <c r="N90" s="1346" t="e">
        <f t="shared" si="36"/>
        <v>#VALUE!</v>
      </c>
      <c r="O90" s="1346" t="e">
        <f t="shared" si="36"/>
        <v>#VALUE!</v>
      </c>
      <c r="P90" s="1346" t="e">
        <f t="shared" si="36"/>
        <v>#VALUE!</v>
      </c>
      <c r="Q90" s="1346" t="e">
        <f t="shared" si="36"/>
        <v>#VALUE!</v>
      </c>
      <c r="R90" s="1346" t="e">
        <f t="shared" si="36"/>
        <v>#VALUE!</v>
      </c>
      <c r="S90" s="1346" t="e">
        <f t="shared" si="36"/>
        <v>#VALUE!</v>
      </c>
      <c r="T90" s="1346" t="e">
        <f t="shared" si="36"/>
        <v>#VALUE!</v>
      </c>
      <c r="U90" s="1346" t="e">
        <f t="shared" si="36"/>
        <v>#VALUE!</v>
      </c>
      <c r="V90" s="1346" t="e">
        <f t="shared" si="36"/>
        <v>#VALUE!</v>
      </c>
      <c r="W90" s="1346" t="e">
        <f t="shared" si="36"/>
        <v>#VALUE!</v>
      </c>
      <c r="X90" s="1346" t="e">
        <f t="shared" si="36"/>
        <v>#VALUE!</v>
      </c>
      <c r="Y90" s="1346" t="e">
        <f t="shared" si="36"/>
        <v>#VALUE!</v>
      </c>
      <c r="Z90" s="1346" t="e">
        <f t="shared" si="36"/>
        <v>#VALUE!</v>
      </c>
      <c r="AA90" s="1346" t="e">
        <f t="shared" si="36"/>
        <v>#VALUE!</v>
      </c>
      <c r="AB90" s="1346" t="e">
        <f t="shared" si="36"/>
        <v>#VALUE!</v>
      </c>
      <c r="AC90" s="1346" t="e">
        <f t="shared" si="36"/>
        <v>#VALUE!</v>
      </c>
      <c r="AD90" s="1346" t="e">
        <f t="shared" si="36"/>
        <v>#VALUE!</v>
      </c>
      <c r="AE90" s="1346" t="e">
        <f t="shared" si="36"/>
        <v>#VALUE!</v>
      </c>
      <c r="AF90" s="1346" t="e">
        <f t="shared" si="36"/>
        <v>#VALUE!</v>
      </c>
      <c r="AG90" s="1346" t="e">
        <f t="shared" si="36"/>
        <v>#VALUE!</v>
      </c>
      <c r="AH90" s="1347" t="s">
        <v>1978</v>
      </c>
      <c r="AI90" s="1348">
        <f>+COUNTIFS(C91:AG91,"土",C92:AG92,"")+COUNTIFS(C91:AG91,"日",C92:AG92,"")</f>
        <v>0</v>
      </c>
    </row>
    <row r="91" spans="2:38" s="1350" customFormat="1">
      <c r="B91" s="1372" t="s">
        <v>820</v>
      </c>
      <c r="C91" s="1349" t="str">
        <f>IFERROR(TEXT(WEEKDAY(+C90),"aaa"),"")</f>
        <v/>
      </c>
      <c r="D91" s="1349" t="str">
        <f t="shared" ref="D91:AG91" si="37">IFERROR(TEXT(WEEKDAY(+D90),"aaa"),"")</f>
        <v/>
      </c>
      <c r="E91" s="1349" t="str">
        <f t="shared" si="37"/>
        <v/>
      </c>
      <c r="F91" s="1349" t="str">
        <f t="shared" si="37"/>
        <v/>
      </c>
      <c r="G91" s="1349" t="str">
        <f t="shared" si="37"/>
        <v/>
      </c>
      <c r="H91" s="1349" t="str">
        <f t="shared" si="37"/>
        <v/>
      </c>
      <c r="I91" s="1349" t="str">
        <f t="shared" si="37"/>
        <v/>
      </c>
      <c r="J91" s="1349" t="str">
        <f t="shared" si="37"/>
        <v/>
      </c>
      <c r="K91" s="1349" t="str">
        <f t="shared" si="37"/>
        <v/>
      </c>
      <c r="L91" s="1349" t="str">
        <f t="shared" si="37"/>
        <v/>
      </c>
      <c r="M91" s="1349" t="str">
        <f t="shared" si="37"/>
        <v/>
      </c>
      <c r="N91" s="1349" t="str">
        <f t="shared" si="37"/>
        <v/>
      </c>
      <c r="O91" s="1349" t="str">
        <f t="shared" si="37"/>
        <v/>
      </c>
      <c r="P91" s="1349" t="str">
        <f t="shared" si="37"/>
        <v/>
      </c>
      <c r="Q91" s="1349" t="str">
        <f t="shared" si="37"/>
        <v/>
      </c>
      <c r="R91" s="1349" t="str">
        <f t="shared" si="37"/>
        <v/>
      </c>
      <c r="S91" s="1349" t="str">
        <f t="shared" si="37"/>
        <v/>
      </c>
      <c r="T91" s="1349" t="str">
        <f t="shared" si="37"/>
        <v/>
      </c>
      <c r="U91" s="1349" t="str">
        <f t="shared" si="37"/>
        <v/>
      </c>
      <c r="V91" s="1349" t="str">
        <f t="shared" si="37"/>
        <v/>
      </c>
      <c r="W91" s="1349" t="str">
        <f t="shared" si="37"/>
        <v/>
      </c>
      <c r="X91" s="1349" t="str">
        <f t="shared" si="37"/>
        <v/>
      </c>
      <c r="Y91" s="1349" t="str">
        <f t="shared" si="37"/>
        <v/>
      </c>
      <c r="Z91" s="1349" t="str">
        <f t="shared" si="37"/>
        <v/>
      </c>
      <c r="AA91" s="1349" t="str">
        <f t="shared" si="37"/>
        <v/>
      </c>
      <c r="AB91" s="1349" t="str">
        <f t="shared" si="37"/>
        <v/>
      </c>
      <c r="AC91" s="1349" t="str">
        <f t="shared" si="37"/>
        <v/>
      </c>
      <c r="AD91" s="1349" t="str">
        <f t="shared" si="37"/>
        <v/>
      </c>
      <c r="AE91" s="1349" t="str">
        <f t="shared" si="37"/>
        <v/>
      </c>
      <c r="AF91" s="1349" t="str">
        <f t="shared" si="37"/>
        <v/>
      </c>
      <c r="AG91" s="1349" t="str">
        <f t="shared" si="37"/>
        <v/>
      </c>
      <c r="AH91" s="1347" t="s">
        <v>1979</v>
      </c>
      <c r="AI91" s="1348">
        <f>+COUNTIF(C92:AG92,"夏休")+COUNTIF(C92:AG92,"冬休")+COUNTIF(C92:AG92,"中止")</f>
        <v>0</v>
      </c>
      <c r="AL91" s="1373"/>
    </row>
    <row r="92" spans="2:38" s="1350" customFormat="1" ht="13.5" customHeight="1">
      <c r="B92" s="3643" t="s">
        <v>1948</v>
      </c>
      <c r="C92" s="3645"/>
      <c r="D92" s="3640"/>
      <c r="E92" s="3640"/>
      <c r="F92" s="3640"/>
      <c r="G92" s="3640"/>
      <c r="H92" s="3640"/>
      <c r="I92" s="3640"/>
      <c r="J92" s="3640"/>
      <c r="K92" s="3640"/>
      <c r="L92" s="3640"/>
      <c r="M92" s="3640"/>
      <c r="N92" s="3640"/>
      <c r="O92" s="3640"/>
      <c r="P92" s="3640"/>
      <c r="Q92" s="3640"/>
      <c r="R92" s="3640"/>
      <c r="S92" s="3640"/>
      <c r="T92" s="3640"/>
      <c r="U92" s="3640"/>
      <c r="V92" s="3640"/>
      <c r="W92" s="3640"/>
      <c r="X92" s="3640"/>
      <c r="Y92" s="3640"/>
      <c r="Z92" s="3640"/>
      <c r="AA92" s="3640"/>
      <c r="AB92" s="3640"/>
      <c r="AC92" s="3640"/>
      <c r="AD92" s="3640"/>
      <c r="AE92" s="3640"/>
      <c r="AF92" s="3640"/>
      <c r="AG92" s="3667"/>
      <c r="AH92" s="1351" t="s">
        <v>821</v>
      </c>
      <c r="AI92" s="1352">
        <f>COUNT(C90:AG90)-AI91</f>
        <v>0</v>
      </c>
      <c r="AL92" s="1373"/>
    </row>
    <row r="93" spans="2:38" s="1350" customFormat="1" ht="13.5" customHeight="1">
      <c r="B93" s="3644"/>
      <c r="C93" s="3645"/>
      <c r="D93" s="3640"/>
      <c r="E93" s="3640"/>
      <c r="F93" s="3640"/>
      <c r="G93" s="3640"/>
      <c r="H93" s="3640"/>
      <c r="I93" s="3640"/>
      <c r="J93" s="3640"/>
      <c r="K93" s="3640"/>
      <c r="L93" s="3640"/>
      <c r="M93" s="3640"/>
      <c r="N93" s="3640"/>
      <c r="O93" s="3640"/>
      <c r="P93" s="3640"/>
      <c r="Q93" s="3640"/>
      <c r="R93" s="3640"/>
      <c r="S93" s="3640"/>
      <c r="T93" s="3640"/>
      <c r="U93" s="3640"/>
      <c r="V93" s="3640"/>
      <c r="W93" s="3640"/>
      <c r="X93" s="3640"/>
      <c r="Y93" s="3640"/>
      <c r="Z93" s="3640"/>
      <c r="AA93" s="3640"/>
      <c r="AB93" s="3640"/>
      <c r="AC93" s="3640"/>
      <c r="AD93" s="3640"/>
      <c r="AE93" s="3640"/>
      <c r="AF93" s="3640"/>
      <c r="AG93" s="3667"/>
      <c r="AH93" s="1351" t="s">
        <v>822</v>
      </c>
      <c r="AI93" s="1352">
        <f>+COUNTIF(C94:AG95,"休")</f>
        <v>0</v>
      </c>
      <c r="AJ93" s="1353" t="e">
        <f>IF(AI94&gt;0.285,"",IF(AI93&lt;AI90,"←計画日数が足りません",""))</f>
        <v>#DIV/0!</v>
      </c>
      <c r="AL93" s="1373"/>
    </row>
    <row r="94" spans="2:38" s="1350" customFormat="1" ht="13.5" customHeight="1">
      <c r="B94" s="3668" t="s">
        <v>815</v>
      </c>
      <c r="C94" s="3669"/>
      <c r="D94" s="3666"/>
      <c r="E94" s="3666"/>
      <c r="F94" s="3666"/>
      <c r="G94" s="3666"/>
      <c r="H94" s="3666"/>
      <c r="I94" s="3670"/>
      <c r="J94" s="3666"/>
      <c r="K94" s="3666"/>
      <c r="L94" s="3666"/>
      <c r="M94" s="3666"/>
      <c r="N94" s="3666"/>
      <c r="O94" s="3666"/>
      <c r="P94" s="3670"/>
      <c r="Q94" s="3666"/>
      <c r="R94" s="3666"/>
      <c r="S94" s="3666"/>
      <c r="T94" s="3666"/>
      <c r="U94" s="3666"/>
      <c r="V94" s="3666"/>
      <c r="W94" s="3670"/>
      <c r="X94" s="3666"/>
      <c r="Y94" s="3666"/>
      <c r="Z94" s="3666"/>
      <c r="AA94" s="3666"/>
      <c r="AB94" s="3666"/>
      <c r="AC94" s="3666"/>
      <c r="AD94" s="3670"/>
      <c r="AE94" s="3666"/>
      <c r="AF94" s="3666"/>
      <c r="AG94" s="3672"/>
      <c r="AH94" s="1351" t="s">
        <v>823</v>
      </c>
      <c r="AI94" s="1354" t="e">
        <f>+AI93/AI92</f>
        <v>#DIV/0!</v>
      </c>
      <c r="AL94" s="1373"/>
    </row>
    <row r="95" spans="2:38" s="1350" customFormat="1">
      <c r="B95" s="3668"/>
      <c r="C95" s="3669"/>
      <c r="D95" s="3666"/>
      <c r="E95" s="3666"/>
      <c r="F95" s="3666"/>
      <c r="G95" s="3666"/>
      <c r="H95" s="3666"/>
      <c r="I95" s="3670"/>
      <c r="J95" s="3666"/>
      <c r="K95" s="3666"/>
      <c r="L95" s="3666"/>
      <c r="M95" s="3666"/>
      <c r="N95" s="3666"/>
      <c r="O95" s="3666"/>
      <c r="P95" s="3670"/>
      <c r="Q95" s="3666"/>
      <c r="R95" s="3666"/>
      <c r="S95" s="3666"/>
      <c r="T95" s="3666"/>
      <c r="U95" s="3666"/>
      <c r="V95" s="3666"/>
      <c r="W95" s="3670"/>
      <c r="X95" s="3666"/>
      <c r="Y95" s="3666"/>
      <c r="Z95" s="3666"/>
      <c r="AA95" s="3666"/>
      <c r="AB95" s="3666"/>
      <c r="AC95" s="3666"/>
      <c r="AD95" s="3670"/>
      <c r="AE95" s="3666"/>
      <c r="AF95" s="3666"/>
      <c r="AG95" s="3672"/>
      <c r="AH95" s="1351" t="s">
        <v>812</v>
      </c>
      <c r="AI95" s="1352">
        <f>+COUNTA(C96:AG97)</f>
        <v>0</v>
      </c>
      <c r="AL95" s="1373"/>
    </row>
    <row r="96" spans="2:38" s="1350" customFormat="1">
      <c r="B96" s="3673" t="s">
        <v>817</v>
      </c>
      <c r="C96" s="3675"/>
      <c r="D96" s="3670"/>
      <c r="E96" s="3670"/>
      <c r="F96" s="3670"/>
      <c r="G96" s="3670"/>
      <c r="H96" s="3670"/>
      <c r="I96" s="3681"/>
      <c r="J96" s="3670"/>
      <c r="K96" s="3670"/>
      <c r="L96" s="3670"/>
      <c r="M96" s="3670"/>
      <c r="N96" s="3670"/>
      <c r="O96" s="3670"/>
      <c r="P96" s="3681"/>
      <c r="Q96" s="3670"/>
      <c r="R96" s="3670"/>
      <c r="S96" s="3670"/>
      <c r="T96" s="3670"/>
      <c r="U96" s="3670"/>
      <c r="V96" s="3670"/>
      <c r="W96" s="3681"/>
      <c r="X96" s="3670"/>
      <c r="Y96" s="3670"/>
      <c r="Z96" s="3670"/>
      <c r="AA96" s="3670"/>
      <c r="AB96" s="3670"/>
      <c r="AC96" s="3670"/>
      <c r="AD96" s="3681"/>
      <c r="AE96" s="3670"/>
      <c r="AF96" s="3670"/>
      <c r="AG96" s="3677"/>
      <c r="AH96" s="1355" t="s">
        <v>824</v>
      </c>
      <c r="AI96" s="1356" t="e">
        <f>+AI95/AI92</f>
        <v>#DIV/0!</v>
      </c>
      <c r="AL96" s="1338">
        <f>+COUNTIF(C94:AG95,"休")</f>
        <v>0</v>
      </c>
    </row>
    <row r="97" spans="2:38" s="1350" customFormat="1">
      <c r="B97" s="3674"/>
      <c r="C97" s="3676"/>
      <c r="D97" s="3671"/>
      <c r="E97" s="3671"/>
      <c r="F97" s="3671"/>
      <c r="G97" s="3671"/>
      <c r="H97" s="3671"/>
      <c r="I97" s="3671"/>
      <c r="J97" s="3671"/>
      <c r="K97" s="3671"/>
      <c r="L97" s="3671"/>
      <c r="M97" s="3671"/>
      <c r="N97" s="3671"/>
      <c r="O97" s="3671"/>
      <c r="P97" s="3671"/>
      <c r="Q97" s="3671"/>
      <c r="R97" s="3671"/>
      <c r="S97" s="3671"/>
      <c r="T97" s="3671"/>
      <c r="U97" s="3671"/>
      <c r="V97" s="3671"/>
      <c r="W97" s="3671"/>
      <c r="X97" s="3671"/>
      <c r="Y97" s="3671"/>
      <c r="Z97" s="3671"/>
      <c r="AA97" s="3671"/>
      <c r="AB97" s="3671"/>
      <c r="AC97" s="3671"/>
      <c r="AD97" s="3671"/>
      <c r="AE97" s="3671"/>
      <c r="AF97" s="3671"/>
      <c r="AG97" s="3678"/>
      <c r="AH97" s="1357" t="s">
        <v>1952</v>
      </c>
      <c r="AI97" s="1358" t="str">
        <f>IF(7&gt;AI92,"対象外",IF(OR(AI96&gt;=0.285,AI95&gt;=AI90),"OK","NG"))</f>
        <v>対象外</v>
      </c>
      <c r="AJ97" s="1353" t="str">
        <f>IF(AI97="対象外","←７日間に満たない期間は達成判定の対象外",IF(AI97="NG","←月単位未達成","←月単位達成"))</f>
        <v>←７日間に満たない期間は達成判定の対象外</v>
      </c>
      <c r="AL97" s="1359" t="str">
        <f>IF(7&gt;AI92,"対象外",IF(AL96&gt;=AI90,"OK","NG"))</f>
        <v>対象外</v>
      </c>
    </row>
    <row r="98" spans="2:38" hidden="1">
      <c r="B98" s="1360" t="s">
        <v>2106</v>
      </c>
      <c r="C98" s="1361" t="e">
        <f t="shared" ref="C98:AG98" si="38">IF(AND(DAY(C90)&gt;=22,DAY(C90)&lt;=28,C91="土"),1,0)</f>
        <v>#VALUE!</v>
      </c>
      <c r="D98" s="1361" t="e">
        <f t="shared" si="38"/>
        <v>#VALUE!</v>
      </c>
      <c r="E98" s="1361" t="e">
        <f t="shared" si="38"/>
        <v>#VALUE!</v>
      </c>
      <c r="F98" s="1361" t="e">
        <f t="shared" si="38"/>
        <v>#VALUE!</v>
      </c>
      <c r="G98" s="1361" t="e">
        <f t="shared" si="38"/>
        <v>#VALUE!</v>
      </c>
      <c r="H98" s="1361" t="e">
        <f t="shared" si="38"/>
        <v>#VALUE!</v>
      </c>
      <c r="I98" s="1361" t="e">
        <f t="shared" si="38"/>
        <v>#VALUE!</v>
      </c>
      <c r="J98" s="1361" t="e">
        <f t="shared" si="38"/>
        <v>#VALUE!</v>
      </c>
      <c r="K98" s="1361" t="e">
        <f t="shared" si="38"/>
        <v>#VALUE!</v>
      </c>
      <c r="L98" s="1361" t="e">
        <f t="shared" si="38"/>
        <v>#VALUE!</v>
      </c>
      <c r="M98" s="1361" t="e">
        <f t="shared" si="38"/>
        <v>#VALUE!</v>
      </c>
      <c r="N98" s="1361" t="e">
        <f t="shared" si="38"/>
        <v>#VALUE!</v>
      </c>
      <c r="O98" s="1361" t="e">
        <f t="shared" si="38"/>
        <v>#VALUE!</v>
      </c>
      <c r="P98" s="1361" t="e">
        <f t="shared" si="38"/>
        <v>#VALUE!</v>
      </c>
      <c r="Q98" s="1361" t="e">
        <f t="shared" si="38"/>
        <v>#VALUE!</v>
      </c>
      <c r="R98" s="1361" t="e">
        <f t="shared" si="38"/>
        <v>#VALUE!</v>
      </c>
      <c r="S98" s="1361" t="e">
        <f t="shared" si="38"/>
        <v>#VALUE!</v>
      </c>
      <c r="T98" s="1361" t="e">
        <f t="shared" si="38"/>
        <v>#VALUE!</v>
      </c>
      <c r="U98" s="1361" t="e">
        <f t="shared" si="38"/>
        <v>#VALUE!</v>
      </c>
      <c r="V98" s="1361" t="e">
        <f t="shared" si="38"/>
        <v>#VALUE!</v>
      </c>
      <c r="W98" s="1361" t="e">
        <f t="shared" si="38"/>
        <v>#VALUE!</v>
      </c>
      <c r="X98" s="1361" t="e">
        <f t="shared" si="38"/>
        <v>#VALUE!</v>
      </c>
      <c r="Y98" s="1361" t="e">
        <f t="shared" si="38"/>
        <v>#VALUE!</v>
      </c>
      <c r="Z98" s="1361" t="e">
        <f t="shared" si="38"/>
        <v>#VALUE!</v>
      </c>
      <c r="AA98" s="1361" t="e">
        <f t="shared" si="38"/>
        <v>#VALUE!</v>
      </c>
      <c r="AB98" s="1361" t="e">
        <f t="shared" si="38"/>
        <v>#VALUE!</v>
      </c>
      <c r="AC98" s="1361" t="e">
        <f t="shared" si="38"/>
        <v>#VALUE!</v>
      </c>
      <c r="AD98" s="1361" t="e">
        <f t="shared" si="38"/>
        <v>#VALUE!</v>
      </c>
      <c r="AE98" s="1361" t="e">
        <f t="shared" si="38"/>
        <v>#VALUE!</v>
      </c>
      <c r="AF98" s="1361" t="e">
        <f t="shared" si="38"/>
        <v>#VALUE!</v>
      </c>
      <c r="AG98" s="1361" t="e">
        <f t="shared" si="38"/>
        <v>#VALUE!</v>
      </c>
      <c r="AH98" s="1362" t="s">
        <v>1980</v>
      </c>
      <c r="AI98" s="1363">
        <f>_xlfn.AGGREGATE(9,6,C98:AG98)</f>
        <v>0</v>
      </c>
      <c r="AJ98" s="1353"/>
    </row>
    <row r="99" spans="2:38" hidden="1">
      <c r="B99" s="1360" t="s">
        <v>2107</v>
      </c>
      <c r="C99" s="1364" t="e">
        <f t="shared" ref="C99:AG99" si="39">IF(AND(DAY(C90)&gt;=22,DAY(C90)&lt;=28,C91="土",OR(C96="休",C96="雨")),1,0)</f>
        <v>#VALUE!</v>
      </c>
      <c r="D99" s="1364" t="e">
        <f t="shared" si="39"/>
        <v>#VALUE!</v>
      </c>
      <c r="E99" s="1364" t="e">
        <f t="shared" si="39"/>
        <v>#VALUE!</v>
      </c>
      <c r="F99" s="1364" t="e">
        <f t="shared" si="39"/>
        <v>#VALUE!</v>
      </c>
      <c r="G99" s="1364" t="e">
        <f t="shared" si="39"/>
        <v>#VALUE!</v>
      </c>
      <c r="H99" s="1364" t="e">
        <f t="shared" si="39"/>
        <v>#VALUE!</v>
      </c>
      <c r="I99" s="1364" t="e">
        <f t="shared" si="39"/>
        <v>#VALUE!</v>
      </c>
      <c r="J99" s="1364" t="e">
        <f t="shared" si="39"/>
        <v>#VALUE!</v>
      </c>
      <c r="K99" s="1364" t="e">
        <f t="shared" si="39"/>
        <v>#VALUE!</v>
      </c>
      <c r="L99" s="1364" t="e">
        <f t="shared" si="39"/>
        <v>#VALUE!</v>
      </c>
      <c r="M99" s="1364" t="e">
        <f t="shared" si="39"/>
        <v>#VALUE!</v>
      </c>
      <c r="N99" s="1364" t="e">
        <f t="shared" si="39"/>
        <v>#VALUE!</v>
      </c>
      <c r="O99" s="1364" t="e">
        <f t="shared" si="39"/>
        <v>#VALUE!</v>
      </c>
      <c r="P99" s="1364" t="e">
        <f t="shared" si="39"/>
        <v>#VALUE!</v>
      </c>
      <c r="Q99" s="1364" t="e">
        <f t="shared" si="39"/>
        <v>#VALUE!</v>
      </c>
      <c r="R99" s="1364" t="e">
        <f t="shared" si="39"/>
        <v>#VALUE!</v>
      </c>
      <c r="S99" s="1364" t="e">
        <f t="shared" si="39"/>
        <v>#VALUE!</v>
      </c>
      <c r="T99" s="1364" t="e">
        <f t="shared" si="39"/>
        <v>#VALUE!</v>
      </c>
      <c r="U99" s="1364" t="e">
        <f t="shared" si="39"/>
        <v>#VALUE!</v>
      </c>
      <c r="V99" s="1364" t="e">
        <f t="shared" si="39"/>
        <v>#VALUE!</v>
      </c>
      <c r="W99" s="1364" t="e">
        <f t="shared" si="39"/>
        <v>#VALUE!</v>
      </c>
      <c r="X99" s="1364" t="e">
        <f t="shared" si="39"/>
        <v>#VALUE!</v>
      </c>
      <c r="Y99" s="1364" t="e">
        <f t="shared" si="39"/>
        <v>#VALUE!</v>
      </c>
      <c r="Z99" s="1364" t="e">
        <f t="shared" si="39"/>
        <v>#VALUE!</v>
      </c>
      <c r="AA99" s="1364" t="e">
        <f t="shared" si="39"/>
        <v>#VALUE!</v>
      </c>
      <c r="AB99" s="1364" t="e">
        <f t="shared" si="39"/>
        <v>#VALUE!</v>
      </c>
      <c r="AC99" s="1364" t="e">
        <f t="shared" si="39"/>
        <v>#VALUE!</v>
      </c>
      <c r="AD99" s="1364" t="e">
        <f t="shared" si="39"/>
        <v>#VALUE!</v>
      </c>
      <c r="AE99" s="1364" t="e">
        <f t="shared" si="39"/>
        <v>#VALUE!</v>
      </c>
      <c r="AF99" s="1364" t="e">
        <f t="shared" si="39"/>
        <v>#VALUE!</v>
      </c>
      <c r="AG99" s="1364" t="e">
        <f t="shared" si="39"/>
        <v>#VALUE!</v>
      </c>
      <c r="AH99" s="1365" t="s">
        <v>1981</v>
      </c>
      <c r="AI99" s="1363">
        <f>_xlfn.AGGREGATE(9,6,C99:AG99)</f>
        <v>0</v>
      </c>
      <c r="AJ99" s="1353"/>
    </row>
    <row r="100" spans="2:38" hidden="1">
      <c r="B100" s="1360" t="s">
        <v>2108</v>
      </c>
      <c r="C100" s="1361" t="e">
        <f>IF(AND(DAY(C90)&gt;=8,DAY(C90)&lt;=14,C91="土"),1,0)</f>
        <v>#VALUE!</v>
      </c>
      <c r="D100" s="1361" t="e">
        <f>IF(AND(DAY(D90)&gt;=8,DAY(D90)&lt;=14,D91="土"),1,0)</f>
        <v>#VALUE!</v>
      </c>
      <c r="E100" s="1361" t="e">
        <f t="shared" ref="E100:AG100" si="40">IF(AND(DAY(E90)&gt;=8,DAY(E90)&lt;=14,E91="土"),1,0)</f>
        <v>#VALUE!</v>
      </c>
      <c r="F100" s="1361" t="e">
        <f t="shared" si="40"/>
        <v>#VALUE!</v>
      </c>
      <c r="G100" s="1361" t="e">
        <f t="shared" si="40"/>
        <v>#VALUE!</v>
      </c>
      <c r="H100" s="1361" t="e">
        <f t="shared" si="40"/>
        <v>#VALUE!</v>
      </c>
      <c r="I100" s="1361" t="e">
        <f t="shared" si="40"/>
        <v>#VALUE!</v>
      </c>
      <c r="J100" s="1361" t="e">
        <f t="shared" si="40"/>
        <v>#VALUE!</v>
      </c>
      <c r="K100" s="1361" t="e">
        <f t="shared" si="40"/>
        <v>#VALUE!</v>
      </c>
      <c r="L100" s="1361" t="e">
        <f t="shared" si="40"/>
        <v>#VALUE!</v>
      </c>
      <c r="M100" s="1361" t="e">
        <f t="shared" si="40"/>
        <v>#VALUE!</v>
      </c>
      <c r="N100" s="1361" t="e">
        <f t="shared" si="40"/>
        <v>#VALUE!</v>
      </c>
      <c r="O100" s="1361" t="e">
        <f t="shared" si="40"/>
        <v>#VALUE!</v>
      </c>
      <c r="P100" s="1361" t="e">
        <f t="shared" si="40"/>
        <v>#VALUE!</v>
      </c>
      <c r="Q100" s="1361" t="e">
        <f t="shared" si="40"/>
        <v>#VALUE!</v>
      </c>
      <c r="R100" s="1361" t="e">
        <f t="shared" si="40"/>
        <v>#VALUE!</v>
      </c>
      <c r="S100" s="1361" t="e">
        <f t="shared" si="40"/>
        <v>#VALUE!</v>
      </c>
      <c r="T100" s="1361" t="e">
        <f t="shared" si="40"/>
        <v>#VALUE!</v>
      </c>
      <c r="U100" s="1361" t="e">
        <f t="shared" si="40"/>
        <v>#VALUE!</v>
      </c>
      <c r="V100" s="1361" t="e">
        <f t="shared" si="40"/>
        <v>#VALUE!</v>
      </c>
      <c r="W100" s="1361" t="e">
        <f t="shared" si="40"/>
        <v>#VALUE!</v>
      </c>
      <c r="X100" s="1361" t="e">
        <f t="shared" si="40"/>
        <v>#VALUE!</v>
      </c>
      <c r="Y100" s="1361" t="e">
        <f t="shared" si="40"/>
        <v>#VALUE!</v>
      </c>
      <c r="Z100" s="1361" t="e">
        <f t="shared" si="40"/>
        <v>#VALUE!</v>
      </c>
      <c r="AA100" s="1361" t="e">
        <f t="shared" si="40"/>
        <v>#VALUE!</v>
      </c>
      <c r="AB100" s="1361" t="e">
        <f t="shared" si="40"/>
        <v>#VALUE!</v>
      </c>
      <c r="AC100" s="1361" t="e">
        <f t="shared" si="40"/>
        <v>#VALUE!</v>
      </c>
      <c r="AD100" s="1361" t="e">
        <f t="shared" si="40"/>
        <v>#VALUE!</v>
      </c>
      <c r="AE100" s="1361" t="e">
        <f t="shared" si="40"/>
        <v>#VALUE!</v>
      </c>
      <c r="AF100" s="1361" t="e">
        <f t="shared" si="40"/>
        <v>#VALUE!</v>
      </c>
      <c r="AG100" s="1361" t="e">
        <f t="shared" si="40"/>
        <v>#VALUE!</v>
      </c>
      <c r="AH100" s="1362" t="s">
        <v>1980</v>
      </c>
      <c r="AI100" s="1363">
        <f>_xlfn.AGGREGATE(9,6,C100:AG100)</f>
        <v>0</v>
      </c>
      <c r="AJ100" s="1353"/>
    </row>
    <row r="101" spans="2:38" hidden="1">
      <c r="B101" s="1360" t="s">
        <v>2109</v>
      </c>
      <c r="C101" s="1364" t="e">
        <f>IF(AND(DAY(C90)&gt;=8,DAY(C90)&lt;=14,C91="土",OR(C96="休",C96="雨")),1,0)</f>
        <v>#VALUE!</v>
      </c>
      <c r="D101" s="1364" t="e">
        <f>IF(AND(DAY(D90)&gt;=8,DAY(D90)&lt;=14,D91="土",OR(D96="休",D96="雨")),1,0)</f>
        <v>#VALUE!</v>
      </c>
      <c r="E101" s="1364" t="e">
        <f t="shared" ref="E101:AG101" si="41">IF(AND(DAY(E90)&gt;=8,DAY(E90)&lt;=14,E91="土",OR(E96="休",E96="雨")),1,0)</f>
        <v>#VALUE!</v>
      </c>
      <c r="F101" s="1364" t="e">
        <f t="shared" si="41"/>
        <v>#VALUE!</v>
      </c>
      <c r="G101" s="1364" t="e">
        <f t="shared" si="41"/>
        <v>#VALUE!</v>
      </c>
      <c r="H101" s="1364" t="e">
        <f t="shared" si="41"/>
        <v>#VALUE!</v>
      </c>
      <c r="I101" s="1364" t="e">
        <f t="shared" si="41"/>
        <v>#VALUE!</v>
      </c>
      <c r="J101" s="1364" t="e">
        <f t="shared" si="41"/>
        <v>#VALUE!</v>
      </c>
      <c r="K101" s="1364" t="e">
        <f t="shared" si="41"/>
        <v>#VALUE!</v>
      </c>
      <c r="L101" s="1364" t="e">
        <f t="shared" si="41"/>
        <v>#VALUE!</v>
      </c>
      <c r="M101" s="1364" t="e">
        <f t="shared" si="41"/>
        <v>#VALUE!</v>
      </c>
      <c r="N101" s="1364" t="e">
        <f t="shared" si="41"/>
        <v>#VALUE!</v>
      </c>
      <c r="O101" s="1364" t="e">
        <f t="shared" si="41"/>
        <v>#VALUE!</v>
      </c>
      <c r="P101" s="1364" t="e">
        <f t="shared" si="41"/>
        <v>#VALUE!</v>
      </c>
      <c r="Q101" s="1364" t="e">
        <f t="shared" si="41"/>
        <v>#VALUE!</v>
      </c>
      <c r="R101" s="1364" t="e">
        <f t="shared" si="41"/>
        <v>#VALUE!</v>
      </c>
      <c r="S101" s="1364" t="e">
        <f t="shared" si="41"/>
        <v>#VALUE!</v>
      </c>
      <c r="T101" s="1364" t="e">
        <f t="shared" si="41"/>
        <v>#VALUE!</v>
      </c>
      <c r="U101" s="1364" t="e">
        <f t="shared" si="41"/>
        <v>#VALUE!</v>
      </c>
      <c r="V101" s="1364" t="e">
        <f t="shared" si="41"/>
        <v>#VALUE!</v>
      </c>
      <c r="W101" s="1364" t="e">
        <f t="shared" si="41"/>
        <v>#VALUE!</v>
      </c>
      <c r="X101" s="1364" t="e">
        <f t="shared" si="41"/>
        <v>#VALUE!</v>
      </c>
      <c r="Y101" s="1364" t="e">
        <f t="shared" si="41"/>
        <v>#VALUE!</v>
      </c>
      <c r="Z101" s="1364" t="e">
        <f t="shared" si="41"/>
        <v>#VALUE!</v>
      </c>
      <c r="AA101" s="1364" t="e">
        <f t="shared" si="41"/>
        <v>#VALUE!</v>
      </c>
      <c r="AB101" s="1364" t="e">
        <f t="shared" si="41"/>
        <v>#VALUE!</v>
      </c>
      <c r="AC101" s="1364" t="e">
        <f t="shared" si="41"/>
        <v>#VALUE!</v>
      </c>
      <c r="AD101" s="1364" t="e">
        <f t="shared" si="41"/>
        <v>#VALUE!</v>
      </c>
      <c r="AE101" s="1364" t="e">
        <f t="shared" si="41"/>
        <v>#VALUE!</v>
      </c>
      <c r="AF101" s="1364" t="e">
        <f t="shared" si="41"/>
        <v>#VALUE!</v>
      </c>
      <c r="AG101" s="1364" t="e">
        <f t="shared" si="41"/>
        <v>#VALUE!</v>
      </c>
      <c r="AH101" s="1365" t="s">
        <v>1981</v>
      </c>
      <c r="AI101" s="1363">
        <f>_xlfn.AGGREGATE(9,6,C101:AG101)</f>
        <v>0</v>
      </c>
      <c r="AJ101" s="1353"/>
    </row>
    <row r="102" spans="2:38" s="1350" customFormat="1">
      <c r="B102" s="1374"/>
      <c r="C102" s="1374"/>
      <c r="D102" s="1374"/>
      <c r="E102" s="1374"/>
      <c r="F102" s="1374"/>
      <c r="G102" s="1374"/>
      <c r="H102" s="1374"/>
      <c r="I102" s="1374"/>
      <c r="J102" s="1374"/>
      <c r="K102" s="1374"/>
      <c r="L102" s="1374"/>
      <c r="M102" s="1374"/>
      <c r="N102" s="1374"/>
      <c r="O102" s="1374"/>
      <c r="P102" s="1374"/>
      <c r="Q102" s="1374"/>
      <c r="R102" s="1374"/>
      <c r="S102" s="1374"/>
      <c r="T102" s="1374"/>
      <c r="U102" s="1374"/>
      <c r="V102" s="1374"/>
      <c r="W102" s="1374"/>
      <c r="X102" s="1374"/>
      <c r="Y102" s="1374"/>
      <c r="Z102" s="1374"/>
      <c r="AA102" s="1374"/>
      <c r="AB102" s="1374"/>
      <c r="AC102" s="1374"/>
      <c r="AD102" s="1374"/>
      <c r="AE102" s="1374"/>
      <c r="AF102" s="1374"/>
      <c r="AG102" s="1374"/>
      <c r="AI102" s="1374"/>
      <c r="AL102" s="1373"/>
    </row>
    <row r="103" spans="2:38" hidden="1">
      <c r="C103" s="1317" t="e">
        <f>YEAR(C106)</f>
        <v>#VALUE!</v>
      </c>
      <c r="D103" s="1317" t="e">
        <f>MONTH(C106)</f>
        <v>#VALUE!</v>
      </c>
    </row>
    <row r="104" spans="2:38">
      <c r="B104" s="1322" t="s">
        <v>1940</v>
      </c>
      <c r="C104" s="3679" t="e">
        <f>C106</f>
        <v>#VALUE!</v>
      </c>
      <c r="D104" s="3641"/>
      <c r="E104" s="3641"/>
      <c r="F104" s="3641"/>
      <c r="G104" s="3641"/>
      <c r="H104" s="3641"/>
      <c r="I104" s="3641"/>
      <c r="J104" s="3641"/>
      <c r="K104" s="3641"/>
      <c r="L104" s="3641"/>
      <c r="M104" s="3641"/>
      <c r="N104" s="3641"/>
      <c r="O104" s="3641"/>
      <c r="P104" s="3641"/>
      <c r="Q104" s="3641"/>
      <c r="R104" s="3641"/>
      <c r="S104" s="3641"/>
      <c r="T104" s="3641"/>
      <c r="U104" s="3641"/>
      <c r="V104" s="3641"/>
      <c r="W104" s="3641"/>
      <c r="X104" s="3641"/>
      <c r="Y104" s="3641"/>
      <c r="Z104" s="3641"/>
      <c r="AA104" s="3641"/>
      <c r="AB104" s="3641"/>
      <c r="AC104" s="3641"/>
      <c r="AD104" s="3641"/>
      <c r="AE104" s="3641"/>
      <c r="AF104" s="3641"/>
      <c r="AG104" s="3641"/>
      <c r="AH104" s="3641"/>
      <c r="AI104" s="3642"/>
    </row>
    <row r="105" spans="2:38" hidden="1">
      <c r="B105" s="1367"/>
      <c r="C105" s="1346" t="e">
        <f>DATE($C103,$D103,1)</f>
        <v>#VALUE!</v>
      </c>
      <c r="D105" s="1346" t="e">
        <f t="shared" ref="D105:AG105" si="42">C105+1</f>
        <v>#VALUE!</v>
      </c>
      <c r="E105" s="1346" t="e">
        <f t="shared" si="42"/>
        <v>#VALUE!</v>
      </c>
      <c r="F105" s="1346" t="e">
        <f t="shared" si="42"/>
        <v>#VALUE!</v>
      </c>
      <c r="G105" s="1346" t="e">
        <f t="shared" si="42"/>
        <v>#VALUE!</v>
      </c>
      <c r="H105" s="1346" t="e">
        <f t="shared" si="42"/>
        <v>#VALUE!</v>
      </c>
      <c r="I105" s="1346" t="e">
        <f t="shared" si="42"/>
        <v>#VALUE!</v>
      </c>
      <c r="J105" s="1346" t="e">
        <f t="shared" si="42"/>
        <v>#VALUE!</v>
      </c>
      <c r="K105" s="1346" t="e">
        <f t="shared" si="42"/>
        <v>#VALUE!</v>
      </c>
      <c r="L105" s="1346" t="e">
        <f t="shared" si="42"/>
        <v>#VALUE!</v>
      </c>
      <c r="M105" s="1346" t="e">
        <f t="shared" si="42"/>
        <v>#VALUE!</v>
      </c>
      <c r="N105" s="1346" t="e">
        <f t="shared" si="42"/>
        <v>#VALUE!</v>
      </c>
      <c r="O105" s="1346" t="e">
        <f t="shared" si="42"/>
        <v>#VALUE!</v>
      </c>
      <c r="P105" s="1346" t="e">
        <f t="shared" si="42"/>
        <v>#VALUE!</v>
      </c>
      <c r="Q105" s="1346" t="e">
        <f t="shared" si="42"/>
        <v>#VALUE!</v>
      </c>
      <c r="R105" s="1346" t="e">
        <f t="shared" si="42"/>
        <v>#VALUE!</v>
      </c>
      <c r="S105" s="1346" t="e">
        <f t="shared" si="42"/>
        <v>#VALUE!</v>
      </c>
      <c r="T105" s="1346" t="e">
        <f t="shared" si="42"/>
        <v>#VALUE!</v>
      </c>
      <c r="U105" s="1346" t="e">
        <f t="shared" si="42"/>
        <v>#VALUE!</v>
      </c>
      <c r="V105" s="1346" t="e">
        <f t="shared" si="42"/>
        <v>#VALUE!</v>
      </c>
      <c r="W105" s="1346" t="e">
        <f t="shared" si="42"/>
        <v>#VALUE!</v>
      </c>
      <c r="X105" s="1346" t="e">
        <f t="shared" si="42"/>
        <v>#VALUE!</v>
      </c>
      <c r="Y105" s="1346" t="e">
        <f t="shared" si="42"/>
        <v>#VALUE!</v>
      </c>
      <c r="Z105" s="1346" t="e">
        <f t="shared" si="42"/>
        <v>#VALUE!</v>
      </c>
      <c r="AA105" s="1346" t="e">
        <f t="shared" si="42"/>
        <v>#VALUE!</v>
      </c>
      <c r="AB105" s="1346" t="e">
        <f t="shared" si="42"/>
        <v>#VALUE!</v>
      </c>
      <c r="AC105" s="1346" t="e">
        <f t="shared" si="42"/>
        <v>#VALUE!</v>
      </c>
      <c r="AD105" s="1346" t="e">
        <f t="shared" si="42"/>
        <v>#VALUE!</v>
      </c>
      <c r="AE105" s="1346" t="e">
        <f t="shared" si="42"/>
        <v>#VALUE!</v>
      </c>
      <c r="AF105" s="1346" t="e">
        <f t="shared" si="42"/>
        <v>#VALUE!</v>
      </c>
      <c r="AG105" s="1346" t="e">
        <f t="shared" si="42"/>
        <v>#VALUE!</v>
      </c>
      <c r="AH105" s="1368"/>
      <c r="AI105" s="1369"/>
    </row>
    <row r="106" spans="2:38">
      <c r="B106" s="1370" t="s">
        <v>1944</v>
      </c>
      <c r="C106" s="1371" t="e">
        <f>IF(EDATE(C89,1)&gt;$G$5,"",EDATE(C89,1))</f>
        <v>#VALUE!</v>
      </c>
      <c r="D106" s="1346" t="e">
        <f t="shared" ref="D106:AG106" si="43">IF(D105&gt;$G$5,"",IF(C106=EOMONTH(DATE($C103,$D103,1),0),"",IF(C106="","",C106+1)))</f>
        <v>#VALUE!</v>
      </c>
      <c r="E106" s="1346" t="e">
        <f t="shared" si="43"/>
        <v>#VALUE!</v>
      </c>
      <c r="F106" s="1346" t="e">
        <f t="shared" si="43"/>
        <v>#VALUE!</v>
      </c>
      <c r="G106" s="1346" t="e">
        <f t="shared" si="43"/>
        <v>#VALUE!</v>
      </c>
      <c r="H106" s="1346" t="e">
        <f t="shared" si="43"/>
        <v>#VALUE!</v>
      </c>
      <c r="I106" s="1346" t="e">
        <f t="shared" si="43"/>
        <v>#VALUE!</v>
      </c>
      <c r="J106" s="1346" t="e">
        <f t="shared" si="43"/>
        <v>#VALUE!</v>
      </c>
      <c r="K106" s="1346" t="e">
        <f t="shared" si="43"/>
        <v>#VALUE!</v>
      </c>
      <c r="L106" s="1346" t="e">
        <f t="shared" si="43"/>
        <v>#VALUE!</v>
      </c>
      <c r="M106" s="1346" t="e">
        <f t="shared" si="43"/>
        <v>#VALUE!</v>
      </c>
      <c r="N106" s="1346" t="e">
        <f t="shared" si="43"/>
        <v>#VALUE!</v>
      </c>
      <c r="O106" s="1346" t="e">
        <f t="shared" si="43"/>
        <v>#VALUE!</v>
      </c>
      <c r="P106" s="1346" t="e">
        <f t="shared" si="43"/>
        <v>#VALUE!</v>
      </c>
      <c r="Q106" s="1346" t="e">
        <f t="shared" si="43"/>
        <v>#VALUE!</v>
      </c>
      <c r="R106" s="1346" t="e">
        <f t="shared" si="43"/>
        <v>#VALUE!</v>
      </c>
      <c r="S106" s="1346" t="e">
        <f t="shared" si="43"/>
        <v>#VALUE!</v>
      </c>
      <c r="T106" s="1346" t="e">
        <f t="shared" si="43"/>
        <v>#VALUE!</v>
      </c>
      <c r="U106" s="1346" t="e">
        <f t="shared" si="43"/>
        <v>#VALUE!</v>
      </c>
      <c r="V106" s="1346" t="e">
        <f t="shared" si="43"/>
        <v>#VALUE!</v>
      </c>
      <c r="W106" s="1346" t="e">
        <f t="shared" si="43"/>
        <v>#VALUE!</v>
      </c>
      <c r="X106" s="1346" t="e">
        <f t="shared" si="43"/>
        <v>#VALUE!</v>
      </c>
      <c r="Y106" s="1346" t="e">
        <f t="shared" si="43"/>
        <v>#VALUE!</v>
      </c>
      <c r="Z106" s="1346" t="e">
        <f t="shared" si="43"/>
        <v>#VALUE!</v>
      </c>
      <c r="AA106" s="1346" t="e">
        <f t="shared" si="43"/>
        <v>#VALUE!</v>
      </c>
      <c r="AB106" s="1346" t="e">
        <f t="shared" si="43"/>
        <v>#VALUE!</v>
      </c>
      <c r="AC106" s="1346" t="e">
        <f t="shared" si="43"/>
        <v>#VALUE!</v>
      </c>
      <c r="AD106" s="1346" t="e">
        <f t="shared" si="43"/>
        <v>#VALUE!</v>
      </c>
      <c r="AE106" s="1346" t="e">
        <f t="shared" si="43"/>
        <v>#VALUE!</v>
      </c>
      <c r="AF106" s="1346" t="e">
        <f t="shared" si="43"/>
        <v>#VALUE!</v>
      </c>
      <c r="AG106" s="1346" t="e">
        <f t="shared" si="43"/>
        <v>#VALUE!</v>
      </c>
      <c r="AH106" s="1347" t="s">
        <v>1978</v>
      </c>
      <c r="AI106" s="1348">
        <f>+COUNTIFS(C107:AG107,"土",C108:AG108,"")+COUNTIFS(C107:AG107,"日",C108:AG108,"")</f>
        <v>0</v>
      </c>
    </row>
    <row r="107" spans="2:38" s="1350" customFormat="1">
      <c r="B107" s="1372" t="s">
        <v>820</v>
      </c>
      <c r="C107" s="1349" t="str">
        <f>IFERROR(TEXT(WEEKDAY(+C106),"aaa"),"")</f>
        <v/>
      </c>
      <c r="D107" s="1349" t="str">
        <f t="shared" ref="D107:AG107" si="44">IFERROR(TEXT(WEEKDAY(+D106),"aaa"),"")</f>
        <v/>
      </c>
      <c r="E107" s="1349" t="str">
        <f t="shared" si="44"/>
        <v/>
      </c>
      <c r="F107" s="1349" t="str">
        <f t="shared" si="44"/>
        <v/>
      </c>
      <c r="G107" s="1349" t="str">
        <f t="shared" si="44"/>
        <v/>
      </c>
      <c r="H107" s="1349" t="str">
        <f t="shared" si="44"/>
        <v/>
      </c>
      <c r="I107" s="1349" t="str">
        <f t="shared" si="44"/>
        <v/>
      </c>
      <c r="J107" s="1349" t="str">
        <f t="shared" si="44"/>
        <v/>
      </c>
      <c r="K107" s="1349" t="str">
        <f t="shared" si="44"/>
        <v/>
      </c>
      <c r="L107" s="1349" t="str">
        <f t="shared" si="44"/>
        <v/>
      </c>
      <c r="M107" s="1349" t="str">
        <f t="shared" si="44"/>
        <v/>
      </c>
      <c r="N107" s="1349" t="str">
        <f t="shared" si="44"/>
        <v/>
      </c>
      <c r="O107" s="1349" t="str">
        <f t="shared" si="44"/>
        <v/>
      </c>
      <c r="P107" s="1349" t="str">
        <f t="shared" si="44"/>
        <v/>
      </c>
      <c r="Q107" s="1349" t="str">
        <f t="shared" si="44"/>
        <v/>
      </c>
      <c r="R107" s="1349" t="str">
        <f t="shared" si="44"/>
        <v/>
      </c>
      <c r="S107" s="1349" t="str">
        <f t="shared" si="44"/>
        <v/>
      </c>
      <c r="T107" s="1349" t="str">
        <f t="shared" si="44"/>
        <v/>
      </c>
      <c r="U107" s="1349" t="str">
        <f t="shared" si="44"/>
        <v/>
      </c>
      <c r="V107" s="1349" t="str">
        <f t="shared" si="44"/>
        <v/>
      </c>
      <c r="W107" s="1349" t="str">
        <f t="shared" si="44"/>
        <v/>
      </c>
      <c r="X107" s="1349" t="str">
        <f t="shared" si="44"/>
        <v/>
      </c>
      <c r="Y107" s="1349" t="str">
        <f t="shared" si="44"/>
        <v/>
      </c>
      <c r="Z107" s="1349" t="str">
        <f t="shared" si="44"/>
        <v/>
      </c>
      <c r="AA107" s="1349" t="str">
        <f t="shared" si="44"/>
        <v/>
      </c>
      <c r="AB107" s="1349" t="str">
        <f t="shared" si="44"/>
        <v/>
      </c>
      <c r="AC107" s="1349" t="str">
        <f t="shared" si="44"/>
        <v/>
      </c>
      <c r="AD107" s="1349" t="str">
        <f t="shared" si="44"/>
        <v/>
      </c>
      <c r="AE107" s="1349" t="str">
        <f t="shared" si="44"/>
        <v/>
      </c>
      <c r="AF107" s="1349" t="str">
        <f t="shared" si="44"/>
        <v/>
      </c>
      <c r="AG107" s="1349" t="str">
        <f t="shared" si="44"/>
        <v/>
      </c>
      <c r="AH107" s="1347" t="s">
        <v>1979</v>
      </c>
      <c r="AI107" s="1348">
        <f>+COUNTIF(C108:AG108,"夏休")+COUNTIF(C108:AG108,"冬休")+COUNTIF(C108:AG108,"中止")</f>
        <v>0</v>
      </c>
      <c r="AL107" s="1373"/>
    </row>
    <row r="108" spans="2:38" s="1350" customFormat="1" ht="13.5" customHeight="1">
      <c r="B108" s="3643" t="s">
        <v>1948</v>
      </c>
      <c r="C108" s="3645"/>
      <c r="D108" s="3640"/>
      <c r="E108" s="3640"/>
      <c r="F108" s="3640"/>
      <c r="G108" s="3640"/>
      <c r="H108" s="3640"/>
      <c r="I108" s="3640"/>
      <c r="J108" s="3640"/>
      <c r="K108" s="3640"/>
      <c r="L108" s="3640"/>
      <c r="M108" s="3640"/>
      <c r="N108" s="3640"/>
      <c r="O108" s="3640"/>
      <c r="P108" s="3640"/>
      <c r="Q108" s="3640"/>
      <c r="R108" s="3640"/>
      <c r="S108" s="3640"/>
      <c r="T108" s="3640"/>
      <c r="U108" s="3640"/>
      <c r="V108" s="3640"/>
      <c r="W108" s="3640"/>
      <c r="X108" s="3640"/>
      <c r="Y108" s="3640"/>
      <c r="Z108" s="3640"/>
      <c r="AA108" s="3640"/>
      <c r="AB108" s="3640"/>
      <c r="AC108" s="3640"/>
      <c r="AD108" s="3640"/>
      <c r="AE108" s="3640"/>
      <c r="AF108" s="3640"/>
      <c r="AG108" s="3667"/>
      <c r="AH108" s="1351" t="s">
        <v>821</v>
      </c>
      <c r="AI108" s="1352">
        <f>COUNT(C106:AG106)-AI107</f>
        <v>0</v>
      </c>
      <c r="AL108" s="1373"/>
    </row>
    <row r="109" spans="2:38" s="1350" customFormat="1" ht="13.5" customHeight="1">
      <c r="B109" s="3644"/>
      <c r="C109" s="3645"/>
      <c r="D109" s="3640"/>
      <c r="E109" s="3640"/>
      <c r="F109" s="3640"/>
      <c r="G109" s="3640"/>
      <c r="H109" s="3640"/>
      <c r="I109" s="3640"/>
      <c r="J109" s="3640"/>
      <c r="K109" s="3640"/>
      <c r="L109" s="3640"/>
      <c r="M109" s="3640"/>
      <c r="N109" s="3640"/>
      <c r="O109" s="3640"/>
      <c r="P109" s="3640"/>
      <c r="Q109" s="3640"/>
      <c r="R109" s="3640"/>
      <c r="S109" s="3640"/>
      <c r="T109" s="3640"/>
      <c r="U109" s="3640"/>
      <c r="V109" s="3640"/>
      <c r="W109" s="3640"/>
      <c r="X109" s="3640"/>
      <c r="Y109" s="3640"/>
      <c r="Z109" s="3640"/>
      <c r="AA109" s="3640"/>
      <c r="AB109" s="3640"/>
      <c r="AC109" s="3640"/>
      <c r="AD109" s="3640"/>
      <c r="AE109" s="3640"/>
      <c r="AF109" s="3640"/>
      <c r="AG109" s="3667"/>
      <c r="AH109" s="1351" t="s">
        <v>822</v>
      </c>
      <c r="AI109" s="1352">
        <f>+COUNTIF(C110:AG111,"休")</f>
        <v>0</v>
      </c>
      <c r="AJ109" s="1353" t="e">
        <f>IF(AI110&gt;0.285,"",IF(AI109&lt;AI106,"←計画日数が足りません",""))</f>
        <v>#DIV/0!</v>
      </c>
      <c r="AL109" s="1373"/>
    </row>
    <row r="110" spans="2:38" s="1350" customFormat="1" ht="13.5" customHeight="1">
      <c r="B110" s="3668" t="s">
        <v>815</v>
      </c>
      <c r="C110" s="3669"/>
      <c r="D110" s="3666"/>
      <c r="E110" s="3666"/>
      <c r="F110" s="3666"/>
      <c r="G110" s="3670"/>
      <c r="H110" s="3666"/>
      <c r="I110" s="3666"/>
      <c r="J110" s="3666"/>
      <c r="K110" s="3666"/>
      <c r="L110" s="3666"/>
      <c r="M110" s="3666"/>
      <c r="N110" s="3670"/>
      <c r="O110" s="3666"/>
      <c r="P110" s="3666"/>
      <c r="Q110" s="3666"/>
      <c r="R110" s="3666"/>
      <c r="S110" s="3666"/>
      <c r="T110" s="3666"/>
      <c r="U110" s="3670"/>
      <c r="V110" s="3666"/>
      <c r="W110" s="3666"/>
      <c r="X110" s="3666"/>
      <c r="Y110" s="3666"/>
      <c r="Z110" s="3666"/>
      <c r="AA110" s="3666"/>
      <c r="AB110" s="3670"/>
      <c r="AC110" s="3666"/>
      <c r="AD110" s="3666"/>
      <c r="AE110" s="3666"/>
      <c r="AF110" s="3666"/>
      <c r="AG110" s="3672"/>
      <c r="AH110" s="1351" t="s">
        <v>823</v>
      </c>
      <c r="AI110" s="1354" t="e">
        <f>+AI109/AI108</f>
        <v>#DIV/0!</v>
      </c>
      <c r="AL110" s="1373"/>
    </row>
    <row r="111" spans="2:38" s="1350" customFormat="1">
      <c r="B111" s="3668"/>
      <c r="C111" s="3669"/>
      <c r="D111" s="3666"/>
      <c r="E111" s="3666"/>
      <c r="F111" s="3666"/>
      <c r="G111" s="3670"/>
      <c r="H111" s="3666"/>
      <c r="I111" s="3666"/>
      <c r="J111" s="3666"/>
      <c r="K111" s="3666"/>
      <c r="L111" s="3666"/>
      <c r="M111" s="3666"/>
      <c r="N111" s="3670"/>
      <c r="O111" s="3666"/>
      <c r="P111" s="3666"/>
      <c r="Q111" s="3666"/>
      <c r="R111" s="3666"/>
      <c r="S111" s="3666"/>
      <c r="T111" s="3666"/>
      <c r="U111" s="3670"/>
      <c r="V111" s="3666"/>
      <c r="W111" s="3666"/>
      <c r="X111" s="3666"/>
      <c r="Y111" s="3666"/>
      <c r="Z111" s="3666"/>
      <c r="AA111" s="3666"/>
      <c r="AB111" s="3670"/>
      <c r="AC111" s="3666"/>
      <c r="AD111" s="3666"/>
      <c r="AE111" s="3666"/>
      <c r="AF111" s="3666"/>
      <c r="AG111" s="3672"/>
      <c r="AH111" s="1351" t="s">
        <v>812</v>
      </c>
      <c r="AI111" s="1352">
        <f>+COUNTA(C112:AG113)</f>
        <v>0</v>
      </c>
      <c r="AL111" s="1373"/>
    </row>
    <row r="112" spans="2:38" s="1350" customFormat="1">
      <c r="B112" s="3673" t="s">
        <v>817</v>
      </c>
      <c r="C112" s="3675"/>
      <c r="D112" s="3670"/>
      <c r="E112" s="3670"/>
      <c r="F112" s="3670"/>
      <c r="G112" s="3681"/>
      <c r="H112" s="3670"/>
      <c r="I112" s="3670"/>
      <c r="J112" s="3670"/>
      <c r="K112" s="3670"/>
      <c r="L112" s="3670"/>
      <c r="M112" s="3670"/>
      <c r="N112" s="3681"/>
      <c r="O112" s="3670"/>
      <c r="P112" s="3670"/>
      <c r="Q112" s="3670"/>
      <c r="R112" s="3670"/>
      <c r="S112" s="3670"/>
      <c r="T112" s="3670"/>
      <c r="U112" s="3681"/>
      <c r="V112" s="3670"/>
      <c r="W112" s="3670"/>
      <c r="X112" s="3670"/>
      <c r="Y112" s="3670"/>
      <c r="Z112" s="3670"/>
      <c r="AA112" s="3670"/>
      <c r="AB112" s="3681"/>
      <c r="AC112" s="3670"/>
      <c r="AD112" s="3670"/>
      <c r="AE112" s="3670"/>
      <c r="AF112" s="3670"/>
      <c r="AG112" s="3677"/>
      <c r="AH112" s="1355" t="s">
        <v>824</v>
      </c>
      <c r="AI112" s="1356" t="e">
        <f>+AI111/AI108</f>
        <v>#DIV/0!</v>
      </c>
      <c r="AL112" s="1338">
        <f>+COUNTIF(C110:AG111,"休")</f>
        <v>0</v>
      </c>
    </row>
    <row r="113" spans="2:38" s="1350" customFormat="1">
      <c r="B113" s="3674"/>
      <c r="C113" s="3676"/>
      <c r="D113" s="3671"/>
      <c r="E113" s="3671"/>
      <c r="F113" s="3671"/>
      <c r="G113" s="3671"/>
      <c r="H113" s="3671"/>
      <c r="I113" s="3671"/>
      <c r="J113" s="3671"/>
      <c r="K113" s="3671"/>
      <c r="L113" s="3671"/>
      <c r="M113" s="3671"/>
      <c r="N113" s="3671"/>
      <c r="O113" s="3671"/>
      <c r="P113" s="3671"/>
      <c r="Q113" s="3671"/>
      <c r="R113" s="3671"/>
      <c r="S113" s="3671"/>
      <c r="T113" s="3671"/>
      <c r="U113" s="3671"/>
      <c r="V113" s="3671"/>
      <c r="W113" s="3671"/>
      <c r="X113" s="3671"/>
      <c r="Y113" s="3671"/>
      <c r="Z113" s="3671"/>
      <c r="AA113" s="3671"/>
      <c r="AB113" s="3671"/>
      <c r="AC113" s="3671"/>
      <c r="AD113" s="3671"/>
      <c r="AE113" s="3671"/>
      <c r="AF113" s="3671"/>
      <c r="AG113" s="3678"/>
      <c r="AH113" s="1357" t="s">
        <v>1952</v>
      </c>
      <c r="AI113" s="1358" t="str">
        <f>IF(7&gt;AI108,"対象外",IF(OR(AI112&gt;=0.285,AI111&gt;=AI106),"OK","NG"))</f>
        <v>対象外</v>
      </c>
      <c r="AJ113" s="1353" t="str">
        <f>IF(AI113="対象外","←７日間に満たない期間は達成判定の対象外",IF(AI113="NG","←月単位未達成","←月単位達成"))</f>
        <v>←７日間に満たない期間は達成判定の対象外</v>
      </c>
      <c r="AL113" s="1359" t="str">
        <f>IF(7&gt;AI108,"対象外",IF(AL112&gt;=AI106,"OK","NG"))</f>
        <v>対象外</v>
      </c>
    </row>
    <row r="114" spans="2:38" hidden="1">
      <c r="B114" s="1360" t="s">
        <v>2106</v>
      </c>
      <c r="C114" s="1361" t="e">
        <f t="shared" ref="C114:AG114" si="45">IF(AND(DAY(C106)&gt;=22,DAY(C106)&lt;=28,C107="土"),1,0)</f>
        <v>#VALUE!</v>
      </c>
      <c r="D114" s="1361" t="e">
        <f t="shared" si="45"/>
        <v>#VALUE!</v>
      </c>
      <c r="E114" s="1361" t="e">
        <f t="shared" si="45"/>
        <v>#VALUE!</v>
      </c>
      <c r="F114" s="1361" t="e">
        <f t="shared" si="45"/>
        <v>#VALUE!</v>
      </c>
      <c r="G114" s="1361" t="e">
        <f t="shared" si="45"/>
        <v>#VALUE!</v>
      </c>
      <c r="H114" s="1361" t="e">
        <f t="shared" si="45"/>
        <v>#VALUE!</v>
      </c>
      <c r="I114" s="1361" t="e">
        <f t="shared" si="45"/>
        <v>#VALUE!</v>
      </c>
      <c r="J114" s="1361" t="e">
        <f t="shared" si="45"/>
        <v>#VALUE!</v>
      </c>
      <c r="K114" s="1361" t="e">
        <f t="shared" si="45"/>
        <v>#VALUE!</v>
      </c>
      <c r="L114" s="1361" t="e">
        <f t="shared" si="45"/>
        <v>#VALUE!</v>
      </c>
      <c r="M114" s="1361" t="e">
        <f t="shared" si="45"/>
        <v>#VALUE!</v>
      </c>
      <c r="N114" s="1361" t="e">
        <f t="shared" si="45"/>
        <v>#VALUE!</v>
      </c>
      <c r="O114" s="1361" t="e">
        <f t="shared" si="45"/>
        <v>#VALUE!</v>
      </c>
      <c r="P114" s="1361" t="e">
        <f t="shared" si="45"/>
        <v>#VALUE!</v>
      </c>
      <c r="Q114" s="1361" t="e">
        <f t="shared" si="45"/>
        <v>#VALUE!</v>
      </c>
      <c r="R114" s="1361" t="e">
        <f t="shared" si="45"/>
        <v>#VALUE!</v>
      </c>
      <c r="S114" s="1361" t="e">
        <f t="shared" si="45"/>
        <v>#VALUE!</v>
      </c>
      <c r="T114" s="1361" t="e">
        <f t="shared" si="45"/>
        <v>#VALUE!</v>
      </c>
      <c r="U114" s="1361" t="e">
        <f t="shared" si="45"/>
        <v>#VALUE!</v>
      </c>
      <c r="V114" s="1361" t="e">
        <f t="shared" si="45"/>
        <v>#VALUE!</v>
      </c>
      <c r="W114" s="1361" t="e">
        <f t="shared" si="45"/>
        <v>#VALUE!</v>
      </c>
      <c r="X114" s="1361" t="e">
        <f t="shared" si="45"/>
        <v>#VALUE!</v>
      </c>
      <c r="Y114" s="1361" t="e">
        <f t="shared" si="45"/>
        <v>#VALUE!</v>
      </c>
      <c r="Z114" s="1361" t="e">
        <f t="shared" si="45"/>
        <v>#VALUE!</v>
      </c>
      <c r="AA114" s="1361" t="e">
        <f t="shared" si="45"/>
        <v>#VALUE!</v>
      </c>
      <c r="AB114" s="1361" t="e">
        <f t="shared" si="45"/>
        <v>#VALUE!</v>
      </c>
      <c r="AC114" s="1361" t="e">
        <f t="shared" si="45"/>
        <v>#VALUE!</v>
      </c>
      <c r="AD114" s="1361" t="e">
        <f t="shared" si="45"/>
        <v>#VALUE!</v>
      </c>
      <c r="AE114" s="1361" t="e">
        <f t="shared" si="45"/>
        <v>#VALUE!</v>
      </c>
      <c r="AF114" s="1361" t="e">
        <f t="shared" si="45"/>
        <v>#VALUE!</v>
      </c>
      <c r="AG114" s="1361" t="e">
        <f t="shared" si="45"/>
        <v>#VALUE!</v>
      </c>
      <c r="AH114" s="1362" t="s">
        <v>1980</v>
      </c>
      <c r="AI114" s="1363">
        <f>_xlfn.AGGREGATE(9,6,C114:AG114)</f>
        <v>0</v>
      </c>
      <c r="AJ114" s="1353"/>
    </row>
    <row r="115" spans="2:38" hidden="1">
      <c r="B115" s="1360" t="s">
        <v>2107</v>
      </c>
      <c r="C115" s="1364" t="e">
        <f t="shared" ref="C115:AG115" si="46">IF(AND(DAY(C106)&gt;=22,DAY(C106)&lt;=28,C107="土",OR(C112="休",C112="雨")),1,0)</f>
        <v>#VALUE!</v>
      </c>
      <c r="D115" s="1364" t="e">
        <f t="shared" si="46"/>
        <v>#VALUE!</v>
      </c>
      <c r="E115" s="1364" t="e">
        <f t="shared" si="46"/>
        <v>#VALUE!</v>
      </c>
      <c r="F115" s="1364" t="e">
        <f t="shared" si="46"/>
        <v>#VALUE!</v>
      </c>
      <c r="G115" s="1364" t="e">
        <f t="shared" si="46"/>
        <v>#VALUE!</v>
      </c>
      <c r="H115" s="1364" t="e">
        <f t="shared" si="46"/>
        <v>#VALUE!</v>
      </c>
      <c r="I115" s="1364" t="e">
        <f t="shared" si="46"/>
        <v>#VALUE!</v>
      </c>
      <c r="J115" s="1364" t="e">
        <f t="shared" si="46"/>
        <v>#VALUE!</v>
      </c>
      <c r="K115" s="1364" t="e">
        <f t="shared" si="46"/>
        <v>#VALUE!</v>
      </c>
      <c r="L115" s="1364" t="e">
        <f t="shared" si="46"/>
        <v>#VALUE!</v>
      </c>
      <c r="M115" s="1364" t="e">
        <f t="shared" si="46"/>
        <v>#VALUE!</v>
      </c>
      <c r="N115" s="1364" t="e">
        <f t="shared" si="46"/>
        <v>#VALUE!</v>
      </c>
      <c r="O115" s="1364" t="e">
        <f t="shared" si="46"/>
        <v>#VALUE!</v>
      </c>
      <c r="P115" s="1364" t="e">
        <f t="shared" si="46"/>
        <v>#VALUE!</v>
      </c>
      <c r="Q115" s="1364" t="e">
        <f t="shared" si="46"/>
        <v>#VALUE!</v>
      </c>
      <c r="R115" s="1364" t="e">
        <f t="shared" si="46"/>
        <v>#VALUE!</v>
      </c>
      <c r="S115" s="1364" t="e">
        <f t="shared" si="46"/>
        <v>#VALUE!</v>
      </c>
      <c r="T115" s="1364" t="e">
        <f t="shared" si="46"/>
        <v>#VALUE!</v>
      </c>
      <c r="U115" s="1364" t="e">
        <f t="shared" si="46"/>
        <v>#VALUE!</v>
      </c>
      <c r="V115" s="1364" t="e">
        <f t="shared" si="46"/>
        <v>#VALUE!</v>
      </c>
      <c r="W115" s="1364" t="e">
        <f t="shared" si="46"/>
        <v>#VALUE!</v>
      </c>
      <c r="X115" s="1364" t="e">
        <f t="shared" si="46"/>
        <v>#VALUE!</v>
      </c>
      <c r="Y115" s="1364" t="e">
        <f t="shared" si="46"/>
        <v>#VALUE!</v>
      </c>
      <c r="Z115" s="1364" t="e">
        <f t="shared" si="46"/>
        <v>#VALUE!</v>
      </c>
      <c r="AA115" s="1364" t="e">
        <f t="shared" si="46"/>
        <v>#VALUE!</v>
      </c>
      <c r="AB115" s="1364" t="e">
        <f t="shared" si="46"/>
        <v>#VALUE!</v>
      </c>
      <c r="AC115" s="1364" t="e">
        <f t="shared" si="46"/>
        <v>#VALUE!</v>
      </c>
      <c r="AD115" s="1364" t="e">
        <f t="shared" si="46"/>
        <v>#VALUE!</v>
      </c>
      <c r="AE115" s="1364" t="e">
        <f t="shared" si="46"/>
        <v>#VALUE!</v>
      </c>
      <c r="AF115" s="1364" t="e">
        <f t="shared" si="46"/>
        <v>#VALUE!</v>
      </c>
      <c r="AG115" s="1364" t="e">
        <f t="shared" si="46"/>
        <v>#VALUE!</v>
      </c>
      <c r="AH115" s="1365" t="s">
        <v>1981</v>
      </c>
      <c r="AI115" s="1363">
        <f>_xlfn.AGGREGATE(9,6,C115:AG115)</f>
        <v>0</v>
      </c>
      <c r="AJ115" s="1353"/>
    </row>
    <row r="116" spans="2:38" hidden="1">
      <c r="B116" s="1360" t="s">
        <v>2108</v>
      </c>
      <c r="C116" s="1361" t="e">
        <f>IF(AND(DAY(C106)&gt;=8,DAY(C106)&lt;=14,C107="土"),1,0)</f>
        <v>#VALUE!</v>
      </c>
      <c r="D116" s="1361" t="e">
        <f>IF(AND(DAY(D106)&gt;=8,DAY(D106)&lt;=14,D107="土"),1,0)</f>
        <v>#VALUE!</v>
      </c>
      <c r="E116" s="1361" t="e">
        <f t="shared" ref="E116:AG116" si="47">IF(AND(DAY(E106)&gt;=8,DAY(E106)&lt;=14,E107="土"),1,0)</f>
        <v>#VALUE!</v>
      </c>
      <c r="F116" s="1361" t="e">
        <f t="shared" si="47"/>
        <v>#VALUE!</v>
      </c>
      <c r="G116" s="1361" t="e">
        <f t="shared" si="47"/>
        <v>#VALUE!</v>
      </c>
      <c r="H116" s="1361" t="e">
        <f t="shared" si="47"/>
        <v>#VALUE!</v>
      </c>
      <c r="I116" s="1361" t="e">
        <f t="shared" si="47"/>
        <v>#VALUE!</v>
      </c>
      <c r="J116" s="1361" t="e">
        <f t="shared" si="47"/>
        <v>#VALUE!</v>
      </c>
      <c r="K116" s="1361" t="e">
        <f t="shared" si="47"/>
        <v>#VALUE!</v>
      </c>
      <c r="L116" s="1361" t="e">
        <f t="shared" si="47"/>
        <v>#VALUE!</v>
      </c>
      <c r="M116" s="1361" t="e">
        <f t="shared" si="47"/>
        <v>#VALUE!</v>
      </c>
      <c r="N116" s="1361" t="e">
        <f t="shared" si="47"/>
        <v>#VALUE!</v>
      </c>
      <c r="O116" s="1361" t="e">
        <f t="shared" si="47"/>
        <v>#VALUE!</v>
      </c>
      <c r="P116" s="1361" t="e">
        <f t="shared" si="47"/>
        <v>#VALUE!</v>
      </c>
      <c r="Q116" s="1361" t="e">
        <f t="shared" si="47"/>
        <v>#VALUE!</v>
      </c>
      <c r="R116" s="1361" t="e">
        <f t="shared" si="47"/>
        <v>#VALUE!</v>
      </c>
      <c r="S116" s="1361" t="e">
        <f t="shared" si="47"/>
        <v>#VALUE!</v>
      </c>
      <c r="T116" s="1361" t="e">
        <f t="shared" si="47"/>
        <v>#VALUE!</v>
      </c>
      <c r="U116" s="1361" t="e">
        <f t="shared" si="47"/>
        <v>#VALUE!</v>
      </c>
      <c r="V116" s="1361" t="e">
        <f t="shared" si="47"/>
        <v>#VALUE!</v>
      </c>
      <c r="W116" s="1361" t="e">
        <f t="shared" si="47"/>
        <v>#VALUE!</v>
      </c>
      <c r="X116" s="1361" t="e">
        <f t="shared" si="47"/>
        <v>#VALUE!</v>
      </c>
      <c r="Y116" s="1361" t="e">
        <f t="shared" si="47"/>
        <v>#VALUE!</v>
      </c>
      <c r="Z116" s="1361" t="e">
        <f t="shared" si="47"/>
        <v>#VALUE!</v>
      </c>
      <c r="AA116" s="1361" t="e">
        <f t="shared" si="47"/>
        <v>#VALUE!</v>
      </c>
      <c r="AB116" s="1361" t="e">
        <f t="shared" si="47"/>
        <v>#VALUE!</v>
      </c>
      <c r="AC116" s="1361" t="e">
        <f t="shared" si="47"/>
        <v>#VALUE!</v>
      </c>
      <c r="AD116" s="1361" t="e">
        <f t="shared" si="47"/>
        <v>#VALUE!</v>
      </c>
      <c r="AE116" s="1361" t="e">
        <f t="shared" si="47"/>
        <v>#VALUE!</v>
      </c>
      <c r="AF116" s="1361" t="e">
        <f t="shared" si="47"/>
        <v>#VALUE!</v>
      </c>
      <c r="AG116" s="1361" t="e">
        <f t="shared" si="47"/>
        <v>#VALUE!</v>
      </c>
      <c r="AH116" s="1362" t="s">
        <v>1980</v>
      </c>
      <c r="AI116" s="1363">
        <f>_xlfn.AGGREGATE(9,6,C116:AG116)</f>
        <v>0</v>
      </c>
      <c r="AJ116" s="1353"/>
    </row>
    <row r="117" spans="2:38" hidden="1">
      <c r="B117" s="1360" t="s">
        <v>2109</v>
      </c>
      <c r="C117" s="1364" t="e">
        <f>IF(AND(DAY(C106)&gt;=8,DAY(C106)&lt;=14,C107="土",OR(C112="休",C112="雨")),1,0)</f>
        <v>#VALUE!</v>
      </c>
      <c r="D117" s="1364" t="e">
        <f>IF(AND(DAY(D106)&gt;=8,DAY(D106)&lt;=14,D107="土",OR(D112="休",D112="雨")),1,0)</f>
        <v>#VALUE!</v>
      </c>
      <c r="E117" s="1364" t="e">
        <f t="shared" ref="E117:AG117" si="48">IF(AND(DAY(E106)&gt;=8,DAY(E106)&lt;=14,E107="土",OR(E112="休",E112="雨")),1,0)</f>
        <v>#VALUE!</v>
      </c>
      <c r="F117" s="1364" t="e">
        <f t="shared" si="48"/>
        <v>#VALUE!</v>
      </c>
      <c r="G117" s="1364" t="e">
        <f t="shared" si="48"/>
        <v>#VALUE!</v>
      </c>
      <c r="H117" s="1364" t="e">
        <f t="shared" si="48"/>
        <v>#VALUE!</v>
      </c>
      <c r="I117" s="1364" t="e">
        <f t="shared" si="48"/>
        <v>#VALUE!</v>
      </c>
      <c r="J117" s="1364" t="e">
        <f t="shared" si="48"/>
        <v>#VALUE!</v>
      </c>
      <c r="K117" s="1364" t="e">
        <f t="shared" si="48"/>
        <v>#VALUE!</v>
      </c>
      <c r="L117" s="1364" t="e">
        <f t="shared" si="48"/>
        <v>#VALUE!</v>
      </c>
      <c r="M117" s="1364" t="e">
        <f t="shared" si="48"/>
        <v>#VALUE!</v>
      </c>
      <c r="N117" s="1364" t="e">
        <f t="shared" si="48"/>
        <v>#VALUE!</v>
      </c>
      <c r="O117" s="1364" t="e">
        <f t="shared" si="48"/>
        <v>#VALUE!</v>
      </c>
      <c r="P117" s="1364" t="e">
        <f t="shared" si="48"/>
        <v>#VALUE!</v>
      </c>
      <c r="Q117" s="1364" t="e">
        <f t="shared" si="48"/>
        <v>#VALUE!</v>
      </c>
      <c r="R117" s="1364" t="e">
        <f t="shared" si="48"/>
        <v>#VALUE!</v>
      </c>
      <c r="S117" s="1364" t="e">
        <f t="shared" si="48"/>
        <v>#VALUE!</v>
      </c>
      <c r="T117" s="1364" t="e">
        <f t="shared" si="48"/>
        <v>#VALUE!</v>
      </c>
      <c r="U117" s="1364" t="e">
        <f t="shared" si="48"/>
        <v>#VALUE!</v>
      </c>
      <c r="V117" s="1364" t="e">
        <f t="shared" si="48"/>
        <v>#VALUE!</v>
      </c>
      <c r="W117" s="1364" t="e">
        <f t="shared" si="48"/>
        <v>#VALUE!</v>
      </c>
      <c r="X117" s="1364" t="e">
        <f t="shared" si="48"/>
        <v>#VALUE!</v>
      </c>
      <c r="Y117" s="1364" t="e">
        <f t="shared" si="48"/>
        <v>#VALUE!</v>
      </c>
      <c r="Z117" s="1364" t="e">
        <f t="shared" si="48"/>
        <v>#VALUE!</v>
      </c>
      <c r="AA117" s="1364" t="e">
        <f t="shared" si="48"/>
        <v>#VALUE!</v>
      </c>
      <c r="AB117" s="1364" t="e">
        <f t="shared" si="48"/>
        <v>#VALUE!</v>
      </c>
      <c r="AC117" s="1364" t="e">
        <f t="shared" si="48"/>
        <v>#VALUE!</v>
      </c>
      <c r="AD117" s="1364" t="e">
        <f t="shared" si="48"/>
        <v>#VALUE!</v>
      </c>
      <c r="AE117" s="1364" t="e">
        <f t="shared" si="48"/>
        <v>#VALUE!</v>
      </c>
      <c r="AF117" s="1364" t="e">
        <f t="shared" si="48"/>
        <v>#VALUE!</v>
      </c>
      <c r="AG117" s="1364" t="e">
        <f t="shared" si="48"/>
        <v>#VALUE!</v>
      </c>
      <c r="AH117" s="1365" t="s">
        <v>1981</v>
      </c>
      <c r="AI117" s="1363">
        <f>_xlfn.AGGREGATE(9,6,C117:AG117)</f>
        <v>0</v>
      </c>
      <c r="AJ117" s="1353"/>
    </row>
    <row r="118" spans="2:38" s="1350" customFormat="1">
      <c r="B118" s="1374"/>
      <c r="C118" s="1374"/>
      <c r="D118" s="1374"/>
      <c r="E118" s="1374"/>
      <c r="F118" s="1374"/>
      <c r="G118" s="1374"/>
      <c r="H118" s="1374"/>
      <c r="I118" s="1374"/>
      <c r="J118" s="1374"/>
      <c r="K118" s="1374"/>
      <c r="L118" s="1374"/>
      <c r="M118" s="1374"/>
      <c r="N118" s="1374"/>
      <c r="O118" s="1374"/>
      <c r="P118" s="1374"/>
      <c r="Q118" s="1374"/>
      <c r="R118" s="1374"/>
      <c r="S118" s="1374"/>
      <c r="T118" s="1374"/>
      <c r="U118" s="1374"/>
      <c r="V118" s="1374"/>
      <c r="W118" s="1374"/>
      <c r="X118" s="1374"/>
      <c r="Y118" s="1374"/>
      <c r="Z118" s="1374"/>
      <c r="AA118" s="1374"/>
      <c r="AB118" s="1374"/>
      <c r="AC118" s="1374"/>
      <c r="AD118" s="1374"/>
      <c r="AE118" s="1374"/>
      <c r="AF118" s="1374"/>
      <c r="AG118" s="1374"/>
      <c r="AI118" s="1374"/>
      <c r="AL118" s="1373"/>
    </row>
    <row r="119" spans="2:38" hidden="1">
      <c r="C119" s="1317" t="e">
        <f>YEAR(C122)</f>
        <v>#VALUE!</v>
      </c>
      <c r="D119" s="1317" t="e">
        <f>MONTH(C122)</f>
        <v>#VALUE!</v>
      </c>
    </row>
    <row r="120" spans="2:38">
      <c r="B120" s="1322" t="s">
        <v>1940</v>
      </c>
      <c r="C120" s="3679" t="e">
        <f>C122</f>
        <v>#VALUE!</v>
      </c>
      <c r="D120" s="3641"/>
      <c r="E120" s="3641"/>
      <c r="F120" s="3641"/>
      <c r="G120" s="3641"/>
      <c r="H120" s="3641"/>
      <c r="I120" s="3641"/>
      <c r="J120" s="3641"/>
      <c r="K120" s="3641"/>
      <c r="L120" s="3641"/>
      <c r="M120" s="3641"/>
      <c r="N120" s="3641"/>
      <c r="O120" s="3641"/>
      <c r="P120" s="3641"/>
      <c r="Q120" s="3641"/>
      <c r="R120" s="3641"/>
      <c r="S120" s="3641"/>
      <c r="T120" s="3641"/>
      <c r="U120" s="3641"/>
      <c r="V120" s="3641"/>
      <c r="W120" s="3641"/>
      <c r="X120" s="3641"/>
      <c r="Y120" s="3641"/>
      <c r="Z120" s="3641"/>
      <c r="AA120" s="3641"/>
      <c r="AB120" s="3641"/>
      <c r="AC120" s="3641"/>
      <c r="AD120" s="3641"/>
      <c r="AE120" s="3641"/>
      <c r="AF120" s="3641"/>
      <c r="AG120" s="3641"/>
      <c r="AH120" s="3641"/>
      <c r="AI120" s="3642"/>
    </row>
    <row r="121" spans="2:38" hidden="1">
      <c r="B121" s="1367"/>
      <c r="C121" s="1346" t="e">
        <f>DATE($C119,$D119,1)</f>
        <v>#VALUE!</v>
      </c>
      <c r="D121" s="1346" t="e">
        <f t="shared" ref="D121:AG121" si="49">C121+1</f>
        <v>#VALUE!</v>
      </c>
      <c r="E121" s="1346" t="e">
        <f t="shared" si="49"/>
        <v>#VALUE!</v>
      </c>
      <c r="F121" s="1346" t="e">
        <f t="shared" si="49"/>
        <v>#VALUE!</v>
      </c>
      <c r="G121" s="1346" t="e">
        <f t="shared" si="49"/>
        <v>#VALUE!</v>
      </c>
      <c r="H121" s="1346" t="e">
        <f t="shared" si="49"/>
        <v>#VALUE!</v>
      </c>
      <c r="I121" s="1346" t="e">
        <f t="shared" si="49"/>
        <v>#VALUE!</v>
      </c>
      <c r="J121" s="1346" t="e">
        <f t="shared" si="49"/>
        <v>#VALUE!</v>
      </c>
      <c r="K121" s="1346" t="e">
        <f t="shared" si="49"/>
        <v>#VALUE!</v>
      </c>
      <c r="L121" s="1346" t="e">
        <f t="shared" si="49"/>
        <v>#VALUE!</v>
      </c>
      <c r="M121" s="1346" t="e">
        <f t="shared" si="49"/>
        <v>#VALUE!</v>
      </c>
      <c r="N121" s="1346" t="e">
        <f t="shared" si="49"/>
        <v>#VALUE!</v>
      </c>
      <c r="O121" s="1346" t="e">
        <f t="shared" si="49"/>
        <v>#VALUE!</v>
      </c>
      <c r="P121" s="1346" t="e">
        <f t="shared" si="49"/>
        <v>#VALUE!</v>
      </c>
      <c r="Q121" s="1346" t="e">
        <f t="shared" si="49"/>
        <v>#VALUE!</v>
      </c>
      <c r="R121" s="1346" t="e">
        <f t="shared" si="49"/>
        <v>#VALUE!</v>
      </c>
      <c r="S121" s="1346" t="e">
        <f t="shared" si="49"/>
        <v>#VALUE!</v>
      </c>
      <c r="T121" s="1346" t="e">
        <f t="shared" si="49"/>
        <v>#VALUE!</v>
      </c>
      <c r="U121" s="1346" t="e">
        <f t="shared" si="49"/>
        <v>#VALUE!</v>
      </c>
      <c r="V121" s="1346" t="e">
        <f t="shared" si="49"/>
        <v>#VALUE!</v>
      </c>
      <c r="W121" s="1346" t="e">
        <f t="shared" si="49"/>
        <v>#VALUE!</v>
      </c>
      <c r="X121" s="1346" t="e">
        <f t="shared" si="49"/>
        <v>#VALUE!</v>
      </c>
      <c r="Y121" s="1346" t="e">
        <f t="shared" si="49"/>
        <v>#VALUE!</v>
      </c>
      <c r="Z121" s="1346" t="e">
        <f t="shared" si="49"/>
        <v>#VALUE!</v>
      </c>
      <c r="AA121" s="1346" t="e">
        <f t="shared" si="49"/>
        <v>#VALUE!</v>
      </c>
      <c r="AB121" s="1346" t="e">
        <f t="shared" si="49"/>
        <v>#VALUE!</v>
      </c>
      <c r="AC121" s="1346" t="e">
        <f t="shared" si="49"/>
        <v>#VALUE!</v>
      </c>
      <c r="AD121" s="1346" t="e">
        <f t="shared" si="49"/>
        <v>#VALUE!</v>
      </c>
      <c r="AE121" s="1346" t="e">
        <f t="shared" si="49"/>
        <v>#VALUE!</v>
      </c>
      <c r="AF121" s="1346" t="e">
        <f t="shared" si="49"/>
        <v>#VALUE!</v>
      </c>
      <c r="AG121" s="1346" t="e">
        <f t="shared" si="49"/>
        <v>#VALUE!</v>
      </c>
      <c r="AH121" s="1368"/>
      <c r="AI121" s="1369"/>
    </row>
    <row r="122" spans="2:38">
      <c r="B122" s="1370" t="s">
        <v>1944</v>
      </c>
      <c r="C122" s="1371" t="e">
        <f>IF(EDATE(C105,1)&gt;$G$5,"",EDATE(C105,1))</f>
        <v>#VALUE!</v>
      </c>
      <c r="D122" s="1346" t="e">
        <f t="shared" ref="D122:AG122" si="50">IF(D121&gt;$G$5,"",IF(C122=EOMONTH(DATE($C119,$D119,1),0),"",IF(C122="","",C122+1)))</f>
        <v>#VALUE!</v>
      </c>
      <c r="E122" s="1346" t="e">
        <f t="shared" si="50"/>
        <v>#VALUE!</v>
      </c>
      <c r="F122" s="1346" t="e">
        <f t="shared" si="50"/>
        <v>#VALUE!</v>
      </c>
      <c r="G122" s="1346" t="e">
        <f t="shared" si="50"/>
        <v>#VALUE!</v>
      </c>
      <c r="H122" s="1346" t="e">
        <f t="shared" si="50"/>
        <v>#VALUE!</v>
      </c>
      <c r="I122" s="1346" t="e">
        <f t="shared" si="50"/>
        <v>#VALUE!</v>
      </c>
      <c r="J122" s="1346" t="e">
        <f t="shared" si="50"/>
        <v>#VALUE!</v>
      </c>
      <c r="K122" s="1346" t="e">
        <f t="shared" si="50"/>
        <v>#VALUE!</v>
      </c>
      <c r="L122" s="1346" t="e">
        <f t="shared" si="50"/>
        <v>#VALUE!</v>
      </c>
      <c r="M122" s="1346" t="e">
        <f t="shared" si="50"/>
        <v>#VALUE!</v>
      </c>
      <c r="N122" s="1346" t="e">
        <f t="shared" si="50"/>
        <v>#VALUE!</v>
      </c>
      <c r="O122" s="1346" t="e">
        <f t="shared" si="50"/>
        <v>#VALUE!</v>
      </c>
      <c r="P122" s="1346" t="e">
        <f t="shared" si="50"/>
        <v>#VALUE!</v>
      </c>
      <c r="Q122" s="1346" t="e">
        <f t="shared" si="50"/>
        <v>#VALUE!</v>
      </c>
      <c r="R122" s="1346" t="e">
        <f t="shared" si="50"/>
        <v>#VALUE!</v>
      </c>
      <c r="S122" s="1346" t="e">
        <f t="shared" si="50"/>
        <v>#VALUE!</v>
      </c>
      <c r="T122" s="1346" t="e">
        <f t="shared" si="50"/>
        <v>#VALUE!</v>
      </c>
      <c r="U122" s="1346" t="e">
        <f t="shared" si="50"/>
        <v>#VALUE!</v>
      </c>
      <c r="V122" s="1346" t="e">
        <f t="shared" si="50"/>
        <v>#VALUE!</v>
      </c>
      <c r="W122" s="1346" t="e">
        <f t="shared" si="50"/>
        <v>#VALUE!</v>
      </c>
      <c r="X122" s="1346" t="e">
        <f t="shared" si="50"/>
        <v>#VALUE!</v>
      </c>
      <c r="Y122" s="1346" t="e">
        <f t="shared" si="50"/>
        <v>#VALUE!</v>
      </c>
      <c r="Z122" s="1346" t="e">
        <f t="shared" si="50"/>
        <v>#VALUE!</v>
      </c>
      <c r="AA122" s="1346" t="e">
        <f t="shared" si="50"/>
        <v>#VALUE!</v>
      </c>
      <c r="AB122" s="1346" t="e">
        <f t="shared" si="50"/>
        <v>#VALUE!</v>
      </c>
      <c r="AC122" s="1346" t="e">
        <f t="shared" si="50"/>
        <v>#VALUE!</v>
      </c>
      <c r="AD122" s="1346" t="e">
        <f t="shared" si="50"/>
        <v>#VALUE!</v>
      </c>
      <c r="AE122" s="1346" t="e">
        <f t="shared" si="50"/>
        <v>#VALUE!</v>
      </c>
      <c r="AF122" s="1346" t="e">
        <f t="shared" si="50"/>
        <v>#VALUE!</v>
      </c>
      <c r="AG122" s="1346" t="e">
        <f t="shared" si="50"/>
        <v>#VALUE!</v>
      </c>
      <c r="AH122" s="1347" t="s">
        <v>1978</v>
      </c>
      <c r="AI122" s="1348">
        <f>+COUNTIFS(C123:AG123,"土",C124:AG124,"")+COUNTIFS(C123:AG123,"日",C124:AG124,"")</f>
        <v>0</v>
      </c>
    </row>
    <row r="123" spans="2:38" s="1350" customFormat="1">
      <c r="B123" s="1372" t="s">
        <v>820</v>
      </c>
      <c r="C123" s="1349" t="str">
        <f>IFERROR(TEXT(WEEKDAY(+C122),"aaa"),"")</f>
        <v/>
      </c>
      <c r="D123" s="1349" t="str">
        <f t="shared" ref="D123:AG123" si="51">IFERROR(TEXT(WEEKDAY(+D122),"aaa"),"")</f>
        <v/>
      </c>
      <c r="E123" s="1349" t="str">
        <f t="shared" si="51"/>
        <v/>
      </c>
      <c r="F123" s="1349" t="str">
        <f t="shared" si="51"/>
        <v/>
      </c>
      <c r="G123" s="1349" t="str">
        <f t="shared" si="51"/>
        <v/>
      </c>
      <c r="H123" s="1349" t="str">
        <f t="shared" si="51"/>
        <v/>
      </c>
      <c r="I123" s="1349" t="str">
        <f t="shared" si="51"/>
        <v/>
      </c>
      <c r="J123" s="1349" t="str">
        <f t="shared" si="51"/>
        <v/>
      </c>
      <c r="K123" s="1349" t="str">
        <f t="shared" si="51"/>
        <v/>
      </c>
      <c r="L123" s="1349" t="str">
        <f t="shared" si="51"/>
        <v/>
      </c>
      <c r="M123" s="1349" t="str">
        <f t="shared" si="51"/>
        <v/>
      </c>
      <c r="N123" s="1349" t="str">
        <f t="shared" si="51"/>
        <v/>
      </c>
      <c r="O123" s="1349" t="str">
        <f t="shared" si="51"/>
        <v/>
      </c>
      <c r="P123" s="1349" t="str">
        <f t="shared" si="51"/>
        <v/>
      </c>
      <c r="Q123" s="1349" t="str">
        <f t="shared" si="51"/>
        <v/>
      </c>
      <c r="R123" s="1349" t="str">
        <f t="shared" si="51"/>
        <v/>
      </c>
      <c r="S123" s="1349" t="str">
        <f t="shared" si="51"/>
        <v/>
      </c>
      <c r="T123" s="1349" t="str">
        <f t="shared" si="51"/>
        <v/>
      </c>
      <c r="U123" s="1349" t="str">
        <f t="shared" si="51"/>
        <v/>
      </c>
      <c r="V123" s="1349" t="str">
        <f t="shared" si="51"/>
        <v/>
      </c>
      <c r="W123" s="1349" t="str">
        <f t="shared" si="51"/>
        <v/>
      </c>
      <c r="X123" s="1349" t="str">
        <f t="shared" si="51"/>
        <v/>
      </c>
      <c r="Y123" s="1349" t="str">
        <f t="shared" si="51"/>
        <v/>
      </c>
      <c r="Z123" s="1349" t="str">
        <f t="shared" si="51"/>
        <v/>
      </c>
      <c r="AA123" s="1349" t="str">
        <f t="shared" si="51"/>
        <v/>
      </c>
      <c r="AB123" s="1349" t="str">
        <f t="shared" si="51"/>
        <v/>
      </c>
      <c r="AC123" s="1349" t="str">
        <f t="shared" si="51"/>
        <v/>
      </c>
      <c r="AD123" s="1349" t="str">
        <f t="shared" si="51"/>
        <v/>
      </c>
      <c r="AE123" s="1349" t="str">
        <f t="shared" si="51"/>
        <v/>
      </c>
      <c r="AF123" s="1349" t="str">
        <f t="shared" si="51"/>
        <v/>
      </c>
      <c r="AG123" s="1349" t="str">
        <f t="shared" si="51"/>
        <v/>
      </c>
      <c r="AH123" s="1347" t="s">
        <v>1979</v>
      </c>
      <c r="AI123" s="1348">
        <f>+COUNTIF(C124:AG124,"夏休")+COUNTIF(C124:AG124,"冬休")+COUNTIF(C124:AG124,"中止")</f>
        <v>0</v>
      </c>
      <c r="AL123" s="1373"/>
    </row>
    <row r="124" spans="2:38" s="1350" customFormat="1" ht="13.5" customHeight="1">
      <c r="B124" s="3643" t="s">
        <v>1948</v>
      </c>
      <c r="C124" s="3645"/>
      <c r="D124" s="3640"/>
      <c r="E124" s="3640"/>
      <c r="F124" s="3640"/>
      <c r="G124" s="3640"/>
      <c r="H124" s="3640"/>
      <c r="I124" s="3640"/>
      <c r="J124" s="3640"/>
      <c r="K124" s="3640"/>
      <c r="L124" s="3640"/>
      <c r="M124" s="3640"/>
      <c r="N124" s="3640"/>
      <c r="O124" s="3640"/>
      <c r="P124" s="3640"/>
      <c r="Q124" s="3640"/>
      <c r="R124" s="3640"/>
      <c r="S124" s="3640"/>
      <c r="T124" s="3640"/>
      <c r="U124" s="3640"/>
      <c r="V124" s="3640"/>
      <c r="W124" s="3640"/>
      <c r="X124" s="3640"/>
      <c r="Y124" s="3640"/>
      <c r="Z124" s="3640"/>
      <c r="AA124" s="3640"/>
      <c r="AB124" s="3640"/>
      <c r="AC124" s="3640"/>
      <c r="AD124" s="3640"/>
      <c r="AE124" s="3640"/>
      <c r="AF124" s="3640"/>
      <c r="AG124" s="3667"/>
      <c r="AH124" s="1351" t="s">
        <v>821</v>
      </c>
      <c r="AI124" s="1352">
        <f>COUNT(C122:AG122)-AI123</f>
        <v>0</v>
      </c>
      <c r="AL124" s="1373"/>
    </row>
    <row r="125" spans="2:38" s="1350" customFormat="1" ht="13.5" customHeight="1">
      <c r="B125" s="3644"/>
      <c r="C125" s="3645"/>
      <c r="D125" s="3640"/>
      <c r="E125" s="3640"/>
      <c r="F125" s="3640"/>
      <c r="G125" s="3640"/>
      <c r="H125" s="3640"/>
      <c r="I125" s="3640"/>
      <c r="J125" s="3640"/>
      <c r="K125" s="3640"/>
      <c r="L125" s="3640"/>
      <c r="M125" s="3640"/>
      <c r="N125" s="3640"/>
      <c r="O125" s="3640"/>
      <c r="P125" s="3640"/>
      <c r="Q125" s="3640"/>
      <c r="R125" s="3640"/>
      <c r="S125" s="3640"/>
      <c r="T125" s="3640"/>
      <c r="U125" s="3640"/>
      <c r="V125" s="3640"/>
      <c r="W125" s="3640"/>
      <c r="X125" s="3640"/>
      <c r="Y125" s="3640"/>
      <c r="Z125" s="3640"/>
      <c r="AA125" s="3640"/>
      <c r="AB125" s="3640"/>
      <c r="AC125" s="3640"/>
      <c r="AD125" s="3640"/>
      <c r="AE125" s="3640"/>
      <c r="AF125" s="3640"/>
      <c r="AG125" s="3667"/>
      <c r="AH125" s="1351" t="s">
        <v>822</v>
      </c>
      <c r="AI125" s="1352">
        <f>+COUNTIF(C126:AG127,"休")</f>
        <v>0</v>
      </c>
      <c r="AJ125" s="1353" t="e">
        <f>IF(AI126&gt;0.285,"",IF(AI125&lt;AI122,"←計画日数が足りません",""))</f>
        <v>#DIV/0!</v>
      </c>
      <c r="AL125" s="1373"/>
    </row>
    <row r="126" spans="2:38" s="1350" customFormat="1" ht="13.5" customHeight="1">
      <c r="B126" s="3668" t="s">
        <v>815</v>
      </c>
      <c r="C126" s="3669"/>
      <c r="D126" s="3670"/>
      <c r="E126" s="3666"/>
      <c r="F126" s="3666"/>
      <c r="G126" s="3666"/>
      <c r="H126" s="3666"/>
      <c r="I126" s="3666"/>
      <c r="J126" s="3666"/>
      <c r="K126" s="3670"/>
      <c r="L126" s="3666"/>
      <c r="M126" s="3666"/>
      <c r="N126" s="3666"/>
      <c r="O126" s="3666"/>
      <c r="P126" s="3666"/>
      <c r="Q126" s="3666"/>
      <c r="R126" s="3670"/>
      <c r="S126" s="3666"/>
      <c r="T126" s="3666"/>
      <c r="U126" s="3666"/>
      <c r="V126" s="3666"/>
      <c r="W126" s="3666"/>
      <c r="X126" s="3666"/>
      <c r="Y126" s="3670"/>
      <c r="Z126" s="3666"/>
      <c r="AA126" s="3666"/>
      <c r="AB126" s="3666"/>
      <c r="AC126" s="3666"/>
      <c r="AD126" s="3666"/>
      <c r="AE126" s="3666"/>
      <c r="AF126" s="3666"/>
      <c r="AG126" s="3672"/>
      <c r="AH126" s="1351" t="s">
        <v>823</v>
      </c>
      <c r="AI126" s="1354" t="e">
        <f>+AI125/AI124</f>
        <v>#DIV/0!</v>
      </c>
      <c r="AL126" s="1373"/>
    </row>
    <row r="127" spans="2:38" s="1350" customFormat="1">
      <c r="B127" s="3668"/>
      <c r="C127" s="3669"/>
      <c r="D127" s="3670"/>
      <c r="E127" s="3666"/>
      <c r="F127" s="3666"/>
      <c r="G127" s="3666"/>
      <c r="H127" s="3666"/>
      <c r="I127" s="3666"/>
      <c r="J127" s="3666"/>
      <c r="K127" s="3670"/>
      <c r="L127" s="3666"/>
      <c r="M127" s="3666"/>
      <c r="N127" s="3666"/>
      <c r="O127" s="3666"/>
      <c r="P127" s="3666"/>
      <c r="Q127" s="3666"/>
      <c r="R127" s="3670"/>
      <c r="S127" s="3666"/>
      <c r="T127" s="3666"/>
      <c r="U127" s="3666"/>
      <c r="V127" s="3666"/>
      <c r="W127" s="3666"/>
      <c r="X127" s="3666"/>
      <c r="Y127" s="3670"/>
      <c r="Z127" s="3666"/>
      <c r="AA127" s="3666"/>
      <c r="AB127" s="3666"/>
      <c r="AC127" s="3666"/>
      <c r="AD127" s="3666"/>
      <c r="AE127" s="3666"/>
      <c r="AF127" s="3666"/>
      <c r="AG127" s="3672"/>
      <c r="AH127" s="1351" t="s">
        <v>812</v>
      </c>
      <c r="AI127" s="1352">
        <f>+COUNTA(C128:AG129)</f>
        <v>0</v>
      </c>
      <c r="AL127" s="1373"/>
    </row>
    <row r="128" spans="2:38" s="1350" customFormat="1">
      <c r="B128" s="3673" t="s">
        <v>817</v>
      </c>
      <c r="C128" s="3675"/>
      <c r="D128" s="3681"/>
      <c r="E128" s="3670"/>
      <c r="F128" s="3670"/>
      <c r="G128" s="3670"/>
      <c r="H128" s="3670"/>
      <c r="I128" s="3670"/>
      <c r="J128" s="3670"/>
      <c r="K128" s="3681"/>
      <c r="L128" s="3670"/>
      <c r="M128" s="3670"/>
      <c r="N128" s="3670"/>
      <c r="O128" s="3670"/>
      <c r="P128" s="3670"/>
      <c r="Q128" s="3670"/>
      <c r="R128" s="3681"/>
      <c r="S128" s="3670"/>
      <c r="T128" s="3670"/>
      <c r="U128" s="3670"/>
      <c r="V128" s="3670"/>
      <c r="W128" s="3670"/>
      <c r="X128" s="3670"/>
      <c r="Y128" s="3681"/>
      <c r="Z128" s="3670"/>
      <c r="AA128" s="3670"/>
      <c r="AB128" s="3670"/>
      <c r="AC128" s="3670"/>
      <c r="AD128" s="3670"/>
      <c r="AE128" s="3670"/>
      <c r="AF128" s="3670"/>
      <c r="AG128" s="3677"/>
      <c r="AH128" s="1355" t="s">
        <v>824</v>
      </c>
      <c r="AI128" s="1356" t="e">
        <f>+AI127/AI124</f>
        <v>#DIV/0!</v>
      </c>
      <c r="AL128" s="1338">
        <f>+COUNTIF(C126:AG127,"休")</f>
        <v>0</v>
      </c>
    </row>
    <row r="129" spans="2:38" s="1350" customFormat="1">
      <c r="B129" s="3674"/>
      <c r="C129" s="3676"/>
      <c r="D129" s="3671"/>
      <c r="E129" s="3671"/>
      <c r="F129" s="3671"/>
      <c r="G129" s="3671"/>
      <c r="H129" s="3671"/>
      <c r="I129" s="3671"/>
      <c r="J129" s="3671"/>
      <c r="K129" s="3671"/>
      <c r="L129" s="3671"/>
      <c r="M129" s="3671"/>
      <c r="N129" s="3671"/>
      <c r="O129" s="3671"/>
      <c r="P129" s="3671"/>
      <c r="Q129" s="3671"/>
      <c r="R129" s="3671"/>
      <c r="S129" s="3671"/>
      <c r="T129" s="3671"/>
      <c r="U129" s="3671"/>
      <c r="V129" s="3671"/>
      <c r="W129" s="3671"/>
      <c r="X129" s="3671"/>
      <c r="Y129" s="3671"/>
      <c r="Z129" s="3671"/>
      <c r="AA129" s="3671"/>
      <c r="AB129" s="3671"/>
      <c r="AC129" s="3671"/>
      <c r="AD129" s="3671"/>
      <c r="AE129" s="3671"/>
      <c r="AF129" s="3671"/>
      <c r="AG129" s="3678"/>
      <c r="AH129" s="1357" t="s">
        <v>1952</v>
      </c>
      <c r="AI129" s="1358" t="str">
        <f>IF(7&gt;AI124,"対象外",IF(OR(AI128&gt;=0.285,AI127&gt;=AI122),"OK","NG"))</f>
        <v>対象外</v>
      </c>
      <c r="AJ129" s="1353" t="str">
        <f>IF(AI129="対象外","←７日間に満たない期間は達成判定の対象外",IF(AI129="NG","←月単位未達成","←月単位達成"))</f>
        <v>←７日間に満たない期間は達成判定の対象外</v>
      </c>
      <c r="AL129" s="1359" t="str">
        <f>IF(7&gt;AI124,"対象外",IF(AL128&gt;=AI122,"OK","NG"))</f>
        <v>対象外</v>
      </c>
    </row>
    <row r="130" spans="2:38" hidden="1">
      <c r="B130" s="1360" t="s">
        <v>2106</v>
      </c>
      <c r="C130" s="1361" t="e">
        <f t="shared" ref="C130:AG130" si="52">IF(AND(DAY(C122)&gt;=22,DAY(C122)&lt;=28,C123="土"),1,0)</f>
        <v>#VALUE!</v>
      </c>
      <c r="D130" s="1361" t="e">
        <f t="shared" si="52"/>
        <v>#VALUE!</v>
      </c>
      <c r="E130" s="1361" t="e">
        <f t="shared" si="52"/>
        <v>#VALUE!</v>
      </c>
      <c r="F130" s="1361" t="e">
        <f t="shared" si="52"/>
        <v>#VALUE!</v>
      </c>
      <c r="G130" s="1361" t="e">
        <f t="shared" si="52"/>
        <v>#VALUE!</v>
      </c>
      <c r="H130" s="1361" t="e">
        <f t="shared" si="52"/>
        <v>#VALUE!</v>
      </c>
      <c r="I130" s="1361" t="e">
        <f t="shared" si="52"/>
        <v>#VALUE!</v>
      </c>
      <c r="J130" s="1361" t="e">
        <f t="shared" si="52"/>
        <v>#VALUE!</v>
      </c>
      <c r="K130" s="1361" t="e">
        <f t="shared" si="52"/>
        <v>#VALUE!</v>
      </c>
      <c r="L130" s="1361" t="e">
        <f t="shared" si="52"/>
        <v>#VALUE!</v>
      </c>
      <c r="M130" s="1361" t="e">
        <f t="shared" si="52"/>
        <v>#VALUE!</v>
      </c>
      <c r="N130" s="1361" t="e">
        <f t="shared" si="52"/>
        <v>#VALUE!</v>
      </c>
      <c r="O130" s="1361" t="e">
        <f t="shared" si="52"/>
        <v>#VALUE!</v>
      </c>
      <c r="P130" s="1361" t="e">
        <f t="shared" si="52"/>
        <v>#VALUE!</v>
      </c>
      <c r="Q130" s="1361" t="e">
        <f t="shared" si="52"/>
        <v>#VALUE!</v>
      </c>
      <c r="R130" s="1361" t="e">
        <f t="shared" si="52"/>
        <v>#VALUE!</v>
      </c>
      <c r="S130" s="1361" t="e">
        <f t="shared" si="52"/>
        <v>#VALUE!</v>
      </c>
      <c r="T130" s="1361" t="e">
        <f t="shared" si="52"/>
        <v>#VALUE!</v>
      </c>
      <c r="U130" s="1361" t="e">
        <f t="shared" si="52"/>
        <v>#VALUE!</v>
      </c>
      <c r="V130" s="1361" t="e">
        <f t="shared" si="52"/>
        <v>#VALUE!</v>
      </c>
      <c r="W130" s="1361" t="e">
        <f t="shared" si="52"/>
        <v>#VALUE!</v>
      </c>
      <c r="X130" s="1361" t="e">
        <f t="shared" si="52"/>
        <v>#VALUE!</v>
      </c>
      <c r="Y130" s="1361" t="e">
        <f t="shared" si="52"/>
        <v>#VALUE!</v>
      </c>
      <c r="Z130" s="1361" t="e">
        <f t="shared" si="52"/>
        <v>#VALUE!</v>
      </c>
      <c r="AA130" s="1361" t="e">
        <f t="shared" si="52"/>
        <v>#VALUE!</v>
      </c>
      <c r="AB130" s="1361" t="e">
        <f t="shared" si="52"/>
        <v>#VALUE!</v>
      </c>
      <c r="AC130" s="1361" t="e">
        <f t="shared" si="52"/>
        <v>#VALUE!</v>
      </c>
      <c r="AD130" s="1361" t="e">
        <f t="shared" si="52"/>
        <v>#VALUE!</v>
      </c>
      <c r="AE130" s="1361" t="e">
        <f t="shared" si="52"/>
        <v>#VALUE!</v>
      </c>
      <c r="AF130" s="1361" t="e">
        <f t="shared" si="52"/>
        <v>#VALUE!</v>
      </c>
      <c r="AG130" s="1361" t="e">
        <f t="shared" si="52"/>
        <v>#VALUE!</v>
      </c>
      <c r="AH130" s="1362" t="s">
        <v>1980</v>
      </c>
      <c r="AI130" s="1363">
        <f>_xlfn.AGGREGATE(9,6,C130:AG130)</f>
        <v>0</v>
      </c>
      <c r="AJ130" s="1353"/>
    </row>
    <row r="131" spans="2:38" hidden="1">
      <c r="B131" s="1360" t="s">
        <v>2107</v>
      </c>
      <c r="C131" s="1364" t="e">
        <f t="shared" ref="C131:AG131" si="53">IF(AND(DAY(C122)&gt;=22,DAY(C122)&lt;=28,C123="土",OR(C128="休",C128="雨")),1,0)</f>
        <v>#VALUE!</v>
      </c>
      <c r="D131" s="1364" t="e">
        <f t="shared" si="53"/>
        <v>#VALUE!</v>
      </c>
      <c r="E131" s="1364" t="e">
        <f t="shared" si="53"/>
        <v>#VALUE!</v>
      </c>
      <c r="F131" s="1364" t="e">
        <f t="shared" si="53"/>
        <v>#VALUE!</v>
      </c>
      <c r="G131" s="1364" t="e">
        <f t="shared" si="53"/>
        <v>#VALUE!</v>
      </c>
      <c r="H131" s="1364" t="e">
        <f t="shared" si="53"/>
        <v>#VALUE!</v>
      </c>
      <c r="I131" s="1364" t="e">
        <f t="shared" si="53"/>
        <v>#VALUE!</v>
      </c>
      <c r="J131" s="1364" t="e">
        <f t="shared" si="53"/>
        <v>#VALUE!</v>
      </c>
      <c r="K131" s="1364" t="e">
        <f t="shared" si="53"/>
        <v>#VALUE!</v>
      </c>
      <c r="L131" s="1364" t="e">
        <f t="shared" si="53"/>
        <v>#VALUE!</v>
      </c>
      <c r="M131" s="1364" t="e">
        <f t="shared" si="53"/>
        <v>#VALUE!</v>
      </c>
      <c r="N131" s="1364" t="e">
        <f t="shared" si="53"/>
        <v>#VALUE!</v>
      </c>
      <c r="O131" s="1364" t="e">
        <f t="shared" si="53"/>
        <v>#VALUE!</v>
      </c>
      <c r="P131" s="1364" t="e">
        <f t="shared" si="53"/>
        <v>#VALUE!</v>
      </c>
      <c r="Q131" s="1364" t="e">
        <f t="shared" si="53"/>
        <v>#VALUE!</v>
      </c>
      <c r="R131" s="1364" t="e">
        <f t="shared" si="53"/>
        <v>#VALUE!</v>
      </c>
      <c r="S131" s="1364" t="e">
        <f t="shared" si="53"/>
        <v>#VALUE!</v>
      </c>
      <c r="T131" s="1364" t="e">
        <f t="shared" si="53"/>
        <v>#VALUE!</v>
      </c>
      <c r="U131" s="1364" t="e">
        <f t="shared" si="53"/>
        <v>#VALUE!</v>
      </c>
      <c r="V131" s="1364" t="e">
        <f t="shared" si="53"/>
        <v>#VALUE!</v>
      </c>
      <c r="W131" s="1364" t="e">
        <f t="shared" si="53"/>
        <v>#VALUE!</v>
      </c>
      <c r="X131" s="1364" t="e">
        <f t="shared" si="53"/>
        <v>#VALUE!</v>
      </c>
      <c r="Y131" s="1364" t="e">
        <f t="shared" si="53"/>
        <v>#VALUE!</v>
      </c>
      <c r="Z131" s="1364" t="e">
        <f t="shared" si="53"/>
        <v>#VALUE!</v>
      </c>
      <c r="AA131" s="1364" t="e">
        <f t="shared" si="53"/>
        <v>#VALUE!</v>
      </c>
      <c r="AB131" s="1364" t="e">
        <f t="shared" si="53"/>
        <v>#VALUE!</v>
      </c>
      <c r="AC131" s="1364" t="e">
        <f t="shared" si="53"/>
        <v>#VALUE!</v>
      </c>
      <c r="AD131" s="1364" t="e">
        <f t="shared" si="53"/>
        <v>#VALUE!</v>
      </c>
      <c r="AE131" s="1364" t="e">
        <f t="shared" si="53"/>
        <v>#VALUE!</v>
      </c>
      <c r="AF131" s="1364" t="e">
        <f t="shared" si="53"/>
        <v>#VALUE!</v>
      </c>
      <c r="AG131" s="1364" t="e">
        <f t="shared" si="53"/>
        <v>#VALUE!</v>
      </c>
      <c r="AH131" s="1365" t="s">
        <v>1981</v>
      </c>
      <c r="AI131" s="1363">
        <f>_xlfn.AGGREGATE(9,6,C131:AG131)</f>
        <v>0</v>
      </c>
      <c r="AJ131" s="1353"/>
    </row>
    <row r="132" spans="2:38" hidden="1">
      <c r="B132" s="1360" t="s">
        <v>2108</v>
      </c>
      <c r="C132" s="1361" t="e">
        <f>IF(AND(DAY(C122)&gt;=8,DAY(C122)&lt;=14,C123="土"),1,0)</f>
        <v>#VALUE!</v>
      </c>
      <c r="D132" s="1361" t="e">
        <f>IF(AND(DAY(D122)&gt;=8,DAY(D122)&lt;=14,D123="土"),1,0)</f>
        <v>#VALUE!</v>
      </c>
      <c r="E132" s="1361" t="e">
        <f t="shared" ref="E132:AG132" si="54">IF(AND(DAY(E122)&gt;=8,DAY(E122)&lt;=14,E123="土"),1,0)</f>
        <v>#VALUE!</v>
      </c>
      <c r="F132" s="1361" t="e">
        <f t="shared" si="54"/>
        <v>#VALUE!</v>
      </c>
      <c r="G132" s="1361" t="e">
        <f t="shared" si="54"/>
        <v>#VALUE!</v>
      </c>
      <c r="H132" s="1361" t="e">
        <f t="shared" si="54"/>
        <v>#VALUE!</v>
      </c>
      <c r="I132" s="1361" t="e">
        <f t="shared" si="54"/>
        <v>#VALUE!</v>
      </c>
      <c r="J132" s="1361" t="e">
        <f t="shared" si="54"/>
        <v>#VALUE!</v>
      </c>
      <c r="K132" s="1361" t="e">
        <f t="shared" si="54"/>
        <v>#VALUE!</v>
      </c>
      <c r="L132" s="1361" t="e">
        <f t="shared" si="54"/>
        <v>#VALUE!</v>
      </c>
      <c r="M132" s="1361" t="e">
        <f t="shared" si="54"/>
        <v>#VALUE!</v>
      </c>
      <c r="N132" s="1361" t="e">
        <f t="shared" si="54"/>
        <v>#VALUE!</v>
      </c>
      <c r="O132" s="1361" t="e">
        <f t="shared" si="54"/>
        <v>#VALUE!</v>
      </c>
      <c r="P132" s="1361" t="e">
        <f t="shared" si="54"/>
        <v>#VALUE!</v>
      </c>
      <c r="Q132" s="1361" t="e">
        <f t="shared" si="54"/>
        <v>#VALUE!</v>
      </c>
      <c r="R132" s="1361" t="e">
        <f t="shared" si="54"/>
        <v>#VALUE!</v>
      </c>
      <c r="S132" s="1361" t="e">
        <f t="shared" si="54"/>
        <v>#VALUE!</v>
      </c>
      <c r="T132" s="1361" t="e">
        <f t="shared" si="54"/>
        <v>#VALUE!</v>
      </c>
      <c r="U132" s="1361" t="e">
        <f t="shared" si="54"/>
        <v>#VALUE!</v>
      </c>
      <c r="V132" s="1361" t="e">
        <f t="shared" si="54"/>
        <v>#VALUE!</v>
      </c>
      <c r="W132" s="1361" t="e">
        <f t="shared" si="54"/>
        <v>#VALUE!</v>
      </c>
      <c r="X132" s="1361" t="e">
        <f t="shared" si="54"/>
        <v>#VALUE!</v>
      </c>
      <c r="Y132" s="1361" t="e">
        <f t="shared" si="54"/>
        <v>#VALUE!</v>
      </c>
      <c r="Z132" s="1361" t="e">
        <f t="shared" si="54"/>
        <v>#VALUE!</v>
      </c>
      <c r="AA132" s="1361" t="e">
        <f t="shared" si="54"/>
        <v>#VALUE!</v>
      </c>
      <c r="AB132" s="1361" t="e">
        <f t="shared" si="54"/>
        <v>#VALUE!</v>
      </c>
      <c r="AC132" s="1361" t="e">
        <f t="shared" si="54"/>
        <v>#VALUE!</v>
      </c>
      <c r="AD132" s="1361" t="e">
        <f t="shared" si="54"/>
        <v>#VALUE!</v>
      </c>
      <c r="AE132" s="1361" t="e">
        <f t="shared" si="54"/>
        <v>#VALUE!</v>
      </c>
      <c r="AF132" s="1361" t="e">
        <f t="shared" si="54"/>
        <v>#VALUE!</v>
      </c>
      <c r="AG132" s="1361" t="e">
        <f t="shared" si="54"/>
        <v>#VALUE!</v>
      </c>
      <c r="AH132" s="1362" t="s">
        <v>1980</v>
      </c>
      <c r="AI132" s="1363">
        <f>_xlfn.AGGREGATE(9,6,C132:AG132)</f>
        <v>0</v>
      </c>
      <c r="AJ132" s="1353"/>
    </row>
    <row r="133" spans="2:38" hidden="1">
      <c r="B133" s="1360" t="s">
        <v>2109</v>
      </c>
      <c r="C133" s="1364" t="e">
        <f>IF(AND(DAY(C122)&gt;=8,DAY(C122)&lt;=14,C123="土",OR(C128="休",C128="雨")),1,0)</f>
        <v>#VALUE!</v>
      </c>
      <c r="D133" s="1364" t="e">
        <f>IF(AND(DAY(D122)&gt;=8,DAY(D122)&lt;=14,D123="土",OR(D128="休",D128="雨")),1,0)</f>
        <v>#VALUE!</v>
      </c>
      <c r="E133" s="1364" t="e">
        <f t="shared" ref="E133:AG133" si="55">IF(AND(DAY(E122)&gt;=8,DAY(E122)&lt;=14,E123="土",OR(E128="休",E128="雨")),1,0)</f>
        <v>#VALUE!</v>
      </c>
      <c r="F133" s="1364" t="e">
        <f t="shared" si="55"/>
        <v>#VALUE!</v>
      </c>
      <c r="G133" s="1364" t="e">
        <f t="shared" si="55"/>
        <v>#VALUE!</v>
      </c>
      <c r="H133" s="1364" t="e">
        <f t="shared" si="55"/>
        <v>#VALUE!</v>
      </c>
      <c r="I133" s="1364" t="e">
        <f t="shared" si="55"/>
        <v>#VALUE!</v>
      </c>
      <c r="J133" s="1364" t="e">
        <f t="shared" si="55"/>
        <v>#VALUE!</v>
      </c>
      <c r="K133" s="1364" t="e">
        <f t="shared" si="55"/>
        <v>#VALUE!</v>
      </c>
      <c r="L133" s="1364" t="e">
        <f t="shared" si="55"/>
        <v>#VALUE!</v>
      </c>
      <c r="M133" s="1364" t="e">
        <f t="shared" si="55"/>
        <v>#VALUE!</v>
      </c>
      <c r="N133" s="1364" t="e">
        <f t="shared" si="55"/>
        <v>#VALUE!</v>
      </c>
      <c r="O133" s="1364" t="e">
        <f t="shared" si="55"/>
        <v>#VALUE!</v>
      </c>
      <c r="P133" s="1364" t="e">
        <f t="shared" si="55"/>
        <v>#VALUE!</v>
      </c>
      <c r="Q133" s="1364" t="e">
        <f t="shared" si="55"/>
        <v>#VALUE!</v>
      </c>
      <c r="R133" s="1364" t="e">
        <f t="shared" si="55"/>
        <v>#VALUE!</v>
      </c>
      <c r="S133" s="1364" t="e">
        <f t="shared" si="55"/>
        <v>#VALUE!</v>
      </c>
      <c r="T133" s="1364" t="e">
        <f t="shared" si="55"/>
        <v>#VALUE!</v>
      </c>
      <c r="U133" s="1364" t="e">
        <f t="shared" si="55"/>
        <v>#VALUE!</v>
      </c>
      <c r="V133" s="1364" t="e">
        <f t="shared" si="55"/>
        <v>#VALUE!</v>
      </c>
      <c r="W133" s="1364" t="e">
        <f t="shared" si="55"/>
        <v>#VALUE!</v>
      </c>
      <c r="X133" s="1364" t="e">
        <f t="shared" si="55"/>
        <v>#VALUE!</v>
      </c>
      <c r="Y133" s="1364" t="e">
        <f t="shared" si="55"/>
        <v>#VALUE!</v>
      </c>
      <c r="Z133" s="1364" t="e">
        <f t="shared" si="55"/>
        <v>#VALUE!</v>
      </c>
      <c r="AA133" s="1364" t="e">
        <f t="shared" si="55"/>
        <v>#VALUE!</v>
      </c>
      <c r="AB133" s="1364" t="e">
        <f t="shared" si="55"/>
        <v>#VALUE!</v>
      </c>
      <c r="AC133" s="1364" t="e">
        <f t="shared" si="55"/>
        <v>#VALUE!</v>
      </c>
      <c r="AD133" s="1364" t="e">
        <f t="shared" si="55"/>
        <v>#VALUE!</v>
      </c>
      <c r="AE133" s="1364" t="e">
        <f t="shared" si="55"/>
        <v>#VALUE!</v>
      </c>
      <c r="AF133" s="1364" t="e">
        <f t="shared" si="55"/>
        <v>#VALUE!</v>
      </c>
      <c r="AG133" s="1364" t="e">
        <f t="shared" si="55"/>
        <v>#VALUE!</v>
      </c>
      <c r="AH133" s="1365" t="s">
        <v>1981</v>
      </c>
      <c r="AI133" s="1363">
        <f>_xlfn.AGGREGATE(9,6,C133:AG133)</f>
        <v>0</v>
      </c>
      <c r="AJ133" s="1353"/>
    </row>
    <row r="134" spans="2:38" s="1350" customFormat="1">
      <c r="B134" s="1374"/>
      <c r="C134" s="1374"/>
      <c r="D134" s="1374"/>
      <c r="E134" s="1374"/>
      <c r="F134" s="1374"/>
      <c r="G134" s="1374"/>
      <c r="H134" s="1374"/>
      <c r="I134" s="1374"/>
      <c r="J134" s="1374"/>
      <c r="K134" s="1374"/>
      <c r="L134" s="1374"/>
      <c r="M134" s="1374"/>
      <c r="N134" s="1374"/>
      <c r="O134" s="1374"/>
      <c r="P134" s="1374"/>
      <c r="Q134" s="1374"/>
      <c r="R134" s="1374"/>
      <c r="S134" s="1374"/>
      <c r="T134" s="1374"/>
      <c r="U134" s="1374"/>
      <c r="V134" s="1374"/>
      <c r="W134" s="1374"/>
      <c r="X134" s="1374"/>
      <c r="Y134" s="1374"/>
      <c r="Z134" s="1374"/>
      <c r="AA134" s="1374"/>
      <c r="AB134" s="1374"/>
      <c r="AC134" s="1374"/>
      <c r="AD134" s="1374"/>
      <c r="AE134" s="1374"/>
      <c r="AF134" s="1374"/>
      <c r="AG134" s="1374"/>
      <c r="AI134" s="1374"/>
      <c r="AL134" s="1373"/>
    </row>
    <row r="135" spans="2:38" hidden="1">
      <c r="C135" s="1317" t="e">
        <f>YEAR(C138)</f>
        <v>#VALUE!</v>
      </c>
      <c r="D135" s="1317" t="e">
        <f>MONTH(C138)</f>
        <v>#VALUE!</v>
      </c>
    </row>
    <row r="136" spans="2:38">
      <c r="B136" s="1322" t="s">
        <v>1940</v>
      </c>
      <c r="C136" s="3679" t="e">
        <f>C138</f>
        <v>#VALUE!</v>
      </c>
      <c r="D136" s="3641"/>
      <c r="E136" s="3641"/>
      <c r="F136" s="3641"/>
      <c r="G136" s="3641"/>
      <c r="H136" s="3641"/>
      <c r="I136" s="3641"/>
      <c r="J136" s="3641"/>
      <c r="K136" s="3641"/>
      <c r="L136" s="3641"/>
      <c r="M136" s="3641"/>
      <c r="N136" s="3641"/>
      <c r="O136" s="3641"/>
      <c r="P136" s="3641"/>
      <c r="Q136" s="3641"/>
      <c r="R136" s="3641"/>
      <c r="S136" s="3641"/>
      <c r="T136" s="3641"/>
      <c r="U136" s="3641"/>
      <c r="V136" s="3641"/>
      <c r="W136" s="3641"/>
      <c r="X136" s="3641"/>
      <c r="Y136" s="3641"/>
      <c r="Z136" s="3641"/>
      <c r="AA136" s="3641"/>
      <c r="AB136" s="3641"/>
      <c r="AC136" s="3641"/>
      <c r="AD136" s="3641"/>
      <c r="AE136" s="3641"/>
      <c r="AF136" s="3641"/>
      <c r="AG136" s="3641"/>
      <c r="AH136" s="3641"/>
      <c r="AI136" s="3642"/>
    </row>
    <row r="137" spans="2:38" hidden="1">
      <c r="B137" s="1367"/>
      <c r="C137" s="1346" t="e">
        <f>DATE($C135,$D135,1)</f>
        <v>#VALUE!</v>
      </c>
      <c r="D137" s="1346" t="e">
        <f t="shared" ref="D137:AG137" si="56">C137+1</f>
        <v>#VALUE!</v>
      </c>
      <c r="E137" s="1346" t="e">
        <f t="shared" si="56"/>
        <v>#VALUE!</v>
      </c>
      <c r="F137" s="1346" t="e">
        <f t="shared" si="56"/>
        <v>#VALUE!</v>
      </c>
      <c r="G137" s="1346" t="e">
        <f t="shared" si="56"/>
        <v>#VALUE!</v>
      </c>
      <c r="H137" s="1346" t="e">
        <f t="shared" si="56"/>
        <v>#VALUE!</v>
      </c>
      <c r="I137" s="1346" t="e">
        <f t="shared" si="56"/>
        <v>#VALUE!</v>
      </c>
      <c r="J137" s="1346" t="e">
        <f t="shared" si="56"/>
        <v>#VALUE!</v>
      </c>
      <c r="K137" s="1346" t="e">
        <f t="shared" si="56"/>
        <v>#VALUE!</v>
      </c>
      <c r="L137" s="1346" t="e">
        <f t="shared" si="56"/>
        <v>#VALUE!</v>
      </c>
      <c r="M137" s="1346" t="e">
        <f t="shared" si="56"/>
        <v>#VALUE!</v>
      </c>
      <c r="N137" s="1346" t="e">
        <f t="shared" si="56"/>
        <v>#VALUE!</v>
      </c>
      <c r="O137" s="1346" t="e">
        <f t="shared" si="56"/>
        <v>#VALUE!</v>
      </c>
      <c r="P137" s="1346" t="e">
        <f t="shared" si="56"/>
        <v>#VALUE!</v>
      </c>
      <c r="Q137" s="1346" t="e">
        <f t="shared" si="56"/>
        <v>#VALUE!</v>
      </c>
      <c r="R137" s="1346" t="e">
        <f t="shared" si="56"/>
        <v>#VALUE!</v>
      </c>
      <c r="S137" s="1346" t="e">
        <f t="shared" si="56"/>
        <v>#VALUE!</v>
      </c>
      <c r="T137" s="1346" t="e">
        <f t="shared" si="56"/>
        <v>#VALUE!</v>
      </c>
      <c r="U137" s="1346" t="e">
        <f t="shared" si="56"/>
        <v>#VALUE!</v>
      </c>
      <c r="V137" s="1346" t="e">
        <f t="shared" si="56"/>
        <v>#VALUE!</v>
      </c>
      <c r="W137" s="1346" t="e">
        <f t="shared" si="56"/>
        <v>#VALUE!</v>
      </c>
      <c r="X137" s="1346" t="e">
        <f t="shared" si="56"/>
        <v>#VALUE!</v>
      </c>
      <c r="Y137" s="1346" t="e">
        <f t="shared" si="56"/>
        <v>#VALUE!</v>
      </c>
      <c r="Z137" s="1346" t="e">
        <f t="shared" si="56"/>
        <v>#VALUE!</v>
      </c>
      <c r="AA137" s="1346" t="e">
        <f t="shared" si="56"/>
        <v>#VALUE!</v>
      </c>
      <c r="AB137" s="1346" t="e">
        <f t="shared" si="56"/>
        <v>#VALUE!</v>
      </c>
      <c r="AC137" s="1346" t="e">
        <f t="shared" si="56"/>
        <v>#VALUE!</v>
      </c>
      <c r="AD137" s="1346" t="e">
        <f t="shared" si="56"/>
        <v>#VALUE!</v>
      </c>
      <c r="AE137" s="1346" t="e">
        <f t="shared" si="56"/>
        <v>#VALUE!</v>
      </c>
      <c r="AF137" s="1346" t="e">
        <f t="shared" si="56"/>
        <v>#VALUE!</v>
      </c>
      <c r="AG137" s="1346" t="e">
        <f t="shared" si="56"/>
        <v>#VALUE!</v>
      </c>
      <c r="AH137" s="1368"/>
      <c r="AI137" s="1369"/>
    </row>
    <row r="138" spans="2:38">
      <c r="B138" s="1370" t="s">
        <v>1944</v>
      </c>
      <c r="C138" s="1371" t="e">
        <f>IF(EDATE(C121,1)&gt;$G$5,"",EDATE(C121,1))</f>
        <v>#VALUE!</v>
      </c>
      <c r="D138" s="1346" t="e">
        <f t="shared" ref="D138:AG138" si="57">IF(D137&gt;$G$5,"",IF(C138=EOMONTH(DATE($C135,$D135,1),0),"",IF(C138="","",C138+1)))</f>
        <v>#VALUE!</v>
      </c>
      <c r="E138" s="1346" t="e">
        <f t="shared" si="57"/>
        <v>#VALUE!</v>
      </c>
      <c r="F138" s="1346" t="e">
        <f t="shared" si="57"/>
        <v>#VALUE!</v>
      </c>
      <c r="G138" s="1346" t="e">
        <f t="shared" si="57"/>
        <v>#VALUE!</v>
      </c>
      <c r="H138" s="1346" t="e">
        <f t="shared" si="57"/>
        <v>#VALUE!</v>
      </c>
      <c r="I138" s="1346" t="e">
        <f t="shared" si="57"/>
        <v>#VALUE!</v>
      </c>
      <c r="J138" s="1346" t="e">
        <f t="shared" si="57"/>
        <v>#VALUE!</v>
      </c>
      <c r="K138" s="1346" t="e">
        <f t="shared" si="57"/>
        <v>#VALUE!</v>
      </c>
      <c r="L138" s="1346" t="e">
        <f t="shared" si="57"/>
        <v>#VALUE!</v>
      </c>
      <c r="M138" s="1346" t="e">
        <f t="shared" si="57"/>
        <v>#VALUE!</v>
      </c>
      <c r="N138" s="1346" t="e">
        <f t="shared" si="57"/>
        <v>#VALUE!</v>
      </c>
      <c r="O138" s="1346" t="e">
        <f t="shared" si="57"/>
        <v>#VALUE!</v>
      </c>
      <c r="P138" s="1346" t="e">
        <f t="shared" si="57"/>
        <v>#VALUE!</v>
      </c>
      <c r="Q138" s="1346" t="e">
        <f t="shared" si="57"/>
        <v>#VALUE!</v>
      </c>
      <c r="R138" s="1346" t="e">
        <f t="shared" si="57"/>
        <v>#VALUE!</v>
      </c>
      <c r="S138" s="1346" t="e">
        <f t="shared" si="57"/>
        <v>#VALUE!</v>
      </c>
      <c r="T138" s="1346" t="e">
        <f t="shared" si="57"/>
        <v>#VALUE!</v>
      </c>
      <c r="U138" s="1346" t="e">
        <f t="shared" si="57"/>
        <v>#VALUE!</v>
      </c>
      <c r="V138" s="1346" t="e">
        <f t="shared" si="57"/>
        <v>#VALUE!</v>
      </c>
      <c r="W138" s="1346" t="e">
        <f t="shared" si="57"/>
        <v>#VALUE!</v>
      </c>
      <c r="X138" s="1346" t="e">
        <f t="shared" si="57"/>
        <v>#VALUE!</v>
      </c>
      <c r="Y138" s="1346" t="e">
        <f t="shared" si="57"/>
        <v>#VALUE!</v>
      </c>
      <c r="Z138" s="1346" t="e">
        <f t="shared" si="57"/>
        <v>#VALUE!</v>
      </c>
      <c r="AA138" s="1346" t="e">
        <f t="shared" si="57"/>
        <v>#VALUE!</v>
      </c>
      <c r="AB138" s="1346" t="e">
        <f t="shared" si="57"/>
        <v>#VALUE!</v>
      </c>
      <c r="AC138" s="1346" t="e">
        <f t="shared" si="57"/>
        <v>#VALUE!</v>
      </c>
      <c r="AD138" s="1346" t="e">
        <f t="shared" si="57"/>
        <v>#VALUE!</v>
      </c>
      <c r="AE138" s="1346" t="e">
        <f t="shared" si="57"/>
        <v>#VALUE!</v>
      </c>
      <c r="AF138" s="1346" t="e">
        <f t="shared" si="57"/>
        <v>#VALUE!</v>
      </c>
      <c r="AG138" s="1346" t="e">
        <f t="shared" si="57"/>
        <v>#VALUE!</v>
      </c>
      <c r="AH138" s="1347" t="s">
        <v>1978</v>
      </c>
      <c r="AI138" s="1348">
        <f>+COUNTIFS(C139:AG139,"土",C140:AG140,"")+COUNTIFS(C139:AG139,"日",C140:AG140,"")</f>
        <v>0</v>
      </c>
    </row>
    <row r="139" spans="2:38" s="1350" customFormat="1">
      <c r="B139" s="1372" t="s">
        <v>820</v>
      </c>
      <c r="C139" s="1349" t="str">
        <f>IFERROR(TEXT(WEEKDAY(+C138),"aaa"),"")</f>
        <v/>
      </c>
      <c r="D139" s="1349" t="str">
        <f t="shared" ref="D139:AG139" si="58">IFERROR(TEXT(WEEKDAY(+D138),"aaa"),"")</f>
        <v/>
      </c>
      <c r="E139" s="1349" t="str">
        <f t="shared" si="58"/>
        <v/>
      </c>
      <c r="F139" s="1349" t="str">
        <f t="shared" si="58"/>
        <v/>
      </c>
      <c r="G139" s="1349" t="str">
        <f t="shared" si="58"/>
        <v/>
      </c>
      <c r="H139" s="1349" t="str">
        <f t="shared" si="58"/>
        <v/>
      </c>
      <c r="I139" s="1349" t="str">
        <f t="shared" si="58"/>
        <v/>
      </c>
      <c r="J139" s="1349" t="str">
        <f t="shared" si="58"/>
        <v/>
      </c>
      <c r="K139" s="1349" t="str">
        <f t="shared" si="58"/>
        <v/>
      </c>
      <c r="L139" s="1349" t="str">
        <f t="shared" si="58"/>
        <v/>
      </c>
      <c r="M139" s="1349" t="str">
        <f t="shared" si="58"/>
        <v/>
      </c>
      <c r="N139" s="1349" t="str">
        <f t="shared" si="58"/>
        <v/>
      </c>
      <c r="O139" s="1349" t="str">
        <f t="shared" si="58"/>
        <v/>
      </c>
      <c r="P139" s="1349" t="str">
        <f t="shared" si="58"/>
        <v/>
      </c>
      <c r="Q139" s="1349" t="str">
        <f t="shared" si="58"/>
        <v/>
      </c>
      <c r="R139" s="1349" t="str">
        <f t="shared" si="58"/>
        <v/>
      </c>
      <c r="S139" s="1349" t="str">
        <f t="shared" si="58"/>
        <v/>
      </c>
      <c r="T139" s="1349" t="str">
        <f t="shared" si="58"/>
        <v/>
      </c>
      <c r="U139" s="1349" t="str">
        <f t="shared" si="58"/>
        <v/>
      </c>
      <c r="V139" s="1349" t="str">
        <f t="shared" si="58"/>
        <v/>
      </c>
      <c r="W139" s="1349" t="str">
        <f t="shared" si="58"/>
        <v/>
      </c>
      <c r="X139" s="1349" t="str">
        <f t="shared" si="58"/>
        <v/>
      </c>
      <c r="Y139" s="1349" t="str">
        <f t="shared" si="58"/>
        <v/>
      </c>
      <c r="Z139" s="1349" t="str">
        <f t="shared" si="58"/>
        <v/>
      </c>
      <c r="AA139" s="1349" t="str">
        <f t="shared" si="58"/>
        <v/>
      </c>
      <c r="AB139" s="1349" t="str">
        <f t="shared" si="58"/>
        <v/>
      </c>
      <c r="AC139" s="1349" t="str">
        <f t="shared" si="58"/>
        <v/>
      </c>
      <c r="AD139" s="1349" t="str">
        <f t="shared" si="58"/>
        <v/>
      </c>
      <c r="AE139" s="1349" t="str">
        <f t="shared" si="58"/>
        <v/>
      </c>
      <c r="AF139" s="1349" t="str">
        <f t="shared" si="58"/>
        <v/>
      </c>
      <c r="AG139" s="1349" t="str">
        <f t="shared" si="58"/>
        <v/>
      </c>
      <c r="AH139" s="1347" t="s">
        <v>1979</v>
      </c>
      <c r="AI139" s="1348">
        <f>+COUNTIF(C140:AG140,"夏休")+COUNTIF(C140:AG140,"冬休")+COUNTIF(C140:AG140,"中止")</f>
        <v>0</v>
      </c>
      <c r="AL139" s="1373"/>
    </row>
    <row r="140" spans="2:38" s="1350" customFormat="1" ht="13.5" customHeight="1">
      <c r="B140" s="3643" t="s">
        <v>1948</v>
      </c>
      <c r="C140" s="3645"/>
      <c r="D140" s="3640"/>
      <c r="E140" s="3640"/>
      <c r="F140" s="3640"/>
      <c r="G140" s="3640"/>
      <c r="H140" s="3640"/>
      <c r="I140" s="3640"/>
      <c r="J140" s="3640"/>
      <c r="K140" s="3640"/>
      <c r="L140" s="3640"/>
      <c r="M140" s="3640"/>
      <c r="N140" s="3640"/>
      <c r="O140" s="3640"/>
      <c r="P140" s="3640"/>
      <c r="Q140" s="3640"/>
      <c r="R140" s="3640"/>
      <c r="S140" s="3640"/>
      <c r="T140" s="3640"/>
      <c r="U140" s="3640"/>
      <c r="V140" s="3640"/>
      <c r="W140" s="3640"/>
      <c r="X140" s="3640"/>
      <c r="Y140" s="3640"/>
      <c r="Z140" s="3640"/>
      <c r="AA140" s="3640"/>
      <c r="AB140" s="3640"/>
      <c r="AC140" s="3640"/>
      <c r="AD140" s="3640"/>
      <c r="AE140" s="3640"/>
      <c r="AF140" s="3640"/>
      <c r="AG140" s="3667"/>
      <c r="AH140" s="1351" t="s">
        <v>821</v>
      </c>
      <c r="AI140" s="1352">
        <f>COUNT(C138:AG138)-AI139</f>
        <v>0</v>
      </c>
      <c r="AL140" s="1373"/>
    </row>
    <row r="141" spans="2:38" s="1350" customFormat="1" ht="13.5" customHeight="1">
      <c r="B141" s="3644"/>
      <c r="C141" s="3645"/>
      <c r="D141" s="3640"/>
      <c r="E141" s="3640"/>
      <c r="F141" s="3640"/>
      <c r="G141" s="3640"/>
      <c r="H141" s="3640"/>
      <c r="I141" s="3640"/>
      <c r="J141" s="3640"/>
      <c r="K141" s="3640"/>
      <c r="L141" s="3640"/>
      <c r="M141" s="3640"/>
      <c r="N141" s="3640"/>
      <c r="O141" s="3640"/>
      <c r="P141" s="3640"/>
      <c r="Q141" s="3640"/>
      <c r="R141" s="3640"/>
      <c r="S141" s="3640"/>
      <c r="T141" s="3640"/>
      <c r="U141" s="3640"/>
      <c r="V141" s="3640"/>
      <c r="W141" s="3640"/>
      <c r="X141" s="3640"/>
      <c r="Y141" s="3640"/>
      <c r="Z141" s="3640"/>
      <c r="AA141" s="3640"/>
      <c r="AB141" s="3640"/>
      <c r="AC141" s="3640"/>
      <c r="AD141" s="3640"/>
      <c r="AE141" s="3640"/>
      <c r="AF141" s="3640"/>
      <c r="AG141" s="3667"/>
      <c r="AH141" s="1351" t="s">
        <v>822</v>
      </c>
      <c r="AI141" s="1352">
        <f>+COUNTIF(C142:AG143,"休")</f>
        <v>0</v>
      </c>
      <c r="AJ141" s="1353" t="e">
        <f>IF(AI142&gt;0.285,"",IF(AI141&lt;AI138,"←計画日数が足りません",""))</f>
        <v>#DIV/0!</v>
      </c>
      <c r="AL141" s="1373"/>
    </row>
    <row r="142" spans="2:38" s="1350" customFormat="1" ht="13.5" customHeight="1">
      <c r="B142" s="3668" t="s">
        <v>815</v>
      </c>
      <c r="C142" s="3666"/>
      <c r="D142" s="3666"/>
      <c r="E142" s="3666"/>
      <c r="F142" s="3666"/>
      <c r="G142" s="3666"/>
      <c r="H142" s="3666"/>
      <c r="I142" s="3670"/>
      <c r="J142" s="3666"/>
      <c r="K142" s="3666"/>
      <c r="L142" s="3666"/>
      <c r="M142" s="3666"/>
      <c r="N142" s="3666"/>
      <c r="O142" s="3666"/>
      <c r="P142" s="3670"/>
      <c r="Q142" s="3666"/>
      <c r="R142" s="3666"/>
      <c r="S142" s="3666"/>
      <c r="T142" s="3666"/>
      <c r="U142" s="3666"/>
      <c r="V142" s="3666"/>
      <c r="W142" s="3670"/>
      <c r="X142" s="3666"/>
      <c r="Y142" s="3666"/>
      <c r="Z142" s="3666"/>
      <c r="AA142" s="3666"/>
      <c r="AB142" s="3666"/>
      <c r="AC142" s="3666"/>
      <c r="AD142" s="3670"/>
      <c r="AE142" s="3666"/>
      <c r="AF142" s="3666"/>
      <c r="AG142" s="3672"/>
      <c r="AH142" s="1351" t="s">
        <v>823</v>
      </c>
      <c r="AI142" s="1354" t="e">
        <f>+AI141/AI140</f>
        <v>#DIV/0!</v>
      </c>
      <c r="AL142" s="1373"/>
    </row>
    <row r="143" spans="2:38" s="1350" customFormat="1">
      <c r="B143" s="3668"/>
      <c r="C143" s="3666"/>
      <c r="D143" s="3666"/>
      <c r="E143" s="3666"/>
      <c r="F143" s="3666"/>
      <c r="G143" s="3666"/>
      <c r="H143" s="3666"/>
      <c r="I143" s="3670"/>
      <c r="J143" s="3666"/>
      <c r="K143" s="3666"/>
      <c r="L143" s="3666"/>
      <c r="M143" s="3666"/>
      <c r="N143" s="3666"/>
      <c r="O143" s="3666"/>
      <c r="P143" s="3670"/>
      <c r="Q143" s="3666"/>
      <c r="R143" s="3666"/>
      <c r="S143" s="3666"/>
      <c r="T143" s="3666"/>
      <c r="U143" s="3666"/>
      <c r="V143" s="3666"/>
      <c r="W143" s="3670"/>
      <c r="X143" s="3666"/>
      <c r="Y143" s="3666"/>
      <c r="Z143" s="3666"/>
      <c r="AA143" s="3666"/>
      <c r="AB143" s="3666"/>
      <c r="AC143" s="3666"/>
      <c r="AD143" s="3670"/>
      <c r="AE143" s="3666"/>
      <c r="AF143" s="3666"/>
      <c r="AG143" s="3672"/>
      <c r="AH143" s="1351" t="s">
        <v>812</v>
      </c>
      <c r="AI143" s="1352">
        <f>+COUNTA(C144:AG145)</f>
        <v>0</v>
      </c>
      <c r="AL143" s="1373"/>
    </row>
    <row r="144" spans="2:38" s="1350" customFormat="1">
      <c r="B144" s="3673" t="s">
        <v>817</v>
      </c>
      <c r="C144" s="3670"/>
      <c r="D144" s="3670"/>
      <c r="E144" s="3670"/>
      <c r="F144" s="3670"/>
      <c r="G144" s="3670"/>
      <c r="H144" s="3670"/>
      <c r="I144" s="3681"/>
      <c r="J144" s="3670"/>
      <c r="K144" s="3670"/>
      <c r="L144" s="3670"/>
      <c r="M144" s="3670"/>
      <c r="N144" s="3670"/>
      <c r="O144" s="3670"/>
      <c r="P144" s="3681"/>
      <c r="Q144" s="3670"/>
      <c r="R144" s="3670"/>
      <c r="S144" s="3670"/>
      <c r="T144" s="3670"/>
      <c r="U144" s="3670"/>
      <c r="V144" s="3670"/>
      <c r="W144" s="3681"/>
      <c r="X144" s="3670"/>
      <c r="Y144" s="3670"/>
      <c r="Z144" s="3670"/>
      <c r="AA144" s="3670"/>
      <c r="AB144" s="3670"/>
      <c r="AC144" s="3670"/>
      <c r="AD144" s="3681"/>
      <c r="AE144" s="3670"/>
      <c r="AF144" s="3670"/>
      <c r="AG144" s="3677"/>
      <c r="AH144" s="1355" t="s">
        <v>824</v>
      </c>
      <c r="AI144" s="1356" t="e">
        <f>+AI143/AI140</f>
        <v>#DIV/0!</v>
      </c>
      <c r="AL144" s="1338">
        <f>+COUNTIF(C142:AG143,"休")</f>
        <v>0</v>
      </c>
    </row>
    <row r="145" spans="2:38" s="1350" customFormat="1">
      <c r="B145" s="3674"/>
      <c r="C145" s="3671"/>
      <c r="D145" s="3671"/>
      <c r="E145" s="3671"/>
      <c r="F145" s="3671"/>
      <c r="G145" s="3671"/>
      <c r="H145" s="3671"/>
      <c r="I145" s="3671"/>
      <c r="J145" s="3671"/>
      <c r="K145" s="3671"/>
      <c r="L145" s="3671"/>
      <c r="M145" s="3671"/>
      <c r="N145" s="3671"/>
      <c r="O145" s="3671"/>
      <c r="P145" s="3671"/>
      <c r="Q145" s="3671"/>
      <c r="R145" s="3671"/>
      <c r="S145" s="3671"/>
      <c r="T145" s="3671"/>
      <c r="U145" s="3671"/>
      <c r="V145" s="3671"/>
      <c r="W145" s="3671"/>
      <c r="X145" s="3671"/>
      <c r="Y145" s="3671"/>
      <c r="Z145" s="3671"/>
      <c r="AA145" s="3671"/>
      <c r="AB145" s="3671"/>
      <c r="AC145" s="3671"/>
      <c r="AD145" s="3671"/>
      <c r="AE145" s="3671"/>
      <c r="AF145" s="3671"/>
      <c r="AG145" s="3678"/>
      <c r="AH145" s="1357" t="s">
        <v>1952</v>
      </c>
      <c r="AI145" s="1358" t="str">
        <f>IF(7&gt;AI140,"対象外",IF(OR(AI144&gt;=0.285,AI143&gt;=AI138),"OK","NG"))</f>
        <v>対象外</v>
      </c>
      <c r="AJ145" s="1353" t="str">
        <f>IF(AI145="対象外","←７日間に満たない期間は達成判定の対象外",IF(AI145="NG","←月単位未達成","←月単位達成"))</f>
        <v>←７日間に満たない期間は達成判定の対象外</v>
      </c>
      <c r="AL145" s="1359" t="str">
        <f>IF(7&gt;AI140,"対象外",IF(AL144&gt;=AI138,"OK","NG"))</f>
        <v>対象外</v>
      </c>
    </row>
    <row r="146" spans="2:38" hidden="1">
      <c r="B146" s="1360" t="s">
        <v>2106</v>
      </c>
      <c r="C146" s="1361" t="e">
        <f t="shared" ref="C146:AG146" si="59">IF(AND(DAY(C138)&gt;=22,DAY(C138)&lt;=28,C139="土"),1,0)</f>
        <v>#VALUE!</v>
      </c>
      <c r="D146" s="1361" t="e">
        <f t="shared" si="59"/>
        <v>#VALUE!</v>
      </c>
      <c r="E146" s="1361" t="e">
        <f t="shared" si="59"/>
        <v>#VALUE!</v>
      </c>
      <c r="F146" s="1361" t="e">
        <f t="shared" si="59"/>
        <v>#VALUE!</v>
      </c>
      <c r="G146" s="1361" t="e">
        <f t="shared" si="59"/>
        <v>#VALUE!</v>
      </c>
      <c r="H146" s="1361" t="e">
        <f t="shared" si="59"/>
        <v>#VALUE!</v>
      </c>
      <c r="I146" s="1361" t="e">
        <f t="shared" si="59"/>
        <v>#VALUE!</v>
      </c>
      <c r="J146" s="1361" t="e">
        <f t="shared" si="59"/>
        <v>#VALUE!</v>
      </c>
      <c r="K146" s="1361" t="e">
        <f t="shared" si="59"/>
        <v>#VALUE!</v>
      </c>
      <c r="L146" s="1361" t="e">
        <f t="shared" si="59"/>
        <v>#VALUE!</v>
      </c>
      <c r="M146" s="1361" t="e">
        <f t="shared" si="59"/>
        <v>#VALUE!</v>
      </c>
      <c r="N146" s="1361" t="e">
        <f t="shared" si="59"/>
        <v>#VALUE!</v>
      </c>
      <c r="O146" s="1361" t="e">
        <f t="shared" si="59"/>
        <v>#VALUE!</v>
      </c>
      <c r="P146" s="1361" t="e">
        <f t="shared" si="59"/>
        <v>#VALUE!</v>
      </c>
      <c r="Q146" s="1361" t="e">
        <f t="shared" si="59"/>
        <v>#VALUE!</v>
      </c>
      <c r="R146" s="1361" t="e">
        <f t="shared" si="59"/>
        <v>#VALUE!</v>
      </c>
      <c r="S146" s="1361" t="e">
        <f t="shared" si="59"/>
        <v>#VALUE!</v>
      </c>
      <c r="T146" s="1361" t="e">
        <f t="shared" si="59"/>
        <v>#VALUE!</v>
      </c>
      <c r="U146" s="1361" t="e">
        <f t="shared" si="59"/>
        <v>#VALUE!</v>
      </c>
      <c r="V146" s="1361" t="e">
        <f t="shared" si="59"/>
        <v>#VALUE!</v>
      </c>
      <c r="W146" s="1361" t="e">
        <f t="shared" si="59"/>
        <v>#VALUE!</v>
      </c>
      <c r="X146" s="1361" t="e">
        <f t="shared" si="59"/>
        <v>#VALUE!</v>
      </c>
      <c r="Y146" s="1361" t="e">
        <f t="shared" si="59"/>
        <v>#VALUE!</v>
      </c>
      <c r="Z146" s="1361" t="e">
        <f t="shared" si="59"/>
        <v>#VALUE!</v>
      </c>
      <c r="AA146" s="1361" t="e">
        <f t="shared" si="59"/>
        <v>#VALUE!</v>
      </c>
      <c r="AB146" s="1361" t="e">
        <f t="shared" si="59"/>
        <v>#VALUE!</v>
      </c>
      <c r="AC146" s="1361" t="e">
        <f t="shared" si="59"/>
        <v>#VALUE!</v>
      </c>
      <c r="AD146" s="1361" t="e">
        <f t="shared" si="59"/>
        <v>#VALUE!</v>
      </c>
      <c r="AE146" s="1361" t="e">
        <f t="shared" si="59"/>
        <v>#VALUE!</v>
      </c>
      <c r="AF146" s="1361" t="e">
        <f t="shared" si="59"/>
        <v>#VALUE!</v>
      </c>
      <c r="AG146" s="1361" t="e">
        <f t="shared" si="59"/>
        <v>#VALUE!</v>
      </c>
      <c r="AH146" s="1362" t="s">
        <v>1980</v>
      </c>
      <c r="AI146" s="1363">
        <f>_xlfn.AGGREGATE(9,6,C146:AG146)</f>
        <v>0</v>
      </c>
      <c r="AJ146" s="1353"/>
    </row>
    <row r="147" spans="2:38" hidden="1">
      <c r="B147" s="1360" t="s">
        <v>2107</v>
      </c>
      <c r="C147" s="1364" t="e">
        <f t="shared" ref="C147:AG147" si="60">IF(AND(DAY(C138)&gt;=22,DAY(C138)&lt;=28,C139="土",OR(C144="休",C144="雨")),1,0)</f>
        <v>#VALUE!</v>
      </c>
      <c r="D147" s="1364" t="e">
        <f t="shared" si="60"/>
        <v>#VALUE!</v>
      </c>
      <c r="E147" s="1364" t="e">
        <f t="shared" si="60"/>
        <v>#VALUE!</v>
      </c>
      <c r="F147" s="1364" t="e">
        <f t="shared" si="60"/>
        <v>#VALUE!</v>
      </c>
      <c r="G147" s="1364" t="e">
        <f t="shared" si="60"/>
        <v>#VALUE!</v>
      </c>
      <c r="H147" s="1364" t="e">
        <f t="shared" si="60"/>
        <v>#VALUE!</v>
      </c>
      <c r="I147" s="1364" t="e">
        <f t="shared" si="60"/>
        <v>#VALUE!</v>
      </c>
      <c r="J147" s="1364" t="e">
        <f t="shared" si="60"/>
        <v>#VALUE!</v>
      </c>
      <c r="K147" s="1364" t="e">
        <f t="shared" si="60"/>
        <v>#VALUE!</v>
      </c>
      <c r="L147" s="1364" t="e">
        <f t="shared" si="60"/>
        <v>#VALUE!</v>
      </c>
      <c r="M147" s="1364" t="e">
        <f t="shared" si="60"/>
        <v>#VALUE!</v>
      </c>
      <c r="N147" s="1364" t="e">
        <f t="shared" si="60"/>
        <v>#VALUE!</v>
      </c>
      <c r="O147" s="1364" t="e">
        <f t="shared" si="60"/>
        <v>#VALUE!</v>
      </c>
      <c r="P147" s="1364" t="e">
        <f t="shared" si="60"/>
        <v>#VALUE!</v>
      </c>
      <c r="Q147" s="1364" t="e">
        <f t="shared" si="60"/>
        <v>#VALUE!</v>
      </c>
      <c r="R147" s="1364" t="e">
        <f t="shared" si="60"/>
        <v>#VALUE!</v>
      </c>
      <c r="S147" s="1364" t="e">
        <f t="shared" si="60"/>
        <v>#VALUE!</v>
      </c>
      <c r="T147" s="1364" t="e">
        <f t="shared" si="60"/>
        <v>#VALUE!</v>
      </c>
      <c r="U147" s="1364" t="e">
        <f t="shared" si="60"/>
        <v>#VALUE!</v>
      </c>
      <c r="V147" s="1364" t="e">
        <f t="shared" si="60"/>
        <v>#VALUE!</v>
      </c>
      <c r="W147" s="1364" t="e">
        <f t="shared" si="60"/>
        <v>#VALUE!</v>
      </c>
      <c r="X147" s="1364" t="e">
        <f t="shared" si="60"/>
        <v>#VALUE!</v>
      </c>
      <c r="Y147" s="1364" t="e">
        <f t="shared" si="60"/>
        <v>#VALUE!</v>
      </c>
      <c r="Z147" s="1364" t="e">
        <f t="shared" si="60"/>
        <v>#VALUE!</v>
      </c>
      <c r="AA147" s="1364" t="e">
        <f t="shared" si="60"/>
        <v>#VALUE!</v>
      </c>
      <c r="AB147" s="1364" t="e">
        <f t="shared" si="60"/>
        <v>#VALUE!</v>
      </c>
      <c r="AC147" s="1364" t="e">
        <f t="shared" si="60"/>
        <v>#VALUE!</v>
      </c>
      <c r="AD147" s="1364" t="e">
        <f t="shared" si="60"/>
        <v>#VALUE!</v>
      </c>
      <c r="AE147" s="1364" t="e">
        <f>IF(AND(DAY(AE138)&gt;=22,DAY(AE138)&lt;=28,AE139="土",OR(AE144="休",AE144="雨")),1,0)</f>
        <v>#VALUE!</v>
      </c>
      <c r="AF147" s="1364" t="e">
        <f t="shared" si="60"/>
        <v>#VALUE!</v>
      </c>
      <c r="AG147" s="1364" t="e">
        <f t="shared" si="60"/>
        <v>#VALUE!</v>
      </c>
      <c r="AH147" s="1365" t="s">
        <v>1981</v>
      </c>
      <c r="AI147" s="1363">
        <f>_xlfn.AGGREGATE(9,6,C147:AG147)</f>
        <v>0</v>
      </c>
      <c r="AJ147" s="1353"/>
    </row>
    <row r="148" spans="2:38" hidden="1">
      <c r="B148" s="1360" t="s">
        <v>2108</v>
      </c>
      <c r="C148" s="1361" t="e">
        <f>IF(AND(DAY(C138)&gt;=8,DAY(C138)&lt;=14,C139="土"),1,0)</f>
        <v>#VALUE!</v>
      </c>
      <c r="D148" s="1361" t="e">
        <f>IF(AND(DAY(D138)&gt;=8,DAY(D138)&lt;=14,D139="土"),1,0)</f>
        <v>#VALUE!</v>
      </c>
      <c r="E148" s="1361" t="e">
        <f t="shared" ref="E148:AG148" si="61">IF(AND(DAY(E138)&gt;=8,DAY(E138)&lt;=14,E139="土"),1,0)</f>
        <v>#VALUE!</v>
      </c>
      <c r="F148" s="1361" t="e">
        <f t="shared" si="61"/>
        <v>#VALUE!</v>
      </c>
      <c r="G148" s="1361" t="e">
        <f t="shared" si="61"/>
        <v>#VALUE!</v>
      </c>
      <c r="H148" s="1361" t="e">
        <f t="shared" si="61"/>
        <v>#VALUE!</v>
      </c>
      <c r="I148" s="1361" t="e">
        <f t="shared" si="61"/>
        <v>#VALUE!</v>
      </c>
      <c r="J148" s="1361" t="e">
        <f t="shared" si="61"/>
        <v>#VALUE!</v>
      </c>
      <c r="K148" s="1361" t="e">
        <f t="shared" si="61"/>
        <v>#VALUE!</v>
      </c>
      <c r="L148" s="1361" t="e">
        <f t="shared" si="61"/>
        <v>#VALUE!</v>
      </c>
      <c r="M148" s="1361" t="e">
        <f t="shared" si="61"/>
        <v>#VALUE!</v>
      </c>
      <c r="N148" s="1361" t="e">
        <f t="shared" si="61"/>
        <v>#VALUE!</v>
      </c>
      <c r="O148" s="1361" t="e">
        <f t="shared" si="61"/>
        <v>#VALUE!</v>
      </c>
      <c r="P148" s="1361" t="e">
        <f t="shared" si="61"/>
        <v>#VALUE!</v>
      </c>
      <c r="Q148" s="1361" t="e">
        <f t="shared" si="61"/>
        <v>#VALUE!</v>
      </c>
      <c r="R148" s="1361" t="e">
        <f t="shared" si="61"/>
        <v>#VALUE!</v>
      </c>
      <c r="S148" s="1361" t="e">
        <f t="shared" si="61"/>
        <v>#VALUE!</v>
      </c>
      <c r="T148" s="1361" t="e">
        <f t="shared" si="61"/>
        <v>#VALUE!</v>
      </c>
      <c r="U148" s="1361" t="e">
        <f t="shared" si="61"/>
        <v>#VALUE!</v>
      </c>
      <c r="V148" s="1361" t="e">
        <f t="shared" si="61"/>
        <v>#VALUE!</v>
      </c>
      <c r="W148" s="1361" t="e">
        <f t="shared" si="61"/>
        <v>#VALUE!</v>
      </c>
      <c r="X148" s="1361" t="e">
        <f t="shared" si="61"/>
        <v>#VALUE!</v>
      </c>
      <c r="Y148" s="1361" t="e">
        <f t="shared" si="61"/>
        <v>#VALUE!</v>
      </c>
      <c r="Z148" s="1361" t="e">
        <f t="shared" si="61"/>
        <v>#VALUE!</v>
      </c>
      <c r="AA148" s="1361" t="e">
        <f t="shared" si="61"/>
        <v>#VALUE!</v>
      </c>
      <c r="AB148" s="1361" t="e">
        <f t="shared" si="61"/>
        <v>#VALUE!</v>
      </c>
      <c r="AC148" s="1361" t="e">
        <f t="shared" si="61"/>
        <v>#VALUE!</v>
      </c>
      <c r="AD148" s="1361" t="e">
        <f t="shared" si="61"/>
        <v>#VALUE!</v>
      </c>
      <c r="AE148" s="1361" t="e">
        <f t="shared" si="61"/>
        <v>#VALUE!</v>
      </c>
      <c r="AF148" s="1361" t="e">
        <f t="shared" si="61"/>
        <v>#VALUE!</v>
      </c>
      <c r="AG148" s="1361" t="e">
        <f t="shared" si="61"/>
        <v>#VALUE!</v>
      </c>
      <c r="AH148" s="1362" t="s">
        <v>1980</v>
      </c>
      <c r="AI148" s="1363">
        <f>_xlfn.AGGREGATE(9,6,C148:AG148)</f>
        <v>0</v>
      </c>
      <c r="AJ148" s="1353"/>
    </row>
    <row r="149" spans="2:38" hidden="1">
      <c r="B149" s="1360" t="s">
        <v>2109</v>
      </c>
      <c r="C149" s="1364" t="e">
        <f>IF(AND(DAY(C138)&gt;=8,DAY(C138)&lt;=14,C139="土",OR(C144="休",C144="雨")),1,0)</f>
        <v>#VALUE!</v>
      </c>
      <c r="D149" s="1364" t="e">
        <f>IF(AND(DAY(D138)&gt;=8,DAY(D138)&lt;=14,D139="土",OR(D144="休",D144="雨")),1,0)</f>
        <v>#VALUE!</v>
      </c>
      <c r="E149" s="1364" t="e">
        <f t="shared" ref="E149:AG149" si="62">IF(AND(DAY(E138)&gt;=8,DAY(E138)&lt;=14,E139="土",OR(E144="休",E144="雨")),1,0)</f>
        <v>#VALUE!</v>
      </c>
      <c r="F149" s="1364" t="e">
        <f t="shared" si="62"/>
        <v>#VALUE!</v>
      </c>
      <c r="G149" s="1364" t="e">
        <f t="shared" si="62"/>
        <v>#VALUE!</v>
      </c>
      <c r="H149" s="1364" t="e">
        <f t="shared" si="62"/>
        <v>#VALUE!</v>
      </c>
      <c r="I149" s="1364" t="e">
        <f t="shared" si="62"/>
        <v>#VALUE!</v>
      </c>
      <c r="J149" s="1364" t="e">
        <f t="shared" si="62"/>
        <v>#VALUE!</v>
      </c>
      <c r="K149" s="1364" t="e">
        <f t="shared" si="62"/>
        <v>#VALUE!</v>
      </c>
      <c r="L149" s="1364" t="e">
        <f t="shared" si="62"/>
        <v>#VALUE!</v>
      </c>
      <c r="M149" s="1364" t="e">
        <f t="shared" si="62"/>
        <v>#VALUE!</v>
      </c>
      <c r="N149" s="1364" t="e">
        <f t="shared" si="62"/>
        <v>#VALUE!</v>
      </c>
      <c r="O149" s="1364" t="e">
        <f t="shared" si="62"/>
        <v>#VALUE!</v>
      </c>
      <c r="P149" s="1364" t="e">
        <f t="shared" si="62"/>
        <v>#VALUE!</v>
      </c>
      <c r="Q149" s="1364" t="e">
        <f t="shared" si="62"/>
        <v>#VALUE!</v>
      </c>
      <c r="R149" s="1364" t="e">
        <f t="shared" si="62"/>
        <v>#VALUE!</v>
      </c>
      <c r="S149" s="1364" t="e">
        <f t="shared" si="62"/>
        <v>#VALUE!</v>
      </c>
      <c r="T149" s="1364" t="e">
        <f t="shared" si="62"/>
        <v>#VALUE!</v>
      </c>
      <c r="U149" s="1364" t="e">
        <f t="shared" si="62"/>
        <v>#VALUE!</v>
      </c>
      <c r="V149" s="1364" t="e">
        <f t="shared" si="62"/>
        <v>#VALUE!</v>
      </c>
      <c r="W149" s="1364" t="e">
        <f t="shared" si="62"/>
        <v>#VALUE!</v>
      </c>
      <c r="X149" s="1364" t="e">
        <f t="shared" si="62"/>
        <v>#VALUE!</v>
      </c>
      <c r="Y149" s="1364" t="e">
        <f t="shared" si="62"/>
        <v>#VALUE!</v>
      </c>
      <c r="Z149" s="1364" t="e">
        <f t="shared" si="62"/>
        <v>#VALUE!</v>
      </c>
      <c r="AA149" s="1364" t="e">
        <f t="shared" si="62"/>
        <v>#VALUE!</v>
      </c>
      <c r="AB149" s="1364" t="e">
        <f t="shared" si="62"/>
        <v>#VALUE!</v>
      </c>
      <c r="AC149" s="1364" t="e">
        <f t="shared" si="62"/>
        <v>#VALUE!</v>
      </c>
      <c r="AD149" s="1364" t="e">
        <f t="shared" si="62"/>
        <v>#VALUE!</v>
      </c>
      <c r="AE149" s="1364" t="e">
        <f t="shared" si="62"/>
        <v>#VALUE!</v>
      </c>
      <c r="AF149" s="1364" t="e">
        <f t="shared" si="62"/>
        <v>#VALUE!</v>
      </c>
      <c r="AG149" s="1364" t="e">
        <f t="shared" si="62"/>
        <v>#VALUE!</v>
      </c>
      <c r="AH149" s="1365" t="s">
        <v>1981</v>
      </c>
      <c r="AI149" s="1363">
        <f>_xlfn.AGGREGATE(9,6,C149:AG149)</f>
        <v>0</v>
      </c>
      <c r="AJ149" s="1353"/>
    </row>
    <row r="150" spans="2:38" s="1350" customFormat="1">
      <c r="B150" s="1374"/>
      <c r="C150" s="1374"/>
      <c r="D150" s="1374"/>
      <c r="E150" s="1374"/>
      <c r="F150" s="1374"/>
      <c r="G150" s="1374"/>
      <c r="H150" s="1374"/>
      <c r="I150" s="1374"/>
      <c r="J150" s="1374"/>
      <c r="K150" s="1374"/>
      <c r="L150" s="1374"/>
      <c r="M150" s="1374"/>
      <c r="N150" s="1374"/>
      <c r="O150" s="1374"/>
      <c r="P150" s="1374"/>
      <c r="Q150" s="1374"/>
      <c r="R150" s="1374"/>
      <c r="S150" s="1374"/>
      <c r="T150" s="1374"/>
      <c r="U150" s="1374"/>
      <c r="V150" s="1374"/>
      <c r="W150" s="1374"/>
      <c r="X150" s="1374"/>
      <c r="Y150" s="1374"/>
      <c r="Z150" s="1374"/>
      <c r="AA150" s="1374"/>
      <c r="AB150" s="1374"/>
      <c r="AC150" s="1374"/>
      <c r="AD150" s="1374"/>
      <c r="AE150" s="1374"/>
      <c r="AF150" s="1374"/>
      <c r="AG150" s="1374"/>
      <c r="AI150" s="1374"/>
      <c r="AL150" s="1373"/>
    </row>
    <row r="151" spans="2:38" hidden="1">
      <c r="C151" s="1317" t="e">
        <f>YEAR(C154)</f>
        <v>#VALUE!</v>
      </c>
      <c r="D151" s="1317" t="e">
        <f>MONTH(C154)</f>
        <v>#VALUE!</v>
      </c>
    </row>
    <row r="152" spans="2:38">
      <c r="B152" s="1322" t="s">
        <v>1940</v>
      </c>
      <c r="C152" s="3679" t="e">
        <f>C154</f>
        <v>#VALUE!</v>
      </c>
      <c r="D152" s="3641"/>
      <c r="E152" s="3641"/>
      <c r="F152" s="3641"/>
      <c r="G152" s="3641"/>
      <c r="H152" s="3641"/>
      <c r="I152" s="3641"/>
      <c r="J152" s="3641"/>
      <c r="K152" s="3641"/>
      <c r="L152" s="3641"/>
      <c r="M152" s="3641"/>
      <c r="N152" s="3641"/>
      <c r="O152" s="3641"/>
      <c r="P152" s="3641"/>
      <c r="Q152" s="3641"/>
      <c r="R152" s="3641"/>
      <c r="S152" s="3641"/>
      <c r="T152" s="3641"/>
      <c r="U152" s="3641"/>
      <c r="V152" s="3641"/>
      <c r="W152" s="3641"/>
      <c r="X152" s="3641"/>
      <c r="Y152" s="3641"/>
      <c r="Z152" s="3641"/>
      <c r="AA152" s="3641"/>
      <c r="AB152" s="3641"/>
      <c r="AC152" s="3641"/>
      <c r="AD152" s="3641"/>
      <c r="AE152" s="3641"/>
      <c r="AF152" s="3641"/>
      <c r="AG152" s="3641"/>
      <c r="AH152" s="3641"/>
      <c r="AI152" s="3642"/>
    </row>
    <row r="153" spans="2:38" hidden="1">
      <c r="B153" s="1367"/>
      <c r="C153" s="1346" t="e">
        <f>DATE($C151,$D151,1)</f>
        <v>#VALUE!</v>
      </c>
      <c r="D153" s="1346" t="e">
        <f t="shared" ref="D153:AG153" si="63">C153+1</f>
        <v>#VALUE!</v>
      </c>
      <c r="E153" s="1346" t="e">
        <f t="shared" si="63"/>
        <v>#VALUE!</v>
      </c>
      <c r="F153" s="1346" t="e">
        <f t="shared" si="63"/>
        <v>#VALUE!</v>
      </c>
      <c r="G153" s="1346" t="e">
        <f t="shared" si="63"/>
        <v>#VALUE!</v>
      </c>
      <c r="H153" s="1346" t="e">
        <f t="shared" si="63"/>
        <v>#VALUE!</v>
      </c>
      <c r="I153" s="1346" t="e">
        <f t="shared" si="63"/>
        <v>#VALUE!</v>
      </c>
      <c r="J153" s="1346" t="e">
        <f t="shared" si="63"/>
        <v>#VALUE!</v>
      </c>
      <c r="K153" s="1346" t="e">
        <f t="shared" si="63"/>
        <v>#VALUE!</v>
      </c>
      <c r="L153" s="1346" t="e">
        <f t="shared" si="63"/>
        <v>#VALUE!</v>
      </c>
      <c r="M153" s="1346" t="e">
        <f t="shared" si="63"/>
        <v>#VALUE!</v>
      </c>
      <c r="N153" s="1346" t="e">
        <f t="shared" si="63"/>
        <v>#VALUE!</v>
      </c>
      <c r="O153" s="1346" t="e">
        <f t="shared" si="63"/>
        <v>#VALUE!</v>
      </c>
      <c r="P153" s="1346" t="e">
        <f t="shared" si="63"/>
        <v>#VALUE!</v>
      </c>
      <c r="Q153" s="1346" t="e">
        <f t="shared" si="63"/>
        <v>#VALUE!</v>
      </c>
      <c r="R153" s="1346" t="e">
        <f t="shared" si="63"/>
        <v>#VALUE!</v>
      </c>
      <c r="S153" s="1346" t="e">
        <f t="shared" si="63"/>
        <v>#VALUE!</v>
      </c>
      <c r="T153" s="1346" t="e">
        <f t="shared" si="63"/>
        <v>#VALUE!</v>
      </c>
      <c r="U153" s="1346" t="e">
        <f t="shared" si="63"/>
        <v>#VALUE!</v>
      </c>
      <c r="V153" s="1346" t="e">
        <f t="shared" si="63"/>
        <v>#VALUE!</v>
      </c>
      <c r="W153" s="1346" t="e">
        <f t="shared" si="63"/>
        <v>#VALUE!</v>
      </c>
      <c r="X153" s="1346" t="e">
        <f t="shared" si="63"/>
        <v>#VALUE!</v>
      </c>
      <c r="Y153" s="1346" t="e">
        <f t="shared" si="63"/>
        <v>#VALUE!</v>
      </c>
      <c r="Z153" s="1346" t="e">
        <f t="shared" si="63"/>
        <v>#VALUE!</v>
      </c>
      <c r="AA153" s="1346" t="e">
        <f t="shared" si="63"/>
        <v>#VALUE!</v>
      </c>
      <c r="AB153" s="1346" t="e">
        <f t="shared" si="63"/>
        <v>#VALUE!</v>
      </c>
      <c r="AC153" s="1346" t="e">
        <f t="shared" si="63"/>
        <v>#VALUE!</v>
      </c>
      <c r="AD153" s="1346" t="e">
        <f t="shared" si="63"/>
        <v>#VALUE!</v>
      </c>
      <c r="AE153" s="1346" t="e">
        <f t="shared" si="63"/>
        <v>#VALUE!</v>
      </c>
      <c r="AF153" s="1346" t="e">
        <f t="shared" si="63"/>
        <v>#VALUE!</v>
      </c>
      <c r="AG153" s="1346" t="e">
        <f t="shared" si="63"/>
        <v>#VALUE!</v>
      </c>
      <c r="AH153" s="1368"/>
      <c r="AI153" s="1369"/>
    </row>
    <row r="154" spans="2:38">
      <c r="B154" s="1370" t="s">
        <v>1944</v>
      </c>
      <c r="C154" s="1371" t="e">
        <f>IF(EDATE(C137,1)&gt;$G$5,"",EDATE(C137,1))</f>
        <v>#VALUE!</v>
      </c>
      <c r="D154" s="1346" t="e">
        <f t="shared" ref="D154:AG154" si="64">IF(D153&gt;$G$5,"",IF(C154=EOMONTH(DATE($C151,$D151,1),0),"",IF(C154="","",C154+1)))</f>
        <v>#VALUE!</v>
      </c>
      <c r="E154" s="1346" t="e">
        <f t="shared" si="64"/>
        <v>#VALUE!</v>
      </c>
      <c r="F154" s="1346" t="e">
        <f t="shared" si="64"/>
        <v>#VALUE!</v>
      </c>
      <c r="G154" s="1346" t="e">
        <f t="shared" si="64"/>
        <v>#VALUE!</v>
      </c>
      <c r="H154" s="1346" t="e">
        <f t="shared" si="64"/>
        <v>#VALUE!</v>
      </c>
      <c r="I154" s="1346" t="e">
        <f t="shared" si="64"/>
        <v>#VALUE!</v>
      </c>
      <c r="J154" s="1346" t="e">
        <f t="shared" si="64"/>
        <v>#VALUE!</v>
      </c>
      <c r="K154" s="1346" t="e">
        <f t="shared" si="64"/>
        <v>#VALUE!</v>
      </c>
      <c r="L154" s="1346" t="e">
        <f t="shared" si="64"/>
        <v>#VALUE!</v>
      </c>
      <c r="M154" s="1346" t="e">
        <f t="shared" si="64"/>
        <v>#VALUE!</v>
      </c>
      <c r="N154" s="1346" t="e">
        <f t="shared" si="64"/>
        <v>#VALUE!</v>
      </c>
      <c r="O154" s="1346" t="e">
        <f t="shared" si="64"/>
        <v>#VALUE!</v>
      </c>
      <c r="P154" s="1346" t="e">
        <f t="shared" si="64"/>
        <v>#VALUE!</v>
      </c>
      <c r="Q154" s="1346" t="e">
        <f t="shared" si="64"/>
        <v>#VALUE!</v>
      </c>
      <c r="R154" s="1346" t="e">
        <f t="shared" si="64"/>
        <v>#VALUE!</v>
      </c>
      <c r="S154" s="1346" t="e">
        <f t="shared" si="64"/>
        <v>#VALUE!</v>
      </c>
      <c r="T154" s="1346" t="e">
        <f t="shared" si="64"/>
        <v>#VALUE!</v>
      </c>
      <c r="U154" s="1346" t="e">
        <f t="shared" si="64"/>
        <v>#VALUE!</v>
      </c>
      <c r="V154" s="1346" t="e">
        <f t="shared" si="64"/>
        <v>#VALUE!</v>
      </c>
      <c r="W154" s="1346" t="e">
        <f t="shared" si="64"/>
        <v>#VALUE!</v>
      </c>
      <c r="X154" s="1346" t="e">
        <f t="shared" si="64"/>
        <v>#VALUE!</v>
      </c>
      <c r="Y154" s="1346" t="e">
        <f t="shared" si="64"/>
        <v>#VALUE!</v>
      </c>
      <c r="Z154" s="1346" t="e">
        <f t="shared" si="64"/>
        <v>#VALUE!</v>
      </c>
      <c r="AA154" s="1346" t="e">
        <f t="shared" si="64"/>
        <v>#VALUE!</v>
      </c>
      <c r="AB154" s="1346" t="e">
        <f t="shared" si="64"/>
        <v>#VALUE!</v>
      </c>
      <c r="AC154" s="1346" t="e">
        <f t="shared" si="64"/>
        <v>#VALUE!</v>
      </c>
      <c r="AD154" s="1346" t="e">
        <f t="shared" si="64"/>
        <v>#VALUE!</v>
      </c>
      <c r="AE154" s="1346" t="e">
        <f t="shared" si="64"/>
        <v>#VALUE!</v>
      </c>
      <c r="AF154" s="1346" t="e">
        <f t="shared" si="64"/>
        <v>#VALUE!</v>
      </c>
      <c r="AG154" s="1346" t="e">
        <f t="shared" si="64"/>
        <v>#VALUE!</v>
      </c>
      <c r="AH154" s="1347" t="s">
        <v>1978</v>
      </c>
      <c r="AI154" s="1348">
        <f>+COUNTIFS(C155:AG155,"土",C156:AG156,"")+COUNTIFS(C155:AG155,"日",C156:AG156,"")</f>
        <v>0</v>
      </c>
    </row>
    <row r="155" spans="2:38" s="1350" customFormat="1">
      <c r="B155" s="1372" t="s">
        <v>820</v>
      </c>
      <c r="C155" s="1349" t="str">
        <f>IFERROR(TEXT(WEEKDAY(+C154),"aaa"),"")</f>
        <v/>
      </c>
      <c r="D155" s="1349" t="str">
        <f t="shared" ref="D155:AG155" si="65">IFERROR(TEXT(WEEKDAY(+D154),"aaa"),"")</f>
        <v/>
      </c>
      <c r="E155" s="1349" t="str">
        <f t="shared" si="65"/>
        <v/>
      </c>
      <c r="F155" s="1349" t="str">
        <f t="shared" si="65"/>
        <v/>
      </c>
      <c r="G155" s="1349" t="str">
        <f t="shared" si="65"/>
        <v/>
      </c>
      <c r="H155" s="1349" t="str">
        <f t="shared" si="65"/>
        <v/>
      </c>
      <c r="I155" s="1349" t="str">
        <f t="shared" si="65"/>
        <v/>
      </c>
      <c r="J155" s="1349" t="str">
        <f t="shared" si="65"/>
        <v/>
      </c>
      <c r="K155" s="1349" t="str">
        <f t="shared" si="65"/>
        <v/>
      </c>
      <c r="L155" s="1349" t="str">
        <f t="shared" si="65"/>
        <v/>
      </c>
      <c r="M155" s="1349" t="str">
        <f t="shared" si="65"/>
        <v/>
      </c>
      <c r="N155" s="1349" t="str">
        <f t="shared" si="65"/>
        <v/>
      </c>
      <c r="O155" s="1349" t="str">
        <f t="shared" si="65"/>
        <v/>
      </c>
      <c r="P155" s="1349" t="str">
        <f t="shared" si="65"/>
        <v/>
      </c>
      <c r="Q155" s="1349" t="str">
        <f t="shared" si="65"/>
        <v/>
      </c>
      <c r="R155" s="1349" t="str">
        <f t="shared" si="65"/>
        <v/>
      </c>
      <c r="S155" s="1349" t="str">
        <f t="shared" si="65"/>
        <v/>
      </c>
      <c r="T155" s="1349" t="str">
        <f t="shared" si="65"/>
        <v/>
      </c>
      <c r="U155" s="1349" t="str">
        <f t="shared" si="65"/>
        <v/>
      </c>
      <c r="V155" s="1349" t="str">
        <f t="shared" si="65"/>
        <v/>
      </c>
      <c r="W155" s="1349" t="str">
        <f t="shared" si="65"/>
        <v/>
      </c>
      <c r="X155" s="1349" t="str">
        <f t="shared" si="65"/>
        <v/>
      </c>
      <c r="Y155" s="1349" t="str">
        <f t="shared" si="65"/>
        <v/>
      </c>
      <c r="Z155" s="1349" t="str">
        <f t="shared" si="65"/>
        <v/>
      </c>
      <c r="AA155" s="1349" t="str">
        <f t="shared" si="65"/>
        <v/>
      </c>
      <c r="AB155" s="1349" t="str">
        <f t="shared" si="65"/>
        <v/>
      </c>
      <c r="AC155" s="1349" t="str">
        <f t="shared" si="65"/>
        <v/>
      </c>
      <c r="AD155" s="1349" t="str">
        <f t="shared" si="65"/>
        <v/>
      </c>
      <c r="AE155" s="1349" t="str">
        <f t="shared" si="65"/>
        <v/>
      </c>
      <c r="AF155" s="1349" t="str">
        <f t="shared" si="65"/>
        <v/>
      </c>
      <c r="AG155" s="1349" t="str">
        <f t="shared" si="65"/>
        <v/>
      </c>
      <c r="AH155" s="1347" t="s">
        <v>1979</v>
      </c>
      <c r="AI155" s="1348">
        <f>+COUNTIF(C156:AG156,"夏休")+COUNTIF(C156:AG156,"冬休")+COUNTIF(C156:AG156,"中止")</f>
        <v>0</v>
      </c>
      <c r="AL155" s="1373"/>
    </row>
    <row r="156" spans="2:38" s="1350" customFormat="1" ht="13.5" customHeight="1">
      <c r="B156" s="3643" t="s">
        <v>1948</v>
      </c>
      <c r="C156" s="3645"/>
      <c r="D156" s="3640"/>
      <c r="E156" s="3640"/>
      <c r="F156" s="3640"/>
      <c r="G156" s="3640"/>
      <c r="H156" s="3640"/>
      <c r="I156" s="3640"/>
      <c r="J156" s="3640"/>
      <c r="K156" s="3640"/>
      <c r="L156" s="3640"/>
      <c r="M156" s="3640"/>
      <c r="N156" s="3640"/>
      <c r="O156" s="3640"/>
      <c r="P156" s="3640"/>
      <c r="Q156" s="3640"/>
      <c r="R156" s="3640"/>
      <c r="S156" s="3640"/>
      <c r="T156" s="3640"/>
      <c r="U156" s="3640"/>
      <c r="V156" s="3640"/>
      <c r="W156" s="3640"/>
      <c r="X156" s="3640"/>
      <c r="Y156" s="3640"/>
      <c r="Z156" s="3640"/>
      <c r="AA156" s="3640"/>
      <c r="AB156" s="3640"/>
      <c r="AC156" s="3640"/>
      <c r="AD156" s="3640"/>
      <c r="AE156" s="3640"/>
      <c r="AF156" s="3640"/>
      <c r="AG156" s="3667"/>
      <c r="AH156" s="1351" t="s">
        <v>821</v>
      </c>
      <c r="AI156" s="1352">
        <f>COUNT(C154:AG154)-AI155</f>
        <v>0</v>
      </c>
      <c r="AL156" s="1373"/>
    </row>
    <row r="157" spans="2:38" s="1350" customFormat="1" ht="13.5" customHeight="1">
      <c r="B157" s="3644"/>
      <c r="C157" s="3645"/>
      <c r="D157" s="3640"/>
      <c r="E157" s="3640"/>
      <c r="F157" s="3640"/>
      <c r="G157" s="3640"/>
      <c r="H157" s="3640"/>
      <c r="I157" s="3640"/>
      <c r="J157" s="3640"/>
      <c r="K157" s="3640"/>
      <c r="L157" s="3640"/>
      <c r="M157" s="3640"/>
      <c r="N157" s="3640"/>
      <c r="O157" s="3640"/>
      <c r="P157" s="3640"/>
      <c r="Q157" s="3640"/>
      <c r="R157" s="3640"/>
      <c r="S157" s="3640"/>
      <c r="T157" s="3640"/>
      <c r="U157" s="3640"/>
      <c r="V157" s="3640"/>
      <c r="W157" s="3640"/>
      <c r="X157" s="3640"/>
      <c r="Y157" s="3640"/>
      <c r="Z157" s="3640"/>
      <c r="AA157" s="3640"/>
      <c r="AB157" s="3640"/>
      <c r="AC157" s="3640"/>
      <c r="AD157" s="3640"/>
      <c r="AE157" s="3640"/>
      <c r="AF157" s="3640"/>
      <c r="AG157" s="3667"/>
      <c r="AH157" s="1351" t="s">
        <v>822</v>
      </c>
      <c r="AI157" s="1352">
        <f>+COUNTIF(C158:AG159,"休")</f>
        <v>0</v>
      </c>
      <c r="AJ157" s="1353" t="e">
        <f>IF(AI158&gt;0.285,"",IF(AI157&lt;AI154,"←計画日数が足りません",""))</f>
        <v>#DIV/0!</v>
      </c>
      <c r="AL157" s="1373"/>
    </row>
    <row r="158" spans="2:38" s="1350" customFormat="1" ht="13.5" customHeight="1">
      <c r="B158" s="3668" t="s">
        <v>815</v>
      </c>
      <c r="C158" s="3669"/>
      <c r="D158" s="3666"/>
      <c r="E158" s="3666"/>
      <c r="F158" s="3670"/>
      <c r="G158" s="3666"/>
      <c r="H158" s="3666"/>
      <c r="I158" s="3666"/>
      <c r="J158" s="3666"/>
      <c r="K158" s="3666"/>
      <c r="L158" s="3666"/>
      <c r="M158" s="3670"/>
      <c r="N158" s="3666"/>
      <c r="O158" s="3666"/>
      <c r="P158" s="3666"/>
      <c r="Q158" s="3666"/>
      <c r="R158" s="3666"/>
      <c r="S158" s="3666"/>
      <c r="T158" s="3670"/>
      <c r="U158" s="3666"/>
      <c r="V158" s="3666"/>
      <c r="W158" s="3666"/>
      <c r="X158" s="3666"/>
      <c r="Y158" s="3666"/>
      <c r="Z158" s="3666"/>
      <c r="AA158" s="3670"/>
      <c r="AB158" s="3666"/>
      <c r="AC158" s="3666"/>
      <c r="AD158" s="3666"/>
      <c r="AE158" s="3666"/>
      <c r="AF158" s="3666"/>
      <c r="AG158" s="3672"/>
      <c r="AH158" s="1351" t="s">
        <v>823</v>
      </c>
      <c r="AI158" s="1354" t="e">
        <f>+AI157/AI156</f>
        <v>#DIV/0!</v>
      </c>
      <c r="AL158" s="1373"/>
    </row>
    <row r="159" spans="2:38" s="1350" customFormat="1">
      <c r="B159" s="3668"/>
      <c r="C159" s="3669"/>
      <c r="D159" s="3666"/>
      <c r="E159" s="3666"/>
      <c r="F159" s="3670"/>
      <c r="G159" s="3666"/>
      <c r="H159" s="3666"/>
      <c r="I159" s="3666"/>
      <c r="J159" s="3666"/>
      <c r="K159" s="3666"/>
      <c r="L159" s="3666"/>
      <c r="M159" s="3670"/>
      <c r="N159" s="3666"/>
      <c r="O159" s="3666"/>
      <c r="P159" s="3666"/>
      <c r="Q159" s="3666"/>
      <c r="R159" s="3666"/>
      <c r="S159" s="3666"/>
      <c r="T159" s="3670"/>
      <c r="U159" s="3666"/>
      <c r="V159" s="3666"/>
      <c r="W159" s="3666"/>
      <c r="X159" s="3666"/>
      <c r="Y159" s="3666"/>
      <c r="Z159" s="3666"/>
      <c r="AA159" s="3670"/>
      <c r="AB159" s="3666"/>
      <c r="AC159" s="3666"/>
      <c r="AD159" s="3666"/>
      <c r="AE159" s="3666"/>
      <c r="AF159" s="3666"/>
      <c r="AG159" s="3672"/>
      <c r="AH159" s="1351" t="s">
        <v>812</v>
      </c>
      <c r="AI159" s="1352">
        <f>+COUNTA(C160:AG161)</f>
        <v>0</v>
      </c>
      <c r="AL159" s="1373"/>
    </row>
    <row r="160" spans="2:38" s="1350" customFormat="1">
      <c r="B160" s="3673" t="s">
        <v>817</v>
      </c>
      <c r="C160" s="3675"/>
      <c r="D160" s="3670"/>
      <c r="E160" s="3670"/>
      <c r="F160" s="3681"/>
      <c r="G160" s="3670"/>
      <c r="H160" s="3670"/>
      <c r="I160" s="3670"/>
      <c r="J160" s="3670"/>
      <c r="K160" s="3670"/>
      <c r="L160" s="3670"/>
      <c r="M160" s="3681"/>
      <c r="N160" s="3670"/>
      <c r="O160" s="3670"/>
      <c r="P160" s="3670"/>
      <c r="Q160" s="3670"/>
      <c r="R160" s="3670"/>
      <c r="S160" s="3670"/>
      <c r="T160" s="3681"/>
      <c r="U160" s="3670"/>
      <c r="V160" s="3670"/>
      <c r="W160" s="3670"/>
      <c r="X160" s="3670"/>
      <c r="Y160" s="3670"/>
      <c r="Z160" s="3670"/>
      <c r="AA160" s="3681"/>
      <c r="AB160" s="3670"/>
      <c r="AC160" s="3670"/>
      <c r="AD160" s="3670"/>
      <c r="AE160" s="3670"/>
      <c r="AF160" s="3670"/>
      <c r="AG160" s="3677"/>
      <c r="AH160" s="1355" t="s">
        <v>824</v>
      </c>
      <c r="AI160" s="1356" t="e">
        <f>+AI159/AI156</f>
        <v>#DIV/0!</v>
      </c>
      <c r="AL160" s="1338">
        <f>+COUNTIF(C158:AG159,"休")</f>
        <v>0</v>
      </c>
    </row>
    <row r="161" spans="2:38" s="1350" customFormat="1">
      <c r="B161" s="3674"/>
      <c r="C161" s="3676"/>
      <c r="D161" s="3671"/>
      <c r="E161" s="3671"/>
      <c r="F161" s="3671"/>
      <c r="G161" s="3671"/>
      <c r="H161" s="3671"/>
      <c r="I161" s="3671"/>
      <c r="J161" s="3671"/>
      <c r="K161" s="3671"/>
      <c r="L161" s="3671"/>
      <c r="M161" s="3671"/>
      <c r="N161" s="3671"/>
      <c r="O161" s="3671"/>
      <c r="P161" s="3671"/>
      <c r="Q161" s="3671"/>
      <c r="R161" s="3671"/>
      <c r="S161" s="3671"/>
      <c r="T161" s="3671"/>
      <c r="U161" s="3671"/>
      <c r="V161" s="3671"/>
      <c r="W161" s="3671"/>
      <c r="X161" s="3671"/>
      <c r="Y161" s="3671"/>
      <c r="Z161" s="3671"/>
      <c r="AA161" s="3671"/>
      <c r="AB161" s="3671"/>
      <c r="AC161" s="3671"/>
      <c r="AD161" s="3671"/>
      <c r="AE161" s="3671"/>
      <c r="AF161" s="3671"/>
      <c r="AG161" s="3678"/>
      <c r="AH161" s="1357" t="s">
        <v>1952</v>
      </c>
      <c r="AI161" s="1358" t="str">
        <f>IF(7&gt;AI156,"対象外",IF(OR(AI160&gt;=0.285,AI159&gt;=AI154),"OK","NG"))</f>
        <v>対象外</v>
      </c>
      <c r="AJ161" s="1353" t="str">
        <f>IF(AI161="対象外","←７日間に満たない期間は達成判定の対象外",IF(AI161="NG","←月単位未達成","←月単位達成"))</f>
        <v>←７日間に満たない期間は達成判定の対象外</v>
      </c>
      <c r="AL161" s="1359" t="str">
        <f>IF(7&gt;AI156,"対象外",IF(AL160&gt;=AI154,"OK","NG"))</f>
        <v>対象外</v>
      </c>
    </row>
    <row r="162" spans="2:38" hidden="1">
      <c r="B162" s="1360" t="s">
        <v>2106</v>
      </c>
      <c r="C162" s="1361" t="e">
        <f t="shared" ref="C162:AG162" si="66">IF(AND(DAY(C154)&gt;=22,DAY(C154)&lt;=28,C155="土"),1,0)</f>
        <v>#VALUE!</v>
      </c>
      <c r="D162" s="1361" t="e">
        <f t="shared" si="66"/>
        <v>#VALUE!</v>
      </c>
      <c r="E162" s="1361" t="e">
        <f t="shared" si="66"/>
        <v>#VALUE!</v>
      </c>
      <c r="F162" s="1361" t="e">
        <f t="shared" si="66"/>
        <v>#VALUE!</v>
      </c>
      <c r="G162" s="1361" t="e">
        <f t="shared" si="66"/>
        <v>#VALUE!</v>
      </c>
      <c r="H162" s="1361" t="e">
        <f t="shared" si="66"/>
        <v>#VALUE!</v>
      </c>
      <c r="I162" s="1361" t="e">
        <f t="shared" si="66"/>
        <v>#VALUE!</v>
      </c>
      <c r="J162" s="1361" t="e">
        <f t="shared" si="66"/>
        <v>#VALUE!</v>
      </c>
      <c r="K162" s="1361" t="e">
        <f t="shared" si="66"/>
        <v>#VALUE!</v>
      </c>
      <c r="L162" s="1361" t="e">
        <f t="shared" si="66"/>
        <v>#VALUE!</v>
      </c>
      <c r="M162" s="1361" t="e">
        <f t="shared" si="66"/>
        <v>#VALUE!</v>
      </c>
      <c r="N162" s="1361" t="e">
        <f t="shared" si="66"/>
        <v>#VALUE!</v>
      </c>
      <c r="O162" s="1361" t="e">
        <f t="shared" si="66"/>
        <v>#VALUE!</v>
      </c>
      <c r="P162" s="1361" t="e">
        <f t="shared" si="66"/>
        <v>#VALUE!</v>
      </c>
      <c r="Q162" s="1361" t="e">
        <f t="shared" si="66"/>
        <v>#VALUE!</v>
      </c>
      <c r="R162" s="1361" t="e">
        <f t="shared" si="66"/>
        <v>#VALUE!</v>
      </c>
      <c r="S162" s="1361" t="e">
        <f t="shared" si="66"/>
        <v>#VALUE!</v>
      </c>
      <c r="T162" s="1361" t="e">
        <f t="shared" si="66"/>
        <v>#VALUE!</v>
      </c>
      <c r="U162" s="1361" t="e">
        <f t="shared" si="66"/>
        <v>#VALUE!</v>
      </c>
      <c r="V162" s="1361" t="e">
        <f t="shared" si="66"/>
        <v>#VALUE!</v>
      </c>
      <c r="W162" s="1361" t="e">
        <f t="shared" si="66"/>
        <v>#VALUE!</v>
      </c>
      <c r="X162" s="1361" t="e">
        <f t="shared" si="66"/>
        <v>#VALUE!</v>
      </c>
      <c r="Y162" s="1361" t="e">
        <f t="shared" si="66"/>
        <v>#VALUE!</v>
      </c>
      <c r="Z162" s="1361" t="e">
        <f t="shared" si="66"/>
        <v>#VALUE!</v>
      </c>
      <c r="AA162" s="1361" t="e">
        <f t="shared" si="66"/>
        <v>#VALUE!</v>
      </c>
      <c r="AB162" s="1361" t="e">
        <f t="shared" si="66"/>
        <v>#VALUE!</v>
      </c>
      <c r="AC162" s="1361" t="e">
        <f t="shared" si="66"/>
        <v>#VALUE!</v>
      </c>
      <c r="AD162" s="1361" t="e">
        <f t="shared" si="66"/>
        <v>#VALUE!</v>
      </c>
      <c r="AE162" s="1361" t="e">
        <f t="shared" si="66"/>
        <v>#VALUE!</v>
      </c>
      <c r="AF162" s="1361" t="e">
        <f t="shared" si="66"/>
        <v>#VALUE!</v>
      </c>
      <c r="AG162" s="1361" t="e">
        <f t="shared" si="66"/>
        <v>#VALUE!</v>
      </c>
      <c r="AH162" s="1362" t="s">
        <v>1980</v>
      </c>
      <c r="AI162" s="1363">
        <f>_xlfn.AGGREGATE(9,6,C162:AG162)</f>
        <v>0</v>
      </c>
      <c r="AJ162" s="1353"/>
    </row>
    <row r="163" spans="2:38" hidden="1">
      <c r="B163" s="1360" t="s">
        <v>2107</v>
      </c>
      <c r="C163" s="1364" t="e">
        <f t="shared" ref="C163:AG163" si="67">IF(AND(DAY(C154)&gt;=22,DAY(C154)&lt;=28,C155="土",OR(C160="休",C160="雨")),1,0)</f>
        <v>#VALUE!</v>
      </c>
      <c r="D163" s="1364" t="e">
        <f t="shared" si="67"/>
        <v>#VALUE!</v>
      </c>
      <c r="E163" s="1364" t="e">
        <f t="shared" si="67"/>
        <v>#VALUE!</v>
      </c>
      <c r="F163" s="1364" t="e">
        <f t="shared" si="67"/>
        <v>#VALUE!</v>
      </c>
      <c r="G163" s="1364" t="e">
        <f t="shared" si="67"/>
        <v>#VALUE!</v>
      </c>
      <c r="H163" s="1364" t="e">
        <f t="shared" si="67"/>
        <v>#VALUE!</v>
      </c>
      <c r="I163" s="1364" t="e">
        <f t="shared" si="67"/>
        <v>#VALUE!</v>
      </c>
      <c r="J163" s="1364" t="e">
        <f t="shared" si="67"/>
        <v>#VALUE!</v>
      </c>
      <c r="K163" s="1364" t="e">
        <f t="shared" si="67"/>
        <v>#VALUE!</v>
      </c>
      <c r="L163" s="1364" t="e">
        <f t="shared" si="67"/>
        <v>#VALUE!</v>
      </c>
      <c r="M163" s="1364" t="e">
        <f t="shared" si="67"/>
        <v>#VALUE!</v>
      </c>
      <c r="N163" s="1364" t="e">
        <f t="shared" si="67"/>
        <v>#VALUE!</v>
      </c>
      <c r="O163" s="1364" t="e">
        <f t="shared" si="67"/>
        <v>#VALUE!</v>
      </c>
      <c r="P163" s="1364" t="e">
        <f t="shared" si="67"/>
        <v>#VALUE!</v>
      </c>
      <c r="Q163" s="1364" t="e">
        <f t="shared" si="67"/>
        <v>#VALUE!</v>
      </c>
      <c r="R163" s="1364" t="e">
        <f t="shared" si="67"/>
        <v>#VALUE!</v>
      </c>
      <c r="S163" s="1364" t="e">
        <f t="shared" si="67"/>
        <v>#VALUE!</v>
      </c>
      <c r="T163" s="1364" t="e">
        <f t="shared" si="67"/>
        <v>#VALUE!</v>
      </c>
      <c r="U163" s="1364" t="e">
        <f t="shared" si="67"/>
        <v>#VALUE!</v>
      </c>
      <c r="V163" s="1364" t="e">
        <f t="shared" si="67"/>
        <v>#VALUE!</v>
      </c>
      <c r="W163" s="1364" t="e">
        <f t="shared" si="67"/>
        <v>#VALUE!</v>
      </c>
      <c r="X163" s="1364" t="e">
        <f t="shared" si="67"/>
        <v>#VALUE!</v>
      </c>
      <c r="Y163" s="1364" t="e">
        <f t="shared" si="67"/>
        <v>#VALUE!</v>
      </c>
      <c r="Z163" s="1364" t="e">
        <f t="shared" si="67"/>
        <v>#VALUE!</v>
      </c>
      <c r="AA163" s="1364" t="e">
        <f t="shared" si="67"/>
        <v>#VALUE!</v>
      </c>
      <c r="AB163" s="1364" t="e">
        <f t="shared" si="67"/>
        <v>#VALUE!</v>
      </c>
      <c r="AC163" s="1364" t="e">
        <f t="shared" si="67"/>
        <v>#VALUE!</v>
      </c>
      <c r="AD163" s="1364" t="e">
        <f t="shared" si="67"/>
        <v>#VALUE!</v>
      </c>
      <c r="AE163" s="1364" t="e">
        <f t="shared" si="67"/>
        <v>#VALUE!</v>
      </c>
      <c r="AF163" s="1364" t="e">
        <f t="shared" si="67"/>
        <v>#VALUE!</v>
      </c>
      <c r="AG163" s="1364" t="e">
        <f t="shared" si="67"/>
        <v>#VALUE!</v>
      </c>
      <c r="AH163" s="1365" t="s">
        <v>1981</v>
      </c>
      <c r="AI163" s="1363">
        <f>_xlfn.AGGREGATE(9,6,C163:AG163)</f>
        <v>0</v>
      </c>
      <c r="AJ163" s="1353"/>
    </row>
    <row r="164" spans="2:38" hidden="1">
      <c r="B164" s="1360" t="s">
        <v>2108</v>
      </c>
      <c r="C164" s="1361" t="e">
        <f>IF(AND(DAY(C154)&gt;=8,DAY(C154)&lt;=14,C155="土"),1,0)</f>
        <v>#VALUE!</v>
      </c>
      <c r="D164" s="1361" t="e">
        <f>IF(AND(DAY(D154)&gt;=8,DAY(D154)&lt;=14,D155="土"),1,0)</f>
        <v>#VALUE!</v>
      </c>
      <c r="E164" s="1361" t="e">
        <f t="shared" ref="E164:AG164" si="68">IF(AND(DAY(E154)&gt;=8,DAY(E154)&lt;=14,E155="土"),1,0)</f>
        <v>#VALUE!</v>
      </c>
      <c r="F164" s="1361" t="e">
        <f t="shared" si="68"/>
        <v>#VALUE!</v>
      </c>
      <c r="G164" s="1361" t="e">
        <f t="shared" si="68"/>
        <v>#VALUE!</v>
      </c>
      <c r="H164" s="1361" t="e">
        <f t="shared" si="68"/>
        <v>#VALUE!</v>
      </c>
      <c r="I164" s="1361" t="e">
        <f t="shared" si="68"/>
        <v>#VALUE!</v>
      </c>
      <c r="J164" s="1361" t="e">
        <f t="shared" si="68"/>
        <v>#VALUE!</v>
      </c>
      <c r="K164" s="1361" t="e">
        <f t="shared" si="68"/>
        <v>#VALUE!</v>
      </c>
      <c r="L164" s="1361" t="e">
        <f t="shared" si="68"/>
        <v>#VALUE!</v>
      </c>
      <c r="M164" s="1361" t="e">
        <f t="shared" si="68"/>
        <v>#VALUE!</v>
      </c>
      <c r="N164" s="1361" t="e">
        <f t="shared" si="68"/>
        <v>#VALUE!</v>
      </c>
      <c r="O164" s="1361" t="e">
        <f t="shared" si="68"/>
        <v>#VALUE!</v>
      </c>
      <c r="P164" s="1361" t="e">
        <f t="shared" si="68"/>
        <v>#VALUE!</v>
      </c>
      <c r="Q164" s="1361" t="e">
        <f t="shared" si="68"/>
        <v>#VALUE!</v>
      </c>
      <c r="R164" s="1361" t="e">
        <f t="shared" si="68"/>
        <v>#VALUE!</v>
      </c>
      <c r="S164" s="1361" t="e">
        <f t="shared" si="68"/>
        <v>#VALUE!</v>
      </c>
      <c r="T164" s="1361" t="e">
        <f t="shared" si="68"/>
        <v>#VALUE!</v>
      </c>
      <c r="U164" s="1361" t="e">
        <f t="shared" si="68"/>
        <v>#VALUE!</v>
      </c>
      <c r="V164" s="1361" t="e">
        <f t="shared" si="68"/>
        <v>#VALUE!</v>
      </c>
      <c r="W164" s="1361" t="e">
        <f t="shared" si="68"/>
        <v>#VALUE!</v>
      </c>
      <c r="X164" s="1361" t="e">
        <f t="shared" si="68"/>
        <v>#VALUE!</v>
      </c>
      <c r="Y164" s="1361" t="e">
        <f t="shared" si="68"/>
        <v>#VALUE!</v>
      </c>
      <c r="Z164" s="1361" t="e">
        <f t="shared" si="68"/>
        <v>#VALUE!</v>
      </c>
      <c r="AA164" s="1361" t="e">
        <f t="shared" si="68"/>
        <v>#VALUE!</v>
      </c>
      <c r="AB164" s="1361" t="e">
        <f t="shared" si="68"/>
        <v>#VALUE!</v>
      </c>
      <c r="AC164" s="1361" t="e">
        <f t="shared" si="68"/>
        <v>#VALUE!</v>
      </c>
      <c r="AD164" s="1361" t="e">
        <f t="shared" si="68"/>
        <v>#VALUE!</v>
      </c>
      <c r="AE164" s="1361" t="e">
        <f t="shared" si="68"/>
        <v>#VALUE!</v>
      </c>
      <c r="AF164" s="1361" t="e">
        <f t="shared" si="68"/>
        <v>#VALUE!</v>
      </c>
      <c r="AG164" s="1361" t="e">
        <f t="shared" si="68"/>
        <v>#VALUE!</v>
      </c>
      <c r="AH164" s="1362" t="s">
        <v>1980</v>
      </c>
      <c r="AI164" s="1363">
        <f>_xlfn.AGGREGATE(9,6,C164:AG164)</f>
        <v>0</v>
      </c>
      <c r="AJ164" s="1353"/>
    </row>
    <row r="165" spans="2:38" hidden="1">
      <c r="B165" s="1360" t="s">
        <v>2109</v>
      </c>
      <c r="C165" s="1364" t="e">
        <f>IF(AND(DAY(C154)&gt;=8,DAY(C154)&lt;=14,C155="土",OR(C160="休",C160="雨")),1,0)</f>
        <v>#VALUE!</v>
      </c>
      <c r="D165" s="1364" t="e">
        <f>IF(AND(DAY(D154)&gt;=8,DAY(D154)&lt;=14,D155="土",OR(D160="休",D160="雨")),1,0)</f>
        <v>#VALUE!</v>
      </c>
      <c r="E165" s="1364" t="e">
        <f t="shared" ref="E165:AG165" si="69">IF(AND(DAY(E154)&gt;=8,DAY(E154)&lt;=14,E155="土",OR(E160="休",E160="雨")),1,0)</f>
        <v>#VALUE!</v>
      </c>
      <c r="F165" s="1364" t="e">
        <f t="shared" si="69"/>
        <v>#VALUE!</v>
      </c>
      <c r="G165" s="1364" t="e">
        <f t="shared" si="69"/>
        <v>#VALUE!</v>
      </c>
      <c r="H165" s="1364" t="e">
        <f t="shared" si="69"/>
        <v>#VALUE!</v>
      </c>
      <c r="I165" s="1364" t="e">
        <f t="shared" si="69"/>
        <v>#VALUE!</v>
      </c>
      <c r="J165" s="1364" t="e">
        <f t="shared" si="69"/>
        <v>#VALUE!</v>
      </c>
      <c r="K165" s="1364" t="e">
        <f t="shared" si="69"/>
        <v>#VALUE!</v>
      </c>
      <c r="L165" s="1364" t="e">
        <f t="shared" si="69"/>
        <v>#VALUE!</v>
      </c>
      <c r="M165" s="1364" t="e">
        <f t="shared" si="69"/>
        <v>#VALUE!</v>
      </c>
      <c r="N165" s="1364" t="e">
        <f t="shared" si="69"/>
        <v>#VALUE!</v>
      </c>
      <c r="O165" s="1364" t="e">
        <f t="shared" si="69"/>
        <v>#VALUE!</v>
      </c>
      <c r="P165" s="1364" t="e">
        <f t="shared" si="69"/>
        <v>#VALUE!</v>
      </c>
      <c r="Q165" s="1364" t="e">
        <f t="shared" si="69"/>
        <v>#VALUE!</v>
      </c>
      <c r="R165" s="1364" t="e">
        <f t="shared" si="69"/>
        <v>#VALUE!</v>
      </c>
      <c r="S165" s="1364" t="e">
        <f t="shared" si="69"/>
        <v>#VALUE!</v>
      </c>
      <c r="T165" s="1364" t="e">
        <f t="shared" si="69"/>
        <v>#VALUE!</v>
      </c>
      <c r="U165" s="1364" t="e">
        <f t="shared" si="69"/>
        <v>#VALUE!</v>
      </c>
      <c r="V165" s="1364" t="e">
        <f t="shared" si="69"/>
        <v>#VALUE!</v>
      </c>
      <c r="W165" s="1364" t="e">
        <f t="shared" si="69"/>
        <v>#VALUE!</v>
      </c>
      <c r="X165" s="1364" t="e">
        <f t="shared" si="69"/>
        <v>#VALUE!</v>
      </c>
      <c r="Y165" s="1364" t="e">
        <f t="shared" si="69"/>
        <v>#VALUE!</v>
      </c>
      <c r="Z165" s="1364" t="e">
        <f t="shared" si="69"/>
        <v>#VALUE!</v>
      </c>
      <c r="AA165" s="1364" t="e">
        <f t="shared" si="69"/>
        <v>#VALUE!</v>
      </c>
      <c r="AB165" s="1364" t="e">
        <f t="shared" si="69"/>
        <v>#VALUE!</v>
      </c>
      <c r="AC165" s="1364" t="e">
        <f t="shared" si="69"/>
        <v>#VALUE!</v>
      </c>
      <c r="AD165" s="1364" t="e">
        <f t="shared" si="69"/>
        <v>#VALUE!</v>
      </c>
      <c r="AE165" s="1364" t="e">
        <f t="shared" si="69"/>
        <v>#VALUE!</v>
      </c>
      <c r="AF165" s="1364" t="e">
        <f t="shared" si="69"/>
        <v>#VALUE!</v>
      </c>
      <c r="AG165" s="1364" t="e">
        <f t="shared" si="69"/>
        <v>#VALUE!</v>
      </c>
      <c r="AH165" s="1365" t="s">
        <v>1981</v>
      </c>
      <c r="AI165" s="1363">
        <f>_xlfn.AGGREGATE(9,6,C165:AG165)</f>
        <v>0</v>
      </c>
      <c r="AJ165" s="1353"/>
    </row>
    <row r="166" spans="2:38" s="1350" customFormat="1">
      <c r="B166" s="1374"/>
      <c r="C166" s="1374"/>
      <c r="D166" s="1374"/>
      <c r="E166" s="1374"/>
      <c r="F166" s="1374"/>
      <c r="G166" s="1374"/>
      <c r="H166" s="1374"/>
      <c r="I166" s="1374"/>
      <c r="J166" s="1374"/>
      <c r="K166" s="1374"/>
      <c r="L166" s="1374"/>
      <c r="M166" s="1374"/>
      <c r="N166" s="1374"/>
      <c r="O166" s="1374"/>
      <c r="P166" s="1374"/>
      <c r="Q166" s="1374"/>
      <c r="R166" s="1374"/>
      <c r="S166" s="1374"/>
      <c r="T166" s="1374"/>
      <c r="U166" s="1374"/>
      <c r="V166" s="1374"/>
      <c r="W166" s="1374"/>
      <c r="X166" s="1374"/>
      <c r="Y166" s="1374"/>
      <c r="Z166" s="1374"/>
      <c r="AA166" s="1374"/>
      <c r="AB166" s="1374"/>
      <c r="AC166" s="1374"/>
      <c r="AD166" s="1374"/>
      <c r="AE166" s="1374"/>
      <c r="AF166" s="1374"/>
      <c r="AG166" s="1374"/>
      <c r="AI166" s="1374"/>
      <c r="AL166" s="1373"/>
    </row>
    <row r="167" spans="2:38" hidden="1">
      <c r="C167" s="1317" t="e">
        <f>YEAR(C170)</f>
        <v>#VALUE!</v>
      </c>
      <c r="D167" s="1317" t="e">
        <f>MONTH(C170)</f>
        <v>#VALUE!</v>
      </c>
    </row>
    <row r="168" spans="2:38">
      <c r="B168" s="1322" t="s">
        <v>1940</v>
      </c>
      <c r="C168" s="3679" t="e">
        <f>C170</f>
        <v>#VALUE!</v>
      </c>
      <c r="D168" s="3641"/>
      <c r="E168" s="3641"/>
      <c r="F168" s="3641"/>
      <c r="G168" s="3641"/>
      <c r="H168" s="3641"/>
      <c r="I168" s="3641"/>
      <c r="J168" s="3641"/>
      <c r="K168" s="3641"/>
      <c r="L168" s="3641"/>
      <c r="M168" s="3641"/>
      <c r="N168" s="3641"/>
      <c r="O168" s="3641"/>
      <c r="P168" s="3641"/>
      <c r="Q168" s="3641"/>
      <c r="R168" s="3641"/>
      <c r="S168" s="3641"/>
      <c r="T168" s="3641"/>
      <c r="U168" s="3641"/>
      <c r="V168" s="3641"/>
      <c r="W168" s="3641"/>
      <c r="X168" s="3641"/>
      <c r="Y168" s="3641"/>
      <c r="Z168" s="3641"/>
      <c r="AA168" s="3641"/>
      <c r="AB168" s="3641"/>
      <c r="AC168" s="3641"/>
      <c r="AD168" s="3641"/>
      <c r="AE168" s="3641"/>
      <c r="AF168" s="3641"/>
      <c r="AG168" s="3641"/>
      <c r="AH168" s="3641"/>
      <c r="AI168" s="3642"/>
    </row>
    <row r="169" spans="2:38" hidden="1">
      <c r="B169" s="1367"/>
      <c r="C169" s="1346" t="e">
        <f>DATE($C167,$D167,1)</f>
        <v>#VALUE!</v>
      </c>
      <c r="D169" s="1346" t="e">
        <f t="shared" ref="D169:AG169" si="70">C169+1</f>
        <v>#VALUE!</v>
      </c>
      <c r="E169" s="1346" t="e">
        <f t="shared" si="70"/>
        <v>#VALUE!</v>
      </c>
      <c r="F169" s="1346" t="e">
        <f t="shared" si="70"/>
        <v>#VALUE!</v>
      </c>
      <c r="G169" s="1346" t="e">
        <f t="shared" si="70"/>
        <v>#VALUE!</v>
      </c>
      <c r="H169" s="1346" t="e">
        <f t="shared" si="70"/>
        <v>#VALUE!</v>
      </c>
      <c r="I169" s="1346" t="e">
        <f t="shared" si="70"/>
        <v>#VALUE!</v>
      </c>
      <c r="J169" s="1346" t="e">
        <f t="shared" si="70"/>
        <v>#VALUE!</v>
      </c>
      <c r="K169" s="1346" t="e">
        <f t="shared" si="70"/>
        <v>#VALUE!</v>
      </c>
      <c r="L169" s="1346" t="e">
        <f t="shared" si="70"/>
        <v>#VALUE!</v>
      </c>
      <c r="M169" s="1346" t="e">
        <f t="shared" si="70"/>
        <v>#VALUE!</v>
      </c>
      <c r="N169" s="1346" t="e">
        <f t="shared" si="70"/>
        <v>#VALUE!</v>
      </c>
      <c r="O169" s="1346" t="e">
        <f t="shared" si="70"/>
        <v>#VALUE!</v>
      </c>
      <c r="P169" s="1346" t="e">
        <f t="shared" si="70"/>
        <v>#VALUE!</v>
      </c>
      <c r="Q169" s="1346" t="e">
        <f t="shared" si="70"/>
        <v>#VALUE!</v>
      </c>
      <c r="R169" s="1346" t="e">
        <f t="shared" si="70"/>
        <v>#VALUE!</v>
      </c>
      <c r="S169" s="1346" t="e">
        <f t="shared" si="70"/>
        <v>#VALUE!</v>
      </c>
      <c r="T169" s="1346" t="e">
        <f t="shared" si="70"/>
        <v>#VALUE!</v>
      </c>
      <c r="U169" s="1346" t="e">
        <f t="shared" si="70"/>
        <v>#VALUE!</v>
      </c>
      <c r="V169" s="1346" t="e">
        <f t="shared" si="70"/>
        <v>#VALUE!</v>
      </c>
      <c r="W169" s="1346" t="e">
        <f t="shared" si="70"/>
        <v>#VALUE!</v>
      </c>
      <c r="X169" s="1346" t="e">
        <f t="shared" si="70"/>
        <v>#VALUE!</v>
      </c>
      <c r="Y169" s="1346" t="e">
        <f t="shared" si="70"/>
        <v>#VALUE!</v>
      </c>
      <c r="Z169" s="1346" t="e">
        <f t="shared" si="70"/>
        <v>#VALUE!</v>
      </c>
      <c r="AA169" s="1346" t="e">
        <f t="shared" si="70"/>
        <v>#VALUE!</v>
      </c>
      <c r="AB169" s="1346" t="e">
        <f t="shared" si="70"/>
        <v>#VALUE!</v>
      </c>
      <c r="AC169" s="1346" t="e">
        <f t="shared" si="70"/>
        <v>#VALUE!</v>
      </c>
      <c r="AD169" s="1346" t="e">
        <f t="shared" si="70"/>
        <v>#VALUE!</v>
      </c>
      <c r="AE169" s="1346" t="e">
        <f t="shared" si="70"/>
        <v>#VALUE!</v>
      </c>
      <c r="AF169" s="1346" t="e">
        <f t="shared" si="70"/>
        <v>#VALUE!</v>
      </c>
      <c r="AG169" s="1346" t="e">
        <f t="shared" si="70"/>
        <v>#VALUE!</v>
      </c>
      <c r="AH169" s="1368"/>
      <c r="AI169" s="1369"/>
    </row>
    <row r="170" spans="2:38">
      <c r="B170" s="1370" t="s">
        <v>1944</v>
      </c>
      <c r="C170" s="1371" t="e">
        <f>IF(EDATE(C153,1)&gt;$G$5,"",EDATE(C153,1))</f>
        <v>#VALUE!</v>
      </c>
      <c r="D170" s="1346" t="e">
        <f t="shared" ref="D170:AG170" si="71">IF(D169&gt;$G$5,"",IF(C170=EOMONTH(DATE($C167,$D167,1),0),"",IF(C170="","",C170+1)))</f>
        <v>#VALUE!</v>
      </c>
      <c r="E170" s="1346" t="e">
        <f t="shared" si="71"/>
        <v>#VALUE!</v>
      </c>
      <c r="F170" s="1346" t="e">
        <f t="shared" si="71"/>
        <v>#VALUE!</v>
      </c>
      <c r="G170" s="1346" t="e">
        <f t="shared" si="71"/>
        <v>#VALUE!</v>
      </c>
      <c r="H170" s="1346" t="e">
        <f t="shared" si="71"/>
        <v>#VALUE!</v>
      </c>
      <c r="I170" s="1346" t="e">
        <f t="shared" si="71"/>
        <v>#VALUE!</v>
      </c>
      <c r="J170" s="1346" t="e">
        <f t="shared" si="71"/>
        <v>#VALUE!</v>
      </c>
      <c r="K170" s="1346" t="e">
        <f t="shared" si="71"/>
        <v>#VALUE!</v>
      </c>
      <c r="L170" s="1346" t="e">
        <f t="shared" si="71"/>
        <v>#VALUE!</v>
      </c>
      <c r="M170" s="1346" t="e">
        <f t="shared" si="71"/>
        <v>#VALUE!</v>
      </c>
      <c r="N170" s="1346" t="e">
        <f t="shared" si="71"/>
        <v>#VALUE!</v>
      </c>
      <c r="O170" s="1346" t="e">
        <f t="shared" si="71"/>
        <v>#VALUE!</v>
      </c>
      <c r="P170" s="1346" t="e">
        <f t="shared" si="71"/>
        <v>#VALUE!</v>
      </c>
      <c r="Q170" s="1346" t="e">
        <f t="shared" si="71"/>
        <v>#VALUE!</v>
      </c>
      <c r="R170" s="1346" t="e">
        <f t="shared" si="71"/>
        <v>#VALUE!</v>
      </c>
      <c r="S170" s="1346" t="e">
        <f t="shared" si="71"/>
        <v>#VALUE!</v>
      </c>
      <c r="T170" s="1346" t="e">
        <f t="shared" si="71"/>
        <v>#VALUE!</v>
      </c>
      <c r="U170" s="1346" t="e">
        <f t="shared" si="71"/>
        <v>#VALUE!</v>
      </c>
      <c r="V170" s="1346" t="e">
        <f t="shared" si="71"/>
        <v>#VALUE!</v>
      </c>
      <c r="W170" s="1346" t="e">
        <f t="shared" si="71"/>
        <v>#VALUE!</v>
      </c>
      <c r="X170" s="1346" t="e">
        <f t="shared" si="71"/>
        <v>#VALUE!</v>
      </c>
      <c r="Y170" s="1346" t="e">
        <f t="shared" si="71"/>
        <v>#VALUE!</v>
      </c>
      <c r="Z170" s="1346" t="e">
        <f t="shared" si="71"/>
        <v>#VALUE!</v>
      </c>
      <c r="AA170" s="1346" t="e">
        <f t="shared" si="71"/>
        <v>#VALUE!</v>
      </c>
      <c r="AB170" s="1346" t="e">
        <f t="shared" si="71"/>
        <v>#VALUE!</v>
      </c>
      <c r="AC170" s="1346" t="e">
        <f t="shared" si="71"/>
        <v>#VALUE!</v>
      </c>
      <c r="AD170" s="1346" t="e">
        <f t="shared" si="71"/>
        <v>#VALUE!</v>
      </c>
      <c r="AE170" s="1346" t="e">
        <f t="shared" si="71"/>
        <v>#VALUE!</v>
      </c>
      <c r="AF170" s="1346" t="e">
        <f t="shared" si="71"/>
        <v>#VALUE!</v>
      </c>
      <c r="AG170" s="1346" t="e">
        <f t="shared" si="71"/>
        <v>#VALUE!</v>
      </c>
      <c r="AH170" s="1347" t="s">
        <v>1978</v>
      </c>
      <c r="AI170" s="1348">
        <f>+COUNTIFS(C171:AG171,"土",C172:AG172,"")+COUNTIFS(C171:AG171,"日",C172:AG172,"")</f>
        <v>0</v>
      </c>
    </row>
    <row r="171" spans="2:38" s="1350" customFormat="1">
      <c r="B171" s="1372" t="s">
        <v>820</v>
      </c>
      <c r="C171" s="1349" t="str">
        <f>IFERROR(TEXT(WEEKDAY(+C170),"aaa"),"")</f>
        <v/>
      </c>
      <c r="D171" s="1349" t="str">
        <f t="shared" ref="D171:AG171" si="72">IFERROR(TEXT(WEEKDAY(+D170),"aaa"),"")</f>
        <v/>
      </c>
      <c r="E171" s="1349" t="str">
        <f t="shared" si="72"/>
        <v/>
      </c>
      <c r="F171" s="1349" t="str">
        <f t="shared" si="72"/>
        <v/>
      </c>
      <c r="G171" s="1349" t="str">
        <f t="shared" si="72"/>
        <v/>
      </c>
      <c r="H171" s="1349" t="str">
        <f t="shared" si="72"/>
        <v/>
      </c>
      <c r="I171" s="1349" t="str">
        <f t="shared" si="72"/>
        <v/>
      </c>
      <c r="J171" s="1349" t="str">
        <f t="shared" si="72"/>
        <v/>
      </c>
      <c r="K171" s="1349" t="str">
        <f t="shared" si="72"/>
        <v/>
      </c>
      <c r="L171" s="1349" t="str">
        <f t="shared" si="72"/>
        <v/>
      </c>
      <c r="M171" s="1349" t="str">
        <f t="shared" si="72"/>
        <v/>
      </c>
      <c r="N171" s="1349" t="str">
        <f t="shared" si="72"/>
        <v/>
      </c>
      <c r="O171" s="1349" t="str">
        <f t="shared" si="72"/>
        <v/>
      </c>
      <c r="P171" s="1349" t="str">
        <f t="shared" si="72"/>
        <v/>
      </c>
      <c r="Q171" s="1349" t="str">
        <f t="shared" si="72"/>
        <v/>
      </c>
      <c r="R171" s="1349" t="str">
        <f t="shared" si="72"/>
        <v/>
      </c>
      <c r="S171" s="1349" t="str">
        <f t="shared" si="72"/>
        <v/>
      </c>
      <c r="T171" s="1349" t="str">
        <f t="shared" si="72"/>
        <v/>
      </c>
      <c r="U171" s="1349" t="str">
        <f t="shared" si="72"/>
        <v/>
      </c>
      <c r="V171" s="1349" t="str">
        <f t="shared" si="72"/>
        <v/>
      </c>
      <c r="W171" s="1349" t="str">
        <f t="shared" si="72"/>
        <v/>
      </c>
      <c r="X171" s="1349" t="str">
        <f t="shared" si="72"/>
        <v/>
      </c>
      <c r="Y171" s="1349" t="str">
        <f t="shared" si="72"/>
        <v/>
      </c>
      <c r="Z171" s="1349" t="str">
        <f t="shared" si="72"/>
        <v/>
      </c>
      <c r="AA171" s="1349" t="str">
        <f t="shared" si="72"/>
        <v/>
      </c>
      <c r="AB171" s="1349" t="str">
        <f t="shared" si="72"/>
        <v/>
      </c>
      <c r="AC171" s="1349" t="str">
        <f t="shared" si="72"/>
        <v/>
      </c>
      <c r="AD171" s="1349" t="str">
        <f t="shared" si="72"/>
        <v/>
      </c>
      <c r="AE171" s="1349" t="str">
        <f t="shared" si="72"/>
        <v/>
      </c>
      <c r="AF171" s="1349" t="str">
        <f t="shared" si="72"/>
        <v/>
      </c>
      <c r="AG171" s="1349" t="str">
        <f t="shared" si="72"/>
        <v/>
      </c>
      <c r="AH171" s="1347" t="s">
        <v>1979</v>
      </c>
      <c r="AI171" s="1348">
        <f>+COUNTIF(C172:AG172,"夏休")+COUNTIF(C172:AG172,"冬休")+COUNTIF(C172:AG172,"中止")</f>
        <v>0</v>
      </c>
      <c r="AL171" s="1373"/>
    </row>
    <row r="172" spans="2:38" s="1350" customFormat="1" ht="13.5" customHeight="1">
      <c r="B172" s="3643" t="s">
        <v>1948</v>
      </c>
      <c r="C172" s="3645"/>
      <c r="D172" s="3640"/>
      <c r="E172" s="3640"/>
      <c r="F172" s="3640"/>
      <c r="G172" s="3640"/>
      <c r="H172" s="3640"/>
      <c r="I172" s="3640"/>
      <c r="J172" s="3640"/>
      <c r="K172" s="3640"/>
      <c r="L172" s="3640"/>
      <c r="M172" s="3640"/>
      <c r="N172" s="3640"/>
      <c r="O172" s="3640"/>
      <c r="P172" s="3640"/>
      <c r="Q172" s="3640"/>
      <c r="R172" s="3640"/>
      <c r="S172" s="3640"/>
      <c r="T172" s="3640"/>
      <c r="U172" s="3640"/>
      <c r="V172" s="3640"/>
      <c r="W172" s="3640"/>
      <c r="X172" s="3640"/>
      <c r="Y172" s="3640"/>
      <c r="Z172" s="3640"/>
      <c r="AA172" s="3640"/>
      <c r="AB172" s="3640"/>
      <c r="AC172" s="3640"/>
      <c r="AD172" s="3640"/>
      <c r="AE172" s="3640"/>
      <c r="AF172" s="3640"/>
      <c r="AG172" s="3667"/>
      <c r="AH172" s="1351" t="s">
        <v>821</v>
      </c>
      <c r="AI172" s="1352">
        <f>COUNT(C170:AG170)-AI171</f>
        <v>0</v>
      </c>
      <c r="AL172" s="1373"/>
    </row>
    <row r="173" spans="2:38" s="1350" customFormat="1" ht="13.5" customHeight="1">
      <c r="B173" s="3644"/>
      <c r="C173" s="3645"/>
      <c r="D173" s="3640"/>
      <c r="E173" s="3640"/>
      <c r="F173" s="3640"/>
      <c r="G173" s="3640"/>
      <c r="H173" s="3640"/>
      <c r="I173" s="3640"/>
      <c r="J173" s="3640"/>
      <c r="K173" s="3640"/>
      <c r="L173" s="3640"/>
      <c r="M173" s="3640"/>
      <c r="N173" s="3640"/>
      <c r="O173" s="3640"/>
      <c r="P173" s="3640"/>
      <c r="Q173" s="3640"/>
      <c r="R173" s="3640"/>
      <c r="S173" s="3640"/>
      <c r="T173" s="3640"/>
      <c r="U173" s="3640"/>
      <c r="V173" s="3640"/>
      <c r="W173" s="3640"/>
      <c r="X173" s="3640"/>
      <c r="Y173" s="3640"/>
      <c r="Z173" s="3640"/>
      <c r="AA173" s="3640"/>
      <c r="AB173" s="3640"/>
      <c r="AC173" s="3640"/>
      <c r="AD173" s="3640"/>
      <c r="AE173" s="3640"/>
      <c r="AF173" s="3640"/>
      <c r="AG173" s="3667"/>
      <c r="AH173" s="1351" t="s">
        <v>822</v>
      </c>
      <c r="AI173" s="1352">
        <f>+COUNTIF(C174:AG175,"休")</f>
        <v>0</v>
      </c>
      <c r="AJ173" s="1353" t="e">
        <f>IF(AI174&gt;0.285,"",IF(AI173&lt;AI170,"←計画日数が足りません",""))</f>
        <v>#DIV/0!</v>
      </c>
      <c r="AL173" s="1373"/>
    </row>
    <row r="174" spans="2:38" s="1350" customFormat="1" ht="13.5" customHeight="1">
      <c r="B174" s="3668" t="s">
        <v>815</v>
      </c>
      <c r="C174" s="3666"/>
      <c r="D174" s="3666"/>
      <c r="E174" s="3666"/>
      <c r="F174" s="3666"/>
      <c r="G174" s="3666"/>
      <c r="H174" s="3666"/>
      <c r="I174" s="3666"/>
      <c r="J174" s="3666"/>
      <c r="K174" s="3666"/>
      <c r="L174" s="3666"/>
      <c r="M174" s="3666"/>
      <c r="N174" s="3666"/>
      <c r="O174" s="3666"/>
      <c r="P174" s="3666"/>
      <c r="Q174" s="3666"/>
      <c r="R174" s="3666"/>
      <c r="S174" s="3666"/>
      <c r="T174" s="3666"/>
      <c r="U174" s="3666"/>
      <c r="V174" s="3666"/>
      <c r="W174" s="3666"/>
      <c r="X174" s="3666"/>
      <c r="Y174" s="3666"/>
      <c r="Z174" s="3666"/>
      <c r="AA174" s="3666"/>
      <c r="AB174" s="3666"/>
      <c r="AC174" s="3666"/>
      <c r="AD174" s="3666"/>
      <c r="AE174" s="3666"/>
      <c r="AF174" s="3666"/>
      <c r="AG174" s="3672"/>
      <c r="AH174" s="1351" t="s">
        <v>823</v>
      </c>
      <c r="AI174" s="1354" t="e">
        <f>+AI173/AI172</f>
        <v>#DIV/0!</v>
      </c>
      <c r="AL174" s="1373"/>
    </row>
    <row r="175" spans="2:38" s="1350" customFormat="1">
      <c r="B175" s="3668"/>
      <c r="C175" s="3666"/>
      <c r="D175" s="3666"/>
      <c r="E175" s="3666"/>
      <c r="F175" s="3666"/>
      <c r="G175" s="3666"/>
      <c r="H175" s="3666"/>
      <c r="I175" s="3666"/>
      <c r="J175" s="3666"/>
      <c r="K175" s="3666"/>
      <c r="L175" s="3666"/>
      <c r="M175" s="3666"/>
      <c r="N175" s="3666"/>
      <c r="O175" s="3666"/>
      <c r="P175" s="3666"/>
      <c r="Q175" s="3666"/>
      <c r="R175" s="3666"/>
      <c r="S175" s="3666"/>
      <c r="T175" s="3666"/>
      <c r="U175" s="3666"/>
      <c r="V175" s="3666"/>
      <c r="W175" s="3666"/>
      <c r="X175" s="3666"/>
      <c r="Y175" s="3666"/>
      <c r="Z175" s="3666"/>
      <c r="AA175" s="3666"/>
      <c r="AB175" s="3666"/>
      <c r="AC175" s="3666"/>
      <c r="AD175" s="3666"/>
      <c r="AE175" s="3666"/>
      <c r="AF175" s="3666"/>
      <c r="AG175" s="3672"/>
      <c r="AH175" s="1351" t="s">
        <v>812</v>
      </c>
      <c r="AI175" s="1352">
        <f>+COUNTA(C176:AG177)</f>
        <v>0</v>
      </c>
      <c r="AL175" s="1373"/>
    </row>
    <row r="176" spans="2:38" s="1350" customFormat="1">
      <c r="B176" s="3673" t="s">
        <v>817</v>
      </c>
      <c r="C176" s="3670"/>
      <c r="D176" s="3670"/>
      <c r="E176" s="3670"/>
      <c r="F176" s="3670"/>
      <c r="G176" s="3670"/>
      <c r="H176" s="3670"/>
      <c r="I176" s="3670"/>
      <c r="J176" s="3670"/>
      <c r="K176" s="3670"/>
      <c r="L176" s="3670"/>
      <c r="M176" s="3670"/>
      <c r="N176" s="3670"/>
      <c r="O176" s="3670"/>
      <c r="P176" s="3670"/>
      <c r="Q176" s="3670"/>
      <c r="R176" s="3670"/>
      <c r="S176" s="3670"/>
      <c r="T176" s="3670"/>
      <c r="U176" s="3670"/>
      <c r="V176" s="3670"/>
      <c r="W176" s="3670"/>
      <c r="X176" s="3670"/>
      <c r="Y176" s="3670"/>
      <c r="Z176" s="3670"/>
      <c r="AA176" s="3670"/>
      <c r="AB176" s="3670"/>
      <c r="AC176" s="3670"/>
      <c r="AD176" s="3670"/>
      <c r="AE176" s="3670"/>
      <c r="AF176" s="3670"/>
      <c r="AG176" s="3677"/>
      <c r="AH176" s="1355" t="s">
        <v>824</v>
      </c>
      <c r="AI176" s="1356" t="e">
        <f>+AI175/AI172</f>
        <v>#DIV/0!</v>
      </c>
      <c r="AL176" s="1338">
        <f>+COUNTIF(C174:AG175,"休")</f>
        <v>0</v>
      </c>
    </row>
    <row r="177" spans="2:38" s="1350" customFormat="1">
      <c r="B177" s="3674"/>
      <c r="C177" s="3671"/>
      <c r="D177" s="3671"/>
      <c r="E177" s="3671"/>
      <c r="F177" s="3671"/>
      <c r="G177" s="3671"/>
      <c r="H177" s="3671"/>
      <c r="I177" s="3671"/>
      <c r="J177" s="3671"/>
      <c r="K177" s="3671"/>
      <c r="L177" s="3671"/>
      <c r="M177" s="3671"/>
      <c r="N177" s="3671"/>
      <c r="O177" s="3671"/>
      <c r="P177" s="3671"/>
      <c r="Q177" s="3671"/>
      <c r="R177" s="3671"/>
      <c r="S177" s="3671"/>
      <c r="T177" s="3671"/>
      <c r="U177" s="3671"/>
      <c r="V177" s="3671"/>
      <c r="W177" s="3671"/>
      <c r="X177" s="3671"/>
      <c r="Y177" s="3671"/>
      <c r="Z177" s="3671"/>
      <c r="AA177" s="3671"/>
      <c r="AB177" s="3671"/>
      <c r="AC177" s="3671"/>
      <c r="AD177" s="3671"/>
      <c r="AE177" s="3671"/>
      <c r="AF177" s="3671"/>
      <c r="AG177" s="3678"/>
      <c r="AH177" s="1357" t="s">
        <v>1952</v>
      </c>
      <c r="AI177" s="1358" t="str">
        <f>IF(7&gt;AI172,"対象外",IF(OR(AI176&gt;=0.285,AI175&gt;=AI170),"OK","NG"))</f>
        <v>対象外</v>
      </c>
      <c r="AJ177" s="1353" t="str">
        <f>IF(AI177="対象外","←７日間に満たない期間は達成判定の対象外",IF(AI177="NG","←月単位未達成","←月単位達成"))</f>
        <v>←７日間に満たない期間は達成判定の対象外</v>
      </c>
      <c r="AL177" s="1359" t="str">
        <f>IF(7&gt;AI172,"対象外",IF(AL176&gt;=AI170,"OK","NG"))</f>
        <v>対象外</v>
      </c>
    </row>
    <row r="178" spans="2:38" hidden="1">
      <c r="B178" s="1360" t="s">
        <v>2106</v>
      </c>
      <c r="C178" s="1361" t="e">
        <f t="shared" ref="C178:AG178" si="73">IF(AND(DAY(C170)&gt;=22,DAY(C170)&lt;=28,C171="土"),1,0)</f>
        <v>#VALUE!</v>
      </c>
      <c r="D178" s="1361" t="e">
        <f t="shared" si="73"/>
        <v>#VALUE!</v>
      </c>
      <c r="E178" s="1361" t="e">
        <f t="shared" si="73"/>
        <v>#VALUE!</v>
      </c>
      <c r="F178" s="1361" t="e">
        <f t="shared" si="73"/>
        <v>#VALUE!</v>
      </c>
      <c r="G178" s="1361" t="e">
        <f t="shared" si="73"/>
        <v>#VALUE!</v>
      </c>
      <c r="H178" s="1361" t="e">
        <f t="shared" si="73"/>
        <v>#VALUE!</v>
      </c>
      <c r="I178" s="1361" t="e">
        <f t="shared" si="73"/>
        <v>#VALUE!</v>
      </c>
      <c r="J178" s="1361" t="e">
        <f t="shared" si="73"/>
        <v>#VALUE!</v>
      </c>
      <c r="K178" s="1361" t="e">
        <f t="shared" si="73"/>
        <v>#VALUE!</v>
      </c>
      <c r="L178" s="1361" t="e">
        <f t="shared" si="73"/>
        <v>#VALUE!</v>
      </c>
      <c r="M178" s="1361" t="e">
        <f t="shared" si="73"/>
        <v>#VALUE!</v>
      </c>
      <c r="N178" s="1361" t="e">
        <f t="shared" si="73"/>
        <v>#VALUE!</v>
      </c>
      <c r="O178" s="1361" t="e">
        <f t="shared" si="73"/>
        <v>#VALUE!</v>
      </c>
      <c r="P178" s="1361" t="e">
        <f t="shared" si="73"/>
        <v>#VALUE!</v>
      </c>
      <c r="Q178" s="1361" t="e">
        <f t="shared" si="73"/>
        <v>#VALUE!</v>
      </c>
      <c r="R178" s="1361" t="e">
        <f t="shared" si="73"/>
        <v>#VALUE!</v>
      </c>
      <c r="S178" s="1361" t="e">
        <f t="shared" si="73"/>
        <v>#VALUE!</v>
      </c>
      <c r="T178" s="1361" t="e">
        <f t="shared" si="73"/>
        <v>#VALUE!</v>
      </c>
      <c r="U178" s="1361" t="e">
        <f t="shared" si="73"/>
        <v>#VALUE!</v>
      </c>
      <c r="V178" s="1361" t="e">
        <f t="shared" si="73"/>
        <v>#VALUE!</v>
      </c>
      <c r="W178" s="1361" t="e">
        <f t="shared" si="73"/>
        <v>#VALUE!</v>
      </c>
      <c r="X178" s="1361" t="e">
        <f t="shared" si="73"/>
        <v>#VALUE!</v>
      </c>
      <c r="Y178" s="1361" t="e">
        <f t="shared" si="73"/>
        <v>#VALUE!</v>
      </c>
      <c r="Z178" s="1361" t="e">
        <f t="shared" si="73"/>
        <v>#VALUE!</v>
      </c>
      <c r="AA178" s="1361" t="e">
        <f t="shared" si="73"/>
        <v>#VALUE!</v>
      </c>
      <c r="AB178" s="1361" t="e">
        <f t="shared" si="73"/>
        <v>#VALUE!</v>
      </c>
      <c r="AC178" s="1361" t="e">
        <f t="shared" si="73"/>
        <v>#VALUE!</v>
      </c>
      <c r="AD178" s="1361" t="e">
        <f t="shared" si="73"/>
        <v>#VALUE!</v>
      </c>
      <c r="AE178" s="1361" t="e">
        <f t="shared" si="73"/>
        <v>#VALUE!</v>
      </c>
      <c r="AF178" s="1361" t="e">
        <f t="shared" si="73"/>
        <v>#VALUE!</v>
      </c>
      <c r="AG178" s="1361" t="e">
        <f t="shared" si="73"/>
        <v>#VALUE!</v>
      </c>
      <c r="AH178" s="1362" t="s">
        <v>1980</v>
      </c>
      <c r="AI178" s="1363">
        <f>_xlfn.AGGREGATE(9,6,C178:AG178)</f>
        <v>0</v>
      </c>
      <c r="AJ178" s="1353"/>
    </row>
    <row r="179" spans="2:38" hidden="1">
      <c r="B179" s="1360" t="s">
        <v>2107</v>
      </c>
      <c r="C179" s="1364" t="e">
        <f t="shared" ref="C179:AG179" si="74">IF(AND(DAY(C170)&gt;=22,DAY(C170)&lt;=28,C171="土",OR(C176="休",C176="雨")),1,0)</f>
        <v>#VALUE!</v>
      </c>
      <c r="D179" s="1364" t="e">
        <f t="shared" si="74"/>
        <v>#VALUE!</v>
      </c>
      <c r="E179" s="1364" t="e">
        <f t="shared" si="74"/>
        <v>#VALUE!</v>
      </c>
      <c r="F179" s="1364" t="e">
        <f t="shared" si="74"/>
        <v>#VALUE!</v>
      </c>
      <c r="G179" s="1364" t="e">
        <f t="shared" si="74"/>
        <v>#VALUE!</v>
      </c>
      <c r="H179" s="1364" t="e">
        <f t="shared" si="74"/>
        <v>#VALUE!</v>
      </c>
      <c r="I179" s="1364" t="e">
        <f t="shared" si="74"/>
        <v>#VALUE!</v>
      </c>
      <c r="J179" s="1364" t="e">
        <f t="shared" si="74"/>
        <v>#VALUE!</v>
      </c>
      <c r="K179" s="1364" t="e">
        <f t="shared" si="74"/>
        <v>#VALUE!</v>
      </c>
      <c r="L179" s="1364" t="e">
        <f t="shared" si="74"/>
        <v>#VALUE!</v>
      </c>
      <c r="M179" s="1364" t="e">
        <f t="shared" si="74"/>
        <v>#VALUE!</v>
      </c>
      <c r="N179" s="1364" t="e">
        <f t="shared" si="74"/>
        <v>#VALUE!</v>
      </c>
      <c r="O179" s="1364" t="e">
        <f t="shared" si="74"/>
        <v>#VALUE!</v>
      </c>
      <c r="P179" s="1364" t="e">
        <f t="shared" si="74"/>
        <v>#VALUE!</v>
      </c>
      <c r="Q179" s="1364" t="e">
        <f t="shared" si="74"/>
        <v>#VALUE!</v>
      </c>
      <c r="R179" s="1364" t="e">
        <f t="shared" si="74"/>
        <v>#VALUE!</v>
      </c>
      <c r="S179" s="1364" t="e">
        <f t="shared" si="74"/>
        <v>#VALUE!</v>
      </c>
      <c r="T179" s="1364" t="e">
        <f t="shared" si="74"/>
        <v>#VALUE!</v>
      </c>
      <c r="U179" s="1364" t="e">
        <f t="shared" si="74"/>
        <v>#VALUE!</v>
      </c>
      <c r="V179" s="1364" t="e">
        <f t="shared" si="74"/>
        <v>#VALUE!</v>
      </c>
      <c r="W179" s="1364" t="e">
        <f t="shared" si="74"/>
        <v>#VALUE!</v>
      </c>
      <c r="X179" s="1364" t="e">
        <f t="shared" si="74"/>
        <v>#VALUE!</v>
      </c>
      <c r="Y179" s="1364" t="e">
        <f t="shared" si="74"/>
        <v>#VALUE!</v>
      </c>
      <c r="Z179" s="1364" t="e">
        <f t="shared" si="74"/>
        <v>#VALUE!</v>
      </c>
      <c r="AA179" s="1364" t="e">
        <f t="shared" si="74"/>
        <v>#VALUE!</v>
      </c>
      <c r="AB179" s="1364" t="e">
        <f t="shared" si="74"/>
        <v>#VALUE!</v>
      </c>
      <c r="AC179" s="1364" t="e">
        <f t="shared" si="74"/>
        <v>#VALUE!</v>
      </c>
      <c r="AD179" s="1364" t="e">
        <f t="shared" si="74"/>
        <v>#VALUE!</v>
      </c>
      <c r="AE179" s="1364" t="e">
        <f t="shared" si="74"/>
        <v>#VALUE!</v>
      </c>
      <c r="AF179" s="1364" t="e">
        <f t="shared" si="74"/>
        <v>#VALUE!</v>
      </c>
      <c r="AG179" s="1364" t="e">
        <f t="shared" si="74"/>
        <v>#VALUE!</v>
      </c>
      <c r="AH179" s="1365" t="s">
        <v>1981</v>
      </c>
      <c r="AI179" s="1363">
        <f>_xlfn.AGGREGATE(9,6,C179:AG179)</f>
        <v>0</v>
      </c>
      <c r="AJ179" s="1353"/>
    </row>
    <row r="180" spans="2:38" hidden="1">
      <c r="B180" s="1360" t="s">
        <v>2108</v>
      </c>
      <c r="C180" s="1361" t="e">
        <f>IF(AND(DAY(C170)&gt;=8,DAY(C170)&lt;=14,C171="土"),1,0)</f>
        <v>#VALUE!</v>
      </c>
      <c r="D180" s="1361" t="e">
        <f>IF(AND(DAY(D170)&gt;=8,DAY(D170)&lt;=14,D171="土"),1,0)</f>
        <v>#VALUE!</v>
      </c>
      <c r="E180" s="1361" t="e">
        <f t="shared" ref="E180:AG180" si="75">IF(AND(DAY(E170)&gt;=8,DAY(E170)&lt;=14,E171="土"),1,0)</f>
        <v>#VALUE!</v>
      </c>
      <c r="F180" s="1361" t="e">
        <f t="shared" si="75"/>
        <v>#VALUE!</v>
      </c>
      <c r="G180" s="1361" t="e">
        <f t="shared" si="75"/>
        <v>#VALUE!</v>
      </c>
      <c r="H180" s="1361" t="e">
        <f t="shared" si="75"/>
        <v>#VALUE!</v>
      </c>
      <c r="I180" s="1361" t="e">
        <f t="shared" si="75"/>
        <v>#VALUE!</v>
      </c>
      <c r="J180" s="1361" t="e">
        <f t="shared" si="75"/>
        <v>#VALUE!</v>
      </c>
      <c r="K180" s="1361" t="e">
        <f t="shared" si="75"/>
        <v>#VALUE!</v>
      </c>
      <c r="L180" s="1361" t="e">
        <f t="shared" si="75"/>
        <v>#VALUE!</v>
      </c>
      <c r="M180" s="1361" t="e">
        <f t="shared" si="75"/>
        <v>#VALUE!</v>
      </c>
      <c r="N180" s="1361" t="e">
        <f t="shared" si="75"/>
        <v>#VALUE!</v>
      </c>
      <c r="O180" s="1361" t="e">
        <f t="shared" si="75"/>
        <v>#VALUE!</v>
      </c>
      <c r="P180" s="1361" t="e">
        <f t="shared" si="75"/>
        <v>#VALUE!</v>
      </c>
      <c r="Q180" s="1361" t="e">
        <f t="shared" si="75"/>
        <v>#VALUE!</v>
      </c>
      <c r="R180" s="1361" t="e">
        <f t="shared" si="75"/>
        <v>#VALUE!</v>
      </c>
      <c r="S180" s="1361" t="e">
        <f t="shared" si="75"/>
        <v>#VALUE!</v>
      </c>
      <c r="T180" s="1361" t="e">
        <f t="shared" si="75"/>
        <v>#VALUE!</v>
      </c>
      <c r="U180" s="1361" t="e">
        <f t="shared" si="75"/>
        <v>#VALUE!</v>
      </c>
      <c r="V180" s="1361" t="e">
        <f t="shared" si="75"/>
        <v>#VALUE!</v>
      </c>
      <c r="W180" s="1361" t="e">
        <f t="shared" si="75"/>
        <v>#VALUE!</v>
      </c>
      <c r="X180" s="1361" t="e">
        <f t="shared" si="75"/>
        <v>#VALUE!</v>
      </c>
      <c r="Y180" s="1361" t="e">
        <f t="shared" si="75"/>
        <v>#VALUE!</v>
      </c>
      <c r="Z180" s="1361" t="e">
        <f t="shared" si="75"/>
        <v>#VALUE!</v>
      </c>
      <c r="AA180" s="1361" t="e">
        <f t="shared" si="75"/>
        <v>#VALUE!</v>
      </c>
      <c r="AB180" s="1361" t="e">
        <f t="shared" si="75"/>
        <v>#VALUE!</v>
      </c>
      <c r="AC180" s="1361" t="e">
        <f t="shared" si="75"/>
        <v>#VALUE!</v>
      </c>
      <c r="AD180" s="1361" t="e">
        <f t="shared" si="75"/>
        <v>#VALUE!</v>
      </c>
      <c r="AE180" s="1361" t="e">
        <f t="shared" si="75"/>
        <v>#VALUE!</v>
      </c>
      <c r="AF180" s="1361" t="e">
        <f t="shared" si="75"/>
        <v>#VALUE!</v>
      </c>
      <c r="AG180" s="1361" t="e">
        <f t="shared" si="75"/>
        <v>#VALUE!</v>
      </c>
      <c r="AH180" s="1362" t="s">
        <v>1980</v>
      </c>
      <c r="AI180" s="1363">
        <f>_xlfn.AGGREGATE(9,6,C180:AG180)</f>
        <v>0</v>
      </c>
      <c r="AJ180" s="1353"/>
    </row>
    <row r="181" spans="2:38" hidden="1">
      <c r="B181" s="1360" t="s">
        <v>2109</v>
      </c>
      <c r="C181" s="1364" t="e">
        <f>IF(AND(DAY(C170)&gt;=8,DAY(C170)&lt;=14,C171="土",OR(C176="休",C176="雨")),1,0)</f>
        <v>#VALUE!</v>
      </c>
      <c r="D181" s="1364" t="e">
        <f>IF(AND(DAY(D170)&gt;=8,DAY(D170)&lt;=14,D171="土",OR(D176="休",D176="雨")),1,0)</f>
        <v>#VALUE!</v>
      </c>
      <c r="E181" s="1364" t="e">
        <f t="shared" ref="E181:AG181" si="76">IF(AND(DAY(E170)&gt;=8,DAY(E170)&lt;=14,E171="土",OR(E176="休",E176="雨")),1,0)</f>
        <v>#VALUE!</v>
      </c>
      <c r="F181" s="1364" t="e">
        <f t="shared" si="76"/>
        <v>#VALUE!</v>
      </c>
      <c r="G181" s="1364" t="e">
        <f t="shared" si="76"/>
        <v>#VALUE!</v>
      </c>
      <c r="H181" s="1364" t="e">
        <f t="shared" si="76"/>
        <v>#VALUE!</v>
      </c>
      <c r="I181" s="1364" t="e">
        <f t="shared" si="76"/>
        <v>#VALUE!</v>
      </c>
      <c r="J181" s="1364" t="e">
        <f t="shared" si="76"/>
        <v>#VALUE!</v>
      </c>
      <c r="K181" s="1364" t="e">
        <f t="shared" si="76"/>
        <v>#VALUE!</v>
      </c>
      <c r="L181" s="1364" t="e">
        <f t="shared" si="76"/>
        <v>#VALUE!</v>
      </c>
      <c r="M181" s="1364" t="e">
        <f t="shared" si="76"/>
        <v>#VALUE!</v>
      </c>
      <c r="N181" s="1364" t="e">
        <f t="shared" si="76"/>
        <v>#VALUE!</v>
      </c>
      <c r="O181" s="1364" t="e">
        <f t="shared" si="76"/>
        <v>#VALUE!</v>
      </c>
      <c r="P181" s="1364" t="e">
        <f t="shared" si="76"/>
        <v>#VALUE!</v>
      </c>
      <c r="Q181" s="1364" t="e">
        <f t="shared" si="76"/>
        <v>#VALUE!</v>
      </c>
      <c r="R181" s="1364" t="e">
        <f t="shared" si="76"/>
        <v>#VALUE!</v>
      </c>
      <c r="S181" s="1364" t="e">
        <f t="shared" si="76"/>
        <v>#VALUE!</v>
      </c>
      <c r="T181" s="1364" t="e">
        <f t="shared" si="76"/>
        <v>#VALUE!</v>
      </c>
      <c r="U181" s="1364" t="e">
        <f t="shared" si="76"/>
        <v>#VALUE!</v>
      </c>
      <c r="V181" s="1364" t="e">
        <f t="shared" si="76"/>
        <v>#VALUE!</v>
      </c>
      <c r="W181" s="1364" t="e">
        <f t="shared" si="76"/>
        <v>#VALUE!</v>
      </c>
      <c r="X181" s="1364" t="e">
        <f t="shared" si="76"/>
        <v>#VALUE!</v>
      </c>
      <c r="Y181" s="1364" t="e">
        <f t="shared" si="76"/>
        <v>#VALUE!</v>
      </c>
      <c r="Z181" s="1364" t="e">
        <f t="shared" si="76"/>
        <v>#VALUE!</v>
      </c>
      <c r="AA181" s="1364" t="e">
        <f t="shared" si="76"/>
        <v>#VALUE!</v>
      </c>
      <c r="AB181" s="1364" t="e">
        <f t="shared" si="76"/>
        <v>#VALUE!</v>
      </c>
      <c r="AC181" s="1364" t="e">
        <f t="shared" si="76"/>
        <v>#VALUE!</v>
      </c>
      <c r="AD181" s="1364" t="e">
        <f t="shared" si="76"/>
        <v>#VALUE!</v>
      </c>
      <c r="AE181" s="1364" t="e">
        <f t="shared" si="76"/>
        <v>#VALUE!</v>
      </c>
      <c r="AF181" s="1364" t="e">
        <f t="shared" si="76"/>
        <v>#VALUE!</v>
      </c>
      <c r="AG181" s="1364" t="e">
        <f t="shared" si="76"/>
        <v>#VALUE!</v>
      </c>
      <c r="AH181" s="1365" t="s">
        <v>1981</v>
      </c>
      <c r="AI181" s="1363">
        <f>_xlfn.AGGREGATE(9,6,C181:AG181)</f>
        <v>0</v>
      </c>
      <c r="AJ181" s="1353"/>
    </row>
    <row r="182" spans="2:38" s="1350" customFormat="1">
      <c r="B182" s="1374"/>
      <c r="C182" s="1374"/>
      <c r="D182" s="1374"/>
      <c r="E182" s="1374"/>
      <c r="F182" s="1361"/>
      <c r="G182" s="1374"/>
      <c r="H182" s="1374"/>
      <c r="I182" s="1374"/>
      <c r="J182" s="1374"/>
      <c r="K182" s="1374"/>
      <c r="L182" s="1374"/>
      <c r="M182" s="1374"/>
      <c r="N182" s="1374"/>
      <c r="O182" s="1374"/>
      <c r="P182" s="1374"/>
      <c r="Q182" s="1374"/>
      <c r="R182" s="1374"/>
      <c r="S182" s="1374"/>
      <c r="T182" s="1374"/>
      <c r="U182" s="1374"/>
      <c r="V182" s="1374"/>
      <c r="W182" s="1374"/>
      <c r="X182" s="1374"/>
      <c r="Y182" s="1374"/>
      <c r="Z182" s="1374"/>
      <c r="AA182" s="1374"/>
      <c r="AB182" s="1374"/>
      <c r="AC182" s="1374"/>
      <c r="AD182" s="1374"/>
      <c r="AE182" s="1374"/>
      <c r="AF182" s="1374"/>
      <c r="AG182" s="1374"/>
      <c r="AI182" s="1374"/>
      <c r="AL182" s="1373"/>
    </row>
    <row r="183" spans="2:38" hidden="1">
      <c r="C183" s="1317" t="e">
        <f>YEAR(C186)</f>
        <v>#VALUE!</v>
      </c>
      <c r="D183" s="1317" t="e">
        <f>MONTH(C186)</f>
        <v>#VALUE!</v>
      </c>
    </row>
    <row r="184" spans="2:38">
      <c r="B184" s="1322" t="s">
        <v>1940</v>
      </c>
      <c r="C184" s="3679" t="e">
        <f>C186</f>
        <v>#VALUE!</v>
      </c>
      <c r="D184" s="3641"/>
      <c r="E184" s="3641"/>
      <c r="F184" s="3641"/>
      <c r="G184" s="3641"/>
      <c r="H184" s="3641"/>
      <c r="I184" s="3641"/>
      <c r="J184" s="3641"/>
      <c r="K184" s="3641"/>
      <c r="L184" s="3641"/>
      <c r="M184" s="3641"/>
      <c r="N184" s="3641"/>
      <c r="O184" s="3641"/>
      <c r="P184" s="3641"/>
      <c r="Q184" s="3641"/>
      <c r="R184" s="3641"/>
      <c r="S184" s="3641"/>
      <c r="T184" s="3641"/>
      <c r="U184" s="3641"/>
      <c r="V184" s="3641"/>
      <c r="W184" s="3641"/>
      <c r="X184" s="3641"/>
      <c r="Y184" s="3641"/>
      <c r="Z184" s="3641"/>
      <c r="AA184" s="3641"/>
      <c r="AB184" s="3641"/>
      <c r="AC184" s="3641"/>
      <c r="AD184" s="3641"/>
      <c r="AE184" s="3641"/>
      <c r="AF184" s="3641"/>
      <c r="AG184" s="3641"/>
      <c r="AH184" s="3641"/>
      <c r="AI184" s="3642"/>
    </row>
    <row r="185" spans="2:38" hidden="1">
      <c r="B185" s="1367"/>
      <c r="C185" s="1346" t="e">
        <f>DATE($C183,$D183,1)</f>
        <v>#VALUE!</v>
      </c>
      <c r="D185" s="1346" t="e">
        <f t="shared" ref="D185:AG185" si="77">C185+1</f>
        <v>#VALUE!</v>
      </c>
      <c r="E185" s="1346" t="e">
        <f t="shared" si="77"/>
        <v>#VALUE!</v>
      </c>
      <c r="F185" s="1346" t="e">
        <f t="shared" si="77"/>
        <v>#VALUE!</v>
      </c>
      <c r="G185" s="1346" t="e">
        <f t="shared" si="77"/>
        <v>#VALUE!</v>
      </c>
      <c r="H185" s="1346" t="e">
        <f t="shared" si="77"/>
        <v>#VALUE!</v>
      </c>
      <c r="I185" s="1346" t="e">
        <f t="shared" si="77"/>
        <v>#VALUE!</v>
      </c>
      <c r="J185" s="1346" t="e">
        <f t="shared" si="77"/>
        <v>#VALUE!</v>
      </c>
      <c r="K185" s="1346" t="e">
        <f t="shared" si="77"/>
        <v>#VALUE!</v>
      </c>
      <c r="L185" s="1346" t="e">
        <f t="shared" si="77"/>
        <v>#VALUE!</v>
      </c>
      <c r="M185" s="1346" t="e">
        <f t="shared" si="77"/>
        <v>#VALUE!</v>
      </c>
      <c r="N185" s="1346" t="e">
        <f t="shared" si="77"/>
        <v>#VALUE!</v>
      </c>
      <c r="O185" s="1346" t="e">
        <f t="shared" si="77"/>
        <v>#VALUE!</v>
      </c>
      <c r="P185" s="1346" t="e">
        <f t="shared" si="77"/>
        <v>#VALUE!</v>
      </c>
      <c r="Q185" s="1346" t="e">
        <f t="shared" si="77"/>
        <v>#VALUE!</v>
      </c>
      <c r="R185" s="1346" t="e">
        <f t="shared" si="77"/>
        <v>#VALUE!</v>
      </c>
      <c r="S185" s="1346" t="e">
        <f t="shared" si="77"/>
        <v>#VALUE!</v>
      </c>
      <c r="T185" s="1346" t="e">
        <f t="shared" si="77"/>
        <v>#VALUE!</v>
      </c>
      <c r="U185" s="1346" t="e">
        <f t="shared" si="77"/>
        <v>#VALUE!</v>
      </c>
      <c r="V185" s="1346" t="e">
        <f t="shared" si="77"/>
        <v>#VALUE!</v>
      </c>
      <c r="W185" s="1346" t="e">
        <f t="shared" si="77"/>
        <v>#VALUE!</v>
      </c>
      <c r="X185" s="1346" t="e">
        <f t="shared" si="77"/>
        <v>#VALUE!</v>
      </c>
      <c r="Y185" s="1346" t="e">
        <f t="shared" si="77"/>
        <v>#VALUE!</v>
      </c>
      <c r="Z185" s="1346" t="e">
        <f t="shared" si="77"/>
        <v>#VALUE!</v>
      </c>
      <c r="AA185" s="1346" t="e">
        <f t="shared" si="77"/>
        <v>#VALUE!</v>
      </c>
      <c r="AB185" s="1346" t="e">
        <f t="shared" si="77"/>
        <v>#VALUE!</v>
      </c>
      <c r="AC185" s="1346" t="e">
        <f t="shared" si="77"/>
        <v>#VALUE!</v>
      </c>
      <c r="AD185" s="1346" t="e">
        <f t="shared" si="77"/>
        <v>#VALUE!</v>
      </c>
      <c r="AE185" s="1346" t="e">
        <f t="shared" si="77"/>
        <v>#VALUE!</v>
      </c>
      <c r="AF185" s="1346" t="e">
        <f t="shared" si="77"/>
        <v>#VALUE!</v>
      </c>
      <c r="AG185" s="1346" t="e">
        <f t="shared" si="77"/>
        <v>#VALUE!</v>
      </c>
      <c r="AH185" s="1368"/>
      <c r="AI185" s="1369"/>
    </row>
    <row r="186" spans="2:38">
      <c r="B186" s="1370" t="s">
        <v>1944</v>
      </c>
      <c r="C186" s="1371" t="e">
        <f>IF(EDATE(C169,1)&gt;$G$5,"",EDATE(C169,1))</f>
        <v>#VALUE!</v>
      </c>
      <c r="D186" s="1346" t="e">
        <f t="shared" ref="D186:AG186" si="78">IF(D185&gt;$G$5,"",IF(C186=EOMONTH(DATE($C183,$D183,1),0),"",IF(C186="","",C186+1)))</f>
        <v>#VALUE!</v>
      </c>
      <c r="E186" s="1346" t="e">
        <f t="shared" si="78"/>
        <v>#VALUE!</v>
      </c>
      <c r="F186" s="1346" t="e">
        <f t="shared" si="78"/>
        <v>#VALUE!</v>
      </c>
      <c r="G186" s="1346" t="e">
        <f t="shared" si="78"/>
        <v>#VALUE!</v>
      </c>
      <c r="H186" s="1346" t="e">
        <f t="shared" si="78"/>
        <v>#VALUE!</v>
      </c>
      <c r="I186" s="1346" t="e">
        <f t="shared" si="78"/>
        <v>#VALUE!</v>
      </c>
      <c r="J186" s="1346" t="e">
        <f t="shared" si="78"/>
        <v>#VALUE!</v>
      </c>
      <c r="K186" s="1346" t="e">
        <f t="shared" si="78"/>
        <v>#VALUE!</v>
      </c>
      <c r="L186" s="1346" t="e">
        <f t="shared" si="78"/>
        <v>#VALUE!</v>
      </c>
      <c r="M186" s="1346" t="e">
        <f t="shared" si="78"/>
        <v>#VALUE!</v>
      </c>
      <c r="N186" s="1346" t="e">
        <f t="shared" si="78"/>
        <v>#VALUE!</v>
      </c>
      <c r="O186" s="1346" t="e">
        <f t="shared" si="78"/>
        <v>#VALUE!</v>
      </c>
      <c r="P186" s="1346" t="e">
        <f t="shared" si="78"/>
        <v>#VALUE!</v>
      </c>
      <c r="Q186" s="1346" t="e">
        <f t="shared" si="78"/>
        <v>#VALUE!</v>
      </c>
      <c r="R186" s="1346" t="e">
        <f t="shared" si="78"/>
        <v>#VALUE!</v>
      </c>
      <c r="S186" s="1346" t="e">
        <f t="shared" si="78"/>
        <v>#VALUE!</v>
      </c>
      <c r="T186" s="1346" t="e">
        <f t="shared" si="78"/>
        <v>#VALUE!</v>
      </c>
      <c r="U186" s="1346" t="e">
        <f t="shared" si="78"/>
        <v>#VALUE!</v>
      </c>
      <c r="V186" s="1346" t="e">
        <f t="shared" si="78"/>
        <v>#VALUE!</v>
      </c>
      <c r="W186" s="1346" t="e">
        <f t="shared" si="78"/>
        <v>#VALUE!</v>
      </c>
      <c r="X186" s="1346" t="e">
        <f t="shared" si="78"/>
        <v>#VALUE!</v>
      </c>
      <c r="Y186" s="1346" t="e">
        <f t="shared" si="78"/>
        <v>#VALUE!</v>
      </c>
      <c r="Z186" s="1346" t="e">
        <f t="shared" si="78"/>
        <v>#VALUE!</v>
      </c>
      <c r="AA186" s="1346" t="e">
        <f t="shared" si="78"/>
        <v>#VALUE!</v>
      </c>
      <c r="AB186" s="1346" t="e">
        <f t="shared" si="78"/>
        <v>#VALUE!</v>
      </c>
      <c r="AC186" s="1346" t="e">
        <f t="shared" si="78"/>
        <v>#VALUE!</v>
      </c>
      <c r="AD186" s="1346" t="e">
        <f t="shared" si="78"/>
        <v>#VALUE!</v>
      </c>
      <c r="AE186" s="1346" t="e">
        <f t="shared" si="78"/>
        <v>#VALUE!</v>
      </c>
      <c r="AF186" s="1346" t="e">
        <f t="shared" si="78"/>
        <v>#VALUE!</v>
      </c>
      <c r="AG186" s="1346" t="e">
        <f t="shared" si="78"/>
        <v>#VALUE!</v>
      </c>
      <c r="AH186" s="1347" t="s">
        <v>1978</v>
      </c>
      <c r="AI186" s="1348">
        <f>+COUNTIFS(C187:AG187,"土",C188:AG188,"")+COUNTIFS(C187:AG187,"日",C188:AG188,"")</f>
        <v>0</v>
      </c>
    </row>
    <row r="187" spans="2:38" s="1350" customFormat="1">
      <c r="B187" s="1372" t="s">
        <v>820</v>
      </c>
      <c r="C187" s="1349" t="str">
        <f>IFERROR(TEXT(WEEKDAY(+C186),"aaa"),"")</f>
        <v/>
      </c>
      <c r="D187" s="1349" t="str">
        <f t="shared" ref="D187:AG187" si="79">IFERROR(TEXT(WEEKDAY(+D186),"aaa"),"")</f>
        <v/>
      </c>
      <c r="E187" s="1349" t="str">
        <f t="shared" si="79"/>
        <v/>
      </c>
      <c r="F187" s="1349" t="str">
        <f t="shared" si="79"/>
        <v/>
      </c>
      <c r="G187" s="1349" t="str">
        <f t="shared" si="79"/>
        <v/>
      </c>
      <c r="H187" s="1349" t="str">
        <f t="shared" si="79"/>
        <v/>
      </c>
      <c r="I187" s="1349" t="str">
        <f t="shared" si="79"/>
        <v/>
      </c>
      <c r="J187" s="1349" t="str">
        <f t="shared" si="79"/>
        <v/>
      </c>
      <c r="K187" s="1349" t="str">
        <f t="shared" si="79"/>
        <v/>
      </c>
      <c r="L187" s="1349" t="str">
        <f t="shared" si="79"/>
        <v/>
      </c>
      <c r="M187" s="1349" t="str">
        <f t="shared" si="79"/>
        <v/>
      </c>
      <c r="N187" s="1349" t="str">
        <f t="shared" si="79"/>
        <v/>
      </c>
      <c r="O187" s="1349" t="str">
        <f t="shared" si="79"/>
        <v/>
      </c>
      <c r="P187" s="1349" t="str">
        <f t="shared" si="79"/>
        <v/>
      </c>
      <c r="Q187" s="1349" t="str">
        <f t="shared" si="79"/>
        <v/>
      </c>
      <c r="R187" s="1349" t="str">
        <f t="shared" si="79"/>
        <v/>
      </c>
      <c r="S187" s="1349" t="str">
        <f t="shared" si="79"/>
        <v/>
      </c>
      <c r="T187" s="1349" t="str">
        <f t="shared" si="79"/>
        <v/>
      </c>
      <c r="U187" s="1349" t="str">
        <f t="shared" si="79"/>
        <v/>
      </c>
      <c r="V187" s="1349" t="str">
        <f t="shared" si="79"/>
        <v/>
      </c>
      <c r="W187" s="1349" t="str">
        <f t="shared" si="79"/>
        <v/>
      </c>
      <c r="X187" s="1349" t="str">
        <f t="shared" si="79"/>
        <v/>
      </c>
      <c r="Y187" s="1349" t="str">
        <f t="shared" si="79"/>
        <v/>
      </c>
      <c r="Z187" s="1349" t="str">
        <f t="shared" si="79"/>
        <v/>
      </c>
      <c r="AA187" s="1349" t="str">
        <f t="shared" si="79"/>
        <v/>
      </c>
      <c r="AB187" s="1349" t="str">
        <f t="shared" si="79"/>
        <v/>
      </c>
      <c r="AC187" s="1349" t="str">
        <f t="shared" si="79"/>
        <v/>
      </c>
      <c r="AD187" s="1349" t="str">
        <f t="shared" si="79"/>
        <v/>
      </c>
      <c r="AE187" s="1349" t="str">
        <f t="shared" si="79"/>
        <v/>
      </c>
      <c r="AF187" s="1349" t="str">
        <f t="shared" si="79"/>
        <v/>
      </c>
      <c r="AG187" s="1349" t="str">
        <f t="shared" si="79"/>
        <v/>
      </c>
      <c r="AH187" s="1347" t="s">
        <v>1979</v>
      </c>
      <c r="AI187" s="1348">
        <f>+COUNTIF(C188:AG188,"夏休")+COUNTIF(C188:AG188,"冬休")+COUNTIF(C188:AG188,"中止")</f>
        <v>0</v>
      </c>
      <c r="AL187" s="1373"/>
    </row>
    <row r="188" spans="2:38" s="1350" customFormat="1" ht="13.5" customHeight="1">
      <c r="B188" s="3643" t="s">
        <v>1948</v>
      </c>
      <c r="C188" s="3645"/>
      <c r="D188" s="3640"/>
      <c r="E188" s="3640"/>
      <c r="F188" s="3640"/>
      <c r="G188" s="3640"/>
      <c r="H188" s="3640"/>
      <c r="I188" s="3640"/>
      <c r="J188" s="3640"/>
      <c r="K188" s="3640"/>
      <c r="L188" s="3640"/>
      <c r="M188" s="3640"/>
      <c r="N188" s="3640"/>
      <c r="O188" s="3640"/>
      <c r="P188" s="3640"/>
      <c r="Q188" s="3640"/>
      <c r="R188" s="3640"/>
      <c r="S188" s="3640"/>
      <c r="T188" s="3640"/>
      <c r="U188" s="3640"/>
      <c r="V188" s="3640"/>
      <c r="W188" s="3640"/>
      <c r="X188" s="3640"/>
      <c r="Y188" s="3640"/>
      <c r="Z188" s="3640"/>
      <c r="AA188" s="3640"/>
      <c r="AB188" s="3640"/>
      <c r="AC188" s="3640"/>
      <c r="AD188" s="3640"/>
      <c r="AE188" s="3640"/>
      <c r="AF188" s="3640"/>
      <c r="AG188" s="3667"/>
      <c r="AH188" s="1351" t="s">
        <v>821</v>
      </c>
      <c r="AI188" s="1352">
        <f>COUNT(C186:AG186)-AI187</f>
        <v>0</v>
      </c>
      <c r="AL188" s="1373"/>
    </row>
    <row r="189" spans="2:38" s="1350" customFormat="1" ht="13.5" customHeight="1">
      <c r="B189" s="3644"/>
      <c r="C189" s="3645"/>
      <c r="D189" s="3640"/>
      <c r="E189" s="3640"/>
      <c r="F189" s="3640"/>
      <c r="G189" s="3640"/>
      <c r="H189" s="3640"/>
      <c r="I189" s="3640"/>
      <c r="J189" s="3640"/>
      <c r="K189" s="3640"/>
      <c r="L189" s="3640"/>
      <c r="M189" s="3640"/>
      <c r="N189" s="3640"/>
      <c r="O189" s="3640"/>
      <c r="P189" s="3640"/>
      <c r="Q189" s="3640"/>
      <c r="R189" s="3640"/>
      <c r="S189" s="3640"/>
      <c r="T189" s="3640"/>
      <c r="U189" s="3640"/>
      <c r="V189" s="3640"/>
      <c r="W189" s="3640"/>
      <c r="X189" s="3640"/>
      <c r="Y189" s="3640"/>
      <c r="Z189" s="3640"/>
      <c r="AA189" s="3640"/>
      <c r="AB189" s="3640"/>
      <c r="AC189" s="3640"/>
      <c r="AD189" s="3640"/>
      <c r="AE189" s="3640"/>
      <c r="AF189" s="3640"/>
      <c r="AG189" s="3667"/>
      <c r="AH189" s="1351" t="s">
        <v>822</v>
      </c>
      <c r="AI189" s="1352">
        <f>+COUNTIF(C190:AG191,"休")</f>
        <v>0</v>
      </c>
      <c r="AJ189" s="1353" t="e">
        <f>IF(AI190&gt;0.285,"",IF(AI189&lt;AI186,"←計画日数が足りません",""))</f>
        <v>#DIV/0!</v>
      </c>
      <c r="AL189" s="1373"/>
    </row>
    <row r="190" spans="2:38" s="1350" customFormat="1" ht="13.5" customHeight="1">
      <c r="B190" s="3668" t="s">
        <v>815</v>
      </c>
      <c r="C190" s="3669"/>
      <c r="D190" s="3666"/>
      <c r="E190" s="3666"/>
      <c r="F190" s="3666"/>
      <c r="G190" s="3666"/>
      <c r="H190" s="3666"/>
      <c r="I190" s="3666"/>
      <c r="J190" s="3666"/>
      <c r="K190" s="3666"/>
      <c r="L190" s="3666"/>
      <c r="M190" s="3666"/>
      <c r="N190" s="3666"/>
      <c r="O190" s="3666"/>
      <c r="P190" s="3666"/>
      <c r="Q190" s="3666"/>
      <c r="R190" s="3666"/>
      <c r="S190" s="3666"/>
      <c r="T190" s="3666"/>
      <c r="U190" s="3666"/>
      <c r="V190" s="3666"/>
      <c r="W190" s="3666"/>
      <c r="X190" s="3666"/>
      <c r="Y190" s="3666"/>
      <c r="Z190" s="3666"/>
      <c r="AA190" s="3666"/>
      <c r="AB190" s="3666"/>
      <c r="AC190" s="3666"/>
      <c r="AD190" s="3666"/>
      <c r="AE190" s="3666"/>
      <c r="AF190" s="3666"/>
      <c r="AG190" s="3672"/>
      <c r="AH190" s="1351" t="s">
        <v>823</v>
      </c>
      <c r="AI190" s="1354" t="e">
        <f>+AI189/AI188</f>
        <v>#DIV/0!</v>
      </c>
      <c r="AL190" s="1373"/>
    </row>
    <row r="191" spans="2:38" s="1350" customFormat="1">
      <c r="B191" s="3668"/>
      <c r="C191" s="3669"/>
      <c r="D191" s="3666"/>
      <c r="E191" s="3666"/>
      <c r="F191" s="3666"/>
      <c r="G191" s="3666"/>
      <c r="H191" s="3666"/>
      <c r="I191" s="3666"/>
      <c r="J191" s="3666"/>
      <c r="K191" s="3666"/>
      <c r="L191" s="3666"/>
      <c r="M191" s="3666"/>
      <c r="N191" s="3666"/>
      <c r="O191" s="3666"/>
      <c r="P191" s="3666"/>
      <c r="Q191" s="3666"/>
      <c r="R191" s="3666"/>
      <c r="S191" s="3666"/>
      <c r="T191" s="3666"/>
      <c r="U191" s="3666"/>
      <c r="V191" s="3666"/>
      <c r="W191" s="3666"/>
      <c r="X191" s="3666"/>
      <c r="Y191" s="3666"/>
      <c r="Z191" s="3666"/>
      <c r="AA191" s="3666"/>
      <c r="AB191" s="3666"/>
      <c r="AC191" s="3666"/>
      <c r="AD191" s="3666"/>
      <c r="AE191" s="3666"/>
      <c r="AF191" s="3666"/>
      <c r="AG191" s="3672"/>
      <c r="AH191" s="1351" t="s">
        <v>812</v>
      </c>
      <c r="AI191" s="1352">
        <f>+COUNTA(C192:AG193)</f>
        <v>0</v>
      </c>
      <c r="AL191" s="1373"/>
    </row>
    <row r="192" spans="2:38" s="1350" customFormat="1">
      <c r="B192" s="3673" t="s">
        <v>817</v>
      </c>
      <c r="C192" s="3675"/>
      <c r="D192" s="3670"/>
      <c r="E192" s="3670"/>
      <c r="F192" s="3670"/>
      <c r="G192" s="3670"/>
      <c r="H192" s="3670"/>
      <c r="I192" s="3670"/>
      <c r="J192" s="3670"/>
      <c r="K192" s="3670"/>
      <c r="L192" s="3670"/>
      <c r="M192" s="3670"/>
      <c r="N192" s="3670"/>
      <c r="O192" s="3670"/>
      <c r="P192" s="3670"/>
      <c r="Q192" s="3670"/>
      <c r="R192" s="3670"/>
      <c r="S192" s="3670"/>
      <c r="T192" s="3670"/>
      <c r="U192" s="3670"/>
      <c r="V192" s="3670"/>
      <c r="W192" s="3670"/>
      <c r="X192" s="3670"/>
      <c r="Y192" s="3670"/>
      <c r="Z192" s="3670"/>
      <c r="AA192" s="3670"/>
      <c r="AB192" s="3670"/>
      <c r="AC192" s="3670"/>
      <c r="AD192" s="3670"/>
      <c r="AE192" s="3670"/>
      <c r="AF192" s="3670"/>
      <c r="AG192" s="3677"/>
      <c r="AH192" s="1355" t="s">
        <v>824</v>
      </c>
      <c r="AI192" s="1356" t="e">
        <f>+AI191/AI188</f>
        <v>#DIV/0!</v>
      </c>
      <c r="AL192" s="1338">
        <f>+COUNTIF(C190:AG191,"休")</f>
        <v>0</v>
      </c>
    </row>
    <row r="193" spans="2:38" s="1350" customFormat="1">
      <c r="B193" s="3674"/>
      <c r="C193" s="3676"/>
      <c r="D193" s="3671"/>
      <c r="E193" s="3671"/>
      <c r="F193" s="3671"/>
      <c r="G193" s="3671"/>
      <c r="H193" s="3671"/>
      <c r="I193" s="3671"/>
      <c r="J193" s="3671"/>
      <c r="K193" s="3671"/>
      <c r="L193" s="3671"/>
      <c r="M193" s="3671"/>
      <c r="N193" s="3671"/>
      <c r="O193" s="3671"/>
      <c r="P193" s="3671"/>
      <c r="Q193" s="3671"/>
      <c r="R193" s="3671"/>
      <c r="S193" s="3671"/>
      <c r="T193" s="3671"/>
      <c r="U193" s="3671"/>
      <c r="V193" s="3671"/>
      <c r="W193" s="3671"/>
      <c r="X193" s="3671"/>
      <c r="Y193" s="3671"/>
      <c r="Z193" s="3671"/>
      <c r="AA193" s="3671"/>
      <c r="AB193" s="3671"/>
      <c r="AC193" s="3671"/>
      <c r="AD193" s="3671"/>
      <c r="AE193" s="3671"/>
      <c r="AF193" s="3671"/>
      <c r="AG193" s="3678"/>
      <c r="AH193" s="1357" t="s">
        <v>1952</v>
      </c>
      <c r="AI193" s="1358" t="str">
        <f>IF(7&gt;AI188,"対象外",IF(OR(AI192&gt;=0.285,AI191&gt;=AI186),"OK","NG"))</f>
        <v>対象外</v>
      </c>
      <c r="AJ193" s="1353" t="str">
        <f>IF(AI193="対象外","←７日間に満たない期間は達成判定の対象外",IF(AI193="NG","←月単位未達成","←月単位達成"))</f>
        <v>←７日間に満たない期間は達成判定の対象外</v>
      </c>
      <c r="AL193" s="1359" t="str">
        <f>IF(7&gt;AI188,"対象外",IF(AL192&gt;=AI186,"OK","NG"))</f>
        <v>対象外</v>
      </c>
    </row>
    <row r="194" spans="2:38" hidden="1">
      <c r="B194" s="1360" t="s">
        <v>2106</v>
      </c>
      <c r="C194" s="1361" t="e">
        <f t="shared" ref="C194:AG194" si="80">IF(AND(DAY(C186)&gt;=22,DAY(C186)&lt;=28,C187="土"),1,0)</f>
        <v>#VALUE!</v>
      </c>
      <c r="D194" s="1361" t="e">
        <f t="shared" si="80"/>
        <v>#VALUE!</v>
      </c>
      <c r="E194" s="1361" t="e">
        <f t="shared" si="80"/>
        <v>#VALUE!</v>
      </c>
      <c r="F194" s="1361" t="e">
        <f t="shared" si="80"/>
        <v>#VALUE!</v>
      </c>
      <c r="G194" s="1361" t="e">
        <f t="shared" si="80"/>
        <v>#VALUE!</v>
      </c>
      <c r="H194" s="1361" t="e">
        <f t="shared" si="80"/>
        <v>#VALUE!</v>
      </c>
      <c r="I194" s="1361" t="e">
        <f t="shared" si="80"/>
        <v>#VALUE!</v>
      </c>
      <c r="J194" s="1361" t="e">
        <f t="shared" si="80"/>
        <v>#VALUE!</v>
      </c>
      <c r="K194" s="1361" t="e">
        <f t="shared" si="80"/>
        <v>#VALUE!</v>
      </c>
      <c r="L194" s="1361" t="e">
        <f t="shared" si="80"/>
        <v>#VALUE!</v>
      </c>
      <c r="M194" s="1361" t="e">
        <f t="shared" si="80"/>
        <v>#VALUE!</v>
      </c>
      <c r="N194" s="1361" t="e">
        <f t="shared" si="80"/>
        <v>#VALUE!</v>
      </c>
      <c r="O194" s="1361" t="e">
        <f t="shared" si="80"/>
        <v>#VALUE!</v>
      </c>
      <c r="P194" s="1361" t="e">
        <f t="shared" si="80"/>
        <v>#VALUE!</v>
      </c>
      <c r="Q194" s="1361" t="e">
        <f t="shared" si="80"/>
        <v>#VALUE!</v>
      </c>
      <c r="R194" s="1361" t="e">
        <f t="shared" si="80"/>
        <v>#VALUE!</v>
      </c>
      <c r="S194" s="1361" t="e">
        <f t="shared" si="80"/>
        <v>#VALUE!</v>
      </c>
      <c r="T194" s="1361" t="e">
        <f t="shared" si="80"/>
        <v>#VALUE!</v>
      </c>
      <c r="U194" s="1361" t="e">
        <f t="shared" si="80"/>
        <v>#VALUE!</v>
      </c>
      <c r="V194" s="1361" t="e">
        <f t="shared" si="80"/>
        <v>#VALUE!</v>
      </c>
      <c r="W194" s="1361" t="e">
        <f t="shared" si="80"/>
        <v>#VALUE!</v>
      </c>
      <c r="X194" s="1361" t="e">
        <f t="shared" si="80"/>
        <v>#VALUE!</v>
      </c>
      <c r="Y194" s="1361" t="e">
        <f t="shared" si="80"/>
        <v>#VALUE!</v>
      </c>
      <c r="Z194" s="1361" t="e">
        <f t="shared" si="80"/>
        <v>#VALUE!</v>
      </c>
      <c r="AA194" s="1361" t="e">
        <f t="shared" si="80"/>
        <v>#VALUE!</v>
      </c>
      <c r="AB194" s="1361" t="e">
        <f t="shared" si="80"/>
        <v>#VALUE!</v>
      </c>
      <c r="AC194" s="1361" t="e">
        <f t="shared" si="80"/>
        <v>#VALUE!</v>
      </c>
      <c r="AD194" s="1361" t="e">
        <f t="shared" si="80"/>
        <v>#VALUE!</v>
      </c>
      <c r="AE194" s="1361" t="e">
        <f t="shared" si="80"/>
        <v>#VALUE!</v>
      </c>
      <c r="AF194" s="1361" t="e">
        <f t="shared" si="80"/>
        <v>#VALUE!</v>
      </c>
      <c r="AG194" s="1361" t="e">
        <f t="shared" si="80"/>
        <v>#VALUE!</v>
      </c>
      <c r="AH194" s="1362" t="s">
        <v>1980</v>
      </c>
      <c r="AI194" s="1363">
        <f>_xlfn.AGGREGATE(9,6,C194:AG194)</f>
        <v>0</v>
      </c>
      <c r="AJ194" s="1353"/>
    </row>
    <row r="195" spans="2:38" hidden="1">
      <c r="B195" s="1360" t="s">
        <v>2107</v>
      </c>
      <c r="C195" s="1364" t="e">
        <f t="shared" ref="C195:AG195" si="81">IF(AND(DAY(C186)&gt;=22,DAY(C186)&lt;=28,C187="土",OR(C192="休",C192="雨")),1,0)</f>
        <v>#VALUE!</v>
      </c>
      <c r="D195" s="1364" t="e">
        <f t="shared" si="81"/>
        <v>#VALUE!</v>
      </c>
      <c r="E195" s="1364" t="e">
        <f t="shared" si="81"/>
        <v>#VALUE!</v>
      </c>
      <c r="F195" s="1364" t="e">
        <f t="shared" si="81"/>
        <v>#VALUE!</v>
      </c>
      <c r="G195" s="1364" t="e">
        <f t="shared" si="81"/>
        <v>#VALUE!</v>
      </c>
      <c r="H195" s="1364" t="e">
        <f t="shared" si="81"/>
        <v>#VALUE!</v>
      </c>
      <c r="I195" s="1364" t="e">
        <f t="shared" si="81"/>
        <v>#VALUE!</v>
      </c>
      <c r="J195" s="1364" t="e">
        <f t="shared" si="81"/>
        <v>#VALUE!</v>
      </c>
      <c r="K195" s="1364" t="e">
        <f t="shared" si="81"/>
        <v>#VALUE!</v>
      </c>
      <c r="L195" s="1364" t="e">
        <f t="shared" si="81"/>
        <v>#VALUE!</v>
      </c>
      <c r="M195" s="1364" t="e">
        <f t="shared" si="81"/>
        <v>#VALUE!</v>
      </c>
      <c r="N195" s="1364" t="e">
        <f t="shared" si="81"/>
        <v>#VALUE!</v>
      </c>
      <c r="O195" s="1364" t="e">
        <f t="shared" si="81"/>
        <v>#VALUE!</v>
      </c>
      <c r="P195" s="1364" t="e">
        <f t="shared" si="81"/>
        <v>#VALUE!</v>
      </c>
      <c r="Q195" s="1364" t="e">
        <f t="shared" si="81"/>
        <v>#VALUE!</v>
      </c>
      <c r="R195" s="1364" t="e">
        <f t="shared" si="81"/>
        <v>#VALUE!</v>
      </c>
      <c r="S195" s="1364" t="e">
        <f t="shared" si="81"/>
        <v>#VALUE!</v>
      </c>
      <c r="T195" s="1364" t="e">
        <f t="shared" si="81"/>
        <v>#VALUE!</v>
      </c>
      <c r="U195" s="1364" t="e">
        <f t="shared" si="81"/>
        <v>#VALUE!</v>
      </c>
      <c r="V195" s="1364" t="e">
        <f t="shared" si="81"/>
        <v>#VALUE!</v>
      </c>
      <c r="W195" s="1364" t="e">
        <f t="shared" si="81"/>
        <v>#VALUE!</v>
      </c>
      <c r="X195" s="1364" t="e">
        <f t="shared" si="81"/>
        <v>#VALUE!</v>
      </c>
      <c r="Y195" s="1364" t="e">
        <f t="shared" si="81"/>
        <v>#VALUE!</v>
      </c>
      <c r="Z195" s="1364" t="e">
        <f t="shared" si="81"/>
        <v>#VALUE!</v>
      </c>
      <c r="AA195" s="1364" t="e">
        <f t="shared" si="81"/>
        <v>#VALUE!</v>
      </c>
      <c r="AB195" s="1364" t="e">
        <f t="shared" si="81"/>
        <v>#VALUE!</v>
      </c>
      <c r="AC195" s="1364" t="e">
        <f t="shared" si="81"/>
        <v>#VALUE!</v>
      </c>
      <c r="AD195" s="1364" t="e">
        <f t="shared" si="81"/>
        <v>#VALUE!</v>
      </c>
      <c r="AE195" s="1364" t="e">
        <f t="shared" si="81"/>
        <v>#VALUE!</v>
      </c>
      <c r="AF195" s="1364" t="e">
        <f t="shared" si="81"/>
        <v>#VALUE!</v>
      </c>
      <c r="AG195" s="1364" t="e">
        <f t="shared" si="81"/>
        <v>#VALUE!</v>
      </c>
      <c r="AH195" s="1365" t="s">
        <v>1981</v>
      </c>
      <c r="AI195" s="1363">
        <f>_xlfn.AGGREGATE(9,6,C195:AG195)</f>
        <v>0</v>
      </c>
      <c r="AJ195" s="1353"/>
    </row>
    <row r="196" spans="2:38" hidden="1">
      <c r="B196" s="1360" t="s">
        <v>2108</v>
      </c>
      <c r="C196" s="1361" t="e">
        <f>IF(AND(DAY(C186)&gt;=8,DAY(C186)&lt;=14,C187="土"),1,0)</f>
        <v>#VALUE!</v>
      </c>
      <c r="D196" s="1361" t="e">
        <f>IF(AND(DAY(D186)&gt;=8,DAY(D186)&lt;=14,D187="土"),1,0)</f>
        <v>#VALUE!</v>
      </c>
      <c r="E196" s="1361" t="e">
        <f t="shared" ref="E196:AG196" si="82">IF(AND(DAY(E186)&gt;=8,DAY(E186)&lt;=14,E187="土"),1,0)</f>
        <v>#VALUE!</v>
      </c>
      <c r="F196" s="1361" t="e">
        <f t="shared" si="82"/>
        <v>#VALUE!</v>
      </c>
      <c r="G196" s="1361" t="e">
        <f t="shared" si="82"/>
        <v>#VALUE!</v>
      </c>
      <c r="H196" s="1361" t="e">
        <f t="shared" si="82"/>
        <v>#VALUE!</v>
      </c>
      <c r="I196" s="1361" t="e">
        <f t="shared" si="82"/>
        <v>#VALUE!</v>
      </c>
      <c r="J196" s="1361" t="e">
        <f t="shared" si="82"/>
        <v>#VALUE!</v>
      </c>
      <c r="K196" s="1361" t="e">
        <f t="shared" si="82"/>
        <v>#VALUE!</v>
      </c>
      <c r="L196" s="1361" t="e">
        <f t="shared" si="82"/>
        <v>#VALUE!</v>
      </c>
      <c r="M196" s="1361" t="e">
        <f t="shared" si="82"/>
        <v>#VALUE!</v>
      </c>
      <c r="N196" s="1361" t="e">
        <f t="shared" si="82"/>
        <v>#VALUE!</v>
      </c>
      <c r="O196" s="1361" t="e">
        <f t="shared" si="82"/>
        <v>#VALUE!</v>
      </c>
      <c r="P196" s="1361" t="e">
        <f t="shared" si="82"/>
        <v>#VALUE!</v>
      </c>
      <c r="Q196" s="1361" t="e">
        <f t="shared" si="82"/>
        <v>#VALUE!</v>
      </c>
      <c r="R196" s="1361" t="e">
        <f t="shared" si="82"/>
        <v>#VALUE!</v>
      </c>
      <c r="S196" s="1361" t="e">
        <f t="shared" si="82"/>
        <v>#VALUE!</v>
      </c>
      <c r="T196" s="1361" t="e">
        <f t="shared" si="82"/>
        <v>#VALUE!</v>
      </c>
      <c r="U196" s="1361" t="e">
        <f t="shared" si="82"/>
        <v>#VALUE!</v>
      </c>
      <c r="V196" s="1361" t="e">
        <f t="shared" si="82"/>
        <v>#VALUE!</v>
      </c>
      <c r="W196" s="1361" t="e">
        <f t="shared" si="82"/>
        <v>#VALUE!</v>
      </c>
      <c r="X196" s="1361" t="e">
        <f t="shared" si="82"/>
        <v>#VALUE!</v>
      </c>
      <c r="Y196" s="1361" t="e">
        <f t="shared" si="82"/>
        <v>#VALUE!</v>
      </c>
      <c r="Z196" s="1361" t="e">
        <f t="shared" si="82"/>
        <v>#VALUE!</v>
      </c>
      <c r="AA196" s="1361" t="e">
        <f t="shared" si="82"/>
        <v>#VALUE!</v>
      </c>
      <c r="AB196" s="1361" t="e">
        <f t="shared" si="82"/>
        <v>#VALUE!</v>
      </c>
      <c r="AC196" s="1361" t="e">
        <f t="shared" si="82"/>
        <v>#VALUE!</v>
      </c>
      <c r="AD196" s="1361" t="e">
        <f t="shared" si="82"/>
        <v>#VALUE!</v>
      </c>
      <c r="AE196" s="1361" t="e">
        <f t="shared" si="82"/>
        <v>#VALUE!</v>
      </c>
      <c r="AF196" s="1361" t="e">
        <f t="shared" si="82"/>
        <v>#VALUE!</v>
      </c>
      <c r="AG196" s="1361" t="e">
        <f t="shared" si="82"/>
        <v>#VALUE!</v>
      </c>
      <c r="AH196" s="1362" t="s">
        <v>1980</v>
      </c>
      <c r="AI196" s="1363">
        <f>_xlfn.AGGREGATE(9,6,C196:AG196)</f>
        <v>0</v>
      </c>
      <c r="AJ196" s="1353"/>
    </row>
    <row r="197" spans="2:38" hidden="1">
      <c r="B197" s="1360" t="s">
        <v>2109</v>
      </c>
      <c r="C197" s="1364" t="e">
        <f>IF(AND(DAY(C186)&gt;=8,DAY(C186)&lt;=14,C187="土",OR(C192="休",C192="雨")),1,0)</f>
        <v>#VALUE!</v>
      </c>
      <c r="D197" s="1364" t="e">
        <f>IF(AND(DAY(D186)&gt;=8,DAY(D186)&lt;=14,D187="土",OR(D192="休",D192="雨")),1,0)</f>
        <v>#VALUE!</v>
      </c>
      <c r="E197" s="1364" t="e">
        <f t="shared" ref="E197:AG197" si="83">IF(AND(DAY(E186)&gt;=8,DAY(E186)&lt;=14,E187="土",OR(E192="休",E192="雨")),1,0)</f>
        <v>#VALUE!</v>
      </c>
      <c r="F197" s="1364" t="e">
        <f t="shared" si="83"/>
        <v>#VALUE!</v>
      </c>
      <c r="G197" s="1364" t="e">
        <f t="shared" si="83"/>
        <v>#VALUE!</v>
      </c>
      <c r="H197" s="1364" t="e">
        <f t="shared" si="83"/>
        <v>#VALUE!</v>
      </c>
      <c r="I197" s="1364" t="e">
        <f t="shared" si="83"/>
        <v>#VALUE!</v>
      </c>
      <c r="J197" s="1364" t="e">
        <f t="shared" si="83"/>
        <v>#VALUE!</v>
      </c>
      <c r="K197" s="1364" t="e">
        <f t="shared" si="83"/>
        <v>#VALUE!</v>
      </c>
      <c r="L197" s="1364" t="e">
        <f t="shared" si="83"/>
        <v>#VALUE!</v>
      </c>
      <c r="M197" s="1364" t="e">
        <f t="shared" si="83"/>
        <v>#VALUE!</v>
      </c>
      <c r="N197" s="1364" t="e">
        <f t="shared" si="83"/>
        <v>#VALUE!</v>
      </c>
      <c r="O197" s="1364" t="e">
        <f t="shared" si="83"/>
        <v>#VALUE!</v>
      </c>
      <c r="P197" s="1364" t="e">
        <f t="shared" si="83"/>
        <v>#VALUE!</v>
      </c>
      <c r="Q197" s="1364" t="e">
        <f t="shared" si="83"/>
        <v>#VALUE!</v>
      </c>
      <c r="R197" s="1364" t="e">
        <f t="shared" si="83"/>
        <v>#VALUE!</v>
      </c>
      <c r="S197" s="1364" t="e">
        <f t="shared" si="83"/>
        <v>#VALUE!</v>
      </c>
      <c r="T197" s="1364" t="e">
        <f t="shared" si="83"/>
        <v>#VALUE!</v>
      </c>
      <c r="U197" s="1364" t="e">
        <f t="shared" si="83"/>
        <v>#VALUE!</v>
      </c>
      <c r="V197" s="1364" t="e">
        <f t="shared" si="83"/>
        <v>#VALUE!</v>
      </c>
      <c r="W197" s="1364" t="e">
        <f t="shared" si="83"/>
        <v>#VALUE!</v>
      </c>
      <c r="X197" s="1364" t="e">
        <f t="shared" si="83"/>
        <v>#VALUE!</v>
      </c>
      <c r="Y197" s="1364" t="e">
        <f t="shared" si="83"/>
        <v>#VALUE!</v>
      </c>
      <c r="Z197" s="1364" t="e">
        <f t="shared" si="83"/>
        <v>#VALUE!</v>
      </c>
      <c r="AA197" s="1364" t="e">
        <f t="shared" si="83"/>
        <v>#VALUE!</v>
      </c>
      <c r="AB197" s="1364" t="e">
        <f t="shared" si="83"/>
        <v>#VALUE!</v>
      </c>
      <c r="AC197" s="1364" t="e">
        <f t="shared" si="83"/>
        <v>#VALUE!</v>
      </c>
      <c r="AD197" s="1364" t="e">
        <f t="shared" si="83"/>
        <v>#VALUE!</v>
      </c>
      <c r="AE197" s="1364" t="e">
        <f t="shared" si="83"/>
        <v>#VALUE!</v>
      </c>
      <c r="AF197" s="1364" t="e">
        <f t="shared" si="83"/>
        <v>#VALUE!</v>
      </c>
      <c r="AG197" s="1364" t="e">
        <f t="shared" si="83"/>
        <v>#VALUE!</v>
      </c>
      <c r="AH197" s="1365" t="s">
        <v>1981</v>
      </c>
      <c r="AI197" s="1363">
        <f>_xlfn.AGGREGATE(9,6,C197:AG197)</f>
        <v>0</v>
      </c>
      <c r="AJ197" s="1353"/>
    </row>
    <row r="198" spans="2:38" s="1350" customFormat="1">
      <c r="B198" s="1374"/>
      <c r="C198" s="1374"/>
      <c r="D198" s="1374"/>
      <c r="E198" s="1374"/>
      <c r="F198" s="1374"/>
      <c r="G198" s="1374"/>
      <c r="H198" s="1374"/>
      <c r="I198" s="1374"/>
      <c r="J198" s="1374"/>
      <c r="K198" s="1374"/>
      <c r="L198" s="1374"/>
      <c r="M198" s="1374"/>
      <c r="N198" s="1374"/>
      <c r="O198" s="1374"/>
      <c r="P198" s="1374"/>
      <c r="Q198" s="1374"/>
      <c r="R198" s="1374"/>
      <c r="S198" s="1374"/>
      <c r="T198" s="1374"/>
      <c r="U198" s="1374"/>
      <c r="V198" s="1374"/>
      <c r="W198" s="1374"/>
      <c r="X198" s="1374"/>
      <c r="Y198" s="1374"/>
      <c r="Z198" s="1374"/>
      <c r="AA198" s="1374"/>
      <c r="AB198" s="1374"/>
      <c r="AC198" s="1374"/>
      <c r="AD198" s="1374"/>
      <c r="AE198" s="1374"/>
      <c r="AF198" s="1374"/>
      <c r="AG198" s="1374"/>
      <c r="AI198" s="1374"/>
      <c r="AL198" s="1373"/>
    </row>
    <row r="199" spans="2:38" hidden="1">
      <c r="C199" s="1317" t="e">
        <f>YEAR(C202)</f>
        <v>#VALUE!</v>
      </c>
      <c r="D199" s="1317" t="e">
        <f>MONTH(C202)</f>
        <v>#VALUE!</v>
      </c>
    </row>
    <row r="200" spans="2:38">
      <c r="B200" s="1322" t="s">
        <v>1940</v>
      </c>
      <c r="C200" s="3679" t="e">
        <f>C202</f>
        <v>#VALUE!</v>
      </c>
      <c r="D200" s="3641"/>
      <c r="E200" s="3641"/>
      <c r="F200" s="3641"/>
      <c r="G200" s="3641"/>
      <c r="H200" s="3641"/>
      <c r="I200" s="3641"/>
      <c r="J200" s="3641"/>
      <c r="K200" s="3641"/>
      <c r="L200" s="3641"/>
      <c r="M200" s="3641"/>
      <c r="N200" s="3641"/>
      <c r="O200" s="3641"/>
      <c r="P200" s="3641"/>
      <c r="Q200" s="3641"/>
      <c r="R200" s="3641"/>
      <c r="S200" s="3641"/>
      <c r="T200" s="3641"/>
      <c r="U200" s="3641"/>
      <c r="V200" s="3641"/>
      <c r="W200" s="3641"/>
      <c r="X200" s="3641"/>
      <c r="Y200" s="3641"/>
      <c r="Z200" s="3641"/>
      <c r="AA200" s="3641"/>
      <c r="AB200" s="3641"/>
      <c r="AC200" s="3641"/>
      <c r="AD200" s="3641"/>
      <c r="AE200" s="3641"/>
      <c r="AF200" s="3641"/>
      <c r="AG200" s="3641"/>
      <c r="AH200" s="3641"/>
      <c r="AI200" s="3642"/>
    </row>
    <row r="201" spans="2:38" hidden="1">
      <c r="B201" s="1367"/>
      <c r="C201" s="1346" t="e">
        <f>DATE($C199,$D199,1)</f>
        <v>#VALUE!</v>
      </c>
      <c r="D201" s="1346" t="e">
        <f t="shared" ref="D201:AG201" si="84">C201+1</f>
        <v>#VALUE!</v>
      </c>
      <c r="E201" s="1346" t="e">
        <f t="shared" si="84"/>
        <v>#VALUE!</v>
      </c>
      <c r="F201" s="1346" t="e">
        <f t="shared" si="84"/>
        <v>#VALUE!</v>
      </c>
      <c r="G201" s="1346" t="e">
        <f t="shared" si="84"/>
        <v>#VALUE!</v>
      </c>
      <c r="H201" s="1346" t="e">
        <f t="shared" si="84"/>
        <v>#VALUE!</v>
      </c>
      <c r="I201" s="1346" t="e">
        <f t="shared" si="84"/>
        <v>#VALUE!</v>
      </c>
      <c r="J201" s="1346" t="e">
        <f t="shared" si="84"/>
        <v>#VALUE!</v>
      </c>
      <c r="K201" s="1346" t="e">
        <f t="shared" si="84"/>
        <v>#VALUE!</v>
      </c>
      <c r="L201" s="1346" t="e">
        <f t="shared" si="84"/>
        <v>#VALUE!</v>
      </c>
      <c r="M201" s="1346" t="e">
        <f t="shared" si="84"/>
        <v>#VALUE!</v>
      </c>
      <c r="N201" s="1346" t="e">
        <f t="shared" si="84"/>
        <v>#VALUE!</v>
      </c>
      <c r="O201" s="1346" t="e">
        <f t="shared" si="84"/>
        <v>#VALUE!</v>
      </c>
      <c r="P201" s="1346" t="e">
        <f t="shared" si="84"/>
        <v>#VALUE!</v>
      </c>
      <c r="Q201" s="1346" t="e">
        <f t="shared" si="84"/>
        <v>#VALUE!</v>
      </c>
      <c r="R201" s="1346" t="e">
        <f t="shared" si="84"/>
        <v>#VALUE!</v>
      </c>
      <c r="S201" s="1346" t="e">
        <f t="shared" si="84"/>
        <v>#VALUE!</v>
      </c>
      <c r="T201" s="1346" t="e">
        <f t="shared" si="84"/>
        <v>#VALUE!</v>
      </c>
      <c r="U201" s="1346" t="e">
        <f t="shared" si="84"/>
        <v>#VALUE!</v>
      </c>
      <c r="V201" s="1346" t="e">
        <f t="shared" si="84"/>
        <v>#VALUE!</v>
      </c>
      <c r="W201" s="1346" t="e">
        <f t="shared" si="84"/>
        <v>#VALUE!</v>
      </c>
      <c r="X201" s="1346" t="e">
        <f t="shared" si="84"/>
        <v>#VALUE!</v>
      </c>
      <c r="Y201" s="1346" t="e">
        <f t="shared" si="84"/>
        <v>#VALUE!</v>
      </c>
      <c r="Z201" s="1346" t="e">
        <f t="shared" si="84"/>
        <v>#VALUE!</v>
      </c>
      <c r="AA201" s="1346" t="e">
        <f t="shared" si="84"/>
        <v>#VALUE!</v>
      </c>
      <c r="AB201" s="1346" t="e">
        <f t="shared" si="84"/>
        <v>#VALUE!</v>
      </c>
      <c r="AC201" s="1346" t="e">
        <f t="shared" si="84"/>
        <v>#VALUE!</v>
      </c>
      <c r="AD201" s="1346" t="e">
        <f t="shared" si="84"/>
        <v>#VALUE!</v>
      </c>
      <c r="AE201" s="1346" t="e">
        <f t="shared" si="84"/>
        <v>#VALUE!</v>
      </c>
      <c r="AF201" s="1346" t="e">
        <f t="shared" si="84"/>
        <v>#VALUE!</v>
      </c>
      <c r="AG201" s="1346" t="e">
        <f t="shared" si="84"/>
        <v>#VALUE!</v>
      </c>
      <c r="AH201" s="1368"/>
      <c r="AI201" s="1369"/>
    </row>
    <row r="202" spans="2:38">
      <c r="B202" s="1370" t="s">
        <v>1944</v>
      </c>
      <c r="C202" s="1371" t="e">
        <f>IF(EDATE(C185,1)&gt;$G$5,"",EDATE(C185,1))</f>
        <v>#VALUE!</v>
      </c>
      <c r="D202" s="1346" t="e">
        <f t="shared" ref="D202:AG202" si="85">IF(D201&gt;$G$5,"",IF(C202=EOMONTH(DATE($C199,$D199,1),0),"",IF(C202="","",C202+1)))</f>
        <v>#VALUE!</v>
      </c>
      <c r="E202" s="1346" t="e">
        <f t="shared" si="85"/>
        <v>#VALUE!</v>
      </c>
      <c r="F202" s="1346" t="e">
        <f t="shared" si="85"/>
        <v>#VALUE!</v>
      </c>
      <c r="G202" s="1346" t="e">
        <f t="shared" si="85"/>
        <v>#VALUE!</v>
      </c>
      <c r="H202" s="1346" t="e">
        <f t="shared" si="85"/>
        <v>#VALUE!</v>
      </c>
      <c r="I202" s="1346" t="e">
        <f t="shared" si="85"/>
        <v>#VALUE!</v>
      </c>
      <c r="J202" s="1346" t="e">
        <f t="shared" si="85"/>
        <v>#VALUE!</v>
      </c>
      <c r="K202" s="1346" t="e">
        <f t="shared" si="85"/>
        <v>#VALUE!</v>
      </c>
      <c r="L202" s="1346" t="e">
        <f t="shared" si="85"/>
        <v>#VALUE!</v>
      </c>
      <c r="M202" s="1346" t="e">
        <f t="shared" si="85"/>
        <v>#VALUE!</v>
      </c>
      <c r="N202" s="1346" t="e">
        <f t="shared" si="85"/>
        <v>#VALUE!</v>
      </c>
      <c r="O202" s="1346" t="e">
        <f t="shared" si="85"/>
        <v>#VALUE!</v>
      </c>
      <c r="P202" s="1346" t="e">
        <f t="shared" si="85"/>
        <v>#VALUE!</v>
      </c>
      <c r="Q202" s="1346" t="e">
        <f t="shared" si="85"/>
        <v>#VALUE!</v>
      </c>
      <c r="R202" s="1346" t="e">
        <f t="shared" si="85"/>
        <v>#VALUE!</v>
      </c>
      <c r="S202" s="1346" t="e">
        <f t="shared" si="85"/>
        <v>#VALUE!</v>
      </c>
      <c r="T202" s="1346" t="e">
        <f t="shared" si="85"/>
        <v>#VALUE!</v>
      </c>
      <c r="U202" s="1346" t="e">
        <f t="shared" si="85"/>
        <v>#VALUE!</v>
      </c>
      <c r="V202" s="1346" t="e">
        <f t="shared" si="85"/>
        <v>#VALUE!</v>
      </c>
      <c r="W202" s="1346" t="e">
        <f t="shared" si="85"/>
        <v>#VALUE!</v>
      </c>
      <c r="X202" s="1346" t="e">
        <f t="shared" si="85"/>
        <v>#VALUE!</v>
      </c>
      <c r="Y202" s="1346" t="e">
        <f t="shared" si="85"/>
        <v>#VALUE!</v>
      </c>
      <c r="Z202" s="1346" t="e">
        <f t="shared" si="85"/>
        <v>#VALUE!</v>
      </c>
      <c r="AA202" s="1346" t="e">
        <f t="shared" si="85"/>
        <v>#VALUE!</v>
      </c>
      <c r="AB202" s="1346" t="e">
        <f t="shared" si="85"/>
        <v>#VALUE!</v>
      </c>
      <c r="AC202" s="1346" t="e">
        <f t="shared" si="85"/>
        <v>#VALUE!</v>
      </c>
      <c r="AD202" s="1346" t="e">
        <f t="shared" si="85"/>
        <v>#VALUE!</v>
      </c>
      <c r="AE202" s="1346" t="e">
        <f t="shared" si="85"/>
        <v>#VALUE!</v>
      </c>
      <c r="AF202" s="1346" t="e">
        <f t="shared" si="85"/>
        <v>#VALUE!</v>
      </c>
      <c r="AG202" s="1346" t="e">
        <f t="shared" si="85"/>
        <v>#VALUE!</v>
      </c>
      <c r="AH202" s="1347" t="s">
        <v>1978</v>
      </c>
      <c r="AI202" s="1348">
        <f>+COUNTIFS(C203:AG203,"土",C204:AG204,"")+COUNTIFS(C203:AG203,"日",C204:AG204,"")</f>
        <v>0</v>
      </c>
    </row>
    <row r="203" spans="2:38" s="1350" customFormat="1">
      <c r="B203" s="1372" t="s">
        <v>820</v>
      </c>
      <c r="C203" s="1349" t="str">
        <f>IFERROR(TEXT(WEEKDAY(+C202),"aaa"),"")</f>
        <v/>
      </c>
      <c r="D203" s="1349" t="str">
        <f t="shared" ref="D203:AG203" si="86">IFERROR(TEXT(WEEKDAY(+D202),"aaa"),"")</f>
        <v/>
      </c>
      <c r="E203" s="1349" t="str">
        <f t="shared" si="86"/>
        <v/>
      </c>
      <c r="F203" s="1349" t="str">
        <f t="shared" si="86"/>
        <v/>
      </c>
      <c r="G203" s="1349" t="str">
        <f t="shared" si="86"/>
        <v/>
      </c>
      <c r="H203" s="1349" t="str">
        <f t="shared" si="86"/>
        <v/>
      </c>
      <c r="I203" s="1349" t="str">
        <f t="shared" si="86"/>
        <v/>
      </c>
      <c r="J203" s="1349" t="str">
        <f t="shared" si="86"/>
        <v/>
      </c>
      <c r="K203" s="1349" t="str">
        <f t="shared" si="86"/>
        <v/>
      </c>
      <c r="L203" s="1349" t="str">
        <f t="shared" si="86"/>
        <v/>
      </c>
      <c r="M203" s="1349" t="str">
        <f t="shared" si="86"/>
        <v/>
      </c>
      <c r="N203" s="1349" t="str">
        <f t="shared" si="86"/>
        <v/>
      </c>
      <c r="O203" s="1349" t="str">
        <f t="shared" si="86"/>
        <v/>
      </c>
      <c r="P203" s="1349" t="str">
        <f t="shared" si="86"/>
        <v/>
      </c>
      <c r="Q203" s="1349" t="str">
        <f t="shared" si="86"/>
        <v/>
      </c>
      <c r="R203" s="1349" t="str">
        <f t="shared" si="86"/>
        <v/>
      </c>
      <c r="S203" s="1349" t="str">
        <f t="shared" si="86"/>
        <v/>
      </c>
      <c r="T203" s="1349" t="str">
        <f t="shared" si="86"/>
        <v/>
      </c>
      <c r="U203" s="1349" t="str">
        <f t="shared" si="86"/>
        <v/>
      </c>
      <c r="V203" s="1349" t="str">
        <f t="shared" si="86"/>
        <v/>
      </c>
      <c r="W203" s="1349" t="str">
        <f t="shared" si="86"/>
        <v/>
      </c>
      <c r="X203" s="1349" t="str">
        <f t="shared" si="86"/>
        <v/>
      </c>
      <c r="Y203" s="1349" t="str">
        <f t="shared" si="86"/>
        <v/>
      </c>
      <c r="Z203" s="1349" t="str">
        <f t="shared" si="86"/>
        <v/>
      </c>
      <c r="AA203" s="1349" t="str">
        <f t="shared" si="86"/>
        <v/>
      </c>
      <c r="AB203" s="1349" t="str">
        <f t="shared" si="86"/>
        <v/>
      </c>
      <c r="AC203" s="1349" t="str">
        <f t="shared" si="86"/>
        <v/>
      </c>
      <c r="AD203" s="1349" t="str">
        <f t="shared" si="86"/>
        <v/>
      </c>
      <c r="AE203" s="1349" t="str">
        <f t="shared" si="86"/>
        <v/>
      </c>
      <c r="AF203" s="1349" t="str">
        <f t="shared" si="86"/>
        <v/>
      </c>
      <c r="AG203" s="1349" t="str">
        <f t="shared" si="86"/>
        <v/>
      </c>
      <c r="AH203" s="1347" t="s">
        <v>1979</v>
      </c>
      <c r="AI203" s="1348">
        <f>+COUNTIF(C204:AG204,"夏休")+COUNTIF(C204:AG204,"冬休")+COUNTIF(C204:AG204,"中止")</f>
        <v>0</v>
      </c>
      <c r="AL203" s="1373"/>
    </row>
    <row r="204" spans="2:38" s="1350" customFormat="1" ht="13.5" customHeight="1">
      <c r="B204" s="3643" t="s">
        <v>1948</v>
      </c>
      <c r="C204" s="3645"/>
      <c r="D204" s="3640"/>
      <c r="E204" s="3640"/>
      <c r="F204" s="3640"/>
      <c r="G204" s="3640"/>
      <c r="H204" s="3640"/>
      <c r="I204" s="3640"/>
      <c r="J204" s="3640"/>
      <c r="K204" s="3640"/>
      <c r="L204" s="3640"/>
      <c r="M204" s="3640"/>
      <c r="N204" s="3640"/>
      <c r="O204" s="3640"/>
      <c r="P204" s="3640"/>
      <c r="Q204" s="3640"/>
      <c r="R204" s="3640"/>
      <c r="S204" s="3640"/>
      <c r="T204" s="3640"/>
      <c r="U204" s="3640"/>
      <c r="V204" s="3640"/>
      <c r="W204" s="3640"/>
      <c r="X204" s="3640"/>
      <c r="Y204" s="3640"/>
      <c r="Z204" s="3640"/>
      <c r="AA204" s="3640"/>
      <c r="AB204" s="3640"/>
      <c r="AC204" s="3640"/>
      <c r="AD204" s="3640"/>
      <c r="AE204" s="3640"/>
      <c r="AF204" s="3640"/>
      <c r="AG204" s="3667"/>
      <c r="AH204" s="1351" t="s">
        <v>821</v>
      </c>
      <c r="AI204" s="1352">
        <f>COUNT(C202:AG202)-AI203</f>
        <v>0</v>
      </c>
      <c r="AL204" s="1373"/>
    </row>
    <row r="205" spans="2:38" s="1350" customFormat="1" ht="13.5" customHeight="1">
      <c r="B205" s="3644"/>
      <c r="C205" s="3645"/>
      <c r="D205" s="3640"/>
      <c r="E205" s="3640"/>
      <c r="F205" s="3640"/>
      <c r="G205" s="3640"/>
      <c r="H205" s="3640"/>
      <c r="I205" s="3640"/>
      <c r="J205" s="3640"/>
      <c r="K205" s="3640"/>
      <c r="L205" s="3640"/>
      <c r="M205" s="3640"/>
      <c r="N205" s="3640"/>
      <c r="O205" s="3640"/>
      <c r="P205" s="3640"/>
      <c r="Q205" s="3640"/>
      <c r="R205" s="3640"/>
      <c r="S205" s="3640"/>
      <c r="T205" s="3640"/>
      <c r="U205" s="3640"/>
      <c r="V205" s="3640"/>
      <c r="W205" s="3640"/>
      <c r="X205" s="3640"/>
      <c r="Y205" s="3640"/>
      <c r="Z205" s="3640"/>
      <c r="AA205" s="3640"/>
      <c r="AB205" s="3640"/>
      <c r="AC205" s="3640"/>
      <c r="AD205" s="3640"/>
      <c r="AE205" s="3640"/>
      <c r="AF205" s="3640"/>
      <c r="AG205" s="3667"/>
      <c r="AH205" s="1351" t="s">
        <v>822</v>
      </c>
      <c r="AI205" s="1352">
        <f>+COUNTIF(C206:AG207,"休")</f>
        <v>0</v>
      </c>
      <c r="AJ205" s="1353" t="e">
        <f>IF(AI206&gt;0.285,"",IF(AI205&lt;AI202,"←計画日数が足りません",""))</f>
        <v>#DIV/0!</v>
      </c>
      <c r="AL205" s="1373"/>
    </row>
    <row r="206" spans="2:38" s="1350" customFormat="1" ht="13.5" customHeight="1">
      <c r="B206" s="3668" t="s">
        <v>815</v>
      </c>
      <c r="C206" s="3669"/>
      <c r="D206" s="3666"/>
      <c r="E206" s="3666"/>
      <c r="F206" s="3666"/>
      <c r="G206" s="3666"/>
      <c r="H206" s="3666"/>
      <c r="I206" s="3666"/>
      <c r="J206" s="3666"/>
      <c r="K206" s="3666"/>
      <c r="L206" s="3666"/>
      <c r="M206" s="3666"/>
      <c r="N206" s="3666"/>
      <c r="O206" s="3666"/>
      <c r="P206" s="3666"/>
      <c r="Q206" s="3666"/>
      <c r="R206" s="3666"/>
      <c r="S206" s="3666"/>
      <c r="T206" s="3666"/>
      <c r="U206" s="3666"/>
      <c r="V206" s="3666"/>
      <c r="W206" s="3666"/>
      <c r="X206" s="3666"/>
      <c r="Y206" s="3666"/>
      <c r="Z206" s="3666"/>
      <c r="AA206" s="3666"/>
      <c r="AB206" s="3666"/>
      <c r="AC206" s="3666"/>
      <c r="AD206" s="3666"/>
      <c r="AE206" s="3666"/>
      <c r="AF206" s="3666"/>
      <c r="AG206" s="3672"/>
      <c r="AH206" s="1351" t="s">
        <v>823</v>
      </c>
      <c r="AI206" s="1354" t="e">
        <f>+AI205/AI204</f>
        <v>#DIV/0!</v>
      </c>
      <c r="AL206" s="1373"/>
    </row>
    <row r="207" spans="2:38" s="1350" customFormat="1">
      <c r="B207" s="3668"/>
      <c r="C207" s="3669"/>
      <c r="D207" s="3666"/>
      <c r="E207" s="3666"/>
      <c r="F207" s="3666"/>
      <c r="G207" s="3666"/>
      <c r="H207" s="3666"/>
      <c r="I207" s="3666"/>
      <c r="J207" s="3666"/>
      <c r="K207" s="3666"/>
      <c r="L207" s="3666"/>
      <c r="M207" s="3666"/>
      <c r="N207" s="3666"/>
      <c r="O207" s="3666"/>
      <c r="P207" s="3666"/>
      <c r="Q207" s="3666"/>
      <c r="R207" s="3666"/>
      <c r="S207" s="3666"/>
      <c r="T207" s="3666"/>
      <c r="U207" s="3666"/>
      <c r="V207" s="3666"/>
      <c r="W207" s="3666"/>
      <c r="X207" s="3666"/>
      <c r="Y207" s="3666"/>
      <c r="Z207" s="3666"/>
      <c r="AA207" s="3666"/>
      <c r="AB207" s="3666"/>
      <c r="AC207" s="3666"/>
      <c r="AD207" s="3666"/>
      <c r="AE207" s="3666"/>
      <c r="AF207" s="3666"/>
      <c r="AG207" s="3672"/>
      <c r="AH207" s="1351" t="s">
        <v>812</v>
      </c>
      <c r="AI207" s="1352">
        <f>+COUNTA(C208:AG209)</f>
        <v>0</v>
      </c>
      <c r="AL207" s="1373"/>
    </row>
    <row r="208" spans="2:38" s="1350" customFormat="1">
      <c r="B208" s="3673" t="s">
        <v>817</v>
      </c>
      <c r="C208" s="3675"/>
      <c r="D208" s="3670"/>
      <c r="E208" s="3670"/>
      <c r="F208" s="3670"/>
      <c r="G208" s="3670"/>
      <c r="H208" s="3670"/>
      <c r="I208" s="3670"/>
      <c r="J208" s="3670"/>
      <c r="K208" s="3670"/>
      <c r="L208" s="3670"/>
      <c r="M208" s="3670"/>
      <c r="N208" s="3670"/>
      <c r="O208" s="3670"/>
      <c r="P208" s="3670"/>
      <c r="Q208" s="3670"/>
      <c r="R208" s="3670"/>
      <c r="S208" s="3670"/>
      <c r="T208" s="3670"/>
      <c r="U208" s="3670"/>
      <c r="V208" s="3670"/>
      <c r="W208" s="3670"/>
      <c r="X208" s="3670"/>
      <c r="Y208" s="3670"/>
      <c r="Z208" s="3670"/>
      <c r="AA208" s="3670"/>
      <c r="AB208" s="3670"/>
      <c r="AC208" s="3670"/>
      <c r="AD208" s="3670"/>
      <c r="AE208" s="3670"/>
      <c r="AF208" s="3670"/>
      <c r="AG208" s="3677"/>
      <c r="AH208" s="1355" t="s">
        <v>824</v>
      </c>
      <c r="AI208" s="1356" t="e">
        <f>+AI207/AI204</f>
        <v>#DIV/0!</v>
      </c>
      <c r="AL208" s="1338">
        <f>+COUNTIF(C206:AG207,"休")</f>
        <v>0</v>
      </c>
    </row>
    <row r="209" spans="2:38" s="1350" customFormat="1">
      <c r="B209" s="3674"/>
      <c r="C209" s="3676"/>
      <c r="D209" s="3671"/>
      <c r="E209" s="3671"/>
      <c r="F209" s="3671"/>
      <c r="G209" s="3671"/>
      <c r="H209" s="3671"/>
      <c r="I209" s="3671"/>
      <c r="J209" s="3671"/>
      <c r="K209" s="3671"/>
      <c r="L209" s="3671"/>
      <c r="M209" s="3671"/>
      <c r="N209" s="3671"/>
      <c r="O209" s="3671"/>
      <c r="P209" s="3671"/>
      <c r="Q209" s="3671"/>
      <c r="R209" s="3671"/>
      <c r="S209" s="3671"/>
      <c r="T209" s="3671"/>
      <c r="U209" s="3671"/>
      <c r="V209" s="3671"/>
      <c r="W209" s="3671"/>
      <c r="X209" s="3671"/>
      <c r="Y209" s="3671"/>
      <c r="Z209" s="3671"/>
      <c r="AA209" s="3671"/>
      <c r="AB209" s="3671"/>
      <c r="AC209" s="3671"/>
      <c r="AD209" s="3671"/>
      <c r="AE209" s="3671"/>
      <c r="AF209" s="3671"/>
      <c r="AG209" s="3678"/>
      <c r="AH209" s="1357" t="s">
        <v>1952</v>
      </c>
      <c r="AI209" s="1358" t="str">
        <f>IF(7&gt;AI204,"対象外",IF(OR(AI208&gt;=0.285,AI207&gt;=AI202),"OK","NG"))</f>
        <v>対象外</v>
      </c>
      <c r="AJ209" s="1353" t="str">
        <f>IF(AI209="対象外","←７日間に満たない期間は達成判定の対象外",IF(AI209="NG","←月単位未達成","←月単位達成"))</f>
        <v>←７日間に満たない期間は達成判定の対象外</v>
      </c>
      <c r="AL209" s="1359" t="str">
        <f>IF(7&gt;AI204,"対象外",IF(AL208&gt;=AI202,"OK","NG"))</f>
        <v>対象外</v>
      </c>
    </row>
    <row r="210" spans="2:38" hidden="1">
      <c r="B210" s="1360" t="s">
        <v>2106</v>
      </c>
      <c r="C210" s="1361" t="e">
        <f t="shared" ref="C210:AG210" si="87">IF(AND(DAY(C202)&gt;=22,DAY(C202)&lt;=28,C203="土"),1,0)</f>
        <v>#VALUE!</v>
      </c>
      <c r="D210" s="1361" t="e">
        <f t="shared" si="87"/>
        <v>#VALUE!</v>
      </c>
      <c r="E210" s="1361" t="e">
        <f t="shared" si="87"/>
        <v>#VALUE!</v>
      </c>
      <c r="F210" s="1361" t="e">
        <f t="shared" si="87"/>
        <v>#VALUE!</v>
      </c>
      <c r="G210" s="1361" t="e">
        <f t="shared" si="87"/>
        <v>#VALUE!</v>
      </c>
      <c r="H210" s="1361" t="e">
        <f t="shared" si="87"/>
        <v>#VALUE!</v>
      </c>
      <c r="I210" s="1361" t="e">
        <f t="shared" si="87"/>
        <v>#VALUE!</v>
      </c>
      <c r="J210" s="1361" t="e">
        <f t="shared" si="87"/>
        <v>#VALUE!</v>
      </c>
      <c r="K210" s="1361" t="e">
        <f t="shared" si="87"/>
        <v>#VALUE!</v>
      </c>
      <c r="L210" s="1361" t="e">
        <f t="shared" si="87"/>
        <v>#VALUE!</v>
      </c>
      <c r="M210" s="1361" t="e">
        <f t="shared" si="87"/>
        <v>#VALUE!</v>
      </c>
      <c r="N210" s="1361" t="e">
        <f t="shared" si="87"/>
        <v>#VALUE!</v>
      </c>
      <c r="O210" s="1361" t="e">
        <f t="shared" si="87"/>
        <v>#VALUE!</v>
      </c>
      <c r="P210" s="1361" t="e">
        <f t="shared" si="87"/>
        <v>#VALUE!</v>
      </c>
      <c r="Q210" s="1361" t="e">
        <f t="shared" si="87"/>
        <v>#VALUE!</v>
      </c>
      <c r="R210" s="1361" t="e">
        <f t="shared" si="87"/>
        <v>#VALUE!</v>
      </c>
      <c r="S210" s="1361" t="e">
        <f t="shared" si="87"/>
        <v>#VALUE!</v>
      </c>
      <c r="T210" s="1361" t="e">
        <f t="shared" si="87"/>
        <v>#VALUE!</v>
      </c>
      <c r="U210" s="1361" t="e">
        <f t="shared" si="87"/>
        <v>#VALUE!</v>
      </c>
      <c r="V210" s="1361" t="e">
        <f t="shared" si="87"/>
        <v>#VALUE!</v>
      </c>
      <c r="W210" s="1361" t="e">
        <f t="shared" si="87"/>
        <v>#VALUE!</v>
      </c>
      <c r="X210" s="1361" t="e">
        <f t="shared" si="87"/>
        <v>#VALUE!</v>
      </c>
      <c r="Y210" s="1361" t="e">
        <f t="shared" si="87"/>
        <v>#VALUE!</v>
      </c>
      <c r="Z210" s="1361" t="e">
        <f t="shared" si="87"/>
        <v>#VALUE!</v>
      </c>
      <c r="AA210" s="1361" t="e">
        <f t="shared" si="87"/>
        <v>#VALUE!</v>
      </c>
      <c r="AB210" s="1361" t="e">
        <f t="shared" si="87"/>
        <v>#VALUE!</v>
      </c>
      <c r="AC210" s="1361" t="e">
        <f t="shared" si="87"/>
        <v>#VALUE!</v>
      </c>
      <c r="AD210" s="1361" t="e">
        <f t="shared" si="87"/>
        <v>#VALUE!</v>
      </c>
      <c r="AE210" s="1361" t="e">
        <f t="shared" si="87"/>
        <v>#VALUE!</v>
      </c>
      <c r="AF210" s="1361" t="e">
        <f t="shared" si="87"/>
        <v>#VALUE!</v>
      </c>
      <c r="AG210" s="1361" t="e">
        <f t="shared" si="87"/>
        <v>#VALUE!</v>
      </c>
      <c r="AH210" s="1362" t="s">
        <v>1980</v>
      </c>
      <c r="AI210" s="1363">
        <f>_xlfn.AGGREGATE(9,6,C210:AG210)</f>
        <v>0</v>
      </c>
      <c r="AJ210" s="1353"/>
    </row>
    <row r="211" spans="2:38" hidden="1">
      <c r="B211" s="1360" t="s">
        <v>2107</v>
      </c>
      <c r="C211" s="1364" t="e">
        <f t="shared" ref="C211:AG211" si="88">IF(AND(DAY(C202)&gt;=22,DAY(C202)&lt;=28,C203="土",OR(C208="休",C208="雨")),1,0)</f>
        <v>#VALUE!</v>
      </c>
      <c r="D211" s="1364" t="e">
        <f t="shared" si="88"/>
        <v>#VALUE!</v>
      </c>
      <c r="E211" s="1364" t="e">
        <f t="shared" si="88"/>
        <v>#VALUE!</v>
      </c>
      <c r="F211" s="1364" t="e">
        <f t="shared" si="88"/>
        <v>#VALUE!</v>
      </c>
      <c r="G211" s="1364" t="e">
        <f t="shared" si="88"/>
        <v>#VALUE!</v>
      </c>
      <c r="H211" s="1364" t="e">
        <f t="shared" si="88"/>
        <v>#VALUE!</v>
      </c>
      <c r="I211" s="1364" t="e">
        <f t="shared" si="88"/>
        <v>#VALUE!</v>
      </c>
      <c r="J211" s="1364" t="e">
        <f t="shared" si="88"/>
        <v>#VALUE!</v>
      </c>
      <c r="K211" s="1364" t="e">
        <f t="shared" si="88"/>
        <v>#VALUE!</v>
      </c>
      <c r="L211" s="1364" t="e">
        <f t="shared" si="88"/>
        <v>#VALUE!</v>
      </c>
      <c r="M211" s="1364" t="e">
        <f t="shared" si="88"/>
        <v>#VALUE!</v>
      </c>
      <c r="N211" s="1364" t="e">
        <f t="shared" si="88"/>
        <v>#VALUE!</v>
      </c>
      <c r="O211" s="1364" t="e">
        <f t="shared" si="88"/>
        <v>#VALUE!</v>
      </c>
      <c r="P211" s="1364" t="e">
        <f t="shared" si="88"/>
        <v>#VALUE!</v>
      </c>
      <c r="Q211" s="1364" t="e">
        <f t="shared" si="88"/>
        <v>#VALUE!</v>
      </c>
      <c r="R211" s="1364" t="e">
        <f t="shared" si="88"/>
        <v>#VALUE!</v>
      </c>
      <c r="S211" s="1364" t="e">
        <f t="shared" si="88"/>
        <v>#VALUE!</v>
      </c>
      <c r="T211" s="1364" t="e">
        <f t="shared" si="88"/>
        <v>#VALUE!</v>
      </c>
      <c r="U211" s="1364" t="e">
        <f t="shared" si="88"/>
        <v>#VALUE!</v>
      </c>
      <c r="V211" s="1364" t="e">
        <f t="shared" si="88"/>
        <v>#VALUE!</v>
      </c>
      <c r="W211" s="1364" t="e">
        <f t="shared" si="88"/>
        <v>#VALUE!</v>
      </c>
      <c r="X211" s="1364" t="e">
        <f t="shared" si="88"/>
        <v>#VALUE!</v>
      </c>
      <c r="Y211" s="1364" t="e">
        <f t="shared" si="88"/>
        <v>#VALUE!</v>
      </c>
      <c r="Z211" s="1364" t="e">
        <f t="shared" si="88"/>
        <v>#VALUE!</v>
      </c>
      <c r="AA211" s="1364" t="e">
        <f t="shared" si="88"/>
        <v>#VALUE!</v>
      </c>
      <c r="AB211" s="1364" t="e">
        <f t="shared" si="88"/>
        <v>#VALUE!</v>
      </c>
      <c r="AC211" s="1364" t="e">
        <f t="shared" si="88"/>
        <v>#VALUE!</v>
      </c>
      <c r="AD211" s="1364" t="e">
        <f t="shared" si="88"/>
        <v>#VALUE!</v>
      </c>
      <c r="AE211" s="1364" t="e">
        <f t="shared" si="88"/>
        <v>#VALUE!</v>
      </c>
      <c r="AF211" s="1364" t="e">
        <f t="shared" si="88"/>
        <v>#VALUE!</v>
      </c>
      <c r="AG211" s="1364" t="e">
        <f t="shared" si="88"/>
        <v>#VALUE!</v>
      </c>
      <c r="AH211" s="1365" t="s">
        <v>1981</v>
      </c>
      <c r="AI211" s="1363">
        <f>_xlfn.AGGREGATE(9,6,C211:AG211)</f>
        <v>0</v>
      </c>
      <c r="AJ211" s="1353"/>
    </row>
    <row r="212" spans="2:38" hidden="1">
      <c r="B212" s="1360" t="s">
        <v>2108</v>
      </c>
      <c r="C212" s="1361" t="e">
        <f>IF(AND(DAY(C202)&gt;=8,DAY(C202)&lt;=14,C203="土"),1,0)</f>
        <v>#VALUE!</v>
      </c>
      <c r="D212" s="1361" t="e">
        <f>IF(AND(DAY(D202)&gt;=8,DAY(D202)&lt;=14,D203="土"),1,0)</f>
        <v>#VALUE!</v>
      </c>
      <c r="E212" s="1361" t="e">
        <f t="shared" ref="E212:AG212" si="89">IF(AND(DAY(E202)&gt;=8,DAY(E202)&lt;=14,E203="土"),1,0)</f>
        <v>#VALUE!</v>
      </c>
      <c r="F212" s="1361" t="e">
        <f t="shared" si="89"/>
        <v>#VALUE!</v>
      </c>
      <c r="G212" s="1361" t="e">
        <f t="shared" si="89"/>
        <v>#VALUE!</v>
      </c>
      <c r="H212" s="1361" t="e">
        <f t="shared" si="89"/>
        <v>#VALUE!</v>
      </c>
      <c r="I212" s="1361" t="e">
        <f t="shared" si="89"/>
        <v>#VALUE!</v>
      </c>
      <c r="J212" s="1361" t="e">
        <f t="shared" si="89"/>
        <v>#VALUE!</v>
      </c>
      <c r="K212" s="1361" t="e">
        <f t="shared" si="89"/>
        <v>#VALUE!</v>
      </c>
      <c r="L212" s="1361" t="e">
        <f t="shared" si="89"/>
        <v>#VALUE!</v>
      </c>
      <c r="M212" s="1361" t="e">
        <f t="shared" si="89"/>
        <v>#VALUE!</v>
      </c>
      <c r="N212" s="1361" t="e">
        <f t="shared" si="89"/>
        <v>#VALUE!</v>
      </c>
      <c r="O212" s="1361" t="e">
        <f t="shared" si="89"/>
        <v>#VALUE!</v>
      </c>
      <c r="P212" s="1361" t="e">
        <f t="shared" si="89"/>
        <v>#VALUE!</v>
      </c>
      <c r="Q212" s="1361" t="e">
        <f t="shared" si="89"/>
        <v>#VALUE!</v>
      </c>
      <c r="R212" s="1361" t="e">
        <f t="shared" si="89"/>
        <v>#VALUE!</v>
      </c>
      <c r="S212" s="1361" t="e">
        <f t="shared" si="89"/>
        <v>#VALUE!</v>
      </c>
      <c r="T212" s="1361" t="e">
        <f t="shared" si="89"/>
        <v>#VALUE!</v>
      </c>
      <c r="U212" s="1361" t="e">
        <f t="shared" si="89"/>
        <v>#VALUE!</v>
      </c>
      <c r="V212" s="1361" t="e">
        <f t="shared" si="89"/>
        <v>#VALUE!</v>
      </c>
      <c r="W212" s="1361" t="e">
        <f t="shared" si="89"/>
        <v>#VALUE!</v>
      </c>
      <c r="X212" s="1361" t="e">
        <f t="shared" si="89"/>
        <v>#VALUE!</v>
      </c>
      <c r="Y212" s="1361" t="e">
        <f t="shared" si="89"/>
        <v>#VALUE!</v>
      </c>
      <c r="Z212" s="1361" t="e">
        <f t="shared" si="89"/>
        <v>#VALUE!</v>
      </c>
      <c r="AA212" s="1361" t="e">
        <f t="shared" si="89"/>
        <v>#VALUE!</v>
      </c>
      <c r="AB212" s="1361" t="e">
        <f t="shared" si="89"/>
        <v>#VALUE!</v>
      </c>
      <c r="AC212" s="1361" t="e">
        <f t="shared" si="89"/>
        <v>#VALUE!</v>
      </c>
      <c r="AD212" s="1361" t="e">
        <f t="shared" si="89"/>
        <v>#VALUE!</v>
      </c>
      <c r="AE212" s="1361" t="e">
        <f t="shared" si="89"/>
        <v>#VALUE!</v>
      </c>
      <c r="AF212" s="1361" t="e">
        <f t="shared" si="89"/>
        <v>#VALUE!</v>
      </c>
      <c r="AG212" s="1361" t="e">
        <f t="shared" si="89"/>
        <v>#VALUE!</v>
      </c>
      <c r="AH212" s="1362" t="s">
        <v>1980</v>
      </c>
      <c r="AI212" s="1363">
        <f>_xlfn.AGGREGATE(9,6,C212:AG212)</f>
        <v>0</v>
      </c>
      <c r="AJ212" s="1353"/>
    </row>
    <row r="213" spans="2:38" hidden="1">
      <c r="B213" s="1360" t="s">
        <v>2109</v>
      </c>
      <c r="C213" s="1364" t="e">
        <f>IF(AND(DAY(C202)&gt;=8,DAY(C202)&lt;=14,C203="土",OR(C208="休",C208="雨")),1,0)</f>
        <v>#VALUE!</v>
      </c>
      <c r="D213" s="1364" t="e">
        <f>IF(AND(DAY(D202)&gt;=8,DAY(D202)&lt;=14,D203="土",OR(D208="休",D208="雨")),1,0)</f>
        <v>#VALUE!</v>
      </c>
      <c r="E213" s="1364" t="e">
        <f t="shared" ref="E213:AG213" si="90">IF(AND(DAY(E202)&gt;=8,DAY(E202)&lt;=14,E203="土",OR(E208="休",E208="雨")),1,0)</f>
        <v>#VALUE!</v>
      </c>
      <c r="F213" s="1364" t="e">
        <f t="shared" si="90"/>
        <v>#VALUE!</v>
      </c>
      <c r="G213" s="1364" t="e">
        <f t="shared" si="90"/>
        <v>#VALUE!</v>
      </c>
      <c r="H213" s="1364" t="e">
        <f t="shared" si="90"/>
        <v>#VALUE!</v>
      </c>
      <c r="I213" s="1364" t="e">
        <f t="shared" si="90"/>
        <v>#VALUE!</v>
      </c>
      <c r="J213" s="1364" t="e">
        <f t="shared" si="90"/>
        <v>#VALUE!</v>
      </c>
      <c r="K213" s="1364" t="e">
        <f t="shared" si="90"/>
        <v>#VALUE!</v>
      </c>
      <c r="L213" s="1364" t="e">
        <f t="shared" si="90"/>
        <v>#VALUE!</v>
      </c>
      <c r="M213" s="1364" t="e">
        <f t="shared" si="90"/>
        <v>#VALUE!</v>
      </c>
      <c r="N213" s="1364" t="e">
        <f t="shared" si="90"/>
        <v>#VALUE!</v>
      </c>
      <c r="O213" s="1364" t="e">
        <f t="shared" si="90"/>
        <v>#VALUE!</v>
      </c>
      <c r="P213" s="1364" t="e">
        <f t="shared" si="90"/>
        <v>#VALUE!</v>
      </c>
      <c r="Q213" s="1364" t="e">
        <f t="shared" si="90"/>
        <v>#VALUE!</v>
      </c>
      <c r="R213" s="1364" t="e">
        <f t="shared" si="90"/>
        <v>#VALUE!</v>
      </c>
      <c r="S213" s="1364" t="e">
        <f t="shared" si="90"/>
        <v>#VALUE!</v>
      </c>
      <c r="T213" s="1364" t="e">
        <f t="shared" si="90"/>
        <v>#VALUE!</v>
      </c>
      <c r="U213" s="1364" t="e">
        <f t="shared" si="90"/>
        <v>#VALUE!</v>
      </c>
      <c r="V213" s="1364" t="e">
        <f t="shared" si="90"/>
        <v>#VALUE!</v>
      </c>
      <c r="W213" s="1364" t="e">
        <f t="shared" si="90"/>
        <v>#VALUE!</v>
      </c>
      <c r="X213" s="1364" t="e">
        <f t="shared" si="90"/>
        <v>#VALUE!</v>
      </c>
      <c r="Y213" s="1364" t="e">
        <f t="shared" si="90"/>
        <v>#VALUE!</v>
      </c>
      <c r="Z213" s="1364" t="e">
        <f t="shared" si="90"/>
        <v>#VALUE!</v>
      </c>
      <c r="AA213" s="1364" t="e">
        <f t="shared" si="90"/>
        <v>#VALUE!</v>
      </c>
      <c r="AB213" s="1364" t="e">
        <f t="shared" si="90"/>
        <v>#VALUE!</v>
      </c>
      <c r="AC213" s="1364" t="e">
        <f t="shared" si="90"/>
        <v>#VALUE!</v>
      </c>
      <c r="AD213" s="1364" t="e">
        <f t="shared" si="90"/>
        <v>#VALUE!</v>
      </c>
      <c r="AE213" s="1364" t="e">
        <f t="shared" si="90"/>
        <v>#VALUE!</v>
      </c>
      <c r="AF213" s="1364" t="e">
        <f t="shared" si="90"/>
        <v>#VALUE!</v>
      </c>
      <c r="AG213" s="1364" t="e">
        <f t="shared" si="90"/>
        <v>#VALUE!</v>
      </c>
      <c r="AH213" s="1365" t="s">
        <v>1981</v>
      </c>
      <c r="AI213" s="1363">
        <f>_xlfn.AGGREGATE(9,6,C213:AG213)</f>
        <v>0</v>
      </c>
      <c r="AJ213" s="1353"/>
    </row>
    <row r="214" spans="2:38" s="1350" customFormat="1">
      <c r="B214" s="1374"/>
      <c r="C214" s="1374"/>
      <c r="D214" s="1374"/>
      <c r="E214" s="1374"/>
      <c r="F214" s="1374"/>
      <c r="G214" s="1374"/>
      <c r="H214" s="1374"/>
      <c r="I214" s="1374"/>
      <c r="J214" s="1374"/>
      <c r="K214" s="1374"/>
      <c r="L214" s="1374"/>
      <c r="M214" s="1374"/>
      <c r="N214" s="1374"/>
      <c r="O214" s="1374"/>
      <c r="P214" s="1374"/>
      <c r="Q214" s="1374"/>
      <c r="R214" s="1374"/>
      <c r="S214" s="1374"/>
      <c r="T214" s="1374"/>
      <c r="U214" s="1374"/>
      <c r="V214" s="1374"/>
      <c r="W214" s="1374"/>
      <c r="X214" s="1374"/>
      <c r="Y214" s="1374"/>
      <c r="Z214" s="1374"/>
      <c r="AA214" s="1374"/>
      <c r="AB214" s="1374"/>
      <c r="AC214" s="1374"/>
      <c r="AD214" s="1374"/>
      <c r="AE214" s="1374"/>
      <c r="AF214" s="1374"/>
      <c r="AG214" s="1374"/>
      <c r="AI214" s="1374"/>
      <c r="AL214" s="1373"/>
    </row>
    <row r="215" spans="2:38" hidden="1">
      <c r="C215" s="1317" t="e">
        <f>YEAR(C218)</f>
        <v>#VALUE!</v>
      </c>
      <c r="D215" s="1317" t="e">
        <f>MONTH(C218)</f>
        <v>#VALUE!</v>
      </c>
    </row>
    <row r="216" spans="2:38">
      <c r="B216" s="1322" t="s">
        <v>1940</v>
      </c>
      <c r="C216" s="3679" t="e">
        <f>C218</f>
        <v>#VALUE!</v>
      </c>
      <c r="D216" s="3641"/>
      <c r="E216" s="3641"/>
      <c r="F216" s="3641"/>
      <c r="G216" s="3641"/>
      <c r="H216" s="3641"/>
      <c r="I216" s="3641"/>
      <c r="J216" s="3641"/>
      <c r="K216" s="3641"/>
      <c r="L216" s="3641"/>
      <c r="M216" s="3641"/>
      <c r="N216" s="3641"/>
      <c r="O216" s="3641"/>
      <c r="P216" s="3641"/>
      <c r="Q216" s="3641"/>
      <c r="R216" s="3641"/>
      <c r="S216" s="3641"/>
      <c r="T216" s="3641"/>
      <c r="U216" s="3641"/>
      <c r="V216" s="3641"/>
      <c r="W216" s="3641"/>
      <c r="X216" s="3641"/>
      <c r="Y216" s="3641"/>
      <c r="Z216" s="3641"/>
      <c r="AA216" s="3641"/>
      <c r="AB216" s="3641"/>
      <c r="AC216" s="3641"/>
      <c r="AD216" s="3641"/>
      <c r="AE216" s="3641"/>
      <c r="AF216" s="3641"/>
      <c r="AG216" s="3641"/>
      <c r="AH216" s="3641"/>
      <c r="AI216" s="3642"/>
    </row>
    <row r="217" spans="2:38" hidden="1">
      <c r="B217" s="1367"/>
      <c r="C217" s="1346" t="e">
        <f>DATE($C215,$D215,1)</f>
        <v>#VALUE!</v>
      </c>
      <c r="D217" s="1346" t="e">
        <f t="shared" ref="D217:AG217" si="91">C217+1</f>
        <v>#VALUE!</v>
      </c>
      <c r="E217" s="1346" t="e">
        <f t="shared" si="91"/>
        <v>#VALUE!</v>
      </c>
      <c r="F217" s="1346" t="e">
        <f t="shared" si="91"/>
        <v>#VALUE!</v>
      </c>
      <c r="G217" s="1346" t="e">
        <f t="shared" si="91"/>
        <v>#VALUE!</v>
      </c>
      <c r="H217" s="1346" t="e">
        <f t="shared" si="91"/>
        <v>#VALUE!</v>
      </c>
      <c r="I217" s="1346" t="e">
        <f t="shared" si="91"/>
        <v>#VALUE!</v>
      </c>
      <c r="J217" s="1346" t="e">
        <f t="shared" si="91"/>
        <v>#VALUE!</v>
      </c>
      <c r="K217" s="1346" t="e">
        <f t="shared" si="91"/>
        <v>#VALUE!</v>
      </c>
      <c r="L217" s="1346" t="e">
        <f t="shared" si="91"/>
        <v>#VALUE!</v>
      </c>
      <c r="M217" s="1346" t="e">
        <f t="shared" si="91"/>
        <v>#VALUE!</v>
      </c>
      <c r="N217" s="1346" t="e">
        <f t="shared" si="91"/>
        <v>#VALUE!</v>
      </c>
      <c r="O217" s="1346" t="e">
        <f t="shared" si="91"/>
        <v>#VALUE!</v>
      </c>
      <c r="P217" s="1346" t="e">
        <f t="shared" si="91"/>
        <v>#VALUE!</v>
      </c>
      <c r="Q217" s="1346" t="e">
        <f t="shared" si="91"/>
        <v>#VALUE!</v>
      </c>
      <c r="R217" s="1346" t="e">
        <f t="shared" si="91"/>
        <v>#VALUE!</v>
      </c>
      <c r="S217" s="1346" t="e">
        <f t="shared" si="91"/>
        <v>#VALUE!</v>
      </c>
      <c r="T217" s="1346" t="e">
        <f t="shared" si="91"/>
        <v>#VALUE!</v>
      </c>
      <c r="U217" s="1346" t="e">
        <f t="shared" si="91"/>
        <v>#VALUE!</v>
      </c>
      <c r="V217" s="1346" t="e">
        <f t="shared" si="91"/>
        <v>#VALUE!</v>
      </c>
      <c r="W217" s="1346" t="e">
        <f t="shared" si="91"/>
        <v>#VALUE!</v>
      </c>
      <c r="X217" s="1346" t="e">
        <f t="shared" si="91"/>
        <v>#VALUE!</v>
      </c>
      <c r="Y217" s="1346" t="e">
        <f t="shared" si="91"/>
        <v>#VALUE!</v>
      </c>
      <c r="Z217" s="1346" t="e">
        <f t="shared" si="91"/>
        <v>#VALUE!</v>
      </c>
      <c r="AA217" s="1346" t="e">
        <f t="shared" si="91"/>
        <v>#VALUE!</v>
      </c>
      <c r="AB217" s="1346" t="e">
        <f t="shared" si="91"/>
        <v>#VALUE!</v>
      </c>
      <c r="AC217" s="1346" t="e">
        <f t="shared" si="91"/>
        <v>#VALUE!</v>
      </c>
      <c r="AD217" s="1346" t="e">
        <f t="shared" si="91"/>
        <v>#VALUE!</v>
      </c>
      <c r="AE217" s="1346" t="e">
        <f t="shared" si="91"/>
        <v>#VALUE!</v>
      </c>
      <c r="AF217" s="1346" t="e">
        <f t="shared" si="91"/>
        <v>#VALUE!</v>
      </c>
      <c r="AG217" s="1346" t="e">
        <f t="shared" si="91"/>
        <v>#VALUE!</v>
      </c>
      <c r="AH217" s="1368"/>
      <c r="AI217" s="1369"/>
    </row>
    <row r="218" spans="2:38">
      <c r="B218" s="1370" t="s">
        <v>1944</v>
      </c>
      <c r="C218" s="1371" t="e">
        <f>IF(EDATE(C201,1)&gt;$G$5,"",EDATE(C201,1))</f>
        <v>#VALUE!</v>
      </c>
      <c r="D218" s="1346" t="e">
        <f t="shared" ref="D218:AG218" si="92">IF(D217&gt;$G$5,"",IF(C218=EOMONTH(DATE($C215,$D215,1),0),"",IF(C218="","",C218+1)))</f>
        <v>#VALUE!</v>
      </c>
      <c r="E218" s="1346" t="e">
        <f t="shared" si="92"/>
        <v>#VALUE!</v>
      </c>
      <c r="F218" s="1346" t="e">
        <f t="shared" si="92"/>
        <v>#VALUE!</v>
      </c>
      <c r="G218" s="1346" t="e">
        <f t="shared" si="92"/>
        <v>#VALUE!</v>
      </c>
      <c r="H218" s="1346" t="e">
        <f t="shared" si="92"/>
        <v>#VALUE!</v>
      </c>
      <c r="I218" s="1346" t="e">
        <f t="shared" si="92"/>
        <v>#VALUE!</v>
      </c>
      <c r="J218" s="1346" t="e">
        <f t="shared" si="92"/>
        <v>#VALUE!</v>
      </c>
      <c r="K218" s="1346" t="e">
        <f t="shared" si="92"/>
        <v>#VALUE!</v>
      </c>
      <c r="L218" s="1346" t="e">
        <f t="shared" si="92"/>
        <v>#VALUE!</v>
      </c>
      <c r="M218" s="1346" t="e">
        <f t="shared" si="92"/>
        <v>#VALUE!</v>
      </c>
      <c r="N218" s="1346" t="e">
        <f t="shared" si="92"/>
        <v>#VALUE!</v>
      </c>
      <c r="O218" s="1346" t="e">
        <f t="shared" si="92"/>
        <v>#VALUE!</v>
      </c>
      <c r="P218" s="1346" t="e">
        <f t="shared" si="92"/>
        <v>#VALUE!</v>
      </c>
      <c r="Q218" s="1346" t="e">
        <f t="shared" si="92"/>
        <v>#VALUE!</v>
      </c>
      <c r="R218" s="1346" t="e">
        <f t="shared" si="92"/>
        <v>#VALUE!</v>
      </c>
      <c r="S218" s="1346" t="e">
        <f t="shared" si="92"/>
        <v>#VALUE!</v>
      </c>
      <c r="T218" s="1346" t="e">
        <f t="shared" si="92"/>
        <v>#VALUE!</v>
      </c>
      <c r="U218" s="1346" t="e">
        <f t="shared" si="92"/>
        <v>#VALUE!</v>
      </c>
      <c r="V218" s="1346" t="e">
        <f t="shared" si="92"/>
        <v>#VALUE!</v>
      </c>
      <c r="W218" s="1346" t="e">
        <f t="shared" si="92"/>
        <v>#VALUE!</v>
      </c>
      <c r="X218" s="1346" t="e">
        <f t="shared" si="92"/>
        <v>#VALUE!</v>
      </c>
      <c r="Y218" s="1346" t="e">
        <f t="shared" si="92"/>
        <v>#VALUE!</v>
      </c>
      <c r="Z218" s="1346" t="e">
        <f t="shared" si="92"/>
        <v>#VALUE!</v>
      </c>
      <c r="AA218" s="1346" t="e">
        <f t="shared" si="92"/>
        <v>#VALUE!</v>
      </c>
      <c r="AB218" s="1346" t="e">
        <f t="shared" si="92"/>
        <v>#VALUE!</v>
      </c>
      <c r="AC218" s="1346" t="e">
        <f t="shared" si="92"/>
        <v>#VALUE!</v>
      </c>
      <c r="AD218" s="1346" t="e">
        <f t="shared" si="92"/>
        <v>#VALUE!</v>
      </c>
      <c r="AE218" s="1346" t="e">
        <f t="shared" si="92"/>
        <v>#VALUE!</v>
      </c>
      <c r="AF218" s="1346" t="e">
        <f t="shared" si="92"/>
        <v>#VALUE!</v>
      </c>
      <c r="AG218" s="1346" t="e">
        <f t="shared" si="92"/>
        <v>#VALUE!</v>
      </c>
      <c r="AH218" s="1347" t="s">
        <v>1978</v>
      </c>
      <c r="AI218" s="1348">
        <f>+COUNTIFS(C219:AG219,"土",C220:AG220,"")+COUNTIFS(C219:AG219,"日",C220:AG220,"")</f>
        <v>0</v>
      </c>
    </row>
    <row r="219" spans="2:38" s="1350" customFormat="1">
      <c r="B219" s="1372" t="s">
        <v>820</v>
      </c>
      <c r="C219" s="1349" t="str">
        <f>IFERROR(TEXT(WEEKDAY(+C218),"aaa"),"")</f>
        <v/>
      </c>
      <c r="D219" s="1349" t="str">
        <f t="shared" ref="D219:AG219" si="93">IFERROR(TEXT(WEEKDAY(+D218),"aaa"),"")</f>
        <v/>
      </c>
      <c r="E219" s="1349" t="str">
        <f t="shared" si="93"/>
        <v/>
      </c>
      <c r="F219" s="1349" t="str">
        <f t="shared" si="93"/>
        <v/>
      </c>
      <c r="G219" s="1349" t="str">
        <f t="shared" si="93"/>
        <v/>
      </c>
      <c r="H219" s="1349" t="str">
        <f t="shared" si="93"/>
        <v/>
      </c>
      <c r="I219" s="1349" t="str">
        <f t="shared" si="93"/>
        <v/>
      </c>
      <c r="J219" s="1349" t="str">
        <f t="shared" si="93"/>
        <v/>
      </c>
      <c r="K219" s="1349" t="str">
        <f t="shared" si="93"/>
        <v/>
      </c>
      <c r="L219" s="1349" t="str">
        <f t="shared" si="93"/>
        <v/>
      </c>
      <c r="M219" s="1349" t="str">
        <f t="shared" si="93"/>
        <v/>
      </c>
      <c r="N219" s="1349" t="str">
        <f t="shared" si="93"/>
        <v/>
      </c>
      <c r="O219" s="1349" t="str">
        <f t="shared" si="93"/>
        <v/>
      </c>
      <c r="P219" s="1349" t="str">
        <f t="shared" si="93"/>
        <v/>
      </c>
      <c r="Q219" s="1349" t="str">
        <f t="shared" si="93"/>
        <v/>
      </c>
      <c r="R219" s="1349" t="str">
        <f t="shared" si="93"/>
        <v/>
      </c>
      <c r="S219" s="1349" t="str">
        <f t="shared" si="93"/>
        <v/>
      </c>
      <c r="T219" s="1349" t="str">
        <f t="shared" si="93"/>
        <v/>
      </c>
      <c r="U219" s="1349" t="str">
        <f t="shared" si="93"/>
        <v/>
      </c>
      <c r="V219" s="1349" t="str">
        <f t="shared" si="93"/>
        <v/>
      </c>
      <c r="W219" s="1349" t="str">
        <f t="shared" si="93"/>
        <v/>
      </c>
      <c r="X219" s="1349" t="str">
        <f t="shared" si="93"/>
        <v/>
      </c>
      <c r="Y219" s="1349" t="str">
        <f t="shared" si="93"/>
        <v/>
      </c>
      <c r="Z219" s="1349" t="str">
        <f t="shared" si="93"/>
        <v/>
      </c>
      <c r="AA219" s="1349" t="str">
        <f t="shared" si="93"/>
        <v/>
      </c>
      <c r="AB219" s="1349" t="str">
        <f t="shared" si="93"/>
        <v/>
      </c>
      <c r="AC219" s="1349" t="str">
        <f t="shared" si="93"/>
        <v/>
      </c>
      <c r="AD219" s="1349" t="str">
        <f t="shared" si="93"/>
        <v/>
      </c>
      <c r="AE219" s="1349" t="str">
        <f t="shared" si="93"/>
        <v/>
      </c>
      <c r="AF219" s="1349" t="str">
        <f t="shared" si="93"/>
        <v/>
      </c>
      <c r="AG219" s="1349" t="str">
        <f t="shared" si="93"/>
        <v/>
      </c>
      <c r="AH219" s="1347" t="s">
        <v>1979</v>
      </c>
      <c r="AI219" s="1348">
        <f>+COUNTIF(C220:AG220,"夏休")+COUNTIF(C220:AG220,"冬休")+COUNTIF(C220:AG220,"中止")</f>
        <v>0</v>
      </c>
      <c r="AL219" s="1373"/>
    </row>
    <row r="220" spans="2:38" s="1350" customFormat="1" ht="13.5" customHeight="1">
      <c r="B220" s="3643" t="s">
        <v>1948</v>
      </c>
      <c r="C220" s="3645"/>
      <c r="D220" s="3640"/>
      <c r="E220" s="3640"/>
      <c r="F220" s="3640"/>
      <c r="G220" s="3640"/>
      <c r="H220" s="3640"/>
      <c r="I220" s="3640"/>
      <c r="J220" s="3640"/>
      <c r="K220" s="3640"/>
      <c r="L220" s="3640"/>
      <c r="M220" s="3640"/>
      <c r="N220" s="3640"/>
      <c r="O220" s="3640"/>
      <c r="P220" s="3640"/>
      <c r="Q220" s="3640"/>
      <c r="R220" s="3640"/>
      <c r="S220" s="3640"/>
      <c r="T220" s="3640"/>
      <c r="U220" s="3640"/>
      <c r="V220" s="3640"/>
      <c r="W220" s="3640"/>
      <c r="X220" s="3640"/>
      <c r="Y220" s="3640"/>
      <c r="Z220" s="3640"/>
      <c r="AA220" s="3640"/>
      <c r="AB220" s="3640"/>
      <c r="AC220" s="3640"/>
      <c r="AD220" s="3640"/>
      <c r="AE220" s="3640"/>
      <c r="AF220" s="3640"/>
      <c r="AG220" s="3667"/>
      <c r="AH220" s="1351" t="s">
        <v>821</v>
      </c>
      <c r="AI220" s="1352">
        <f>COUNT(C218:AG218)-AI219</f>
        <v>0</v>
      </c>
      <c r="AL220" s="1373"/>
    </row>
    <row r="221" spans="2:38" s="1350" customFormat="1" ht="13.5" customHeight="1">
      <c r="B221" s="3644"/>
      <c r="C221" s="3645"/>
      <c r="D221" s="3640"/>
      <c r="E221" s="3640"/>
      <c r="F221" s="3640"/>
      <c r="G221" s="3640"/>
      <c r="H221" s="3640"/>
      <c r="I221" s="3640"/>
      <c r="J221" s="3640"/>
      <c r="K221" s="3640"/>
      <c r="L221" s="3640"/>
      <c r="M221" s="3640"/>
      <c r="N221" s="3640"/>
      <c r="O221" s="3640"/>
      <c r="P221" s="3640"/>
      <c r="Q221" s="3640"/>
      <c r="R221" s="3640"/>
      <c r="S221" s="3640"/>
      <c r="T221" s="3640"/>
      <c r="U221" s="3640"/>
      <c r="V221" s="3640"/>
      <c r="W221" s="3640"/>
      <c r="X221" s="3640"/>
      <c r="Y221" s="3640"/>
      <c r="Z221" s="3640"/>
      <c r="AA221" s="3640"/>
      <c r="AB221" s="3640"/>
      <c r="AC221" s="3640"/>
      <c r="AD221" s="3640"/>
      <c r="AE221" s="3640"/>
      <c r="AF221" s="3640"/>
      <c r="AG221" s="3667"/>
      <c r="AH221" s="1351" t="s">
        <v>822</v>
      </c>
      <c r="AI221" s="1352">
        <f>+COUNTIF(C222:AG223,"休")</f>
        <v>0</v>
      </c>
      <c r="AJ221" s="1353" t="e">
        <f>IF(AI222&gt;0.285,"",IF(AI221&lt;AI218,"←計画日数が足りません",""))</f>
        <v>#DIV/0!</v>
      </c>
      <c r="AL221" s="1373"/>
    </row>
    <row r="222" spans="2:38" s="1350" customFormat="1" ht="13.5" customHeight="1">
      <c r="B222" s="3668" t="s">
        <v>815</v>
      </c>
      <c r="C222" s="3669"/>
      <c r="D222" s="3666"/>
      <c r="E222" s="3666"/>
      <c r="F222" s="3666"/>
      <c r="G222" s="3666"/>
      <c r="H222" s="3666"/>
      <c r="I222" s="3666"/>
      <c r="J222" s="3666"/>
      <c r="K222" s="3666"/>
      <c r="L222" s="3666"/>
      <c r="M222" s="3666"/>
      <c r="N222" s="3666"/>
      <c r="O222" s="3666"/>
      <c r="P222" s="3666"/>
      <c r="Q222" s="3666"/>
      <c r="R222" s="3666"/>
      <c r="S222" s="3666"/>
      <c r="T222" s="3666"/>
      <c r="U222" s="3666"/>
      <c r="V222" s="3666"/>
      <c r="W222" s="3666"/>
      <c r="X222" s="3666"/>
      <c r="Y222" s="3666"/>
      <c r="Z222" s="3666"/>
      <c r="AA222" s="3666"/>
      <c r="AB222" s="3666"/>
      <c r="AC222" s="3666"/>
      <c r="AD222" s="3666"/>
      <c r="AE222" s="3666"/>
      <c r="AF222" s="3666"/>
      <c r="AG222" s="3672"/>
      <c r="AH222" s="1351" t="s">
        <v>823</v>
      </c>
      <c r="AI222" s="1354" t="e">
        <f>+AI221/AI220</f>
        <v>#DIV/0!</v>
      </c>
      <c r="AL222" s="1373"/>
    </row>
    <row r="223" spans="2:38" s="1350" customFormat="1">
      <c r="B223" s="3668"/>
      <c r="C223" s="3669"/>
      <c r="D223" s="3666"/>
      <c r="E223" s="3666"/>
      <c r="F223" s="3666"/>
      <c r="G223" s="3666"/>
      <c r="H223" s="3666"/>
      <c r="I223" s="3666"/>
      <c r="J223" s="3666"/>
      <c r="K223" s="3666"/>
      <c r="L223" s="3666"/>
      <c r="M223" s="3666"/>
      <c r="N223" s="3666"/>
      <c r="O223" s="3666"/>
      <c r="P223" s="3666"/>
      <c r="Q223" s="3666"/>
      <c r="R223" s="3666"/>
      <c r="S223" s="3666"/>
      <c r="T223" s="3666"/>
      <c r="U223" s="3666"/>
      <c r="V223" s="3666"/>
      <c r="W223" s="3666"/>
      <c r="X223" s="3666"/>
      <c r="Y223" s="3666"/>
      <c r="Z223" s="3666"/>
      <c r="AA223" s="3666"/>
      <c r="AB223" s="3666"/>
      <c r="AC223" s="3666"/>
      <c r="AD223" s="3666"/>
      <c r="AE223" s="3666"/>
      <c r="AF223" s="3666"/>
      <c r="AG223" s="3672"/>
      <c r="AH223" s="1351" t="s">
        <v>812</v>
      </c>
      <c r="AI223" s="1352">
        <f>+COUNTA(C224:AG225)</f>
        <v>0</v>
      </c>
      <c r="AL223" s="1373"/>
    </row>
    <row r="224" spans="2:38" s="1350" customFormat="1">
      <c r="B224" s="3673" t="s">
        <v>817</v>
      </c>
      <c r="C224" s="3675"/>
      <c r="D224" s="3670"/>
      <c r="E224" s="3670"/>
      <c r="F224" s="3670"/>
      <c r="G224" s="3670"/>
      <c r="H224" s="3670"/>
      <c r="I224" s="3670"/>
      <c r="J224" s="3670"/>
      <c r="K224" s="3670"/>
      <c r="L224" s="3670"/>
      <c r="M224" s="3670"/>
      <c r="N224" s="3670"/>
      <c r="O224" s="3670"/>
      <c r="P224" s="3670"/>
      <c r="Q224" s="3670"/>
      <c r="R224" s="3670"/>
      <c r="S224" s="3670"/>
      <c r="T224" s="3670"/>
      <c r="U224" s="3670"/>
      <c r="V224" s="3670"/>
      <c r="W224" s="3670"/>
      <c r="X224" s="3670"/>
      <c r="Y224" s="3670"/>
      <c r="Z224" s="3670"/>
      <c r="AA224" s="3670"/>
      <c r="AB224" s="3670"/>
      <c r="AC224" s="3670"/>
      <c r="AD224" s="3670"/>
      <c r="AE224" s="3670"/>
      <c r="AF224" s="3670"/>
      <c r="AG224" s="3677"/>
      <c r="AH224" s="1355" t="s">
        <v>824</v>
      </c>
      <c r="AI224" s="1356" t="e">
        <f>+AI223/AI220</f>
        <v>#DIV/0!</v>
      </c>
      <c r="AL224" s="1338">
        <f>+COUNTIF(C222:AG223,"休")</f>
        <v>0</v>
      </c>
    </row>
    <row r="225" spans="2:38" s="1350" customFormat="1">
      <c r="B225" s="3674"/>
      <c r="C225" s="3676"/>
      <c r="D225" s="3671"/>
      <c r="E225" s="3671"/>
      <c r="F225" s="3671"/>
      <c r="G225" s="3671"/>
      <c r="H225" s="3671"/>
      <c r="I225" s="3671"/>
      <c r="J225" s="3671"/>
      <c r="K225" s="3671"/>
      <c r="L225" s="3671"/>
      <c r="M225" s="3671"/>
      <c r="N225" s="3671"/>
      <c r="O225" s="3671"/>
      <c r="P225" s="3671"/>
      <c r="Q225" s="3671"/>
      <c r="R225" s="3671"/>
      <c r="S225" s="3671"/>
      <c r="T225" s="3671"/>
      <c r="U225" s="3671"/>
      <c r="V225" s="3671"/>
      <c r="W225" s="3671"/>
      <c r="X225" s="3671"/>
      <c r="Y225" s="3671"/>
      <c r="Z225" s="3671"/>
      <c r="AA225" s="3671"/>
      <c r="AB225" s="3671"/>
      <c r="AC225" s="3671"/>
      <c r="AD225" s="3671"/>
      <c r="AE225" s="3671"/>
      <c r="AF225" s="3671"/>
      <c r="AG225" s="3678"/>
      <c r="AH225" s="1357" t="s">
        <v>1952</v>
      </c>
      <c r="AI225" s="1358" t="str">
        <f>IF(7&gt;AI220,"対象外",IF(OR(AI224&gt;=0.285,AI223&gt;=AI218),"OK","NG"))</f>
        <v>対象外</v>
      </c>
      <c r="AJ225" s="1353" t="str">
        <f>IF(AI225="対象外","←７日間に満たない期間は達成判定の対象外",IF(AI225="NG","←月単位未達成","←月単位達成"))</f>
        <v>←７日間に満たない期間は達成判定の対象外</v>
      </c>
      <c r="AL225" s="1359" t="str">
        <f>IF(7&gt;AI220,"対象外",IF(AL224&gt;=AI218,"OK","NG"))</f>
        <v>対象外</v>
      </c>
    </row>
    <row r="226" spans="2:38" hidden="1">
      <c r="B226" s="1360" t="s">
        <v>2106</v>
      </c>
      <c r="C226" s="1361" t="e">
        <f t="shared" ref="C226:AG226" si="94">IF(AND(DAY(C218)&gt;=22,DAY(C218)&lt;=28,C219="土"),1,0)</f>
        <v>#VALUE!</v>
      </c>
      <c r="D226" s="1361" t="e">
        <f t="shared" si="94"/>
        <v>#VALUE!</v>
      </c>
      <c r="E226" s="1361" t="e">
        <f t="shared" si="94"/>
        <v>#VALUE!</v>
      </c>
      <c r="F226" s="1361" t="e">
        <f t="shared" si="94"/>
        <v>#VALUE!</v>
      </c>
      <c r="G226" s="1361" t="e">
        <f t="shared" si="94"/>
        <v>#VALUE!</v>
      </c>
      <c r="H226" s="1361" t="e">
        <f t="shared" si="94"/>
        <v>#VALUE!</v>
      </c>
      <c r="I226" s="1361" t="e">
        <f t="shared" si="94"/>
        <v>#VALUE!</v>
      </c>
      <c r="J226" s="1361" t="e">
        <f t="shared" si="94"/>
        <v>#VALUE!</v>
      </c>
      <c r="K226" s="1361" t="e">
        <f t="shared" si="94"/>
        <v>#VALUE!</v>
      </c>
      <c r="L226" s="1361" t="e">
        <f t="shared" si="94"/>
        <v>#VALUE!</v>
      </c>
      <c r="M226" s="1361" t="e">
        <f t="shared" si="94"/>
        <v>#VALUE!</v>
      </c>
      <c r="N226" s="1361" t="e">
        <f t="shared" si="94"/>
        <v>#VALUE!</v>
      </c>
      <c r="O226" s="1361" t="e">
        <f t="shared" si="94"/>
        <v>#VALUE!</v>
      </c>
      <c r="P226" s="1361" t="e">
        <f t="shared" si="94"/>
        <v>#VALUE!</v>
      </c>
      <c r="Q226" s="1361" t="e">
        <f t="shared" si="94"/>
        <v>#VALUE!</v>
      </c>
      <c r="R226" s="1361" t="e">
        <f t="shared" si="94"/>
        <v>#VALUE!</v>
      </c>
      <c r="S226" s="1361" t="e">
        <f t="shared" si="94"/>
        <v>#VALUE!</v>
      </c>
      <c r="T226" s="1361" t="e">
        <f t="shared" si="94"/>
        <v>#VALUE!</v>
      </c>
      <c r="U226" s="1361" t="e">
        <f t="shared" si="94"/>
        <v>#VALUE!</v>
      </c>
      <c r="V226" s="1361" t="e">
        <f t="shared" si="94"/>
        <v>#VALUE!</v>
      </c>
      <c r="W226" s="1361" t="e">
        <f t="shared" si="94"/>
        <v>#VALUE!</v>
      </c>
      <c r="X226" s="1361" t="e">
        <f t="shared" si="94"/>
        <v>#VALUE!</v>
      </c>
      <c r="Y226" s="1361" t="e">
        <f t="shared" si="94"/>
        <v>#VALUE!</v>
      </c>
      <c r="Z226" s="1361" t="e">
        <f t="shared" si="94"/>
        <v>#VALUE!</v>
      </c>
      <c r="AA226" s="1361" t="e">
        <f t="shared" si="94"/>
        <v>#VALUE!</v>
      </c>
      <c r="AB226" s="1361" t="e">
        <f t="shared" si="94"/>
        <v>#VALUE!</v>
      </c>
      <c r="AC226" s="1361" t="e">
        <f t="shared" si="94"/>
        <v>#VALUE!</v>
      </c>
      <c r="AD226" s="1361" t="e">
        <f t="shared" si="94"/>
        <v>#VALUE!</v>
      </c>
      <c r="AE226" s="1361" t="e">
        <f t="shared" si="94"/>
        <v>#VALUE!</v>
      </c>
      <c r="AF226" s="1361" t="e">
        <f t="shared" si="94"/>
        <v>#VALUE!</v>
      </c>
      <c r="AG226" s="1361" t="e">
        <f t="shared" si="94"/>
        <v>#VALUE!</v>
      </c>
      <c r="AH226" s="1362" t="s">
        <v>1980</v>
      </c>
      <c r="AI226" s="1363">
        <f>_xlfn.AGGREGATE(9,6,C226:AG226)</f>
        <v>0</v>
      </c>
      <c r="AJ226" s="1353"/>
    </row>
    <row r="227" spans="2:38" hidden="1">
      <c r="B227" s="1360" t="s">
        <v>2107</v>
      </c>
      <c r="C227" s="1364" t="e">
        <f t="shared" ref="C227:AG227" si="95">IF(AND(DAY(C218)&gt;=22,DAY(C218)&lt;=28,C219="土",OR(C224="休",C224="雨")),1,0)</f>
        <v>#VALUE!</v>
      </c>
      <c r="D227" s="1364" t="e">
        <f t="shared" si="95"/>
        <v>#VALUE!</v>
      </c>
      <c r="E227" s="1364" t="e">
        <f t="shared" si="95"/>
        <v>#VALUE!</v>
      </c>
      <c r="F227" s="1364" t="e">
        <f t="shared" si="95"/>
        <v>#VALUE!</v>
      </c>
      <c r="G227" s="1364" t="e">
        <f t="shared" si="95"/>
        <v>#VALUE!</v>
      </c>
      <c r="H227" s="1364" t="e">
        <f t="shared" si="95"/>
        <v>#VALUE!</v>
      </c>
      <c r="I227" s="1364" t="e">
        <f t="shared" si="95"/>
        <v>#VALUE!</v>
      </c>
      <c r="J227" s="1364" t="e">
        <f t="shared" si="95"/>
        <v>#VALUE!</v>
      </c>
      <c r="K227" s="1364" t="e">
        <f t="shared" si="95"/>
        <v>#VALUE!</v>
      </c>
      <c r="L227" s="1364" t="e">
        <f t="shared" si="95"/>
        <v>#VALUE!</v>
      </c>
      <c r="M227" s="1364" t="e">
        <f t="shared" si="95"/>
        <v>#VALUE!</v>
      </c>
      <c r="N227" s="1364" t="e">
        <f t="shared" si="95"/>
        <v>#VALUE!</v>
      </c>
      <c r="O227" s="1364" t="e">
        <f t="shared" si="95"/>
        <v>#VALUE!</v>
      </c>
      <c r="P227" s="1364" t="e">
        <f t="shared" si="95"/>
        <v>#VALUE!</v>
      </c>
      <c r="Q227" s="1364" t="e">
        <f t="shared" si="95"/>
        <v>#VALUE!</v>
      </c>
      <c r="R227" s="1364" t="e">
        <f t="shared" si="95"/>
        <v>#VALUE!</v>
      </c>
      <c r="S227" s="1364" t="e">
        <f t="shared" si="95"/>
        <v>#VALUE!</v>
      </c>
      <c r="T227" s="1364" t="e">
        <f t="shared" si="95"/>
        <v>#VALUE!</v>
      </c>
      <c r="U227" s="1364" t="e">
        <f t="shared" si="95"/>
        <v>#VALUE!</v>
      </c>
      <c r="V227" s="1364" t="e">
        <f t="shared" si="95"/>
        <v>#VALUE!</v>
      </c>
      <c r="W227" s="1364" t="e">
        <f t="shared" si="95"/>
        <v>#VALUE!</v>
      </c>
      <c r="X227" s="1364" t="e">
        <f t="shared" si="95"/>
        <v>#VALUE!</v>
      </c>
      <c r="Y227" s="1364" t="e">
        <f t="shared" si="95"/>
        <v>#VALUE!</v>
      </c>
      <c r="Z227" s="1364" t="e">
        <f t="shared" si="95"/>
        <v>#VALUE!</v>
      </c>
      <c r="AA227" s="1364" t="e">
        <f t="shared" si="95"/>
        <v>#VALUE!</v>
      </c>
      <c r="AB227" s="1364" t="e">
        <f t="shared" si="95"/>
        <v>#VALUE!</v>
      </c>
      <c r="AC227" s="1364" t="e">
        <f t="shared" si="95"/>
        <v>#VALUE!</v>
      </c>
      <c r="AD227" s="1364" t="e">
        <f t="shared" si="95"/>
        <v>#VALUE!</v>
      </c>
      <c r="AE227" s="1364" t="e">
        <f t="shared" si="95"/>
        <v>#VALUE!</v>
      </c>
      <c r="AF227" s="1364" t="e">
        <f t="shared" si="95"/>
        <v>#VALUE!</v>
      </c>
      <c r="AG227" s="1364" t="e">
        <f t="shared" si="95"/>
        <v>#VALUE!</v>
      </c>
      <c r="AH227" s="1365" t="s">
        <v>1981</v>
      </c>
      <c r="AI227" s="1363">
        <f>_xlfn.AGGREGATE(9,6,C227:AG227)</f>
        <v>0</v>
      </c>
      <c r="AJ227" s="1353"/>
    </row>
    <row r="228" spans="2:38" hidden="1">
      <c r="B228" s="1360" t="s">
        <v>2108</v>
      </c>
      <c r="C228" s="1361" t="e">
        <f>IF(AND(DAY(C218)&gt;=8,DAY(C218)&lt;=14,C219="土"),1,0)</f>
        <v>#VALUE!</v>
      </c>
      <c r="D228" s="1361" t="e">
        <f>IF(AND(DAY(D218)&gt;=8,DAY(D218)&lt;=14,D219="土"),1,0)</f>
        <v>#VALUE!</v>
      </c>
      <c r="E228" s="1361" t="e">
        <f t="shared" ref="E228:AG228" si="96">IF(AND(DAY(E218)&gt;=8,DAY(E218)&lt;=14,E219="土"),1,0)</f>
        <v>#VALUE!</v>
      </c>
      <c r="F228" s="1361" t="e">
        <f t="shared" si="96"/>
        <v>#VALUE!</v>
      </c>
      <c r="G228" s="1361" t="e">
        <f t="shared" si="96"/>
        <v>#VALUE!</v>
      </c>
      <c r="H228" s="1361" t="e">
        <f t="shared" si="96"/>
        <v>#VALUE!</v>
      </c>
      <c r="I228" s="1361" t="e">
        <f t="shared" si="96"/>
        <v>#VALUE!</v>
      </c>
      <c r="J228" s="1361" t="e">
        <f t="shared" si="96"/>
        <v>#VALUE!</v>
      </c>
      <c r="K228" s="1361" t="e">
        <f t="shared" si="96"/>
        <v>#VALUE!</v>
      </c>
      <c r="L228" s="1361" t="e">
        <f t="shared" si="96"/>
        <v>#VALUE!</v>
      </c>
      <c r="M228" s="1361" t="e">
        <f t="shared" si="96"/>
        <v>#VALUE!</v>
      </c>
      <c r="N228" s="1361" t="e">
        <f t="shared" si="96"/>
        <v>#VALUE!</v>
      </c>
      <c r="O228" s="1361" t="e">
        <f t="shared" si="96"/>
        <v>#VALUE!</v>
      </c>
      <c r="P228" s="1361" t="e">
        <f t="shared" si="96"/>
        <v>#VALUE!</v>
      </c>
      <c r="Q228" s="1361" t="e">
        <f t="shared" si="96"/>
        <v>#VALUE!</v>
      </c>
      <c r="R228" s="1361" t="e">
        <f t="shared" si="96"/>
        <v>#VALUE!</v>
      </c>
      <c r="S228" s="1361" t="e">
        <f t="shared" si="96"/>
        <v>#VALUE!</v>
      </c>
      <c r="T228" s="1361" t="e">
        <f t="shared" si="96"/>
        <v>#VALUE!</v>
      </c>
      <c r="U228" s="1361" t="e">
        <f t="shared" si="96"/>
        <v>#VALUE!</v>
      </c>
      <c r="V228" s="1361" t="e">
        <f t="shared" si="96"/>
        <v>#VALUE!</v>
      </c>
      <c r="W228" s="1361" t="e">
        <f t="shared" si="96"/>
        <v>#VALUE!</v>
      </c>
      <c r="X228" s="1361" t="e">
        <f t="shared" si="96"/>
        <v>#VALUE!</v>
      </c>
      <c r="Y228" s="1361" t="e">
        <f t="shared" si="96"/>
        <v>#VALUE!</v>
      </c>
      <c r="Z228" s="1361" t="e">
        <f t="shared" si="96"/>
        <v>#VALUE!</v>
      </c>
      <c r="AA228" s="1361" t="e">
        <f t="shared" si="96"/>
        <v>#VALUE!</v>
      </c>
      <c r="AB228" s="1361" t="e">
        <f t="shared" si="96"/>
        <v>#VALUE!</v>
      </c>
      <c r="AC228" s="1361" t="e">
        <f t="shared" si="96"/>
        <v>#VALUE!</v>
      </c>
      <c r="AD228" s="1361" t="e">
        <f t="shared" si="96"/>
        <v>#VALUE!</v>
      </c>
      <c r="AE228" s="1361" t="e">
        <f t="shared" si="96"/>
        <v>#VALUE!</v>
      </c>
      <c r="AF228" s="1361" t="e">
        <f t="shared" si="96"/>
        <v>#VALUE!</v>
      </c>
      <c r="AG228" s="1361" t="e">
        <f t="shared" si="96"/>
        <v>#VALUE!</v>
      </c>
      <c r="AH228" s="1362" t="s">
        <v>1980</v>
      </c>
      <c r="AI228" s="1363">
        <f>_xlfn.AGGREGATE(9,6,C228:AG228)</f>
        <v>0</v>
      </c>
      <c r="AJ228" s="1353"/>
    </row>
    <row r="229" spans="2:38" hidden="1">
      <c r="B229" s="1360" t="s">
        <v>2109</v>
      </c>
      <c r="C229" s="1364" t="e">
        <f>IF(AND(DAY(C218)&gt;=8,DAY(C218)&lt;=14,C219="土",OR(C224="休",C224="雨")),1,0)</f>
        <v>#VALUE!</v>
      </c>
      <c r="D229" s="1364" t="e">
        <f>IF(AND(DAY(D218)&gt;=8,DAY(D218)&lt;=14,D219="土",OR(D224="休",D224="雨")),1,0)</f>
        <v>#VALUE!</v>
      </c>
      <c r="E229" s="1364" t="e">
        <f t="shared" ref="E229:AG229" si="97">IF(AND(DAY(E218)&gt;=8,DAY(E218)&lt;=14,E219="土",OR(E224="休",E224="雨")),1,0)</f>
        <v>#VALUE!</v>
      </c>
      <c r="F229" s="1364" t="e">
        <f t="shared" si="97"/>
        <v>#VALUE!</v>
      </c>
      <c r="G229" s="1364" t="e">
        <f t="shared" si="97"/>
        <v>#VALUE!</v>
      </c>
      <c r="H229" s="1364" t="e">
        <f t="shared" si="97"/>
        <v>#VALUE!</v>
      </c>
      <c r="I229" s="1364" t="e">
        <f t="shared" si="97"/>
        <v>#VALUE!</v>
      </c>
      <c r="J229" s="1364" t="e">
        <f t="shared" si="97"/>
        <v>#VALUE!</v>
      </c>
      <c r="K229" s="1364" t="e">
        <f t="shared" si="97"/>
        <v>#VALUE!</v>
      </c>
      <c r="L229" s="1364" t="e">
        <f t="shared" si="97"/>
        <v>#VALUE!</v>
      </c>
      <c r="M229" s="1364" t="e">
        <f t="shared" si="97"/>
        <v>#VALUE!</v>
      </c>
      <c r="N229" s="1364" t="e">
        <f t="shared" si="97"/>
        <v>#VALUE!</v>
      </c>
      <c r="O229" s="1364" t="e">
        <f t="shared" si="97"/>
        <v>#VALUE!</v>
      </c>
      <c r="P229" s="1364" t="e">
        <f t="shared" si="97"/>
        <v>#VALUE!</v>
      </c>
      <c r="Q229" s="1364" t="e">
        <f t="shared" si="97"/>
        <v>#VALUE!</v>
      </c>
      <c r="R229" s="1364" t="e">
        <f t="shared" si="97"/>
        <v>#VALUE!</v>
      </c>
      <c r="S229" s="1364" t="e">
        <f t="shared" si="97"/>
        <v>#VALUE!</v>
      </c>
      <c r="T229" s="1364" t="e">
        <f t="shared" si="97"/>
        <v>#VALUE!</v>
      </c>
      <c r="U229" s="1364" t="e">
        <f t="shared" si="97"/>
        <v>#VALUE!</v>
      </c>
      <c r="V229" s="1364" t="e">
        <f t="shared" si="97"/>
        <v>#VALUE!</v>
      </c>
      <c r="W229" s="1364" t="e">
        <f t="shared" si="97"/>
        <v>#VALUE!</v>
      </c>
      <c r="X229" s="1364" t="e">
        <f t="shared" si="97"/>
        <v>#VALUE!</v>
      </c>
      <c r="Y229" s="1364" t="e">
        <f t="shared" si="97"/>
        <v>#VALUE!</v>
      </c>
      <c r="Z229" s="1364" t="e">
        <f t="shared" si="97"/>
        <v>#VALUE!</v>
      </c>
      <c r="AA229" s="1364" t="e">
        <f t="shared" si="97"/>
        <v>#VALUE!</v>
      </c>
      <c r="AB229" s="1364" t="e">
        <f t="shared" si="97"/>
        <v>#VALUE!</v>
      </c>
      <c r="AC229" s="1364" t="e">
        <f t="shared" si="97"/>
        <v>#VALUE!</v>
      </c>
      <c r="AD229" s="1364" t="e">
        <f t="shared" si="97"/>
        <v>#VALUE!</v>
      </c>
      <c r="AE229" s="1364" t="e">
        <f t="shared" si="97"/>
        <v>#VALUE!</v>
      </c>
      <c r="AF229" s="1364" t="e">
        <f t="shared" si="97"/>
        <v>#VALUE!</v>
      </c>
      <c r="AG229" s="1364" t="e">
        <f t="shared" si="97"/>
        <v>#VALUE!</v>
      </c>
      <c r="AH229" s="1365" t="s">
        <v>1981</v>
      </c>
      <c r="AI229" s="1363">
        <f>_xlfn.AGGREGATE(9,6,C229:AG229)</f>
        <v>0</v>
      </c>
      <c r="AJ229" s="1353"/>
    </row>
    <row r="230" spans="2:38" s="1350" customFormat="1">
      <c r="B230" s="1374"/>
      <c r="C230" s="1374"/>
      <c r="D230" s="1374"/>
      <c r="E230" s="1374"/>
      <c r="F230" s="1374"/>
      <c r="G230" s="1374"/>
      <c r="H230" s="1374"/>
      <c r="I230" s="1374"/>
      <c r="J230" s="1374"/>
      <c r="K230" s="1374"/>
      <c r="L230" s="1374"/>
      <c r="M230" s="1374"/>
      <c r="N230" s="1374"/>
      <c r="O230" s="1374"/>
      <c r="P230" s="1374"/>
      <c r="Q230" s="1374"/>
      <c r="R230" s="1374"/>
      <c r="S230" s="1374"/>
      <c r="T230" s="1374"/>
      <c r="U230" s="1374"/>
      <c r="V230" s="1374"/>
      <c r="W230" s="1374"/>
      <c r="X230" s="1374"/>
      <c r="Y230" s="1374"/>
      <c r="Z230" s="1374"/>
      <c r="AA230" s="1374"/>
      <c r="AB230" s="1374"/>
      <c r="AC230" s="1374"/>
      <c r="AD230" s="1374"/>
      <c r="AE230" s="1374"/>
      <c r="AF230" s="1374"/>
      <c r="AG230" s="1374"/>
      <c r="AI230" s="1374"/>
      <c r="AL230" s="1373"/>
    </row>
    <row r="231" spans="2:38" hidden="1">
      <c r="C231" s="1317" t="e">
        <f>YEAR(C234)</f>
        <v>#VALUE!</v>
      </c>
      <c r="D231" s="1317" t="e">
        <f>MONTH(C234)</f>
        <v>#VALUE!</v>
      </c>
    </row>
    <row r="232" spans="2:38">
      <c r="B232" s="1322" t="s">
        <v>1940</v>
      </c>
      <c r="C232" s="3679" t="e">
        <f>C234</f>
        <v>#VALUE!</v>
      </c>
      <c r="D232" s="3641"/>
      <c r="E232" s="3641"/>
      <c r="F232" s="3641"/>
      <c r="G232" s="3641"/>
      <c r="H232" s="3641"/>
      <c r="I232" s="3641"/>
      <c r="J232" s="3641"/>
      <c r="K232" s="3641"/>
      <c r="L232" s="3641"/>
      <c r="M232" s="3641"/>
      <c r="N232" s="3641"/>
      <c r="O232" s="3641"/>
      <c r="P232" s="3641"/>
      <c r="Q232" s="3641"/>
      <c r="R232" s="3641"/>
      <c r="S232" s="3641"/>
      <c r="T232" s="3641"/>
      <c r="U232" s="3641"/>
      <c r="V232" s="3641"/>
      <c r="W232" s="3641"/>
      <c r="X232" s="3641"/>
      <c r="Y232" s="3641"/>
      <c r="Z232" s="3641"/>
      <c r="AA232" s="3641"/>
      <c r="AB232" s="3641"/>
      <c r="AC232" s="3641"/>
      <c r="AD232" s="3641"/>
      <c r="AE232" s="3641"/>
      <c r="AF232" s="3641"/>
      <c r="AG232" s="3641"/>
      <c r="AH232" s="3641"/>
      <c r="AI232" s="3642"/>
    </row>
    <row r="233" spans="2:38" hidden="1">
      <c r="B233" s="1367"/>
      <c r="C233" s="1346" t="e">
        <f>DATE($C231,$D231,1)</f>
        <v>#VALUE!</v>
      </c>
      <c r="D233" s="1346" t="e">
        <f t="shared" ref="D233:AG233" si="98">C233+1</f>
        <v>#VALUE!</v>
      </c>
      <c r="E233" s="1346" t="e">
        <f t="shared" si="98"/>
        <v>#VALUE!</v>
      </c>
      <c r="F233" s="1346" t="e">
        <f t="shared" si="98"/>
        <v>#VALUE!</v>
      </c>
      <c r="G233" s="1346" t="e">
        <f t="shared" si="98"/>
        <v>#VALUE!</v>
      </c>
      <c r="H233" s="1346" t="e">
        <f t="shared" si="98"/>
        <v>#VALUE!</v>
      </c>
      <c r="I233" s="1346" t="e">
        <f t="shared" si="98"/>
        <v>#VALUE!</v>
      </c>
      <c r="J233" s="1346" t="e">
        <f t="shared" si="98"/>
        <v>#VALUE!</v>
      </c>
      <c r="K233" s="1346" t="e">
        <f t="shared" si="98"/>
        <v>#VALUE!</v>
      </c>
      <c r="L233" s="1346" t="e">
        <f t="shared" si="98"/>
        <v>#VALUE!</v>
      </c>
      <c r="M233" s="1346" t="e">
        <f t="shared" si="98"/>
        <v>#VALUE!</v>
      </c>
      <c r="N233" s="1346" t="e">
        <f t="shared" si="98"/>
        <v>#VALUE!</v>
      </c>
      <c r="O233" s="1346" t="e">
        <f t="shared" si="98"/>
        <v>#VALUE!</v>
      </c>
      <c r="P233" s="1346" t="e">
        <f t="shared" si="98"/>
        <v>#VALUE!</v>
      </c>
      <c r="Q233" s="1346" t="e">
        <f t="shared" si="98"/>
        <v>#VALUE!</v>
      </c>
      <c r="R233" s="1346" t="e">
        <f t="shared" si="98"/>
        <v>#VALUE!</v>
      </c>
      <c r="S233" s="1346" t="e">
        <f t="shared" si="98"/>
        <v>#VALUE!</v>
      </c>
      <c r="T233" s="1346" t="e">
        <f t="shared" si="98"/>
        <v>#VALUE!</v>
      </c>
      <c r="U233" s="1346" t="e">
        <f t="shared" si="98"/>
        <v>#VALUE!</v>
      </c>
      <c r="V233" s="1346" t="e">
        <f t="shared" si="98"/>
        <v>#VALUE!</v>
      </c>
      <c r="W233" s="1346" t="e">
        <f t="shared" si="98"/>
        <v>#VALUE!</v>
      </c>
      <c r="X233" s="1346" t="e">
        <f t="shared" si="98"/>
        <v>#VALUE!</v>
      </c>
      <c r="Y233" s="1346" t="e">
        <f t="shared" si="98"/>
        <v>#VALUE!</v>
      </c>
      <c r="Z233" s="1346" t="e">
        <f t="shared" si="98"/>
        <v>#VALUE!</v>
      </c>
      <c r="AA233" s="1346" t="e">
        <f t="shared" si="98"/>
        <v>#VALUE!</v>
      </c>
      <c r="AB233" s="1346" t="e">
        <f t="shared" si="98"/>
        <v>#VALUE!</v>
      </c>
      <c r="AC233" s="1346" t="e">
        <f t="shared" si="98"/>
        <v>#VALUE!</v>
      </c>
      <c r="AD233" s="1346" t="e">
        <f t="shared" si="98"/>
        <v>#VALUE!</v>
      </c>
      <c r="AE233" s="1346" t="e">
        <f t="shared" si="98"/>
        <v>#VALUE!</v>
      </c>
      <c r="AF233" s="1346" t="e">
        <f t="shared" si="98"/>
        <v>#VALUE!</v>
      </c>
      <c r="AG233" s="1346" t="e">
        <f t="shared" si="98"/>
        <v>#VALUE!</v>
      </c>
      <c r="AH233" s="1368"/>
      <c r="AI233" s="1369"/>
    </row>
    <row r="234" spans="2:38">
      <c r="B234" s="1370" t="s">
        <v>1944</v>
      </c>
      <c r="C234" s="1371" t="e">
        <f>IF(EDATE(C217,1)&gt;$G$5,"",EDATE(C217,1))</f>
        <v>#VALUE!</v>
      </c>
      <c r="D234" s="1346" t="e">
        <f t="shared" ref="D234:AG234" si="99">IF(D233&gt;$G$5,"",IF(C234=EOMONTH(DATE($C231,$D231,1),0),"",IF(C234="","",C234+1)))</f>
        <v>#VALUE!</v>
      </c>
      <c r="E234" s="1346" t="e">
        <f t="shared" si="99"/>
        <v>#VALUE!</v>
      </c>
      <c r="F234" s="1346" t="e">
        <f t="shared" si="99"/>
        <v>#VALUE!</v>
      </c>
      <c r="G234" s="1346" t="e">
        <f t="shared" si="99"/>
        <v>#VALUE!</v>
      </c>
      <c r="H234" s="1346" t="e">
        <f t="shared" si="99"/>
        <v>#VALUE!</v>
      </c>
      <c r="I234" s="1346" t="e">
        <f t="shared" si="99"/>
        <v>#VALUE!</v>
      </c>
      <c r="J234" s="1346" t="e">
        <f t="shared" si="99"/>
        <v>#VALUE!</v>
      </c>
      <c r="K234" s="1346" t="e">
        <f t="shared" si="99"/>
        <v>#VALUE!</v>
      </c>
      <c r="L234" s="1346" t="e">
        <f t="shared" si="99"/>
        <v>#VALUE!</v>
      </c>
      <c r="M234" s="1346" t="e">
        <f t="shared" si="99"/>
        <v>#VALUE!</v>
      </c>
      <c r="N234" s="1346" t="e">
        <f t="shared" si="99"/>
        <v>#VALUE!</v>
      </c>
      <c r="O234" s="1346" t="e">
        <f t="shared" si="99"/>
        <v>#VALUE!</v>
      </c>
      <c r="P234" s="1346" t="e">
        <f t="shared" si="99"/>
        <v>#VALUE!</v>
      </c>
      <c r="Q234" s="1346" t="e">
        <f t="shared" si="99"/>
        <v>#VALUE!</v>
      </c>
      <c r="R234" s="1346" t="e">
        <f t="shared" si="99"/>
        <v>#VALUE!</v>
      </c>
      <c r="S234" s="1346" t="e">
        <f t="shared" si="99"/>
        <v>#VALUE!</v>
      </c>
      <c r="T234" s="1346" t="e">
        <f t="shared" si="99"/>
        <v>#VALUE!</v>
      </c>
      <c r="U234" s="1346" t="e">
        <f t="shared" si="99"/>
        <v>#VALUE!</v>
      </c>
      <c r="V234" s="1346" t="e">
        <f t="shared" si="99"/>
        <v>#VALUE!</v>
      </c>
      <c r="W234" s="1346" t="e">
        <f t="shared" si="99"/>
        <v>#VALUE!</v>
      </c>
      <c r="X234" s="1346" t="e">
        <f t="shared" si="99"/>
        <v>#VALUE!</v>
      </c>
      <c r="Y234" s="1346" t="e">
        <f t="shared" si="99"/>
        <v>#VALUE!</v>
      </c>
      <c r="Z234" s="1346" t="e">
        <f t="shared" si="99"/>
        <v>#VALUE!</v>
      </c>
      <c r="AA234" s="1346" t="e">
        <f t="shared" si="99"/>
        <v>#VALUE!</v>
      </c>
      <c r="AB234" s="1346" t="e">
        <f t="shared" si="99"/>
        <v>#VALUE!</v>
      </c>
      <c r="AC234" s="1346" t="e">
        <f t="shared" si="99"/>
        <v>#VALUE!</v>
      </c>
      <c r="AD234" s="1346" t="e">
        <f t="shared" si="99"/>
        <v>#VALUE!</v>
      </c>
      <c r="AE234" s="1346" t="e">
        <f t="shared" si="99"/>
        <v>#VALUE!</v>
      </c>
      <c r="AF234" s="1346" t="e">
        <f t="shared" si="99"/>
        <v>#VALUE!</v>
      </c>
      <c r="AG234" s="1346" t="e">
        <f t="shared" si="99"/>
        <v>#VALUE!</v>
      </c>
      <c r="AH234" s="1347" t="s">
        <v>1978</v>
      </c>
      <c r="AI234" s="1348">
        <f>+COUNTIFS(C235:AG235,"土",C236:AG236,"")+COUNTIFS(C235:AG235,"日",C236:AG236,"")</f>
        <v>0</v>
      </c>
    </row>
    <row r="235" spans="2:38" s="1350" customFormat="1">
      <c r="B235" s="1372" t="s">
        <v>820</v>
      </c>
      <c r="C235" s="1349" t="str">
        <f>IFERROR(TEXT(WEEKDAY(+C234),"aaa"),"")</f>
        <v/>
      </c>
      <c r="D235" s="1349" t="str">
        <f t="shared" ref="D235:AG235" si="100">IFERROR(TEXT(WEEKDAY(+D234),"aaa"),"")</f>
        <v/>
      </c>
      <c r="E235" s="1349" t="str">
        <f t="shared" si="100"/>
        <v/>
      </c>
      <c r="F235" s="1349" t="str">
        <f t="shared" si="100"/>
        <v/>
      </c>
      <c r="G235" s="1349" t="str">
        <f t="shared" si="100"/>
        <v/>
      </c>
      <c r="H235" s="1349" t="str">
        <f t="shared" si="100"/>
        <v/>
      </c>
      <c r="I235" s="1349" t="str">
        <f t="shared" si="100"/>
        <v/>
      </c>
      <c r="J235" s="1349" t="str">
        <f t="shared" si="100"/>
        <v/>
      </c>
      <c r="K235" s="1349" t="str">
        <f t="shared" si="100"/>
        <v/>
      </c>
      <c r="L235" s="1349" t="str">
        <f t="shared" si="100"/>
        <v/>
      </c>
      <c r="M235" s="1349" t="str">
        <f t="shared" si="100"/>
        <v/>
      </c>
      <c r="N235" s="1349" t="str">
        <f t="shared" si="100"/>
        <v/>
      </c>
      <c r="O235" s="1349" t="str">
        <f t="shared" si="100"/>
        <v/>
      </c>
      <c r="P235" s="1349" t="str">
        <f t="shared" si="100"/>
        <v/>
      </c>
      <c r="Q235" s="1349" t="str">
        <f t="shared" si="100"/>
        <v/>
      </c>
      <c r="R235" s="1349" t="str">
        <f t="shared" si="100"/>
        <v/>
      </c>
      <c r="S235" s="1349" t="str">
        <f t="shared" si="100"/>
        <v/>
      </c>
      <c r="T235" s="1349" t="str">
        <f t="shared" si="100"/>
        <v/>
      </c>
      <c r="U235" s="1349" t="str">
        <f t="shared" si="100"/>
        <v/>
      </c>
      <c r="V235" s="1349" t="str">
        <f t="shared" si="100"/>
        <v/>
      </c>
      <c r="W235" s="1349" t="str">
        <f t="shared" si="100"/>
        <v/>
      </c>
      <c r="X235" s="1349" t="str">
        <f t="shared" si="100"/>
        <v/>
      </c>
      <c r="Y235" s="1349" t="str">
        <f t="shared" si="100"/>
        <v/>
      </c>
      <c r="Z235" s="1349" t="str">
        <f t="shared" si="100"/>
        <v/>
      </c>
      <c r="AA235" s="1349" t="str">
        <f t="shared" si="100"/>
        <v/>
      </c>
      <c r="AB235" s="1349" t="str">
        <f t="shared" si="100"/>
        <v/>
      </c>
      <c r="AC235" s="1349" t="str">
        <f t="shared" si="100"/>
        <v/>
      </c>
      <c r="AD235" s="1349" t="str">
        <f t="shared" si="100"/>
        <v/>
      </c>
      <c r="AE235" s="1349" t="str">
        <f t="shared" si="100"/>
        <v/>
      </c>
      <c r="AF235" s="1349" t="str">
        <f t="shared" si="100"/>
        <v/>
      </c>
      <c r="AG235" s="1349" t="str">
        <f t="shared" si="100"/>
        <v/>
      </c>
      <c r="AH235" s="1347" t="s">
        <v>1979</v>
      </c>
      <c r="AI235" s="1348">
        <f>+COUNTIF(C236:AG236,"夏休")+COUNTIF(C236:AG236,"冬休")+COUNTIF(C236:AG236,"中止")</f>
        <v>0</v>
      </c>
      <c r="AL235" s="1373"/>
    </row>
    <row r="236" spans="2:38" s="1350" customFormat="1" ht="13.5" customHeight="1">
      <c r="B236" s="3643" t="s">
        <v>1948</v>
      </c>
      <c r="C236" s="3645"/>
      <c r="D236" s="3640"/>
      <c r="E236" s="3640"/>
      <c r="F236" s="3640"/>
      <c r="G236" s="3640"/>
      <c r="H236" s="3640"/>
      <c r="I236" s="3640"/>
      <c r="J236" s="3640"/>
      <c r="K236" s="3640"/>
      <c r="L236" s="3640"/>
      <c r="M236" s="3640"/>
      <c r="N236" s="3640"/>
      <c r="O236" s="3640"/>
      <c r="P236" s="3640"/>
      <c r="Q236" s="3640"/>
      <c r="R236" s="3640"/>
      <c r="S236" s="3640"/>
      <c r="T236" s="3640"/>
      <c r="U236" s="3640"/>
      <c r="V236" s="3640"/>
      <c r="W236" s="3640"/>
      <c r="X236" s="3640"/>
      <c r="Y236" s="3640"/>
      <c r="Z236" s="3640"/>
      <c r="AA236" s="3640"/>
      <c r="AB236" s="3640"/>
      <c r="AC236" s="3640"/>
      <c r="AD236" s="3640"/>
      <c r="AE236" s="3640"/>
      <c r="AF236" s="3640"/>
      <c r="AG236" s="3667"/>
      <c r="AH236" s="1351" t="s">
        <v>821</v>
      </c>
      <c r="AI236" s="1352">
        <f>COUNT(C234:AG234)-AI235</f>
        <v>0</v>
      </c>
      <c r="AL236" s="1373"/>
    </row>
    <row r="237" spans="2:38" s="1350" customFormat="1" ht="13.5" customHeight="1">
      <c r="B237" s="3644"/>
      <c r="C237" s="3645"/>
      <c r="D237" s="3640"/>
      <c r="E237" s="3640"/>
      <c r="F237" s="3640"/>
      <c r="G237" s="3640"/>
      <c r="H237" s="3640"/>
      <c r="I237" s="3640"/>
      <c r="J237" s="3640"/>
      <c r="K237" s="3640"/>
      <c r="L237" s="3640"/>
      <c r="M237" s="3640"/>
      <c r="N237" s="3640"/>
      <c r="O237" s="3640"/>
      <c r="P237" s="3640"/>
      <c r="Q237" s="3640"/>
      <c r="R237" s="3640"/>
      <c r="S237" s="3640"/>
      <c r="T237" s="3640"/>
      <c r="U237" s="3640"/>
      <c r="V237" s="3640"/>
      <c r="W237" s="3640"/>
      <c r="X237" s="3640"/>
      <c r="Y237" s="3640"/>
      <c r="Z237" s="3640"/>
      <c r="AA237" s="3640"/>
      <c r="AB237" s="3640"/>
      <c r="AC237" s="3640"/>
      <c r="AD237" s="3640"/>
      <c r="AE237" s="3640"/>
      <c r="AF237" s="3640"/>
      <c r="AG237" s="3667"/>
      <c r="AH237" s="1351" t="s">
        <v>822</v>
      </c>
      <c r="AI237" s="1352">
        <f>+COUNTIF(C238:AG239,"休")</f>
        <v>0</v>
      </c>
      <c r="AJ237" s="1353" t="e">
        <f>IF(AI238&gt;0.285,"",IF(AI237&lt;AI234,"←計画日数が足りません",""))</f>
        <v>#DIV/0!</v>
      </c>
      <c r="AL237" s="1373"/>
    </row>
    <row r="238" spans="2:38" s="1350" customFormat="1" ht="13.5" customHeight="1">
      <c r="B238" s="3668" t="s">
        <v>815</v>
      </c>
      <c r="C238" s="3669"/>
      <c r="D238" s="3666"/>
      <c r="E238" s="3666"/>
      <c r="F238" s="3666"/>
      <c r="G238" s="3666"/>
      <c r="H238" s="3666"/>
      <c r="I238" s="3666"/>
      <c r="J238" s="3666"/>
      <c r="K238" s="3666"/>
      <c r="L238" s="3666"/>
      <c r="M238" s="3666"/>
      <c r="N238" s="3666"/>
      <c r="O238" s="3666"/>
      <c r="P238" s="3666"/>
      <c r="Q238" s="3666"/>
      <c r="R238" s="3666"/>
      <c r="S238" s="3666"/>
      <c r="T238" s="3666"/>
      <c r="U238" s="3666"/>
      <c r="V238" s="3666"/>
      <c r="W238" s="3666"/>
      <c r="X238" s="3666"/>
      <c r="Y238" s="3666"/>
      <c r="Z238" s="3666"/>
      <c r="AA238" s="3666"/>
      <c r="AB238" s="3666"/>
      <c r="AC238" s="3666"/>
      <c r="AD238" s="3666"/>
      <c r="AE238" s="3666"/>
      <c r="AF238" s="3666"/>
      <c r="AG238" s="3672"/>
      <c r="AH238" s="1351" t="s">
        <v>823</v>
      </c>
      <c r="AI238" s="1354" t="e">
        <f>+AI237/AI236</f>
        <v>#DIV/0!</v>
      </c>
      <c r="AL238" s="1373"/>
    </row>
    <row r="239" spans="2:38" s="1350" customFormat="1">
      <c r="B239" s="3668"/>
      <c r="C239" s="3669"/>
      <c r="D239" s="3666"/>
      <c r="E239" s="3666"/>
      <c r="F239" s="3666"/>
      <c r="G239" s="3666"/>
      <c r="H239" s="3666"/>
      <c r="I239" s="3666"/>
      <c r="J239" s="3666"/>
      <c r="K239" s="3666"/>
      <c r="L239" s="3666"/>
      <c r="M239" s="3666"/>
      <c r="N239" s="3666"/>
      <c r="O239" s="3666"/>
      <c r="P239" s="3666"/>
      <c r="Q239" s="3666"/>
      <c r="R239" s="3666"/>
      <c r="S239" s="3666"/>
      <c r="T239" s="3666"/>
      <c r="U239" s="3666"/>
      <c r="V239" s="3666"/>
      <c r="W239" s="3666"/>
      <c r="X239" s="3666"/>
      <c r="Y239" s="3666"/>
      <c r="Z239" s="3666"/>
      <c r="AA239" s="3666"/>
      <c r="AB239" s="3666"/>
      <c r="AC239" s="3666"/>
      <c r="AD239" s="3666"/>
      <c r="AE239" s="3666"/>
      <c r="AF239" s="3666"/>
      <c r="AG239" s="3672"/>
      <c r="AH239" s="1351" t="s">
        <v>812</v>
      </c>
      <c r="AI239" s="1352">
        <f>+COUNTA(C240:AG241)</f>
        <v>0</v>
      </c>
      <c r="AL239" s="1373"/>
    </row>
    <row r="240" spans="2:38" s="1350" customFormat="1">
      <c r="B240" s="3673" t="s">
        <v>817</v>
      </c>
      <c r="C240" s="3675"/>
      <c r="D240" s="3670"/>
      <c r="E240" s="3670"/>
      <c r="F240" s="3670"/>
      <c r="G240" s="3670"/>
      <c r="H240" s="3670"/>
      <c r="I240" s="3670"/>
      <c r="J240" s="3670"/>
      <c r="K240" s="3670"/>
      <c r="L240" s="3670"/>
      <c r="M240" s="3670"/>
      <c r="N240" s="3670"/>
      <c r="O240" s="3670"/>
      <c r="P240" s="3670"/>
      <c r="Q240" s="3670"/>
      <c r="R240" s="3670"/>
      <c r="S240" s="3670"/>
      <c r="T240" s="3670"/>
      <c r="U240" s="3670"/>
      <c r="V240" s="3670"/>
      <c r="W240" s="3670"/>
      <c r="X240" s="3670"/>
      <c r="Y240" s="3670"/>
      <c r="Z240" s="3670"/>
      <c r="AA240" s="3670"/>
      <c r="AB240" s="3670"/>
      <c r="AC240" s="3670"/>
      <c r="AD240" s="3670"/>
      <c r="AE240" s="3670"/>
      <c r="AF240" s="3670"/>
      <c r="AG240" s="3677"/>
      <c r="AH240" s="1355" t="s">
        <v>824</v>
      </c>
      <c r="AI240" s="1356" t="e">
        <f>+AI239/AI236</f>
        <v>#DIV/0!</v>
      </c>
      <c r="AL240" s="1338">
        <f>+COUNTIF(C238:AG239,"休")</f>
        <v>0</v>
      </c>
    </row>
    <row r="241" spans="2:38" s="1350" customFormat="1">
      <c r="B241" s="3674"/>
      <c r="C241" s="3676"/>
      <c r="D241" s="3671"/>
      <c r="E241" s="3671"/>
      <c r="F241" s="3671"/>
      <c r="G241" s="3671"/>
      <c r="H241" s="3671"/>
      <c r="I241" s="3671"/>
      <c r="J241" s="3671"/>
      <c r="K241" s="3671"/>
      <c r="L241" s="3671"/>
      <c r="M241" s="3671"/>
      <c r="N241" s="3671"/>
      <c r="O241" s="3671"/>
      <c r="P241" s="3671"/>
      <c r="Q241" s="3671"/>
      <c r="R241" s="3671"/>
      <c r="S241" s="3671"/>
      <c r="T241" s="3671"/>
      <c r="U241" s="3671"/>
      <c r="V241" s="3671"/>
      <c r="W241" s="3671"/>
      <c r="X241" s="3671"/>
      <c r="Y241" s="3671"/>
      <c r="Z241" s="3671"/>
      <c r="AA241" s="3671"/>
      <c r="AB241" s="3671"/>
      <c r="AC241" s="3671"/>
      <c r="AD241" s="3671"/>
      <c r="AE241" s="3671"/>
      <c r="AF241" s="3671"/>
      <c r="AG241" s="3678"/>
      <c r="AH241" s="1357" t="s">
        <v>1952</v>
      </c>
      <c r="AI241" s="1358" t="str">
        <f>IF(7&gt;AI236,"対象外",IF(OR(AI239&gt;=AI234,AI240&gt;=0.285),"OK","NG"))</f>
        <v>対象外</v>
      </c>
      <c r="AJ241" s="1353" t="str">
        <f>IF(AI241="対象外","←７日間に満たない期間は達成判定の対象外",IF(AI241="NG","←月単位未達成","←月単位達成"))</f>
        <v>←７日間に満たない期間は達成判定の対象外</v>
      </c>
      <c r="AL241" s="1359" t="str">
        <f>IF(7&gt;AI236,"対象外",IF(AL240&gt;=AI234,"OK","NG"))</f>
        <v>対象外</v>
      </c>
    </row>
    <row r="242" spans="2:38" hidden="1">
      <c r="B242" s="1360" t="s">
        <v>2106</v>
      </c>
      <c r="C242" s="1361" t="e">
        <f t="shared" ref="C242:AG242" si="101">IF(AND(DAY(C234)&gt;=22,DAY(C234)&lt;=28,C235="土"),1,0)</f>
        <v>#VALUE!</v>
      </c>
      <c r="D242" s="1361" t="e">
        <f t="shared" si="101"/>
        <v>#VALUE!</v>
      </c>
      <c r="E242" s="1361" t="e">
        <f t="shared" si="101"/>
        <v>#VALUE!</v>
      </c>
      <c r="F242" s="1361" t="e">
        <f t="shared" si="101"/>
        <v>#VALUE!</v>
      </c>
      <c r="G242" s="1361" t="e">
        <f t="shared" si="101"/>
        <v>#VALUE!</v>
      </c>
      <c r="H242" s="1361" t="e">
        <f t="shared" si="101"/>
        <v>#VALUE!</v>
      </c>
      <c r="I242" s="1361" t="e">
        <f t="shared" si="101"/>
        <v>#VALUE!</v>
      </c>
      <c r="J242" s="1361" t="e">
        <f t="shared" si="101"/>
        <v>#VALUE!</v>
      </c>
      <c r="K242" s="1361" t="e">
        <f t="shared" si="101"/>
        <v>#VALUE!</v>
      </c>
      <c r="L242" s="1361" t="e">
        <f t="shared" si="101"/>
        <v>#VALUE!</v>
      </c>
      <c r="M242" s="1361" t="e">
        <f t="shared" si="101"/>
        <v>#VALUE!</v>
      </c>
      <c r="N242" s="1361" t="e">
        <f t="shared" si="101"/>
        <v>#VALUE!</v>
      </c>
      <c r="O242" s="1361" t="e">
        <f t="shared" si="101"/>
        <v>#VALUE!</v>
      </c>
      <c r="P242" s="1361" t="e">
        <f t="shared" si="101"/>
        <v>#VALUE!</v>
      </c>
      <c r="Q242" s="1361" t="e">
        <f t="shared" si="101"/>
        <v>#VALUE!</v>
      </c>
      <c r="R242" s="1361" t="e">
        <f t="shared" si="101"/>
        <v>#VALUE!</v>
      </c>
      <c r="S242" s="1361" t="e">
        <f t="shared" si="101"/>
        <v>#VALUE!</v>
      </c>
      <c r="T242" s="1361" t="e">
        <f t="shared" si="101"/>
        <v>#VALUE!</v>
      </c>
      <c r="U242" s="1361" t="e">
        <f t="shared" si="101"/>
        <v>#VALUE!</v>
      </c>
      <c r="V242" s="1361" t="e">
        <f t="shared" si="101"/>
        <v>#VALUE!</v>
      </c>
      <c r="W242" s="1361" t="e">
        <f t="shared" si="101"/>
        <v>#VALUE!</v>
      </c>
      <c r="X242" s="1361" t="e">
        <f t="shared" si="101"/>
        <v>#VALUE!</v>
      </c>
      <c r="Y242" s="1361" t="e">
        <f t="shared" si="101"/>
        <v>#VALUE!</v>
      </c>
      <c r="Z242" s="1361" t="e">
        <f t="shared" si="101"/>
        <v>#VALUE!</v>
      </c>
      <c r="AA242" s="1361" t="e">
        <f t="shared" si="101"/>
        <v>#VALUE!</v>
      </c>
      <c r="AB242" s="1361" t="e">
        <f t="shared" si="101"/>
        <v>#VALUE!</v>
      </c>
      <c r="AC242" s="1361" t="e">
        <f t="shared" si="101"/>
        <v>#VALUE!</v>
      </c>
      <c r="AD242" s="1361" t="e">
        <f t="shared" si="101"/>
        <v>#VALUE!</v>
      </c>
      <c r="AE242" s="1361" t="e">
        <f t="shared" si="101"/>
        <v>#VALUE!</v>
      </c>
      <c r="AF242" s="1361" t="e">
        <f t="shared" si="101"/>
        <v>#VALUE!</v>
      </c>
      <c r="AG242" s="1361" t="e">
        <f t="shared" si="101"/>
        <v>#VALUE!</v>
      </c>
      <c r="AH242" s="1362" t="s">
        <v>1980</v>
      </c>
      <c r="AI242" s="1363">
        <f>_xlfn.AGGREGATE(9,6,C242:AG242)</f>
        <v>0</v>
      </c>
      <c r="AJ242" s="1353"/>
    </row>
    <row r="243" spans="2:38" hidden="1">
      <c r="B243" s="1360" t="s">
        <v>2107</v>
      </c>
      <c r="C243" s="1364" t="e">
        <f t="shared" ref="C243:AG243" si="102">IF(AND(DAY(C234)&gt;=22,DAY(C234)&lt;=28,C235="土",OR(C240="休",C240="雨")),1,0)</f>
        <v>#VALUE!</v>
      </c>
      <c r="D243" s="1364" t="e">
        <f t="shared" si="102"/>
        <v>#VALUE!</v>
      </c>
      <c r="E243" s="1364" t="e">
        <f t="shared" si="102"/>
        <v>#VALUE!</v>
      </c>
      <c r="F243" s="1364" t="e">
        <f t="shared" si="102"/>
        <v>#VALUE!</v>
      </c>
      <c r="G243" s="1364" t="e">
        <f t="shared" si="102"/>
        <v>#VALUE!</v>
      </c>
      <c r="H243" s="1364" t="e">
        <f t="shared" si="102"/>
        <v>#VALUE!</v>
      </c>
      <c r="I243" s="1364" t="e">
        <f t="shared" si="102"/>
        <v>#VALUE!</v>
      </c>
      <c r="J243" s="1364" t="e">
        <f t="shared" si="102"/>
        <v>#VALUE!</v>
      </c>
      <c r="K243" s="1364" t="e">
        <f t="shared" si="102"/>
        <v>#VALUE!</v>
      </c>
      <c r="L243" s="1364" t="e">
        <f t="shared" si="102"/>
        <v>#VALUE!</v>
      </c>
      <c r="M243" s="1364" t="e">
        <f t="shared" si="102"/>
        <v>#VALUE!</v>
      </c>
      <c r="N243" s="1364" t="e">
        <f t="shared" si="102"/>
        <v>#VALUE!</v>
      </c>
      <c r="O243" s="1364" t="e">
        <f t="shared" si="102"/>
        <v>#VALUE!</v>
      </c>
      <c r="P243" s="1364" t="e">
        <f t="shared" si="102"/>
        <v>#VALUE!</v>
      </c>
      <c r="Q243" s="1364" t="e">
        <f t="shared" si="102"/>
        <v>#VALUE!</v>
      </c>
      <c r="R243" s="1364" t="e">
        <f t="shared" si="102"/>
        <v>#VALUE!</v>
      </c>
      <c r="S243" s="1364" t="e">
        <f t="shared" si="102"/>
        <v>#VALUE!</v>
      </c>
      <c r="T243" s="1364" t="e">
        <f t="shared" si="102"/>
        <v>#VALUE!</v>
      </c>
      <c r="U243" s="1364" t="e">
        <f t="shared" si="102"/>
        <v>#VALUE!</v>
      </c>
      <c r="V243" s="1364" t="e">
        <f t="shared" si="102"/>
        <v>#VALUE!</v>
      </c>
      <c r="W243" s="1364" t="e">
        <f t="shared" si="102"/>
        <v>#VALUE!</v>
      </c>
      <c r="X243" s="1364" t="e">
        <f t="shared" si="102"/>
        <v>#VALUE!</v>
      </c>
      <c r="Y243" s="1364" t="e">
        <f t="shared" si="102"/>
        <v>#VALUE!</v>
      </c>
      <c r="Z243" s="1364" t="e">
        <f t="shared" si="102"/>
        <v>#VALUE!</v>
      </c>
      <c r="AA243" s="1364" t="e">
        <f t="shared" si="102"/>
        <v>#VALUE!</v>
      </c>
      <c r="AB243" s="1364" t="e">
        <f t="shared" si="102"/>
        <v>#VALUE!</v>
      </c>
      <c r="AC243" s="1364" t="e">
        <f t="shared" si="102"/>
        <v>#VALUE!</v>
      </c>
      <c r="AD243" s="1364" t="e">
        <f t="shared" si="102"/>
        <v>#VALUE!</v>
      </c>
      <c r="AE243" s="1364" t="e">
        <f t="shared" si="102"/>
        <v>#VALUE!</v>
      </c>
      <c r="AF243" s="1364" t="e">
        <f t="shared" si="102"/>
        <v>#VALUE!</v>
      </c>
      <c r="AG243" s="1364" t="e">
        <f t="shared" si="102"/>
        <v>#VALUE!</v>
      </c>
      <c r="AH243" s="1365" t="s">
        <v>1981</v>
      </c>
      <c r="AI243" s="1363">
        <f>_xlfn.AGGREGATE(9,6,C243:AG243)</f>
        <v>0</v>
      </c>
      <c r="AJ243" s="1353"/>
    </row>
    <row r="244" spans="2:38" hidden="1">
      <c r="B244" s="1360" t="s">
        <v>2108</v>
      </c>
      <c r="C244" s="1361" t="e">
        <f>IF(AND(DAY(C234)&gt;=8,DAY(C234)&lt;=14,C235="土"),1,0)</f>
        <v>#VALUE!</v>
      </c>
      <c r="D244" s="1361" t="e">
        <f>IF(AND(DAY(D234)&gt;=8,DAY(D234)&lt;=14,D235="土"),1,0)</f>
        <v>#VALUE!</v>
      </c>
      <c r="E244" s="1361" t="e">
        <f t="shared" ref="E244:AG244" si="103">IF(AND(DAY(E234)&gt;=8,DAY(E234)&lt;=14,E235="土"),1,0)</f>
        <v>#VALUE!</v>
      </c>
      <c r="F244" s="1361" t="e">
        <f t="shared" si="103"/>
        <v>#VALUE!</v>
      </c>
      <c r="G244" s="1361" t="e">
        <f t="shared" si="103"/>
        <v>#VALUE!</v>
      </c>
      <c r="H244" s="1361" t="e">
        <f t="shared" si="103"/>
        <v>#VALUE!</v>
      </c>
      <c r="I244" s="1361" t="e">
        <f t="shared" si="103"/>
        <v>#VALUE!</v>
      </c>
      <c r="J244" s="1361" t="e">
        <f t="shared" si="103"/>
        <v>#VALUE!</v>
      </c>
      <c r="K244" s="1361" t="e">
        <f t="shared" si="103"/>
        <v>#VALUE!</v>
      </c>
      <c r="L244" s="1361" t="e">
        <f t="shared" si="103"/>
        <v>#VALUE!</v>
      </c>
      <c r="M244" s="1361" t="e">
        <f t="shared" si="103"/>
        <v>#VALUE!</v>
      </c>
      <c r="N244" s="1361" t="e">
        <f t="shared" si="103"/>
        <v>#VALUE!</v>
      </c>
      <c r="O244" s="1361" t="e">
        <f t="shared" si="103"/>
        <v>#VALUE!</v>
      </c>
      <c r="P244" s="1361" t="e">
        <f t="shared" si="103"/>
        <v>#VALUE!</v>
      </c>
      <c r="Q244" s="1361" t="e">
        <f t="shared" si="103"/>
        <v>#VALUE!</v>
      </c>
      <c r="R244" s="1361" t="e">
        <f t="shared" si="103"/>
        <v>#VALUE!</v>
      </c>
      <c r="S244" s="1361" t="e">
        <f t="shared" si="103"/>
        <v>#VALUE!</v>
      </c>
      <c r="T244" s="1361" t="e">
        <f t="shared" si="103"/>
        <v>#VALUE!</v>
      </c>
      <c r="U244" s="1361" t="e">
        <f t="shared" si="103"/>
        <v>#VALUE!</v>
      </c>
      <c r="V244" s="1361" t="e">
        <f t="shared" si="103"/>
        <v>#VALUE!</v>
      </c>
      <c r="W244" s="1361" t="e">
        <f t="shared" si="103"/>
        <v>#VALUE!</v>
      </c>
      <c r="X244" s="1361" t="e">
        <f t="shared" si="103"/>
        <v>#VALUE!</v>
      </c>
      <c r="Y244" s="1361" t="e">
        <f t="shared" si="103"/>
        <v>#VALUE!</v>
      </c>
      <c r="Z244" s="1361" t="e">
        <f t="shared" si="103"/>
        <v>#VALUE!</v>
      </c>
      <c r="AA244" s="1361" t="e">
        <f t="shared" si="103"/>
        <v>#VALUE!</v>
      </c>
      <c r="AB244" s="1361" t="e">
        <f t="shared" si="103"/>
        <v>#VALUE!</v>
      </c>
      <c r="AC244" s="1361" t="e">
        <f t="shared" si="103"/>
        <v>#VALUE!</v>
      </c>
      <c r="AD244" s="1361" t="e">
        <f t="shared" si="103"/>
        <v>#VALUE!</v>
      </c>
      <c r="AE244" s="1361" t="e">
        <f t="shared" si="103"/>
        <v>#VALUE!</v>
      </c>
      <c r="AF244" s="1361" t="e">
        <f t="shared" si="103"/>
        <v>#VALUE!</v>
      </c>
      <c r="AG244" s="1361" t="e">
        <f t="shared" si="103"/>
        <v>#VALUE!</v>
      </c>
      <c r="AH244" s="1362" t="s">
        <v>1980</v>
      </c>
      <c r="AI244" s="1363">
        <f>_xlfn.AGGREGATE(9,6,C244:AG244)</f>
        <v>0</v>
      </c>
      <c r="AJ244" s="1353"/>
    </row>
    <row r="245" spans="2:38" hidden="1">
      <c r="B245" s="1360" t="s">
        <v>2109</v>
      </c>
      <c r="C245" s="1364" t="e">
        <f>IF(AND(DAY(C234)&gt;=8,DAY(C234)&lt;=14,C235="土",OR(C240="休",C240="雨")),1,0)</f>
        <v>#VALUE!</v>
      </c>
      <c r="D245" s="1364" t="e">
        <f>IF(AND(DAY(D234)&gt;=8,DAY(D234)&lt;=14,D235="土",OR(D240="休",D240="雨")),1,0)</f>
        <v>#VALUE!</v>
      </c>
      <c r="E245" s="1364" t="e">
        <f t="shared" ref="E245:AG245" si="104">IF(AND(DAY(E234)&gt;=8,DAY(E234)&lt;=14,E235="土",OR(E240="休",E240="雨")),1,0)</f>
        <v>#VALUE!</v>
      </c>
      <c r="F245" s="1364" t="e">
        <f t="shared" si="104"/>
        <v>#VALUE!</v>
      </c>
      <c r="G245" s="1364" t="e">
        <f t="shared" si="104"/>
        <v>#VALUE!</v>
      </c>
      <c r="H245" s="1364" t="e">
        <f t="shared" si="104"/>
        <v>#VALUE!</v>
      </c>
      <c r="I245" s="1364" t="e">
        <f t="shared" si="104"/>
        <v>#VALUE!</v>
      </c>
      <c r="J245" s="1364" t="e">
        <f t="shared" si="104"/>
        <v>#VALUE!</v>
      </c>
      <c r="K245" s="1364" t="e">
        <f t="shared" si="104"/>
        <v>#VALUE!</v>
      </c>
      <c r="L245" s="1364" t="e">
        <f t="shared" si="104"/>
        <v>#VALUE!</v>
      </c>
      <c r="M245" s="1364" t="e">
        <f t="shared" si="104"/>
        <v>#VALUE!</v>
      </c>
      <c r="N245" s="1364" t="e">
        <f t="shared" si="104"/>
        <v>#VALUE!</v>
      </c>
      <c r="O245" s="1364" t="e">
        <f t="shared" si="104"/>
        <v>#VALUE!</v>
      </c>
      <c r="P245" s="1364" t="e">
        <f t="shared" si="104"/>
        <v>#VALUE!</v>
      </c>
      <c r="Q245" s="1364" t="e">
        <f t="shared" si="104"/>
        <v>#VALUE!</v>
      </c>
      <c r="R245" s="1364" t="e">
        <f t="shared" si="104"/>
        <v>#VALUE!</v>
      </c>
      <c r="S245" s="1364" t="e">
        <f t="shared" si="104"/>
        <v>#VALUE!</v>
      </c>
      <c r="T245" s="1364" t="e">
        <f t="shared" si="104"/>
        <v>#VALUE!</v>
      </c>
      <c r="U245" s="1364" t="e">
        <f t="shared" si="104"/>
        <v>#VALUE!</v>
      </c>
      <c r="V245" s="1364" t="e">
        <f t="shared" si="104"/>
        <v>#VALUE!</v>
      </c>
      <c r="W245" s="1364" t="e">
        <f t="shared" si="104"/>
        <v>#VALUE!</v>
      </c>
      <c r="X245" s="1364" t="e">
        <f t="shared" si="104"/>
        <v>#VALUE!</v>
      </c>
      <c r="Y245" s="1364" t="e">
        <f t="shared" si="104"/>
        <v>#VALUE!</v>
      </c>
      <c r="Z245" s="1364" t="e">
        <f t="shared" si="104"/>
        <v>#VALUE!</v>
      </c>
      <c r="AA245" s="1364" t="e">
        <f t="shared" si="104"/>
        <v>#VALUE!</v>
      </c>
      <c r="AB245" s="1364" t="e">
        <f t="shared" si="104"/>
        <v>#VALUE!</v>
      </c>
      <c r="AC245" s="1364" t="e">
        <f t="shared" si="104"/>
        <v>#VALUE!</v>
      </c>
      <c r="AD245" s="1364" t="e">
        <f t="shared" si="104"/>
        <v>#VALUE!</v>
      </c>
      <c r="AE245" s="1364" t="e">
        <f t="shared" si="104"/>
        <v>#VALUE!</v>
      </c>
      <c r="AF245" s="1364" t="e">
        <f t="shared" si="104"/>
        <v>#VALUE!</v>
      </c>
      <c r="AG245" s="1364" t="e">
        <f t="shared" si="104"/>
        <v>#VALUE!</v>
      </c>
      <c r="AH245" s="1365" t="s">
        <v>1981</v>
      </c>
      <c r="AI245" s="1363">
        <f>_xlfn.AGGREGATE(9,6,C245:AG245)</f>
        <v>0</v>
      </c>
      <c r="AJ245" s="1353"/>
    </row>
    <row r="246" spans="2:38" s="1350" customFormat="1">
      <c r="B246" s="1374"/>
      <c r="C246" s="1374"/>
      <c r="D246" s="1374"/>
      <c r="E246" s="1374"/>
      <c r="F246" s="1374"/>
      <c r="G246" s="1374"/>
      <c r="H246" s="1374"/>
      <c r="I246" s="1374"/>
      <c r="J246" s="1374"/>
      <c r="K246" s="1374"/>
      <c r="L246" s="1374"/>
      <c r="M246" s="1374"/>
      <c r="N246" s="1374"/>
      <c r="O246" s="1374"/>
      <c r="P246" s="1374"/>
      <c r="Q246" s="1374"/>
      <c r="R246" s="1374"/>
      <c r="S246" s="1374"/>
      <c r="T246" s="1374"/>
      <c r="U246" s="1374"/>
      <c r="V246" s="1374"/>
      <c r="W246" s="1374"/>
      <c r="X246" s="1374"/>
      <c r="Y246" s="1374"/>
      <c r="Z246" s="1374"/>
      <c r="AA246" s="1374"/>
      <c r="AB246" s="1374"/>
      <c r="AC246" s="1374"/>
      <c r="AD246" s="1374"/>
      <c r="AE246" s="1374"/>
      <c r="AF246" s="1374"/>
      <c r="AG246" s="1374"/>
      <c r="AI246" s="1374"/>
      <c r="AL246" s="1373"/>
    </row>
    <row r="247" spans="2:38" hidden="1">
      <c r="C247" s="1317" t="e">
        <f>YEAR(C250)</f>
        <v>#VALUE!</v>
      </c>
      <c r="D247" s="1317" t="e">
        <f>MONTH(C250)</f>
        <v>#VALUE!</v>
      </c>
    </row>
    <row r="248" spans="2:38">
      <c r="B248" s="1322" t="s">
        <v>1940</v>
      </c>
      <c r="C248" s="3679" t="e">
        <f>C250</f>
        <v>#VALUE!</v>
      </c>
      <c r="D248" s="3641"/>
      <c r="E248" s="3641"/>
      <c r="F248" s="3641"/>
      <c r="G248" s="3641"/>
      <c r="H248" s="3641"/>
      <c r="I248" s="3641"/>
      <c r="J248" s="3641"/>
      <c r="K248" s="3641"/>
      <c r="L248" s="3641"/>
      <c r="M248" s="3641"/>
      <c r="N248" s="3641"/>
      <c r="O248" s="3641"/>
      <c r="P248" s="3641"/>
      <c r="Q248" s="3641"/>
      <c r="R248" s="3641"/>
      <c r="S248" s="3641"/>
      <c r="T248" s="3641"/>
      <c r="U248" s="3641"/>
      <c r="V248" s="3641"/>
      <c r="W248" s="3641"/>
      <c r="X248" s="3641"/>
      <c r="Y248" s="3641"/>
      <c r="Z248" s="3641"/>
      <c r="AA248" s="3641"/>
      <c r="AB248" s="3641"/>
      <c r="AC248" s="3641"/>
      <c r="AD248" s="3641"/>
      <c r="AE248" s="3641"/>
      <c r="AF248" s="3641"/>
      <c r="AG248" s="3641"/>
      <c r="AH248" s="3641"/>
      <c r="AI248" s="3642"/>
    </row>
    <row r="249" spans="2:38" hidden="1">
      <c r="B249" s="1367"/>
      <c r="C249" s="1346" t="e">
        <f>DATE($C247,$D247,1)</f>
        <v>#VALUE!</v>
      </c>
      <c r="D249" s="1346" t="e">
        <f t="shared" ref="D249:AG249" si="105">C249+1</f>
        <v>#VALUE!</v>
      </c>
      <c r="E249" s="1346" t="e">
        <f t="shared" si="105"/>
        <v>#VALUE!</v>
      </c>
      <c r="F249" s="1346" t="e">
        <f t="shared" si="105"/>
        <v>#VALUE!</v>
      </c>
      <c r="G249" s="1346" t="e">
        <f t="shared" si="105"/>
        <v>#VALUE!</v>
      </c>
      <c r="H249" s="1346" t="e">
        <f t="shared" si="105"/>
        <v>#VALUE!</v>
      </c>
      <c r="I249" s="1346" t="e">
        <f t="shared" si="105"/>
        <v>#VALUE!</v>
      </c>
      <c r="J249" s="1346" t="e">
        <f t="shared" si="105"/>
        <v>#VALUE!</v>
      </c>
      <c r="K249" s="1346" t="e">
        <f t="shared" si="105"/>
        <v>#VALUE!</v>
      </c>
      <c r="L249" s="1346" t="e">
        <f t="shared" si="105"/>
        <v>#VALUE!</v>
      </c>
      <c r="M249" s="1346" t="e">
        <f t="shared" si="105"/>
        <v>#VALUE!</v>
      </c>
      <c r="N249" s="1346" t="e">
        <f t="shared" si="105"/>
        <v>#VALUE!</v>
      </c>
      <c r="O249" s="1346" t="e">
        <f t="shared" si="105"/>
        <v>#VALUE!</v>
      </c>
      <c r="P249" s="1346" t="e">
        <f t="shared" si="105"/>
        <v>#VALUE!</v>
      </c>
      <c r="Q249" s="1346" t="e">
        <f t="shared" si="105"/>
        <v>#VALUE!</v>
      </c>
      <c r="R249" s="1346" t="e">
        <f t="shared" si="105"/>
        <v>#VALUE!</v>
      </c>
      <c r="S249" s="1346" t="e">
        <f t="shared" si="105"/>
        <v>#VALUE!</v>
      </c>
      <c r="T249" s="1346" t="e">
        <f t="shared" si="105"/>
        <v>#VALUE!</v>
      </c>
      <c r="U249" s="1346" t="e">
        <f t="shared" si="105"/>
        <v>#VALUE!</v>
      </c>
      <c r="V249" s="1346" t="e">
        <f t="shared" si="105"/>
        <v>#VALUE!</v>
      </c>
      <c r="W249" s="1346" t="e">
        <f t="shared" si="105"/>
        <v>#VALUE!</v>
      </c>
      <c r="X249" s="1346" t="e">
        <f t="shared" si="105"/>
        <v>#VALUE!</v>
      </c>
      <c r="Y249" s="1346" t="e">
        <f t="shared" si="105"/>
        <v>#VALUE!</v>
      </c>
      <c r="Z249" s="1346" t="e">
        <f t="shared" si="105"/>
        <v>#VALUE!</v>
      </c>
      <c r="AA249" s="1346" t="e">
        <f t="shared" si="105"/>
        <v>#VALUE!</v>
      </c>
      <c r="AB249" s="1346" t="e">
        <f t="shared" si="105"/>
        <v>#VALUE!</v>
      </c>
      <c r="AC249" s="1346" t="e">
        <f t="shared" si="105"/>
        <v>#VALUE!</v>
      </c>
      <c r="AD249" s="1346" t="e">
        <f t="shared" si="105"/>
        <v>#VALUE!</v>
      </c>
      <c r="AE249" s="1346" t="e">
        <f t="shared" si="105"/>
        <v>#VALUE!</v>
      </c>
      <c r="AF249" s="1346" t="e">
        <f t="shared" si="105"/>
        <v>#VALUE!</v>
      </c>
      <c r="AG249" s="1346" t="e">
        <f t="shared" si="105"/>
        <v>#VALUE!</v>
      </c>
      <c r="AH249" s="1368"/>
      <c r="AI249" s="1369"/>
    </row>
    <row r="250" spans="2:38">
      <c r="B250" s="1370" t="s">
        <v>1944</v>
      </c>
      <c r="C250" s="1371" t="e">
        <f>IF(EDATE(C233,1)&gt;$G$5,"",EDATE(C233,1))</f>
        <v>#VALUE!</v>
      </c>
      <c r="D250" s="1346" t="e">
        <f t="shared" ref="D250:AG250" si="106">IF(D249&gt;$G$5,"",IF(C250=EOMONTH(DATE($C247,$D247,1),0),"",IF(C250="","",C250+1)))</f>
        <v>#VALUE!</v>
      </c>
      <c r="E250" s="1346" t="e">
        <f t="shared" si="106"/>
        <v>#VALUE!</v>
      </c>
      <c r="F250" s="1346" t="e">
        <f t="shared" si="106"/>
        <v>#VALUE!</v>
      </c>
      <c r="G250" s="1346" t="e">
        <f t="shared" si="106"/>
        <v>#VALUE!</v>
      </c>
      <c r="H250" s="1346" t="e">
        <f t="shared" si="106"/>
        <v>#VALUE!</v>
      </c>
      <c r="I250" s="1346" t="e">
        <f t="shared" si="106"/>
        <v>#VALUE!</v>
      </c>
      <c r="J250" s="1346" t="e">
        <f t="shared" si="106"/>
        <v>#VALUE!</v>
      </c>
      <c r="K250" s="1346" t="e">
        <f t="shared" si="106"/>
        <v>#VALUE!</v>
      </c>
      <c r="L250" s="1346" t="e">
        <f t="shared" si="106"/>
        <v>#VALUE!</v>
      </c>
      <c r="M250" s="1346" t="e">
        <f t="shared" si="106"/>
        <v>#VALUE!</v>
      </c>
      <c r="N250" s="1346" t="e">
        <f t="shared" si="106"/>
        <v>#VALUE!</v>
      </c>
      <c r="O250" s="1346" t="e">
        <f t="shared" si="106"/>
        <v>#VALUE!</v>
      </c>
      <c r="P250" s="1346" t="e">
        <f t="shared" si="106"/>
        <v>#VALUE!</v>
      </c>
      <c r="Q250" s="1346" t="e">
        <f t="shared" si="106"/>
        <v>#VALUE!</v>
      </c>
      <c r="R250" s="1346" t="e">
        <f t="shared" si="106"/>
        <v>#VALUE!</v>
      </c>
      <c r="S250" s="1346" t="e">
        <f t="shared" si="106"/>
        <v>#VALUE!</v>
      </c>
      <c r="T250" s="1346" t="e">
        <f t="shared" si="106"/>
        <v>#VALUE!</v>
      </c>
      <c r="U250" s="1346" t="e">
        <f t="shared" si="106"/>
        <v>#VALUE!</v>
      </c>
      <c r="V250" s="1346" t="e">
        <f t="shared" si="106"/>
        <v>#VALUE!</v>
      </c>
      <c r="W250" s="1346" t="e">
        <f t="shared" si="106"/>
        <v>#VALUE!</v>
      </c>
      <c r="X250" s="1346" t="e">
        <f t="shared" si="106"/>
        <v>#VALUE!</v>
      </c>
      <c r="Y250" s="1346" t="e">
        <f t="shared" si="106"/>
        <v>#VALUE!</v>
      </c>
      <c r="Z250" s="1346" t="e">
        <f t="shared" si="106"/>
        <v>#VALUE!</v>
      </c>
      <c r="AA250" s="1346" t="e">
        <f t="shared" si="106"/>
        <v>#VALUE!</v>
      </c>
      <c r="AB250" s="1346" t="e">
        <f t="shared" si="106"/>
        <v>#VALUE!</v>
      </c>
      <c r="AC250" s="1346" t="e">
        <f t="shared" si="106"/>
        <v>#VALUE!</v>
      </c>
      <c r="AD250" s="1346" t="e">
        <f t="shared" si="106"/>
        <v>#VALUE!</v>
      </c>
      <c r="AE250" s="1346" t="e">
        <f t="shared" si="106"/>
        <v>#VALUE!</v>
      </c>
      <c r="AF250" s="1346" t="e">
        <f t="shared" si="106"/>
        <v>#VALUE!</v>
      </c>
      <c r="AG250" s="1346" t="e">
        <f t="shared" si="106"/>
        <v>#VALUE!</v>
      </c>
      <c r="AH250" s="1347" t="s">
        <v>1978</v>
      </c>
      <c r="AI250" s="1348">
        <f>+COUNTIFS(C251:AG251,"土",C252:AG252,"")+COUNTIFS(C251:AG251,"日",C252:AG252,"")</f>
        <v>0</v>
      </c>
    </row>
    <row r="251" spans="2:38" s="1350" customFormat="1">
      <c r="B251" s="1372" t="s">
        <v>820</v>
      </c>
      <c r="C251" s="1349" t="str">
        <f>IFERROR(TEXT(WEEKDAY(+C250),"aaa"),"")</f>
        <v/>
      </c>
      <c r="D251" s="1349" t="str">
        <f t="shared" ref="D251:AG251" si="107">IFERROR(TEXT(WEEKDAY(+D250),"aaa"),"")</f>
        <v/>
      </c>
      <c r="E251" s="1349" t="str">
        <f t="shared" si="107"/>
        <v/>
      </c>
      <c r="F251" s="1349" t="str">
        <f t="shared" si="107"/>
        <v/>
      </c>
      <c r="G251" s="1349" t="str">
        <f t="shared" si="107"/>
        <v/>
      </c>
      <c r="H251" s="1349" t="str">
        <f t="shared" si="107"/>
        <v/>
      </c>
      <c r="I251" s="1349" t="str">
        <f t="shared" si="107"/>
        <v/>
      </c>
      <c r="J251" s="1349" t="str">
        <f t="shared" si="107"/>
        <v/>
      </c>
      <c r="K251" s="1349" t="str">
        <f t="shared" si="107"/>
        <v/>
      </c>
      <c r="L251" s="1349" t="str">
        <f t="shared" si="107"/>
        <v/>
      </c>
      <c r="M251" s="1349" t="str">
        <f t="shared" si="107"/>
        <v/>
      </c>
      <c r="N251" s="1349" t="str">
        <f t="shared" si="107"/>
        <v/>
      </c>
      <c r="O251" s="1349" t="str">
        <f t="shared" si="107"/>
        <v/>
      </c>
      <c r="P251" s="1349" t="str">
        <f t="shared" si="107"/>
        <v/>
      </c>
      <c r="Q251" s="1349" t="str">
        <f t="shared" si="107"/>
        <v/>
      </c>
      <c r="R251" s="1349" t="str">
        <f t="shared" si="107"/>
        <v/>
      </c>
      <c r="S251" s="1349" t="str">
        <f t="shared" si="107"/>
        <v/>
      </c>
      <c r="T251" s="1349" t="str">
        <f t="shared" si="107"/>
        <v/>
      </c>
      <c r="U251" s="1349" t="str">
        <f t="shared" si="107"/>
        <v/>
      </c>
      <c r="V251" s="1349" t="str">
        <f t="shared" si="107"/>
        <v/>
      </c>
      <c r="W251" s="1349" t="str">
        <f t="shared" si="107"/>
        <v/>
      </c>
      <c r="X251" s="1349" t="str">
        <f t="shared" si="107"/>
        <v/>
      </c>
      <c r="Y251" s="1349" t="str">
        <f t="shared" si="107"/>
        <v/>
      </c>
      <c r="Z251" s="1349" t="str">
        <f t="shared" si="107"/>
        <v/>
      </c>
      <c r="AA251" s="1349" t="str">
        <f t="shared" si="107"/>
        <v/>
      </c>
      <c r="AB251" s="1349" t="str">
        <f t="shared" si="107"/>
        <v/>
      </c>
      <c r="AC251" s="1349" t="str">
        <f t="shared" si="107"/>
        <v/>
      </c>
      <c r="AD251" s="1349" t="str">
        <f t="shared" si="107"/>
        <v/>
      </c>
      <c r="AE251" s="1349" t="str">
        <f t="shared" si="107"/>
        <v/>
      </c>
      <c r="AF251" s="1349" t="str">
        <f t="shared" si="107"/>
        <v/>
      </c>
      <c r="AG251" s="1349" t="str">
        <f t="shared" si="107"/>
        <v/>
      </c>
      <c r="AH251" s="1347" t="s">
        <v>1979</v>
      </c>
      <c r="AI251" s="1348">
        <f>+COUNTIF(C252:AG252,"夏休")+COUNTIF(C252:AG252,"冬休")+COUNTIF(C252:AG252,"中止")</f>
        <v>0</v>
      </c>
      <c r="AL251" s="1373"/>
    </row>
    <row r="252" spans="2:38" s="1350" customFormat="1" ht="13.5" customHeight="1">
      <c r="B252" s="3643" t="s">
        <v>1948</v>
      </c>
      <c r="C252" s="3645"/>
      <c r="D252" s="3640"/>
      <c r="E252" s="3640"/>
      <c r="F252" s="3640"/>
      <c r="G252" s="3640"/>
      <c r="H252" s="3640"/>
      <c r="I252" s="3640"/>
      <c r="J252" s="3640"/>
      <c r="K252" s="3640"/>
      <c r="L252" s="3640"/>
      <c r="M252" s="3640"/>
      <c r="N252" s="3640"/>
      <c r="O252" s="3640"/>
      <c r="P252" s="3640"/>
      <c r="Q252" s="3640"/>
      <c r="R252" s="3640"/>
      <c r="S252" s="3640"/>
      <c r="T252" s="3640"/>
      <c r="U252" s="3640"/>
      <c r="V252" s="3640"/>
      <c r="W252" s="3640"/>
      <c r="X252" s="3640"/>
      <c r="Y252" s="3640"/>
      <c r="Z252" s="3640"/>
      <c r="AA252" s="3640"/>
      <c r="AB252" s="3640"/>
      <c r="AC252" s="3640"/>
      <c r="AD252" s="3640"/>
      <c r="AE252" s="3640"/>
      <c r="AF252" s="3640"/>
      <c r="AG252" s="3667"/>
      <c r="AH252" s="1351" t="s">
        <v>821</v>
      </c>
      <c r="AI252" s="1352">
        <f>COUNT(C250:AG250)-AI251</f>
        <v>0</v>
      </c>
      <c r="AL252" s="1373"/>
    </row>
    <row r="253" spans="2:38" s="1350" customFormat="1" ht="13.5" customHeight="1">
      <c r="B253" s="3644"/>
      <c r="C253" s="3645"/>
      <c r="D253" s="3640"/>
      <c r="E253" s="3640"/>
      <c r="F253" s="3640"/>
      <c r="G253" s="3640"/>
      <c r="H253" s="3640"/>
      <c r="I253" s="3640"/>
      <c r="J253" s="3640"/>
      <c r="K253" s="3640"/>
      <c r="L253" s="3640"/>
      <c r="M253" s="3640"/>
      <c r="N253" s="3640"/>
      <c r="O253" s="3640"/>
      <c r="P253" s="3640"/>
      <c r="Q253" s="3640"/>
      <c r="R253" s="3640"/>
      <c r="S253" s="3640"/>
      <c r="T253" s="3640"/>
      <c r="U253" s="3640"/>
      <c r="V253" s="3640"/>
      <c r="W253" s="3640"/>
      <c r="X253" s="3640"/>
      <c r="Y253" s="3640"/>
      <c r="Z253" s="3640"/>
      <c r="AA253" s="3640"/>
      <c r="AB253" s="3640"/>
      <c r="AC253" s="3640"/>
      <c r="AD253" s="3640"/>
      <c r="AE253" s="3640"/>
      <c r="AF253" s="3640"/>
      <c r="AG253" s="3667"/>
      <c r="AH253" s="1351" t="s">
        <v>822</v>
      </c>
      <c r="AI253" s="1352">
        <f>+COUNTIF(C254:AG255,"休")</f>
        <v>0</v>
      </c>
      <c r="AJ253" s="1353" t="e">
        <f>IF(AI254&gt;0.285,"",IF(AI253&lt;AI250,"←計画日数が足りません",""))</f>
        <v>#DIV/0!</v>
      </c>
      <c r="AL253" s="1373"/>
    </row>
    <row r="254" spans="2:38" s="1350" customFormat="1" ht="13.5" customHeight="1">
      <c r="B254" s="3668" t="s">
        <v>815</v>
      </c>
      <c r="C254" s="3669"/>
      <c r="D254" s="3666"/>
      <c r="E254" s="3666"/>
      <c r="F254" s="3666"/>
      <c r="G254" s="3666"/>
      <c r="H254" s="3666"/>
      <c r="I254" s="3666"/>
      <c r="J254" s="3666"/>
      <c r="K254" s="3666"/>
      <c r="L254" s="3666"/>
      <c r="M254" s="3666"/>
      <c r="N254" s="3666"/>
      <c r="O254" s="3666"/>
      <c r="P254" s="3666"/>
      <c r="Q254" s="3666"/>
      <c r="R254" s="3666"/>
      <c r="S254" s="3666"/>
      <c r="T254" s="3666"/>
      <c r="U254" s="3666"/>
      <c r="V254" s="3666"/>
      <c r="W254" s="3666"/>
      <c r="X254" s="3666"/>
      <c r="Y254" s="3666"/>
      <c r="Z254" s="3666"/>
      <c r="AA254" s="3666"/>
      <c r="AB254" s="3666"/>
      <c r="AC254" s="3666"/>
      <c r="AD254" s="3666"/>
      <c r="AE254" s="3666"/>
      <c r="AF254" s="3666"/>
      <c r="AG254" s="3672"/>
      <c r="AH254" s="1351" t="s">
        <v>823</v>
      </c>
      <c r="AI254" s="1354" t="e">
        <f>+AI253/AI252</f>
        <v>#DIV/0!</v>
      </c>
      <c r="AL254" s="1373"/>
    </row>
    <row r="255" spans="2:38" s="1350" customFormat="1">
      <c r="B255" s="3668"/>
      <c r="C255" s="3669"/>
      <c r="D255" s="3666"/>
      <c r="E255" s="3666"/>
      <c r="F255" s="3666"/>
      <c r="G255" s="3666"/>
      <c r="H255" s="3666"/>
      <c r="I255" s="3666"/>
      <c r="J255" s="3666"/>
      <c r="K255" s="3666"/>
      <c r="L255" s="3666"/>
      <c r="M255" s="3666"/>
      <c r="N255" s="3666"/>
      <c r="O255" s="3666"/>
      <c r="P255" s="3666"/>
      <c r="Q255" s="3666"/>
      <c r="R255" s="3666"/>
      <c r="S255" s="3666"/>
      <c r="T255" s="3666"/>
      <c r="U255" s="3666"/>
      <c r="V255" s="3666"/>
      <c r="W255" s="3666"/>
      <c r="X255" s="3666"/>
      <c r="Y255" s="3666"/>
      <c r="Z255" s="3666"/>
      <c r="AA255" s="3666"/>
      <c r="AB255" s="3666"/>
      <c r="AC255" s="3666"/>
      <c r="AD255" s="3666"/>
      <c r="AE255" s="3666"/>
      <c r="AF255" s="3666"/>
      <c r="AG255" s="3672"/>
      <c r="AH255" s="1351" t="s">
        <v>812</v>
      </c>
      <c r="AI255" s="1352">
        <f>+COUNTA(C256:AG257)</f>
        <v>0</v>
      </c>
      <c r="AL255" s="1373"/>
    </row>
    <row r="256" spans="2:38" s="1350" customFormat="1">
      <c r="B256" s="3673" t="s">
        <v>817</v>
      </c>
      <c r="C256" s="3675"/>
      <c r="D256" s="3670"/>
      <c r="E256" s="3670"/>
      <c r="F256" s="3670"/>
      <c r="G256" s="3670"/>
      <c r="H256" s="3670"/>
      <c r="I256" s="3670"/>
      <c r="J256" s="3670"/>
      <c r="K256" s="3670"/>
      <c r="L256" s="3670"/>
      <c r="M256" s="3670"/>
      <c r="N256" s="3670"/>
      <c r="O256" s="3670"/>
      <c r="P256" s="3670"/>
      <c r="Q256" s="3670"/>
      <c r="R256" s="3670"/>
      <c r="S256" s="3670"/>
      <c r="T256" s="3670"/>
      <c r="U256" s="3670"/>
      <c r="V256" s="3670"/>
      <c r="W256" s="3670"/>
      <c r="X256" s="3670"/>
      <c r="Y256" s="3670"/>
      <c r="Z256" s="3670"/>
      <c r="AA256" s="3670"/>
      <c r="AB256" s="3670"/>
      <c r="AC256" s="3670"/>
      <c r="AD256" s="3670"/>
      <c r="AE256" s="3670"/>
      <c r="AF256" s="3670"/>
      <c r="AG256" s="3677"/>
      <c r="AH256" s="1355" t="s">
        <v>824</v>
      </c>
      <c r="AI256" s="1356" t="e">
        <f>+AI255/AI252</f>
        <v>#DIV/0!</v>
      </c>
      <c r="AL256" s="1338">
        <f>+COUNTIF(C254:AG255,"休")</f>
        <v>0</v>
      </c>
    </row>
    <row r="257" spans="2:38" s="1350" customFormat="1">
      <c r="B257" s="3674"/>
      <c r="C257" s="3676"/>
      <c r="D257" s="3671"/>
      <c r="E257" s="3671"/>
      <c r="F257" s="3671"/>
      <c r="G257" s="3671"/>
      <c r="H257" s="3671"/>
      <c r="I257" s="3671"/>
      <c r="J257" s="3671"/>
      <c r="K257" s="3671"/>
      <c r="L257" s="3671"/>
      <c r="M257" s="3671"/>
      <c r="N257" s="3671"/>
      <c r="O257" s="3671"/>
      <c r="P257" s="3671"/>
      <c r="Q257" s="3671"/>
      <c r="R257" s="3671"/>
      <c r="S257" s="3671"/>
      <c r="T257" s="3671"/>
      <c r="U257" s="3671"/>
      <c r="V257" s="3671"/>
      <c r="W257" s="3671"/>
      <c r="X257" s="3671"/>
      <c r="Y257" s="3671"/>
      <c r="Z257" s="3671"/>
      <c r="AA257" s="3671"/>
      <c r="AB257" s="3671"/>
      <c r="AC257" s="3671"/>
      <c r="AD257" s="3671"/>
      <c r="AE257" s="3671"/>
      <c r="AF257" s="3671"/>
      <c r="AG257" s="3678"/>
      <c r="AH257" s="1357" t="s">
        <v>1952</v>
      </c>
      <c r="AI257" s="1358" t="str">
        <f>IF(7&gt;AI252,"対象外",IF(OR(AI255&gt;=AI250,AI256&gt;=0.285),"OK","NG"))</f>
        <v>対象外</v>
      </c>
      <c r="AJ257" s="1353" t="str">
        <f>IF(AI257="対象外","←７日間に満たない期間は達成判定の対象外",IF(AI257="NG","←月単位未達成","←月単位達成"))</f>
        <v>←７日間に満たない期間は達成判定の対象外</v>
      </c>
      <c r="AL257" s="1359" t="str">
        <f>IF(7&gt;AI252,"対象外",IF(AL256&gt;=AI250,"OK","NG"))</f>
        <v>対象外</v>
      </c>
    </row>
    <row r="258" spans="2:38" hidden="1">
      <c r="B258" s="1360" t="s">
        <v>2106</v>
      </c>
      <c r="C258" s="1361" t="e">
        <f t="shared" ref="C258:AG258" si="108">IF(AND(DAY(C250)&gt;=22,DAY(C250)&lt;=28,C251="土"),1,0)</f>
        <v>#VALUE!</v>
      </c>
      <c r="D258" s="1361" t="e">
        <f t="shared" si="108"/>
        <v>#VALUE!</v>
      </c>
      <c r="E258" s="1361" t="e">
        <f t="shared" si="108"/>
        <v>#VALUE!</v>
      </c>
      <c r="F258" s="1361" t="e">
        <f t="shared" si="108"/>
        <v>#VALUE!</v>
      </c>
      <c r="G258" s="1361" t="e">
        <f t="shared" si="108"/>
        <v>#VALUE!</v>
      </c>
      <c r="H258" s="1361" t="e">
        <f t="shared" si="108"/>
        <v>#VALUE!</v>
      </c>
      <c r="I258" s="1361" t="e">
        <f t="shared" si="108"/>
        <v>#VALUE!</v>
      </c>
      <c r="J258" s="1361" t="e">
        <f t="shared" si="108"/>
        <v>#VALUE!</v>
      </c>
      <c r="K258" s="1361" t="e">
        <f t="shared" si="108"/>
        <v>#VALUE!</v>
      </c>
      <c r="L258" s="1361" t="e">
        <f t="shared" si="108"/>
        <v>#VALUE!</v>
      </c>
      <c r="M258" s="1361" t="e">
        <f t="shared" si="108"/>
        <v>#VALUE!</v>
      </c>
      <c r="N258" s="1361" t="e">
        <f t="shared" si="108"/>
        <v>#VALUE!</v>
      </c>
      <c r="O258" s="1361" t="e">
        <f t="shared" si="108"/>
        <v>#VALUE!</v>
      </c>
      <c r="P258" s="1361" t="e">
        <f t="shared" si="108"/>
        <v>#VALUE!</v>
      </c>
      <c r="Q258" s="1361" t="e">
        <f t="shared" si="108"/>
        <v>#VALUE!</v>
      </c>
      <c r="R258" s="1361" t="e">
        <f t="shared" si="108"/>
        <v>#VALUE!</v>
      </c>
      <c r="S258" s="1361" t="e">
        <f t="shared" si="108"/>
        <v>#VALUE!</v>
      </c>
      <c r="T258" s="1361" t="e">
        <f t="shared" si="108"/>
        <v>#VALUE!</v>
      </c>
      <c r="U258" s="1361" t="e">
        <f t="shared" si="108"/>
        <v>#VALUE!</v>
      </c>
      <c r="V258" s="1361" t="e">
        <f t="shared" si="108"/>
        <v>#VALUE!</v>
      </c>
      <c r="W258" s="1361" t="e">
        <f t="shared" si="108"/>
        <v>#VALUE!</v>
      </c>
      <c r="X258" s="1361" t="e">
        <f t="shared" si="108"/>
        <v>#VALUE!</v>
      </c>
      <c r="Y258" s="1361" t="e">
        <f t="shared" si="108"/>
        <v>#VALUE!</v>
      </c>
      <c r="Z258" s="1361" t="e">
        <f t="shared" si="108"/>
        <v>#VALUE!</v>
      </c>
      <c r="AA258" s="1361" t="e">
        <f t="shared" si="108"/>
        <v>#VALUE!</v>
      </c>
      <c r="AB258" s="1361" t="e">
        <f t="shared" si="108"/>
        <v>#VALUE!</v>
      </c>
      <c r="AC258" s="1361" t="e">
        <f t="shared" si="108"/>
        <v>#VALUE!</v>
      </c>
      <c r="AD258" s="1361" t="e">
        <f t="shared" si="108"/>
        <v>#VALUE!</v>
      </c>
      <c r="AE258" s="1361" t="e">
        <f t="shared" si="108"/>
        <v>#VALUE!</v>
      </c>
      <c r="AF258" s="1361" t="e">
        <f t="shared" si="108"/>
        <v>#VALUE!</v>
      </c>
      <c r="AG258" s="1361" t="e">
        <f t="shared" si="108"/>
        <v>#VALUE!</v>
      </c>
      <c r="AH258" s="1362" t="s">
        <v>1980</v>
      </c>
      <c r="AI258" s="1363">
        <f>_xlfn.AGGREGATE(9,6,C258:AG258)</f>
        <v>0</v>
      </c>
      <c r="AJ258" s="1353"/>
    </row>
    <row r="259" spans="2:38" hidden="1">
      <c r="B259" s="1360" t="s">
        <v>2107</v>
      </c>
      <c r="C259" s="1364" t="e">
        <f t="shared" ref="C259:AG259" si="109">IF(AND(DAY(C250)&gt;=22,DAY(C250)&lt;=28,C251="土",OR(C256="休",C256="雨")),1,0)</f>
        <v>#VALUE!</v>
      </c>
      <c r="D259" s="1364" t="e">
        <f t="shared" si="109"/>
        <v>#VALUE!</v>
      </c>
      <c r="E259" s="1364" t="e">
        <f t="shared" si="109"/>
        <v>#VALUE!</v>
      </c>
      <c r="F259" s="1364" t="e">
        <f t="shared" si="109"/>
        <v>#VALUE!</v>
      </c>
      <c r="G259" s="1364" t="e">
        <f t="shared" si="109"/>
        <v>#VALUE!</v>
      </c>
      <c r="H259" s="1364" t="e">
        <f t="shared" si="109"/>
        <v>#VALUE!</v>
      </c>
      <c r="I259" s="1364" t="e">
        <f t="shared" si="109"/>
        <v>#VALUE!</v>
      </c>
      <c r="J259" s="1364" t="e">
        <f t="shared" si="109"/>
        <v>#VALUE!</v>
      </c>
      <c r="K259" s="1364" t="e">
        <f t="shared" si="109"/>
        <v>#VALUE!</v>
      </c>
      <c r="L259" s="1364" t="e">
        <f t="shared" si="109"/>
        <v>#VALUE!</v>
      </c>
      <c r="M259" s="1364" t="e">
        <f t="shared" si="109"/>
        <v>#VALUE!</v>
      </c>
      <c r="N259" s="1364" t="e">
        <f t="shared" si="109"/>
        <v>#VALUE!</v>
      </c>
      <c r="O259" s="1364" t="e">
        <f t="shared" si="109"/>
        <v>#VALUE!</v>
      </c>
      <c r="P259" s="1364" t="e">
        <f t="shared" si="109"/>
        <v>#VALUE!</v>
      </c>
      <c r="Q259" s="1364" t="e">
        <f t="shared" si="109"/>
        <v>#VALUE!</v>
      </c>
      <c r="R259" s="1364" t="e">
        <f t="shared" si="109"/>
        <v>#VALUE!</v>
      </c>
      <c r="S259" s="1364" t="e">
        <f t="shared" si="109"/>
        <v>#VALUE!</v>
      </c>
      <c r="T259" s="1364" t="e">
        <f t="shared" si="109"/>
        <v>#VALUE!</v>
      </c>
      <c r="U259" s="1364" t="e">
        <f t="shared" si="109"/>
        <v>#VALUE!</v>
      </c>
      <c r="V259" s="1364" t="e">
        <f t="shared" si="109"/>
        <v>#VALUE!</v>
      </c>
      <c r="W259" s="1364" t="e">
        <f t="shared" si="109"/>
        <v>#VALUE!</v>
      </c>
      <c r="X259" s="1364" t="e">
        <f t="shared" si="109"/>
        <v>#VALUE!</v>
      </c>
      <c r="Y259" s="1364" t="e">
        <f t="shared" si="109"/>
        <v>#VALUE!</v>
      </c>
      <c r="Z259" s="1364" t="e">
        <f t="shared" si="109"/>
        <v>#VALUE!</v>
      </c>
      <c r="AA259" s="1364" t="e">
        <f t="shared" si="109"/>
        <v>#VALUE!</v>
      </c>
      <c r="AB259" s="1364" t="e">
        <f t="shared" si="109"/>
        <v>#VALUE!</v>
      </c>
      <c r="AC259" s="1364" t="e">
        <f t="shared" si="109"/>
        <v>#VALUE!</v>
      </c>
      <c r="AD259" s="1364" t="e">
        <f t="shared" si="109"/>
        <v>#VALUE!</v>
      </c>
      <c r="AE259" s="1364" t="e">
        <f t="shared" si="109"/>
        <v>#VALUE!</v>
      </c>
      <c r="AF259" s="1364" t="e">
        <f t="shared" si="109"/>
        <v>#VALUE!</v>
      </c>
      <c r="AG259" s="1364" t="e">
        <f t="shared" si="109"/>
        <v>#VALUE!</v>
      </c>
      <c r="AH259" s="1365" t="s">
        <v>1981</v>
      </c>
      <c r="AI259" s="1363">
        <f>_xlfn.AGGREGATE(9,6,C259:AG259)</f>
        <v>0</v>
      </c>
      <c r="AJ259" s="1353"/>
    </row>
    <row r="260" spans="2:38" hidden="1">
      <c r="B260" s="1360" t="s">
        <v>2108</v>
      </c>
      <c r="C260" s="1361" t="e">
        <f>IF(AND(DAY(C250)&gt;=8,DAY(C250)&lt;=14,C251="土"),1,0)</f>
        <v>#VALUE!</v>
      </c>
      <c r="D260" s="1361" t="e">
        <f>IF(AND(DAY(D250)&gt;=8,DAY(D250)&lt;=14,D251="土"),1,0)</f>
        <v>#VALUE!</v>
      </c>
      <c r="E260" s="1361" t="e">
        <f t="shared" ref="E260:AG260" si="110">IF(AND(DAY(E250)&gt;=8,DAY(E250)&lt;=14,E251="土"),1,0)</f>
        <v>#VALUE!</v>
      </c>
      <c r="F260" s="1361" t="e">
        <f t="shared" si="110"/>
        <v>#VALUE!</v>
      </c>
      <c r="G260" s="1361" t="e">
        <f t="shared" si="110"/>
        <v>#VALUE!</v>
      </c>
      <c r="H260" s="1361" t="e">
        <f t="shared" si="110"/>
        <v>#VALUE!</v>
      </c>
      <c r="I260" s="1361" t="e">
        <f t="shared" si="110"/>
        <v>#VALUE!</v>
      </c>
      <c r="J260" s="1361" t="e">
        <f t="shared" si="110"/>
        <v>#VALUE!</v>
      </c>
      <c r="K260" s="1361" t="e">
        <f t="shared" si="110"/>
        <v>#VALUE!</v>
      </c>
      <c r="L260" s="1361" t="e">
        <f t="shared" si="110"/>
        <v>#VALUE!</v>
      </c>
      <c r="M260" s="1361" t="e">
        <f t="shared" si="110"/>
        <v>#VALUE!</v>
      </c>
      <c r="N260" s="1361" t="e">
        <f t="shared" si="110"/>
        <v>#VALUE!</v>
      </c>
      <c r="O260" s="1361" t="e">
        <f t="shared" si="110"/>
        <v>#VALUE!</v>
      </c>
      <c r="P260" s="1361" t="e">
        <f t="shared" si="110"/>
        <v>#VALUE!</v>
      </c>
      <c r="Q260" s="1361" t="e">
        <f t="shared" si="110"/>
        <v>#VALUE!</v>
      </c>
      <c r="R260" s="1361" t="e">
        <f t="shared" si="110"/>
        <v>#VALUE!</v>
      </c>
      <c r="S260" s="1361" t="e">
        <f t="shared" si="110"/>
        <v>#VALUE!</v>
      </c>
      <c r="T260" s="1361" t="e">
        <f t="shared" si="110"/>
        <v>#VALUE!</v>
      </c>
      <c r="U260" s="1361" t="e">
        <f t="shared" si="110"/>
        <v>#VALUE!</v>
      </c>
      <c r="V260" s="1361" t="e">
        <f t="shared" si="110"/>
        <v>#VALUE!</v>
      </c>
      <c r="W260" s="1361" t="e">
        <f t="shared" si="110"/>
        <v>#VALUE!</v>
      </c>
      <c r="X260" s="1361" t="e">
        <f t="shared" si="110"/>
        <v>#VALUE!</v>
      </c>
      <c r="Y260" s="1361" t="e">
        <f t="shared" si="110"/>
        <v>#VALUE!</v>
      </c>
      <c r="Z260" s="1361" t="e">
        <f t="shared" si="110"/>
        <v>#VALUE!</v>
      </c>
      <c r="AA260" s="1361" t="e">
        <f t="shared" si="110"/>
        <v>#VALUE!</v>
      </c>
      <c r="AB260" s="1361" t="e">
        <f t="shared" si="110"/>
        <v>#VALUE!</v>
      </c>
      <c r="AC260" s="1361" t="e">
        <f t="shared" si="110"/>
        <v>#VALUE!</v>
      </c>
      <c r="AD260" s="1361" t="e">
        <f t="shared" si="110"/>
        <v>#VALUE!</v>
      </c>
      <c r="AE260" s="1361" t="e">
        <f t="shared" si="110"/>
        <v>#VALUE!</v>
      </c>
      <c r="AF260" s="1361" t="e">
        <f t="shared" si="110"/>
        <v>#VALUE!</v>
      </c>
      <c r="AG260" s="1361" t="e">
        <f t="shared" si="110"/>
        <v>#VALUE!</v>
      </c>
      <c r="AH260" s="1362" t="s">
        <v>1980</v>
      </c>
      <c r="AI260" s="1363">
        <f>_xlfn.AGGREGATE(9,6,C260:AG260)</f>
        <v>0</v>
      </c>
      <c r="AJ260" s="1353"/>
    </row>
    <row r="261" spans="2:38" hidden="1">
      <c r="B261" s="1360" t="s">
        <v>2109</v>
      </c>
      <c r="C261" s="1364" t="e">
        <f>IF(AND(DAY(C250)&gt;=8,DAY(C250)&lt;=14,C251="土",OR(C256="休",C256="雨")),1,0)</f>
        <v>#VALUE!</v>
      </c>
      <c r="D261" s="1364" t="e">
        <f>IF(AND(DAY(D250)&gt;=8,DAY(D250)&lt;=14,D251="土",OR(D256="休",D256="雨")),1,0)</f>
        <v>#VALUE!</v>
      </c>
      <c r="E261" s="1364" t="e">
        <f t="shared" ref="E261:AG261" si="111">IF(AND(DAY(E250)&gt;=8,DAY(E250)&lt;=14,E251="土",OR(E256="休",E256="雨")),1,0)</f>
        <v>#VALUE!</v>
      </c>
      <c r="F261" s="1364" t="e">
        <f t="shared" si="111"/>
        <v>#VALUE!</v>
      </c>
      <c r="G261" s="1364" t="e">
        <f t="shared" si="111"/>
        <v>#VALUE!</v>
      </c>
      <c r="H261" s="1364" t="e">
        <f t="shared" si="111"/>
        <v>#VALUE!</v>
      </c>
      <c r="I261" s="1364" t="e">
        <f t="shared" si="111"/>
        <v>#VALUE!</v>
      </c>
      <c r="J261" s="1364" t="e">
        <f t="shared" si="111"/>
        <v>#VALUE!</v>
      </c>
      <c r="K261" s="1364" t="e">
        <f t="shared" si="111"/>
        <v>#VALUE!</v>
      </c>
      <c r="L261" s="1364" t="e">
        <f t="shared" si="111"/>
        <v>#VALUE!</v>
      </c>
      <c r="M261" s="1364" t="e">
        <f t="shared" si="111"/>
        <v>#VALUE!</v>
      </c>
      <c r="N261" s="1364" t="e">
        <f t="shared" si="111"/>
        <v>#VALUE!</v>
      </c>
      <c r="O261" s="1364" t="e">
        <f t="shared" si="111"/>
        <v>#VALUE!</v>
      </c>
      <c r="P261" s="1364" t="e">
        <f t="shared" si="111"/>
        <v>#VALUE!</v>
      </c>
      <c r="Q261" s="1364" t="e">
        <f t="shared" si="111"/>
        <v>#VALUE!</v>
      </c>
      <c r="R261" s="1364" t="e">
        <f t="shared" si="111"/>
        <v>#VALUE!</v>
      </c>
      <c r="S261" s="1364" t="e">
        <f t="shared" si="111"/>
        <v>#VALUE!</v>
      </c>
      <c r="T261" s="1364" t="e">
        <f t="shared" si="111"/>
        <v>#VALUE!</v>
      </c>
      <c r="U261" s="1364" t="e">
        <f t="shared" si="111"/>
        <v>#VALUE!</v>
      </c>
      <c r="V261" s="1364" t="e">
        <f t="shared" si="111"/>
        <v>#VALUE!</v>
      </c>
      <c r="W261" s="1364" t="e">
        <f t="shared" si="111"/>
        <v>#VALUE!</v>
      </c>
      <c r="X261" s="1364" t="e">
        <f t="shared" si="111"/>
        <v>#VALUE!</v>
      </c>
      <c r="Y261" s="1364" t="e">
        <f t="shared" si="111"/>
        <v>#VALUE!</v>
      </c>
      <c r="Z261" s="1364" t="e">
        <f t="shared" si="111"/>
        <v>#VALUE!</v>
      </c>
      <c r="AA261" s="1364" t="e">
        <f t="shared" si="111"/>
        <v>#VALUE!</v>
      </c>
      <c r="AB261" s="1364" t="e">
        <f t="shared" si="111"/>
        <v>#VALUE!</v>
      </c>
      <c r="AC261" s="1364" t="e">
        <f t="shared" si="111"/>
        <v>#VALUE!</v>
      </c>
      <c r="AD261" s="1364" t="e">
        <f t="shared" si="111"/>
        <v>#VALUE!</v>
      </c>
      <c r="AE261" s="1364" t="e">
        <f t="shared" si="111"/>
        <v>#VALUE!</v>
      </c>
      <c r="AF261" s="1364" t="e">
        <f t="shared" si="111"/>
        <v>#VALUE!</v>
      </c>
      <c r="AG261" s="1364" t="e">
        <f t="shared" si="111"/>
        <v>#VALUE!</v>
      </c>
      <c r="AH261" s="1365" t="s">
        <v>1981</v>
      </c>
      <c r="AI261" s="1363">
        <f>_xlfn.AGGREGATE(9,6,C261:AG261)</f>
        <v>0</v>
      </c>
      <c r="AJ261" s="1353"/>
    </row>
    <row r="262" spans="2:38" s="1350" customFormat="1">
      <c r="B262" s="1374"/>
      <c r="C262" s="1374"/>
      <c r="D262" s="1374"/>
      <c r="E262" s="1374"/>
      <c r="F262" s="1374"/>
      <c r="G262" s="1374"/>
      <c r="H262" s="1374"/>
      <c r="I262" s="1374"/>
      <c r="J262" s="1374"/>
      <c r="K262" s="1374"/>
      <c r="L262" s="1374"/>
      <c r="M262" s="1374"/>
      <c r="N262" s="1374"/>
      <c r="O262" s="1374"/>
      <c r="P262" s="1374"/>
      <c r="Q262" s="1374"/>
      <c r="R262" s="1374"/>
      <c r="S262" s="1374"/>
      <c r="T262" s="1374"/>
      <c r="U262" s="1374"/>
      <c r="V262" s="1374"/>
      <c r="W262" s="1374"/>
      <c r="X262" s="1374"/>
      <c r="Y262" s="1374"/>
      <c r="Z262" s="1374"/>
      <c r="AA262" s="1374"/>
      <c r="AB262" s="1374"/>
      <c r="AC262" s="1374"/>
      <c r="AD262" s="1374"/>
      <c r="AE262" s="1374"/>
      <c r="AF262" s="1374"/>
      <c r="AG262" s="1374"/>
      <c r="AI262" s="1374"/>
      <c r="AL262" s="1373"/>
    </row>
    <row r="263" spans="2:38" hidden="1">
      <c r="C263" s="1317" t="e">
        <f>YEAR(C266)</f>
        <v>#VALUE!</v>
      </c>
      <c r="D263" s="1317" t="e">
        <f>MONTH(C266)</f>
        <v>#VALUE!</v>
      </c>
    </row>
    <row r="264" spans="2:38">
      <c r="B264" s="1322" t="s">
        <v>1940</v>
      </c>
      <c r="C264" s="3679" t="e">
        <f>C266</f>
        <v>#VALUE!</v>
      </c>
      <c r="D264" s="3641"/>
      <c r="E264" s="3641"/>
      <c r="F264" s="3641"/>
      <c r="G264" s="3641"/>
      <c r="H264" s="3641"/>
      <c r="I264" s="3641"/>
      <c r="J264" s="3641"/>
      <c r="K264" s="3641"/>
      <c r="L264" s="3641"/>
      <c r="M264" s="3641"/>
      <c r="N264" s="3641"/>
      <c r="O264" s="3641"/>
      <c r="P264" s="3641"/>
      <c r="Q264" s="3641"/>
      <c r="R264" s="3641"/>
      <c r="S264" s="3641"/>
      <c r="T264" s="3641"/>
      <c r="U264" s="3641"/>
      <c r="V264" s="3641"/>
      <c r="W264" s="3641"/>
      <c r="X264" s="3641"/>
      <c r="Y264" s="3641"/>
      <c r="Z264" s="3641"/>
      <c r="AA264" s="3641"/>
      <c r="AB264" s="3641"/>
      <c r="AC264" s="3641"/>
      <c r="AD264" s="3641"/>
      <c r="AE264" s="3641"/>
      <c r="AF264" s="3641"/>
      <c r="AG264" s="3641"/>
      <c r="AH264" s="3641"/>
      <c r="AI264" s="3642"/>
    </row>
    <row r="265" spans="2:38" hidden="1">
      <c r="B265" s="1367"/>
      <c r="C265" s="1346" t="e">
        <f>DATE($C263,$D263,1)</f>
        <v>#VALUE!</v>
      </c>
      <c r="D265" s="1346" t="e">
        <f t="shared" ref="D265:AG265" si="112">C265+1</f>
        <v>#VALUE!</v>
      </c>
      <c r="E265" s="1346" t="e">
        <f t="shared" si="112"/>
        <v>#VALUE!</v>
      </c>
      <c r="F265" s="1346" t="e">
        <f t="shared" si="112"/>
        <v>#VALUE!</v>
      </c>
      <c r="G265" s="1346" t="e">
        <f t="shared" si="112"/>
        <v>#VALUE!</v>
      </c>
      <c r="H265" s="1346" t="e">
        <f t="shared" si="112"/>
        <v>#VALUE!</v>
      </c>
      <c r="I265" s="1346" t="e">
        <f t="shared" si="112"/>
        <v>#VALUE!</v>
      </c>
      <c r="J265" s="1346" t="e">
        <f t="shared" si="112"/>
        <v>#VALUE!</v>
      </c>
      <c r="K265" s="1346" t="e">
        <f t="shared" si="112"/>
        <v>#VALUE!</v>
      </c>
      <c r="L265" s="1346" t="e">
        <f t="shared" si="112"/>
        <v>#VALUE!</v>
      </c>
      <c r="M265" s="1346" t="e">
        <f t="shared" si="112"/>
        <v>#VALUE!</v>
      </c>
      <c r="N265" s="1346" t="e">
        <f t="shared" si="112"/>
        <v>#VALUE!</v>
      </c>
      <c r="O265" s="1346" t="e">
        <f t="shared" si="112"/>
        <v>#VALUE!</v>
      </c>
      <c r="P265" s="1346" t="e">
        <f t="shared" si="112"/>
        <v>#VALUE!</v>
      </c>
      <c r="Q265" s="1346" t="e">
        <f t="shared" si="112"/>
        <v>#VALUE!</v>
      </c>
      <c r="R265" s="1346" t="e">
        <f t="shared" si="112"/>
        <v>#VALUE!</v>
      </c>
      <c r="S265" s="1346" t="e">
        <f t="shared" si="112"/>
        <v>#VALUE!</v>
      </c>
      <c r="T265" s="1346" t="e">
        <f t="shared" si="112"/>
        <v>#VALUE!</v>
      </c>
      <c r="U265" s="1346" t="e">
        <f t="shared" si="112"/>
        <v>#VALUE!</v>
      </c>
      <c r="V265" s="1346" t="e">
        <f t="shared" si="112"/>
        <v>#VALUE!</v>
      </c>
      <c r="W265" s="1346" t="e">
        <f t="shared" si="112"/>
        <v>#VALUE!</v>
      </c>
      <c r="X265" s="1346" t="e">
        <f t="shared" si="112"/>
        <v>#VALUE!</v>
      </c>
      <c r="Y265" s="1346" t="e">
        <f t="shared" si="112"/>
        <v>#VALUE!</v>
      </c>
      <c r="Z265" s="1346" t="e">
        <f t="shared" si="112"/>
        <v>#VALUE!</v>
      </c>
      <c r="AA265" s="1346" t="e">
        <f t="shared" si="112"/>
        <v>#VALUE!</v>
      </c>
      <c r="AB265" s="1346" t="e">
        <f t="shared" si="112"/>
        <v>#VALUE!</v>
      </c>
      <c r="AC265" s="1346" t="e">
        <f t="shared" si="112"/>
        <v>#VALUE!</v>
      </c>
      <c r="AD265" s="1346" t="e">
        <f t="shared" si="112"/>
        <v>#VALUE!</v>
      </c>
      <c r="AE265" s="1346" t="e">
        <f t="shared" si="112"/>
        <v>#VALUE!</v>
      </c>
      <c r="AF265" s="1346" t="e">
        <f t="shared" si="112"/>
        <v>#VALUE!</v>
      </c>
      <c r="AG265" s="1346" t="e">
        <f t="shared" si="112"/>
        <v>#VALUE!</v>
      </c>
      <c r="AH265" s="1368"/>
      <c r="AI265" s="1369"/>
    </row>
    <row r="266" spans="2:38">
      <c r="B266" s="1370" t="s">
        <v>1944</v>
      </c>
      <c r="C266" s="1371" t="e">
        <f>IF(EDATE(C249,1)&gt;$G$5,"",EDATE(C249,1))</f>
        <v>#VALUE!</v>
      </c>
      <c r="D266" s="1346" t="e">
        <f t="shared" ref="D266:AG266" si="113">IF(D265&gt;$G$5,"",IF(C266=EOMONTH(DATE($C263,$D263,1),0),"",IF(C266="","",C266+1)))</f>
        <v>#VALUE!</v>
      </c>
      <c r="E266" s="1346" t="e">
        <f t="shared" si="113"/>
        <v>#VALUE!</v>
      </c>
      <c r="F266" s="1346" t="e">
        <f t="shared" si="113"/>
        <v>#VALUE!</v>
      </c>
      <c r="G266" s="1346" t="e">
        <f t="shared" si="113"/>
        <v>#VALUE!</v>
      </c>
      <c r="H266" s="1346" t="e">
        <f t="shared" si="113"/>
        <v>#VALUE!</v>
      </c>
      <c r="I266" s="1346" t="e">
        <f t="shared" si="113"/>
        <v>#VALUE!</v>
      </c>
      <c r="J266" s="1346" t="e">
        <f t="shared" si="113"/>
        <v>#VALUE!</v>
      </c>
      <c r="K266" s="1346" t="e">
        <f t="shared" si="113"/>
        <v>#VALUE!</v>
      </c>
      <c r="L266" s="1346" t="e">
        <f t="shared" si="113"/>
        <v>#VALUE!</v>
      </c>
      <c r="M266" s="1346" t="e">
        <f t="shared" si="113"/>
        <v>#VALUE!</v>
      </c>
      <c r="N266" s="1346" t="e">
        <f t="shared" si="113"/>
        <v>#VALUE!</v>
      </c>
      <c r="O266" s="1346" t="e">
        <f t="shared" si="113"/>
        <v>#VALUE!</v>
      </c>
      <c r="P266" s="1346" t="e">
        <f t="shared" si="113"/>
        <v>#VALUE!</v>
      </c>
      <c r="Q266" s="1346" t="e">
        <f t="shared" si="113"/>
        <v>#VALUE!</v>
      </c>
      <c r="R266" s="1346" t="e">
        <f t="shared" si="113"/>
        <v>#VALUE!</v>
      </c>
      <c r="S266" s="1346" t="e">
        <f t="shared" si="113"/>
        <v>#VALUE!</v>
      </c>
      <c r="T266" s="1346" t="e">
        <f t="shared" si="113"/>
        <v>#VALUE!</v>
      </c>
      <c r="U266" s="1346" t="e">
        <f t="shared" si="113"/>
        <v>#VALUE!</v>
      </c>
      <c r="V266" s="1346" t="e">
        <f t="shared" si="113"/>
        <v>#VALUE!</v>
      </c>
      <c r="W266" s="1346" t="e">
        <f t="shared" si="113"/>
        <v>#VALUE!</v>
      </c>
      <c r="X266" s="1346" t="e">
        <f t="shared" si="113"/>
        <v>#VALUE!</v>
      </c>
      <c r="Y266" s="1346" t="e">
        <f t="shared" si="113"/>
        <v>#VALUE!</v>
      </c>
      <c r="Z266" s="1346" t="e">
        <f t="shared" si="113"/>
        <v>#VALUE!</v>
      </c>
      <c r="AA266" s="1346" t="e">
        <f t="shared" si="113"/>
        <v>#VALUE!</v>
      </c>
      <c r="AB266" s="1346" t="e">
        <f t="shared" si="113"/>
        <v>#VALUE!</v>
      </c>
      <c r="AC266" s="1346" t="e">
        <f t="shared" si="113"/>
        <v>#VALUE!</v>
      </c>
      <c r="AD266" s="1346" t="e">
        <f t="shared" si="113"/>
        <v>#VALUE!</v>
      </c>
      <c r="AE266" s="1346" t="e">
        <f t="shared" si="113"/>
        <v>#VALUE!</v>
      </c>
      <c r="AF266" s="1346" t="e">
        <f t="shared" si="113"/>
        <v>#VALUE!</v>
      </c>
      <c r="AG266" s="1346" t="e">
        <f t="shared" si="113"/>
        <v>#VALUE!</v>
      </c>
      <c r="AH266" s="1347" t="s">
        <v>1978</v>
      </c>
      <c r="AI266" s="1348">
        <f>+COUNTIFS(C267:AG267,"土",C268:AG268,"")+COUNTIFS(C267:AG267,"日",C268:AG268,"")</f>
        <v>0</v>
      </c>
    </row>
    <row r="267" spans="2:38" s="1350" customFormat="1">
      <c r="B267" s="1372" t="s">
        <v>820</v>
      </c>
      <c r="C267" s="1349" t="str">
        <f>IFERROR(TEXT(WEEKDAY(+C266),"aaa"),"")</f>
        <v/>
      </c>
      <c r="D267" s="1349" t="str">
        <f t="shared" ref="D267:AG267" si="114">IFERROR(TEXT(WEEKDAY(+D266),"aaa"),"")</f>
        <v/>
      </c>
      <c r="E267" s="1349" t="str">
        <f t="shared" si="114"/>
        <v/>
      </c>
      <c r="F267" s="1349" t="str">
        <f t="shared" si="114"/>
        <v/>
      </c>
      <c r="G267" s="1349" t="str">
        <f t="shared" si="114"/>
        <v/>
      </c>
      <c r="H267" s="1349" t="str">
        <f t="shared" si="114"/>
        <v/>
      </c>
      <c r="I267" s="1349" t="str">
        <f t="shared" si="114"/>
        <v/>
      </c>
      <c r="J267" s="1349" t="str">
        <f t="shared" si="114"/>
        <v/>
      </c>
      <c r="K267" s="1349" t="str">
        <f t="shared" si="114"/>
        <v/>
      </c>
      <c r="L267" s="1349" t="str">
        <f t="shared" si="114"/>
        <v/>
      </c>
      <c r="M267" s="1349" t="str">
        <f t="shared" si="114"/>
        <v/>
      </c>
      <c r="N267" s="1349" t="str">
        <f t="shared" si="114"/>
        <v/>
      </c>
      <c r="O267" s="1349" t="str">
        <f t="shared" si="114"/>
        <v/>
      </c>
      <c r="P267" s="1349" t="str">
        <f t="shared" si="114"/>
        <v/>
      </c>
      <c r="Q267" s="1349" t="str">
        <f t="shared" si="114"/>
        <v/>
      </c>
      <c r="R267" s="1349" t="str">
        <f t="shared" si="114"/>
        <v/>
      </c>
      <c r="S267" s="1349" t="str">
        <f t="shared" si="114"/>
        <v/>
      </c>
      <c r="T267" s="1349" t="str">
        <f t="shared" si="114"/>
        <v/>
      </c>
      <c r="U267" s="1349" t="str">
        <f t="shared" si="114"/>
        <v/>
      </c>
      <c r="V267" s="1349" t="str">
        <f t="shared" si="114"/>
        <v/>
      </c>
      <c r="W267" s="1349" t="str">
        <f t="shared" si="114"/>
        <v/>
      </c>
      <c r="X267" s="1349" t="str">
        <f t="shared" si="114"/>
        <v/>
      </c>
      <c r="Y267" s="1349" t="str">
        <f t="shared" si="114"/>
        <v/>
      </c>
      <c r="Z267" s="1349" t="str">
        <f t="shared" si="114"/>
        <v/>
      </c>
      <c r="AA267" s="1349" t="str">
        <f t="shared" si="114"/>
        <v/>
      </c>
      <c r="AB267" s="1349" t="str">
        <f t="shared" si="114"/>
        <v/>
      </c>
      <c r="AC267" s="1349" t="str">
        <f t="shared" si="114"/>
        <v/>
      </c>
      <c r="AD267" s="1349" t="str">
        <f t="shared" si="114"/>
        <v/>
      </c>
      <c r="AE267" s="1349" t="str">
        <f t="shared" si="114"/>
        <v/>
      </c>
      <c r="AF267" s="1349" t="str">
        <f t="shared" si="114"/>
        <v/>
      </c>
      <c r="AG267" s="1349" t="str">
        <f t="shared" si="114"/>
        <v/>
      </c>
      <c r="AH267" s="1347" t="s">
        <v>1979</v>
      </c>
      <c r="AI267" s="1348">
        <f>+COUNTIF(C268:AG268,"夏休")+COUNTIF(C268:AG268,"冬休")+COUNTIF(C268:AG268,"中止")</f>
        <v>0</v>
      </c>
      <c r="AL267" s="1373"/>
    </row>
    <row r="268" spans="2:38" s="1350" customFormat="1" ht="13.5" customHeight="1">
      <c r="B268" s="3643" t="s">
        <v>1948</v>
      </c>
      <c r="C268" s="3645"/>
      <c r="D268" s="3640"/>
      <c r="E268" s="3640"/>
      <c r="F268" s="3640"/>
      <c r="G268" s="3640"/>
      <c r="H268" s="3640"/>
      <c r="I268" s="3640"/>
      <c r="J268" s="3640"/>
      <c r="K268" s="3640"/>
      <c r="L268" s="3640"/>
      <c r="M268" s="3640"/>
      <c r="N268" s="3640"/>
      <c r="O268" s="3640"/>
      <c r="P268" s="3640"/>
      <c r="Q268" s="3640"/>
      <c r="R268" s="3640"/>
      <c r="S268" s="3640"/>
      <c r="T268" s="3640"/>
      <c r="U268" s="3640"/>
      <c r="V268" s="3640"/>
      <c r="W268" s="3640"/>
      <c r="X268" s="3640"/>
      <c r="Y268" s="3640"/>
      <c r="Z268" s="3640"/>
      <c r="AA268" s="3640"/>
      <c r="AB268" s="3640"/>
      <c r="AC268" s="3640"/>
      <c r="AD268" s="3640"/>
      <c r="AE268" s="3640"/>
      <c r="AF268" s="3640"/>
      <c r="AG268" s="3667"/>
      <c r="AH268" s="1351" t="s">
        <v>821</v>
      </c>
      <c r="AI268" s="1352">
        <f>COUNT(C266:AG266)-AI267</f>
        <v>0</v>
      </c>
      <c r="AL268" s="1373"/>
    </row>
    <row r="269" spans="2:38" s="1350" customFormat="1" ht="13.5" customHeight="1">
      <c r="B269" s="3644"/>
      <c r="C269" s="3645"/>
      <c r="D269" s="3640"/>
      <c r="E269" s="3640"/>
      <c r="F269" s="3640"/>
      <c r="G269" s="3640"/>
      <c r="H269" s="3640"/>
      <c r="I269" s="3640"/>
      <c r="J269" s="3640"/>
      <c r="K269" s="3640"/>
      <c r="L269" s="3640"/>
      <c r="M269" s="3640"/>
      <c r="N269" s="3640"/>
      <c r="O269" s="3640"/>
      <c r="P269" s="3640"/>
      <c r="Q269" s="3640"/>
      <c r="R269" s="3640"/>
      <c r="S269" s="3640"/>
      <c r="T269" s="3640"/>
      <c r="U269" s="3640"/>
      <c r="V269" s="3640"/>
      <c r="W269" s="3640"/>
      <c r="X269" s="3640"/>
      <c r="Y269" s="3640"/>
      <c r="Z269" s="3640"/>
      <c r="AA269" s="3640"/>
      <c r="AB269" s="3640"/>
      <c r="AC269" s="3640"/>
      <c r="AD269" s="3640"/>
      <c r="AE269" s="3640"/>
      <c r="AF269" s="3640"/>
      <c r="AG269" s="3667"/>
      <c r="AH269" s="1351" t="s">
        <v>822</v>
      </c>
      <c r="AI269" s="1352">
        <f>+COUNTIF(C270:AG271,"休")</f>
        <v>0</v>
      </c>
      <c r="AJ269" s="1353" t="e">
        <f>IF(AI270&gt;0.285,"",IF(AI269&lt;AI266,"←計画日数が足りません",""))</f>
        <v>#DIV/0!</v>
      </c>
      <c r="AL269" s="1373"/>
    </row>
    <row r="270" spans="2:38" s="1350" customFormat="1" ht="13.5" customHeight="1">
      <c r="B270" s="3668" t="s">
        <v>815</v>
      </c>
      <c r="C270" s="3669"/>
      <c r="D270" s="3666"/>
      <c r="E270" s="3666"/>
      <c r="F270" s="3666"/>
      <c r="G270" s="3666"/>
      <c r="H270" s="3666"/>
      <c r="I270" s="3666"/>
      <c r="J270" s="3666"/>
      <c r="K270" s="3666"/>
      <c r="L270" s="3666"/>
      <c r="M270" s="3666"/>
      <c r="N270" s="3666"/>
      <c r="O270" s="3666"/>
      <c r="P270" s="3666"/>
      <c r="Q270" s="3666"/>
      <c r="R270" s="3666"/>
      <c r="S270" s="3666"/>
      <c r="T270" s="3666"/>
      <c r="U270" s="3666"/>
      <c r="V270" s="3666"/>
      <c r="W270" s="3666"/>
      <c r="X270" s="3666"/>
      <c r="Y270" s="3666"/>
      <c r="Z270" s="3666"/>
      <c r="AA270" s="3666"/>
      <c r="AB270" s="3666"/>
      <c r="AC270" s="3666"/>
      <c r="AD270" s="3666"/>
      <c r="AE270" s="3666"/>
      <c r="AF270" s="3666"/>
      <c r="AG270" s="3672"/>
      <c r="AH270" s="1351" t="s">
        <v>823</v>
      </c>
      <c r="AI270" s="1354" t="e">
        <f>+AI269/AI268</f>
        <v>#DIV/0!</v>
      </c>
      <c r="AL270" s="1373"/>
    </row>
    <row r="271" spans="2:38" s="1350" customFormat="1">
      <c r="B271" s="3668"/>
      <c r="C271" s="3669"/>
      <c r="D271" s="3666"/>
      <c r="E271" s="3666"/>
      <c r="F271" s="3666"/>
      <c r="G271" s="3666"/>
      <c r="H271" s="3666"/>
      <c r="I271" s="3666"/>
      <c r="J271" s="3666"/>
      <c r="K271" s="3666"/>
      <c r="L271" s="3666"/>
      <c r="M271" s="3666"/>
      <c r="N271" s="3666"/>
      <c r="O271" s="3666"/>
      <c r="P271" s="3666"/>
      <c r="Q271" s="3666"/>
      <c r="R271" s="3666"/>
      <c r="S271" s="3666"/>
      <c r="T271" s="3666"/>
      <c r="U271" s="3666"/>
      <c r="V271" s="3666"/>
      <c r="W271" s="3666"/>
      <c r="X271" s="3666"/>
      <c r="Y271" s="3666"/>
      <c r="Z271" s="3666"/>
      <c r="AA271" s="3666"/>
      <c r="AB271" s="3666"/>
      <c r="AC271" s="3666"/>
      <c r="AD271" s="3666"/>
      <c r="AE271" s="3666"/>
      <c r="AF271" s="3666"/>
      <c r="AG271" s="3672"/>
      <c r="AH271" s="1351" t="s">
        <v>812</v>
      </c>
      <c r="AI271" s="1352">
        <f>+COUNTA(C272:AG273)</f>
        <v>0</v>
      </c>
      <c r="AL271" s="1373"/>
    </row>
    <row r="272" spans="2:38" s="1350" customFormat="1">
      <c r="B272" s="3673" t="s">
        <v>817</v>
      </c>
      <c r="C272" s="3675"/>
      <c r="D272" s="3670"/>
      <c r="E272" s="3670"/>
      <c r="F272" s="3670"/>
      <c r="G272" s="3670"/>
      <c r="H272" s="3670"/>
      <c r="I272" s="3670"/>
      <c r="J272" s="3670"/>
      <c r="K272" s="3670"/>
      <c r="L272" s="3670"/>
      <c r="M272" s="3670"/>
      <c r="N272" s="3670"/>
      <c r="O272" s="3670"/>
      <c r="P272" s="3670"/>
      <c r="Q272" s="3670"/>
      <c r="R272" s="3670"/>
      <c r="S272" s="3670"/>
      <c r="T272" s="3670"/>
      <c r="U272" s="3670"/>
      <c r="V272" s="3670"/>
      <c r="W272" s="3670"/>
      <c r="X272" s="3670"/>
      <c r="Y272" s="3670"/>
      <c r="Z272" s="3670"/>
      <c r="AA272" s="3670"/>
      <c r="AB272" s="3670"/>
      <c r="AC272" s="3670"/>
      <c r="AD272" s="3670"/>
      <c r="AE272" s="3670"/>
      <c r="AF272" s="3670"/>
      <c r="AG272" s="3677"/>
      <c r="AH272" s="1355" t="s">
        <v>824</v>
      </c>
      <c r="AI272" s="1356" t="e">
        <f>+AI271/AI268</f>
        <v>#DIV/0!</v>
      </c>
      <c r="AL272" s="1338">
        <f>+COUNTIF(C270:AG271,"休")</f>
        <v>0</v>
      </c>
    </row>
    <row r="273" spans="2:38" s="1350" customFormat="1">
      <c r="B273" s="3674"/>
      <c r="C273" s="3676"/>
      <c r="D273" s="3671"/>
      <c r="E273" s="3671"/>
      <c r="F273" s="3671"/>
      <c r="G273" s="3671"/>
      <c r="H273" s="3671"/>
      <c r="I273" s="3671"/>
      <c r="J273" s="3671"/>
      <c r="K273" s="3671"/>
      <c r="L273" s="3671"/>
      <c r="M273" s="3671"/>
      <c r="N273" s="3671"/>
      <c r="O273" s="3671"/>
      <c r="P273" s="3671"/>
      <c r="Q273" s="3671"/>
      <c r="R273" s="3671"/>
      <c r="S273" s="3671"/>
      <c r="T273" s="3671"/>
      <c r="U273" s="3671"/>
      <c r="V273" s="3671"/>
      <c r="W273" s="3671"/>
      <c r="X273" s="3671"/>
      <c r="Y273" s="3671"/>
      <c r="Z273" s="3671"/>
      <c r="AA273" s="3671"/>
      <c r="AB273" s="3671"/>
      <c r="AC273" s="3671"/>
      <c r="AD273" s="3671"/>
      <c r="AE273" s="3671"/>
      <c r="AF273" s="3671"/>
      <c r="AG273" s="3678"/>
      <c r="AH273" s="1357" t="s">
        <v>1952</v>
      </c>
      <c r="AI273" s="1358" t="str">
        <f>IF(7&gt;AI268,"対象外",IF(OR(AI271&gt;=AI266,AI272&gt;=0.285),"OK","NG"))</f>
        <v>対象外</v>
      </c>
      <c r="AJ273" s="1353" t="str">
        <f>IF(AI273="対象外","←７日間に満たない期間は達成判定の対象外",IF(AI273="NG","←月単位未達成","←月単位達成"))</f>
        <v>←７日間に満たない期間は達成判定の対象外</v>
      </c>
      <c r="AL273" s="1359" t="str">
        <f>IF(7&gt;AI268,"対象外",IF(AL272&gt;=AI266,"OK","NG"))</f>
        <v>対象外</v>
      </c>
    </row>
    <row r="274" spans="2:38" hidden="1">
      <c r="B274" s="1360" t="s">
        <v>2106</v>
      </c>
      <c r="C274" s="1361" t="e">
        <f t="shared" ref="C274:AG274" si="115">IF(AND(DAY(C266)&gt;=22,DAY(C266)&lt;=28,C267="土"),1,0)</f>
        <v>#VALUE!</v>
      </c>
      <c r="D274" s="1361" t="e">
        <f t="shared" si="115"/>
        <v>#VALUE!</v>
      </c>
      <c r="E274" s="1361" t="e">
        <f t="shared" si="115"/>
        <v>#VALUE!</v>
      </c>
      <c r="F274" s="1361" t="e">
        <f t="shared" si="115"/>
        <v>#VALUE!</v>
      </c>
      <c r="G274" s="1361" t="e">
        <f t="shared" si="115"/>
        <v>#VALUE!</v>
      </c>
      <c r="H274" s="1361" t="e">
        <f t="shared" si="115"/>
        <v>#VALUE!</v>
      </c>
      <c r="I274" s="1361" t="e">
        <f t="shared" si="115"/>
        <v>#VALUE!</v>
      </c>
      <c r="J274" s="1361" t="e">
        <f t="shared" si="115"/>
        <v>#VALUE!</v>
      </c>
      <c r="K274" s="1361" t="e">
        <f t="shared" si="115"/>
        <v>#VALUE!</v>
      </c>
      <c r="L274" s="1361" t="e">
        <f t="shared" si="115"/>
        <v>#VALUE!</v>
      </c>
      <c r="M274" s="1361" t="e">
        <f t="shared" si="115"/>
        <v>#VALUE!</v>
      </c>
      <c r="N274" s="1361" t="e">
        <f t="shared" si="115"/>
        <v>#VALUE!</v>
      </c>
      <c r="O274" s="1361" t="e">
        <f t="shared" si="115"/>
        <v>#VALUE!</v>
      </c>
      <c r="P274" s="1361" t="e">
        <f t="shared" si="115"/>
        <v>#VALUE!</v>
      </c>
      <c r="Q274" s="1361" t="e">
        <f t="shared" si="115"/>
        <v>#VALUE!</v>
      </c>
      <c r="R274" s="1361" t="e">
        <f t="shared" si="115"/>
        <v>#VALUE!</v>
      </c>
      <c r="S274" s="1361" t="e">
        <f t="shared" si="115"/>
        <v>#VALUE!</v>
      </c>
      <c r="T274" s="1361" t="e">
        <f t="shared" si="115"/>
        <v>#VALUE!</v>
      </c>
      <c r="U274" s="1361" t="e">
        <f t="shared" si="115"/>
        <v>#VALUE!</v>
      </c>
      <c r="V274" s="1361" t="e">
        <f t="shared" si="115"/>
        <v>#VALUE!</v>
      </c>
      <c r="W274" s="1361" t="e">
        <f t="shared" si="115"/>
        <v>#VALUE!</v>
      </c>
      <c r="X274" s="1361" t="e">
        <f t="shared" si="115"/>
        <v>#VALUE!</v>
      </c>
      <c r="Y274" s="1361" t="e">
        <f t="shared" si="115"/>
        <v>#VALUE!</v>
      </c>
      <c r="Z274" s="1361" t="e">
        <f t="shared" si="115"/>
        <v>#VALUE!</v>
      </c>
      <c r="AA274" s="1361" t="e">
        <f t="shared" si="115"/>
        <v>#VALUE!</v>
      </c>
      <c r="AB274" s="1361" t="e">
        <f t="shared" si="115"/>
        <v>#VALUE!</v>
      </c>
      <c r="AC274" s="1361" t="e">
        <f t="shared" si="115"/>
        <v>#VALUE!</v>
      </c>
      <c r="AD274" s="1361" t="e">
        <f t="shared" si="115"/>
        <v>#VALUE!</v>
      </c>
      <c r="AE274" s="1361" t="e">
        <f t="shared" si="115"/>
        <v>#VALUE!</v>
      </c>
      <c r="AF274" s="1361" t="e">
        <f t="shared" si="115"/>
        <v>#VALUE!</v>
      </c>
      <c r="AG274" s="1361" t="e">
        <f t="shared" si="115"/>
        <v>#VALUE!</v>
      </c>
      <c r="AH274" s="1362" t="s">
        <v>1980</v>
      </c>
      <c r="AI274" s="1363">
        <f>_xlfn.AGGREGATE(9,6,C274:AG274)</f>
        <v>0</v>
      </c>
      <c r="AJ274" s="1353"/>
    </row>
    <row r="275" spans="2:38" hidden="1">
      <c r="B275" s="1360" t="s">
        <v>2107</v>
      </c>
      <c r="C275" s="1364" t="e">
        <f t="shared" ref="C275:AG275" si="116">IF(AND(DAY(C266)&gt;=22,DAY(C266)&lt;=28,C267="土",OR(C272="休",C272="雨")),1,0)</f>
        <v>#VALUE!</v>
      </c>
      <c r="D275" s="1364" t="e">
        <f t="shared" si="116"/>
        <v>#VALUE!</v>
      </c>
      <c r="E275" s="1364" t="e">
        <f t="shared" si="116"/>
        <v>#VALUE!</v>
      </c>
      <c r="F275" s="1364" t="e">
        <f t="shared" si="116"/>
        <v>#VALUE!</v>
      </c>
      <c r="G275" s="1364" t="e">
        <f t="shared" si="116"/>
        <v>#VALUE!</v>
      </c>
      <c r="H275" s="1364" t="e">
        <f t="shared" si="116"/>
        <v>#VALUE!</v>
      </c>
      <c r="I275" s="1364" t="e">
        <f t="shared" si="116"/>
        <v>#VALUE!</v>
      </c>
      <c r="J275" s="1364" t="e">
        <f t="shared" si="116"/>
        <v>#VALUE!</v>
      </c>
      <c r="K275" s="1364" t="e">
        <f t="shared" si="116"/>
        <v>#VALUE!</v>
      </c>
      <c r="L275" s="1364" t="e">
        <f t="shared" si="116"/>
        <v>#VALUE!</v>
      </c>
      <c r="M275" s="1364" t="e">
        <f t="shared" si="116"/>
        <v>#VALUE!</v>
      </c>
      <c r="N275" s="1364" t="e">
        <f t="shared" si="116"/>
        <v>#VALUE!</v>
      </c>
      <c r="O275" s="1364" t="e">
        <f t="shared" si="116"/>
        <v>#VALUE!</v>
      </c>
      <c r="P275" s="1364" t="e">
        <f t="shared" si="116"/>
        <v>#VALUE!</v>
      </c>
      <c r="Q275" s="1364" t="e">
        <f t="shared" si="116"/>
        <v>#VALUE!</v>
      </c>
      <c r="R275" s="1364" t="e">
        <f t="shared" si="116"/>
        <v>#VALUE!</v>
      </c>
      <c r="S275" s="1364" t="e">
        <f t="shared" si="116"/>
        <v>#VALUE!</v>
      </c>
      <c r="T275" s="1364" t="e">
        <f t="shared" si="116"/>
        <v>#VALUE!</v>
      </c>
      <c r="U275" s="1364" t="e">
        <f t="shared" si="116"/>
        <v>#VALUE!</v>
      </c>
      <c r="V275" s="1364" t="e">
        <f t="shared" si="116"/>
        <v>#VALUE!</v>
      </c>
      <c r="W275" s="1364" t="e">
        <f t="shared" si="116"/>
        <v>#VALUE!</v>
      </c>
      <c r="X275" s="1364" t="e">
        <f t="shared" si="116"/>
        <v>#VALUE!</v>
      </c>
      <c r="Y275" s="1364" t="e">
        <f t="shared" si="116"/>
        <v>#VALUE!</v>
      </c>
      <c r="Z275" s="1364" t="e">
        <f t="shared" si="116"/>
        <v>#VALUE!</v>
      </c>
      <c r="AA275" s="1364" t="e">
        <f t="shared" si="116"/>
        <v>#VALUE!</v>
      </c>
      <c r="AB275" s="1364" t="e">
        <f t="shared" si="116"/>
        <v>#VALUE!</v>
      </c>
      <c r="AC275" s="1364" t="e">
        <f t="shared" si="116"/>
        <v>#VALUE!</v>
      </c>
      <c r="AD275" s="1364" t="e">
        <f t="shared" si="116"/>
        <v>#VALUE!</v>
      </c>
      <c r="AE275" s="1364" t="e">
        <f t="shared" si="116"/>
        <v>#VALUE!</v>
      </c>
      <c r="AF275" s="1364" t="e">
        <f t="shared" si="116"/>
        <v>#VALUE!</v>
      </c>
      <c r="AG275" s="1364" t="e">
        <f t="shared" si="116"/>
        <v>#VALUE!</v>
      </c>
      <c r="AH275" s="1365" t="s">
        <v>1981</v>
      </c>
      <c r="AI275" s="1363">
        <f>_xlfn.AGGREGATE(9,6,C275:AG275)</f>
        <v>0</v>
      </c>
      <c r="AJ275" s="1353"/>
    </row>
    <row r="276" spans="2:38" hidden="1">
      <c r="B276" s="1360" t="s">
        <v>2108</v>
      </c>
      <c r="C276" s="1361" t="e">
        <f>IF(AND(DAY(C266)&gt;=8,DAY(C266)&lt;=14,C267="土"),1,0)</f>
        <v>#VALUE!</v>
      </c>
      <c r="D276" s="1361" t="e">
        <f>IF(AND(DAY(D266)&gt;=8,DAY(D266)&lt;=14,D267="土"),1,0)</f>
        <v>#VALUE!</v>
      </c>
      <c r="E276" s="1361" t="e">
        <f t="shared" ref="E276:AG276" si="117">IF(AND(DAY(E266)&gt;=8,DAY(E266)&lt;=14,E267="土"),1,0)</f>
        <v>#VALUE!</v>
      </c>
      <c r="F276" s="1361" t="e">
        <f t="shared" si="117"/>
        <v>#VALUE!</v>
      </c>
      <c r="G276" s="1361" t="e">
        <f t="shared" si="117"/>
        <v>#VALUE!</v>
      </c>
      <c r="H276" s="1361" t="e">
        <f t="shared" si="117"/>
        <v>#VALUE!</v>
      </c>
      <c r="I276" s="1361" t="e">
        <f t="shared" si="117"/>
        <v>#VALUE!</v>
      </c>
      <c r="J276" s="1361" t="e">
        <f t="shared" si="117"/>
        <v>#VALUE!</v>
      </c>
      <c r="K276" s="1361" t="e">
        <f t="shared" si="117"/>
        <v>#VALUE!</v>
      </c>
      <c r="L276" s="1361" t="e">
        <f t="shared" si="117"/>
        <v>#VALUE!</v>
      </c>
      <c r="M276" s="1361" t="e">
        <f t="shared" si="117"/>
        <v>#VALUE!</v>
      </c>
      <c r="N276" s="1361" t="e">
        <f t="shared" si="117"/>
        <v>#VALUE!</v>
      </c>
      <c r="O276" s="1361" t="e">
        <f t="shared" si="117"/>
        <v>#VALUE!</v>
      </c>
      <c r="P276" s="1361" t="e">
        <f t="shared" si="117"/>
        <v>#VALUE!</v>
      </c>
      <c r="Q276" s="1361" t="e">
        <f t="shared" si="117"/>
        <v>#VALUE!</v>
      </c>
      <c r="R276" s="1361" t="e">
        <f t="shared" si="117"/>
        <v>#VALUE!</v>
      </c>
      <c r="S276" s="1361" t="e">
        <f t="shared" si="117"/>
        <v>#VALUE!</v>
      </c>
      <c r="T276" s="1361" t="e">
        <f t="shared" si="117"/>
        <v>#VALUE!</v>
      </c>
      <c r="U276" s="1361" t="e">
        <f t="shared" si="117"/>
        <v>#VALUE!</v>
      </c>
      <c r="V276" s="1361" t="e">
        <f t="shared" si="117"/>
        <v>#VALUE!</v>
      </c>
      <c r="W276" s="1361" t="e">
        <f t="shared" si="117"/>
        <v>#VALUE!</v>
      </c>
      <c r="X276" s="1361" t="e">
        <f t="shared" si="117"/>
        <v>#VALUE!</v>
      </c>
      <c r="Y276" s="1361" t="e">
        <f t="shared" si="117"/>
        <v>#VALUE!</v>
      </c>
      <c r="Z276" s="1361" t="e">
        <f t="shared" si="117"/>
        <v>#VALUE!</v>
      </c>
      <c r="AA276" s="1361" t="e">
        <f t="shared" si="117"/>
        <v>#VALUE!</v>
      </c>
      <c r="AB276" s="1361" t="e">
        <f t="shared" si="117"/>
        <v>#VALUE!</v>
      </c>
      <c r="AC276" s="1361" t="e">
        <f t="shared" si="117"/>
        <v>#VALUE!</v>
      </c>
      <c r="AD276" s="1361" t="e">
        <f t="shared" si="117"/>
        <v>#VALUE!</v>
      </c>
      <c r="AE276" s="1361" t="e">
        <f t="shared" si="117"/>
        <v>#VALUE!</v>
      </c>
      <c r="AF276" s="1361" t="e">
        <f t="shared" si="117"/>
        <v>#VALUE!</v>
      </c>
      <c r="AG276" s="1361" t="e">
        <f t="shared" si="117"/>
        <v>#VALUE!</v>
      </c>
      <c r="AH276" s="1362" t="s">
        <v>1980</v>
      </c>
      <c r="AI276" s="1363">
        <f>_xlfn.AGGREGATE(9,6,C276:AG276)</f>
        <v>0</v>
      </c>
      <c r="AJ276" s="1353"/>
    </row>
    <row r="277" spans="2:38" hidden="1">
      <c r="B277" s="1360" t="s">
        <v>2109</v>
      </c>
      <c r="C277" s="1364" t="e">
        <f>IF(AND(DAY(C266)&gt;=8,DAY(C266)&lt;=14,C267="土",OR(C272="休",C272="雨")),1,0)</f>
        <v>#VALUE!</v>
      </c>
      <c r="D277" s="1364" t="e">
        <f>IF(AND(DAY(D266)&gt;=8,DAY(D266)&lt;=14,D267="土",OR(D272="休",D272="雨")),1,0)</f>
        <v>#VALUE!</v>
      </c>
      <c r="E277" s="1364" t="e">
        <f t="shared" ref="E277:AG277" si="118">IF(AND(DAY(E266)&gt;=8,DAY(E266)&lt;=14,E267="土",OR(E272="休",E272="雨")),1,0)</f>
        <v>#VALUE!</v>
      </c>
      <c r="F277" s="1364" t="e">
        <f t="shared" si="118"/>
        <v>#VALUE!</v>
      </c>
      <c r="G277" s="1364" t="e">
        <f t="shared" si="118"/>
        <v>#VALUE!</v>
      </c>
      <c r="H277" s="1364" t="e">
        <f t="shared" si="118"/>
        <v>#VALUE!</v>
      </c>
      <c r="I277" s="1364" t="e">
        <f t="shared" si="118"/>
        <v>#VALUE!</v>
      </c>
      <c r="J277" s="1364" t="e">
        <f t="shared" si="118"/>
        <v>#VALUE!</v>
      </c>
      <c r="K277" s="1364" t="e">
        <f t="shared" si="118"/>
        <v>#VALUE!</v>
      </c>
      <c r="L277" s="1364" t="e">
        <f t="shared" si="118"/>
        <v>#VALUE!</v>
      </c>
      <c r="M277" s="1364" t="e">
        <f t="shared" si="118"/>
        <v>#VALUE!</v>
      </c>
      <c r="N277" s="1364" t="e">
        <f t="shared" si="118"/>
        <v>#VALUE!</v>
      </c>
      <c r="O277" s="1364" t="e">
        <f t="shared" si="118"/>
        <v>#VALUE!</v>
      </c>
      <c r="P277" s="1364" t="e">
        <f t="shared" si="118"/>
        <v>#VALUE!</v>
      </c>
      <c r="Q277" s="1364" t="e">
        <f t="shared" si="118"/>
        <v>#VALUE!</v>
      </c>
      <c r="R277" s="1364" t="e">
        <f t="shared" si="118"/>
        <v>#VALUE!</v>
      </c>
      <c r="S277" s="1364" t="e">
        <f t="shared" si="118"/>
        <v>#VALUE!</v>
      </c>
      <c r="T277" s="1364" t="e">
        <f t="shared" si="118"/>
        <v>#VALUE!</v>
      </c>
      <c r="U277" s="1364" t="e">
        <f t="shared" si="118"/>
        <v>#VALUE!</v>
      </c>
      <c r="V277" s="1364" t="e">
        <f t="shared" si="118"/>
        <v>#VALUE!</v>
      </c>
      <c r="W277" s="1364" t="e">
        <f t="shared" si="118"/>
        <v>#VALUE!</v>
      </c>
      <c r="X277" s="1364" t="e">
        <f t="shared" si="118"/>
        <v>#VALUE!</v>
      </c>
      <c r="Y277" s="1364" t="e">
        <f t="shared" si="118"/>
        <v>#VALUE!</v>
      </c>
      <c r="Z277" s="1364" t="e">
        <f t="shared" si="118"/>
        <v>#VALUE!</v>
      </c>
      <c r="AA277" s="1364" t="e">
        <f t="shared" si="118"/>
        <v>#VALUE!</v>
      </c>
      <c r="AB277" s="1364" t="e">
        <f t="shared" si="118"/>
        <v>#VALUE!</v>
      </c>
      <c r="AC277" s="1364" t="e">
        <f t="shared" si="118"/>
        <v>#VALUE!</v>
      </c>
      <c r="AD277" s="1364" t="e">
        <f t="shared" si="118"/>
        <v>#VALUE!</v>
      </c>
      <c r="AE277" s="1364" t="e">
        <f t="shared" si="118"/>
        <v>#VALUE!</v>
      </c>
      <c r="AF277" s="1364" t="e">
        <f t="shared" si="118"/>
        <v>#VALUE!</v>
      </c>
      <c r="AG277" s="1364" t="e">
        <f t="shared" si="118"/>
        <v>#VALUE!</v>
      </c>
      <c r="AH277" s="1365" t="s">
        <v>1981</v>
      </c>
      <c r="AI277" s="1363">
        <f>_xlfn.AGGREGATE(9,6,C277:AG277)</f>
        <v>0</v>
      </c>
      <c r="AJ277" s="1353"/>
    </row>
    <row r="278" spans="2:38" s="1350" customFormat="1">
      <c r="B278" s="1374"/>
      <c r="C278" s="1374"/>
      <c r="D278" s="1374"/>
      <c r="E278" s="1374"/>
      <c r="F278" s="1374"/>
      <c r="G278" s="1374"/>
      <c r="H278" s="1374"/>
      <c r="I278" s="1374"/>
      <c r="J278" s="1374"/>
      <c r="K278" s="1374"/>
      <c r="L278" s="1374"/>
      <c r="M278" s="1374"/>
      <c r="N278" s="1374"/>
      <c r="O278" s="1374"/>
      <c r="P278" s="1374"/>
      <c r="Q278" s="1374"/>
      <c r="R278" s="1374"/>
      <c r="S278" s="1374"/>
      <c r="T278" s="1374"/>
      <c r="U278" s="1374"/>
      <c r="V278" s="1374"/>
      <c r="W278" s="1374"/>
      <c r="X278" s="1374"/>
      <c r="Y278" s="1374"/>
      <c r="Z278" s="1374"/>
      <c r="AA278" s="1374"/>
      <c r="AB278" s="1374"/>
      <c r="AC278" s="1374"/>
      <c r="AD278" s="1374"/>
      <c r="AE278" s="1374"/>
      <c r="AF278" s="1374"/>
      <c r="AG278" s="1374"/>
      <c r="AI278" s="1374"/>
      <c r="AL278" s="1373"/>
    </row>
    <row r="279" spans="2:38" hidden="1">
      <c r="C279" s="1317" t="e">
        <f>YEAR(C282)</f>
        <v>#VALUE!</v>
      </c>
      <c r="D279" s="1317" t="e">
        <f>MONTH(C282)</f>
        <v>#VALUE!</v>
      </c>
    </row>
    <row r="280" spans="2:38">
      <c r="B280" s="1322" t="s">
        <v>1940</v>
      </c>
      <c r="C280" s="3679" t="e">
        <f>C282</f>
        <v>#VALUE!</v>
      </c>
      <c r="D280" s="3641"/>
      <c r="E280" s="3641"/>
      <c r="F280" s="3641"/>
      <c r="G280" s="3641"/>
      <c r="H280" s="3641"/>
      <c r="I280" s="3641"/>
      <c r="J280" s="3641"/>
      <c r="K280" s="3641"/>
      <c r="L280" s="3641"/>
      <c r="M280" s="3641"/>
      <c r="N280" s="3641"/>
      <c r="O280" s="3641"/>
      <c r="P280" s="3641"/>
      <c r="Q280" s="3641"/>
      <c r="R280" s="3641"/>
      <c r="S280" s="3641"/>
      <c r="T280" s="3641"/>
      <c r="U280" s="3641"/>
      <c r="V280" s="3641"/>
      <c r="W280" s="3641"/>
      <c r="X280" s="3641"/>
      <c r="Y280" s="3641"/>
      <c r="Z280" s="3641"/>
      <c r="AA280" s="3641"/>
      <c r="AB280" s="3641"/>
      <c r="AC280" s="3641"/>
      <c r="AD280" s="3641"/>
      <c r="AE280" s="3641"/>
      <c r="AF280" s="3641"/>
      <c r="AG280" s="3641"/>
      <c r="AH280" s="3641"/>
      <c r="AI280" s="3642"/>
    </row>
    <row r="281" spans="2:38" hidden="1">
      <c r="B281" s="1367"/>
      <c r="C281" s="1346" t="e">
        <f>DATE($C279,$D279,1)</f>
        <v>#VALUE!</v>
      </c>
      <c r="D281" s="1346" t="e">
        <f t="shared" ref="D281:AG281" si="119">C281+1</f>
        <v>#VALUE!</v>
      </c>
      <c r="E281" s="1346" t="e">
        <f t="shared" si="119"/>
        <v>#VALUE!</v>
      </c>
      <c r="F281" s="1346" t="e">
        <f t="shared" si="119"/>
        <v>#VALUE!</v>
      </c>
      <c r="G281" s="1346" t="e">
        <f t="shared" si="119"/>
        <v>#VALUE!</v>
      </c>
      <c r="H281" s="1346" t="e">
        <f t="shared" si="119"/>
        <v>#VALUE!</v>
      </c>
      <c r="I281" s="1346" t="e">
        <f t="shared" si="119"/>
        <v>#VALUE!</v>
      </c>
      <c r="J281" s="1346" t="e">
        <f t="shared" si="119"/>
        <v>#VALUE!</v>
      </c>
      <c r="K281" s="1346" t="e">
        <f t="shared" si="119"/>
        <v>#VALUE!</v>
      </c>
      <c r="L281" s="1346" t="e">
        <f t="shared" si="119"/>
        <v>#VALUE!</v>
      </c>
      <c r="M281" s="1346" t="e">
        <f t="shared" si="119"/>
        <v>#VALUE!</v>
      </c>
      <c r="N281" s="1346" t="e">
        <f t="shared" si="119"/>
        <v>#VALUE!</v>
      </c>
      <c r="O281" s="1346" t="e">
        <f t="shared" si="119"/>
        <v>#VALUE!</v>
      </c>
      <c r="P281" s="1346" t="e">
        <f t="shared" si="119"/>
        <v>#VALUE!</v>
      </c>
      <c r="Q281" s="1346" t="e">
        <f t="shared" si="119"/>
        <v>#VALUE!</v>
      </c>
      <c r="R281" s="1346" t="e">
        <f t="shared" si="119"/>
        <v>#VALUE!</v>
      </c>
      <c r="S281" s="1346" t="e">
        <f t="shared" si="119"/>
        <v>#VALUE!</v>
      </c>
      <c r="T281" s="1346" t="e">
        <f t="shared" si="119"/>
        <v>#VALUE!</v>
      </c>
      <c r="U281" s="1346" t="e">
        <f t="shared" si="119"/>
        <v>#VALUE!</v>
      </c>
      <c r="V281" s="1346" t="e">
        <f t="shared" si="119"/>
        <v>#VALUE!</v>
      </c>
      <c r="W281" s="1346" t="e">
        <f t="shared" si="119"/>
        <v>#VALUE!</v>
      </c>
      <c r="X281" s="1346" t="e">
        <f t="shared" si="119"/>
        <v>#VALUE!</v>
      </c>
      <c r="Y281" s="1346" t="e">
        <f t="shared" si="119"/>
        <v>#VALUE!</v>
      </c>
      <c r="Z281" s="1346" t="e">
        <f t="shared" si="119"/>
        <v>#VALUE!</v>
      </c>
      <c r="AA281" s="1346" t="e">
        <f t="shared" si="119"/>
        <v>#VALUE!</v>
      </c>
      <c r="AB281" s="1346" t="e">
        <f t="shared" si="119"/>
        <v>#VALUE!</v>
      </c>
      <c r="AC281" s="1346" t="e">
        <f t="shared" si="119"/>
        <v>#VALUE!</v>
      </c>
      <c r="AD281" s="1346" t="e">
        <f t="shared" si="119"/>
        <v>#VALUE!</v>
      </c>
      <c r="AE281" s="1346" t="e">
        <f t="shared" si="119"/>
        <v>#VALUE!</v>
      </c>
      <c r="AF281" s="1346" t="e">
        <f t="shared" si="119"/>
        <v>#VALUE!</v>
      </c>
      <c r="AG281" s="1346" t="e">
        <f t="shared" si="119"/>
        <v>#VALUE!</v>
      </c>
      <c r="AH281" s="1368"/>
      <c r="AI281" s="1369"/>
    </row>
    <row r="282" spans="2:38">
      <c r="B282" s="1370" t="s">
        <v>1944</v>
      </c>
      <c r="C282" s="1371" t="e">
        <f>IF(EDATE(C265,1)&gt;$G$5,"",EDATE(C265,1))</f>
        <v>#VALUE!</v>
      </c>
      <c r="D282" s="1346" t="e">
        <f t="shared" ref="D282:AG282" si="120">IF(D281&gt;$G$5,"",IF(C282=EOMONTH(DATE($C279,$D279,1),0),"",IF(C282="","",C282+1)))</f>
        <v>#VALUE!</v>
      </c>
      <c r="E282" s="1346" t="e">
        <f t="shared" si="120"/>
        <v>#VALUE!</v>
      </c>
      <c r="F282" s="1346" t="e">
        <f t="shared" si="120"/>
        <v>#VALUE!</v>
      </c>
      <c r="G282" s="1346" t="e">
        <f t="shared" si="120"/>
        <v>#VALUE!</v>
      </c>
      <c r="H282" s="1346" t="e">
        <f t="shared" si="120"/>
        <v>#VALUE!</v>
      </c>
      <c r="I282" s="1346" t="e">
        <f t="shared" si="120"/>
        <v>#VALUE!</v>
      </c>
      <c r="J282" s="1346" t="e">
        <f t="shared" si="120"/>
        <v>#VALUE!</v>
      </c>
      <c r="K282" s="1346" t="e">
        <f t="shared" si="120"/>
        <v>#VALUE!</v>
      </c>
      <c r="L282" s="1346" t="e">
        <f t="shared" si="120"/>
        <v>#VALUE!</v>
      </c>
      <c r="M282" s="1346" t="e">
        <f t="shared" si="120"/>
        <v>#VALUE!</v>
      </c>
      <c r="N282" s="1346" t="e">
        <f t="shared" si="120"/>
        <v>#VALUE!</v>
      </c>
      <c r="O282" s="1346" t="e">
        <f t="shared" si="120"/>
        <v>#VALUE!</v>
      </c>
      <c r="P282" s="1346" t="e">
        <f t="shared" si="120"/>
        <v>#VALUE!</v>
      </c>
      <c r="Q282" s="1346" t="e">
        <f t="shared" si="120"/>
        <v>#VALUE!</v>
      </c>
      <c r="R282" s="1346" t="e">
        <f t="shared" si="120"/>
        <v>#VALUE!</v>
      </c>
      <c r="S282" s="1346" t="e">
        <f t="shared" si="120"/>
        <v>#VALUE!</v>
      </c>
      <c r="T282" s="1346" t="e">
        <f t="shared" si="120"/>
        <v>#VALUE!</v>
      </c>
      <c r="U282" s="1346" t="e">
        <f t="shared" si="120"/>
        <v>#VALUE!</v>
      </c>
      <c r="V282" s="1346" t="e">
        <f t="shared" si="120"/>
        <v>#VALUE!</v>
      </c>
      <c r="W282" s="1346" t="e">
        <f t="shared" si="120"/>
        <v>#VALUE!</v>
      </c>
      <c r="X282" s="1346" t="e">
        <f t="shared" si="120"/>
        <v>#VALUE!</v>
      </c>
      <c r="Y282" s="1346" t="e">
        <f t="shared" si="120"/>
        <v>#VALUE!</v>
      </c>
      <c r="Z282" s="1346" t="e">
        <f t="shared" si="120"/>
        <v>#VALUE!</v>
      </c>
      <c r="AA282" s="1346" t="e">
        <f t="shared" si="120"/>
        <v>#VALUE!</v>
      </c>
      <c r="AB282" s="1346" t="e">
        <f t="shared" si="120"/>
        <v>#VALUE!</v>
      </c>
      <c r="AC282" s="1346" t="e">
        <f t="shared" si="120"/>
        <v>#VALUE!</v>
      </c>
      <c r="AD282" s="1346" t="e">
        <f t="shared" si="120"/>
        <v>#VALUE!</v>
      </c>
      <c r="AE282" s="1346" t="e">
        <f t="shared" si="120"/>
        <v>#VALUE!</v>
      </c>
      <c r="AF282" s="1346" t="e">
        <f t="shared" si="120"/>
        <v>#VALUE!</v>
      </c>
      <c r="AG282" s="1346" t="e">
        <f t="shared" si="120"/>
        <v>#VALUE!</v>
      </c>
      <c r="AH282" s="1347" t="s">
        <v>1978</v>
      </c>
      <c r="AI282" s="1348">
        <f>+COUNTIFS(C283:AG283,"土",C284:AG284,"")+COUNTIFS(C283:AG283,"日",C284:AG284,"")</f>
        <v>0</v>
      </c>
    </row>
    <row r="283" spans="2:38" s="1350" customFormat="1">
      <c r="B283" s="1372" t="s">
        <v>820</v>
      </c>
      <c r="C283" s="1349" t="str">
        <f>IFERROR(TEXT(WEEKDAY(+C282),"aaa"),"")</f>
        <v/>
      </c>
      <c r="D283" s="1349" t="str">
        <f t="shared" ref="D283:AG283" si="121">IFERROR(TEXT(WEEKDAY(+D282),"aaa"),"")</f>
        <v/>
      </c>
      <c r="E283" s="1349" t="str">
        <f t="shared" si="121"/>
        <v/>
      </c>
      <c r="F283" s="1349" t="str">
        <f t="shared" si="121"/>
        <v/>
      </c>
      <c r="G283" s="1349" t="str">
        <f t="shared" si="121"/>
        <v/>
      </c>
      <c r="H283" s="1349" t="str">
        <f t="shared" si="121"/>
        <v/>
      </c>
      <c r="I283" s="1349" t="str">
        <f t="shared" si="121"/>
        <v/>
      </c>
      <c r="J283" s="1349" t="str">
        <f t="shared" si="121"/>
        <v/>
      </c>
      <c r="K283" s="1349" t="str">
        <f t="shared" si="121"/>
        <v/>
      </c>
      <c r="L283" s="1349" t="str">
        <f t="shared" si="121"/>
        <v/>
      </c>
      <c r="M283" s="1349" t="str">
        <f t="shared" si="121"/>
        <v/>
      </c>
      <c r="N283" s="1349" t="str">
        <f t="shared" si="121"/>
        <v/>
      </c>
      <c r="O283" s="1349" t="str">
        <f t="shared" si="121"/>
        <v/>
      </c>
      <c r="P283" s="1349" t="str">
        <f t="shared" si="121"/>
        <v/>
      </c>
      <c r="Q283" s="1349" t="str">
        <f t="shared" si="121"/>
        <v/>
      </c>
      <c r="R283" s="1349" t="str">
        <f t="shared" si="121"/>
        <v/>
      </c>
      <c r="S283" s="1349" t="str">
        <f t="shared" si="121"/>
        <v/>
      </c>
      <c r="T283" s="1349" t="str">
        <f t="shared" si="121"/>
        <v/>
      </c>
      <c r="U283" s="1349" t="str">
        <f t="shared" si="121"/>
        <v/>
      </c>
      <c r="V283" s="1349" t="str">
        <f t="shared" si="121"/>
        <v/>
      </c>
      <c r="W283" s="1349" t="str">
        <f t="shared" si="121"/>
        <v/>
      </c>
      <c r="X283" s="1349" t="str">
        <f t="shared" si="121"/>
        <v/>
      </c>
      <c r="Y283" s="1349" t="str">
        <f t="shared" si="121"/>
        <v/>
      </c>
      <c r="Z283" s="1349" t="str">
        <f t="shared" si="121"/>
        <v/>
      </c>
      <c r="AA283" s="1349" t="str">
        <f t="shared" si="121"/>
        <v/>
      </c>
      <c r="AB283" s="1349" t="str">
        <f t="shared" si="121"/>
        <v/>
      </c>
      <c r="AC283" s="1349" t="str">
        <f t="shared" si="121"/>
        <v/>
      </c>
      <c r="AD283" s="1349" t="str">
        <f t="shared" si="121"/>
        <v/>
      </c>
      <c r="AE283" s="1349" t="str">
        <f t="shared" si="121"/>
        <v/>
      </c>
      <c r="AF283" s="1349" t="str">
        <f t="shared" si="121"/>
        <v/>
      </c>
      <c r="AG283" s="1349" t="str">
        <f t="shared" si="121"/>
        <v/>
      </c>
      <c r="AH283" s="1347" t="s">
        <v>1979</v>
      </c>
      <c r="AI283" s="1348">
        <f>+COUNTIF(C284:AG284,"夏休")+COUNTIF(C284:AG284,"冬休")+COUNTIF(C284:AG284,"中止")</f>
        <v>0</v>
      </c>
      <c r="AL283" s="1373"/>
    </row>
    <row r="284" spans="2:38" s="1350" customFormat="1" ht="13.5" customHeight="1">
      <c r="B284" s="3643" t="s">
        <v>1948</v>
      </c>
      <c r="C284" s="3645"/>
      <c r="D284" s="3640"/>
      <c r="E284" s="3640"/>
      <c r="F284" s="3640"/>
      <c r="G284" s="3640"/>
      <c r="H284" s="3640"/>
      <c r="I284" s="3640"/>
      <c r="J284" s="3640"/>
      <c r="K284" s="3640"/>
      <c r="L284" s="3640"/>
      <c r="M284" s="3640"/>
      <c r="N284" s="3640"/>
      <c r="O284" s="3640"/>
      <c r="P284" s="3640"/>
      <c r="Q284" s="3640"/>
      <c r="R284" s="3640"/>
      <c r="S284" s="3640"/>
      <c r="T284" s="3640"/>
      <c r="U284" s="3640"/>
      <c r="V284" s="3640"/>
      <c r="W284" s="3640"/>
      <c r="X284" s="3640"/>
      <c r="Y284" s="3640"/>
      <c r="Z284" s="3640"/>
      <c r="AA284" s="3640"/>
      <c r="AB284" s="3640"/>
      <c r="AC284" s="3640"/>
      <c r="AD284" s="3640"/>
      <c r="AE284" s="3640"/>
      <c r="AF284" s="3640"/>
      <c r="AG284" s="3667"/>
      <c r="AH284" s="1351" t="s">
        <v>821</v>
      </c>
      <c r="AI284" s="1352">
        <f>COUNT(C282:AG282)-AI283</f>
        <v>0</v>
      </c>
      <c r="AL284" s="1373"/>
    </row>
    <row r="285" spans="2:38" s="1350" customFormat="1" ht="13.5" customHeight="1">
      <c r="B285" s="3644"/>
      <c r="C285" s="3645"/>
      <c r="D285" s="3640"/>
      <c r="E285" s="3640"/>
      <c r="F285" s="3640"/>
      <c r="G285" s="3640"/>
      <c r="H285" s="3640"/>
      <c r="I285" s="3640"/>
      <c r="J285" s="3640"/>
      <c r="K285" s="3640"/>
      <c r="L285" s="3640"/>
      <c r="M285" s="3640"/>
      <c r="N285" s="3640"/>
      <c r="O285" s="3640"/>
      <c r="P285" s="3640"/>
      <c r="Q285" s="3640"/>
      <c r="R285" s="3640"/>
      <c r="S285" s="3640"/>
      <c r="T285" s="3640"/>
      <c r="U285" s="3640"/>
      <c r="V285" s="3640"/>
      <c r="W285" s="3640"/>
      <c r="X285" s="3640"/>
      <c r="Y285" s="3640"/>
      <c r="Z285" s="3640"/>
      <c r="AA285" s="3640"/>
      <c r="AB285" s="3640"/>
      <c r="AC285" s="3640"/>
      <c r="AD285" s="3640"/>
      <c r="AE285" s="3640"/>
      <c r="AF285" s="3640"/>
      <c r="AG285" s="3667"/>
      <c r="AH285" s="1351" t="s">
        <v>822</v>
      </c>
      <c r="AI285" s="1352">
        <f>+COUNTIF(C286:AG287,"休")</f>
        <v>0</v>
      </c>
      <c r="AJ285" s="1353" t="e">
        <f>IF(AI286&gt;0.285,"",IF(AI285&lt;AI282,"←計画日数が足りません",""))</f>
        <v>#DIV/0!</v>
      </c>
      <c r="AL285" s="1373"/>
    </row>
    <row r="286" spans="2:38" s="1350" customFormat="1" ht="13.5" customHeight="1">
      <c r="B286" s="3668" t="s">
        <v>815</v>
      </c>
      <c r="C286" s="3669"/>
      <c r="D286" s="3666"/>
      <c r="E286" s="3666"/>
      <c r="F286" s="3666"/>
      <c r="G286" s="3666"/>
      <c r="H286" s="3666"/>
      <c r="I286" s="3666"/>
      <c r="J286" s="3666"/>
      <c r="K286" s="3666"/>
      <c r="L286" s="3666"/>
      <c r="M286" s="3666"/>
      <c r="N286" s="3666"/>
      <c r="O286" s="3666"/>
      <c r="P286" s="3666"/>
      <c r="Q286" s="3666"/>
      <c r="R286" s="3666"/>
      <c r="S286" s="3666"/>
      <c r="T286" s="3666"/>
      <c r="U286" s="3666"/>
      <c r="V286" s="3666"/>
      <c r="W286" s="3666"/>
      <c r="X286" s="3666"/>
      <c r="Y286" s="3666"/>
      <c r="Z286" s="3666"/>
      <c r="AA286" s="3666"/>
      <c r="AB286" s="3666"/>
      <c r="AC286" s="3666"/>
      <c r="AD286" s="3666"/>
      <c r="AE286" s="3666"/>
      <c r="AF286" s="3666"/>
      <c r="AG286" s="3672"/>
      <c r="AH286" s="1351" t="s">
        <v>823</v>
      </c>
      <c r="AI286" s="1354" t="e">
        <f>+AI285/AI284</f>
        <v>#DIV/0!</v>
      </c>
      <c r="AL286" s="1373"/>
    </row>
    <row r="287" spans="2:38" s="1350" customFormat="1">
      <c r="B287" s="3668"/>
      <c r="C287" s="3669"/>
      <c r="D287" s="3666"/>
      <c r="E287" s="3666"/>
      <c r="F287" s="3666"/>
      <c r="G287" s="3666"/>
      <c r="H287" s="3666"/>
      <c r="I287" s="3666"/>
      <c r="J287" s="3666"/>
      <c r="K287" s="3666"/>
      <c r="L287" s="3666"/>
      <c r="M287" s="3666"/>
      <c r="N287" s="3666"/>
      <c r="O287" s="3666"/>
      <c r="P287" s="3666"/>
      <c r="Q287" s="3666"/>
      <c r="R287" s="3666"/>
      <c r="S287" s="3666"/>
      <c r="T287" s="3666"/>
      <c r="U287" s="3666"/>
      <c r="V287" s="3666"/>
      <c r="W287" s="3666"/>
      <c r="X287" s="3666"/>
      <c r="Y287" s="3666"/>
      <c r="Z287" s="3666"/>
      <c r="AA287" s="3666"/>
      <c r="AB287" s="3666"/>
      <c r="AC287" s="3666"/>
      <c r="AD287" s="3666"/>
      <c r="AE287" s="3666"/>
      <c r="AF287" s="3666"/>
      <c r="AG287" s="3672"/>
      <c r="AH287" s="1351" t="s">
        <v>812</v>
      </c>
      <c r="AI287" s="1352">
        <f>+COUNTA(C288:AG289)</f>
        <v>0</v>
      </c>
      <c r="AL287" s="1373"/>
    </row>
    <row r="288" spans="2:38" s="1350" customFormat="1">
      <c r="B288" s="3673" t="s">
        <v>817</v>
      </c>
      <c r="C288" s="3675"/>
      <c r="D288" s="3670"/>
      <c r="E288" s="3670"/>
      <c r="F288" s="3670"/>
      <c r="G288" s="3670"/>
      <c r="H288" s="3670"/>
      <c r="I288" s="3670"/>
      <c r="J288" s="3670"/>
      <c r="K288" s="3670"/>
      <c r="L288" s="3670"/>
      <c r="M288" s="3670"/>
      <c r="N288" s="3670"/>
      <c r="O288" s="3670"/>
      <c r="P288" s="3670"/>
      <c r="Q288" s="3670"/>
      <c r="R288" s="3670"/>
      <c r="S288" s="3670"/>
      <c r="T288" s="3670"/>
      <c r="U288" s="3670"/>
      <c r="V288" s="3670"/>
      <c r="W288" s="3670"/>
      <c r="X288" s="3670"/>
      <c r="Y288" s="3670"/>
      <c r="Z288" s="3670"/>
      <c r="AA288" s="3670"/>
      <c r="AB288" s="3670"/>
      <c r="AC288" s="3670"/>
      <c r="AD288" s="3670"/>
      <c r="AE288" s="3670"/>
      <c r="AF288" s="3670"/>
      <c r="AG288" s="3677"/>
      <c r="AH288" s="1355" t="s">
        <v>824</v>
      </c>
      <c r="AI288" s="1356" t="e">
        <f>+AI287/AI284</f>
        <v>#DIV/0!</v>
      </c>
      <c r="AL288" s="1338">
        <f>+COUNTIF(C286:AG287,"休")</f>
        <v>0</v>
      </c>
    </row>
    <row r="289" spans="2:38" s="1350" customFormat="1">
      <c r="B289" s="3674"/>
      <c r="C289" s="3676"/>
      <c r="D289" s="3671"/>
      <c r="E289" s="3671"/>
      <c r="F289" s="3671"/>
      <c r="G289" s="3671"/>
      <c r="H289" s="3671"/>
      <c r="I289" s="3671"/>
      <c r="J289" s="3671"/>
      <c r="K289" s="3671"/>
      <c r="L289" s="3671"/>
      <c r="M289" s="3671"/>
      <c r="N289" s="3671"/>
      <c r="O289" s="3671"/>
      <c r="P289" s="3671"/>
      <c r="Q289" s="3671"/>
      <c r="R289" s="3671"/>
      <c r="S289" s="3671"/>
      <c r="T289" s="3671"/>
      <c r="U289" s="3671"/>
      <c r="V289" s="3671"/>
      <c r="W289" s="3671"/>
      <c r="X289" s="3671"/>
      <c r="Y289" s="3671"/>
      <c r="Z289" s="3671"/>
      <c r="AA289" s="3671"/>
      <c r="AB289" s="3671"/>
      <c r="AC289" s="3671"/>
      <c r="AD289" s="3671"/>
      <c r="AE289" s="3671"/>
      <c r="AF289" s="3671"/>
      <c r="AG289" s="3678"/>
      <c r="AH289" s="1357" t="s">
        <v>1952</v>
      </c>
      <c r="AI289" s="1358" t="str">
        <f>IF(7&gt;AI284,"対象外",IF(OR(AI288&gt;=0.285,AI287&gt;=AI282),"OK","NG"))</f>
        <v>対象外</v>
      </c>
      <c r="AJ289" s="1353" t="str">
        <f>IF(AI289="対象外","←７日間に満たない期間は達成判定の対象外",IF(AI289="NG","←月単位未達成","←月単位達成"))</f>
        <v>←７日間に満たない期間は達成判定の対象外</v>
      </c>
      <c r="AL289" s="1359" t="str">
        <f>IF(7&gt;AI284,"対象外",IF(AL288&gt;=AI282,"OK","NG"))</f>
        <v>対象外</v>
      </c>
    </row>
    <row r="290" spans="2:38" hidden="1">
      <c r="B290" s="1360" t="s">
        <v>2106</v>
      </c>
      <c r="C290" s="1361" t="e">
        <f t="shared" ref="C290:AG290" si="122">IF(AND(DAY(C282)&gt;=22,DAY(C282)&lt;=28,C283="土"),1,0)</f>
        <v>#VALUE!</v>
      </c>
      <c r="D290" s="1361" t="e">
        <f t="shared" si="122"/>
        <v>#VALUE!</v>
      </c>
      <c r="E290" s="1361" t="e">
        <f t="shared" si="122"/>
        <v>#VALUE!</v>
      </c>
      <c r="F290" s="1361" t="e">
        <f t="shared" si="122"/>
        <v>#VALUE!</v>
      </c>
      <c r="G290" s="1361" t="e">
        <f t="shared" si="122"/>
        <v>#VALUE!</v>
      </c>
      <c r="H290" s="1361" t="e">
        <f t="shared" si="122"/>
        <v>#VALUE!</v>
      </c>
      <c r="I290" s="1361" t="e">
        <f t="shared" si="122"/>
        <v>#VALUE!</v>
      </c>
      <c r="J290" s="1361" t="e">
        <f t="shared" si="122"/>
        <v>#VALUE!</v>
      </c>
      <c r="K290" s="1361" t="e">
        <f t="shared" si="122"/>
        <v>#VALUE!</v>
      </c>
      <c r="L290" s="1361" t="e">
        <f t="shared" si="122"/>
        <v>#VALUE!</v>
      </c>
      <c r="M290" s="1361" t="e">
        <f t="shared" si="122"/>
        <v>#VALUE!</v>
      </c>
      <c r="N290" s="1361" t="e">
        <f t="shared" si="122"/>
        <v>#VALUE!</v>
      </c>
      <c r="O290" s="1361" t="e">
        <f t="shared" si="122"/>
        <v>#VALUE!</v>
      </c>
      <c r="P290" s="1361" t="e">
        <f t="shared" si="122"/>
        <v>#VALUE!</v>
      </c>
      <c r="Q290" s="1361" t="e">
        <f t="shared" si="122"/>
        <v>#VALUE!</v>
      </c>
      <c r="R290" s="1361" t="e">
        <f t="shared" si="122"/>
        <v>#VALUE!</v>
      </c>
      <c r="S290" s="1361" t="e">
        <f t="shared" si="122"/>
        <v>#VALUE!</v>
      </c>
      <c r="T290" s="1361" t="e">
        <f t="shared" si="122"/>
        <v>#VALUE!</v>
      </c>
      <c r="U290" s="1361" t="e">
        <f t="shared" si="122"/>
        <v>#VALUE!</v>
      </c>
      <c r="V290" s="1361" t="e">
        <f t="shared" si="122"/>
        <v>#VALUE!</v>
      </c>
      <c r="W290" s="1361" t="e">
        <f t="shared" si="122"/>
        <v>#VALUE!</v>
      </c>
      <c r="X290" s="1361" t="e">
        <f t="shared" si="122"/>
        <v>#VALUE!</v>
      </c>
      <c r="Y290" s="1361" t="e">
        <f t="shared" si="122"/>
        <v>#VALUE!</v>
      </c>
      <c r="Z290" s="1361" t="e">
        <f t="shared" si="122"/>
        <v>#VALUE!</v>
      </c>
      <c r="AA290" s="1361" t="e">
        <f t="shared" si="122"/>
        <v>#VALUE!</v>
      </c>
      <c r="AB290" s="1361" t="e">
        <f t="shared" si="122"/>
        <v>#VALUE!</v>
      </c>
      <c r="AC290" s="1361" t="e">
        <f t="shared" si="122"/>
        <v>#VALUE!</v>
      </c>
      <c r="AD290" s="1361" t="e">
        <f t="shared" si="122"/>
        <v>#VALUE!</v>
      </c>
      <c r="AE290" s="1361" t="e">
        <f t="shared" si="122"/>
        <v>#VALUE!</v>
      </c>
      <c r="AF290" s="1361" t="e">
        <f t="shared" si="122"/>
        <v>#VALUE!</v>
      </c>
      <c r="AG290" s="1361" t="e">
        <f t="shared" si="122"/>
        <v>#VALUE!</v>
      </c>
      <c r="AH290" s="1362" t="s">
        <v>1980</v>
      </c>
      <c r="AI290" s="1363">
        <f>_xlfn.AGGREGATE(9,6,C290:AG290)</f>
        <v>0</v>
      </c>
      <c r="AJ290" s="1353"/>
    </row>
    <row r="291" spans="2:38" hidden="1">
      <c r="B291" s="1360" t="s">
        <v>2107</v>
      </c>
      <c r="C291" s="1364" t="e">
        <f t="shared" ref="C291:AG291" si="123">IF(AND(DAY(C282)&gt;=22,DAY(C282)&lt;=28,C283="土",OR(C288="休",C288="雨")),1,0)</f>
        <v>#VALUE!</v>
      </c>
      <c r="D291" s="1364" t="e">
        <f t="shared" si="123"/>
        <v>#VALUE!</v>
      </c>
      <c r="E291" s="1364" t="e">
        <f t="shared" si="123"/>
        <v>#VALUE!</v>
      </c>
      <c r="F291" s="1364" t="e">
        <f t="shared" si="123"/>
        <v>#VALUE!</v>
      </c>
      <c r="G291" s="1364" t="e">
        <f t="shared" si="123"/>
        <v>#VALUE!</v>
      </c>
      <c r="H291" s="1364" t="e">
        <f t="shared" si="123"/>
        <v>#VALUE!</v>
      </c>
      <c r="I291" s="1364" t="e">
        <f t="shared" si="123"/>
        <v>#VALUE!</v>
      </c>
      <c r="J291" s="1364" t="e">
        <f t="shared" si="123"/>
        <v>#VALUE!</v>
      </c>
      <c r="K291" s="1364" t="e">
        <f t="shared" si="123"/>
        <v>#VALUE!</v>
      </c>
      <c r="L291" s="1364" t="e">
        <f t="shared" si="123"/>
        <v>#VALUE!</v>
      </c>
      <c r="M291" s="1364" t="e">
        <f t="shared" si="123"/>
        <v>#VALUE!</v>
      </c>
      <c r="N291" s="1364" t="e">
        <f t="shared" si="123"/>
        <v>#VALUE!</v>
      </c>
      <c r="O291" s="1364" t="e">
        <f t="shared" si="123"/>
        <v>#VALUE!</v>
      </c>
      <c r="P291" s="1364" t="e">
        <f t="shared" si="123"/>
        <v>#VALUE!</v>
      </c>
      <c r="Q291" s="1364" t="e">
        <f t="shared" si="123"/>
        <v>#VALUE!</v>
      </c>
      <c r="R291" s="1364" t="e">
        <f t="shared" si="123"/>
        <v>#VALUE!</v>
      </c>
      <c r="S291" s="1364" t="e">
        <f t="shared" si="123"/>
        <v>#VALUE!</v>
      </c>
      <c r="T291" s="1364" t="e">
        <f t="shared" si="123"/>
        <v>#VALUE!</v>
      </c>
      <c r="U291" s="1364" t="e">
        <f t="shared" si="123"/>
        <v>#VALUE!</v>
      </c>
      <c r="V291" s="1364" t="e">
        <f t="shared" si="123"/>
        <v>#VALUE!</v>
      </c>
      <c r="W291" s="1364" t="e">
        <f t="shared" si="123"/>
        <v>#VALUE!</v>
      </c>
      <c r="X291" s="1364" t="e">
        <f t="shared" si="123"/>
        <v>#VALUE!</v>
      </c>
      <c r="Y291" s="1364" t="e">
        <f t="shared" si="123"/>
        <v>#VALUE!</v>
      </c>
      <c r="Z291" s="1364" t="e">
        <f t="shared" si="123"/>
        <v>#VALUE!</v>
      </c>
      <c r="AA291" s="1364" t="e">
        <f t="shared" si="123"/>
        <v>#VALUE!</v>
      </c>
      <c r="AB291" s="1364" t="e">
        <f t="shared" si="123"/>
        <v>#VALUE!</v>
      </c>
      <c r="AC291" s="1364" t="e">
        <f t="shared" si="123"/>
        <v>#VALUE!</v>
      </c>
      <c r="AD291" s="1364" t="e">
        <f t="shared" si="123"/>
        <v>#VALUE!</v>
      </c>
      <c r="AE291" s="1364" t="e">
        <f t="shared" si="123"/>
        <v>#VALUE!</v>
      </c>
      <c r="AF291" s="1364" t="e">
        <f t="shared" si="123"/>
        <v>#VALUE!</v>
      </c>
      <c r="AG291" s="1364" t="e">
        <f t="shared" si="123"/>
        <v>#VALUE!</v>
      </c>
      <c r="AH291" s="1365" t="s">
        <v>1981</v>
      </c>
      <c r="AI291" s="1363">
        <f>_xlfn.AGGREGATE(9,6,C291:AG291)</f>
        <v>0</v>
      </c>
      <c r="AJ291" s="1353"/>
    </row>
    <row r="292" spans="2:38" hidden="1">
      <c r="B292" s="1360" t="s">
        <v>2108</v>
      </c>
      <c r="C292" s="1361" t="e">
        <f>IF(AND(DAY(C282)&gt;=8,DAY(C282)&lt;=14,C283="土"),1,0)</f>
        <v>#VALUE!</v>
      </c>
      <c r="D292" s="1361" t="e">
        <f>IF(AND(DAY(D282)&gt;=8,DAY(D282)&lt;=14,D283="土"),1,0)</f>
        <v>#VALUE!</v>
      </c>
      <c r="E292" s="1361" t="e">
        <f t="shared" ref="E292:AG292" si="124">IF(AND(DAY(E282)&gt;=8,DAY(E282)&lt;=14,E283="土"),1,0)</f>
        <v>#VALUE!</v>
      </c>
      <c r="F292" s="1361" t="e">
        <f t="shared" si="124"/>
        <v>#VALUE!</v>
      </c>
      <c r="G292" s="1361" t="e">
        <f t="shared" si="124"/>
        <v>#VALUE!</v>
      </c>
      <c r="H292" s="1361" t="e">
        <f t="shared" si="124"/>
        <v>#VALUE!</v>
      </c>
      <c r="I292" s="1361" t="e">
        <f t="shared" si="124"/>
        <v>#VALUE!</v>
      </c>
      <c r="J292" s="1361" t="e">
        <f t="shared" si="124"/>
        <v>#VALUE!</v>
      </c>
      <c r="K292" s="1361" t="e">
        <f t="shared" si="124"/>
        <v>#VALUE!</v>
      </c>
      <c r="L292" s="1361" t="e">
        <f t="shared" si="124"/>
        <v>#VALUE!</v>
      </c>
      <c r="M292" s="1361" t="e">
        <f t="shared" si="124"/>
        <v>#VALUE!</v>
      </c>
      <c r="N292" s="1361" t="e">
        <f t="shared" si="124"/>
        <v>#VALUE!</v>
      </c>
      <c r="O292" s="1361" t="e">
        <f t="shared" si="124"/>
        <v>#VALUE!</v>
      </c>
      <c r="P292" s="1361" t="e">
        <f t="shared" si="124"/>
        <v>#VALUE!</v>
      </c>
      <c r="Q292" s="1361" t="e">
        <f t="shared" si="124"/>
        <v>#VALUE!</v>
      </c>
      <c r="R292" s="1361" t="e">
        <f t="shared" si="124"/>
        <v>#VALUE!</v>
      </c>
      <c r="S292" s="1361" t="e">
        <f t="shared" si="124"/>
        <v>#VALUE!</v>
      </c>
      <c r="T292" s="1361" t="e">
        <f t="shared" si="124"/>
        <v>#VALUE!</v>
      </c>
      <c r="U292" s="1361" t="e">
        <f t="shared" si="124"/>
        <v>#VALUE!</v>
      </c>
      <c r="V292" s="1361" t="e">
        <f t="shared" si="124"/>
        <v>#VALUE!</v>
      </c>
      <c r="W292" s="1361" t="e">
        <f t="shared" si="124"/>
        <v>#VALUE!</v>
      </c>
      <c r="X292" s="1361" t="e">
        <f t="shared" si="124"/>
        <v>#VALUE!</v>
      </c>
      <c r="Y292" s="1361" t="e">
        <f t="shared" si="124"/>
        <v>#VALUE!</v>
      </c>
      <c r="Z292" s="1361" t="e">
        <f t="shared" si="124"/>
        <v>#VALUE!</v>
      </c>
      <c r="AA292" s="1361" t="e">
        <f t="shared" si="124"/>
        <v>#VALUE!</v>
      </c>
      <c r="AB292" s="1361" t="e">
        <f t="shared" si="124"/>
        <v>#VALUE!</v>
      </c>
      <c r="AC292" s="1361" t="e">
        <f t="shared" si="124"/>
        <v>#VALUE!</v>
      </c>
      <c r="AD292" s="1361" t="e">
        <f t="shared" si="124"/>
        <v>#VALUE!</v>
      </c>
      <c r="AE292" s="1361" t="e">
        <f t="shared" si="124"/>
        <v>#VALUE!</v>
      </c>
      <c r="AF292" s="1361" t="e">
        <f t="shared" si="124"/>
        <v>#VALUE!</v>
      </c>
      <c r="AG292" s="1361" t="e">
        <f t="shared" si="124"/>
        <v>#VALUE!</v>
      </c>
      <c r="AH292" s="1362" t="s">
        <v>1980</v>
      </c>
      <c r="AI292" s="1363">
        <f>_xlfn.AGGREGATE(9,6,C292:AG292)</f>
        <v>0</v>
      </c>
      <c r="AJ292" s="1353"/>
    </row>
    <row r="293" spans="2:38" hidden="1">
      <c r="B293" s="1360" t="s">
        <v>2109</v>
      </c>
      <c r="C293" s="1364" t="e">
        <f>IF(AND(DAY(C282)&gt;=8,DAY(C282)&lt;=14,C283="土",OR(C288="休",C288="雨")),1,0)</f>
        <v>#VALUE!</v>
      </c>
      <c r="D293" s="1364" t="e">
        <f>IF(AND(DAY(D282)&gt;=8,DAY(D282)&lt;=14,D283="土",OR(D288="休",D288="雨")),1,0)</f>
        <v>#VALUE!</v>
      </c>
      <c r="E293" s="1364" t="e">
        <f t="shared" ref="E293:AG293" si="125">IF(AND(DAY(E282)&gt;=8,DAY(E282)&lt;=14,E283="土",OR(E288="休",E288="雨")),1,0)</f>
        <v>#VALUE!</v>
      </c>
      <c r="F293" s="1364" t="e">
        <f t="shared" si="125"/>
        <v>#VALUE!</v>
      </c>
      <c r="G293" s="1364" t="e">
        <f t="shared" si="125"/>
        <v>#VALUE!</v>
      </c>
      <c r="H293" s="1364" t="e">
        <f t="shared" si="125"/>
        <v>#VALUE!</v>
      </c>
      <c r="I293" s="1364" t="e">
        <f t="shared" si="125"/>
        <v>#VALUE!</v>
      </c>
      <c r="J293" s="1364" t="e">
        <f t="shared" si="125"/>
        <v>#VALUE!</v>
      </c>
      <c r="K293" s="1364" t="e">
        <f t="shared" si="125"/>
        <v>#VALUE!</v>
      </c>
      <c r="L293" s="1364" t="e">
        <f t="shared" si="125"/>
        <v>#VALUE!</v>
      </c>
      <c r="M293" s="1364" t="e">
        <f t="shared" si="125"/>
        <v>#VALUE!</v>
      </c>
      <c r="N293" s="1364" t="e">
        <f t="shared" si="125"/>
        <v>#VALUE!</v>
      </c>
      <c r="O293" s="1364" t="e">
        <f t="shared" si="125"/>
        <v>#VALUE!</v>
      </c>
      <c r="P293" s="1364" t="e">
        <f t="shared" si="125"/>
        <v>#VALUE!</v>
      </c>
      <c r="Q293" s="1364" t="e">
        <f t="shared" si="125"/>
        <v>#VALUE!</v>
      </c>
      <c r="R293" s="1364" t="e">
        <f t="shared" si="125"/>
        <v>#VALUE!</v>
      </c>
      <c r="S293" s="1364" t="e">
        <f t="shared" si="125"/>
        <v>#VALUE!</v>
      </c>
      <c r="T293" s="1364" t="e">
        <f t="shared" si="125"/>
        <v>#VALUE!</v>
      </c>
      <c r="U293" s="1364" t="e">
        <f t="shared" si="125"/>
        <v>#VALUE!</v>
      </c>
      <c r="V293" s="1364" t="e">
        <f t="shared" si="125"/>
        <v>#VALUE!</v>
      </c>
      <c r="W293" s="1364" t="e">
        <f t="shared" si="125"/>
        <v>#VALUE!</v>
      </c>
      <c r="X293" s="1364" t="e">
        <f t="shared" si="125"/>
        <v>#VALUE!</v>
      </c>
      <c r="Y293" s="1364" t="e">
        <f t="shared" si="125"/>
        <v>#VALUE!</v>
      </c>
      <c r="Z293" s="1364" t="e">
        <f t="shared" si="125"/>
        <v>#VALUE!</v>
      </c>
      <c r="AA293" s="1364" t="e">
        <f t="shared" si="125"/>
        <v>#VALUE!</v>
      </c>
      <c r="AB293" s="1364" t="e">
        <f t="shared" si="125"/>
        <v>#VALUE!</v>
      </c>
      <c r="AC293" s="1364" t="e">
        <f t="shared" si="125"/>
        <v>#VALUE!</v>
      </c>
      <c r="AD293" s="1364" t="e">
        <f t="shared" si="125"/>
        <v>#VALUE!</v>
      </c>
      <c r="AE293" s="1364" t="e">
        <f t="shared" si="125"/>
        <v>#VALUE!</v>
      </c>
      <c r="AF293" s="1364" t="e">
        <f t="shared" si="125"/>
        <v>#VALUE!</v>
      </c>
      <c r="AG293" s="1364" t="e">
        <f t="shared" si="125"/>
        <v>#VALUE!</v>
      </c>
      <c r="AH293" s="1365" t="s">
        <v>1981</v>
      </c>
      <c r="AI293" s="1363">
        <f>_xlfn.AGGREGATE(9,6,C293:AG293)</f>
        <v>0</v>
      </c>
      <c r="AJ293" s="1353"/>
    </row>
    <row r="295" spans="2:38" hidden="1">
      <c r="C295" s="1317" t="e">
        <f>YEAR(C298)</f>
        <v>#VALUE!</v>
      </c>
      <c r="D295" s="1317" t="e">
        <f>MONTH(C298)</f>
        <v>#VALUE!</v>
      </c>
    </row>
    <row r="296" spans="2:38">
      <c r="B296" s="1322" t="s">
        <v>1940</v>
      </c>
      <c r="C296" s="3679" t="e">
        <f>C298</f>
        <v>#VALUE!</v>
      </c>
      <c r="D296" s="3641"/>
      <c r="E296" s="3641"/>
      <c r="F296" s="3641"/>
      <c r="G296" s="3641"/>
      <c r="H296" s="3641"/>
      <c r="I296" s="3641"/>
      <c r="J296" s="3641"/>
      <c r="K296" s="3641"/>
      <c r="L296" s="3641"/>
      <c r="M296" s="3641"/>
      <c r="N296" s="3641"/>
      <c r="O296" s="3641"/>
      <c r="P296" s="3641"/>
      <c r="Q296" s="3641"/>
      <c r="R296" s="3641"/>
      <c r="S296" s="3641"/>
      <c r="T296" s="3641"/>
      <c r="U296" s="3641"/>
      <c r="V296" s="3641"/>
      <c r="W296" s="3641"/>
      <c r="X296" s="3641"/>
      <c r="Y296" s="3641"/>
      <c r="Z296" s="3641"/>
      <c r="AA296" s="3641"/>
      <c r="AB296" s="3641"/>
      <c r="AC296" s="3641"/>
      <c r="AD296" s="3641"/>
      <c r="AE296" s="3641"/>
      <c r="AF296" s="3641"/>
      <c r="AG296" s="3641"/>
      <c r="AH296" s="3641"/>
      <c r="AI296" s="3642"/>
    </row>
    <row r="297" spans="2:38" hidden="1">
      <c r="B297" s="1367"/>
      <c r="C297" s="1346" t="e">
        <f>DATE($C295,$D295,1)</f>
        <v>#VALUE!</v>
      </c>
      <c r="D297" s="1346" t="e">
        <f t="shared" ref="D297:AG297" si="126">C297+1</f>
        <v>#VALUE!</v>
      </c>
      <c r="E297" s="1346" t="e">
        <f t="shared" si="126"/>
        <v>#VALUE!</v>
      </c>
      <c r="F297" s="1346" t="e">
        <f t="shared" si="126"/>
        <v>#VALUE!</v>
      </c>
      <c r="G297" s="1346" t="e">
        <f t="shared" si="126"/>
        <v>#VALUE!</v>
      </c>
      <c r="H297" s="1346" t="e">
        <f t="shared" si="126"/>
        <v>#VALUE!</v>
      </c>
      <c r="I297" s="1346" t="e">
        <f t="shared" si="126"/>
        <v>#VALUE!</v>
      </c>
      <c r="J297" s="1346" t="e">
        <f t="shared" si="126"/>
        <v>#VALUE!</v>
      </c>
      <c r="K297" s="1346" t="e">
        <f t="shared" si="126"/>
        <v>#VALUE!</v>
      </c>
      <c r="L297" s="1346" t="e">
        <f t="shared" si="126"/>
        <v>#VALUE!</v>
      </c>
      <c r="M297" s="1346" t="e">
        <f t="shared" si="126"/>
        <v>#VALUE!</v>
      </c>
      <c r="N297" s="1346" t="e">
        <f t="shared" si="126"/>
        <v>#VALUE!</v>
      </c>
      <c r="O297" s="1346" t="e">
        <f t="shared" si="126"/>
        <v>#VALUE!</v>
      </c>
      <c r="P297" s="1346" t="e">
        <f t="shared" si="126"/>
        <v>#VALUE!</v>
      </c>
      <c r="Q297" s="1346" t="e">
        <f t="shared" si="126"/>
        <v>#VALUE!</v>
      </c>
      <c r="R297" s="1346" t="e">
        <f t="shared" si="126"/>
        <v>#VALUE!</v>
      </c>
      <c r="S297" s="1346" t="e">
        <f t="shared" si="126"/>
        <v>#VALUE!</v>
      </c>
      <c r="T297" s="1346" t="e">
        <f t="shared" si="126"/>
        <v>#VALUE!</v>
      </c>
      <c r="U297" s="1346" t="e">
        <f t="shared" si="126"/>
        <v>#VALUE!</v>
      </c>
      <c r="V297" s="1346" t="e">
        <f t="shared" si="126"/>
        <v>#VALUE!</v>
      </c>
      <c r="W297" s="1346" t="e">
        <f t="shared" si="126"/>
        <v>#VALUE!</v>
      </c>
      <c r="X297" s="1346" t="e">
        <f t="shared" si="126"/>
        <v>#VALUE!</v>
      </c>
      <c r="Y297" s="1346" t="e">
        <f t="shared" si="126"/>
        <v>#VALUE!</v>
      </c>
      <c r="Z297" s="1346" t="e">
        <f t="shared" si="126"/>
        <v>#VALUE!</v>
      </c>
      <c r="AA297" s="1346" t="e">
        <f t="shared" si="126"/>
        <v>#VALUE!</v>
      </c>
      <c r="AB297" s="1346" t="e">
        <f t="shared" si="126"/>
        <v>#VALUE!</v>
      </c>
      <c r="AC297" s="1346" t="e">
        <f t="shared" si="126"/>
        <v>#VALUE!</v>
      </c>
      <c r="AD297" s="1346" t="e">
        <f t="shared" si="126"/>
        <v>#VALUE!</v>
      </c>
      <c r="AE297" s="1346" t="e">
        <f t="shared" si="126"/>
        <v>#VALUE!</v>
      </c>
      <c r="AF297" s="1346" t="e">
        <f t="shared" si="126"/>
        <v>#VALUE!</v>
      </c>
      <c r="AG297" s="1346" t="e">
        <f t="shared" si="126"/>
        <v>#VALUE!</v>
      </c>
      <c r="AH297" s="1368"/>
      <c r="AI297" s="1369"/>
    </row>
    <row r="298" spans="2:38">
      <c r="B298" s="1370" t="s">
        <v>1944</v>
      </c>
      <c r="C298" s="1371" t="e">
        <f>IF(EDATE(C281,1)&gt;$G$5,"",EDATE(C281,1))</f>
        <v>#VALUE!</v>
      </c>
      <c r="D298" s="1346" t="e">
        <f t="shared" ref="D298:AG298" si="127">IF(D297&gt;$G$5,"",IF(C298=EOMONTH(DATE($C295,$D295,1),0),"",IF(C298="","",C298+1)))</f>
        <v>#VALUE!</v>
      </c>
      <c r="E298" s="1346" t="e">
        <f t="shared" si="127"/>
        <v>#VALUE!</v>
      </c>
      <c r="F298" s="1346" t="e">
        <f t="shared" si="127"/>
        <v>#VALUE!</v>
      </c>
      <c r="G298" s="1346" t="e">
        <f t="shared" si="127"/>
        <v>#VALUE!</v>
      </c>
      <c r="H298" s="1346" t="e">
        <f t="shared" si="127"/>
        <v>#VALUE!</v>
      </c>
      <c r="I298" s="1346" t="e">
        <f t="shared" si="127"/>
        <v>#VALUE!</v>
      </c>
      <c r="J298" s="1346" t="e">
        <f t="shared" si="127"/>
        <v>#VALUE!</v>
      </c>
      <c r="K298" s="1346" t="e">
        <f t="shared" si="127"/>
        <v>#VALUE!</v>
      </c>
      <c r="L298" s="1346" t="e">
        <f t="shared" si="127"/>
        <v>#VALUE!</v>
      </c>
      <c r="M298" s="1346" t="e">
        <f t="shared" si="127"/>
        <v>#VALUE!</v>
      </c>
      <c r="N298" s="1346" t="e">
        <f t="shared" si="127"/>
        <v>#VALUE!</v>
      </c>
      <c r="O298" s="1346" t="e">
        <f t="shared" si="127"/>
        <v>#VALUE!</v>
      </c>
      <c r="P298" s="1346" t="e">
        <f t="shared" si="127"/>
        <v>#VALUE!</v>
      </c>
      <c r="Q298" s="1346" t="e">
        <f t="shared" si="127"/>
        <v>#VALUE!</v>
      </c>
      <c r="R298" s="1346" t="e">
        <f t="shared" si="127"/>
        <v>#VALUE!</v>
      </c>
      <c r="S298" s="1346" t="e">
        <f t="shared" si="127"/>
        <v>#VALUE!</v>
      </c>
      <c r="T298" s="1346" t="e">
        <f t="shared" si="127"/>
        <v>#VALUE!</v>
      </c>
      <c r="U298" s="1346" t="e">
        <f t="shared" si="127"/>
        <v>#VALUE!</v>
      </c>
      <c r="V298" s="1346" t="e">
        <f t="shared" si="127"/>
        <v>#VALUE!</v>
      </c>
      <c r="W298" s="1346" t="e">
        <f t="shared" si="127"/>
        <v>#VALUE!</v>
      </c>
      <c r="X298" s="1346" t="e">
        <f t="shared" si="127"/>
        <v>#VALUE!</v>
      </c>
      <c r="Y298" s="1346" t="e">
        <f t="shared" si="127"/>
        <v>#VALUE!</v>
      </c>
      <c r="Z298" s="1346" t="e">
        <f t="shared" si="127"/>
        <v>#VALUE!</v>
      </c>
      <c r="AA298" s="1346" t="e">
        <f t="shared" si="127"/>
        <v>#VALUE!</v>
      </c>
      <c r="AB298" s="1346" t="e">
        <f t="shared" si="127"/>
        <v>#VALUE!</v>
      </c>
      <c r="AC298" s="1346" t="e">
        <f t="shared" si="127"/>
        <v>#VALUE!</v>
      </c>
      <c r="AD298" s="1346" t="e">
        <f t="shared" si="127"/>
        <v>#VALUE!</v>
      </c>
      <c r="AE298" s="1346" t="e">
        <f t="shared" si="127"/>
        <v>#VALUE!</v>
      </c>
      <c r="AF298" s="1346" t="e">
        <f t="shared" si="127"/>
        <v>#VALUE!</v>
      </c>
      <c r="AG298" s="1346" t="e">
        <f t="shared" si="127"/>
        <v>#VALUE!</v>
      </c>
      <c r="AH298" s="1347" t="s">
        <v>1978</v>
      </c>
      <c r="AI298" s="1348">
        <f>+COUNTIFS(C299:AG299,"土",C300:AG300,"")+COUNTIFS(C299:AG299,"日",C300:AG300,"")</f>
        <v>0</v>
      </c>
    </row>
    <row r="299" spans="2:38" s="1350" customFormat="1">
      <c r="B299" s="1372" t="s">
        <v>820</v>
      </c>
      <c r="C299" s="1349" t="str">
        <f>IFERROR(TEXT(WEEKDAY(+C298),"aaa"),"")</f>
        <v/>
      </c>
      <c r="D299" s="1349" t="str">
        <f t="shared" ref="D299:AG299" si="128">IFERROR(TEXT(WEEKDAY(+D298),"aaa"),"")</f>
        <v/>
      </c>
      <c r="E299" s="1349" t="str">
        <f t="shared" si="128"/>
        <v/>
      </c>
      <c r="F299" s="1349" t="str">
        <f t="shared" si="128"/>
        <v/>
      </c>
      <c r="G299" s="1349" t="str">
        <f t="shared" si="128"/>
        <v/>
      </c>
      <c r="H299" s="1349" t="str">
        <f t="shared" si="128"/>
        <v/>
      </c>
      <c r="I299" s="1349" t="str">
        <f t="shared" si="128"/>
        <v/>
      </c>
      <c r="J299" s="1349" t="str">
        <f t="shared" si="128"/>
        <v/>
      </c>
      <c r="K299" s="1349" t="str">
        <f t="shared" si="128"/>
        <v/>
      </c>
      <c r="L299" s="1349" t="str">
        <f t="shared" si="128"/>
        <v/>
      </c>
      <c r="M299" s="1349" t="str">
        <f t="shared" si="128"/>
        <v/>
      </c>
      <c r="N299" s="1349" t="str">
        <f t="shared" si="128"/>
        <v/>
      </c>
      <c r="O299" s="1349" t="str">
        <f t="shared" si="128"/>
        <v/>
      </c>
      <c r="P299" s="1349" t="str">
        <f t="shared" si="128"/>
        <v/>
      </c>
      <c r="Q299" s="1349" t="str">
        <f t="shared" si="128"/>
        <v/>
      </c>
      <c r="R299" s="1349" t="str">
        <f t="shared" si="128"/>
        <v/>
      </c>
      <c r="S299" s="1349" t="str">
        <f t="shared" si="128"/>
        <v/>
      </c>
      <c r="T299" s="1349" t="str">
        <f t="shared" si="128"/>
        <v/>
      </c>
      <c r="U299" s="1349" t="str">
        <f t="shared" si="128"/>
        <v/>
      </c>
      <c r="V299" s="1349" t="str">
        <f t="shared" si="128"/>
        <v/>
      </c>
      <c r="W299" s="1349" t="str">
        <f t="shared" si="128"/>
        <v/>
      </c>
      <c r="X299" s="1349" t="str">
        <f t="shared" si="128"/>
        <v/>
      </c>
      <c r="Y299" s="1349" t="str">
        <f t="shared" si="128"/>
        <v/>
      </c>
      <c r="Z299" s="1349" t="str">
        <f t="shared" si="128"/>
        <v/>
      </c>
      <c r="AA299" s="1349" t="str">
        <f t="shared" si="128"/>
        <v/>
      </c>
      <c r="AB299" s="1349" t="str">
        <f t="shared" si="128"/>
        <v/>
      </c>
      <c r="AC299" s="1349" t="str">
        <f t="shared" si="128"/>
        <v/>
      </c>
      <c r="AD299" s="1349" t="str">
        <f t="shared" si="128"/>
        <v/>
      </c>
      <c r="AE299" s="1349" t="str">
        <f t="shared" si="128"/>
        <v/>
      </c>
      <c r="AF299" s="1349" t="str">
        <f t="shared" si="128"/>
        <v/>
      </c>
      <c r="AG299" s="1349" t="str">
        <f t="shared" si="128"/>
        <v/>
      </c>
      <c r="AH299" s="1347" t="s">
        <v>1979</v>
      </c>
      <c r="AI299" s="1348">
        <f>+COUNTIF(C300:AG300,"夏休")+COUNTIF(C300:AG300,"冬休")+COUNTIF(C300:AG300,"中止")</f>
        <v>0</v>
      </c>
      <c r="AL299" s="1373"/>
    </row>
    <row r="300" spans="2:38" s="1350" customFormat="1" ht="13.5" customHeight="1">
      <c r="B300" s="3643" t="s">
        <v>1948</v>
      </c>
      <c r="C300" s="3645"/>
      <c r="D300" s="3640"/>
      <c r="E300" s="3640"/>
      <c r="F300" s="3640"/>
      <c r="G300" s="3640"/>
      <c r="H300" s="3640"/>
      <c r="I300" s="3640"/>
      <c r="J300" s="3640"/>
      <c r="K300" s="3640"/>
      <c r="L300" s="3640"/>
      <c r="M300" s="3640"/>
      <c r="N300" s="3640"/>
      <c r="O300" s="3640"/>
      <c r="P300" s="3640"/>
      <c r="Q300" s="3640"/>
      <c r="R300" s="3640"/>
      <c r="S300" s="3640"/>
      <c r="T300" s="3640"/>
      <c r="U300" s="3640"/>
      <c r="V300" s="3640"/>
      <c r="W300" s="3640"/>
      <c r="X300" s="3640"/>
      <c r="Y300" s="3640"/>
      <c r="Z300" s="3640"/>
      <c r="AA300" s="3640"/>
      <c r="AB300" s="3640"/>
      <c r="AC300" s="3640"/>
      <c r="AD300" s="3640"/>
      <c r="AE300" s="3640"/>
      <c r="AF300" s="3640"/>
      <c r="AG300" s="3667"/>
      <c r="AH300" s="1351" t="s">
        <v>821</v>
      </c>
      <c r="AI300" s="1352">
        <f>COUNT(C298:AG298)-AI299</f>
        <v>0</v>
      </c>
      <c r="AL300" s="1373"/>
    </row>
    <row r="301" spans="2:38" s="1350" customFormat="1" ht="13.5" customHeight="1">
      <c r="B301" s="3644"/>
      <c r="C301" s="3645"/>
      <c r="D301" s="3640"/>
      <c r="E301" s="3640"/>
      <c r="F301" s="3640"/>
      <c r="G301" s="3640"/>
      <c r="H301" s="3640"/>
      <c r="I301" s="3640"/>
      <c r="J301" s="3640"/>
      <c r="K301" s="3640"/>
      <c r="L301" s="3640"/>
      <c r="M301" s="3640"/>
      <c r="N301" s="3640"/>
      <c r="O301" s="3640"/>
      <c r="P301" s="3640"/>
      <c r="Q301" s="3640"/>
      <c r="R301" s="3640"/>
      <c r="S301" s="3640"/>
      <c r="T301" s="3640"/>
      <c r="U301" s="3640"/>
      <c r="V301" s="3640"/>
      <c r="W301" s="3640"/>
      <c r="X301" s="3640"/>
      <c r="Y301" s="3640"/>
      <c r="Z301" s="3640"/>
      <c r="AA301" s="3640"/>
      <c r="AB301" s="3640"/>
      <c r="AC301" s="3640"/>
      <c r="AD301" s="3640"/>
      <c r="AE301" s="3640"/>
      <c r="AF301" s="3640"/>
      <c r="AG301" s="3667"/>
      <c r="AH301" s="1351" t="s">
        <v>822</v>
      </c>
      <c r="AI301" s="1352">
        <f>+COUNTIF(C302:AG303,"休")</f>
        <v>0</v>
      </c>
      <c r="AJ301" s="1353" t="e">
        <f>IF(AI302&gt;0.285,"",IF(AI301&lt;AI298,"←計画日数が足りません",""))</f>
        <v>#DIV/0!</v>
      </c>
      <c r="AL301" s="1373"/>
    </row>
    <row r="302" spans="2:38" s="1350" customFormat="1" ht="13.5" customHeight="1">
      <c r="B302" s="3668" t="s">
        <v>815</v>
      </c>
      <c r="C302" s="3669"/>
      <c r="D302" s="3666"/>
      <c r="E302" s="3666"/>
      <c r="F302" s="3666"/>
      <c r="G302" s="3666"/>
      <c r="H302" s="3666"/>
      <c r="I302" s="3666"/>
      <c r="J302" s="3666"/>
      <c r="K302" s="3666"/>
      <c r="L302" s="3666"/>
      <c r="M302" s="3666"/>
      <c r="N302" s="3666"/>
      <c r="O302" s="3666"/>
      <c r="P302" s="3666"/>
      <c r="Q302" s="3666"/>
      <c r="R302" s="3666"/>
      <c r="S302" s="3666"/>
      <c r="T302" s="3666"/>
      <c r="U302" s="3666"/>
      <c r="V302" s="3666"/>
      <c r="W302" s="3666"/>
      <c r="X302" s="3666"/>
      <c r="Y302" s="3666"/>
      <c r="Z302" s="3666"/>
      <c r="AA302" s="3666"/>
      <c r="AB302" s="3666"/>
      <c r="AC302" s="3666"/>
      <c r="AD302" s="3666"/>
      <c r="AE302" s="3666"/>
      <c r="AF302" s="3666"/>
      <c r="AG302" s="3672"/>
      <c r="AH302" s="1351" t="s">
        <v>823</v>
      </c>
      <c r="AI302" s="1354" t="e">
        <f>+AI301/AI300</f>
        <v>#DIV/0!</v>
      </c>
      <c r="AL302" s="1373"/>
    </row>
    <row r="303" spans="2:38" s="1350" customFormat="1">
      <c r="B303" s="3668"/>
      <c r="C303" s="3669"/>
      <c r="D303" s="3666"/>
      <c r="E303" s="3666"/>
      <c r="F303" s="3666"/>
      <c r="G303" s="3666"/>
      <c r="H303" s="3666"/>
      <c r="I303" s="3666"/>
      <c r="J303" s="3666"/>
      <c r="K303" s="3666"/>
      <c r="L303" s="3666"/>
      <c r="M303" s="3666"/>
      <c r="N303" s="3666"/>
      <c r="O303" s="3666"/>
      <c r="P303" s="3666"/>
      <c r="Q303" s="3666"/>
      <c r="R303" s="3666"/>
      <c r="S303" s="3666"/>
      <c r="T303" s="3666"/>
      <c r="U303" s="3666"/>
      <c r="V303" s="3666"/>
      <c r="W303" s="3666"/>
      <c r="X303" s="3666"/>
      <c r="Y303" s="3666"/>
      <c r="Z303" s="3666"/>
      <c r="AA303" s="3666"/>
      <c r="AB303" s="3666"/>
      <c r="AC303" s="3666"/>
      <c r="AD303" s="3666"/>
      <c r="AE303" s="3666"/>
      <c r="AF303" s="3666"/>
      <c r="AG303" s="3672"/>
      <c r="AH303" s="1351" t="s">
        <v>812</v>
      </c>
      <c r="AI303" s="1352">
        <f>+COUNTA(C304:AG305)</f>
        <v>0</v>
      </c>
      <c r="AL303" s="1373"/>
    </row>
    <row r="304" spans="2:38" s="1350" customFormat="1">
      <c r="B304" s="3673" t="s">
        <v>817</v>
      </c>
      <c r="C304" s="3675"/>
      <c r="D304" s="3670"/>
      <c r="E304" s="3670"/>
      <c r="F304" s="3670"/>
      <c r="G304" s="3670"/>
      <c r="H304" s="3670"/>
      <c r="I304" s="3670"/>
      <c r="J304" s="3670"/>
      <c r="K304" s="3670"/>
      <c r="L304" s="3670"/>
      <c r="M304" s="3670"/>
      <c r="N304" s="3670"/>
      <c r="O304" s="3670"/>
      <c r="P304" s="3670"/>
      <c r="Q304" s="3670"/>
      <c r="R304" s="3670"/>
      <c r="S304" s="3670"/>
      <c r="T304" s="3670"/>
      <c r="U304" s="3670"/>
      <c r="V304" s="3670"/>
      <c r="W304" s="3670"/>
      <c r="X304" s="3670"/>
      <c r="Y304" s="3670"/>
      <c r="Z304" s="3670"/>
      <c r="AA304" s="3670"/>
      <c r="AB304" s="3670"/>
      <c r="AC304" s="3670"/>
      <c r="AD304" s="3670"/>
      <c r="AE304" s="3670"/>
      <c r="AF304" s="3670"/>
      <c r="AG304" s="3677"/>
      <c r="AH304" s="1355" t="s">
        <v>824</v>
      </c>
      <c r="AI304" s="1356" t="e">
        <f>+AI303/AI300</f>
        <v>#DIV/0!</v>
      </c>
      <c r="AL304" s="1338">
        <f>+COUNTIF(C302:AG303,"休")</f>
        <v>0</v>
      </c>
    </row>
    <row r="305" spans="2:38" s="1350" customFormat="1">
      <c r="B305" s="3674"/>
      <c r="C305" s="3676"/>
      <c r="D305" s="3671"/>
      <c r="E305" s="3671"/>
      <c r="F305" s="3671"/>
      <c r="G305" s="3671"/>
      <c r="H305" s="3671"/>
      <c r="I305" s="3671"/>
      <c r="J305" s="3671"/>
      <c r="K305" s="3671"/>
      <c r="L305" s="3671"/>
      <c r="M305" s="3671"/>
      <c r="N305" s="3671"/>
      <c r="O305" s="3671"/>
      <c r="P305" s="3671"/>
      <c r="Q305" s="3671"/>
      <c r="R305" s="3671"/>
      <c r="S305" s="3671"/>
      <c r="T305" s="3671"/>
      <c r="U305" s="3671"/>
      <c r="V305" s="3671"/>
      <c r="W305" s="3671"/>
      <c r="X305" s="3671"/>
      <c r="Y305" s="3671"/>
      <c r="Z305" s="3671"/>
      <c r="AA305" s="3671"/>
      <c r="AB305" s="3671"/>
      <c r="AC305" s="3671"/>
      <c r="AD305" s="3671"/>
      <c r="AE305" s="3671"/>
      <c r="AF305" s="3671"/>
      <c r="AG305" s="3678"/>
      <c r="AH305" s="1357" t="s">
        <v>1952</v>
      </c>
      <c r="AI305" s="1358" t="str">
        <f>IF(7&gt;AI300,"対象外",IF(OR(AI303&gt;=AI298,AI304&gt;=0.285),"OK","NG"))</f>
        <v>対象外</v>
      </c>
      <c r="AJ305" s="1353" t="str">
        <f>IF(AI305="対象外","←７日間に満たない期間は達成判定の対象外",IF(AI305="NG","←月単位未達成","←月単位達成"))</f>
        <v>←７日間に満たない期間は達成判定の対象外</v>
      </c>
      <c r="AL305" s="1359" t="str">
        <f>IF(7&gt;AI300,"対象外",IF(AL304&gt;=AI298,"OK","NG"))</f>
        <v>対象外</v>
      </c>
    </row>
    <row r="306" spans="2:38" hidden="1">
      <c r="B306" s="1360" t="s">
        <v>2106</v>
      </c>
      <c r="C306" s="1361" t="e">
        <f t="shared" ref="C306:AG306" si="129">IF(AND(DAY(C298)&gt;=22,DAY(C298)&lt;=28,C299="土"),1,0)</f>
        <v>#VALUE!</v>
      </c>
      <c r="D306" s="1361" t="e">
        <f t="shared" si="129"/>
        <v>#VALUE!</v>
      </c>
      <c r="E306" s="1361" t="e">
        <f t="shared" si="129"/>
        <v>#VALUE!</v>
      </c>
      <c r="F306" s="1361" t="e">
        <f t="shared" si="129"/>
        <v>#VALUE!</v>
      </c>
      <c r="G306" s="1361" t="e">
        <f t="shared" si="129"/>
        <v>#VALUE!</v>
      </c>
      <c r="H306" s="1361" t="e">
        <f t="shared" si="129"/>
        <v>#VALUE!</v>
      </c>
      <c r="I306" s="1361" t="e">
        <f t="shared" si="129"/>
        <v>#VALUE!</v>
      </c>
      <c r="J306" s="1361" t="e">
        <f t="shared" si="129"/>
        <v>#VALUE!</v>
      </c>
      <c r="K306" s="1361" t="e">
        <f t="shared" si="129"/>
        <v>#VALUE!</v>
      </c>
      <c r="L306" s="1361" t="e">
        <f t="shared" si="129"/>
        <v>#VALUE!</v>
      </c>
      <c r="M306" s="1361" t="e">
        <f t="shared" si="129"/>
        <v>#VALUE!</v>
      </c>
      <c r="N306" s="1361" t="e">
        <f t="shared" si="129"/>
        <v>#VALUE!</v>
      </c>
      <c r="O306" s="1361" t="e">
        <f t="shared" si="129"/>
        <v>#VALUE!</v>
      </c>
      <c r="P306" s="1361" t="e">
        <f t="shared" si="129"/>
        <v>#VALUE!</v>
      </c>
      <c r="Q306" s="1361" t="e">
        <f t="shared" si="129"/>
        <v>#VALUE!</v>
      </c>
      <c r="R306" s="1361" t="e">
        <f t="shared" si="129"/>
        <v>#VALUE!</v>
      </c>
      <c r="S306" s="1361" t="e">
        <f t="shared" si="129"/>
        <v>#VALUE!</v>
      </c>
      <c r="T306" s="1361" t="e">
        <f t="shared" si="129"/>
        <v>#VALUE!</v>
      </c>
      <c r="U306" s="1361" t="e">
        <f t="shared" si="129"/>
        <v>#VALUE!</v>
      </c>
      <c r="V306" s="1361" t="e">
        <f t="shared" si="129"/>
        <v>#VALUE!</v>
      </c>
      <c r="W306" s="1361" t="e">
        <f t="shared" si="129"/>
        <v>#VALUE!</v>
      </c>
      <c r="X306" s="1361" t="e">
        <f t="shared" si="129"/>
        <v>#VALUE!</v>
      </c>
      <c r="Y306" s="1361" t="e">
        <f t="shared" si="129"/>
        <v>#VALUE!</v>
      </c>
      <c r="Z306" s="1361" t="e">
        <f t="shared" si="129"/>
        <v>#VALUE!</v>
      </c>
      <c r="AA306" s="1361" t="e">
        <f t="shared" si="129"/>
        <v>#VALUE!</v>
      </c>
      <c r="AB306" s="1361" t="e">
        <f t="shared" si="129"/>
        <v>#VALUE!</v>
      </c>
      <c r="AC306" s="1361" t="e">
        <f t="shared" si="129"/>
        <v>#VALUE!</v>
      </c>
      <c r="AD306" s="1361" t="e">
        <f t="shared" si="129"/>
        <v>#VALUE!</v>
      </c>
      <c r="AE306" s="1361" t="e">
        <f t="shared" si="129"/>
        <v>#VALUE!</v>
      </c>
      <c r="AF306" s="1361" t="e">
        <f t="shared" si="129"/>
        <v>#VALUE!</v>
      </c>
      <c r="AG306" s="1361" t="e">
        <f t="shared" si="129"/>
        <v>#VALUE!</v>
      </c>
      <c r="AH306" s="1362" t="s">
        <v>1980</v>
      </c>
      <c r="AI306" s="1363">
        <f>_xlfn.AGGREGATE(9,6,C306:AG306)</f>
        <v>0</v>
      </c>
      <c r="AJ306" s="1353"/>
    </row>
    <row r="307" spans="2:38" hidden="1">
      <c r="B307" s="1360" t="s">
        <v>2107</v>
      </c>
      <c r="C307" s="1364" t="e">
        <f t="shared" ref="C307:AG307" si="130">IF(AND(DAY(C298)&gt;=22,DAY(C298)&lt;=28,C299="土",OR(C304="休",C304="雨")),1,0)</f>
        <v>#VALUE!</v>
      </c>
      <c r="D307" s="1364" t="e">
        <f t="shared" si="130"/>
        <v>#VALUE!</v>
      </c>
      <c r="E307" s="1364" t="e">
        <f t="shared" si="130"/>
        <v>#VALUE!</v>
      </c>
      <c r="F307" s="1364" t="e">
        <f t="shared" si="130"/>
        <v>#VALUE!</v>
      </c>
      <c r="G307" s="1364" t="e">
        <f t="shared" si="130"/>
        <v>#VALUE!</v>
      </c>
      <c r="H307" s="1364" t="e">
        <f t="shared" si="130"/>
        <v>#VALUE!</v>
      </c>
      <c r="I307" s="1364" t="e">
        <f t="shared" si="130"/>
        <v>#VALUE!</v>
      </c>
      <c r="J307" s="1364" t="e">
        <f t="shared" si="130"/>
        <v>#VALUE!</v>
      </c>
      <c r="K307" s="1364" t="e">
        <f t="shared" si="130"/>
        <v>#VALUE!</v>
      </c>
      <c r="L307" s="1364" t="e">
        <f t="shared" si="130"/>
        <v>#VALUE!</v>
      </c>
      <c r="M307" s="1364" t="e">
        <f t="shared" si="130"/>
        <v>#VALUE!</v>
      </c>
      <c r="N307" s="1364" t="e">
        <f t="shared" si="130"/>
        <v>#VALUE!</v>
      </c>
      <c r="O307" s="1364" t="e">
        <f t="shared" si="130"/>
        <v>#VALUE!</v>
      </c>
      <c r="P307" s="1364" t="e">
        <f t="shared" si="130"/>
        <v>#VALUE!</v>
      </c>
      <c r="Q307" s="1364" t="e">
        <f t="shared" si="130"/>
        <v>#VALUE!</v>
      </c>
      <c r="R307" s="1364" t="e">
        <f t="shared" si="130"/>
        <v>#VALUE!</v>
      </c>
      <c r="S307" s="1364" t="e">
        <f t="shared" si="130"/>
        <v>#VALUE!</v>
      </c>
      <c r="T307" s="1364" t="e">
        <f t="shared" si="130"/>
        <v>#VALUE!</v>
      </c>
      <c r="U307" s="1364" t="e">
        <f t="shared" si="130"/>
        <v>#VALUE!</v>
      </c>
      <c r="V307" s="1364" t="e">
        <f t="shared" si="130"/>
        <v>#VALUE!</v>
      </c>
      <c r="W307" s="1364" t="e">
        <f t="shared" si="130"/>
        <v>#VALUE!</v>
      </c>
      <c r="X307" s="1364" t="e">
        <f t="shared" si="130"/>
        <v>#VALUE!</v>
      </c>
      <c r="Y307" s="1364" t="e">
        <f t="shared" si="130"/>
        <v>#VALUE!</v>
      </c>
      <c r="Z307" s="1364" t="e">
        <f t="shared" si="130"/>
        <v>#VALUE!</v>
      </c>
      <c r="AA307" s="1364" t="e">
        <f t="shared" si="130"/>
        <v>#VALUE!</v>
      </c>
      <c r="AB307" s="1364" t="e">
        <f t="shared" si="130"/>
        <v>#VALUE!</v>
      </c>
      <c r="AC307" s="1364" t="e">
        <f t="shared" si="130"/>
        <v>#VALUE!</v>
      </c>
      <c r="AD307" s="1364" t="e">
        <f t="shared" si="130"/>
        <v>#VALUE!</v>
      </c>
      <c r="AE307" s="1364" t="e">
        <f t="shared" si="130"/>
        <v>#VALUE!</v>
      </c>
      <c r="AF307" s="1364" t="e">
        <f t="shared" si="130"/>
        <v>#VALUE!</v>
      </c>
      <c r="AG307" s="1364" t="e">
        <f t="shared" si="130"/>
        <v>#VALUE!</v>
      </c>
      <c r="AH307" s="1365" t="s">
        <v>1981</v>
      </c>
      <c r="AI307" s="1363">
        <f>_xlfn.AGGREGATE(9,6,C307:AG307)</f>
        <v>0</v>
      </c>
      <c r="AJ307" s="1353"/>
    </row>
    <row r="308" spans="2:38" hidden="1">
      <c r="B308" s="1360" t="s">
        <v>2108</v>
      </c>
      <c r="C308" s="1361" t="e">
        <f>IF(AND(DAY(C298)&gt;=8,DAY(C298)&lt;=14,C299="土"),1,0)</f>
        <v>#VALUE!</v>
      </c>
      <c r="D308" s="1361" t="e">
        <f>IF(AND(DAY(D298)&gt;=8,DAY(D298)&lt;=14,D299="土"),1,0)</f>
        <v>#VALUE!</v>
      </c>
      <c r="E308" s="1361" t="e">
        <f t="shared" ref="E308:AG308" si="131">IF(AND(DAY(E298)&gt;=8,DAY(E298)&lt;=14,E299="土"),1,0)</f>
        <v>#VALUE!</v>
      </c>
      <c r="F308" s="1361" t="e">
        <f t="shared" si="131"/>
        <v>#VALUE!</v>
      </c>
      <c r="G308" s="1361" t="e">
        <f t="shared" si="131"/>
        <v>#VALUE!</v>
      </c>
      <c r="H308" s="1361" t="e">
        <f t="shared" si="131"/>
        <v>#VALUE!</v>
      </c>
      <c r="I308" s="1361" t="e">
        <f t="shared" si="131"/>
        <v>#VALUE!</v>
      </c>
      <c r="J308" s="1361" t="e">
        <f t="shared" si="131"/>
        <v>#VALUE!</v>
      </c>
      <c r="K308" s="1361" t="e">
        <f t="shared" si="131"/>
        <v>#VALUE!</v>
      </c>
      <c r="L308" s="1361" t="e">
        <f t="shared" si="131"/>
        <v>#VALUE!</v>
      </c>
      <c r="M308" s="1361" t="e">
        <f t="shared" si="131"/>
        <v>#VALUE!</v>
      </c>
      <c r="N308" s="1361" t="e">
        <f t="shared" si="131"/>
        <v>#VALUE!</v>
      </c>
      <c r="O308" s="1361" t="e">
        <f t="shared" si="131"/>
        <v>#VALUE!</v>
      </c>
      <c r="P308" s="1361" t="e">
        <f t="shared" si="131"/>
        <v>#VALUE!</v>
      </c>
      <c r="Q308" s="1361" t="e">
        <f t="shared" si="131"/>
        <v>#VALUE!</v>
      </c>
      <c r="R308" s="1361" t="e">
        <f t="shared" si="131"/>
        <v>#VALUE!</v>
      </c>
      <c r="S308" s="1361" t="e">
        <f t="shared" si="131"/>
        <v>#VALUE!</v>
      </c>
      <c r="T308" s="1361" t="e">
        <f t="shared" si="131"/>
        <v>#VALUE!</v>
      </c>
      <c r="U308" s="1361" t="e">
        <f t="shared" si="131"/>
        <v>#VALUE!</v>
      </c>
      <c r="V308" s="1361" t="e">
        <f t="shared" si="131"/>
        <v>#VALUE!</v>
      </c>
      <c r="W308" s="1361" t="e">
        <f t="shared" si="131"/>
        <v>#VALUE!</v>
      </c>
      <c r="X308" s="1361" t="e">
        <f t="shared" si="131"/>
        <v>#VALUE!</v>
      </c>
      <c r="Y308" s="1361" t="e">
        <f t="shared" si="131"/>
        <v>#VALUE!</v>
      </c>
      <c r="Z308" s="1361" t="e">
        <f t="shared" si="131"/>
        <v>#VALUE!</v>
      </c>
      <c r="AA308" s="1361" t="e">
        <f t="shared" si="131"/>
        <v>#VALUE!</v>
      </c>
      <c r="AB308" s="1361" t="e">
        <f t="shared" si="131"/>
        <v>#VALUE!</v>
      </c>
      <c r="AC308" s="1361" t="e">
        <f t="shared" si="131"/>
        <v>#VALUE!</v>
      </c>
      <c r="AD308" s="1361" t="e">
        <f t="shared" si="131"/>
        <v>#VALUE!</v>
      </c>
      <c r="AE308" s="1361" t="e">
        <f t="shared" si="131"/>
        <v>#VALUE!</v>
      </c>
      <c r="AF308" s="1361" t="e">
        <f t="shared" si="131"/>
        <v>#VALUE!</v>
      </c>
      <c r="AG308" s="1361" t="e">
        <f t="shared" si="131"/>
        <v>#VALUE!</v>
      </c>
      <c r="AH308" s="1362" t="s">
        <v>1980</v>
      </c>
      <c r="AI308" s="1363">
        <f>_xlfn.AGGREGATE(9,6,C308:AG308)</f>
        <v>0</v>
      </c>
      <c r="AJ308" s="1353"/>
    </row>
    <row r="309" spans="2:38" hidden="1">
      <c r="B309" s="1360" t="s">
        <v>2109</v>
      </c>
      <c r="C309" s="1364" t="e">
        <f>IF(AND(DAY(C298)&gt;=8,DAY(C298)&lt;=14,C299="土",OR(C304="休",C304="雨")),1,0)</f>
        <v>#VALUE!</v>
      </c>
      <c r="D309" s="1364" t="e">
        <f>IF(AND(DAY(D298)&gt;=8,DAY(D298)&lt;=14,D299="土",OR(D304="休",D304="雨")),1,0)</f>
        <v>#VALUE!</v>
      </c>
      <c r="E309" s="1364" t="e">
        <f t="shared" ref="E309:AG309" si="132">IF(AND(DAY(E298)&gt;=8,DAY(E298)&lt;=14,E299="土",OR(E304="休",E304="雨")),1,0)</f>
        <v>#VALUE!</v>
      </c>
      <c r="F309" s="1364" t="e">
        <f t="shared" si="132"/>
        <v>#VALUE!</v>
      </c>
      <c r="G309" s="1364" t="e">
        <f t="shared" si="132"/>
        <v>#VALUE!</v>
      </c>
      <c r="H309" s="1364" t="e">
        <f t="shared" si="132"/>
        <v>#VALUE!</v>
      </c>
      <c r="I309" s="1364" t="e">
        <f t="shared" si="132"/>
        <v>#VALUE!</v>
      </c>
      <c r="J309" s="1364" t="e">
        <f t="shared" si="132"/>
        <v>#VALUE!</v>
      </c>
      <c r="K309" s="1364" t="e">
        <f t="shared" si="132"/>
        <v>#VALUE!</v>
      </c>
      <c r="L309" s="1364" t="e">
        <f t="shared" si="132"/>
        <v>#VALUE!</v>
      </c>
      <c r="M309" s="1364" t="e">
        <f t="shared" si="132"/>
        <v>#VALUE!</v>
      </c>
      <c r="N309" s="1364" t="e">
        <f t="shared" si="132"/>
        <v>#VALUE!</v>
      </c>
      <c r="O309" s="1364" t="e">
        <f t="shared" si="132"/>
        <v>#VALUE!</v>
      </c>
      <c r="P309" s="1364" t="e">
        <f t="shared" si="132"/>
        <v>#VALUE!</v>
      </c>
      <c r="Q309" s="1364" t="e">
        <f t="shared" si="132"/>
        <v>#VALUE!</v>
      </c>
      <c r="R309" s="1364" t="e">
        <f t="shared" si="132"/>
        <v>#VALUE!</v>
      </c>
      <c r="S309" s="1364" t="e">
        <f t="shared" si="132"/>
        <v>#VALUE!</v>
      </c>
      <c r="T309" s="1364" t="e">
        <f t="shared" si="132"/>
        <v>#VALUE!</v>
      </c>
      <c r="U309" s="1364" t="e">
        <f t="shared" si="132"/>
        <v>#VALUE!</v>
      </c>
      <c r="V309" s="1364" t="e">
        <f t="shared" si="132"/>
        <v>#VALUE!</v>
      </c>
      <c r="W309" s="1364" t="e">
        <f t="shared" si="132"/>
        <v>#VALUE!</v>
      </c>
      <c r="X309" s="1364" t="e">
        <f t="shared" si="132"/>
        <v>#VALUE!</v>
      </c>
      <c r="Y309" s="1364" t="e">
        <f t="shared" si="132"/>
        <v>#VALUE!</v>
      </c>
      <c r="Z309" s="1364" t="e">
        <f t="shared" si="132"/>
        <v>#VALUE!</v>
      </c>
      <c r="AA309" s="1364" t="e">
        <f t="shared" si="132"/>
        <v>#VALUE!</v>
      </c>
      <c r="AB309" s="1364" t="e">
        <f t="shared" si="132"/>
        <v>#VALUE!</v>
      </c>
      <c r="AC309" s="1364" t="e">
        <f t="shared" si="132"/>
        <v>#VALUE!</v>
      </c>
      <c r="AD309" s="1364" t="e">
        <f t="shared" si="132"/>
        <v>#VALUE!</v>
      </c>
      <c r="AE309" s="1364" t="e">
        <f t="shared" si="132"/>
        <v>#VALUE!</v>
      </c>
      <c r="AF309" s="1364" t="e">
        <f t="shared" si="132"/>
        <v>#VALUE!</v>
      </c>
      <c r="AG309" s="1364" t="e">
        <f t="shared" si="132"/>
        <v>#VALUE!</v>
      </c>
      <c r="AH309" s="1365" t="s">
        <v>1981</v>
      </c>
      <c r="AI309" s="1363">
        <f>_xlfn.AGGREGATE(9,6,C309:AG309)</f>
        <v>0</v>
      </c>
      <c r="AJ309" s="1353"/>
    </row>
    <row r="311" spans="2:38" hidden="1">
      <c r="C311" s="1317" t="e">
        <f>YEAR(C314)</f>
        <v>#VALUE!</v>
      </c>
      <c r="D311" s="1317" t="e">
        <f>MONTH(C314)</f>
        <v>#VALUE!</v>
      </c>
    </row>
    <row r="312" spans="2:38">
      <c r="B312" s="1322" t="s">
        <v>1940</v>
      </c>
      <c r="C312" s="3679" t="e">
        <f>C314</f>
        <v>#VALUE!</v>
      </c>
      <c r="D312" s="3641"/>
      <c r="E312" s="3641"/>
      <c r="F312" s="3641"/>
      <c r="G312" s="3641"/>
      <c r="H312" s="3641"/>
      <c r="I312" s="3641"/>
      <c r="J312" s="3641"/>
      <c r="K312" s="3641"/>
      <c r="L312" s="3641"/>
      <c r="M312" s="3641"/>
      <c r="N312" s="3641"/>
      <c r="O312" s="3641"/>
      <c r="P312" s="3641"/>
      <c r="Q312" s="3641"/>
      <c r="R312" s="3641"/>
      <c r="S312" s="3641"/>
      <c r="T312" s="3641"/>
      <c r="U312" s="3641"/>
      <c r="V312" s="3641"/>
      <c r="W312" s="3641"/>
      <c r="X312" s="3641"/>
      <c r="Y312" s="3641"/>
      <c r="Z312" s="3641"/>
      <c r="AA312" s="3641"/>
      <c r="AB312" s="3641"/>
      <c r="AC312" s="3641"/>
      <c r="AD312" s="3641"/>
      <c r="AE312" s="3641"/>
      <c r="AF312" s="3641"/>
      <c r="AG312" s="3641"/>
      <c r="AH312" s="3641"/>
      <c r="AI312" s="3642"/>
    </row>
    <row r="313" spans="2:38" hidden="1">
      <c r="B313" s="1367"/>
      <c r="C313" s="1346" t="e">
        <f>DATE($C311,$D311,1)</f>
        <v>#VALUE!</v>
      </c>
      <c r="D313" s="1346" t="e">
        <f t="shared" ref="D313:AG313" si="133">C313+1</f>
        <v>#VALUE!</v>
      </c>
      <c r="E313" s="1346" t="e">
        <f t="shared" si="133"/>
        <v>#VALUE!</v>
      </c>
      <c r="F313" s="1346" t="e">
        <f t="shared" si="133"/>
        <v>#VALUE!</v>
      </c>
      <c r="G313" s="1346" t="e">
        <f t="shared" si="133"/>
        <v>#VALUE!</v>
      </c>
      <c r="H313" s="1346" t="e">
        <f t="shared" si="133"/>
        <v>#VALUE!</v>
      </c>
      <c r="I313" s="1346" t="e">
        <f t="shared" si="133"/>
        <v>#VALUE!</v>
      </c>
      <c r="J313" s="1346" t="e">
        <f t="shared" si="133"/>
        <v>#VALUE!</v>
      </c>
      <c r="K313" s="1346" t="e">
        <f t="shared" si="133"/>
        <v>#VALUE!</v>
      </c>
      <c r="L313" s="1346" t="e">
        <f t="shared" si="133"/>
        <v>#VALUE!</v>
      </c>
      <c r="M313" s="1346" t="e">
        <f t="shared" si="133"/>
        <v>#VALUE!</v>
      </c>
      <c r="N313" s="1346" t="e">
        <f t="shared" si="133"/>
        <v>#VALUE!</v>
      </c>
      <c r="O313" s="1346" t="e">
        <f t="shared" si="133"/>
        <v>#VALUE!</v>
      </c>
      <c r="P313" s="1346" t="e">
        <f t="shared" si="133"/>
        <v>#VALUE!</v>
      </c>
      <c r="Q313" s="1346" t="e">
        <f t="shared" si="133"/>
        <v>#VALUE!</v>
      </c>
      <c r="R313" s="1346" t="e">
        <f t="shared" si="133"/>
        <v>#VALUE!</v>
      </c>
      <c r="S313" s="1346" t="e">
        <f t="shared" si="133"/>
        <v>#VALUE!</v>
      </c>
      <c r="T313" s="1346" t="e">
        <f t="shared" si="133"/>
        <v>#VALUE!</v>
      </c>
      <c r="U313" s="1346" t="e">
        <f t="shared" si="133"/>
        <v>#VALUE!</v>
      </c>
      <c r="V313" s="1346" t="e">
        <f t="shared" si="133"/>
        <v>#VALUE!</v>
      </c>
      <c r="W313" s="1346" t="e">
        <f t="shared" si="133"/>
        <v>#VALUE!</v>
      </c>
      <c r="X313" s="1346" t="e">
        <f t="shared" si="133"/>
        <v>#VALUE!</v>
      </c>
      <c r="Y313" s="1346" t="e">
        <f t="shared" si="133"/>
        <v>#VALUE!</v>
      </c>
      <c r="Z313" s="1346" t="e">
        <f t="shared" si="133"/>
        <v>#VALUE!</v>
      </c>
      <c r="AA313" s="1346" t="e">
        <f t="shared" si="133"/>
        <v>#VALUE!</v>
      </c>
      <c r="AB313" s="1346" t="e">
        <f t="shared" si="133"/>
        <v>#VALUE!</v>
      </c>
      <c r="AC313" s="1346" t="e">
        <f t="shared" si="133"/>
        <v>#VALUE!</v>
      </c>
      <c r="AD313" s="1346" t="e">
        <f t="shared" si="133"/>
        <v>#VALUE!</v>
      </c>
      <c r="AE313" s="1346" t="e">
        <f t="shared" si="133"/>
        <v>#VALUE!</v>
      </c>
      <c r="AF313" s="1346" t="e">
        <f t="shared" si="133"/>
        <v>#VALUE!</v>
      </c>
      <c r="AG313" s="1346" t="e">
        <f t="shared" si="133"/>
        <v>#VALUE!</v>
      </c>
      <c r="AH313" s="1368"/>
      <c r="AI313" s="1369"/>
    </row>
    <row r="314" spans="2:38">
      <c r="B314" s="1370" t="s">
        <v>1944</v>
      </c>
      <c r="C314" s="1371" t="e">
        <f>IF(EDATE(C297,1)&gt;$G$5,"",EDATE(C297,1))</f>
        <v>#VALUE!</v>
      </c>
      <c r="D314" s="1346" t="e">
        <f t="shared" ref="D314:AG314" si="134">IF(D313&gt;$G$5,"",IF(C314=EOMONTH(DATE($C311,$D311,1),0),"",IF(C314="","",C314+1)))</f>
        <v>#VALUE!</v>
      </c>
      <c r="E314" s="1346" t="e">
        <f t="shared" si="134"/>
        <v>#VALUE!</v>
      </c>
      <c r="F314" s="1346" t="e">
        <f t="shared" si="134"/>
        <v>#VALUE!</v>
      </c>
      <c r="G314" s="1346" t="e">
        <f t="shared" si="134"/>
        <v>#VALUE!</v>
      </c>
      <c r="H314" s="1346" t="e">
        <f t="shared" si="134"/>
        <v>#VALUE!</v>
      </c>
      <c r="I314" s="1346" t="e">
        <f t="shared" si="134"/>
        <v>#VALUE!</v>
      </c>
      <c r="J314" s="1346" t="e">
        <f t="shared" si="134"/>
        <v>#VALUE!</v>
      </c>
      <c r="K314" s="1346" t="e">
        <f t="shared" si="134"/>
        <v>#VALUE!</v>
      </c>
      <c r="L314" s="1346" t="e">
        <f t="shared" si="134"/>
        <v>#VALUE!</v>
      </c>
      <c r="M314" s="1346" t="e">
        <f t="shared" si="134"/>
        <v>#VALUE!</v>
      </c>
      <c r="N314" s="1346" t="e">
        <f t="shared" si="134"/>
        <v>#VALUE!</v>
      </c>
      <c r="O314" s="1346" t="e">
        <f t="shared" si="134"/>
        <v>#VALUE!</v>
      </c>
      <c r="P314" s="1346" t="e">
        <f t="shared" si="134"/>
        <v>#VALUE!</v>
      </c>
      <c r="Q314" s="1346" t="e">
        <f t="shared" si="134"/>
        <v>#VALUE!</v>
      </c>
      <c r="R314" s="1346" t="e">
        <f t="shared" si="134"/>
        <v>#VALUE!</v>
      </c>
      <c r="S314" s="1346" t="e">
        <f t="shared" si="134"/>
        <v>#VALUE!</v>
      </c>
      <c r="T314" s="1346" t="e">
        <f t="shared" si="134"/>
        <v>#VALUE!</v>
      </c>
      <c r="U314" s="1346" t="e">
        <f t="shared" si="134"/>
        <v>#VALUE!</v>
      </c>
      <c r="V314" s="1346" t="e">
        <f t="shared" si="134"/>
        <v>#VALUE!</v>
      </c>
      <c r="W314" s="1346" t="e">
        <f t="shared" si="134"/>
        <v>#VALUE!</v>
      </c>
      <c r="X314" s="1346" t="e">
        <f t="shared" si="134"/>
        <v>#VALUE!</v>
      </c>
      <c r="Y314" s="1346" t="e">
        <f t="shared" si="134"/>
        <v>#VALUE!</v>
      </c>
      <c r="Z314" s="1346" t="e">
        <f t="shared" si="134"/>
        <v>#VALUE!</v>
      </c>
      <c r="AA314" s="1346" t="e">
        <f t="shared" si="134"/>
        <v>#VALUE!</v>
      </c>
      <c r="AB314" s="1346" t="e">
        <f t="shared" si="134"/>
        <v>#VALUE!</v>
      </c>
      <c r="AC314" s="1346" t="e">
        <f t="shared" si="134"/>
        <v>#VALUE!</v>
      </c>
      <c r="AD314" s="1346" t="e">
        <f t="shared" si="134"/>
        <v>#VALUE!</v>
      </c>
      <c r="AE314" s="1346" t="e">
        <f t="shared" si="134"/>
        <v>#VALUE!</v>
      </c>
      <c r="AF314" s="1346" t="e">
        <f t="shared" si="134"/>
        <v>#VALUE!</v>
      </c>
      <c r="AG314" s="1346" t="e">
        <f t="shared" si="134"/>
        <v>#VALUE!</v>
      </c>
      <c r="AH314" s="1347" t="s">
        <v>1978</v>
      </c>
      <c r="AI314" s="1348">
        <f>+COUNTIFS(C315:AG315,"土",C316:AG316,"")+COUNTIFS(C315:AG315,"日",C316:AG316,"")</f>
        <v>0</v>
      </c>
    </row>
    <row r="315" spans="2:38" s="1350" customFormat="1">
      <c r="B315" s="1372" t="s">
        <v>820</v>
      </c>
      <c r="C315" s="1349" t="str">
        <f>IFERROR(TEXT(WEEKDAY(+C314),"aaa"),"")</f>
        <v/>
      </c>
      <c r="D315" s="1349" t="str">
        <f t="shared" ref="D315:AG315" si="135">IFERROR(TEXT(WEEKDAY(+D314),"aaa"),"")</f>
        <v/>
      </c>
      <c r="E315" s="1349" t="str">
        <f t="shared" si="135"/>
        <v/>
      </c>
      <c r="F315" s="1349" t="str">
        <f t="shared" si="135"/>
        <v/>
      </c>
      <c r="G315" s="1349" t="str">
        <f t="shared" si="135"/>
        <v/>
      </c>
      <c r="H315" s="1349" t="str">
        <f t="shared" si="135"/>
        <v/>
      </c>
      <c r="I315" s="1349" t="str">
        <f t="shared" si="135"/>
        <v/>
      </c>
      <c r="J315" s="1349" t="str">
        <f t="shared" si="135"/>
        <v/>
      </c>
      <c r="K315" s="1349" t="str">
        <f t="shared" si="135"/>
        <v/>
      </c>
      <c r="L315" s="1349" t="str">
        <f t="shared" si="135"/>
        <v/>
      </c>
      <c r="M315" s="1349" t="str">
        <f t="shared" si="135"/>
        <v/>
      </c>
      <c r="N315" s="1349" t="str">
        <f t="shared" si="135"/>
        <v/>
      </c>
      <c r="O315" s="1349" t="str">
        <f t="shared" si="135"/>
        <v/>
      </c>
      <c r="P315" s="1349" t="str">
        <f t="shared" si="135"/>
        <v/>
      </c>
      <c r="Q315" s="1349" t="str">
        <f t="shared" si="135"/>
        <v/>
      </c>
      <c r="R315" s="1349" t="str">
        <f t="shared" si="135"/>
        <v/>
      </c>
      <c r="S315" s="1349" t="str">
        <f t="shared" si="135"/>
        <v/>
      </c>
      <c r="T315" s="1349" t="str">
        <f t="shared" si="135"/>
        <v/>
      </c>
      <c r="U315" s="1349" t="str">
        <f t="shared" si="135"/>
        <v/>
      </c>
      <c r="V315" s="1349" t="str">
        <f t="shared" si="135"/>
        <v/>
      </c>
      <c r="W315" s="1349" t="str">
        <f t="shared" si="135"/>
        <v/>
      </c>
      <c r="X315" s="1349" t="str">
        <f t="shared" si="135"/>
        <v/>
      </c>
      <c r="Y315" s="1349" t="str">
        <f t="shared" si="135"/>
        <v/>
      </c>
      <c r="Z315" s="1349" t="str">
        <f t="shared" si="135"/>
        <v/>
      </c>
      <c r="AA315" s="1349" t="str">
        <f t="shared" si="135"/>
        <v/>
      </c>
      <c r="AB315" s="1349" t="str">
        <f t="shared" si="135"/>
        <v/>
      </c>
      <c r="AC315" s="1349" t="str">
        <f t="shared" si="135"/>
        <v/>
      </c>
      <c r="AD315" s="1349" t="str">
        <f t="shared" si="135"/>
        <v/>
      </c>
      <c r="AE315" s="1349" t="str">
        <f t="shared" si="135"/>
        <v/>
      </c>
      <c r="AF315" s="1349" t="str">
        <f t="shared" si="135"/>
        <v/>
      </c>
      <c r="AG315" s="1349" t="str">
        <f t="shared" si="135"/>
        <v/>
      </c>
      <c r="AH315" s="1347" t="s">
        <v>1979</v>
      </c>
      <c r="AI315" s="1348">
        <f>+COUNTIF(C316:AG316,"夏休")+COUNTIF(C316:AG316,"冬休")+COUNTIF(C316:AG316,"中止")</f>
        <v>0</v>
      </c>
      <c r="AL315" s="1373"/>
    </row>
    <row r="316" spans="2:38" s="1350" customFormat="1" ht="13.5" customHeight="1">
      <c r="B316" s="3643" t="s">
        <v>1948</v>
      </c>
      <c r="C316" s="3645"/>
      <c r="D316" s="3640"/>
      <c r="E316" s="3640"/>
      <c r="F316" s="3640"/>
      <c r="G316" s="3640"/>
      <c r="H316" s="3640"/>
      <c r="I316" s="3640"/>
      <c r="J316" s="3640"/>
      <c r="K316" s="3640"/>
      <c r="L316" s="3640"/>
      <c r="M316" s="3640"/>
      <c r="N316" s="3640"/>
      <c r="O316" s="3640"/>
      <c r="P316" s="3640"/>
      <c r="Q316" s="3640"/>
      <c r="R316" s="3640"/>
      <c r="S316" s="3640"/>
      <c r="T316" s="3640"/>
      <c r="U316" s="3640"/>
      <c r="V316" s="3640"/>
      <c r="W316" s="3640"/>
      <c r="X316" s="3640"/>
      <c r="Y316" s="3640"/>
      <c r="Z316" s="3640"/>
      <c r="AA316" s="3640"/>
      <c r="AB316" s="3640"/>
      <c r="AC316" s="3640"/>
      <c r="AD316" s="3640"/>
      <c r="AE316" s="3640"/>
      <c r="AF316" s="3640"/>
      <c r="AG316" s="3667"/>
      <c r="AH316" s="1351" t="s">
        <v>821</v>
      </c>
      <c r="AI316" s="1352">
        <f>COUNT(C314:AG314)-AI315</f>
        <v>0</v>
      </c>
      <c r="AL316" s="1373"/>
    </row>
    <row r="317" spans="2:38" s="1350" customFormat="1" ht="13.5" customHeight="1">
      <c r="B317" s="3644"/>
      <c r="C317" s="3645"/>
      <c r="D317" s="3640"/>
      <c r="E317" s="3640"/>
      <c r="F317" s="3640"/>
      <c r="G317" s="3640"/>
      <c r="H317" s="3640"/>
      <c r="I317" s="3640"/>
      <c r="J317" s="3640"/>
      <c r="K317" s="3640"/>
      <c r="L317" s="3640"/>
      <c r="M317" s="3640"/>
      <c r="N317" s="3640"/>
      <c r="O317" s="3640"/>
      <c r="P317" s="3640"/>
      <c r="Q317" s="3640"/>
      <c r="R317" s="3640"/>
      <c r="S317" s="3640"/>
      <c r="T317" s="3640"/>
      <c r="U317" s="3640"/>
      <c r="V317" s="3640"/>
      <c r="W317" s="3640"/>
      <c r="X317" s="3640"/>
      <c r="Y317" s="3640"/>
      <c r="Z317" s="3640"/>
      <c r="AA317" s="3640"/>
      <c r="AB317" s="3640"/>
      <c r="AC317" s="3640"/>
      <c r="AD317" s="3640"/>
      <c r="AE317" s="3640"/>
      <c r="AF317" s="3640"/>
      <c r="AG317" s="3667"/>
      <c r="AH317" s="1351" t="s">
        <v>822</v>
      </c>
      <c r="AI317" s="1352">
        <f>+COUNTIF(C318:AG319,"休")</f>
        <v>0</v>
      </c>
      <c r="AJ317" s="1353" t="e">
        <f>IF(AI318&gt;0.285,"",IF(AI317&lt;AI314,"←計画日数が足りません",""))</f>
        <v>#DIV/0!</v>
      </c>
      <c r="AL317" s="1373"/>
    </row>
    <row r="318" spans="2:38" s="1350" customFormat="1" ht="13.5" customHeight="1">
      <c r="B318" s="3668" t="s">
        <v>815</v>
      </c>
      <c r="C318" s="3669"/>
      <c r="D318" s="3666"/>
      <c r="E318" s="3666"/>
      <c r="F318" s="3666"/>
      <c r="G318" s="3666"/>
      <c r="H318" s="3666"/>
      <c r="I318" s="3666"/>
      <c r="J318" s="3666"/>
      <c r="K318" s="3666"/>
      <c r="L318" s="3666"/>
      <c r="M318" s="3666"/>
      <c r="N318" s="3666"/>
      <c r="O318" s="3666"/>
      <c r="P318" s="3666"/>
      <c r="Q318" s="3666"/>
      <c r="R318" s="3666"/>
      <c r="S318" s="3666"/>
      <c r="T318" s="3666"/>
      <c r="U318" s="3666"/>
      <c r="V318" s="3666"/>
      <c r="W318" s="3666"/>
      <c r="X318" s="3666"/>
      <c r="Y318" s="3666"/>
      <c r="Z318" s="3666"/>
      <c r="AA318" s="3666"/>
      <c r="AB318" s="3666"/>
      <c r="AC318" s="3666"/>
      <c r="AD318" s="3666"/>
      <c r="AE318" s="3666"/>
      <c r="AF318" s="3666"/>
      <c r="AG318" s="3672"/>
      <c r="AH318" s="1351" t="s">
        <v>823</v>
      </c>
      <c r="AI318" s="1354" t="e">
        <f>+AI317/AI316</f>
        <v>#DIV/0!</v>
      </c>
      <c r="AL318" s="1373"/>
    </row>
    <row r="319" spans="2:38" s="1350" customFormat="1">
      <c r="B319" s="3668"/>
      <c r="C319" s="3669"/>
      <c r="D319" s="3666"/>
      <c r="E319" s="3666"/>
      <c r="F319" s="3666"/>
      <c r="G319" s="3666"/>
      <c r="H319" s="3666"/>
      <c r="I319" s="3666"/>
      <c r="J319" s="3666"/>
      <c r="K319" s="3666"/>
      <c r="L319" s="3666"/>
      <c r="M319" s="3666"/>
      <c r="N319" s="3666"/>
      <c r="O319" s="3666"/>
      <c r="P319" s="3666"/>
      <c r="Q319" s="3666"/>
      <c r="R319" s="3666"/>
      <c r="S319" s="3666"/>
      <c r="T319" s="3666"/>
      <c r="U319" s="3666"/>
      <c r="V319" s="3666"/>
      <c r="W319" s="3666"/>
      <c r="X319" s="3666"/>
      <c r="Y319" s="3666"/>
      <c r="Z319" s="3666"/>
      <c r="AA319" s="3666"/>
      <c r="AB319" s="3666"/>
      <c r="AC319" s="3666"/>
      <c r="AD319" s="3666"/>
      <c r="AE319" s="3666"/>
      <c r="AF319" s="3666"/>
      <c r="AG319" s="3672"/>
      <c r="AH319" s="1351" t="s">
        <v>812</v>
      </c>
      <c r="AI319" s="1352">
        <f>+COUNTA(C320:AG321)</f>
        <v>0</v>
      </c>
      <c r="AL319" s="1373"/>
    </row>
    <row r="320" spans="2:38" s="1350" customFormat="1">
      <c r="B320" s="3673" t="s">
        <v>817</v>
      </c>
      <c r="C320" s="3675"/>
      <c r="D320" s="3670"/>
      <c r="E320" s="3670"/>
      <c r="F320" s="3670"/>
      <c r="G320" s="3670"/>
      <c r="H320" s="3670"/>
      <c r="I320" s="3670"/>
      <c r="J320" s="3670"/>
      <c r="K320" s="3670"/>
      <c r="L320" s="3670"/>
      <c r="M320" s="3670"/>
      <c r="N320" s="3670"/>
      <c r="O320" s="3670"/>
      <c r="P320" s="3670"/>
      <c r="Q320" s="3670"/>
      <c r="R320" s="3670"/>
      <c r="S320" s="3670"/>
      <c r="T320" s="3670"/>
      <c r="U320" s="3670"/>
      <c r="V320" s="3670"/>
      <c r="W320" s="3670"/>
      <c r="X320" s="3670"/>
      <c r="Y320" s="3670"/>
      <c r="Z320" s="3670"/>
      <c r="AA320" s="3670"/>
      <c r="AB320" s="3670"/>
      <c r="AC320" s="3670"/>
      <c r="AD320" s="3670"/>
      <c r="AE320" s="3670"/>
      <c r="AF320" s="3670"/>
      <c r="AG320" s="3677"/>
      <c r="AH320" s="1355" t="s">
        <v>824</v>
      </c>
      <c r="AI320" s="1356" t="e">
        <f>+AI319/AI316</f>
        <v>#DIV/0!</v>
      </c>
      <c r="AL320" s="1338">
        <f>+COUNTIF(C318:AG319,"休")</f>
        <v>0</v>
      </c>
    </row>
    <row r="321" spans="2:38" s="1350" customFormat="1">
      <c r="B321" s="3674"/>
      <c r="C321" s="3676"/>
      <c r="D321" s="3671"/>
      <c r="E321" s="3671"/>
      <c r="F321" s="3671"/>
      <c r="G321" s="3671"/>
      <c r="H321" s="3671"/>
      <c r="I321" s="3671"/>
      <c r="J321" s="3671"/>
      <c r="K321" s="3671"/>
      <c r="L321" s="3671"/>
      <c r="M321" s="3671"/>
      <c r="N321" s="3671"/>
      <c r="O321" s="3671"/>
      <c r="P321" s="3671"/>
      <c r="Q321" s="3671"/>
      <c r="R321" s="3671"/>
      <c r="S321" s="3671"/>
      <c r="T321" s="3671"/>
      <c r="U321" s="3671"/>
      <c r="V321" s="3671"/>
      <c r="W321" s="3671"/>
      <c r="X321" s="3671"/>
      <c r="Y321" s="3671"/>
      <c r="Z321" s="3671"/>
      <c r="AA321" s="3671"/>
      <c r="AB321" s="3671"/>
      <c r="AC321" s="3671"/>
      <c r="AD321" s="3671"/>
      <c r="AE321" s="3671"/>
      <c r="AF321" s="3671"/>
      <c r="AG321" s="3678"/>
      <c r="AH321" s="1357" t="s">
        <v>1952</v>
      </c>
      <c r="AI321" s="1358" t="str">
        <f>IF(7&gt;AI316,"対象外",IF(OR(AI319&gt;=AI314,AI320&gt;=0.285),"OK","NG"))</f>
        <v>対象外</v>
      </c>
      <c r="AJ321" s="1353" t="str">
        <f>IF(AI321="対象外","←７日間に満たない期間は達成判定の対象外",IF(AI321="NG","←月単位未達成","←月単位達成"))</f>
        <v>←７日間に満たない期間は達成判定の対象外</v>
      </c>
      <c r="AL321" s="1359" t="str">
        <f>IF(7&gt;AI316,"対象外",IF(AL320&gt;=AI314,"OK","NG"))</f>
        <v>対象外</v>
      </c>
    </row>
    <row r="322" spans="2:38" hidden="1">
      <c r="B322" s="1360" t="s">
        <v>2106</v>
      </c>
      <c r="C322" s="1361" t="e">
        <f t="shared" ref="C322:AG322" si="136">IF(AND(DAY(C314)&gt;=22,DAY(C314)&lt;=28,C315="土"),1,0)</f>
        <v>#VALUE!</v>
      </c>
      <c r="D322" s="1361" t="e">
        <f t="shared" si="136"/>
        <v>#VALUE!</v>
      </c>
      <c r="E322" s="1361" t="e">
        <f t="shared" si="136"/>
        <v>#VALUE!</v>
      </c>
      <c r="F322" s="1361" t="e">
        <f t="shared" si="136"/>
        <v>#VALUE!</v>
      </c>
      <c r="G322" s="1361" t="e">
        <f t="shared" si="136"/>
        <v>#VALUE!</v>
      </c>
      <c r="H322" s="1361" t="e">
        <f t="shared" si="136"/>
        <v>#VALUE!</v>
      </c>
      <c r="I322" s="1361" t="e">
        <f t="shared" si="136"/>
        <v>#VALUE!</v>
      </c>
      <c r="J322" s="1361" t="e">
        <f t="shared" si="136"/>
        <v>#VALUE!</v>
      </c>
      <c r="K322" s="1361" t="e">
        <f t="shared" si="136"/>
        <v>#VALUE!</v>
      </c>
      <c r="L322" s="1361" t="e">
        <f t="shared" si="136"/>
        <v>#VALUE!</v>
      </c>
      <c r="M322" s="1361" t="e">
        <f t="shared" si="136"/>
        <v>#VALUE!</v>
      </c>
      <c r="N322" s="1361" t="e">
        <f t="shared" si="136"/>
        <v>#VALUE!</v>
      </c>
      <c r="O322" s="1361" t="e">
        <f t="shared" si="136"/>
        <v>#VALUE!</v>
      </c>
      <c r="P322" s="1361" t="e">
        <f t="shared" si="136"/>
        <v>#VALUE!</v>
      </c>
      <c r="Q322" s="1361" t="e">
        <f t="shared" si="136"/>
        <v>#VALUE!</v>
      </c>
      <c r="R322" s="1361" t="e">
        <f t="shared" si="136"/>
        <v>#VALUE!</v>
      </c>
      <c r="S322" s="1361" t="e">
        <f t="shared" si="136"/>
        <v>#VALUE!</v>
      </c>
      <c r="T322" s="1361" t="e">
        <f t="shared" si="136"/>
        <v>#VALUE!</v>
      </c>
      <c r="U322" s="1361" t="e">
        <f t="shared" si="136"/>
        <v>#VALUE!</v>
      </c>
      <c r="V322" s="1361" t="e">
        <f t="shared" si="136"/>
        <v>#VALUE!</v>
      </c>
      <c r="W322" s="1361" t="e">
        <f t="shared" si="136"/>
        <v>#VALUE!</v>
      </c>
      <c r="X322" s="1361" t="e">
        <f t="shared" si="136"/>
        <v>#VALUE!</v>
      </c>
      <c r="Y322" s="1361" t="e">
        <f t="shared" si="136"/>
        <v>#VALUE!</v>
      </c>
      <c r="Z322" s="1361" t="e">
        <f t="shared" si="136"/>
        <v>#VALUE!</v>
      </c>
      <c r="AA322" s="1361" t="e">
        <f t="shared" si="136"/>
        <v>#VALUE!</v>
      </c>
      <c r="AB322" s="1361" t="e">
        <f t="shared" si="136"/>
        <v>#VALUE!</v>
      </c>
      <c r="AC322" s="1361" t="e">
        <f t="shared" si="136"/>
        <v>#VALUE!</v>
      </c>
      <c r="AD322" s="1361" t="e">
        <f t="shared" si="136"/>
        <v>#VALUE!</v>
      </c>
      <c r="AE322" s="1361" t="e">
        <f t="shared" si="136"/>
        <v>#VALUE!</v>
      </c>
      <c r="AF322" s="1361" t="e">
        <f t="shared" si="136"/>
        <v>#VALUE!</v>
      </c>
      <c r="AG322" s="1361" t="e">
        <f t="shared" si="136"/>
        <v>#VALUE!</v>
      </c>
      <c r="AH322" s="1362" t="s">
        <v>1980</v>
      </c>
      <c r="AI322" s="1363">
        <f>_xlfn.AGGREGATE(9,6,C322:AG322)</f>
        <v>0</v>
      </c>
      <c r="AJ322" s="1353"/>
    </row>
    <row r="323" spans="2:38" hidden="1">
      <c r="B323" s="1360" t="s">
        <v>2107</v>
      </c>
      <c r="C323" s="1364" t="e">
        <f t="shared" ref="C323:AG323" si="137">IF(AND(DAY(C314)&gt;=22,DAY(C314)&lt;=28,C315="土",OR(C320="休",C320="雨")),1,0)</f>
        <v>#VALUE!</v>
      </c>
      <c r="D323" s="1364" t="e">
        <f t="shared" si="137"/>
        <v>#VALUE!</v>
      </c>
      <c r="E323" s="1364" t="e">
        <f t="shared" si="137"/>
        <v>#VALUE!</v>
      </c>
      <c r="F323" s="1364" t="e">
        <f t="shared" si="137"/>
        <v>#VALUE!</v>
      </c>
      <c r="G323" s="1364" t="e">
        <f t="shared" si="137"/>
        <v>#VALUE!</v>
      </c>
      <c r="H323" s="1364" t="e">
        <f t="shared" si="137"/>
        <v>#VALUE!</v>
      </c>
      <c r="I323" s="1364" t="e">
        <f t="shared" si="137"/>
        <v>#VALUE!</v>
      </c>
      <c r="J323" s="1364" t="e">
        <f t="shared" si="137"/>
        <v>#VALUE!</v>
      </c>
      <c r="K323" s="1364" t="e">
        <f t="shared" si="137"/>
        <v>#VALUE!</v>
      </c>
      <c r="L323" s="1364" t="e">
        <f t="shared" si="137"/>
        <v>#VALUE!</v>
      </c>
      <c r="M323" s="1364" t="e">
        <f t="shared" si="137"/>
        <v>#VALUE!</v>
      </c>
      <c r="N323" s="1364" t="e">
        <f t="shared" si="137"/>
        <v>#VALUE!</v>
      </c>
      <c r="O323" s="1364" t="e">
        <f t="shared" si="137"/>
        <v>#VALUE!</v>
      </c>
      <c r="P323" s="1364" t="e">
        <f t="shared" si="137"/>
        <v>#VALUE!</v>
      </c>
      <c r="Q323" s="1364" t="e">
        <f t="shared" si="137"/>
        <v>#VALUE!</v>
      </c>
      <c r="R323" s="1364" t="e">
        <f t="shared" si="137"/>
        <v>#VALUE!</v>
      </c>
      <c r="S323" s="1364" t="e">
        <f t="shared" si="137"/>
        <v>#VALUE!</v>
      </c>
      <c r="T323" s="1364" t="e">
        <f t="shared" si="137"/>
        <v>#VALUE!</v>
      </c>
      <c r="U323" s="1364" t="e">
        <f t="shared" si="137"/>
        <v>#VALUE!</v>
      </c>
      <c r="V323" s="1364" t="e">
        <f t="shared" si="137"/>
        <v>#VALUE!</v>
      </c>
      <c r="W323" s="1364" t="e">
        <f t="shared" si="137"/>
        <v>#VALUE!</v>
      </c>
      <c r="X323" s="1364" t="e">
        <f t="shared" si="137"/>
        <v>#VALUE!</v>
      </c>
      <c r="Y323" s="1364" t="e">
        <f t="shared" si="137"/>
        <v>#VALUE!</v>
      </c>
      <c r="Z323" s="1364" t="e">
        <f t="shared" si="137"/>
        <v>#VALUE!</v>
      </c>
      <c r="AA323" s="1364" t="e">
        <f t="shared" si="137"/>
        <v>#VALUE!</v>
      </c>
      <c r="AB323" s="1364" t="e">
        <f t="shared" si="137"/>
        <v>#VALUE!</v>
      </c>
      <c r="AC323" s="1364" t="e">
        <f t="shared" si="137"/>
        <v>#VALUE!</v>
      </c>
      <c r="AD323" s="1364" t="e">
        <f t="shared" si="137"/>
        <v>#VALUE!</v>
      </c>
      <c r="AE323" s="1364" t="e">
        <f t="shared" si="137"/>
        <v>#VALUE!</v>
      </c>
      <c r="AF323" s="1364" t="e">
        <f t="shared" si="137"/>
        <v>#VALUE!</v>
      </c>
      <c r="AG323" s="1364" t="e">
        <f t="shared" si="137"/>
        <v>#VALUE!</v>
      </c>
      <c r="AH323" s="1365" t="s">
        <v>1981</v>
      </c>
      <c r="AI323" s="1363">
        <f>_xlfn.AGGREGATE(9,6,C323:AG323)</f>
        <v>0</v>
      </c>
      <c r="AJ323" s="1353"/>
    </row>
    <row r="324" spans="2:38" hidden="1">
      <c r="B324" s="1360" t="s">
        <v>2108</v>
      </c>
      <c r="C324" s="1361" t="e">
        <f>IF(AND(DAY(C314)&gt;=8,DAY(C314)&lt;=14,C315="土"),1,0)</f>
        <v>#VALUE!</v>
      </c>
      <c r="D324" s="1361" t="e">
        <f>IF(AND(DAY(D314)&gt;=8,DAY(D314)&lt;=14,D315="土"),1,0)</f>
        <v>#VALUE!</v>
      </c>
      <c r="E324" s="1361" t="e">
        <f t="shared" ref="E324:AG324" si="138">IF(AND(DAY(E314)&gt;=8,DAY(E314)&lt;=14,E315="土"),1,0)</f>
        <v>#VALUE!</v>
      </c>
      <c r="F324" s="1361" t="e">
        <f t="shared" si="138"/>
        <v>#VALUE!</v>
      </c>
      <c r="G324" s="1361" t="e">
        <f t="shared" si="138"/>
        <v>#VALUE!</v>
      </c>
      <c r="H324" s="1361" t="e">
        <f t="shared" si="138"/>
        <v>#VALUE!</v>
      </c>
      <c r="I324" s="1361" t="e">
        <f t="shared" si="138"/>
        <v>#VALUE!</v>
      </c>
      <c r="J324" s="1361" t="e">
        <f t="shared" si="138"/>
        <v>#VALUE!</v>
      </c>
      <c r="K324" s="1361" t="e">
        <f t="shared" si="138"/>
        <v>#VALUE!</v>
      </c>
      <c r="L324" s="1361" t="e">
        <f t="shared" si="138"/>
        <v>#VALUE!</v>
      </c>
      <c r="M324" s="1361" t="e">
        <f t="shared" si="138"/>
        <v>#VALUE!</v>
      </c>
      <c r="N324" s="1361" t="e">
        <f t="shared" si="138"/>
        <v>#VALUE!</v>
      </c>
      <c r="O324" s="1361" t="e">
        <f t="shared" si="138"/>
        <v>#VALUE!</v>
      </c>
      <c r="P324" s="1361" t="e">
        <f t="shared" si="138"/>
        <v>#VALUE!</v>
      </c>
      <c r="Q324" s="1361" t="e">
        <f t="shared" si="138"/>
        <v>#VALUE!</v>
      </c>
      <c r="R324" s="1361" t="e">
        <f t="shared" si="138"/>
        <v>#VALUE!</v>
      </c>
      <c r="S324" s="1361" t="e">
        <f t="shared" si="138"/>
        <v>#VALUE!</v>
      </c>
      <c r="T324" s="1361" t="e">
        <f t="shared" si="138"/>
        <v>#VALUE!</v>
      </c>
      <c r="U324" s="1361" t="e">
        <f t="shared" si="138"/>
        <v>#VALUE!</v>
      </c>
      <c r="V324" s="1361" t="e">
        <f t="shared" si="138"/>
        <v>#VALUE!</v>
      </c>
      <c r="W324" s="1361" t="e">
        <f t="shared" si="138"/>
        <v>#VALUE!</v>
      </c>
      <c r="X324" s="1361" t="e">
        <f t="shared" si="138"/>
        <v>#VALUE!</v>
      </c>
      <c r="Y324" s="1361" t="e">
        <f t="shared" si="138"/>
        <v>#VALUE!</v>
      </c>
      <c r="Z324" s="1361" t="e">
        <f t="shared" si="138"/>
        <v>#VALUE!</v>
      </c>
      <c r="AA324" s="1361" t="e">
        <f t="shared" si="138"/>
        <v>#VALUE!</v>
      </c>
      <c r="AB324" s="1361" t="e">
        <f t="shared" si="138"/>
        <v>#VALUE!</v>
      </c>
      <c r="AC324" s="1361" t="e">
        <f t="shared" si="138"/>
        <v>#VALUE!</v>
      </c>
      <c r="AD324" s="1361" t="e">
        <f t="shared" si="138"/>
        <v>#VALUE!</v>
      </c>
      <c r="AE324" s="1361" t="e">
        <f t="shared" si="138"/>
        <v>#VALUE!</v>
      </c>
      <c r="AF324" s="1361" t="e">
        <f t="shared" si="138"/>
        <v>#VALUE!</v>
      </c>
      <c r="AG324" s="1361" t="e">
        <f t="shared" si="138"/>
        <v>#VALUE!</v>
      </c>
      <c r="AH324" s="1362" t="s">
        <v>1980</v>
      </c>
      <c r="AI324" s="1363">
        <f>_xlfn.AGGREGATE(9,6,C324:AG324)</f>
        <v>0</v>
      </c>
      <c r="AJ324" s="1353"/>
    </row>
    <row r="325" spans="2:38" hidden="1">
      <c r="B325" s="1360" t="s">
        <v>2109</v>
      </c>
      <c r="C325" s="1364" t="e">
        <f>IF(AND(DAY(C314)&gt;=8,DAY(C314)&lt;=14,C315="土",OR(C320="休",C320="雨")),1,0)</f>
        <v>#VALUE!</v>
      </c>
      <c r="D325" s="1364" t="e">
        <f>IF(AND(DAY(D314)&gt;=8,DAY(D314)&lt;=14,D315="土",OR(D320="休",D320="雨")),1,0)</f>
        <v>#VALUE!</v>
      </c>
      <c r="E325" s="1364" t="e">
        <f t="shared" ref="E325:AG325" si="139">IF(AND(DAY(E314)&gt;=8,DAY(E314)&lt;=14,E315="土",OR(E320="休",E320="雨")),1,0)</f>
        <v>#VALUE!</v>
      </c>
      <c r="F325" s="1364" t="e">
        <f t="shared" si="139"/>
        <v>#VALUE!</v>
      </c>
      <c r="G325" s="1364" t="e">
        <f t="shared" si="139"/>
        <v>#VALUE!</v>
      </c>
      <c r="H325" s="1364" t="e">
        <f t="shared" si="139"/>
        <v>#VALUE!</v>
      </c>
      <c r="I325" s="1364" t="e">
        <f t="shared" si="139"/>
        <v>#VALUE!</v>
      </c>
      <c r="J325" s="1364" t="e">
        <f t="shared" si="139"/>
        <v>#VALUE!</v>
      </c>
      <c r="K325" s="1364" t="e">
        <f t="shared" si="139"/>
        <v>#VALUE!</v>
      </c>
      <c r="L325" s="1364" t="e">
        <f t="shared" si="139"/>
        <v>#VALUE!</v>
      </c>
      <c r="M325" s="1364" t="e">
        <f t="shared" si="139"/>
        <v>#VALUE!</v>
      </c>
      <c r="N325" s="1364" t="e">
        <f t="shared" si="139"/>
        <v>#VALUE!</v>
      </c>
      <c r="O325" s="1364" t="e">
        <f t="shared" si="139"/>
        <v>#VALUE!</v>
      </c>
      <c r="P325" s="1364" t="e">
        <f t="shared" si="139"/>
        <v>#VALUE!</v>
      </c>
      <c r="Q325" s="1364" t="e">
        <f t="shared" si="139"/>
        <v>#VALUE!</v>
      </c>
      <c r="R325" s="1364" t="e">
        <f t="shared" si="139"/>
        <v>#VALUE!</v>
      </c>
      <c r="S325" s="1364" t="e">
        <f t="shared" si="139"/>
        <v>#VALUE!</v>
      </c>
      <c r="T325" s="1364" t="e">
        <f t="shared" si="139"/>
        <v>#VALUE!</v>
      </c>
      <c r="U325" s="1364" t="e">
        <f t="shared" si="139"/>
        <v>#VALUE!</v>
      </c>
      <c r="V325" s="1364" t="e">
        <f t="shared" si="139"/>
        <v>#VALUE!</v>
      </c>
      <c r="W325" s="1364" t="e">
        <f t="shared" si="139"/>
        <v>#VALUE!</v>
      </c>
      <c r="X325" s="1364" t="e">
        <f t="shared" si="139"/>
        <v>#VALUE!</v>
      </c>
      <c r="Y325" s="1364" t="e">
        <f t="shared" si="139"/>
        <v>#VALUE!</v>
      </c>
      <c r="Z325" s="1364" t="e">
        <f t="shared" si="139"/>
        <v>#VALUE!</v>
      </c>
      <c r="AA325" s="1364" t="e">
        <f t="shared" si="139"/>
        <v>#VALUE!</v>
      </c>
      <c r="AB325" s="1364" t="e">
        <f t="shared" si="139"/>
        <v>#VALUE!</v>
      </c>
      <c r="AC325" s="1364" t="e">
        <f t="shared" si="139"/>
        <v>#VALUE!</v>
      </c>
      <c r="AD325" s="1364" t="e">
        <f t="shared" si="139"/>
        <v>#VALUE!</v>
      </c>
      <c r="AE325" s="1364" t="e">
        <f t="shared" si="139"/>
        <v>#VALUE!</v>
      </c>
      <c r="AF325" s="1364" t="e">
        <f t="shared" si="139"/>
        <v>#VALUE!</v>
      </c>
      <c r="AG325" s="1364" t="e">
        <f t="shared" si="139"/>
        <v>#VALUE!</v>
      </c>
      <c r="AH325" s="1365" t="s">
        <v>1981</v>
      </c>
      <c r="AI325" s="1363">
        <f>_xlfn.AGGREGATE(9,6,C325:AG325)</f>
        <v>0</v>
      </c>
      <c r="AJ325" s="1353"/>
    </row>
    <row r="327" spans="2:38" hidden="1">
      <c r="C327" s="1317" t="e">
        <f>YEAR(C330)</f>
        <v>#VALUE!</v>
      </c>
      <c r="D327" s="1317" t="e">
        <f>MONTH(C330)</f>
        <v>#VALUE!</v>
      </c>
    </row>
    <row r="328" spans="2:38">
      <c r="B328" s="1322" t="s">
        <v>1940</v>
      </c>
      <c r="C328" s="3679" t="e">
        <f>C330</f>
        <v>#VALUE!</v>
      </c>
      <c r="D328" s="3641"/>
      <c r="E328" s="3641"/>
      <c r="F328" s="3641"/>
      <c r="G328" s="3641"/>
      <c r="H328" s="3641"/>
      <c r="I328" s="3641"/>
      <c r="J328" s="3641"/>
      <c r="K328" s="3641"/>
      <c r="L328" s="3641"/>
      <c r="M328" s="3641"/>
      <c r="N328" s="3641"/>
      <c r="O328" s="3641"/>
      <c r="P328" s="3641"/>
      <c r="Q328" s="3641"/>
      <c r="R328" s="3641"/>
      <c r="S328" s="3641"/>
      <c r="T328" s="3641"/>
      <c r="U328" s="3641"/>
      <c r="V328" s="3641"/>
      <c r="W328" s="3641"/>
      <c r="X328" s="3641"/>
      <c r="Y328" s="3641"/>
      <c r="Z328" s="3641"/>
      <c r="AA328" s="3641"/>
      <c r="AB328" s="3641"/>
      <c r="AC328" s="3641"/>
      <c r="AD328" s="3641"/>
      <c r="AE328" s="3641"/>
      <c r="AF328" s="3641"/>
      <c r="AG328" s="3641"/>
      <c r="AH328" s="3641"/>
      <c r="AI328" s="3642"/>
    </row>
    <row r="329" spans="2:38" hidden="1">
      <c r="B329" s="1367"/>
      <c r="C329" s="1346" t="e">
        <f>DATE($C327,$D327,1)</f>
        <v>#VALUE!</v>
      </c>
      <c r="D329" s="1346" t="e">
        <f t="shared" ref="D329:AG329" si="140">C329+1</f>
        <v>#VALUE!</v>
      </c>
      <c r="E329" s="1346" t="e">
        <f t="shared" si="140"/>
        <v>#VALUE!</v>
      </c>
      <c r="F329" s="1346" t="e">
        <f t="shared" si="140"/>
        <v>#VALUE!</v>
      </c>
      <c r="G329" s="1346" t="e">
        <f t="shared" si="140"/>
        <v>#VALUE!</v>
      </c>
      <c r="H329" s="1346" t="e">
        <f t="shared" si="140"/>
        <v>#VALUE!</v>
      </c>
      <c r="I329" s="1346" t="e">
        <f t="shared" si="140"/>
        <v>#VALUE!</v>
      </c>
      <c r="J329" s="1346" t="e">
        <f t="shared" si="140"/>
        <v>#VALUE!</v>
      </c>
      <c r="K329" s="1346" t="e">
        <f t="shared" si="140"/>
        <v>#VALUE!</v>
      </c>
      <c r="L329" s="1346" t="e">
        <f t="shared" si="140"/>
        <v>#VALUE!</v>
      </c>
      <c r="M329" s="1346" t="e">
        <f t="shared" si="140"/>
        <v>#VALUE!</v>
      </c>
      <c r="N329" s="1346" t="e">
        <f t="shared" si="140"/>
        <v>#VALUE!</v>
      </c>
      <c r="O329" s="1346" t="e">
        <f t="shared" si="140"/>
        <v>#VALUE!</v>
      </c>
      <c r="P329" s="1346" t="e">
        <f t="shared" si="140"/>
        <v>#VALUE!</v>
      </c>
      <c r="Q329" s="1346" t="e">
        <f t="shared" si="140"/>
        <v>#VALUE!</v>
      </c>
      <c r="R329" s="1346" t="e">
        <f t="shared" si="140"/>
        <v>#VALUE!</v>
      </c>
      <c r="S329" s="1346" t="e">
        <f t="shared" si="140"/>
        <v>#VALUE!</v>
      </c>
      <c r="T329" s="1346" t="e">
        <f t="shared" si="140"/>
        <v>#VALUE!</v>
      </c>
      <c r="U329" s="1346" t="e">
        <f t="shared" si="140"/>
        <v>#VALUE!</v>
      </c>
      <c r="V329" s="1346" t="e">
        <f t="shared" si="140"/>
        <v>#VALUE!</v>
      </c>
      <c r="W329" s="1346" t="e">
        <f t="shared" si="140"/>
        <v>#VALUE!</v>
      </c>
      <c r="X329" s="1346" t="e">
        <f t="shared" si="140"/>
        <v>#VALUE!</v>
      </c>
      <c r="Y329" s="1346" t="e">
        <f t="shared" si="140"/>
        <v>#VALUE!</v>
      </c>
      <c r="Z329" s="1346" t="e">
        <f t="shared" si="140"/>
        <v>#VALUE!</v>
      </c>
      <c r="AA329" s="1346" t="e">
        <f t="shared" si="140"/>
        <v>#VALUE!</v>
      </c>
      <c r="AB329" s="1346" t="e">
        <f t="shared" si="140"/>
        <v>#VALUE!</v>
      </c>
      <c r="AC329" s="1346" t="e">
        <f t="shared" si="140"/>
        <v>#VALUE!</v>
      </c>
      <c r="AD329" s="1346" t="e">
        <f t="shared" si="140"/>
        <v>#VALUE!</v>
      </c>
      <c r="AE329" s="1346" t="e">
        <f t="shared" si="140"/>
        <v>#VALUE!</v>
      </c>
      <c r="AF329" s="1346" t="e">
        <f t="shared" si="140"/>
        <v>#VALUE!</v>
      </c>
      <c r="AG329" s="1346" t="e">
        <f t="shared" si="140"/>
        <v>#VALUE!</v>
      </c>
      <c r="AH329" s="1368"/>
      <c r="AI329" s="1369"/>
    </row>
    <row r="330" spans="2:38">
      <c r="B330" s="1370" t="s">
        <v>1944</v>
      </c>
      <c r="C330" s="1371" t="e">
        <f>IF(EDATE(C313,1)&gt;$G$5,"",EDATE(C313,1))</f>
        <v>#VALUE!</v>
      </c>
      <c r="D330" s="1346" t="e">
        <f t="shared" ref="D330:AG330" si="141">IF(D329&gt;$G$5,"",IF(C330=EOMONTH(DATE($C327,$D327,1),0),"",IF(C330="","",C330+1)))</f>
        <v>#VALUE!</v>
      </c>
      <c r="E330" s="1346" t="e">
        <f t="shared" si="141"/>
        <v>#VALUE!</v>
      </c>
      <c r="F330" s="1346" t="e">
        <f t="shared" si="141"/>
        <v>#VALUE!</v>
      </c>
      <c r="G330" s="1346" t="e">
        <f t="shared" si="141"/>
        <v>#VALUE!</v>
      </c>
      <c r="H330" s="1346" t="e">
        <f t="shared" si="141"/>
        <v>#VALUE!</v>
      </c>
      <c r="I330" s="1346" t="e">
        <f t="shared" si="141"/>
        <v>#VALUE!</v>
      </c>
      <c r="J330" s="1346" t="e">
        <f t="shared" si="141"/>
        <v>#VALUE!</v>
      </c>
      <c r="K330" s="1346" t="e">
        <f t="shared" si="141"/>
        <v>#VALUE!</v>
      </c>
      <c r="L330" s="1346" t="e">
        <f t="shared" si="141"/>
        <v>#VALUE!</v>
      </c>
      <c r="M330" s="1346" t="e">
        <f t="shared" si="141"/>
        <v>#VALUE!</v>
      </c>
      <c r="N330" s="1346" t="e">
        <f t="shared" si="141"/>
        <v>#VALUE!</v>
      </c>
      <c r="O330" s="1346" t="e">
        <f t="shared" si="141"/>
        <v>#VALUE!</v>
      </c>
      <c r="P330" s="1346" t="e">
        <f t="shared" si="141"/>
        <v>#VALUE!</v>
      </c>
      <c r="Q330" s="1346" t="e">
        <f t="shared" si="141"/>
        <v>#VALUE!</v>
      </c>
      <c r="R330" s="1346" t="e">
        <f t="shared" si="141"/>
        <v>#VALUE!</v>
      </c>
      <c r="S330" s="1346" t="e">
        <f t="shared" si="141"/>
        <v>#VALUE!</v>
      </c>
      <c r="T330" s="1346" t="e">
        <f t="shared" si="141"/>
        <v>#VALUE!</v>
      </c>
      <c r="U330" s="1346" t="e">
        <f t="shared" si="141"/>
        <v>#VALUE!</v>
      </c>
      <c r="V330" s="1346" t="e">
        <f t="shared" si="141"/>
        <v>#VALUE!</v>
      </c>
      <c r="W330" s="1346" t="e">
        <f t="shared" si="141"/>
        <v>#VALUE!</v>
      </c>
      <c r="X330" s="1346" t="e">
        <f t="shared" si="141"/>
        <v>#VALUE!</v>
      </c>
      <c r="Y330" s="1346" t="e">
        <f t="shared" si="141"/>
        <v>#VALUE!</v>
      </c>
      <c r="Z330" s="1346" t="e">
        <f t="shared" si="141"/>
        <v>#VALUE!</v>
      </c>
      <c r="AA330" s="1346" t="e">
        <f t="shared" si="141"/>
        <v>#VALUE!</v>
      </c>
      <c r="AB330" s="1346" t="e">
        <f t="shared" si="141"/>
        <v>#VALUE!</v>
      </c>
      <c r="AC330" s="1346" t="e">
        <f t="shared" si="141"/>
        <v>#VALUE!</v>
      </c>
      <c r="AD330" s="1346" t="e">
        <f t="shared" si="141"/>
        <v>#VALUE!</v>
      </c>
      <c r="AE330" s="1346" t="e">
        <f t="shared" si="141"/>
        <v>#VALUE!</v>
      </c>
      <c r="AF330" s="1346" t="e">
        <f t="shared" si="141"/>
        <v>#VALUE!</v>
      </c>
      <c r="AG330" s="1346" t="e">
        <f t="shared" si="141"/>
        <v>#VALUE!</v>
      </c>
      <c r="AH330" s="1347" t="s">
        <v>1978</v>
      </c>
      <c r="AI330" s="1348">
        <f>+COUNTIFS(C331:AG331,"土",C332:AG332,"")+COUNTIFS(C331:AG331,"日",C332:AG332,"")</f>
        <v>0</v>
      </c>
    </row>
    <row r="331" spans="2:38" s="1350" customFormat="1">
      <c r="B331" s="1372" t="s">
        <v>820</v>
      </c>
      <c r="C331" s="1349" t="str">
        <f>IFERROR(TEXT(WEEKDAY(+C330),"aaa"),"")</f>
        <v/>
      </c>
      <c r="D331" s="1349" t="str">
        <f t="shared" ref="D331:AG331" si="142">IFERROR(TEXT(WEEKDAY(+D330),"aaa"),"")</f>
        <v/>
      </c>
      <c r="E331" s="1349" t="str">
        <f t="shared" si="142"/>
        <v/>
      </c>
      <c r="F331" s="1349" t="str">
        <f t="shared" si="142"/>
        <v/>
      </c>
      <c r="G331" s="1349" t="str">
        <f t="shared" si="142"/>
        <v/>
      </c>
      <c r="H331" s="1349" t="str">
        <f t="shared" si="142"/>
        <v/>
      </c>
      <c r="I331" s="1349" t="str">
        <f t="shared" si="142"/>
        <v/>
      </c>
      <c r="J331" s="1349" t="str">
        <f t="shared" si="142"/>
        <v/>
      </c>
      <c r="K331" s="1349" t="str">
        <f t="shared" si="142"/>
        <v/>
      </c>
      <c r="L331" s="1349" t="str">
        <f t="shared" si="142"/>
        <v/>
      </c>
      <c r="M331" s="1349" t="str">
        <f t="shared" si="142"/>
        <v/>
      </c>
      <c r="N331" s="1349" t="str">
        <f t="shared" si="142"/>
        <v/>
      </c>
      <c r="O331" s="1349" t="str">
        <f t="shared" si="142"/>
        <v/>
      </c>
      <c r="P331" s="1349" t="str">
        <f t="shared" si="142"/>
        <v/>
      </c>
      <c r="Q331" s="1349" t="str">
        <f t="shared" si="142"/>
        <v/>
      </c>
      <c r="R331" s="1349" t="str">
        <f t="shared" si="142"/>
        <v/>
      </c>
      <c r="S331" s="1349" t="str">
        <f t="shared" si="142"/>
        <v/>
      </c>
      <c r="T331" s="1349" t="str">
        <f t="shared" si="142"/>
        <v/>
      </c>
      <c r="U331" s="1349" t="str">
        <f t="shared" si="142"/>
        <v/>
      </c>
      <c r="V331" s="1349" t="str">
        <f t="shared" si="142"/>
        <v/>
      </c>
      <c r="W331" s="1349" t="str">
        <f t="shared" si="142"/>
        <v/>
      </c>
      <c r="X331" s="1349" t="str">
        <f t="shared" si="142"/>
        <v/>
      </c>
      <c r="Y331" s="1349" t="str">
        <f t="shared" si="142"/>
        <v/>
      </c>
      <c r="Z331" s="1349" t="str">
        <f t="shared" si="142"/>
        <v/>
      </c>
      <c r="AA331" s="1349" t="str">
        <f t="shared" si="142"/>
        <v/>
      </c>
      <c r="AB331" s="1349" t="str">
        <f t="shared" si="142"/>
        <v/>
      </c>
      <c r="AC331" s="1349" t="str">
        <f t="shared" si="142"/>
        <v/>
      </c>
      <c r="AD331" s="1349" t="str">
        <f t="shared" si="142"/>
        <v/>
      </c>
      <c r="AE331" s="1349" t="str">
        <f t="shared" si="142"/>
        <v/>
      </c>
      <c r="AF331" s="1349" t="str">
        <f t="shared" si="142"/>
        <v/>
      </c>
      <c r="AG331" s="1349" t="str">
        <f t="shared" si="142"/>
        <v/>
      </c>
      <c r="AH331" s="1347" t="s">
        <v>1979</v>
      </c>
      <c r="AI331" s="1348">
        <f>+COUNTIF(C332:AG332,"夏休")+COUNTIF(C332:AG332,"冬休")+COUNTIF(C332:AG332,"中止")</f>
        <v>0</v>
      </c>
      <c r="AL331" s="1373"/>
    </row>
    <row r="332" spans="2:38" s="1350" customFormat="1" ht="13.5" customHeight="1">
      <c r="B332" s="3643" t="s">
        <v>1948</v>
      </c>
      <c r="C332" s="3645"/>
      <c r="D332" s="3640"/>
      <c r="E332" s="3640"/>
      <c r="F332" s="3640"/>
      <c r="G332" s="3640"/>
      <c r="H332" s="3640"/>
      <c r="I332" s="3640"/>
      <c r="J332" s="3640"/>
      <c r="K332" s="3640"/>
      <c r="L332" s="3640"/>
      <c r="M332" s="3640"/>
      <c r="N332" s="3640"/>
      <c r="O332" s="3640"/>
      <c r="P332" s="3640"/>
      <c r="Q332" s="3640"/>
      <c r="R332" s="3640"/>
      <c r="S332" s="3640"/>
      <c r="T332" s="3640"/>
      <c r="U332" s="3640"/>
      <c r="V332" s="3640"/>
      <c r="W332" s="3640"/>
      <c r="X332" s="3640"/>
      <c r="Y332" s="3640"/>
      <c r="Z332" s="3640"/>
      <c r="AA332" s="3640"/>
      <c r="AB332" s="3640"/>
      <c r="AC332" s="3640"/>
      <c r="AD332" s="3640"/>
      <c r="AE332" s="3640"/>
      <c r="AF332" s="3640"/>
      <c r="AG332" s="3667"/>
      <c r="AH332" s="1351" t="s">
        <v>821</v>
      </c>
      <c r="AI332" s="1352">
        <f>COUNT(C330:AG330)-AI331</f>
        <v>0</v>
      </c>
      <c r="AL332" s="1373"/>
    </row>
    <row r="333" spans="2:38" s="1350" customFormat="1" ht="13.5" customHeight="1">
      <c r="B333" s="3644"/>
      <c r="C333" s="3645"/>
      <c r="D333" s="3640"/>
      <c r="E333" s="3640"/>
      <c r="F333" s="3640"/>
      <c r="G333" s="3640"/>
      <c r="H333" s="3640"/>
      <c r="I333" s="3640"/>
      <c r="J333" s="3640"/>
      <c r="K333" s="3640"/>
      <c r="L333" s="3640"/>
      <c r="M333" s="3640"/>
      <c r="N333" s="3640"/>
      <c r="O333" s="3640"/>
      <c r="P333" s="3640"/>
      <c r="Q333" s="3640"/>
      <c r="R333" s="3640"/>
      <c r="S333" s="3640"/>
      <c r="T333" s="3640"/>
      <c r="U333" s="3640"/>
      <c r="V333" s="3640"/>
      <c r="W333" s="3640"/>
      <c r="X333" s="3640"/>
      <c r="Y333" s="3640"/>
      <c r="Z333" s="3640"/>
      <c r="AA333" s="3640"/>
      <c r="AB333" s="3640"/>
      <c r="AC333" s="3640"/>
      <c r="AD333" s="3640"/>
      <c r="AE333" s="3640"/>
      <c r="AF333" s="3640"/>
      <c r="AG333" s="3667"/>
      <c r="AH333" s="1351" t="s">
        <v>822</v>
      </c>
      <c r="AI333" s="1352">
        <f>+COUNTIF(C334:AG335,"休")</f>
        <v>0</v>
      </c>
      <c r="AJ333" s="1353" t="e">
        <f>IF(AI334&gt;0.285,"",IF(AI333&lt;AI330,"←計画日数が足りません",""))</f>
        <v>#DIV/0!</v>
      </c>
      <c r="AL333" s="1373"/>
    </row>
    <row r="334" spans="2:38" s="1350" customFormat="1" ht="13.5" customHeight="1">
      <c r="B334" s="3668" t="s">
        <v>815</v>
      </c>
      <c r="C334" s="3669"/>
      <c r="D334" s="3666"/>
      <c r="E334" s="3666"/>
      <c r="F334" s="3666"/>
      <c r="G334" s="3666"/>
      <c r="H334" s="3666"/>
      <c r="I334" s="3666"/>
      <c r="J334" s="3666"/>
      <c r="K334" s="3666"/>
      <c r="L334" s="3666"/>
      <c r="M334" s="3666"/>
      <c r="N334" s="3666"/>
      <c r="O334" s="3666"/>
      <c r="P334" s="3666"/>
      <c r="Q334" s="3666"/>
      <c r="R334" s="3666"/>
      <c r="S334" s="3666"/>
      <c r="T334" s="3666"/>
      <c r="U334" s="3666"/>
      <c r="V334" s="3666"/>
      <c r="W334" s="3666"/>
      <c r="X334" s="3666"/>
      <c r="Y334" s="3666"/>
      <c r="Z334" s="3666"/>
      <c r="AA334" s="3666"/>
      <c r="AB334" s="3666"/>
      <c r="AC334" s="3666"/>
      <c r="AD334" s="3666"/>
      <c r="AE334" s="3666"/>
      <c r="AF334" s="3666"/>
      <c r="AG334" s="3672"/>
      <c r="AH334" s="1351" t="s">
        <v>823</v>
      </c>
      <c r="AI334" s="1354" t="e">
        <f>+AI333/AI332</f>
        <v>#DIV/0!</v>
      </c>
      <c r="AL334" s="1373"/>
    </row>
    <row r="335" spans="2:38" s="1350" customFormat="1">
      <c r="B335" s="3668"/>
      <c r="C335" s="3669"/>
      <c r="D335" s="3666"/>
      <c r="E335" s="3666"/>
      <c r="F335" s="3666"/>
      <c r="G335" s="3666"/>
      <c r="H335" s="3666"/>
      <c r="I335" s="3666"/>
      <c r="J335" s="3666"/>
      <c r="K335" s="3666"/>
      <c r="L335" s="3666"/>
      <c r="M335" s="3666"/>
      <c r="N335" s="3666"/>
      <c r="O335" s="3666"/>
      <c r="P335" s="3666"/>
      <c r="Q335" s="3666"/>
      <c r="R335" s="3666"/>
      <c r="S335" s="3666"/>
      <c r="T335" s="3666"/>
      <c r="U335" s="3666"/>
      <c r="V335" s="3666"/>
      <c r="W335" s="3666"/>
      <c r="X335" s="3666"/>
      <c r="Y335" s="3666"/>
      <c r="Z335" s="3666"/>
      <c r="AA335" s="3666"/>
      <c r="AB335" s="3666"/>
      <c r="AC335" s="3666"/>
      <c r="AD335" s="3666"/>
      <c r="AE335" s="3666"/>
      <c r="AF335" s="3666"/>
      <c r="AG335" s="3672"/>
      <c r="AH335" s="1351" t="s">
        <v>812</v>
      </c>
      <c r="AI335" s="1352">
        <f>+COUNTA(C336:AG337)</f>
        <v>0</v>
      </c>
      <c r="AL335" s="1373"/>
    </row>
    <row r="336" spans="2:38" s="1350" customFormat="1">
      <c r="B336" s="3673" t="s">
        <v>817</v>
      </c>
      <c r="C336" s="3675"/>
      <c r="D336" s="3670"/>
      <c r="E336" s="3670"/>
      <c r="F336" s="3670"/>
      <c r="G336" s="3670"/>
      <c r="H336" s="3670"/>
      <c r="I336" s="3670"/>
      <c r="J336" s="3670"/>
      <c r="K336" s="3670"/>
      <c r="L336" s="3670"/>
      <c r="M336" s="3670"/>
      <c r="N336" s="3670"/>
      <c r="O336" s="3670"/>
      <c r="P336" s="3670"/>
      <c r="Q336" s="3670"/>
      <c r="R336" s="3670"/>
      <c r="S336" s="3670"/>
      <c r="T336" s="3670"/>
      <c r="U336" s="3670"/>
      <c r="V336" s="3670"/>
      <c r="W336" s="3670"/>
      <c r="X336" s="3670"/>
      <c r="Y336" s="3670"/>
      <c r="Z336" s="3670"/>
      <c r="AA336" s="3670"/>
      <c r="AB336" s="3670"/>
      <c r="AC336" s="3670"/>
      <c r="AD336" s="3670"/>
      <c r="AE336" s="3670"/>
      <c r="AF336" s="3670"/>
      <c r="AG336" s="3677"/>
      <c r="AH336" s="1355" t="s">
        <v>824</v>
      </c>
      <c r="AI336" s="1356" t="e">
        <f>+AI335/AI332</f>
        <v>#DIV/0!</v>
      </c>
      <c r="AL336" s="1338">
        <f>+COUNTIF(C334:AG335,"休")</f>
        <v>0</v>
      </c>
    </row>
    <row r="337" spans="2:38" s="1350" customFormat="1">
      <c r="B337" s="3674"/>
      <c r="C337" s="3676"/>
      <c r="D337" s="3671"/>
      <c r="E337" s="3671"/>
      <c r="F337" s="3671"/>
      <c r="G337" s="3671"/>
      <c r="H337" s="3671"/>
      <c r="I337" s="3671"/>
      <c r="J337" s="3671"/>
      <c r="K337" s="3671"/>
      <c r="L337" s="3671"/>
      <c r="M337" s="3671"/>
      <c r="N337" s="3671"/>
      <c r="O337" s="3671"/>
      <c r="P337" s="3671"/>
      <c r="Q337" s="3671"/>
      <c r="R337" s="3671"/>
      <c r="S337" s="3671"/>
      <c r="T337" s="3671"/>
      <c r="U337" s="3671"/>
      <c r="V337" s="3671"/>
      <c r="W337" s="3671"/>
      <c r="X337" s="3671"/>
      <c r="Y337" s="3671"/>
      <c r="Z337" s="3671"/>
      <c r="AA337" s="3671"/>
      <c r="AB337" s="3671"/>
      <c r="AC337" s="3671"/>
      <c r="AD337" s="3671"/>
      <c r="AE337" s="3671"/>
      <c r="AF337" s="3671"/>
      <c r="AG337" s="3678"/>
      <c r="AH337" s="1357" t="s">
        <v>1952</v>
      </c>
      <c r="AI337" s="1358" t="str">
        <f>IF(7&gt;AI332,"対象外",IF(OR(AI335&gt;=AI330,AI336&gt;=0.285),"OK","NG"))</f>
        <v>対象外</v>
      </c>
      <c r="AJ337" s="1353" t="str">
        <f>IF(AI337="対象外","←７日間に満たない期間は達成判定の対象外",IF(AI337="NG","←月単位未達成","←月単位達成"))</f>
        <v>←７日間に満たない期間は達成判定の対象外</v>
      </c>
      <c r="AL337" s="1359" t="str">
        <f>IF(7&gt;AI332,"対象外",IF(AL336&gt;=AI330,"OK","NG"))</f>
        <v>対象外</v>
      </c>
    </row>
    <row r="338" spans="2:38" hidden="1">
      <c r="B338" s="1360" t="s">
        <v>2106</v>
      </c>
      <c r="C338" s="1361" t="e">
        <f t="shared" ref="C338:AG338" si="143">IF(AND(DAY(C330)&gt;=22,DAY(C330)&lt;=28,C331="土"),1,0)</f>
        <v>#VALUE!</v>
      </c>
      <c r="D338" s="1361" t="e">
        <f t="shared" si="143"/>
        <v>#VALUE!</v>
      </c>
      <c r="E338" s="1361" t="e">
        <f t="shared" si="143"/>
        <v>#VALUE!</v>
      </c>
      <c r="F338" s="1361" t="e">
        <f t="shared" si="143"/>
        <v>#VALUE!</v>
      </c>
      <c r="G338" s="1361" t="e">
        <f t="shared" si="143"/>
        <v>#VALUE!</v>
      </c>
      <c r="H338" s="1361" t="e">
        <f t="shared" si="143"/>
        <v>#VALUE!</v>
      </c>
      <c r="I338" s="1361" t="e">
        <f t="shared" si="143"/>
        <v>#VALUE!</v>
      </c>
      <c r="J338" s="1361" t="e">
        <f t="shared" si="143"/>
        <v>#VALUE!</v>
      </c>
      <c r="K338" s="1361" t="e">
        <f t="shared" si="143"/>
        <v>#VALUE!</v>
      </c>
      <c r="L338" s="1361" t="e">
        <f t="shared" si="143"/>
        <v>#VALUE!</v>
      </c>
      <c r="M338" s="1361" t="e">
        <f t="shared" si="143"/>
        <v>#VALUE!</v>
      </c>
      <c r="N338" s="1361" t="e">
        <f t="shared" si="143"/>
        <v>#VALUE!</v>
      </c>
      <c r="O338" s="1361" t="e">
        <f t="shared" si="143"/>
        <v>#VALUE!</v>
      </c>
      <c r="P338" s="1361" t="e">
        <f t="shared" si="143"/>
        <v>#VALUE!</v>
      </c>
      <c r="Q338" s="1361" t="e">
        <f t="shared" si="143"/>
        <v>#VALUE!</v>
      </c>
      <c r="R338" s="1361" t="e">
        <f t="shared" si="143"/>
        <v>#VALUE!</v>
      </c>
      <c r="S338" s="1361" t="e">
        <f t="shared" si="143"/>
        <v>#VALUE!</v>
      </c>
      <c r="T338" s="1361" t="e">
        <f t="shared" si="143"/>
        <v>#VALUE!</v>
      </c>
      <c r="U338" s="1361" t="e">
        <f t="shared" si="143"/>
        <v>#VALUE!</v>
      </c>
      <c r="V338" s="1361" t="e">
        <f t="shared" si="143"/>
        <v>#VALUE!</v>
      </c>
      <c r="W338" s="1361" t="e">
        <f t="shared" si="143"/>
        <v>#VALUE!</v>
      </c>
      <c r="X338" s="1361" t="e">
        <f t="shared" si="143"/>
        <v>#VALUE!</v>
      </c>
      <c r="Y338" s="1361" t="e">
        <f t="shared" si="143"/>
        <v>#VALUE!</v>
      </c>
      <c r="Z338" s="1361" t="e">
        <f t="shared" si="143"/>
        <v>#VALUE!</v>
      </c>
      <c r="AA338" s="1361" t="e">
        <f t="shared" si="143"/>
        <v>#VALUE!</v>
      </c>
      <c r="AB338" s="1361" t="e">
        <f t="shared" si="143"/>
        <v>#VALUE!</v>
      </c>
      <c r="AC338" s="1361" t="e">
        <f t="shared" si="143"/>
        <v>#VALUE!</v>
      </c>
      <c r="AD338" s="1361" t="e">
        <f t="shared" si="143"/>
        <v>#VALUE!</v>
      </c>
      <c r="AE338" s="1361" t="e">
        <f t="shared" si="143"/>
        <v>#VALUE!</v>
      </c>
      <c r="AF338" s="1361" t="e">
        <f t="shared" si="143"/>
        <v>#VALUE!</v>
      </c>
      <c r="AG338" s="1361" t="e">
        <f t="shared" si="143"/>
        <v>#VALUE!</v>
      </c>
      <c r="AH338" s="1362" t="s">
        <v>1980</v>
      </c>
      <c r="AI338" s="1363">
        <f>_xlfn.AGGREGATE(9,6,C338:AG338)</f>
        <v>0</v>
      </c>
      <c r="AJ338" s="1353"/>
    </row>
    <row r="339" spans="2:38" hidden="1">
      <c r="B339" s="1360" t="s">
        <v>2107</v>
      </c>
      <c r="C339" s="1364" t="e">
        <f t="shared" ref="C339:AG339" si="144">IF(AND(DAY(C330)&gt;=22,DAY(C330)&lt;=28,C331="土",OR(C336="休",C336="雨")),1,0)</f>
        <v>#VALUE!</v>
      </c>
      <c r="D339" s="1364" t="e">
        <f t="shared" si="144"/>
        <v>#VALUE!</v>
      </c>
      <c r="E339" s="1364" t="e">
        <f t="shared" si="144"/>
        <v>#VALUE!</v>
      </c>
      <c r="F339" s="1364" t="e">
        <f t="shared" si="144"/>
        <v>#VALUE!</v>
      </c>
      <c r="G339" s="1364" t="e">
        <f t="shared" si="144"/>
        <v>#VALUE!</v>
      </c>
      <c r="H339" s="1364" t="e">
        <f t="shared" si="144"/>
        <v>#VALUE!</v>
      </c>
      <c r="I339" s="1364" t="e">
        <f t="shared" si="144"/>
        <v>#VALUE!</v>
      </c>
      <c r="J339" s="1364" t="e">
        <f t="shared" si="144"/>
        <v>#VALUE!</v>
      </c>
      <c r="K339" s="1364" t="e">
        <f t="shared" si="144"/>
        <v>#VALUE!</v>
      </c>
      <c r="L339" s="1364" t="e">
        <f t="shared" si="144"/>
        <v>#VALUE!</v>
      </c>
      <c r="M339" s="1364" t="e">
        <f t="shared" si="144"/>
        <v>#VALUE!</v>
      </c>
      <c r="N339" s="1364" t="e">
        <f t="shared" si="144"/>
        <v>#VALUE!</v>
      </c>
      <c r="O339" s="1364" t="e">
        <f t="shared" si="144"/>
        <v>#VALUE!</v>
      </c>
      <c r="P339" s="1364" t="e">
        <f t="shared" si="144"/>
        <v>#VALUE!</v>
      </c>
      <c r="Q339" s="1364" t="e">
        <f t="shared" si="144"/>
        <v>#VALUE!</v>
      </c>
      <c r="R339" s="1364" t="e">
        <f t="shared" si="144"/>
        <v>#VALUE!</v>
      </c>
      <c r="S339" s="1364" t="e">
        <f t="shared" si="144"/>
        <v>#VALUE!</v>
      </c>
      <c r="T339" s="1364" t="e">
        <f t="shared" si="144"/>
        <v>#VALUE!</v>
      </c>
      <c r="U339" s="1364" t="e">
        <f t="shared" si="144"/>
        <v>#VALUE!</v>
      </c>
      <c r="V339" s="1364" t="e">
        <f t="shared" si="144"/>
        <v>#VALUE!</v>
      </c>
      <c r="W339" s="1364" t="e">
        <f t="shared" si="144"/>
        <v>#VALUE!</v>
      </c>
      <c r="X339" s="1364" t="e">
        <f t="shared" si="144"/>
        <v>#VALUE!</v>
      </c>
      <c r="Y339" s="1364" t="e">
        <f t="shared" si="144"/>
        <v>#VALUE!</v>
      </c>
      <c r="Z339" s="1364" t="e">
        <f t="shared" si="144"/>
        <v>#VALUE!</v>
      </c>
      <c r="AA339" s="1364" t="e">
        <f t="shared" si="144"/>
        <v>#VALUE!</v>
      </c>
      <c r="AB339" s="1364" t="e">
        <f t="shared" si="144"/>
        <v>#VALUE!</v>
      </c>
      <c r="AC339" s="1364" t="e">
        <f t="shared" si="144"/>
        <v>#VALUE!</v>
      </c>
      <c r="AD339" s="1364" t="e">
        <f t="shared" si="144"/>
        <v>#VALUE!</v>
      </c>
      <c r="AE339" s="1364" t="e">
        <f t="shared" si="144"/>
        <v>#VALUE!</v>
      </c>
      <c r="AF339" s="1364" t="e">
        <f t="shared" si="144"/>
        <v>#VALUE!</v>
      </c>
      <c r="AG339" s="1364" t="e">
        <f t="shared" si="144"/>
        <v>#VALUE!</v>
      </c>
      <c r="AH339" s="1365" t="s">
        <v>1981</v>
      </c>
      <c r="AI339" s="1363">
        <f>_xlfn.AGGREGATE(9,6,C339:AG339)</f>
        <v>0</v>
      </c>
      <c r="AJ339" s="1353"/>
    </row>
    <row r="340" spans="2:38" hidden="1">
      <c r="B340" s="1360" t="s">
        <v>2108</v>
      </c>
      <c r="C340" s="1361" t="e">
        <f>IF(AND(DAY(C330)&gt;=8,DAY(C330)&lt;=14,C331="土"),1,0)</f>
        <v>#VALUE!</v>
      </c>
      <c r="D340" s="1361" t="e">
        <f>IF(AND(DAY(D330)&gt;=8,DAY(D330)&lt;=14,D331="土"),1,0)</f>
        <v>#VALUE!</v>
      </c>
      <c r="E340" s="1361" t="e">
        <f t="shared" ref="E340:AG340" si="145">IF(AND(DAY(E330)&gt;=8,DAY(E330)&lt;=14,E331="土"),1,0)</f>
        <v>#VALUE!</v>
      </c>
      <c r="F340" s="1361" t="e">
        <f t="shared" si="145"/>
        <v>#VALUE!</v>
      </c>
      <c r="G340" s="1361" t="e">
        <f t="shared" si="145"/>
        <v>#VALUE!</v>
      </c>
      <c r="H340" s="1361" t="e">
        <f t="shared" si="145"/>
        <v>#VALUE!</v>
      </c>
      <c r="I340" s="1361" t="e">
        <f t="shared" si="145"/>
        <v>#VALUE!</v>
      </c>
      <c r="J340" s="1361" t="e">
        <f t="shared" si="145"/>
        <v>#VALUE!</v>
      </c>
      <c r="K340" s="1361" t="e">
        <f t="shared" si="145"/>
        <v>#VALUE!</v>
      </c>
      <c r="L340" s="1361" t="e">
        <f t="shared" si="145"/>
        <v>#VALUE!</v>
      </c>
      <c r="M340" s="1361" t="e">
        <f t="shared" si="145"/>
        <v>#VALUE!</v>
      </c>
      <c r="N340" s="1361" t="e">
        <f t="shared" si="145"/>
        <v>#VALUE!</v>
      </c>
      <c r="O340" s="1361" t="e">
        <f t="shared" si="145"/>
        <v>#VALUE!</v>
      </c>
      <c r="P340" s="1361" t="e">
        <f t="shared" si="145"/>
        <v>#VALUE!</v>
      </c>
      <c r="Q340" s="1361" t="e">
        <f t="shared" si="145"/>
        <v>#VALUE!</v>
      </c>
      <c r="R340" s="1361" t="e">
        <f t="shared" si="145"/>
        <v>#VALUE!</v>
      </c>
      <c r="S340" s="1361" t="e">
        <f t="shared" si="145"/>
        <v>#VALUE!</v>
      </c>
      <c r="T340" s="1361" t="e">
        <f t="shared" si="145"/>
        <v>#VALUE!</v>
      </c>
      <c r="U340" s="1361" t="e">
        <f t="shared" si="145"/>
        <v>#VALUE!</v>
      </c>
      <c r="V340" s="1361" t="e">
        <f t="shared" si="145"/>
        <v>#VALUE!</v>
      </c>
      <c r="W340" s="1361" t="e">
        <f t="shared" si="145"/>
        <v>#VALUE!</v>
      </c>
      <c r="X340" s="1361" t="e">
        <f t="shared" si="145"/>
        <v>#VALUE!</v>
      </c>
      <c r="Y340" s="1361" t="e">
        <f t="shared" si="145"/>
        <v>#VALUE!</v>
      </c>
      <c r="Z340" s="1361" t="e">
        <f t="shared" si="145"/>
        <v>#VALUE!</v>
      </c>
      <c r="AA340" s="1361" t="e">
        <f t="shared" si="145"/>
        <v>#VALUE!</v>
      </c>
      <c r="AB340" s="1361" t="e">
        <f t="shared" si="145"/>
        <v>#VALUE!</v>
      </c>
      <c r="AC340" s="1361" t="e">
        <f t="shared" si="145"/>
        <v>#VALUE!</v>
      </c>
      <c r="AD340" s="1361" t="e">
        <f t="shared" si="145"/>
        <v>#VALUE!</v>
      </c>
      <c r="AE340" s="1361" t="e">
        <f t="shared" si="145"/>
        <v>#VALUE!</v>
      </c>
      <c r="AF340" s="1361" t="e">
        <f t="shared" si="145"/>
        <v>#VALUE!</v>
      </c>
      <c r="AG340" s="1361" t="e">
        <f t="shared" si="145"/>
        <v>#VALUE!</v>
      </c>
      <c r="AH340" s="1362" t="s">
        <v>1980</v>
      </c>
      <c r="AI340" s="1363">
        <f>_xlfn.AGGREGATE(9,6,C340:AG340)</f>
        <v>0</v>
      </c>
      <c r="AJ340" s="1353"/>
    </row>
    <row r="341" spans="2:38" hidden="1">
      <c r="B341" s="1360" t="s">
        <v>2109</v>
      </c>
      <c r="C341" s="1364" t="e">
        <f>IF(AND(DAY(C330)&gt;=8,DAY(C330)&lt;=14,C331="土",OR(C336="休",C336="雨")),1,0)</f>
        <v>#VALUE!</v>
      </c>
      <c r="D341" s="1364" t="e">
        <f>IF(AND(DAY(D330)&gt;=8,DAY(D330)&lt;=14,D331="土",OR(D336="休",D336="雨")),1,0)</f>
        <v>#VALUE!</v>
      </c>
      <c r="E341" s="1364" t="e">
        <f t="shared" ref="E341:AG341" si="146">IF(AND(DAY(E330)&gt;=8,DAY(E330)&lt;=14,E331="土",OR(E336="休",E336="雨")),1,0)</f>
        <v>#VALUE!</v>
      </c>
      <c r="F341" s="1364" t="e">
        <f t="shared" si="146"/>
        <v>#VALUE!</v>
      </c>
      <c r="G341" s="1364" t="e">
        <f t="shared" si="146"/>
        <v>#VALUE!</v>
      </c>
      <c r="H341" s="1364" t="e">
        <f t="shared" si="146"/>
        <v>#VALUE!</v>
      </c>
      <c r="I341" s="1364" t="e">
        <f t="shared" si="146"/>
        <v>#VALUE!</v>
      </c>
      <c r="J341" s="1364" t="e">
        <f t="shared" si="146"/>
        <v>#VALUE!</v>
      </c>
      <c r="K341" s="1364" t="e">
        <f t="shared" si="146"/>
        <v>#VALUE!</v>
      </c>
      <c r="L341" s="1364" t="e">
        <f t="shared" si="146"/>
        <v>#VALUE!</v>
      </c>
      <c r="M341" s="1364" t="e">
        <f t="shared" si="146"/>
        <v>#VALUE!</v>
      </c>
      <c r="N341" s="1364" t="e">
        <f t="shared" si="146"/>
        <v>#VALUE!</v>
      </c>
      <c r="O341" s="1364" t="e">
        <f t="shared" si="146"/>
        <v>#VALUE!</v>
      </c>
      <c r="P341" s="1364" t="e">
        <f t="shared" si="146"/>
        <v>#VALUE!</v>
      </c>
      <c r="Q341" s="1364" t="e">
        <f t="shared" si="146"/>
        <v>#VALUE!</v>
      </c>
      <c r="R341" s="1364" t="e">
        <f t="shared" si="146"/>
        <v>#VALUE!</v>
      </c>
      <c r="S341" s="1364" t="e">
        <f t="shared" si="146"/>
        <v>#VALUE!</v>
      </c>
      <c r="T341" s="1364" t="e">
        <f t="shared" si="146"/>
        <v>#VALUE!</v>
      </c>
      <c r="U341" s="1364" t="e">
        <f t="shared" si="146"/>
        <v>#VALUE!</v>
      </c>
      <c r="V341" s="1364" t="e">
        <f t="shared" si="146"/>
        <v>#VALUE!</v>
      </c>
      <c r="W341" s="1364" t="e">
        <f t="shared" si="146"/>
        <v>#VALUE!</v>
      </c>
      <c r="X341" s="1364" t="e">
        <f t="shared" si="146"/>
        <v>#VALUE!</v>
      </c>
      <c r="Y341" s="1364" t="e">
        <f t="shared" si="146"/>
        <v>#VALUE!</v>
      </c>
      <c r="Z341" s="1364" t="e">
        <f t="shared" si="146"/>
        <v>#VALUE!</v>
      </c>
      <c r="AA341" s="1364" t="e">
        <f t="shared" si="146"/>
        <v>#VALUE!</v>
      </c>
      <c r="AB341" s="1364" t="e">
        <f t="shared" si="146"/>
        <v>#VALUE!</v>
      </c>
      <c r="AC341" s="1364" t="e">
        <f t="shared" si="146"/>
        <v>#VALUE!</v>
      </c>
      <c r="AD341" s="1364" t="e">
        <f t="shared" si="146"/>
        <v>#VALUE!</v>
      </c>
      <c r="AE341" s="1364" t="e">
        <f t="shared" si="146"/>
        <v>#VALUE!</v>
      </c>
      <c r="AF341" s="1364" t="e">
        <f t="shared" si="146"/>
        <v>#VALUE!</v>
      </c>
      <c r="AG341" s="1364" t="e">
        <f t="shared" si="146"/>
        <v>#VALUE!</v>
      </c>
      <c r="AH341" s="1365" t="s">
        <v>1981</v>
      </c>
      <c r="AI341" s="1363">
        <f>_xlfn.AGGREGATE(9,6,C341:AG341)</f>
        <v>0</v>
      </c>
      <c r="AJ341" s="1353"/>
    </row>
  </sheetData>
  <mergeCells count="2063">
    <mergeCell ref="AG336:AG337"/>
    <mergeCell ref="AA336:AA337"/>
    <mergeCell ref="AB336:AB337"/>
    <mergeCell ref="AC336:AC337"/>
    <mergeCell ref="AD336:AD337"/>
    <mergeCell ref="AE336:AE337"/>
    <mergeCell ref="AF336:AF337"/>
    <mergeCell ref="U336:U337"/>
    <mergeCell ref="V336:V337"/>
    <mergeCell ref="W336:W337"/>
    <mergeCell ref="X336:X337"/>
    <mergeCell ref="Y336:Y337"/>
    <mergeCell ref="Z336:Z337"/>
    <mergeCell ref="O336:O337"/>
    <mergeCell ref="P336:P337"/>
    <mergeCell ref="Q336:Q337"/>
    <mergeCell ref="R336:R337"/>
    <mergeCell ref="S336:S337"/>
    <mergeCell ref="T336:T337"/>
    <mergeCell ref="I336:I337"/>
    <mergeCell ref="J336:J337"/>
    <mergeCell ref="K336:K337"/>
    <mergeCell ref="L336:L337"/>
    <mergeCell ref="M336:M337"/>
    <mergeCell ref="N336:N337"/>
    <mergeCell ref="AE334:AE335"/>
    <mergeCell ref="AF334:AF335"/>
    <mergeCell ref="AG334:AG335"/>
    <mergeCell ref="B336:B337"/>
    <mergeCell ref="C336:C337"/>
    <mergeCell ref="D336:D337"/>
    <mergeCell ref="E336:E337"/>
    <mergeCell ref="F336:F337"/>
    <mergeCell ref="G336:G337"/>
    <mergeCell ref="H336:H337"/>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M334:M335"/>
    <mergeCell ref="N334:N335"/>
    <mergeCell ref="O334:O335"/>
    <mergeCell ref="P334:P335"/>
    <mergeCell ref="Q334:Q335"/>
    <mergeCell ref="R334:R335"/>
    <mergeCell ref="G334:G335"/>
    <mergeCell ref="H334:H335"/>
    <mergeCell ref="I334:I335"/>
    <mergeCell ref="J334:J335"/>
    <mergeCell ref="K334:K335"/>
    <mergeCell ref="L334:L335"/>
    <mergeCell ref="AC332:AC333"/>
    <mergeCell ref="AD332:AD333"/>
    <mergeCell ref="AE332:AE333"/>
    <mergeCell ref="AF332:AF333"/>
    <mergeCell ref="AG332:AG333"/>
    <mergeCell ref="B334:B335"/>
    <mergeCell ref="C334:C335"/>
    <mergeCell ref="D334:D335"/>
    <mergeCell ref="E334:E335"/>
    <mergeCell ref="F334:F335"/>
    <mergeCell ref="W332:W333"/>
    <mergeCell ref="X332:X333"/>
    <mergeCell ref="Y332:Y333"/>
    <mergeCell ref="Z332:Z333"/>
    <mergeCell ref="AA332:AA333"/>
    <mergeCell ref="AB332:AB333"/>
    <mergeCell ref="Q332:Q333"/>
    <mergeCell ref="R332:R333"/>
    <mergeCell ref="S332:S333"/>
    <mergeCell ref="T332:T333"/>
    <mergeCell ref="U332:U333"/>
    <mergeCell ref="V332:V333"/>
    <mergeCell ref="K332:K333"/>
    <mergeCell ref="L332:L333"/>
    <mergeCell ref="M332:M333"/>
    <mergeCell ref="N332:N333"/>
    <mergeCell ref="O332:O333"/>
    <mergeCell ref="P332:P333"/>
    <mergeCell ref="C328:AI328"/>
    <mergeCell ref="B332:B333"/>
    <mergeCell ref="C332:C333"/>
    <mergeCell ref="D332:D333"/>
    <mergeCell ref="E332:E333"/>
    <mergeCell ref="F332:F333"/>
    <mergeCell ref="G332:G333"/>
    <mergeCell ref="H332:H333"/>
    <mergeCell ref="I332:I333"/>
    <mergeCell ref="J332:J333"/>
    <mergeCell ref="AB320:AB321"/>
    <mergeCell ref="AC320:AC321"/>
    <mergeCell ref="AD320:AD321"/>
    <mergeCell ref="AE320:AE321"/>
    <mergeCell ref="AF320:AF321"/>
    <mergeCell ref="AG320:AG321"/>
    <mergeCell ref="V320:V321"/>
    <mergeCell ref="W320:W321"/>
    <mergeCell ref="X320:X321"/>
    <mergeCell ref="Y320:Y321"/>
    <mergeCell ref="Z320:Z321"/>
    <mergeCell ref="AA320:AA321"/>
    <mergeCell ref="P320:P321"/>
    <mergeCell ref="Q320:Q321"/>
    <mergeCell ref="R320:R321"/>
    <mergeCell ref="S320:S321"/>
    <mergeCell ref="T320:T321"/>
    <mergeCell ref="U320:U321"/>
    <mergeCell ref="J320:J321"/>
    <mergeCell ref="K320:K321"/>
    <mergeCell ref="L320:L321"/>
    <mergeCell ref="M320:M321"/>
    <mergeCell ref="N320:N321"/>
    <mergeCell ref="O320:O321"/>
    <mergeCell ref="AF318:AF319"/>
    <mergeCell ref="AG318:AG319"/>
    <mergeCell ref="B320:B321"/>
    <mergeCell ref="C320:C321"/>
    <mergeCell ref="D320:D321"/>
    <mergeCell ref="E320:E321"/>
    <mergeCell ref="F320:F321"/>
    <mergeCell ref="G320:G321"/>
    <mergeCell ref="H320:H321"/>
    <mergeCell ref="I320:I321"/>
    <mergeCell ref="Z318:Z319"/>
    <mergeCell ref="AA318:AA319"/>
    <mergeCell ref="AB318:AB319"/>
    <mergeCell ref="AC318:AC319"/>
    <mergeCell ref="AD318:AD319"/>
    <mergeCell ref="AE318:AE319"/>
    <mergeCell ref="T318:T319"/>
    <mergeCell ref="U318:U319"/>
    <mergeCell ref="V318:V319"/>
    <mergeCell ref="W318:W319"/>
    <mergeCell ref="X318:X319"/>
    <mergeCell ref="Y318:Y319"/>
    <mergeCell ref="N318:N319"/>
    <mergeCell ref="O318:O319"/>
    <mergeCell ref="P318:P319"/>
    <mergeCell ref="Q318:Q319"/>
    <mergeCell ref="R318:R319"/>
    <mergeCell ref="S318:S319"/>
    <mergeCell ref="H318:H319"/>
    <mergeCell ref="I318:I319"/>
    <mergeCell ref="J318:J319"/>
    <mergeCell ref="K318:K319"/>
    <mergeCell ref="L318:L319"/>
    <mergeCell ref="M318:M319"/>
    <mergeCell ref="B318:B319"/>
    <mergeCell ref="C318:C319"/>
    <mergeCell ref="D318:D319"/>
    <mergeCell ref="E318:E319"/>
    <mergeCell ref="F318:F319"/>
    <mergeCell ref="G318:G319"/>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P316:P317"/>
    <mergeCell ref="Q316:Q317"/>
    <mergeCell ref="R316:R317"/>
    <mergeCell ref="S316:S317"/>
    <mergeCell ref="T316:T317"/>
    <mergeCell ref="U316:U317"/>
    <mergeCell ref="J316:J317"/>
    <mergeCell ref="K316:K317"/>
    <mergeCell ref="L316:L317"/>
    <mergeCell ref="M316:M317"/>
    <mergeCell ref="N316:N317"/>
    <mergeCell ref="O316:O317"/>
    <mergeCell ref="AG304:AG305"/>
    <mergeCell ref="C312:AI312"/>
    <mergeCell ref="B316:B317"/>
    <mergeCell ref="C316:C317"/>
    <mergeCell ref="D316:D317"/>
    <mergeCell ref="E316:E317"/>
    <mergeCell ref="F316:F317"/>
    <mergeCell ref="G316:G317"/>
    <mergeCell ref="H316:H317"/>
    <mergeCell ref="I316:I317"/>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O304:O305"/>
    <mergeCell ref="P304:P305"/>
    <mergeCell ref="Q304:Q305"/>
    <mergeCell ref="R304:R305"/>
    <mergeCell ref="S304:S305"/>
    <mergeCell ref="T304:T305"/>
    <mergeCell ref="I304:I305"/>
    <mergeCell ref="J304:J305"/>
    <mergeCell ref="K304:K305"/>
    <mergeCell ref="L304:L305"/>
    <mergeCell ref="M304:M305"/>
    <mergeCell ref="N304:N305"/>
    <mergeCell ref="AE302:AE303"/>
    <mergeCell ref="AF302:AF303"/>
    <mergeCell ref="AG302:AG303"/>
    <mergeCell ref="B304:B305"/>
    <mergeCell ref="C304:C305"/>
    <mergeCell ref="D304:D305"/>
    <mergeCell ref="E304:E305"/>
    <mergeCell ref="F304:F305"/>
    <mergeCell ref="G304:G305"/>
    <mergeCell ref="H304:H305"/>
    <mergeCell ref="Y302:Y303"/>
    <mergeCell ref="Z302:Z303"/>
    <mergeCell ref="AA302:AA303"/>
    <mergeCell ref="AB302:AB303"/>
    <mergeCell ref="AC302:AC303"/>
    <mergeCell ref="AD302:AD303"/>
    <mergeCell ref="S302:S303"/>
    <mergeCell ref="T302:T303"/>
    <mergeCell ref="U302:U303"/>
    <mergeCell ref="V302:V303"/>
    <mergeCell ref="W302:W303"/>
    <mergeCell ref="X302:X303"/>
    <mergeCell ref="M302:M303"/>
    <mergeCell ref="N302:N303"/>
    <mergeCell ref="O302:O303"/>
    <mergeCell ref="P302:P303"/>
    <mergeCell ref="Q302:Q303"/>
    <mergeCell ref="R302:R303"/>
    <mergeCell ref="G302:G303"/>
    <mergeCell ref="H302:H303"/>
    <mergeCell ref="I302:I303"/>
    <mergeCell ref="J302:J303"/>
    <mergeCell ref="K302:K303"/>
    <mergeCell ref="L302:L303"/>
    <mergeCell ref="AC300:AC301"/>
    <mergeCell ref="AD300:AD301"/>
    <mergeCell ref="AE300:AE301"/>
    <mergeCell ref="AF300:AF301"/>
    <mergeCell ref="AG300:AG301"/>
    <mergeCell ref="B302:B303"/>
    <mergeCell ref="C302:C303"/>
    <mergeCell ref="D302:D303"/>
    <mergeCell ref="E302:E303"/>
    <mergeCell ref="F302:F303"/>
    <mergeCell ref="W300:W301"/>
    <mergeCell ref="X300:X301"/>
    <mergeCell ref="Y300:Y301"/>
    <mergeCell ref="Z300:Z301"/>
    <mergeCell ref="AA300:AA301"/>
    <mergeCell ref="AB300:AB301"/>
    <mergeCell ref="Q300:Q301"/>
    <mergeCell ref="R300:R301"/>
    <mergeCell ref="S300:S301"/>
    <mergeCell ref="T300:T301"/>
    <mergeCell ref="U300:U301"/>
    <mergeCell ref="V300:V301"/>
    <mergeCell ref="K300:K301"/>
    <mergeCell ref="L300:L301"/>
    <mergeCell ref="M300:M301"/>
    <mergeCell ref="N300:N301"/>
    <mergeCell ref="O300:O301"/>
    <mergeCell ref="P300:P301"/>
    <mergeCell ref="C296:AI296"/>
    <mergeCell ref="B300:B301"/>
    <mergeCell ref="C300:C301"/>
    <mergeCell ref="D300:D301"/>
    <mergeCell ref="E300:E301"/>
    <mergeCell ref="F300:F301"/>
    <mergeCell ref="G300:G301"/>
    <mergeCell ref="H300:H301"/>
    <mergeCell ref="I300:I301"/>
    <mergeCell ref="J300:J301"/>
    <mergeCell ref="AB288:AB289"/>
    <mergeCell ref="AC288:AC289"/>
    <mergeCell ref="AD288:AD289"/>
    <mergeCell ref="AE288:AE289"/>
    <mergeCell ref="AF288:AF289"/>
    <mergeCell ref="AG288:AG289"/>
    <mergeCell ref="V288:V289"/>
    <mergeCell ref="W288:W289"/>
    <mergeCell ref="X288:X289"/>
    <mergeCell ref="Y288:Y289"/>
    <mergeCell ref="Z288:Z289"/>
    <mergeCell ref="AA288:AA289"/>
    <mergeCell ref="P288:P289"/>
    <mergeCell ref="Q288:Q289"/>
    <mergeCell ref="R288:R289"/>
    <mergeCell ref="S288:S289"/>
    <mergeCell ref="T288:T289"/>
    <mergeCell ref="U288:U289"/>
    <mergeCell ref="J288:J289"/>
    <mergeCell ref="K288:K289"/>
    <mergeCell ref="L288:L289"/>
    <mergeCell ref="M288:M289"/>
    <mergeCell ref="N288:N289"/>
    <mergeCell ref="O288:O289"/>
    <mergeCell ref="AF286:AF287"/>
    <mergeCell ref="AG286:AG287"/>
    <mergeCell ref="B288:B289"/>
    <mergeCell ref="C288:C289"/>
    <mergeCell ref="D288:D289"/>
    <mergeCell ref="E288:E289"/>
    <mergeCell ref="F288:F289"/>
    <mergeCell ref="G288:G289"/>
    <mergeCell ref="H288:H289"/>
    <mergeCell ref="I288:I289"/>
    <mergeCell ref="Z286:Z287"/>
    <mergeCell ref="AA286:AA287"/>
    <mergeCell ref="AB286:AB287"/>
    <mergeCell ref="AC286:AC287"/>
    <mergeCell ref="AD286:AD287"/>
    <mergeCell ref="AE286:AE287"/>
    <mergeCell ref="T286:T287"/>
    <mergeCell ref="U286:U287"/>
    <mergeCell ref="V286:V287"/>
    <mergeCell ref="W286:W287"/>
    <mergeCell ref="X286:X287"/>
    <mergeCell ref="Y286:Y287"/>
    <mergeCell ref="N286:N287"/>
    <mergeCell ref="O286:O287"/>
    <mergeCell ref="P286:P287"/>
    <mergeCell ref="Q286:Q287"/>
    <mergeCell ref="R286:R287"/>
    <mergeCell ref="S286:S287"/>
    <mergeCell ref="H286:H287"/>
    <mergeCell ref="I286:I287"/>
    <mergeCell ref="J286:J287"/>
    <mergeCell ref="K286:K287"/>
    <mergeCell ref="L286:L287"/>
    <mergeCell ref="M286:M287"/>
    <mergeCell ref="B286:B287"/>
    <mergeCell ref="C286:C287"/>
    <mergeCell ref="D286:D287"/>
    <mergeCell ref="E286:E287"/>
    <mergeCell ref="F286:F287"/>
    <mergeCell ref="G286:G287"/>
    <mergeCell ref="AB284:AB285"/>
    <mergeCell ref="AC284:AC285"/>
    <mergeCell ref="AD284:AD285"/>
    <mergeCell ref="AE284:AE285"/>
    <mergeCell ref="AF284:AF285"/>
    <mergeCell ref="AG284:AG285"/>
    <mergeCell ref="V284:V285"/>
    <mergeCell ref="W284:W285"/>
    <mergeCell ref="X284:X285"/>
    <mergeCell ref="Y284:Y285"/>
    <mergeCell ref="Z284:Z285"/>
    <mergeCell ref="AA284:AA285"/>
    <mergeCell ref="P284:P285"/>
    <mergeCell ref="Q284:Q285"/>
    <mergeCell ref="R284:R285"/>
    <mergeCell ref="S284:S285"/>
    <mergeCell ref="T284:T285"/>
    <mergeCell ref="U284:U285"/>
    <mergeCell ref="J284:J285"/>
    <mergeCell ref="K284:K285"/>
    <mergeCell ref="L284:L285"/>
    <mergeCell ref="M284:M285"/>
    <mergeCell ref="N284:N285"/>
    <mergeCell ref="O284:O285"/>
    <mergeCell ref="AG272:AG273"/>
    <mergeCell ref="C280:AI280"/>
    <mergeCell ref="B284:B285"/>
    <mergeCell ref="C284:C285"/>
    <mergeCell ref="D284:D285"/>
    <mergeCell ref="E284:E285"/>
    <mergeCell ref="F284:F285"/>
    <mergeCell ref="G284:G285"/>
    <mergeCell ref="H284:H285"/>
    <mergeCell ref="I284:I285"/>
    <mergeCell ref="AA272:AA273"/>
    <mergeCell ref="AB272:AB273"/>
    <mergeCell ref="AC272:AC273"/>
    <mergeCell ref="AD272:AD273"/>
    <mergeCell ref="AE272:AE273"/>
    <mergeCell ref="AF272:AF273"/>
    <mergeCell ref="U272:U273"/>
    <mergeCell ref="V272:V273"/>
    <mergeCell ref="W272:W273"/>
    <mergeCell ref="X272:X273"/>
    <mergeCell ref="Y272:Y273"/>
    <mergeCell ref="Z272:Z273"/>
    <mergeCell ref="O272:O273"/>
    <mergeCell ref="P272:P273"/>
    <mergeCell ref="Q272:Q273"/>
    <mergeCell ref="R272:R273"/>
    <mergeCell ref="S272:S273"/>
    <mergeCell ref="T272:T273"/>
    <mergeCell ref="I272:I273"/>
    <mergeCell ref="J272:J273"/>
    <mergeCell ref="K272:K273"/>
    <mergeCell ref="L272:L273"/>
    <mergeCell ref="M272:M273"/>
    <mergeCell ref="N272:N273"/>
    <mergeCell ref="AE270:AE271"/>
    <mergeCell ref="AF270:AF271"/>
    <mergeCell ref="AG270:AG271"/>
    <mergeCell ref="B272:B273"/>
    <mergeCell ref="C272:C273"/>
    <mergeCell ref="D272:D273"/>
    <mergeCell ref="E272:E273"/>
    <mergeCell ref="F272:F273"/>
    <mergeCell ref="G272:G273"/>
    <mergeCell ref="H272:H273"/>
    <mergeCell ref="Y270:Y271"/>
    <mergeCell ref="Z270:Z271"/>
    <mergeCell ref="AA270:AA271"/>
    <mergeCell ref="AB270:AB271"/>
    <mergeCell ref="AC270:AC271"/>
    <mergeCell ref="AD270:AD271"/>
    <mergeCell ref="S270:S271"/>
    <mergeCell ref="T270:T271"/>
    <mergeCell ref="U270:U271"/>
    <mergeCell ref="V270:V271"/>
    <mergeCell ref="W270:W271"/>
    <mergeCell ref="X270:X271"/>
    <mergeCell ref="M270:M271"/>
    <mergeCell ref="N270:N271"/>
    <mergeCell ref="O270:O271"/>
    <mergeCell ref="P270:P271"/>
    <mergeCell ref="Q270:Q271"/>
    <mergeCell ref="R270:R271"/>
    <mergeCell ref="G270:G271"/>
    <mergeCell ref="H270:H271"/>
    <mergeCell ref="I270:I271"/>
    <mergeCell ref="J270:J271"/>
    <mergeCell ref="K270:K271"/>
    <mergeCell ref="L270:L271"/>
    <mergeCell ref="AC268:AC269"/>
    <mergeCell ref="AD268:AD269"/>
    <mergeCell ref="AE268:AE269"/>
    <mergeCell ref="AF268:AF269"/>
    <mergeCell ref="AG268:AG269"/>
    <mergeCell ref="B270:B271"/>
    <mergeCell ref="C270:C271"/>
    <mergeCell ref="D270:D271"/>
    <mergeCell ref="E270:E271"/>
    <mergeCell ref="F270:F271"/>
    <mergeCell ref="W268:W269"/>
    <mergeCell ref="X268:X269"/>
    <mergeCell ref="Y268:Y269"/>
    <mergeCell ref="Z268:Z269"/>
    <mergeCell ref="AA268:AA269"/>
    <mergeCell ref="AB268:AB269"/>
    <mergeCell ref="Q268:Q269"/>
    <mergeCell ref="R268:R269"/>
    <mergeCell ref="S268:S269"/>
    <mergeCell ref="T268:T269"/>
    <mergeCell ref="U268:U269"/>
    <mergeCell ref="V268:V269"/>
    <mergeCell ref="K268:K269"/>
    <mergeCell ref="L268:L269"/>
    <mergeCell ref="M268:M269"/>
    <mergeCell ref="N268:N269"/>
    <mergeCell ref="O268:O269"/>
    <mergeCell ref="P268:P269"/>
    <mergeCell ref="C264:AI264"/>
    <mergeCell ref="B268:B269"/>
    <mergeCell ref="C268:C269"/>
    <mergeCell ref="D268:D269"/>
    <mergeCell ref="E268:E269"/>
    <mergeCell ref="F268:F269"/>
    <mergeCell ref="G268:G269"/>
    <mergeCell ref="H268:H269"/>
    <mergeCell ref="I268:I269"/>
    <mergeCell ref="J268:J269"/>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P256:P257"/>
    <mergeCell ref="Q256:Q257"/>
    <mergeCell ref="R256:R257"/>
    <mergeCell ref="S256:S257"/>
    <mergeCell ref="T256:T257"/>
    <mergeCell ref="U256:U257"/>
    <mergeCell ref="J256:J257"/>
    <mergeCell ref="K256:K257"/>
    <mergeCell ref="L256:L257"/>
    <mergeCell ref="M256:M257"/>
    <mergeCell ref="N256:N257"/>
    <mergeCell ref="O256:O257"/>
    <mergeCell ref="AF254:AF255"/>
    <mergeCell ref="AG254:AG255"/>
    <mergeCell ref="B256:B257"/>
    <mergeCell ref="C256:C257"/>
    <mergeCell ref="D256:D257"/>
    <mergeCell ref="E256:E257"/>
    <mergeCell ref="F256:F257"/>
    <mergeCell ref="G256:G257"/>
    <mergeCell ref="H256:H257"/>
    <mergeCell ref="I256:I257"/>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5"/>
    <mergeCell ref="O254:O255"/>
    <mergeCell ref="P254:P255"/>
    <mergeCell ref="Q254:Q255"/>
    <mergeCell ref="R254:R255"/>
    <mergeCell ref="S254:S255"/>
    <mergeCell ref="H254:H255"/>
    <mergeCell ref="I254:I255"/>
    <mergeCell ref="J254:J255"/>
    <mergeCell ref="K254:K255"/>
    <mergeCell ref="L254:L255"/>
    <mergeCell ref="M254:M255"/>
    <mergeCell ref="B254:B255"/>
    <mergeCell ref="C254:C255"/>
    <mergeCell ref="D254:D255"/>
    <mergeCell ref="E254:E255"/>
    <mergeCell ref="F254:F255"/>
    <mergeCell ref="G254:G255"/>
    <mergeCell ref="AB252:AB253"/>
    <mergeCell ref="AC252:AC253"/>
    <mergeCell ref="AD252:AD253"/>
    <mergeCell ref="AE252:AE253"/>
    <mergeCell ref="AF252:AF253"/>
    <mergeCell ref="AG252:AG253"/>
    <mergeCell ref="V252:V253"/>
    <mergeCell ref="W252:W253"/>
    <mergeCell ref="X252:X253"/>
    <mergeCell ref="Y252:Y253"/>
    <mergeCell ref="Z252:Z253"/>
    <mergeCell ref="AA252:AA253"/>
    <mergeCell ref="P252:P253"/>
    <mergeCell ref="Q252:Q253"/>
    <mergeCell ref="R252:R253"/>
    <mergeCell ref="S252:S253"/>
    <mergeCell ref="T252:T253"/>
    <mergeCell ref="U252:U253"/>
    <mergeCell ref="J252:J253"/>
    <mergeCell ref="K252:K253"/>
    <mergeCell ref="L252:L253"/>
    <mergeCell ref="M252:M253"/>
    <mergeCell ref="N252:N253"/>
    <mergeCell ref="O252:O253"/>
    <mergeCell ref="AG240:AG241"/>
    <mergeCell ref="C248:AI248"/>
    <mergeCell ref="B252:B253"/>
    <mergeCell ref="C252:C253"/>
    <mergeCell ref="D252:D253"/>
    <mergeCell ref="E252:E253"/>
    <mergeCell ref="F252:F253"/>
    <mergeCell ref="G252:G253"/>
    <mergeCell ref="H252:H253"/>
    <mergeCell ref="I252:I253"/>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C232:AI232"/>
    <mergeCell ref="B236:B237"/>
    <mergeCell ref="C236:C237"/>
    <mergeCell ref="D236:D237"/>
    <mergeCell ref="E236:E237"/>
    <mergeCell ref="F236:F237"/>
    <mergeCell ref="G236:G237"/>
    <mergeCell ref="H236:H237"/>
    <mergeCell ref="I236:I237"/>
    <mergeCell ref="J236:J237"/>
    <mergeCell ref="AB224:AB225"/>
    <mergeCell ref="AC224:AC225"/>
    <mergeCell ref="AD224:AD225"/>
    <mergeCell ref="AE224:AE225"/>
    <mergeCell ref="AF224:AF225"/>
    <mergeCell ref="AG224:AG225"/>
    <mergeCell ref="V224:V225"/>
    <mergeCell ref="W224:W225"/>
    <mergeCell ref="X224:X225"/>
    <mergeCell ref="Y224:Y225"/>
    <mergeCell ref="Z224:Z225"/>
    <mergeCell ref="AA224:AA225"/>
    <mergeCell ref="P224:P225"/>
    <mergeCell ref="Q224:Q225"/>
    <mergeCell ref="R224:R225"/>
    <mergeCell ref="S224:S225"/>
    <mergeCell ref="T224:T225"/>
    <mergeCell ref="U224:U225"/>
    <mergeCell ref="J224:J225"/>
    <mergeCell ref="K224:K225"/>
    <mergeCell ref="L224:L225"/>
    <mergeCell ref="M224:M225"/>
    <mergeCell ref="N224:N225"/>
    <mergeCell ref="O224:O225"/>
    <mergeCell ref="AF222:AF223"/>
    <mergeCell ref="AG222:AG223"/>
    <mergeCell ref="B224:B225"/>
    <mergeCell ref="C224:C225"/>
    <mergeCell ref="D224:D225"/>
    <mergeCell ref="E224:E225"/>
    <mergeCell ref="F224:F225"/>
    <mergeCell ref="G224:G225"/>
    <mergeCell ref="H224:H225"/>
    <mergeCell ref="I224:I225"/>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P222:P223"/>
    <mergeCell ref="Q222:Q223"/>
    <mergeCell ref="R222:R223"/>
    <mergeCell ref="S222:S223"/>
    <mergeCell ref="H222:H223"/>
    <mergeCell ref="I222:I223"/>
    <mergeCell ref="J222:J223"/>
    <mergeCell ref="K222:K223"/>
    <mergeCell ref="L222:L223"/>
    <mergeCell ref="M222:M223"/>
    <mergeCell ref="B222:B223"/>
    <mergeCell ref="C222:C223"/>
    <mergeCell ref="D222:D223"/>
    <mergeCell ref="E222:E223"/>
    <mergeCell ref="F222:F223"/>
    <mergeCell ref="G222:G223"/>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P220:P221"/>
    <mergeCell ref="Q220:Q221"/>
    <mergeCell ref="R220:R221"/>
    <mergeCell ref="S220:S221"/>
    <mergeCell ref="T220:T221"/>
    <mergeCell ref="U220:U221"/>
    <mergeCell ref="J220:J221"/>
    <mergeCell ref="K220:K221"/>
    <mergeCell ref="L220:L221"/>
    <mergeCell ref="M220:M221"/>
    <mergeCell ref="N220:N221"/>
    <mergeCell ref="O220:O221"/>
    <mergeCell ref="AG208:AG209"/>
    <mergeCell ref="C216:AI216"/>
    <mergeCell ref="B220:B221"/>
    <mergeCell ref="C220:C221"/>
    <mergeCell ref="D220:D221"/>
    <mergeCell ref="E220:E221"/>
    <mergeCell ref="F220:F221"/>
    <mergeCell ref="G220:G221"/>
    <mergeCell ref="H220:H221"/>
    <mergeCell ref="I220:I22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K208:K209"/>
    <mergeCell ref="L208:L209"/>
    <mergeCell ref="M208:M209"/>
    <mergeCell ref="N208:N209"/>
    <mergeCell ref="AE206:AE207"/>
    <mergeCell ref="AF206:AF207"/>
    <mergeCell ref="AG206:AG207"/>
    <mergeCell ref="B208:B209"/>
    <mergeCell ref="C208:C209"/>
    <mergeCell ref="D208:D209"/>
    <mergeCell ref="E208:E209"/>
    <mergeCell ref="F208:F209"/>
    <mergeCell ref="G208:G209"/>
    <mergeCell ref="H208:H209"/>
    <mergeCell ref="Y206:Y207"/>
    <mergeCell ref="Z206:Z207"/>
    <mergeCell ref="AA206:AA207"/>
    <mergeCell ref="AB206:AB207"/>
    <mergeCell ref="AC206:AC207"/>
    <mergeCell ref="AD206:AD207"/>
    <mergeCell ref="S206:S207"/>
    <mergeCell ref="T206:T207"/>
    <mergeCell ref="U206:U207"/>
    <mergeCell ref="V206:V207"/>
    <mergeCell ref="W206:W207"/>
    <mergeCell ref="X206:X207"/>
    <mergeCell ref="M206:M207"/>
    <mergeCell ref="N206:N207"/>
    <mergeCell ref="O206:O207"/>
    <mergeCell ref="P206:P207"/>
    <mergeCell ref="Q206:Q207"/>
    <mergeCell ref="R206:R207"/>
    <mergeCell ref="G206:G207"/>
    <mergeCell ref="H206:H207"/>
    <mergeCell ref="I206:I207"/>
    <mergeCell ref="J206:J207"/>
    <mergeCell ref="K206:K207"/>
    <mergeCell ref="L206:L207"/>
    <mergeCell ref="AC204:AC205"/>
    <mergeCell ref="AD204:AD205"/>
    <mergeCell ref="AE204:AE205"/>
    <mergeCell ref="AF204:AF205"/>
    <mergeCell ref="AG204:AG205"/>
    <mergeCell ref="B206:B207"/>
    <mergeCell ref="C206:C207"/>
    <mergeCell ref="D206:D207"/>
    <mergeCell ref="E206:E207"/>
    <mergeCell ref="F206:F207"/>
    <mergeCell ref="W204:W205"/>
    <mergeCell ref="X204:X205"/>
    <mergeCell ref="Y204:Y205"/>
    <mergeCell ref="Z204:Z205"/>
    <mergeCell ref="AA204:AA205"/>
    <mergeCell ref="AB204:AB205"/>
    <mergeCell ref="Q204:Q205"/>
    <mergeCell ref="R204:R205"/>
    <mergeCell ref="S204:S205"/>
    <mergeCell ref="T204:T205"/>
    <mergeCell ref="U204:U205"/>
    <mergeCell ref="V204:V205"/>
    <mergeCell ref="K204:K205"/>
    <mergeCell ref="L204:L205"/>
    <mergeCell ref="M204:M205"/>
    <mergeCell ref="N204:N205"/>
    <mergeCell ref="O204:O205"/>
    <mergeCell ref="P204:P205"/>
    <mergeCell ref="C200:AI200"/>
    <mergeCell ref="B204:B205"/>
    <mergeCell ref="C204:C205"/>
    <mergeCell ref="D204:D205"/>
    <mergeCell ref="E204:E205"/>
    <mergeCell ref="F204:F205"/>
    <mergeCell ref="G204:G205"/>
    <mergeCell ref="H204:H205"/>
    <mergeCell ref="I204:I205"/>
    <mergeCell ref="J204:J205"/>
    <mergeCell ref="AB192:AB193"/>
    <mergeCell ref="AC192:AC193"/>
    <mergeCell ref="AD192:AD193"/>
    <mergeCell ref="AE192:AE193"/>
    <mergeCell ref="AF192:AF193"/>
    <mergeCell ref="AG192:AG193"/>
    <mergeCell ref="V192:V193"/>
    <mergeCell ref="W192:W193"/>
    <mergeCell ref="X192:X193"/>
    <mergeCell ref="Y192:Y193"/>
    <mergeCell ref="Z192:Z193"/>
    <mergeCell ref="AA192:AA193"/>
    <mergeCell ref="P192:P193"/>
    <mergeCell ref="Q192:Q193"/>
    <mergeCell ref="R192:R193"/>
    <mergeCell ref="S192:S193"/>
    <mergeCell ref="T192:T193"/>
    <mergeCell ref="U192:U193"/>
    <mergeCell ref="J192:J193"/>
    <mergeCell ref="K192:K193"/>
    <mergeCell ref="L192:L193"/>
    <mergeCell ref="M192:M193"/>
    <mergeCell ref="N192:N193"/>
    <mergeCell ref="O192:O193"/>
    <mergeCell ref="AF190:AF191"/>
    <mergeCell ref="AG190:AG191"/>
    <mergeCell ref="B192:B193"/>
    <mergeCell ref="C192:C193"/>
    <mergeCell ref="D192:D193"/>
    <mergeCell ref="E192:E193"/>
    <mergeCell ref="F192:F193"/>
    <mergeCell ref="G192:G193"/>
    <mergeCell ref="H192:H193"/>
    <mergeCell ref="I192:I193"/>
    <mergeCell ref="Z190:Z191"/>
    <mergeCell ref="AA190:AA191"/>
    <mergeCell ref="AB190:AB191"/>
    <mergeCell ref="AC190:AC191"/>
    <mergeCell ref="AD190:AD191"/>
    <mergeCell ref="AE190:AE191"/>
    <mergeCell ref="T190:T191"/>
    <mergeCell ref="U190:U191"/>
    <mergeCell ref="V190:V191"/>
    <mergeCell ref="W190:W191"/>
    <mergeCell ref="X190:X191"/>
    <mergeCell ref="Y190:Y191"/>
    <mergeCell ref="N190:N191"/>
    <mergeCell ref="O190:O191"/>
    <mergeCell ref="P190:P191"/>
    <mergeCell ref="Q190:Q191"/>
    <mergeCell ref="R190:R191"/>
    <mergeCell ref="S190:S191"/>
    <mergeCell ref="H190:H191"/>
    <mergeCell ref="I190:I191"/>
    <mergeCell ref="J190:J191"/>
    <mergeCell ref="K190:K191"/>
    <mergeCell ref="L190:L191"/>
    <mergeCell ref="M190:M191"/>
    <mergeCell ref="B190:B191"/>
    <mergeCell ref="C190:C191"/>
    <mergeCell ref="D190:D191"/>
    <mergeCell ref="E190:E191"/>
    <mergeCell ref="F190:F191"/>
    <mergeCell ref="G190:G191"/>
    <mergeCell ref="AB188:AB189"/>
    <mergeCell ref="AC188:AC189"/>
    <mergeCell ref="AD188:AD189"/>
    <mergeCell ref="AE188:AE189"/>
    <mergeCell ref="AF188:AF189"/>
    <mergeCell ref="AG188:AG189"/>
    <mergeCell ref="V188:V189"/>
    <mergeCell ref="W188:W189"/>
    <mergeCell ref="X188:X189"/>
    <mergeCell ref="Y188:Y189"/>
    <mergeCell ref="Z188:Z189"/>
    <mergeCell ref="AA188:AA189"/>
    <mergeCell ref="P188:P189"/>
    <mergeCell ref="Q188:Q189"/>
    <mergeCell ref="R188:R189"/>
    <mergeCell ref="S188:S189"/>
    <mergeCell ref="T188:T189"/>
    <mergeCell ref="U188:U189"/>
    <mergeCell ref="J188:J189"/>
    <mergeCell ref="K188:K189"/>
    <mergeCell ref="L188:L189"/>
    <mergeCell ref="M188:M189"/>
    <mergeCell ref="N188:N189"/>
    <mergeCell ref="O188:O189"/>
    <mergeCell ref="AG176:AG177"/>
    <mergeCell ref="C184:AI184"/>
    <mergeCell ref="B188:B189"/>
    <mergeCell ref="C188:C189"/>
    <mergeCell ref="D188:D189"/>
    <mergeCell ref="E188:E189"/>
    <mergeCell ref="F188:F189"/>
    <mergeCell ref="G188:G189"/>
    <mergeCell ref="H188:H189"/>
    <mergeCell ref="I188:I189"/>
    <mergeCell ref="AA176:AA177"/>
    <mergeCell ref="AB176:AB177"/>
    <mergeCell ref="AC176:AC177"/>
    <mergeCell ref="AD176:AD177"/>
    <mergeCell ref="AE176:AE177"/>
    <mergeCell ref="AF176:AF177"/>
    <mergeCell ref="U176:U177"/>
    <mergeCell ref="V176:V177"/>
    <mergeCell ref="W176:W177"/>
    <mergeCell ref="X176:X177"/>
    <mergeCell ref="Y176:Y177"/>
    <mergeCell ref="Z176:Z177"/>
    <mergeCell ref="O176:O177"/>
    <mergeCell ref="P176:P177"/>
    <mergeCell ref="Q176:Q177"/>
    <mergeCell ref="R176:R177"/>
    <mergeCell ref="S176:S177"/>
    <mergeCell ref="T176:T177"/>
    <mergeCell ref="I176:I177"/>
    <mergeCell ref="J176:J177"/>
    <mergeCell ref="K176:K177"/>
    <mergeCell ref="L176:L177"/>
    <mergeCell ref="M176:M177"/>
    <mergeCell ref="N176:N177"/>
    <mergeCell ref="AE174:AE175"/>
    <mergeCell ref="AF174:AF175"/>
    <mergeCell ref="AG174:AG175"/>
    <mergeCell ref="B176:B177"/>
    <mergeCell ref="C176:C177"/>
    <mergeCell ref="D176:D177"/>
    <mergeCell ref="E176:E177"/>
    <mergeCell ref="F176:F177"/>
    <mergeCell ref="G176:G177"/>
    <mergeCell ref="H176:H177"/>
    <mergeCell ref="Y174:Y175"/>
    <mergeCell ref="Z174:Z175"/>
    <mergeCell ref="AA174:AA175"/>
    <mergeCell ref="AB174:AB175"/>
    <mergeCell ref="AC174:AC175"/>
    <mergeCell ref="AD174:AD175"/>
    <mergeCell ref="S174:S175"/>
    <mergeCell ref="T174:T175"/>
    <mergeCell ref="U174:U175"/>
    <mergeCell ref="V174:V175"/>
    <mergeCell ref="W174:W175"/>
    <mergeCell ref="X174:X175"/>
    <mergeCell ref="M174:M175"/>
    <mergeCell ref="N174:N175"/>
    <mergeCell ref="O174:O175"/>
    <mergeCell ref="P174:P175"/>
    <mergeCell ref="Q174:Q175"/>
    <mergeCell ref="R174:R175"/>
    <mergeCell ref="G174:G175"/>
    <mergeCell ref="H174:H175"/>
    <mergeCell ref="I174:I175"/>
    <mergeCell ref="J174:J175"/>
    <mergeCell ref="K174:K175"/>
    <mergeCell ref="L174:L175"/>
    <mergeCell ref="AC172:AC173"/>
    <mergeCell ref="AD172:AD173"/>
    <mergeCell ref="AE172:AE173"/>
    <mergeCell ref="AF172:AF173"/>
    <mergeCell ref="AG172:AG173"/>
    <mergeCell ref="B174:B175"/>
    <mergeCell ref="C174:C175"/>
    <mergeCell ref="D174:D175"/>
    <mergeCell ref="E174:E175"/>
    <mergeCell ref="F174:F175"/>
    <mergeCell ref="W172:W173"/>
    <mergeCell ref="X172:X173"/>
    <mergeCell ref="Y172:Y173"/>
    <mergeCell ref="Z172:Z173"/>
    <mergeCell ref="AA172:AA173"/>
    <mergeCell ref="AB172:AB173"/>
    <mergeCell ref="Q172:Q173"/>
    <mergeCell ref="R172:R173"/>
    <mergeCell ref="S172:S173"/>
    <mergeCell ref="T172:T173"/>
    <mergeCell ref="U172:U173"/>
    <mergeCell ref="V172:V173"/>
    <mergeCell ref="K172:K173"/>
    <mergeCell ref="L172:L173"/>
    <mergeCell ref="M172:M173"/>
    <mergeCell ref="N172:N173"/>
    <mergeCell ref="O172:O173"/>
    <mergeCell ref="P172:P173"/>
    <mergeCell ref="C168:AI168"/>
    <mergeCell ref="B172:B173"/>
    <mergeCell ref="C172:C173"/>
    <mergeCell ref="D172:D173"/>
    <mergeCell ref="E172:E173"/>
    <mergeCell ref="F172:F173"/>
    <mergeCell ref="G172:G173"/>
    <mergeCell ref="H172:H173"/>
    <mergeCell ref="I172:I173"/>
    <mergeCell ref="J172:J173"/>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P160:P161"/>
    <mergeCell ref="Q160:Q161"/>
    <mergeCell ref="R160:R161"/>
    <mergeCell ref="S160:S161"/>
    <mergeCell ref="T160:T161"/>
    <mergeCell ref="U160:U161"/>
    <mergeCell ref="J160:J161"/>
    <mergeCell ref="K160:K161"/>
    <mergeCell ref="L160:L161"/>
    <mergeCell ref="M160:M161"/>
    <mergeCell ref="N160:N161"/>
    <mergeCell ref="O160:O161"/>
    <mergeCell ref="AF158:AF159"/>
    <mergeCell ref="AG158:AG159"/>
    <mergeCell ref="B160:B161"/>
    <mergeCell ref="C160:C161"/>
    <mergeCell ref="D160:D161"/>
    <mergeCell ref="E160:E161"/>
    <mergeCell ref="F160:F161"/>
    <mergeCell ref="G160:G161"/>
    <mergeCell ref="H160:H161"/>
    <mergeCell ref="I160:I161"/>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59"/>
    <mergeCell ref="O158:O159"/>
    <mergeCell ref="P158:P159"/>
    <mergeCell ref="Q158:Q159"/>
    <mergeCell ref="R158:R159"/>
    <mergeCell ref="S158:S159"/>
    <mergeCell ref="H158:H159"/>
    <mergeCell ref="I158:I159"/>
    <mergeCell ref="J158:J159"/>
    <mergeCell ref="K158:K159"/>
    <mergeCell ref="L158:L159"/>
    <mergeCell ref="M158:M159"/>
    <mergeCell ref="B158:B159"/>
    <mergeCell ref="C158:C159"/>
    <mergeCell ref="D158:D159"/>
    <mergeCell ref="E158:E159"/>
    <mergeCell ref="F158:F159"/>
    <mergeCell ref="G158:G159"/>
    <mergeCell ref="AB156:AB157"/>
    <mergeCell ref="AC156:AC157"/>
    <mergeCell ref="AD156:AD157"/>
    <mergeCell ref="AE156:AE157"/>
    <mergeCell ref="AF156:AF157"/>
    <mergeCell ref="AG156:AG157"/>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J156:J157"/>
    <mergeCell ref="K156:K157"/>
    <mergeCell ref="L156:L157"/>
    <mergeCell ref="M156:M157"/>
    <mergeCell ref="N156:N157"/>
    <mergeCell ref="O156:O157"/>
    <mergeCell ref="AG144:AG145"/>
    <mergeCell ref="C152:AI152"/>
    <mergeCell ref="B156:B157"/>
    <mergeCell ref="C156:C157"/>
    <mergeCell ref="D156:D157"/>
    <mergeCell ref="E156:E157"/>
    <mergeCell ref="F156:F157"/>
    <mergeCell ref="G156:G157"/>
    <mergeCell ref="H156:H157"/>
    <mergeCell ref="I156:I157"/>
    <mergeCell ref="AA144:AA145"/>
    <mergeCell ref="AB144:AB145"/>
    <mergeCell ref="AC144:AC145"/>
    <mergeCell ref="AD144:AD145"/>
    <mergeCell ref="AE144:AE145"/>
    <mergeCell ref="AF144:AF145"/>
    <mergeCell ref="U144:U145"/>
    <mergeCell ref="V144:V145"/>
    <mergeCell ref="W144:W145"/>
    <mergeCell ref="X144:X145"/>
    <mergeCell ref="Y144:Y145"/>
    <mergeCell ref="Z144:Z145"/>
    <mergeCell ref="O144:O145"/>
    <mergeCell ref="P144:P145"/>
    <mergeCell ref="Q144:Q145"/>
    <mergeCell ref="R144:R145"/>
    <mergeCell ref="S144:S145"/>
    <mergeCell ref="T144:T145"/>
    <mergeCell ref="I144:I145"/>
    <mergeCell ref="J144:J145"/>
    <mergeCell ref="K144:K145"/>
    <mergeCell ref="L144:L145"/>
    <mergeCell ref="M144:M145"/>
    <mergeCell ref="N144:N145"/>
    <mergeCell ref="AE142:AE143"/>
    <mergeCell ref="AF142:AF143"/>
    <mergeCell ref="AG142:AG143"/>
    <mergeCell ref="B144:B145"/>
    <mergeCell ref="C144:C145"/>
    <mergeCell ref="D144:D145"/>
    <mergeCell ref="E144:E145"/>
    <mergeCell ref="F144:F145"/>
    <mergeCell ref="G144:G145"/>
    <mergeCell ref="H144:H145"/>
    <mergeCell ref="Y142:Y143"/>
    <mergeCell ref="Z142:Z143"/>
    <mergeCell ref="AA142:AA143"/>
    <mergeCell ref="AB142:AB143"/>
    <mergeCell ref="AC142:AC143"/>
    <mergeCell ref="AD142:AD143"/>
    <mergeCell ref="S142:S143"/>
    <mergeCell ref="T142:T143"/>
    <mergeCell ref="U142:U143"/>
    <mergeCell ref="V142:V143"/>
    <mergeCell ref="W142:W143"/>
    <mergeCell ref="X142:X143"/>
    <mergeCell ref="M142:M143"/>
    <mergeCell ref="N142:N143"/>
    <mergeCell ref="O142:O143"/>
    <mergeCell ref="P142:P143"/>
    <mergeCell ref="Q142:Q143"/>
    <mergeCell ref="R142:R143"/>
    <mergeCell ref="G142:G143"/>
    <mergeCell ref="H142:H143"/>
    <mergeCell ref="I142:I143"/>
    <mergeCell ref="J142:J143"/>
    <mergeCell ref="K142:K143"/>
    <mergeCell ref="L142:L143"/>
    <mergeCell ref="AC140:AC141"/>
    <mergeCell ref="AD140:AD141"/>
    <mergeCell ref="AE140:AE141"/>
    <mergeCell ref="AF140:AF141"/>
    <mergeCell ref="AG140:AG141"/>
    <mergeCell ref="B142:B143"/>
    <mergeCell ref="C142:C143"/>
    <mergeCell ref="D142:D143"/>
    <mergeCell ref="E142:E143"/>
    <mergeCell ref="F142:F143"/>
    <mergeCell ref="W140:W141"/>
    <mergeCell ref="X140:X141"/>
    <mergeCell ref="Y140:Y141"/>
    <mergeCell ref="Z140:Z141"/>
    <mergeCell ref="AA140:AA141"/>
    <mergeCell ref="AB140:AB141"/>
    <mergeCell ref="Q140:Q141"/>
    <mergeCell ref="R140:R141"/>
    <mergeCell ref="S140:S141"/>
    <mergeCell ref="T140:T141"/>
    <mergeCell ref="U140:U141"/>
    <mergeCell ref="V140:V141"/>
    <mergeCell ref="K140:K141"/>
    <mergeCell ref="L140:L141"/>
    <mergeCell ref="M140:M141"/>
    <mergeCell ref="N140:N141"/>
    <mergeCell ref="O140:O141"/>
    <mergeCell ref="P140:P141"/>
    <mergeCell ref="C136:AI136"/>
    <mergeCell ref="B140:B141"/>
    <mergeCell ref="C140:C141"/>
    <mergeCell ref="D140:D141"/>
    <mergeCell ref="E140:E141"/>
    <mergeCell ref="F140:F141"/>
    <mergeCell ref="G140:G141"/>
    <mergeCell ref="H140:H141"/>
    <mergeCell ref="I140:I141"/>
    <mergeCell ref="J140:J141"/>
    <mergeCell ref="AB128:AB129"/>
    <mergeCell ref="AC128:AC129"/>
    <mergeCell ref="AD128:AD129"/>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F126:AF127"/>
    <mergeCell ref="AG126:AG127"/>
    <mergeCell ref="B128:B129"/>
    <mergeCell ref="C128:C129"/>
    <mergeCell ref="D128:D129"/>
    <mergeCell ref="E128:E129"/>
    <mergeCell ref="F128:F129"/>
    <mergeCell ref="G128:G129"/>
    <mergeCell ref="H128:H129"/>
    <mergeCell ref="I128:I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B126:B127"/>
    <mergeCell ref="C126:C127"/>
    <mergeCell ref="D126:D127"/>
    <mergeCell ref="E126:E127"/>
    <mergeCell ref="F126:F127"/>
    <mergeCell ref="G126:G127"/>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P124:P125"/>
    <mergeCell ref="Q124:Q125"/>
    <mergeCell ref="R124:R125"/>
    <mergeCell ref="S124:S125"/>
    <mergeCell ref="T124:T125"/>
    <mergeCell ref="U124:U125"/>
    <mergeCell ref="J124:J125"/>
    <mergeCell ref="K124:K125"/>
    <mergeCell ref="L124:L125"/>
    <mergeCell ref="M124:M125"/>
    <mergeCell ref="N124:N125"/>
    <mergeCell ref="O124:O125"/>
    <mergeCell ref="AG112:AG113"/>
    <mergeCell ref="C120:AI120"/>
    <mergeCell ref="B124:B125"/>
    <mergeCell ref="C124:C125"/>
    <mergeCell ref="D124:D125"/>
    <mergeCell ref="E124:E125"/>
    <mergeCell ref="F124:F125"/>
    <mergeCell ref="G124:G125"/>
    <mergeCell ref="H124:H125"/>
    <mergeCell ref="I124:I125"/>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M112:M113"/>
    <mergeCell ref="N112:N113"/>
    <mergeCell ref="AE110:AE111"/>
    <mergeCell ref="AF110:AF111"/>
    <mergeCell ref="AG110:AG111"/>
    <mergeCell ref="B112:B113"/>
    <mergeCell ref="C112:C113"/>
    <mergeCell ref="D112:D113"/>
    <mergeCell ref="E112:E113"/>
    <mergeCell ref="F112:F113"/>
    <mergeCell ref="G112:G113"/>
    <mergeCell ref="H112:H113"/>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I110:I111"/>
    <mergeCell ref="J110:J111"/>
    <mergeCell ref="K110:K111"/>
    <mergeCell ref="L110:L111"/>
    <mergeCell ref="AC108:AC109"/>
    <mergeCell ref="AD108:AD109"/>
    <mergeCell ref="AE108:AE109"/>
    <mergeCell ref="AF108:AF109"/>
    <mergeCell ref="AG108:AG109"/>
    <mergeCell ref="B110:B111"/>
    <mergeCell ref="C110:C111"/>
    <mergeCell ref="D110:D111"/>
    <mergeCell ref="E110:E111"/>
    <mergeCell ref="F110:F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C104:AI104"/>
    <mergeCell ref="B108:B109"/>
    <mergeCell ref="C108:C109"/>
    <mergeCell ref="D108:D109"/>
    <mergeCell ref="E108:E109"/>
    <mergeCell ref="F108:F109"/>
    <mergeCell ref="G108:G109"/>
    <mergeCell ref="H108:H109"/>
    <mergeCell ref="I108:I109"/>
    <mergeCell ref="J108:J109"/>
    <mergeCell ref="AB96:AB97"/>
    <mergeCell ref="AC96:AC97"/>
    <mergeCell ref="AD96:AD97"/>
    <mergeCell ref="AE96:AE97"/>
    <mergeCell ref="AF96:AF97"/>
    <mergeCell ref="AG96:AG97"/>
    <mergeCell ref="V96:V97"/>
    <mergeCell ref="W96:W97"/>
    <mergeCell ref="X96:X97"/>
    <mergeCell ref="Y96:Y97"/>
    <mergeCell ref="Z96:Z97"/>
    <mergeCell ref="AA96:AA97"/>
    <mergeCell ref="P96:P97"/>
    <mergeCell ref="Q96:Q97"/>
    <mergeCell ref="R96:R97"/>
    <mergeCell ref="S96:S97"/>
    <mergeCell ref="T96:T97"/>
    <mergeCell ref="U96:U97"/>
    <mergeCell ref="J96:J97"/>
    <mergeCell ref="K96:K97"/>
    <mergeCell ref="L96:L97"/>
    <mergeCell ref="M96:M97"/>
    <mergeCell ref="N96:N97"/>
    <mergeCell ref="O96:O97"/>
    <mergeCell ref="AF94:AF95"/>
    <mergeCell ref="AG94:AG95"/>
    <mergeCell ref="B96:B97"/>
    <mergeCell ref="C96:C97"/>
    <mergeCell ref="D96:D97"/>
    <mergeCell ref="E96:E97"/>
    <mergeCell ref="F96:F97"/>
    <mergeCell ref="G96:G97"/>
    <mergeCell ref="H96:H97"/>
    <mergeCell ref="I96:I97"/>
    <mergeCell ref="Z94:Z95"/>
    <mergeCell ref="AA94:AA95"/>
    <mergeCell ref="AB94:AB95"/>
    <mergeCell ref="AC94:AC95"/>
    <mergeCell ref="AD94:AD95"/>
    <mergeCell ref="AE94:AE95"/>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AB92:AB93"/>
    <mergeCell ref="AC92:AC93"/>
    <mergeCell ref="AD92:AD93"/>
    <mergeCell ref="AE92:AE93"/>
    <mergeCell ref="AF92:AF93"/>
    <mergeCell ref="AG92:AG93"/>
    <mergeCell ref="V92:V93"/>
    <mergeCell ref="W92:W93"/>
    <mergeCell ref="X92:X93"/>
    <mergeCell ref="Y92:Y93"/>
    <mergeCell ref="Z92:Z93"/>
    <mergeCell ref="AA92:AA93"/>
    <mergeCell ref="P92:P93"/>
    <mergeCell ref="Q92:Q93"/>
    <mergeCell ref="R92:R93"/>
    <mergeCell ref="S92:S93"/>
    <mergeCell ref="T92:T93"/>
    <mergeCell ref="U92:U93"/>
    <mergeCell ref="J92:J93"/>
    <mergeCell ref="K92:K93"/>
    <mergeCell ref="L92:L93"/>
    <mergeCell ref="M92:M93"/>
    <mergeCell ref="N92:N93"/>
    <mergeCell ref="O92:O93"/>
    <mergeCell ref="AG80:AG81"/>
    <mergeCell ref="C88:AI88"/>
    <mergeCell ref="B92:B93"/>
    <mergeCell ref="C92:C93"/>
    <mergeCell ref="D92:D93"/>
    <mergeCell ref="E92:E93"/>
    <mergeCell ref="F92:F93"/>
    <mergeCell ref="G92:G93"/>
    <mergeCell ref="H92:H93"/>
    <mergeCell ref="I92:I93"/>
    <mergeCell ref="AA80:AA81"/>
    <mergeCell ref="AB80:AB81"/>
    <mergeCell ref="AC80:AC81"/>
    <mergeCell ref="AD80:AD81"/>
    <mergeCell ref="AE80:AE81"/>
    <mergeCell ref="AF80:AF81"/>
    <mergeCell ref="U80:U81"/>
    <mergeCell ref="V80:V81"/>
    <mergeCell ref="W80:W81"/>
    <mergeCell ref="X80:X81"/>
    <mergeCell ref="Y80:Y81"/>
    <mergeCell ref="Z80:Z81"/>
    <mergeCell ref="O80:O81"/>
    <mergeCell ref="P80:P81"/>
    <mergeCell ref="Q80:Q81"/>
    <mergeCell ref="R80:R81"/>
    <mergeCell ref="S80:S81"/>
    <mergeCell ref="T80:T81"/>
    <mergeCell ref="I80:I81"/>
    <mergeCell ref="J80:J81"/>
    <mergeCell ref="K80:K81"/>
    <mergeCell ref="L80:L81"/>
    <mergeCell ref="M80:M81"/>
    <mergeCell ref="N80:N81"/>
    <mergeCell ref="AE78:AE79"/>
    <mergeCell ref="AF78:AF79"/>
    <mergeCell ref="AG78:AG79"/>
    <mergeCell ref="B80:B81"/>
    <mergeCell ref="C80:C81"/>
    <mergeCell ref="D80:D81"/>
    <mergeCell ref="E80:E81"/>
    <mergeCell ref="F80:F81"/>
    <mergeCell ref="G80:G81"/>
    <mergeCell ref="H80:H81"/>
    <mergeCell ref="Y78:Y79"/>
    <mergeCell ref="Z78:Z79"/>
    <mergeCell ref="AA78:AA79"/>
    <mergeCell ref="AB78:AB79"/>
    <mergeCell ref="AC78:AC79"/>
    <mergeCell ref="AD78:AD79"/>
    <mergeCell ref="S78:S79"/>
    <mergeCell ref="T78:T79"/>
    <mergeCell ref="U78:U79"/>
    <mergeCell ref="V78:V79"/>
    <mergeCell ref="W78:W79"/>
    <mergeCell ref="X78:X79"/>
    <mergeCell ref="M78:M79"/>
    <mergeCell ref="N78:N79"/>
    <mergeCell ref="O78:O79"/>
    <mergeCell ref="P78:P79"/>
    <mergeCell ref="Q78:Q79"/>
    <mergeCell ref="R78:R79"/>
    <mergeCell ref="G78:G79"/>
    <mergeCell ref="H78:H79"/>
    <mergeCell ref="I78:I79"/>
    <mergeCell ref="J78:J79"/>
    <mergeCell ref="K78:K79"/>
    <mergeCell ref="L78:L79"/>
    <mergeCell ref="AC76:AC77"/>
    <mergeCell ref="AD76:AD77"/>
    <mergeCell ref="AE76:AE77"/>
    <mergeCell ref="AF76:AF77"/>
    <mergeCell ref="AG76:AG77"/>
    <mergeCell ref="B78:B79"/>
    <mergeCell ref="C78:C79"/>
    <mergeCell ref="D78:D79"/>
    <mergeCell ref="E78:E79"/>
    <mergeCell ref="F78:F79"/>
    <mergeCell ref="W76:W77"/>
    <mergeCell ref="X76:X77"/>
    <mergeCell ref="Y76:Y77"/>
    <mergeCell ref="Z76:Z77"/>
    <mergeCell ref="AA76:AA77"/>
    <mergeCell ref="AB76:AB77"/>
    <mergeCell ref="Q76:Q77"/>
    <mergeCell ref="R76:R77"/>
    <mergeCell ref="S76:S77"/>
    <mergeCell ref="T76:T77"/>
    <mergeCell ref="U76:U77"/>
    <mergeCell ref="V76:V77"/>
    <mergeCell ref="K76:K77"/>
    <mergeCell ref="L76:L77"/>
    <mergeCell ref="M76:M77"/>
    <mergeCell ref="N76:N77"/>
    <mergeCell ref="O76:O77"/>
    <mergeCell ref="P76:P77"/>
    <mergeCell ref="C72:AI72"/>
    <mergeCell ref="B76:B77"/>
    <mergeCell ref="C76:C77"/>
    <mergeCell ref="D76:D77"/>
    <mergeCell ref="E76:E77"/>
    <mergeCell ref="F76:F77"/>
    <mergeCell ref="G76:G77"/>
    <mergeCell ref="H76:H77"/>
    <mergeCell ref="I76:I77"/>
    <mergeCell ref="J76:J77"/>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J64:J65"/>
    <mergeCell ref="K64:K65"/>
    <mergeCell ref="L64:L65"/>
    <mergeCell ref="M64:M65"/>
    <mergeCell ref="N64:N65"/>
    <mergeCell ref="O64:O65"/>
    <mergeCell ref="AF62:AF63"/>
    <mergeCell ref="AG62:AG63"/>
    <mergeCell ref="B64:B65"/>
    <mergeCell ref="C64:C65"/>
    <mergeCell ref="D64:D65"/>
    <mergeCell ref="E64:E65"/>
    <mergeCell ref="F64:F65"/>
    <mergeCell ref="G64:G65"/>
    <mergeCell ref="H64:H65"/>
    <mergeCell ref="I64:I65"/>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AB60:AB61"/>
    <mergeCell ref="AC60:AC61"/>
    <mergeCell ref="AD60:AD61"/>
    <mergeCell ref="AE60:AE61"/>
    <mergeCell ref="AF60:AF61"/>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AG48:AG49"/>
    <mergeCell ref="C56:AI56"/>
    <mergeCell ref="B60:B61"/>
    <mergeCell ref="C60:C61"/>
    <mergeCell ref="D60:D61"/>
    <mergeCell ref="E60:E61"/>
    <mergeCell ref="F60:F61"/>
    <mergeCell ref="G60:G61"/>
    <mergeCell ref="H60:H61"/>
    <mergeCell ref="I60:I61"/>
    <mergeCell ref="AA48:AA49"/>
    <mergeCell ref="AB48:AB49"/>
    <mergeCell ref="AC48:AC49"/>
    <mergeCell ref="AD48:AD49"/>
    <mergeCell ref="AE48:AE49"/>
    <mergeCell ref="AF48:AF49"/>
    <mergeCell ref="U48:U49"/>
    <mergeCell ref="V48:V49"/>
    <mergeCell ref="W48:W49"/>
    <mergeCell ref="X48:X49"/>
    <mergeCell ref="Y48:Y49"/>
    <mergeCell ref="Z48:Z49"/>
    <mergeCell ref="O48:O49"/>
    <mergeCell ref="P48:P49"/>
    <mergeCell ref="Q48:Q49"/>
    <mergeCell ref="R48:R49"/>
    <mergeCell ref="S48:S49"/>
    <mergeCell ref="T48:T49"/>
    <mergeCell ref="I48:I49"/>
    <mergeCell ref="J48:J49"/>
    <mergeCell ref="K48:K49"/>
    <mergeCell ref="L48:L49"/>
    <mergeCell ref="M48:M49"/>
    <mergeCell ref="N48:N49"/>
    <mergeCell ref="AE46:AE47"/>
    <mergeCell ref="AF46:AF47"/>
    <mergeCell ref="AG46:AG47"/>
    <mergeCell ref="B48:B49"/>
    <mergeCell ref="C48:C49"/>
    <mergeCell ref="D48:D49"/>
    <mergeCell ref="E48:E49"/>
    <mergeCell ref="F48:F49"/>
    <mergeCell ref="G48:G49"/>
    <mergeCell ref="H48:H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AC44:AC45"/>
    <mergeCell ref="AD44:AD45"/>
    <mergeCell ref="AE44:AE45"/>
    <mergeCell ref="AF44:AF45"/>
    <mergeCell ref="AG44:AG45"/>
    <mergeCell ref="B46:B47"/>
    <mergeCell ref="C46:C47"/>
    <mergeCell ref="D46:D47"/>
    <mergeCell ref="E46:E47"/>
    <mergeCell ref="F46:F47"/>
    <mergeCell ref="W44:W45"/>
    <mergeCell ref="X44:X45"/>
    <mergeCell ref="Y44:Y45"/>
    <mergeCell ref="Z44:Z45"/>
    <mergeCell ref="AA44:AA45"/>
    <mergeCell ref="AB44:AB45"/>
    <mergeCell ref="Q44:Q45"/>
    <mergeCell ref="R44:R45"/>
    <mergeCell ref="S44:S45"/>
    <mergeCell ref="T44:T45"/>
    <mergeCell ref="U44:U45"/>
    <mergeCell ref="V44:V45"/>
    <mergeCell ref="K44:K45"/>
    <mergeCell ref="L44:L45"/>
    <mergeCell ref="M44:M45"/>
    <mergeCell ref="N44:N45"/>
    <mergeCell ref="O44:O45"/>
    <mergeCell ref="P44:P45"/>
    <mergeCell ref="C40:AI40"/>
    <mergeCell ref="B44:B45"/>
    <mergeCell ref="C44:C45"/>
    <mergeCell ref="D44:D45"/>
    <mergeCell ref="E44:E45"/>
    <mergeCell ref="F44:F45"/>
    <mergeCell ref="G44:G45"/>
    <mergeCell ref="H44:H45"/>
    <mergeCell ref="I44:I45"/>
    <mergeCell ref="J44:J45"/>
    <mergeCell ref="AB32:AB33"/>
    <mergeCell ref="AC32:AC33"/>
    <mergeCell ref="AD32:AD33"/>
    <mergeCell ref="AE32:AE33"/>
    <mergeCell ref="AF32:AF33"/>
    <mergeCell ref="AG32:AG33"/>
    <mergeCell ref="V32:V33"/>
    <mergeCell ref="W32:W33"/>
    <mergeCell ref="X32:X33"/>
    <mergeCell ref="Y32:Y33"/>
    <mergeCell ref="Z32:Z33"/>
    <mergeCell ref="AA32:AA33"/>
    <mergeCell ref="P32:P33"/>
    <mergeCell ref="Q32:Q33"/>
    <mergeCell ref="R32:R33"/>
    <mergeCell ref="S32:S33"/>
    <mergeCell ref="T32:T33"/>
    <mergeCell ref="U32:U33"/>
    <mergeCell ref="J32:J33"/>
    <mergeCell ref="K32:K33"/>
    <mergeCell ref="L32:L33"/>
    <mergeCell ref="M32:M33"/>
    <mergeCell ref="N32:N33"/>
    <mergeCell ref="O32:O33"/>
    <mergeCell ref="AF30:AF31"/>
    <mergeCell ref="AG30:AG31"/>
    <mergeCell ref="B32:B33"/>
    <mergeCell ref="C32:C33"/>
    <mergeCell ref="D32:D33"/>
    <mergeCell ref="E32:E33"/>
    <mergeCell ref="F32:F33"/>
    <mergeCell ref="G32:G33"/>
    <mergeCell ref="H32:H33"/>
    <mergeCell ref="I32:I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AC28:AC29"/>
    <mergeCell ref="AD28:AD29"/>
    <mergeCell ref="AE28:AE29"/>
    <mergeCell ref="AF28:AF29"/>
    <mergeCell ref="AG28:AG29"/>
    <mergeCell ref="V28:V29"/>
    <mergeCell ref="W28:W29"/>
    <mergeCell ref="X28:X29"/>
    <mergeCell ref="Y28:Y29"/>
    <mergeCell ref="Z28:Z29"/>
    <mergeCell ref="AA28:AA29"/>
    <mergeCell ref="P28:P29"/>
    <mergeCell ref="Q28:Q29"/>
    <mergeCell ref="R28:R29"/>
    <mergeCell ref="S28:S29"/>
    <mergeCell ref="T28:T29"/>
    <mergeCell ref="U28:U29"/>
    <mergeCell ref="Q16:Q17"/>
    <mergeCell ref="R16:R17"/>
    <mergeCell ref="S16:S17"/>
    <mergeCell ref="T16:T17"/>
    <mergeCell ref="I16:I17"/>
    <mergeCell ref="J16:J17"/>
    <mergeCell ref="J30:J31"/>
    <mergeCell ref="K30:K31"/>
    <mergeCell ref="L30:L31"/>
    <mergeCell ref="M30:M31"/>
    <mergeCell ref="B30:B31"/>
    <mergeCell ref="C30:C31"/>
    <mergeCell ref="D30:D31"/>
    <mergeCell ref="E30:E31"/>
    <mergeCell ref="F30:F31"/>
    <mergeCell ref="G30:G31"/>
    <mergeCell ref="AB28:AB29"/>
    <mergeCell ref="J28:J29"/>
    <mergeCell ref="K28:K29"/>
    <mergeCell ref="L28:L29"/>
    <mergeCell ref="M28:M29"/>
    <mergeCell ref="M14:M15"/>
    <mergeCell ref="N14:N15"/>
    <mergeCell ref="O14:O15"/>
    <mergeCell ref="P14:P15"/>
    <mergeCell ref="Q14:Q15"/>
    <mergeCell ref="R14:R15"/>
    <mergeCell ref="N28:N29"/>
    <mergeCell ref="O28:O29"/>
    <mergeCell ref="AG16:AG17"/>
    <mergeCell ref="C24:AI24"/>
    <mergeCell ref="B28:B29"/>
    <mergeCell ref="C28:C29"/>
    <mergeCell ref="D28:D29"/>
    <mergeCell ref="E28:E29"/>
    <mergeCell ref="F28:F29"/>
    <mergeCell ref="G28:G29"/>
    <mergeCell ref="H28:H29"/>
    <mergeCell ref="I28:I2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U12:U13"/>
    <mergeCell ref="V12:V13"/>
    <mergeCell ref="K12:K13"/>
    <mergeCell ref="L12:L13"/>
    <mergeCell ref="M12:M13"/>
    <mergeCell ref="N12:N13"/>
    <mergeCell ref="K16:K17"/>
    <mergeCell ref="L16:L17"/>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B4:E4"/>
    <mergeCell ref="G4:J4"/>
    <mergeCell ref="S4:T4"/>
    <mergeCell ref="U4:V4"/>
    <mergeCell ref="W4:X4"/>
    <mergeCell ref="Y4:Z4"/>
    <mergeCell ref="G14:G15"/>
    <mergeCell ref="H14:H15"/>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2:V2"/>
    <mergeCell ref="W2:X2"/>
    <mergeCell ref="Y2:Z2"/>
    <mergeCell ref="AB2:AG2"/>
    <mergeCell ref="B3:E3"/>
    <mergeCell ref="S3:T3"/>
    <mergeCell ref="U3:V3"/>
    <mergeCell ref="W3:X3"/>
    <mergeCell ref="Y3:Z3"/>
    <mergeCell ref="AB3:AG3"/>
    <mergeCell ref="O12:O13"/>
    <mergeCell ref="P12:P13"/>
    <mergeCell ref="C8:AI8"/>
    <mergeCell ref="B12:B13"/>
    <mergeCell ref="C12:C13"/>
    <mergeCell ref="D12:D13"/>
    <mergeCell ref="E12:E13"/>
    <mergeCell ref="F12:F13"/>
    <mergeCell ref="G12:G13"/>
    <mergeCell ref="H12:H13"/>
    <mergeCell ref="I12:I13"/>
    <mergeCell ref="J12:J13"/>
    <mergeCell ref="AB4:AG4"/>
    <mergeCell ref="B5:E5"/>
    <mergeCell ref="G5:J5"/>
    <mergeCell ref="L5:N5"/>
    <mergeCell ref="P5:R5"/>
    <mergeCell ref="S5:T5"/>
    <mergeCell ref="U5:V5"/>
    <mergeCell ref="W5:X5"/>
    <mergeCell ref="Y5:Z5"/>
    <mergeCell ref="AB5:AG5"/>
  </mergeCells>
  <phoneticPr fontId="19"/>
  <conditionalFormatting sqref="C10:AG11">
    <cfRule type="expression" dxfId="2836" priority="629">
      <formula>WEEKDAY(C$10)=7</formula>
    </cfRule>
    <cfRule type="expression" dxfId="2835" priority="630">
      <formula>WEEKDAY(C$10)=1</formula>
    </cfRule>
  </conditionalFormatting>
  <conditionalFormatting sqref="C26:AG27">
    <cfRule type="expression" dxfId="2834" priority="627">
      <formula>WEEKDAY(C$26)=7</formula>
    </cfRule>
    <cfRule type="expression" dxfId="2833" priority="628">
      <formula>WEEKDAY(C$26)=1</formula>
    </cfRule>
  </conditionalFormatting>
  <conditionalFormatting sqref="C42:AG43">
    <cfRule type="expression" dxfId="2832" priority="625">
      <formula>WEEKDAY(C$42)=7</formula>
    </cfRule>
    <cfRule type="expression" dxfId="2831" priority="626">
      <formula>WEEKDAY(C$42)=1</formula>
    </cfRule>
  </conditionalFormatting>
  <conditionalFormatting sqref="C58:AG59">
    <cfRule type="expression" dxfId="2830" priority="623">
      <formula>WEEKDAY(C$58)=7</formula>
    </cfRule>
    <cfRule type="expression" dxfId="2829" priority="624">
      <formula>WEEKDAY(C$58)=1</formula>
    </cfRule>
  </conditionalFormatting>
  <conditionalFormatting sqref="C74:AG75">
    <cfRule type="expression" dxfId="2828" priority="621">
      <formula>WEEKDAY(C$74)=7</formula>
    </cfRule>
    <cfRule type="expression" dxfId="2827" priority="622">
      <formula>WEEKDAY(C$74)=1</formula>
    </cfRule>
  </conditionalFormatting>
  <conditionalFormatting sqref="C90:AG91">
    <cfRule type="expression" dxfId="2826" priority="619">
      <formula>WEEKDAY(C$90)=7</formula>
    </cfRule>
    <cfRule type="expression" dxfId="2825" priority="620">
      <formula>WEEKDAY(C$90)=1</formula>
    </cfRule>
  </conditionalFormatting>
  <conditionalFormatting sqref="C106:AG107">
    <cfRule type="expression" dxfId="2824" priority="617">
      <formula>WEEKDAY(C$106)=7</formula>
    </cfRule>
    <cfRule type="expression" dxfId="2823" priority="618">
      <formula>WEEKDAY(C$106)=1</formula>
    </cfRule>
  </conditionalFormatting>
  <conditionalFormatting sqref="C122:AG123">
    <cfRule type="expression" dxfId="2822" priority="615">
      <formula>WEEKDAY(C$122)=7</formula>
    </cfRule>
    <cfRule type="expression" dxfId="2821" priority="616">
      <formula>WEEKDAY(C$122)=1</formula>
    </cfRule>
  </conditionalFormatting>
  <conditionalFormatting sqref="C138:AG139">
    <cfRule type="expression" dxfId="2820" priority="613">
      <formula>WEEKDAY(C$138)=7</formula>
    </cfRule>
    <cfRule type="expression" dxfId="2819" priority="614">
      <formula>WEEKDAY(C$138)=1</formula>
    </cfRule>
  </conditionalFormatting>
  <conditionalFormatting sqref="C154:AG155">
    <cfRule type="expression" dxfId="2818" priority="611">
      <formula>WEEKDAY(C$154)=7</formula>
    </cfRule>
    <cfRule type="expression" dxfId="2817" priority="612">
      <formula>WEEKDAY(C$154)=1</formula>
    </cfRule>
  </conditionalFormatting>
  <conditionalFormatting sqref="C170:AG171">
    <cfRule type="expression" dxfId="2816" priority="609">
      <formula>WEEKDAY(C$170)=7</formula>
    </cfRule>
    <cfRule type="expression" dxfId="2815" priority="610">
      <formula>WEEKDAY(C$170)=1</formula>
    </cfRule>
  </conditionalFormatting>
  <conditionalFormatting sqref="C186:AG187">
    <cfRule type="expression" dxfId="2814" priority="607">
      <formula>WEEKDAY(C$186)=7</formula>
    </cfRule>
    <cfRule type="expression" dxfId="2813" priority="608">
      <formula>WEEKDAY(C$186)=1</formula>
    </cfRule>
  </conditionalFormatting>
  <conditionalFormatting sqref="C202:AG203">
    <cfRule type="expression" dxfId="2812" priority="605">
      <formula>WEEKDAY(C$202)=7</formula>
    </cfRule>
    <cfRule type="expression" dxfId="2811" priority="606">
      <formula>WEEKDAY(C$202)=1</formula>
    </cfRule>
  </conditionalFormatting>
  <conditionalFormatting sqref="C218:AG219">
    <cfRule type="expression" dxfId="2810" priority="603">
      <formula>WEEKDAY(C$218)=7</formula>
    </cfRule>
    <cfRule type="expression" dxfId="2809" priority="604">
      <formula>WEEKDAY(C$218)=1</formula>
    </cfRule>
  </conditionalFormatting>
  <conditionalFormatting sqref="C234:AG235">
    <cfRule type="expression" dxfId="2808" priority="601">
      <formula>WEEKDAY(C$234)=7</formula>
    </cfRule>
    <cfRule type="expression" dxfId="2807" priority="602">
      <formula>WEEKDAY(C$234)=1</formula>
    </cfRule>
  </conditionalFormatting>
  <conditionalFormatting sqref="C250:AG251">
    <cfRule type="expression" dxfId="2806" priority="599">
      <formula>WEEKDAY(C$250)=7</formula>
    </cfRule>
    <cfRule type="expression" dxfId="2805" priority="600">
      <formula>WEEKDAY(C$250)=1</formula>
    </cfRule>
  </conditionalFormatting>
  <conditionalFormatting sqref="C266:AG267">
    <cfRule type="expression" dxfId="2804" priority="597">
      <formula>WEEKDAY(C$266)=7</formula>
    </cfRule>
    <cfRule type="expression" dxfId="2803" priority="598">
      <formula>WEEKDAY(C$266)=1</formula>
    </cfRule>
  </conditionalFormatting>
  <conditionalFormatting sqref="C282:AG283">
    <cfRule type="expression" dxfId="2802" priority="595">
      <formula>WEEKDAY(C$282)=7</formula>
    </cfRule>
    <cfRule type="expression" dxfId="2801" priority="596">
      <formula>WEEKDAY(C$282)=1</formula>
    </cfRule>
  </conditionalFormatting>
  <conditionalFormatting sqref="C298:AG299">
    <cfRule type="expression" dxfId="2800" priority="593">
      <formula>WEEKDAY(C$298)=7</formula>
    </cfRule>
    <cfRule type="expression" dxfId="2799" priority="594">
      <formula>WEEKDAY(C$298)=1</formula>
    </cfRule>
  </conditionalFormatting>
  <conditionalFormatting sqref="C314:AG315">
    <cfRule type="expression" dxfId="2798" priority="591">
      <formula>WEEKDAY(C$314)=7</formula>
    </cfRule>
    <cfRule type="expression" dxfId="2797" priority="592">
      <formula>WEEKDAY(C$314)=1</formula>
    </cfRule>
  </conditionalFormatting>
  <conditionalFormatting sqref="C330:AG331">
    <cfRule type="expression" dxfId="2796" priority="589">
      <formula>WEEKDAY(C$330)=7</formula>
    </cfRule>
    <cfRule type="expression" dxfId="2795" priority="590">
      <formula>WEEKDAY(C$330)=1</formula>
    </cfRule>
  </conditionalFormatting>
  <conditionalFormatting sqref="C42:AG42">
    <cfRule type="expression" dxfId="2794" priority="19">
      <formula>OR(C42=0,C42=C42-DAY(C42)-WEEKDAY(C42-DAY(C42)-5,3)+7*2)</formula>
    </cfRule>
    <cfRule type="expression" dxfId="2793" priority="588">
      <formula>OR(C42=0,C42=C42-DAY(C42)-WEEKDAY(C42-DAY(C42)-5,3)+7*4)</formula>
    </cfRule>
  </conditionalFormatting>
  <conditionalFormatting sqref="C26:AG26">
    <cfRule type="expression" dxfId="2792" priority="20">
      <formula>OR(C26=0,C26=C26-DAY(C26)-WEEKDAY(C26-DAY(C26)-5,3)+7*2)</formula>
    </cfRule>
    <cfRule type="expression" dxfId="2791" priority="587">
      <formula>OR(C26=0,C26=C26-DAY(C26)-WEEKDAY(C26-DAY(C26)-5,3)+7*4)</formula>
    </cfRule>
  </conditionalFormatting>
  <conditionalFormatting sqref="C14:E17 H14:L17 O14:S17 V14:Z17 AC14:AG17">
    <cfRule type="cellIs" dxfId="1" priority="585" operator="equal">
      <formula>"雨"</formula>
    </cfRule>
    <cfRule type="cellIs" dxfId="0" priority="586" operator="equal">
      <formula>"休"</formula>
    </cfRule>
  </conditionalFormatting>
  <conditionalFormatting sqref="C12:AG13">
    <cfRule type="cellIs" priority="584" operator="equal">
      <formula>"中止,夏休,冬休"</formula>
    </cfRule>
  </conditionalFormatting>
  <conditionalFormatting sqref="C10:AG10">
    <cfRule type="expression" dxfId="2790" priority="21">
      <formula>OR(C10=0,C10=C10-DAY(C10)-WEEKDAY(C10-DAY(C10)-5,3)+7*2)</formula>
    </cfRule>
    <cfRule type="expression" dxfId="2789" priority="583">
      <formula>OR(C10=0,C10=C10-DAY(C10)-WEEKDAY(C10-DAY(C10)-5,3)+7*4)</formula>
    </cfRule>
  </conditionalFormatting>
  <conditionalFormatting sqref="C30:D33 U30:U33 G30:G33 AG30:AG33">
    <cfRule type="cellIs" dxfId="2788" priority="581" operator="equal">
      <formula>"雨"</formula>
    </cfRule>
    <cfRule type="cellIs" dxfId="2787" priority="582" operator="equal">
      <formula>"休"</formula>
    </cfRule>
  </conditionalFormatting>
  <conditionalFormatting sqref="C28:AG29">
    <cfRule type="cellIs" priority="580" operator="equal">
      <formula>"中止,夏休,冬休"</formula>
    </cfRule>
  </conditionalFormatting>
  <conditionalFormatting sqref="C46:D49 N46:N49 U46:U49 AB46:AB49 AG46:AG49 G46:G49">
    <cfRule type="cellIs" dxfId="2786" priority="578" operator="equal">
      <formula>"雨"</formula>
    </cfRule>
    <cfRule type="cellIs" dxfId="2785" priority="579" operator="equal">
      <formula>"休"</formula>
    </cfRule>
  </conditionalFormatting>
  <conditionalFormatting sqref="C44:AG45">
    <cfRule type="cellIs" priority="577" operator="equal">
      <formula>"中止,夏休,冬休"</formula>
    </cfRule>
  </conditionalFormatting>
  <conditionalFormatting sqref="C62:D65 K62:K65 R62:R65 AF62:AG65 Y62:Y65 G62:G65 N62:N65 U62:U65 AB62:AB65">
    <cfRule type="cellIs" dxfId="2784" priority="575" operator="equal">
      <formula>"雨"</formula>
    </cfRule>
    <cfRule type="cellIs" dxfId="2783" priority="576" operator="equal">
      <formula>"休"</formula>
    </cfRule>
  </conditionalFormatting>
  <conditionalFormatting sqref="C60:AG61">
    <cfRule type="cellIs" priority="574" operator="equal">
      <formula>"中止,夏休,冬休"</formula>
    </cfRule>
  </conditionalFormatting>
  <conditionalFormatting sqref="C58:AG58">
    <cfRule type="expression" dxfId="2782" priority="18">
      <formula>OR(C58=0,C58=C58-DAY(C58)-WEEKDAY(C58-DAY(C58)-5,3)+7*2)</formula>
    </cfRule>
    <cfRule type="expression" dxfId="2781" priority="573">
      <formula>OR(C58=0,C58=C58-DAY(C58)-WEEKDAY(C58-DAY(C58)-5,3)+7*4)</formula>
    </cfRule>
  </conditionalFormatting>
  <conditionalFormatting sqref="C78:D81 Y78:Y81 AF78:AG81 R78:R81 K78:K81">
    <cfRule type="cellIs" dxfId="2780" priority="571" operator="equal">
      <formula>"雨"</formula>
    </cfRule>
    <cfRule type="cellIs" dxfId="2779" priority="572" operator="equal">
      <formula>"休"</formula>
    </cfRule>
  </conditionalFormatting>
  <conditionalFormatting sqref="C76:AG77">
    <cfRule type="cellIs" priority="570" operator="equal">
      <formula>"中止,夏休,冬休"</formula>
    </cfRule>
  </conditionalFormatting>
  <conditionalFormatting sqref="C74:AG74">
    <cfRule type="expression" dxfId="2778" priority="17">
      <formula>OR(C74=0,C74=C74-DAY(C74)-WEEKDAY(C74-DAY(C74)-5,3)+7*2)</formula>
    </cfRule>
    <cfRule type="expression" dxfId="2777" priority="569">
      <formula>OR(C74=0,C74=C74-DAY(C74)-WEEKDAY(C74-DAY(C74)-5,3)+7*4)</formula>
    </cfRule>
  </conditionalFormatting>
  <conditionalFormatting sqref="C94:C97 M94:M97 T94:T97 AA94:AA97 AF94:AG97 F94:F97">
    <cfRule type="cellIs" dxfId="2776" priority="567" operator="equal">
      <formula>"雨"</formula>
    </cfRule>
    <cfRule type="cellIs" dxfId="2775" priority="568" operator="equal">
      <formula>"休"</formula>
    </cfRule>
  </conditionalFormatting>
  <conditionalFormatting sqref="C92:AG93">
    <cfRule type="cellIs" priority="566" operator="equal">
      <formula>"中止,夏休,冬休"</formula>
    </cfRule>
  </conditionalFormatting>
  <conditionalFormatting sqref="C90:AG90">
    <cfRule type="expression" dxfId="2774" priority="16">
      <formula>OR(C90=0,C90=C90-DAY(C90)-WEEKDAY(C90-DAY(C90)-5,3)+7*2)</formula>
    </cfRule>
    <cfRule type="expression" dxfId="2773" priority="565">
      <formula>OR(C90=0,C90=C90-DAY(C90)-WEEKDAY(C90-DAY(C90)-5,3)+7*4)</formula>
    </cfRule>
  </conditionalFormatting>
  <conditionalFormatting sqref="C110:C113 AF110:AG113 F110:F113 M110:M113 T110:T113 AA110:AA113">
    <cfRule type="cellIs" dxfId="2772" priority="563" operator="equal">
      <formula>"雨"</formula>
    </cfRule>
    <cfRule type="cellIs" dxfId="2771" priority="564" operator="equal">
      <formula>"休"</formula>
    </cfRule>
  </conditionalFormatting>
  <conditionalFormatting sqref="C108:AG109">
    <cfRule type="cellIs" priority="562" operator="equal">
      <formula>"中止,夏休,冬休"</formula>
    </cfRule>
  </conditionalFormatting>
  <conditionalFormatting sqref="C106:AG106">
    <cfRule type="expression" dxfId="2770" priority="15">
      <formula>OR(C106=0,C106=C106-DAY(C106)-WEEKDAY(C106-DAY(C106)-5,3)+7*2)</formula>
    </cfRule>
    <cfRule type="expression" dxfId="2769" priority="561">
      <formula>OR(C106=0,C106=C106-DAY(C106)-WEEKDAY(C106-DAY(C106)-5,3)+7*4)</formula>
    </cfRule>
  </conditionalFormatting>
  <conditionalFormatting sqref="C126:C129 H126:H129 O126:O129 V126:V129 AC126:AC129 AG126:AG129">
    <cfRule type="cellIs" dxfId="2768" priority="559" operator="equal">
      <formula>"雨"</formula>
    </cfRule>
    <cfRule type="cellIs" dxfId="2767" priority="560" operator="equal">
      <formula>"休"</formula>
    </cfRule>
  </conditionalFormatting>
  <conditionalFormatting sqref="C124:AG125">
    <cfRule type="cellIs" priority="558" operator="equal">
      <formula>"中止,夏休,冬休"</formula>
    </cfRule>
  </conditionalFormatting>
  <conditionalFormatting sqref="C122:AG122">
    <cfRule type="expression" dxfId="2766" priority="14">
      <formula>OR(C122=0,C122=C122-DAY(C122)-WEEKDAY(C122-DAY(C122)-5,3)+7*2)</formula>
    </cfRule>
    <cfRule type="expression" dxfId="2765" priority="557">
      <formula>OR(C122=0,C122=C122-DAY(C122)-WEEKDAY(C122-DAY(C122)-5,3)+7*4)</formula>
    </cfRule>
  </conditionalFormatting>
  <conditionalFormatting sqref="D142:E145 L142:L145 S142:S145 Z142:Z145 AF142:AG145 H142:H145 O142:O145 V142:V145 AC142:AC145">
    <cfRule type="cellIs" dxfId="2764" priority="555" operator="equal">
      <formula>"雨"</formula>
    </cfRule>
    <cfRule type="cellIs" dxfId="2763" priority="556" operator="equal">
      <formula>"休"</formula>
    </cfRule>
  </conditionalFormatting>
  <conditionalFormatting sqref="C140:AG141">
    <cfRule type="cellIs" priority="554" operator="equal">
      <formula>"中止,夏休,冬休"</formula>
    </cfRule>
  </conditionalFormatting>
  <conditionalFormatting sqref="C138:AG138">
    <cfRule type="expression" dxfId="2762" priority="13">
      <formula>OR(C138=0,C138=C138-DAY(C138)-WEEKDAY(C138-DAY(C138)-5,3)+7*2)</formula>
    </cfRule>
    <cfRule type="expression" dxfId="2761" priority="553">
      <formula>OR(C138=0,C138=C138-DAY(C138)-WEEKDAY(C138-DAY(C138)-5,3)+7*4)</formula>
    </cfRule>
  </conditionalFormatting>
  <conditionalFormatting sqref="C158:E161 O158:S161 V158:Z161 AC158:AG161 H158:L161">
    <cfRule type="cellIs" dxfId="2760" priority="551" operator="equal">
      <formula>"雨"</formula>
    </cfRule>
    <cfRule type="cellIs" dxfId="2759" priority="552" operator="equal">
      <formula>"休"</formula>
    </cfRule>
  </conditionalFormatting>
  <conditionalFormatting sqref="C156:AG157">
    <cfRule type="cellIs" priority="550" operator="equal">
      <formula>"中止,夏休,冬休"</formula>
    </cfRule>
  </conditionalFormatting>
  <conditionalFormatting sqref="C154:AG154">
    <cfRule type="expression" dxfId="2758" priority="12">
      <formula>OR(C154=0,C154=C154-DAY(C154)-WEEKDAY(C154-DAY(C154)-5,3)+7*2)</formula>
    </cfRule>
    <cfRule type="expression" dxfId="2757" priority="549">
      <formula>OR(C154=0,C154=C154-DAY(C154)-WEEKDAY(C154-DAY(C154)-5,3)+7*4)</formula>
    </cfRule>
  </conditionalFormatting>
  <conditionalFormatting sqref="E174:I177 S174:W177 L174:P177 Z174:AG177">
    <cfRule type="cellIs" dxfId="2756" priority="547" operator="equal">
      <formula>"雨"</formula>
    </cfRule>
    <cfRule type="cellIs" dxfId="2755" priority="548" operator="equal">
      <formula>"休"</formula>
    </cfRule>
  </conditionalFormatting>
  <conditionalFormatting sqref="C172:AG173">
    <cfRule type="cellIs" priority="546" operator="equal">
      <formula>"中止,夏休,冬休"</formula>
    </cfRule>
  </conditionalFormatting>
  <conditionalFormatting sqref="C170:AG170">
    <cfRule type="expression" dxfId="2754" priority="11">
      <formula>OR(C170=0,C170=C170-DAY(C170)-WEEKDAY(C170-DAY(C170)-5,3)+7*2)</formula>
    </cfRule>
    <cfRule type="expression" dxfId="2753" priority="545">
      <formula>OR(C170=0,C170=C170-DAY(C170)-WEEKDAY(C170-DAY(C170)-5,3)+7*4)</formula>
    </cfRule>
  </conditionalFormatting>
  <conditionalFormatting sqref="C190:AG193">
    <cfRule type="cellIs" dxfId="2752" priority="543" operator="equal">
      <formula>"雨"</formula>
    </cfRule>
    <cfRule type="cellIs" dxfId="2751" priority="544" operator="equal">
      <formula>"休"</formula>
    </cfRule>
  </conditionalFormatting>
  <conditionalFormatting sqref="C188:AG189">
    <cfRule type="cellIs" priority="542" operator="equal">
      <formula>"中止,夏休,冬休"</formula>
    </cfRule>
  </conditionalFormatting>
  <conditionalFormatting sqref="C186:AG186">
    <cfRule type="expression" dxfId="2750" priority="10">
      <formula>OR(C186=0,C186=C186-DAY(C186)-WEEKDAY(C186-DAY(C186)-5,3)+7*2)</formula>
    </cfRule>
    <cfRule type="expression" dxfId="2749" priority="541">
      <formula>OR(C186=0,C186=C186-DAY(C186)-WEEKDAY(C186-DAY(C186)-5,3)+7*4)</formula>
    </cfRule>
  </conditionalFormatting>
  <conditionalFormatting sqref="C206:AG209">
    <cfRule type="cellIs" dxfId="2748" priority="539" operator="equal">
      <formula>"雨"</formula>
    </cfRule>
    <cfRule type="cellIs" dxfId="2747" priority="540" operator="equal">
      <formula>"休"</formula>
    </cfRule>
  </conditionalFormatting>
  <conditionalFormatting sqref="C204:AG205">
    <cfRule type="cellIs" priority="538" operator="equal">
      <formula>"中止,夏休,冬休"</formula>
    </cfRule>
  </conditionalFormatting>
  <conditionalFormatting sqref="C202:AG202">
    <cfRule type="expression" dxfId="2746" priority="9">
      <formula>OR(C202=0,C202=C202-DAY(C202)-WEEKDAY(C202-DAY(C202)-5,3)+7*2)</formula>
    </cfRule>
    <cfRule type="expression" dxfId="2745" priority="537">
      <formula>OR(C202=0,C202=C202-DAY(C202)-WEEKDAY(C202-DAY(C202)-5,3)+7*4)</formula>
    </cfRule>
  </conditionalFormatting>
  <conditionalFormatting sqref="C222:AG225">
    <cfRule type="cellIs" dxfId="2744" priority="535" operator="equal">
      <formula>"雨"</formula>
    </cfRule>
    <cfRule type="cellIs" dxfId="2743" priority="536" operator="equal">
      <formula>"休"</formula>
    </cfRule>
  </conditionalFormatting>
  <conditionalFormatting sqref="C220:AG221">
    <cfRule type="cellIs" priority="534" operator="equal">
      <formula>"中止,夏休,冬休"</formula>
    </cfRule>
  </conditionalFormatting>
  <conditionalFormatting sqref="C218:AG218">
    <cfRule type="expression" dxfId="2742" priority="8">
      <formula>OR(C218=0,C218=C218-DAY(C218)-WEEKDAY(C218-DAY(C218)-5,3)+7*2)</formula>
    </cfRule>
    <cfRule type="expression" dxfId="2741" priority="533">
      <formula>OR(C218=0,C218=C218-DAY(C218)-WEEKDAY(C218-DAY(C218)-5,3)+7*4)</formula>
    </cfRule>
  </conditionalFormatting>
  <conditionalFormatting sqref="C238:AG241">
    <cfRule type="cellIs" dxfId="2740" priority="531" operator="equal">
      <formula>"雨"</formula>
    </cfRule>
    <cfRule type="cellIs" dxfId="2739" priority="532" operator="equal">
      <formula>"休"</formula>
    </cfRule>
  </conditionalFormatting>
  <conditionalFormatting sqref="C236:AG237">
    <cfRule type="cellIs" priority="530" operator="equal">
      <formula>"中止,夏休,冬休"</formula>
    </cfRule>
  </conditionalFormatting>
  <conditionalFormatting sqref="C234:AG234">
    <cfRule type="expression" dxfId="2738" priority="7">
      <formula>OR(C234=0,C234=C234-DAY(C234)-WEEKDAY(C234-DAY(C234)-5,3)+7*2)</formula>
    </cfRule>
    <cfRule type="expression" dxfId="2737" priority="529">
      <formula>OR(C234=0,C234=C234-DAY(C234)-WEEKDAY(C234-DAY(C234)-5,3)+7*4)</formula>
    </cfRule>
  </conditionalFormatting>
  <conditionalFormatting sqref="C254:AG257">
    <cfRule type="cellIs" dxfId="2736" priority="527" operator="equal">
      <formula>"雨"</formula>
    </cfRule>
    <cfRule type="cellIs" dxfId="2735" priority="528" operator="equal">
      <formula>"休"</formula>
    </cfRule>
  </conditionalFormatting>
  <conditionalFormatting sqref="C252:AG253">
    <cfRule type="cellIs" priority="526" operator="equal">
      <formula>"中止,夏休,冬休"</formula>
    </cfRule>
  </conditionalFormatting>
  <conditionalFormatting sqref="C250:AG250">
    <cfRule type="expression" dxfId="2734" priority="6">
      <formula>OR(C250=0,C250=C250-DAY(C250)-WEEKDAY(C250-DAY(C250)-5,3)+7*2)</formula>
    </cfRule>
    <cfRule type="expression" dxfId="2733" priority="525">
      <formula>OR(C250=0,C250=C250-DAY(C250)-WEEKDAY(C250-DAY(C250)-5,3)+7*4)</formula>
    </cfRule>
  </conditionalFormatting>
  <conditionalFormatting sqref="C270:AG273">
    <cfRule type="cellIs" dxfId="2732" priority="523" operator="equal">
      <formula>"雨"</formula>
    </cfRule>
    <cfRule type="cellIs" dxfId="2731" priority="524" operator="equal">
      <formula>"休"</formula>
    </cfRule>
  </conditionalFormatting>
  <conditionalFormatting sqref="C268:AG269">
    <cfRule type="cellIs" priority="522" operator="equal">
      <formula>"中止,夏休,冬休"</formula>
    </cfRule>
  </conditionalFormatting>
  <conditionalFormatting sqref="C266:AG266">
    <cfRule type="expression" dxfId="2730" priority="5">
      <formula>OR(C266=0,C266=C266-DAY(C266)-WEEKDAY(C266-DAY(C266)-5,3)+7*2)</formula>
    </cfRule>
    <cfRule type="expression" dxfId="2729" priority="521">
      <formula>OR(C266=0,C266=C266-DAY(C266)-WEEKDAY(C266-DAY(C266)-5,3)+7*4)</formula>
    </cfRule>
  </conditionalFormatting>
  <conditionalFormatting sqref="C286:AG289">
    <cfRule type="cellIs" dxfId="2728" priority="519" operator="equal">
      <formula>"雨"</formula>
    </cfRule>
    <cfRule type="cellIs" dxfId="2727" priority="520" operator="equal">
      <formula>"休"</formula>
    </cfRule>
  </conditionalFormatting>
  <conditionalFormatting sqref="C284:AG285">
    <cfRule type="cellIs" priority="518" operator="equal">
      <formula>"中止,夏休,冬休"</formula>
    </cfRule>
  </conditionalFormatting>
  <conditionalFormatting sqref="C282:AG282">
    <cfRule type="expression" dxfId="2726" priority="4">
      <formula>OR(C282=0,C282=C282-DAY(C282)-WEEKDAY(C282-DAY(C282)-5,3)+7*2)</formula>
    </cfRule>
    <cfRule type="expression" dxfId="2725" priority="517">
      <formula>OR(C282=0,C282=C282-DAY(C282)-WEEKDAY(C282-DAY(C282)-5,3)+7*4)</formula>
    </cfRule>
  </conditionalFormatting>
  <conditionalFormatting sqref="C302:AG305">
    <cfRule type="cellIs" dxfId="2724" priority="515" operator="equal">
      <formula>"雨"</formula>
    </cfRule>
    <cfRule type="cellIs" dxfId="2723" priority="516" operator="equal">
      <formula>"休"</formula>
    </cfRule>
  </conditionalFormatting>
  <conditionalFormatting sqref="C300:AG301">
    <cfRule type="cellIs" priority="514" operator="equal">
      <formula>"中止,夏休,冬休"</formula>
    </cfRule>
  </conditionalFormatting>
  <conditionalFormatting sqref="C298:AG298">
    <cfRule type="expression" dxfId="2722" priority="3">
      <formula>OR(C298=0,C298=C298-DAY(C298)-WEEKDAY(C298-DAY(C298)-5,3)+7*2)</formula>
    </cfRule>
    <cfRule type="expression" dxfId="2721" priority="513">
      <formula>OR(C298=0,C298=C298-DAY(C298)-WEEKDAY(C298-DAY(C298)-5,3)+7*4)</formula>
    </cfRule>
  </conditionalFormatting>
  <conditionalFormatting sqref="C318:AG321">
    <cfRule type="cellIs" dxfId="2720" priority="511" operator="equal">
      <formula>"雨"</formula>
    </cfRule>
    <cfRule type="cellIs" dxfId="2719" priority="512" operator="equal">
      <formula>"休"</formula>
    </cfRule>
  </conditionalFormatting>
  <conditionalFormatting sqref="C316:AG317">
    <cfRule type="cellIs" priority="510" operator="equal">
      <formula>"中止,夏休,冬休"</formula>
    </cfRule>
  </conditionalFormatting>
  <conditionalFormatting sqref="C314:AG314">
    <cfRule type="expression" dxfId="2718" priority="2">
      <formula>OR(C314=0,C314=C314-DAY(C314)-WEEKDAY(C314-DAY(C314)-5,3)+7*2)</formula>
    </cfRule>
    <cfRule type="expression" dxfId="2717" priority="509">
      <formula>OR(C314=0,C314=C314-DAY(C314)-WEEKDAY(C314-DAY(C314)-5,3)+7*4)</formula>
    </cfRule>
  </conditionalFormatting>
  <conditionalFormatting sqref="C334:AG337">
    <cfRule type="cellIs" dxfId="2716" priority="507" operator="equal">
      <formula>"雨"</formula>
    </cfRule>
    <cfRule type="cellIs" dxfId="2715" priority="508" operator="equal">
      <formula>"休"</formula>
    </cfRule>
  </conditionalFormatting>
  <conditionalFormatting sqref="C332:AG333">
    <cfRule type="cellIs" priority="506" operator="equal">
      <formula>"中止,夏休,冬休"</formula>
    </cfRule>
  </conditionalFormatting>
  <conditionalFormatting sqref="C330:AG330">
    <cfRule type="expression" dxfId="2714" priority="1">
      <formula>OR(C330=0,C330=C330-DAY(C330)-WEEKDAY(C330-DAY(C330)-5,3)+7*2)</formula>
    </cfRule>
    <cfRule type="expression" dxfId="2713" priority="505">
      <formula>OR(C330=0,C330=C330-DAY(C330)-WEEKDAY(C330-DAY(C330)-5,3)+7*4)</formula>
    </cfRule>
  </conditionalFormatting>
  <conditionalFormatting sqref="T142:T145">
    <cfRule type="cellIs" dxfId="2712" priority="289" operator="equal">
      <formula>"雨"</formula>
    </cfRule>
    <cfRule type="cellIs" dxfId="2711" priority="290" operator="equal">
      <formula>"休"</formula>
    </cfRule>
  </conditionalFormatting>
  <conditionalFormatting sqref="AF126:AF129">
    <cfRule type="cellIs" dxfId="2710" priority="503" operator="equal">
      <formula>"雨"</formula>
    </cfRule>
    <cfRule type="cellIs" dxfId="2709" priority="504" operator="equal">
      <formula>"休"</formula>
    </cfRule>
  </conditionalFormatting>
  <conditionalFormatting sqref="C142:C145">
    <cfRule type="cellIs" dxfId="2708" priority="501" operator="equal">
      <formula>"雨"</formula>
    </cfRule>
    <cfRule type="cellIs" dxfId="2707" priority="502" operator="equal">
      <formula>"休"</formula>
    </cfRule>
  </conditionalFormatting>
  <conditionalFormatting sqref="Q174:R177">
    <cfRule type="cellIs" dxfId="2706" priority="499" operator="equal">
      <formula>"雨"</formula>
    </cfRule>
    <cfRule type="cellIs" dxfId="2705" priority="500" operator="equal">
      <formula>"休"</formula>
    </cfRule>
  </conditionalFormatting>
  <conditionalFormatting sqref="J174:K177">
    <cfRule type="cellIs" dxfId="2704" priority="497" operator="equal">
      <formula>"雨"</formula>
    </cfRule>
    <cfRule type="cellIs" dxfId="2703" priority="498" operator="equal">
      <formula>"休"</formula>
    </cfRule>
  </conditionalFormatting>
  <conditionalFormatting sqref="C174:D177">
    <cfRule type="cellIs" dxfId="2702" priority="495" operator="equal">
      <formula>"雨"</formula>
    </cfRule>
    <cfRule type="cellIs" dxfId="2701" priority="496" operator="equal">
      <formula>"休"</formula>
    </cfRule>
  </conditionalFormatting>
  <conditionalFormatting sqref="X174:Y177">
    <cfRule type="cellIs" dxfId="2700" priority="493" operator="equal">
      <formula>"雨"</formula>
    </cfRule>
    <cfRule type="cellIs" dxfId="2699" priority="494" operator="equal">
      <formula>"休"</formula>
    </cfRule>
  </conditionalFormatting>
  <conditionalFormatting sqref="E32:F33">
    <cfRule type="cellIs" dxfId="2698" priority="491" operator="equal">
      <formula>"雨"</formula>
    </cfRule>
    <cfRule type="cellIs" dxfId="2697" priority="492" operator="equal">
      <formula>"休"</formula>
    </cfRule>
  </conditionalFormatting>
  <conditionalFormatting sqref="F14:F17">
    <cfRule type="cellIs" dxfId="2696" priority="95" operator="equal">
      <formula>"雨"</formula>
    </cfRule>
    <cfRule type="cellIs" dxfId="2695" priority="96" operator="equal">
      <formula>"休"</formula>
    </cfRule>
  </conditionalFormatting>
  <conditionalFormatting sqref="M14:M17">
    <cfRule type="cellIs" dxfId="2694" priority="99" operator="equal">
      <formula>"雨"</formula>
    </cfRule>
    <cfRule type="cellIs" dxfId="2693" priority="100" operator="equal">
      <formula>"休"</formula>
    </cfRule>
  </conditionalFormatting>
  <conditionalFormatting sqref="J30:J33">
    <cfRule type="cellIs" dxfId="2692" priority="103" operator="equal">
      <formula>"雨"</formula>
    </cfRule>
    <cfRule type="cellIs" dxfId="2691" priority="104" operator="equal">
      <formula>"休"</formula>
    </cfRule>
  </conditionalFormatting>
  <conditionalFormatting sqref="Q30:Q33">
    <cfRule type="cellIs" dxfId="2690" priority="107" operator="equal">
      <formula>"雨"</formula>
    </cfRule>
    <cfRule type="cellIs" dxfId="2689" priority="108" operator="equal">
      <formula>"休"</formula>
    </cfRule>
  </conditionalFormatting>
  <conditionalFormatting sqref="X30:X33">
    <cfRule type="cellIs" dxfId="2688" priority="111" operator="equal">
      <formula>"雨"</formula>
    </cfRule>
    <cfRule type="cellIs" dxfId="2687" priority="112" operator="equal">
      <formula>"休"</formula>
    </cfRule>
  </conditionalFormatting>
  <conditionalFormatting sqref="AE30:AE33">
    <cfRule type="cellIs" dxfId="2686" priority="115" operator="equal">
      <formula>"雨"</formula>
    </cfRule>
    <cfRule type="cellIs" dxfId="2685" priority="116" operator="equal">
      <formula>"休"</formula>
    </cfRule>
  </conditionalFormatting>
  <conditionalFormatting sqref="H46:H49">
    <cfRule type="cellIs" dxfId="2684" priority="119" operator="equal">
      <formula>"雨"</formula>
    </cfRule>
    <cfRule type="cellIs" dxfId="2683" priority="120" operator="equal">
      <formula>"休"</formula>
    </cfRule>
  </conditionalFormatting>
  <conditionalFormatting sqref="E30:F31">
    <cfRule type="cellIs" dxfId="2682" priority="489" operator="equal">
      <formula>"雨"</formula>
    </cfRule>
    <cfRule type="cellIs" dxfId="2681" priority="490" operator="equal">
      <formula>"休"</formula>
    </cfRule>
  </conditionalFormatting>
  <conditionalFormatting sqref="N30:N33">
    <cfRule type="cellIs" dxfId="2680" priority="487" operator="equal">
      <formula>"雨"</formula>
    </cfRule>
    <cfRule type="cellIs" dxfId="2679" priority="488" operator="equal">
      <formula>"休"</formula>
    </cfRule>
  </conditionalFormatting>
  <conditionalFormatting sqref="L32:M33">
    <cfRule type="cellIs" dxfId="2678" priority="485" operator="equal">
      <formula>"雨"</formula>
    </cfRule>
    <cfRule type="cellIs" dxfId="2677" priority="486" operator="equal">
      <formula>"休"</formula>
    </cfRule>
  </conditionalFormatting>
  <conditionalFormatting sqref="L30:M31">
    <cfRule type="cellIs" dxfId="2676" priority="483" operator="equal">
      <formula>"雨"</formula>
    </cfRule>
    <cfRule type="cellIs" dxfId="2675" priority="484" operator="equal">
      <formula>"休"</formula>
    </cfRule>
  </conditionalFormatting>
  <conditionalFormatting sqref="T30:T33">
    <cfRule type="cellIs" dxfId="2674" priority="481" operator="equal">
      <formula>"雨"</formula>
    </cfRule>
    <cfRule type="cellIs" dxfId="2673" priority="482" operator="equal">
      <formula>"休"</formula>
    </cfRule>
  </conditionalFormatting>
  <conditionalFormatting sqref="S32:S33">
    <cfRule type="cellIs" dxfId="2672" priority="479" operator="equal">
      <formula>"雨"</formula>
    </cfRule>
    <cfRule type="cellIs" dxfId="2671" priority="480" operator="equal">
      <formula>"休"</formula>
    </cfRule>
  </conditionalFormatting>
  <conditionalFormatting sqref="S30:S31">
    <cfRule type="cellIs" dxfId="2670" priority="477" operator="equal">
      <formula>"雨"</formula>
    </cfRule>
    <cfRule type="cellIs" dxfId="2669" priority="478" operator="equal">
      <formula>"休"</formula>
    </cfRule>
  </conditionalFormatting>
  <conditionalFormatting sqref="AB30:AB33">
    <cfRule type="cellIs" dxfId="2668" priority="475" operator="equal">
      <formula>"雨"</formula>
    </cfRule>
    <cfRule type="cellIs" dxfId="2667" priority="476" operator="equal">
      <formula>"休"</formula>
    </cfRule>
  </conditionalFormatting>
  <conditionalFormatting sqref="Z32:AA33">
    <cfRule type="cellIs" dxfId="2666" priority="473" operator="equal">
      <formula>"雨"</formula>
    </cfRule>
    <cfRule type="cellIs" dxfId="2665" priority="474" operator="equal">
      <formula>"休"</formula>
    </cfRule>
  </conditionalFormatting>
  <conditionalFormatting sqref="Z30:AA31">
    <cfRule type="cellIs" dxfId="2664" priority="471" operator="equal">
      <formula>"雨"</formula>
    </cfRule>
    <cfRule type="cellIs" dxfId="2663" priority="472" operator="equal">
      <formula>"休"</formula>
    </cfRule>
  </conditionalFormatting>
  <conditionalFormatting sqref="K46:K49">
    <cfRule type="cellIs" dxfId="2662" priority="469" operator="equal">
      <formula>"雨"</formula>
    </cfRule>
    <cfRule type="cellIs" dxfId="2661" priority="470" operator="equal">
      <formula>"休"</formula>
    </cfRule>
  </conditionalFormatting>
  <conditionalFormatting sqref="J48:J49">
    <cfRule type="cellIs" dxfId="2660" priority="467" operator="equal">
      <formula>"雨"</formula>
    </cfRule>
    <cfRule type="cellIs" dxfId="2659" priority="468" operator="equal">
      <formula>"休"</formula>
    </cfRule>
  </conditionalFormatting>
  <conditionalFormatting sqref="J46:J47">
    <cfRule type="cellIs" dxfId="2658" priority="465" operator="equal">
      <formula>"雨"</formula>
    </cfRule>
    <cfRule type="cellIs" dxfId="2657" priority="466" operator="equal">
      <formula>"休"</formula>
    </cfRule>
  </conditionalFormatting>
  <conditionalFormatting sqref="R46:R49">
    <cfRule type="cellIs" dxfId="2656" priority="463" operator="equal">
      <formula>"雨"</formula>
    </cfRule>
    <cfRule type="cellIs" dxfId="2655" priority="464" operator="equal">
      <formula>"休"</formula>
    </cfRule>
  </conditionalFormatting>
  <conditionalFormatting sqref="Q48:Q49">
    <cfRule type="cellIs" dxfId="2654" priority="461" operator="equal">
      <formula>"雨"</formula>
    </cfRule>
    <cfRule type="cellIs" dxfId="2653" priority="462" operator="equal">
      <formula>"休"</formula>
    </cfRule>
  </conditionalFormatting>
  <conditionalFormatting sqref="Q46:Q47">
    <cfRule type="cellIs" dxfId="2652" priority="459" operator="equal">
      <formula>"雨"</formula>
    </cfRule>
    <cfRule type="cellIs" dxfId="2651" priority="460" operator="equal">
      <formula>"休"</formula>
    </cfRule>
  </conditionalFormatting>
  <conditionalFormatting sqref="Y46:Y49">
    <cfRule type="cellIs" dxfId="2650" priority="457" operator="equal">
      <formula>"雨"</formula>
    </cfRule>
    <cfRule type="cellIs" dxfId="2649" priority="458" operator="equal">
      <formula>"休"</formula>
    </cfRule>
  </conditionalFormatting>
  <conditionalFormatting sqref="X48:X49">
    <cfRule type="cellIs" dxfId="2648" priority="455" operator="equal">
      <formula>"雨"</formula>
    </cfRule>
    <cfRule type="cellIs" dxfId="2647" priority="456" operator="equal">
      <formula>"休"</formula>
    </cfRule>
  </conditionalFormatting>
  <conditionalFormatting sqref="X46:X47">
    <cfRule type="cellIs" dxfId="2646" priority="453" operator="equal">
      <formula>"雨"</formula>
    </cfRule>
    <cfRule type="cellIs" dxfId="2645" priority="454" operator="equal">
      <formula>"休"</formula>
    </cfRule>
  </conditionalFormatting>
  <conditionalFormatting sqref="AF46:AF49">
    <cfRule type="cellIs" dxfId="2644" priority="451" operator="equal">
      <formula>"雨"</formula>
    </cfRule>
    <cfRule type="cellIs" dxfId="2643" priority="452" operator="equal">
      <formula>"休"</formula>
    </cfRule>
  </conditionalFormatting>
  <conditionalFormatting sqref="AE48:AE49">
    <cfRule type="cellIs" dxfId="2642" priority="449" operator="equal">
      <formula>"雨"</formula>
    </cfRule>
    <cfRule type="cellIs" dxfId="2641" priority="450" operator="equal">
      <formula>"休"</formula>
    </cfRule>
  </conditionalFormatting>
  <conditionalFormatting sqref="AE46:AE47">
    <cfRule type="cellIs" dxfId="2640" priority="447" operator="equal">
      <formula>"雨"</formula>
    </cfRule>
    <cfRule type="cellIs" dxfId="2639" priority="448" operator="equal">
      <formula>"休"</formula>
    </cfRule>
  </conditionalFormatting>
  <conditionalFormatting sqref="H64:H65">
    <cfRule type="cellIs" dxfId="2638" priority="445" operator="equal">
      <formula>"雨"</formula>
    </cfRule>
    <cfRule type="cellIs" dxfId="2637" priority="446" operator="equal">
      <formula>"休"</formula>
    </cfRule>
  </conditionalFormatting>
  <conditionalFormatting sqref="H62:H63">
    <cfRule type="cellIs" dxfId="2636" priority="443" operator="equal">
      <formula>"雨"</formula>
    </cfRule>
    <cfRule type="cellIs" dxfId="2635" priority="444" operator="equal">
      <formula>"休"</formula>
    </cfRule>
  </conditionalFormatting>
  <conditionalFormatting sqref="O64:O65">
    <cfRule type="cellIs" dxfId="2634" priority="441" operator="equal">
      <formula>"雨"</formula>
    </cfRule>
    <cfRule type="cellIs" dxfId="2633" priority="442" operator="equal">
      <formula>"休"</formula>
    </cfRule>
  </conditionalFormatting>
  <conditionalFormatting sqref="O62:O63">
    <cfRule type="cellIs" dxfId="2632" priority="439" operator="equal">
      <formula>"雨"</formula>
    </cfRule>
    <cfRule type="cellIs" dxfId="2631" priority="440" operator="equal">
      <formula>"休"</formula>
    </cfRule>
  </conditionalFormatting>
  <conditionalFormatting sqref="AC64:AC65">
    <cfRule type="cellIs" dxfId="2630" priority="437" operator="equal">
      <formula>"雨"</formula>
    </cfRule>
    <cfRule type="cellIs" dxfId="2629" priority="438" operator="equal">
      <formula>"休"</formula>
    </cfRule>
  </conditionalFormatting>
  <conditionalFormatting sqref="AC62:AC63">
    <cfRule type="cellIs" dxfId="2628" priority="435" operator="equal">
      <formula>"雨"</formula>
    </cfRule>
    <cfRule type="cellIs" dxfId="2627" priority="436" operator="equal">
      <formula>"休"</formula>
    </cfRule>
  </conditionalFormatting>
  <conditionalFormatting sqref="V64:V65">
    <cfRule type="cellIs" dxfId="2626" priority="433" operator="equal">
      <formula>"雨"</formula>
    </cfRule>
    <cfRule type="cellIs" dxfId="2625" priority="434" operator="equal">
      <formula>"休"</formula>
    </cfRule>
  </conditionalFormatting>
  <conditionalFormatting sqref="V62:V63">
    <cfRule type="cellIs" dxfId="2624" priority="431" operator="equal">
      <formula>"雨"</formula>
    </cfRule>
    <cfRule type="cellIs" dxfId="2623" priority="432" operator="equal">
      <formula>"休"</formula>
    </cfRule>
  </conditionalFormatting>
  <conditionalFormatting sqref="F78:F81">
    <cfRule type="cellIs" dxfId="2622" priority="429" operator="equal">
      <formula>"雨"</formula>
    </cfRule>
    <cfRule type="cellIs" dxfId="2621" priority="430" operator="equal">
      <formula>"休"</formula>
    </cfRule>
  </conditionalFormatting>
  <conditionalFormatting sqref="E80:E81">
    <cfRule type="cellIs" dxfId="2620" priority="427" operator="equal">
      <formula>"雨"</formula>
    </cfRule>
    <cfRule type="cellIs" dxfId="2619" priority="428" operator="equal">
      <formula>"休"</formula>
    </cfRule>
  </conditionalFormatting>
  <conditionalFormatting sqref="E78:E79">
    <cfRule type="cellIs" dxfId="2618" priority="425" operator="equal">
      <formula>"雨"</formula>
    </cfRule>
    <cfRule type="cellIs" dxfId="2617" priority="426" operator="equal">
      <formula>"休"</formula>
    </cfRule>
  </conditionalFormatting>
  <conditionalFormatting sqref="T78:T81">
    <cfRule type="cellIs" dxfId="2616" priority="423" operator="equal">
      <formula>"雨"</formula>
    </cfRule>
    <cfRule type="cellIs" dxfId="2615" priority="424" operator="equal">
      <formula>"休"</formula>
    </cfRule>
  </conditionalFormatting>
  <conditionalFormatting sqref="S80:S81">
    <cfRule type="cellIs" dxfId="2614" priority="421" operator="equal">
      <formula>"雨"</formula>
    </cfRule>
    <cfRule type="cellIs" dxfId="2613" priority="422" operator="equal">
      <formula>"休"</formula>
    </cfRule>
  </conditionalFormatting>
  <conditionalFormatting sqref="S78:S79">
    <cfRule type="cellIs" dxfId="2612" priority="419" operator="equal">
      <formula>"雨"</formula>
    </cfRule>
    <cfRule type="cellIs" dxfId="2611" priority="420" operator="equal">
      <formula>"休"</formula>
    </cfRule>
  </conditionalFormatting>
  <conditionalFormatting sqref="M78:M81">
    <cfRule type="cellIs" dxfId="2610" priority="417" operator="equal">
      <formula>"雨"</formula>
    </cfRule>
    <cfRule type="cellIs" dxfId="2609" priority="418" operator="equal">
      <formula>"休"</formula>
    </cfRule>
  </conditionalFormatting>
  <conditionalFormatting sqref="L80:L81">
    <cfRule type="cellIs" dxfId="2608" priority="415" operator="equal">
      <formula>"雨"</formula>
    </cfRule>
    <cfRule type="cellIs" dxfId="2607" priority="416" operator="equal">
      <formula>"休"</formula>
    </cfRule>
  </conditionalFormatting>
  <conditionalFormatting sqref="L78:L79">
    <cfRule type="cellIs" dxfId="2606" priority="413" operator="equal">
      <formula>"雨"</formula>
    </cfRule>
    <cfRule type="cellIs" dxfId="2605" priority="414" operator="equal">
      <formula>"休"</formula>
    </cfRule>
  </conditionalFormatting>
  <conditionalFormatting sqref="AA78:AA81">
    <cfRule type="cellIs" dxfId="2604" priority="411" operator="equal">
      <formula>"雨"</formula>
    </cfRule>
    <cfRule type="cellIs" dxfId="2603" priority="412" operator="equal">
      <formula>"休"</formula>
    </cfRule>
  </conditionalFormatting>
  <conditionalFormatting sqref="Z80:Z81">
    <cfRule type="cellIs" dxfId="2602" priority="409" operator="equal">
      <formula>"雨"</formula>
    </cfRule>
    <cfRule type="cellIs" dxfId="2601" priority="410" operator="equal">
      <formula>"休"</formula>
    </cfRule>
  </conditionalFormatting>
  <conditionalFormatting sqref="Z78:Z79">
    <cfRule type="cellIs" dxfId="2600" priority="407" operator="equal">
      <formula>"雨"</formula>
    </cfRule>
    <cfRule type="cellIs" dxfId="2599" priority="408" operator="equal">
      <formula>"休"</formula>
    </cfRule>
  </conditionalFormatting>
  <conditionalFormatting sqref="J94:J97">
    <cfRule type="cellIs" dxfId="2598" priority="405" operator="equal">
      <formula>"雨"</formula>
    </cfRule>
    <cfRule type="cellIs" dxfId="2597" priority="406" operator="equal">
      <formula>"休"</formula>
    </cfRule>
  </conditionalFormatting>
  <conditionalFormatting sqref="I96:I97">
    <cfRule type="cellIs" dxfId="2596" priority="403" operator="equal">
      <formula>"雨"</formula>
    </cfRule>
    <cfRule type="cellIs" dxfId="2595" priority="404" operator="equal">
      <formula>"休"</formula>
    </cfRule>
  </conditionalFormatting>
  <conditionalFormatting sqref="I94:I95">
    <cfRule type="cellIs" dxfId="2594" priority="401" operator="equal">
      <formula>"雨"</formula>
    </cfRule>
    <cfRule type="cellIs" dxfId="2593" priority="402" operator="equal">
      <formula>"休"</formula>
    </cfRule>
  </conditionalFormatting>
  <conditionalFormatting sqref="Q94:Q97">
    <cfRule type="cellIs" dxfId="2592" priority="399" operator="equal">
      <formula>"雨"</formula>
    </cfRule>
    <cfRule type="cellIs" dxfId="2591" priority="400" operator="equal">
      <formula>"休"</formula>
    </cfRule>
  </conditionalFormatting>
  <conditionalFormatting sqref="P96:P97">
    <cfRule type="cellIs" dxfId="2590" priority="397" operator="equal">
      <formula>"雨"</formula>
    </cfRule>
    <cfRule type="cellIs" dxfId="2589" priority="398" operator="equal">
      <formula>"休"</formula>
    </cfRule>
  </conditionalFormatting>
  <conditionalFormatting sqref="P94:P95">
    <cfRule type="cellIs" dxfId="2588" priority="395" operator="equal">
      <formula>"雨"</formula>
    </cfRule>
    <cfRule type="cellIs" dxfId="2587" priority="396" operator="equal">
      <formula>"休"</formula>
    </cfRule>
  </conditionalFormatting>
  <conditionalFormatting sqref="X94:X97">
    <cfRule type="cellIs" dxfId="2586" priority="393" operator="equal">
      <formula>"雨"</formula>
    </cfRule>
    <cfRule type="cellIs" dxfId="2585" priority="394" operator="equal">
      <formula>"休"</formula>
    </cfRule>
  </conditionalFormatting>
  <conditionalFormatting sqref="W96:W97">
    <cfRule type="cellIs" dxfId="2584" priority="391" operator="equal">
      <formula>"雨"</formula>
    </cfRule>
    <cfRule type="cellIs" dxfId="2583" priority="392" operator="equal">
      <formula>"休"</formula>
    </cfRule>
  </conditionalFormatting>
  <conditionalFormatting sqref="W94:W95">
    <cfRule type="cellIs" dxfId="2582" priority="389" operator="equal">
      <formula>"雨"</formula>
    </cfRule>
    <cfRule type="cellIs" dxfId="2581" priority="390" operator="equal">
      <formula>"休"</formula>
    </cfRule>
  </conditionalFormatting>
  <conditionalFormatting sqref="AE94:AE97">
    <cfRule type="cellIs" dxfId="2580" priority="387" operator="equal">
      <formula>"雨"</formula>
    </cfRule>
    <cfRule type="cellIs" dxfId="2579" priority="388" operator="equal">
      <formula>"休"</formula>
    </cfRule>
  </conditionalFormatting>
  <conditionalFormatting sqref="AD96:AD97">
    <cfRule type="cellIs" dxfId="2578" priority="385" operator="equal">
      <formula>"雨"</formula>
    </cfRule>
    <cfRule type="cellIs" dxfId="2577" priority="386" operator="equal">
      <formula>"休"</formula>
    </cfRule>
  </conditionalFormatting>
  <conditionalFormatting sqref="AD94:AD95">
    <cfRule type="cellIs" dxfId="2576" priority="383" operator="equal">
      <formula>"雨"</formula>
    </cfRule>
    <cfRule type="cellIs" dxfId="2575" priority="384" operator="equal">
      <formula>"休"</formula>
    </cfRule>
  </conditionalFormatting>
  <conditionalFormatting sqref="H110:H113">
    <cfRule type="cellIs" dxfId="2574" priority="381" operator="equal">
      <formula>"雨"</formula>
    </cfRule>
    <cfRule type="cellIs" dxfId="2573" priority="382" operator="equal">
      <formula>"休"</formula>
    </cfRule>
  </conditionalFormatting>
  <conditionalFormatting sqref="G112:G113">
    <cfRule type="cellIs" dxfId="2572" priority="379" operator="equal">
      <formula>"雨"</formula>
    </cfRule>
    <cfRule type="cellIs" dxfId="2571" priority="380" operator="equal">
      <formula>"休"</formula>
    </cfRule>
  </conditionalFormatting>
  <conditionalFormatting sqref="G110:G111">
    <cfRule type="cellIs" dxfId="2570" priority="377" operator="equal">
      <formula>"雨"</formula>
    </cfRule>
    <cfRule type="cellIs" dxfId="2569" priority="378" operator="equal">
      <formula>"休"</formula>
    </cfRule>
  </conditionalFormatting>
  <conditionalFormatting sqref="O110:O113">
    <cfRule type="cellIs" dxfId="2568" priority="375" operator="equal">
      <formula>"雨"</formula>
    </cfRule>
    <cfRule type="cellIs" dxfId="2567" priority="376" operator="equal">
      <formula>"休"</formula>
    </cfRule>
  </conditionalFormatting>
  <conditionalFormatting sqref="N112:N113">
    <cfRule type="cellIs" dxfId="2566" priority="373" operator="equal">
      <formula>"雨"</formula>
    </cfRule>
    <cfRule type="cellIs" dxfId="2565" priority="374" operator="equal">
      <formula>"休"</formula>
    </cfRule>
  </conditionalFormatting>
  <conditionalFormatting sqref="N110:N111">
    <cfRule type="cellIs" dxfId="2564" priority="371" operator="equal">
      <formula>"雨"</formula>
    </cfRule>
    <cfRule type="cellIs" dxfId="2563" priority="372" operator="equal">
      <formula>"休"</formula>
    </cfRule>
  </conditionalFormatting>
  <conditionalFormatting sqref="V110:V113">
    <cfRule type="cellIs" dxfId="2562" priority="369" operator="equal">
      <formula>"雨"</formula>
    </cfRule>
    <cfRule type="cellIs" dxfId="2561" priority="370" operator="equal">
      <formula>"休"</formula>
    </cfRule>
  </conditionalFormatting>
  <conditionalFormatting sqref="U112:U113">
    <cfRule type="cellIs" dxfId="2560" priority="367" operator="equal">
      <formula>"雨"</formula>
    </cfRule>
    <cfRule type="cellIs" dxfId="2559" priority="368" operator="equal">
      <formula>"休"</formula>
    </cfRule>
  </conditionalFormatting>
  <conditionalFormatting sqref="U110:U111">
    <cfRule type="cellIs" dxfId="2558" priority="365" operator="equal">
      <formula>"雨"</formula>
    </cfRule>
    <cfRule type="cellIs" dxfId="2557" priority="366" operator="equal">
      <formula>"休"</formula>
    </cfRule>
  </conditionalFormatting>
  <conditionalFormatting sqref="AC110:AC113">
    <cfRule type="cellIs" dxfId="2556" priority="363" operator="equal">
      <formula>"雨"</formula>
    </cfRule>
    <cfRule type="cellIs" dxfId="2555" priority="364" operator="equal">
      <formula>"休"</formula>
    </cfRule>
  </conditionalFormatting>
  <conditionalFormatting sqref="AB112:AB113">
    <cfRule type="cellIs" dxfId="2554" priority="361" operator="equal">
      <formula>"雨"</formula>
    </cfRule>
    <cfRule type="cellIs" dxfId="2553" priority="362" operator="equal">
      <formula>"休"</formula>
    </cfRule>
  </conditionalFormatting>
  <conditionalFormatting sqref="AB110:AB111">
    <cfRule type="cellIs" dxfId="2552" priority="359" operator="equal">
      <formula>"雨"</formula>
    </cfRule>
    <cfRule type="cellIs" dxfId="2551" priority="360" operator="equal">
      <formula>"休"</formula>
    </cfRule>
  </conditionalFormatting>
  <conditionalFormatting sqref="E126:E129">
    <cfRule type="cellIs" dxfId="2550" priority="357" operator="equal">
      <formula>"雨"</formula>
    </cfRule>
    <cfRule type="cellIs" dxfId="2549" priority="358" operator="equal">
      <formula>"休"</formula>
    </cfRule>
  </conditionalFormatting>
  <conditionalFormatting sqref="D128:D129">
    <cfRule type="cellIs" dxfId="2548" priority="355" operator="equal">
      <formula>"雨"</formula>
    </cfRule>
    <cfRule type="cellIs" dxfId="2547" priority="356" operator="equal">
      <formula>"休"</formula>
    </cfRule>
  </conditionalFormatting>
  <conditionalFormatting sqref="D126:D127">
    <cfRule type="cellIs" dxfId="2546" priority="353" operator="equal">
      <formula>"雨"</formula>
    </cfRule>
    <cfRule type="cellIs" dxfId="2545" priority="354" operator="equal">
      <formula>"休"</formula>
    </cfRule>
  </conditionalFormatting>
  <conditionalFormatting sqref="L126:L129">
    <cfRule type="cellIs" dxfId="2544" priority="351" operator="equal">
      <formula>"雨"</formula>
    </cfRule>
    <cfRule type="cellIs" dxfId="2543" priority="352" operator="equal">
      <formula>"休"</formula>
    </cfRule>
  </conditionalFormatting>
  <conditionalFormatting sqref="K128:K129">
    <cfRule type="cellIs" dxfId="2542" priority="349" operator="equal">
      <formula>"雨"</formula>
    </cfRule>
    <cfRule type="cellIs" dxfId="2541" priority="350" operator="equal">
      <formula>"休"</formula>
    </cfRule>
  </conditionalFormatting>
  <conditionalFormatting sqref="K126:K127">
    <cfRule type="cellIs" dxfId="2540" priority="347" operator="equal">
      <formula>"雨"</formula>
    </cfRule>
    <cfRule type="cellIs" dxfId="2539" priority="348" operator="equal">
      <formula>"休"</formula>
    </cfRule>
  </conditionalFormatting>
  <conditionalFormatting sqref="S126:S129">
    <cfRule type="cellIs" dxfId="2538" priority="345" operator="equal">
      <formula>"雨"</formula>
    </cfRule>
    <cfRule type="cellIs" dxfId="2537" priority="346" operator="equal">
      <formula>"休"</formula>
    </cfRule>
  </conditionalFormatting>
  <conditionalFormatting sqref="R128:R129">
    <cfRule type="cellIs" dxfId="2536" priority="343" operator="equal">
      <formula>"雨"</formula>
    </cfRule>
    <cfRule type="cellIs" dxfId="2535" priority="344" operator="equal">
      <formula>"休"</formula>
    </cfRule>
  </conditionalFormatting>
  <conditionalFormatting sqref="R126:R127">
    <cfRule type="cellIs" dxfId="2534" priority="341" operator="equal">
      <formula>"雨"</formula>
    </cfRule>
    <cfRule type="cellIs" dxfId="2533" priority="342" operator="equal">
      <formula>"休"</formula>
    </cfRule>
  </conditionalFormatting>
  <conditionalFormatting sqref="Z126:Z129">
    <cfRule type="cellIs" dxfId="2532" priority="339" operator="equal">
      <formula>"雨"</formula>
    </cfRule>
    <cfRule type="cellIs" dxfId="2531" priority="340" operator="equal">
      <formula>"休"</formula>
    </cfRule>
  </conditionalFormatting>
  <conditionalFormatting sqref="Y128:Y129">
    <cfRule type="cellIs" dxfId="2530" priority="337" operator="equal">
      <formula>"雨"</formula>
    </cfRule>
    <cfRule type="cellIs" dxfId="2529" priority="338" operator="equal">
      <formula>"休"</formula>
    </cfRule>
  </conditionalFormatting>
  <conditionalFormatting sqref="Y126:Y127">
    <cfRule type="cellIs" dxfId="2528" priority="335" operator="equal">
      <formula>"雨"</formula>
    </cfRule>
    <cfRule type="cellIs" dxfId="2527" priority="336" operator="equal">
      <formula>"休"</formula>
    </cfRule>
  </conditionalFormatting>
  <conditionalFormatting sqref="I144:I145">
    <cfRule type="cellIs" dxfId="2526" priority="333" operator="equal">
      <formula>"雨"</formula>
    </cfRule>
    <cfRule type="cellIs" dxfId="2525" priority="334" operator="equal">
      <formula>"休"</formula>
    </cfRule>
  </conditionalFormatting>
  <conditionalFormatting sqref="I142:I143">
    <cfRule type="cellIs" dxfId="2524" priority="331" operator="equal">
      <formula>"雨"</formula>
    </cfRule>
    <cfRule type="cellIs" dxfId="2523" priority="332" operator="equal">
      <formula>"休"</formula>
    </cfRule>
  </conditionalFormatting>
  <conditionalFormatting sqref="P144:P145">
    <cfRule type="cellIs" dxfId="2522" priority="329" operator="equal">
      <formula>"雨"</formula>
    </cfRule>
    <cfRule type="cellIs" dxfId="2521" priority="330" operator="equal">
      <formula>"休"</formula>
    </cfRule>
  </conditionalFormatting>
  <conditionalFormatting sqref="P142:P143">
    <cfRule type="cellIs" dxfId="2520" priority="327" operator="equal">
      <formula>"雨"</formula>
    </cfRule>
    <cfRule type="cellIs" dxfId="2519" priority="328" operator="equal">
      <formula>"休"</formula>
    </cfRule>
  </conditionalFormatting>
  <conditionalFormatting sqref="W144:W145">
    <cfRule type="cellIs" dxfId="2518" priority="325" operator="equal">
      <formula>"雨"</formula>
    </cfRule>
    <cfRule type="cellIs" dxfId="2517" priority="326" operator="equal">
      <formula>"休"</formula>
    </cfRule>
  </conditionalFormatting>
  <conditionalFormatting sqref="W142:W143">
    <cfRule type="cellIs" dxfId="2516" priority="323" operator="equal">
      <formula>"雨"</formula>
    </cfRule>
    <cfRule type="cellIs" dxfId="2515" priority="324" operator="equal">
      <formula>"休"</formula>
    </cfRule>
  </conditionalFormatting>
  <conditionalFormatting sqref="AE142:AE145">
    <cfRule type="cellIs" dxfId="2514" priority="321" operator="equal">
      <formula>"雨"</formula>
    </cfRule>
    <cfRule type="cellIs" dxfId="2513" priority="322" operator="equal">
      <formula>"休"</formula>
    </cfRule>
  </conditionalFormatting>
  <conditionalFormatting sqref="AD144:AD145">
    <cfRule type="cellIs" dxfId="2512" priority="319" operator="equal">
      <formula>"雨"</formula>
    </cfRule>
    <cfRule type="cellIs" dxfId="2511" priority="320" operator="equal">
      <formula>"休"</formula>
    </cfRule>
  </conditionalFormatting>
  <conditionalFormatting sqref="AD142:AD143">
    <cfRule type="cellIs" dxfId="2510" priority="317" operator="equal">
      <formula>"雨"</formula>
    </cfRule>
    <cfRule type="cellIs" dxfId="2509" priority="318" operator="equal">
      <formula>"休"</formula>
    </cfRule>
  </conditionalFormatting>
  <conditionalFormatting sqref="G158:G161">
    <cfRule type="cellIs" dxfId="2508" priority="315" operator="equal">
      <formula>"雨"</formula>
    </cfRule>
    <cfRule type="cellIs" dxfId="2507" priority="316" operator="equal">
      <formula>"休"</formula>
    </cfRule>
  </conditionalFormatting>
  <conditionalFormatting sqref="F160:F161">
    <cfRule type="cellIs" dxfId="2506" priority="313" operator="equal">
      <formula>"雨"</formula>
    </cfRule>
    <cfRule type="cellIs" dxfId="2505" priority="314" operator="equal">
      <formula>"休"</formula>
    </cfRule>
  </conditionalFormatting>
  <conditionalFormatting sqref="F158:F159">
    <cfRule type="cellIs" dxfId="2504" priority="311" operator="equal">
      <formula>"雨"</formula>
    </cfRule>
    <cfRule type="cellIs" dxfId="2503" priority="312" operator="equal">
      <formula>"休"</formula>
    </cfRule>
  </conditionalFormatting>
  <conditionalFormatting sqref="N158:N161">
    <cfRule type="cellIs" dxfId="2502" priority="309" operator="equal">
      <formula>"雨"</formula>
    </cfRule>
    <cfRule type="cellIs" dxfId="2501" priority="310" operator="equal">
      <formula>"休"</formula>
    </cfRule>
  </conditionalFormatting>
  <conditionalFormatting sqref="M160:M161">
    <cfRule type="cellIs" dxfId="2500" priority="307" operator="equal">
      <formula>"雨"</formula>
    </cfRule>
    <cfRule type="cellIs" dxfId="2499" priority="308" operator="equal">
      <formula>"休"</formula>
    </cfRule>
  </conditionalFormatting>
  <conditionalFormatting sqref="M158:M159">
    <cfRule type="cellIs" dxfId="2498" priority="305" operator="equal">
      <formula>"雨"</formula>
    </cfRule>
    <cfRule type="cellIs" dxfId="2497" priority="306" operator="equal">
      <formula>"休"</formula>
    </cfRule>
  </conditionalFormatting>
  <conditionalFormatting sqref="U158:U161">
    <cfRule type="cellIs" dxfId="2496" priority="303" operator="equal">
      <formula>"雨"</formula>
    </cfRule>
    <cfRule type="cellIs" dxfId="2495" priority="304" operator="equal">
      <formula>"休"</formula>
    </cfRule>
  </conditionalFormatting>
  <conditionalFormatting sqref="T160:T161">
    <cfRule type="cellIs" dxfId="2494" priority="301" operator="equal">
      <formula>"雨"</formula>
    </cfRule>
    <cfRule type="cellIs" dxfId="2493" priority="302" operator="equal">
      <formula>"休"</formula>
    </cfRule>
  </conditionalFormatting>
  <conditionalFormatting sqref="T158:T159">
    <cfRule type="cellIs" dxfId="2492" priority="299" operator="equal">
      <formula>"雨"</formula>
    </cfRule>
    <cfRule type="cellIs" dxfId="2491" priority="300" operator="equal">
      <formula>"休"</formula>
    </cfRule>
  </conditionalFormatting>
  <conditionalFormatting sqref="AB158:AB161">
    <cfRule type="cellIs" dxfId="2490" priority="297" operator="equal">
      <formula>"雨"</formula>
    </cfRule>
    <cfRule type="cellIs" dxfId="2489" priority="298" operator="equal">
      <formula>"休"</formula>
    </cfRule>
  </conditionalFormatting>
  <conditionalFormatting sqref="AA160:AA161">
    <cfRule type="cellIs" dxfId="2488" priority="295" operator="equal">
      <formula>"雨"</formula>
    </cfRule>
    <cfRule type="cellIs" dxfId="2487" priority="296" operator="equal">
      <formula>"休"</formula>
    </cfRule>
  </conditionalFormatting>
  <conditionalFormatting sqref="AA158:AA159">
    <cfRule type="cellIs" dxfId="2486" priority="293" operator="equal">
      <formula>"雨"</formula>
    </cfRule>
    <cfRule type="cellIs" dxfId="2485" priority="294" operator="equal">
      <formula>"休"</formula>
    </cfRule>
  </conditionalFormatting>
  <conditionalFormatting sqref="AB142:AB145">
    <cfRule type="cellIs" dxfId="2484" priority="287" operator="equal">
      <formula>"雨"</formula>
    </cfRule>
    <cfRule type="cellIs" dxfId="2483" priority="288" operator="equal">
      <formula>"休"</formula>
    </cfRule>
  </conditionalFormatting>
  <conditionalFormatting sqref="AA142:AA145">
    <cfRule type="cellIs" dxfId="2482" priority="285" operator="equal">
      <formula>"雨"</formula>
    </cfRule>
    <cfRule type="cellIs" dxfId="2481" priority="286" operator="equal">
      <formula>"休"</formula>
    </cfRule>
  </conditionalFormatting>
  <conditionalFormatting sqref="H30:I33">
    <cfRule type="cellIs" dxfId="2480" priority="283" operator="equal">
      <formula>"雨"</formula>
    </cfRule>
    <cfRule type="cellIs" dxfId="2479" priority="284" operator="equal">
      <formula>"休"</formula>
    </cfRule>
  </conditionalFormatting>
  <conditionalFormatting sqref="O30:P33">
    <cfRule type="cellIs" dxfId="2478" priority="281" operator="equal">
      <formula>"雨"</formula>
    </cfRule>
    <cfRule type="cellIs" dxfId="2477" priority="282" operator="equal">
      <formula>"休"</formula>
    </cfRule>
  </conditionalFormatting>
  <conditionalFormatting sqref="I62:J65">
    <cfRule type="cellIs" dxfId="2476" priority="267" operator="equal">
      <formula>"雨"</formula>
    </cfRule>
    <cfRule type="cellIs" dxfId="2475" priority="268" operator="equal">
      <formula>"休"</formula>
    </cfRule>
  </conditionalFormatting>
  <conditionalFormatting sqref="P62:Q65">
    <cfRule type="cellIs" dxfId="2474" priority="265" operator="equal">
      <formula>"雨"</formula>
    </cfRule>
    <cfRule type="cellIs" dxfId="2473" priority="266" operator="equal">
      <formula>"休"</formula>
    </cfRule>
  </conditionalFormatting>
  <conditionalFormatting sqref="G78:H81">
    <cfRule type="cellIs" dxfId="2472" priority="259" operator="equal">
      <formula>"雨"</formula>
    </cfRule>
    <cfRule type="cellIs" dxfId="2471" priority="260" operator="equal">
      <formula>"休"</formula>
    </cfRule>
  </conditionalFormatting>
  <conditionalFormatting sqref="N78:O81">
    <cfRule type="cellIs" dxfId="2470" priority="257" operator="equal">
      <formula>"雨"</formula>
    </cfRule>
    <cfRule type="cellIs" dxfId="2469" priority="258" operator="equal">
      <formula>"休"</formula>
    </cfRule>
  </conditionalFormatting>
  <conditionalFormatting sqref="W62:X65">
    <cfRule type="cellIs" dxfId="2468" priority="263" operator="equal">
      <formula>"雨"</formula>
    </cfRule>
    <cfRule type="cellIs" dxfId="2467" priority="264" operator="equal">
      <formula>"休"</formula>
    </cfRule>
  </conditionalFormatting>
  <conditionalFormatting sqref="AD62:AE65">
    <cfRule type="cellIs" dxfId="2466" priority="261" operator="equal">
      <formula>"雨"</formula>
    </cfRule>
    <cfRule type="cellIs" dxfId="2465" priority="262" operator="equal">
      <formula>"休"</formula>
    </cfRule>
  </conditionalFormatting>
  <conditionalFormatting sqref="R94:S97">
    <cfRule type="cellIs" dxfId="2464" priority="247" operator="equal">
      <formula>"雨"</formula>
    </cfRule>
    <cfRule type="cellIs" dxfId="2463" priority="248" operator="equal">
      <formula>"休"</formula>
    </cfRule>
  </conditionalFormatting>
  <conditionalFormatting sqref="Y94:Z97">
    <cfRule type="cellIs" dxfId="2462" priority="245" operator="equal">
      <formula>"雨"</formula>
    </cfRule>
    <cfRule type="cellIs" dxfId="2461" priority="246" operator="equal">
      <formula>"休"</formula>
    </cfRule>
  </conditionalFormatting>
  <conditionalFormatting sqref="W110:X113">
    <cfRule type="cellIs" dxfId="2460" priority="239" operator="equal">
      <formula>"雨"</formula>
    </cfRule>
    <cfRule type="cellIs" dxfId="2459" priority="240" operator="equal">
      <formula>"休"</formula>
    </cfRule>
  </conditionalFormatting>
  <conditionalFormatting sqref="AD110:AE113">
    <cfRule type="cellIs" dxfId="2458" priority="237" operator="equal">
      <formula>"雨"</formula>
    </cfRule>
    <cfRule type="cellIs" dxfId="2457" priority="238" operator="equal">
      <formula>"休"</formula>
    </cfRule>
  </conditionalFormatting>
  <conditionalFormatting sqref="T126:U129">
    <cfRule type="cellIs" dxfId="2456" priority="231" operator="equal">
      <formula>"雨"</formula>
    </cfRule>
    <cfRule type="cellIs" dxfId="2455" priority="232" operator="equal">
      <formula>"休"</formula>
    </cfRule>
  </conditionalFormatting>
  <conditionalFormatting sqref="AA126:AB129">
    <cfRule type="cellIs" dxfId="2454" priority="229" operator="equal">
      <formula>"雨"</formula>
    </cfRule>
    <cfRule type="cellIs" dxfId="2453" priority="230" operator="equal">
      <formula>"休"</formula>
    </cfRule>
  </conditionalFormatting>
  <conditionalFormatting sqref="X142:Y145">
    <cfRule type="cellIs" dxfId="2452" priority="223" operator="equal">
      <formula>"雨"</formula>
    </cfRule>
    <cfRule type="cellIs" dxfId="2451" priority="224" operator="equal">
      <formula>"休"</formula>
    </cfRule>
  </conditionalFormatting>
  <conditionalFormatting sqref="N142:N145">
    <cfRule type="cellIs" dxfId="2450" priority="221" operator="equal">
      <formula>"雨"</formula>
    </cfRule>
    <cfRule type="cellIs" dxfId="2449" priority="222" operator="equal">
      <formula>"休"</formula>
    </cfRule>
  </conditionalFormatting>
  <conditionalFormatting sqref="P126:P129">
    <cfRule type="cellIs" dxfId="2448" priority="203" operator="equal">
      <formula>"雨"</formula>
    </cfRule>
    <cfRule type="cellIs" dxfId="2447" priority="204" operator="equal">
      <formula>"休"</formula>
    </cfRule>
  </conditionalFormatting>
  <conditionalFormatting sqref="J126:J129">
    <cfRule type="cellIs" dxfId="2446" priority="201" operator="equal">
      <formula>"雨"</formula>
    </cfRule>
    <cfRule type="cellIs" dxfId="2445" priority="202" operator="equal">
      <formula>"休"</formula>
    </cfRule>
  </conditionalFormatting>
  <conditionalFormatting sqref="Y110:Y113">
    <cfRule type="cellIs" dxfId="2444" priority="183" operator="equal">
      <formula>"雨"</formula>
    </cfRule>
    <cfRule type="cellIs" dxfId="2443" priority="184" operator="equal">
      <formula>"休"</formula>
    </cfRule>
  </conditionalFormatting>
  <conditionalFormatting sqref="AC94:AC97">
    <cfRule type="cellIs" dxfId="2442" priority="181" operator="equal">
      <formula>"雨"</formula>
    </cfRule>
    <cfRule type="cellIs" dxfId="2441" priority="182" operator="equal">
      <formula>"休"</formula>
    </cfRule>
  </conditionalFormatting>
  <conditionalFormatting sqref="U94:U97">
    <cfRule type="cellIs" dxfId="2440" priority="175" operator="equal">
      <formula>"雨"</formula>
    </cfRule>
    <cfRule type="cellIs" dxfId="2439" priority="176" operator="equal">
      <formula>"休"</formula>
    </cfRule>
  </conditionalFormatting>
  <conditionalFormatting sqref="O94:O97">
    <cfRule type="cellIs" dxfId="2438" priority="173" operator="equal">
      <formula>"雨"</formula>
    </cfRule>
    <cfRule type="cellIs" dxfId="2437" priority="174" operator="equal">
      <formula>"休"</formula>
    </cfRule>
  </conditionalFormatting>
  <conditionalFormatting sqref="G94:G97">
    <cfRule type="cellIs" dxfId="2436" priority="167" operator="equal">
      <formula>"雨"</formula>
    </cfRule>
    <cfRule type="cellIs" dxfId="2435" priority="168" operator="equal">
      <formula>"休"</formula>
    </cfRule>
  </conditionalFormatting>
  <conditionalFormatting sqref="AE78:AE81">
    <cfRule type="cellIs" dxfId="2434" priority="165" operator="equal">
      <formula>"雨"</formula>
    </cfRule>
    <cfRule type="cellIs" dxfId="2433" priority="166" operator="equal">
      <formula>"休"</formula>
    </cfRule>
  </conditionalFormatting>
  <conditionalFormatting sqref="W78:W81">
    <cfRule type="cellIs" dxfId="2432" priority="159" operator="equal">
      <formula>"雨"</formula>
    </cfRule>
    <cfRule type="cellIs" dxfId="2431" priority="160" operator="equal">
      <formula>"休"</formula>
    </cfRule>
  </conditionalFormatting>
  <conditionalFormatting sqref="Q78:Q81">
    <cfRule type="cellIs" dxfId="2430" priority="157" operator="equal">
      <formula>"雨"</formula>
    </cfRule>
    <cfRule type="cellIs" dxfId="2429" priority="158" operator="equal">
      <formula>"休"</formula>
    </cfRule>
  </conditionalFormatting>
  <conditionalFormatting sqref="I78:I81">
    <cfRule type="cellIs" dxfId="2428" priority="151" operator="equal">
      <formula>"雨"</formula>
    </cfRule>
    <cfRule type="cellIs" dxfId="2427" priority="152" operator="equal">
      <formula>"休"</formula>
    </cfRule>
  </conditionalFormatting>
  <conditionalFormatting sqref="AA62:AA65">
    <cfRule type="cellIs" dxfId="2426" priority="149" operator="equal">
      <formula>"雨"</formula>
    </cfRule>
    <cfRule type="cellIs" dxfId="2425" priority="150" operator="equal">
      <formula>"休"</formula>
    </cfRule>
  </conditionalFormatting>
  <conditionalFormatting sqref="S62:S65">
    <cfRule type="cellIs" dxfId="2424" priority="143" operator="equal">
      <formula>"雨"</formula>
    </cfRule>
    <cfRule type="cellIs" dxfId="2423" priority="144" operator="equal">
      <formula>"休"</formula>
    </cfRule>
  </conditionalFormatting>
  <conditionalFormatting sqref="M62:M65">
    <cfRule type="cellIs" dxfId="2422" priority="141" operator="equal">
      <formula>"雨"</formula>
    </cfRule>
    <cfRule type="cellIs" dxfId="2421" priority="142" operator="equal">
      <formula>"休"</formula>
    </cfRule>
  </conditionalFormatting>
  <conditionalFormatting sqref="U142:U145">
    <cfRule type="cellIs" dxfId="2420" priority="291" operator="equal">
      <formula>"雨"</formula>
    </cfRule>
    <cfRule type="cellIs" dxfId="2419" priority="292" operator="equal">
      <formula>"休"</formula>
    </cfRule>
  </conditionalFormatting>
  <conditionalFormatting sqref="I126:I129">
    <cfRule type="cellIs" dxfId="2418" priority="199" operator="equal">
      <formula>"雨"</formula>
    </cfRule>
    <cfRule type="cellIs" dxfId="2417" priority="200" operator="equal">
      <formula>"休"</formula>
    </cfRule>
  </conditionalFormatting>
  <conditionalFormatting sqref="E110:E113">
    <cfRule type="cellIs" dxfId="2416" priority="197" operator="equal">
      <formula>"雨"</formula>
    </cfRule>
    <cfRule type="cellIs" dxfId="2415" priority="198" operator="equal">
      <formula>"休"</formula>
    </cfRule>
  </conditionalFormatting>
  <conditionalFormatting sqref="V30:W33">
    <cfRule type="cellIs" dxfId="2414" priority="279" operator="equal">
      <formula>"雨"</formula>
    </cfRule>
    <cfRule type="cellIs" dxfId="2413" priority="280" operator="equal">
      <formula>"休"</formula>
    </cfRule>
  </conditionalFormatting>
  <conditionalFormatting sqref="AC30:AD33">
    <cfRule type="cellIs" dxfId="2412" priority="277" operator="equal">
      <formula>"雨"</formula>
    </cfRule>
    <cfRule type="cellIs" dxfId="2411" priority="278" operator="equal">
      <formula>"休"</formula>
    </cfRule>
  </conditionalFormatting>
  <conditionalFormatting sqref="E46:F49">
    <cfRule type="cellIs" dxfId="2410" priority="275" operator="equal">
      <formula>"雨"</formula>
    </cfRule>
    <cfRule type="cellIs" dxfId="2409" priority="276" operator="equal">
      <formula>"休"</formula>
    </cfRule>
  </conditionalFormatting>
  <conditionalFormatting sqref="L46:M49">
    <cfRule type="cellIs" dxfId="2408" priority="273" operator="equal">
      <formula>"雨"</formula>
    </cfRule>
    <cfRule type="cellIs" dxfId="2407" priority="274" operator="equal">
      <formula>"休"</formula>
    </cfRule>
  </conditionalFormatting>
  <conditionalFormatting sqref="S46:T49">
    <cfRule type="cellIs" dxfId="2406" priority="271" operator="equal">
      <formula>"雨"</formula>
    </cfRule>
    <cfRule type="cellIs" dxfId="2405" priority="272" operator="equal">
      <formula>"休"</formula>
    </cfRule>
  </conditionalFormatting>
  <conditionalFormatting sqref="Z46:AA49">
    <cfRule type="cellIs" dxfId="2404" priority="269" operator="equal">
      <formula>"雨"</formula>
    </cfRule>
    <cfRule type="cellIs" dxfId="2403" priority="270" operator="equal">
      <formula>"休"</formula>
    </cfRule>
  </conditionalFormatting>
  <conditionalFormatting sqref="U78:V81">
    <cfRule type="cellIs" dxfId="2402" priority="255" operator="equal">
      <formula>"雨"</formula>
    </cfRule>
    <cfRule type="cellIs" dxfId="2401" priority="256" operator="equal">
      <formula>"休"</formula>
    </cfRule>
  </conditionalFormatting>
  <conditionalFormatting sqref="AB78:AC81">
    <cfRule type="cellIs" dxfId="2400" priority="253" operator="equal">
      <formula>"雨"</formula>
    </cfRule>
    <cfRule type="cellIs" dxfId="2399" priority="254" operator="equal">
      <formula>"休"</formula>
    </cfRule>
  </conditionalFormatting>
  <conditionalFormatting sqref="D94:E97">
    <cfRule type="cellIs" dxfId="2398" priority="251" operator="equal">
      <formula>"雨"</formula>
    </cfRule>
    <cfRule type="cellIs" dxfId="2397" priority="252" operator="equal">
      <formula>"休"</formula>
    </cfRule>
  </conditionalFormatting>
  <conditionalFormatting sqref="K94:L97">
    <cfRule type="cellIs" dxfId="2396" priority="249" operator="equal">
      <formula>"雨"</formula>
    </cfRule>
    <cfRule type="cellIs" dxfId="2395" priority="250" operator="equal">
      <formula>"休"</formula>
    </cfRule>
  </conditionalFormatting>
  <conditionalFormatting sqref="I110:J113">
    <cfRule type="cellIs" dxfId="2394" priority="243" operator="equal">
      <formula>"雨"</formula>
    </cfRule>
    <cfRule type="cellIs" dxfId="2393" priority="244" operator="equal">
      <formula>"休"</formula>
    </cfRule>
  </conditionalFormatting>
  <conditionalFormatting sqref="P110:Q113">
    <cfRule type="cellIs" dxfId="2392" priority="241" operator="equal">
      <formula>"雨"</formula>
    </cfRule>
    <cfRule type="cellIs" dxfId="2391" priority="242" operator="equal">
      <formula>"休"</formula>
    </cfRule>
  </conditionalFormatting>
  <conditionalFormatting sqref="F126:G129">
    <cfRule type="cellIs" dxfId="2390" priority="235" operator="equal">
      <formula>"雨"</formula>
    </cfRule>
    <cfRule type="cellIs" dxfId="2389" priority="236" operator="equal">
      <formula>"休"</formula>
    </cfRule>
  </conditionalFormatting>
  <conditionalFormatting sqref="M126:N129">
    <cfRule type="cellIs" dxfId="2388" priority="233" operator="equal">
      <formula>"雨"</formula>
    </cfRule>
    <cfRule type="cellIs" dxfId="2387" priority="234" operator="equal">
      <formula>"休"</formula>
    </cfRule>
  </conditionalFormatting>
  <conditionalFormatting sqref="J142:K145">
    <cfRule type="cellIs" dxfId="2386" priority="227" operator="equal">
      <formula>"雨"</formula>
    </cfRule>
    <cfRule type="cellIs" dxfId="2385" priority="228" operator="equal">
      <formula>"休"</formula>
    </cfRule>
  </conditionalFormatting>
  <conditionalFormatting sqref="Q142:R145">
    <cfRule type="cellIs" dxfId="2384" priority="225" operator="equal">
      <formula>"雨"</formula>
    </cfRule>
    <cfRule type="cellIs" dxfId="2383" priority="226" operator="equal">
      <formula>"休"</formula>
    </cfRule>
  </conditionalFormatting>
  <conditionalFormatting sqref="M142:M145">
    <cfRule type="cellIs" dxfId="2382" priority="219" operator="equal">
      <formula>"雨"</formula>
    </cfRule>
    <cfRule type="cellIs" dxfId="2381" priority="220" operator="equal">
      <formula>"休"</formula>
    </cfRule>
  </conditionalFormatting>
  <conditionalFormatting sqref="G142:G145">
    <cfRule type="cellIs" dxfId="2380" priority="217" operator="equal">
      <formula>"雨"</formula>
    </cfRule>
    <cfRule type="cellIs" dxfId="2379" priority="218" operator="equal">
      <formula>"休"</formula>
    </cfRule>
  </conditionalFormatting>
  <conditionalFormatting sqref="F142:F145">
    <cfRule type="cellIs" dxfId="2378" priority="215" operator="equal">
      <formula>"雨"</formula>
    </cfRule>
    <cfRule type="cellIs" dxfId="2377" priority="216" operator="equal">
      <formula>"休"</formula>
    </cfRule>
  </conditionalFormatting>
  <conditionalFormatting sqref="AE126:AE129">
    <cfRule type="cellIs" dxfId="2376" priority="213" operator="equal">
      <formula>"雨"</formula>
    </cfRule>
    <cfRule type="cellIs" dxfId="2375" priority="214" operator="equal">
      <formula>"休"</formula>
    </cfRule>
  </conditionalFormatting>
  <conditionalFormatting sqref="AD126:AD129">
    <cfRule type="cellIs" dxfId="2374" priority="211" operator="equal">
      <formula>"雨"</formula>
    </cfRule>
    <cfRule type="cellIs" dxfId="2373" priority="212" operator="equal">
      <formula>"休"</formula>
    </cfRule>
  </conditionalFormatting>
  <conditionalFormatting sqref="X126:X129">
    <cfRule type="cellIs" dxfId="2372" priority="209" operator="equal">
      <formula>"雨"</formula>
    </cfRule>
    <cfRule type="cellIs" dxfId="2371" priority="210" operator="equal">
      <formula>"休"</formula>
    </cfRule>
  </conditionalFormatting>
  <conditionalFormatting sqref="W126:W129">
    <cfRule type="cellIs" dxfId="2370" priority="207" operator="equal">
      <formula>"雨"</formula>
    </cfRule>
    <cfRule type="cellIs" dxfId="2369" priority="208" operator="equal">
      <formula>"休"</formula>
    </cfRule>
  </conditionalFormatting>
  <conditionalFormatting sqref="Q126:Q129">
    <cfRule type="cellIs" dxfId="2368" priority="205" operator="equal">
      <formula>"雨"</formula>
    </cfRule>
    <cfRule type="cellIs" dxfId="2367" priority="206" operator="equal">
      <formula>"休"</formula>
    </cfRule>
  </conditionalFormatting>
  <conditionalFormatting sqref="D110:D113">
    <cfRule type="cellIs" dxfId="2366" priority="195" operator="equal">
      <formula>"雨"</formula>
    </cfRule>
    <cfRule type="cellIs" dxfId="2365" priority="196" operator="equal">
      <formula>"休"</formula>
    </cfRule>
  </conditionalFormatting>
  <conditionalFormatting sqref="L110:L113">
    <cfRule type="cellIs" dxfId="2364" priority="193" operator="equal">
      <formula>"雨"</formula>
    </cfRule>
    <cfRule type="cellIs" dxfId="2363" priority="194" operator="equal">
      <formula>"休"</formula>
    </cfRule>
  </conditionalFormatting>
  <conditionalFormatting sqref="K110:K113">
    <cfRule type="cellIs" dxfId="2362" priority="191" operator="equal">
      <formula>"雨"</formula>
    </cfRule>
    <cfRule type="cellIs" dxfId="2361" priority="192" operator="equal">
      <formula>"休"</formula>
    </cfRule>
  </conditionalFormatting>
  <conditionalFormatting sqref="S110:S113">
    <cfRule type="cellIs" dxfId="2360" priority="189" operator="equal">
      <formula>"雨"</formula>
    </cfRule>
    <cfRule type="cellIs" dxfId="2359" priority="190" operator="equal">
      <formula>"休"</formula>
    </cfRule>
  </conditionalFormatting>
  <conditionalFormatting sqref="R110:R113">
    <cfRule type="cellIs" dxfId="2358" priority="187" operator="equal">
      <formula>"雨"</formula>
    </cfRule>
    <cfRule type="cellIs" dxfId="2357" priority="188" operator="equal">
      <formula>"休"</formula>
    </cfRule>
  </conditionalFormatting>
  <conditionalFormatting sqref="Z110:Z113">
    <cfRule type="cellIs" dxfId="2356" priority="185" operator="equal">
      <formula>"雨"</formula>
    </cfRule>
    <cfRule type="cellIs" dxfId="2355" priority="186" operator="equal">
      <formula>"休"</formula>
    </cfRule>
  </conditionalFormatting>
  <conditionalFormatting sqref="AB94:AB97">
    <cfRule type="cellIs" dxfId="2354" priority="179" operator="equal">
      <formula>"雨"</formula>
    </cfRule>
    <cfRule type="cellIs" dxfId="2353" priority="180" operator="equal">
      <formula>"休"</formula>
    </cfRule>
  </conditionalFormatting>
  <conditionalFormatting sqref="V94:V97">
    <cfRule type="cellIs" dxfId="2352" priority="177" operator="equal">
      <formula>"雨"</formula>
    </cfRule>
    <cfRule type="cellIs" dxfId="2351" priority="178" operator="equal">
      <formula>"休"</formula>
    </cfRule>
  </conditionalFormatting>
  <conditionalFormatting sqref="N94:N97">
    <cfRule type="cellIs" dxfId="2350" priority="171" operator="equal">
      <formula>"雨"</formula>
    </cfRule>
    <cfRule type="cellIs" dxfId="2349" priority="172" operator="equal">
      <formula>"休"</formula>
    </cfRule>
  </conditionalFormatting>
  <conditionalFormatting sqref="H94:H97">
    <cfRule type="cellIs" dxfId="2348" priority="169" operator="equal">
      <formula>"雨"</formula>
    </cfRule>
    <cfRule type="cellIs" dxfId="2347" priority="170" operator="equal">
      <formula>"休"</formula>
    </cfRule>
  </conditionalFormatting>
  <conditionalFormatting sqref="AD78:AD81">
    <cfRule type="cellIs" dxfId="2346" priority="163" operator="equal">
      <formula>"雨"</formula>
    </cfRule>
    <cfRule type="cellIs" dxfId="2345" priority="164" operator="equal">
      <formula>"休"</formula>
    </cfRule>
  </conditionalFormatting>
  <conditionalFormatting sqref="X78:X81">
    <cfRule type="cellIs" dxfId="2344" priority="161" operator="equal">
      <formula>"雨"</formula>
    </cfRule>
    <cfRule type="cellIs" dxfId="2343" priority="162" operator="equal">
      <formula>"休"</formula>
    </cfRule>
  </conditionalFormatting>
  <conditionalFormatting sqref="P78:P81">
    <cfRule type="cellIs" dxfId="2342" priority="155" operator="equal">
      <formula>"雨"</formula>
    </cfRule>
    <cfRule type="cellIs" dxfId="2341" priority="156" operator="equal">
      <formula>"休"</formula>
    </cfRule>
  </conditionalFormatting>
  <conditionalFormatting sqref="J78:J81">
    <cfRule type="cellIs" dxfId="2340" priority="153" operator="equal">
      <formula>"雨"</formula>
    </cfRule>
    <cfRule type="cellIs" dxfId="2339" priority="154" operator="equal">
      <formula>"休"</formula>
    </cfRule>
  </conditionalFormatting>
  <conditionalFormatting sqref="Z62:Z65">
    <cfRule type="cellIs" dxfId="2338" priority="147" operator="equal">
      <formula>"雨"</formula>
    </cfRule>
    <cfRule type="cellIs" dxfId="2337" priority="148" operator="equal">
      <formula>"休"</formula>
    </cfRule>
  </conditionalFormatting>
  <conditionalFormatting sqref="T62:T65">
    <cfRule type="cellIs" dxfId="2336" priority="145" operator="equal">
      <formula>"雨"</formula>
    </cfRule>
    <cfRule type="cellIs" dxfId="2335" priority="146" operator="equal">
      <formula>"休"</formula>
    </cfRule>
  </conditionalFormatting>
  <conditionalFormatting sqref="L62:L65">
    <cfRule type="cellIs" dxfId="2334" priority="139" operator="equal">
      <formula>"雨"</formula>
    </cfRule>
    <cfRule type="cellIs" dxfId="2333" priority="140" operator="equal">
      <formula>"休"</formula>
    </cfRule>
  </conditionalFormatting>
  <conditionalFormatting sqref="F62:F65">
    <cfRule type="cellIs" dxfId="2332" priority="137" operator="equal">
      <formula>"雨"</formula>
    </cfRule>
    <cfRule type="cellIs" dxfId="2331" priority="138" operator="equal">
      <formula>"休"</formula>
    </cfRule>
  </conditionalFormatting>
  <conditionalFormatting sqref="E62:E65">
    <cfRule type="cellIs" dxfId="2330" priority="135" operator="equal">
      <formula>"雨"</formula>
    </cfRule>
    <cfRule type="cellIs" dxfId="2329" priority="136" operator="equal">
      <formula>"休"</formula>
    </cfRule>
  </conditionalFormatting>
  <conditionalFormatting sqref="P46:P49">
    <cfRule type="cellIs" dxfId="2328" priority="133" operator="equal">
      <formula>"雨"</formula>
    </cfRule>
    <cfRule type="cellIs" dxfId="2327" priority="134" operator="equal">
      <formula>"休"</formula>
    </cfRule>
  </conditionalFormatting>
  <conditionalFormatting sqref="O46:O49">
    <cfRule type="cellIs" dxfId="2326" priority="131" operator="equal">
      <formula>"雨"</formula>
    </cfRule>
    <cfRule type="cellIs" dxfId="2325" priority="132" operator="equal">
      <formula>"休"</formula>
    </cfRule>
  </conditionalFormatting>
  <conditionalFormatting sqref="W46:W49">
    <cfRule type="cellIs" dxfId="2324" priority="129" operator="equal">
      <formula>"雨"</formula>
    </cfRule>
    <cfRule type="cellIs" dxfId="2323" priority="130" operator="equal">
      <formula>"休"</formula>
    </cfRule>
  </conditionalFormatting>
  <conditionalFormatting sqref="V46:V49">
    <cfRule type="cellIs" dxfId="2322" priority="127" operator="equal">
      <formula>"雨"</formula>
    </cfRule>
    <cfRule type="cellIs" dxfId="2321" priority="128" operator="equal">
      <formula>"休"</formula>
    </cfRule>
  </conditionalFormatting>
  <conditionalFormatting sqref="AD46:AD49">
    <cfRule type="cellIs" dxfId="2320" priority="125" operator="equal">
      <formula>"雨"</formula>
    </cfRule>
    <cfRule type="cellIs" dxfId="2319" priority="126" operator="equal">
      <formula>"休"</formula>
    </cfRule>
  </conditionalFormatting>
  <conditionalFormatting sqref="AC46:AC49">
    <cfRule type="cellIs" dxfId="2318" priority="123" operator="equal">
      <formula>"雨"</formula>
    </cfRule>
    <cfRule type="cellIs" dxfId="2317" priority="124" operator="equal">
      <formula>"休"</formula>
    </cfRule>
  </conditionalFormatting>
  <conditionalFormatting sqref="I46:I49">
    <cfRule type="cellIs" dxfId="2316" priority="121" operator="equal">
      <formula>"雨"</formula>
    </cfRule>
    <cfRule type="cellIs" dxfId="2315" priority="122" operator="equal">
      <formula>"休"</formula>
    </cfRule>
  </conditionalFormatting>
  <conditionalFormatting sqref="AF30:AF33">
    <cfRule type="cellIs" dxfId="2314" priority="117" operator="equal">
      <formula>"雨"</formula>
    </cfRule>
    <cfRule type="cellIs" dxfId="2313" priority="118" operator="equal">
      <formula>"休"</formula>
    </cfRule>
  </conditionalFormatting>
  <conditionalFormatting sqref="Y30:Y33">
    <cfRule type="cellIs" dxfId="2312" priority="113" operator="equal">
      <formula>"雨"</formula>
    </cfRule>
    <cfRule type="cellIs" dxfId="2311" priority="114" operator="equal">
      <formula>"休"</formula>
    </cfRule>
  </conditionalFormatting>
  <conditionalFormatting sqref="R30:R33">
    <cfRule type="cellIs" dxfId="2310" priority="109" operator="equal">
      <formula>"雨"</formula>
    </cfRule>
    <cfRule type="cellIs" dxfId="2309" priority="110" operator="equal">
      <formula>"休"</formula>
    </cfRule>
  </conditionalFormatting>
  <conditionalFormatting sqref="K30:K33">
    <cfRule type="cellIs" dxfId="2308" priority="105" operator="equal">
      <formula>"雨"</formula>
    </cfRule>
    <cfRule type="cellIs" dxfId="2307" priority="106" operator="equal">
      <formula>"休"</formula>
    </cfRule>
  </conditionalFormatting>
  <conditionalFormatting sqref="N14:N17">
    <cfRule type="cellIs" dxfId="2306" priority="101" operator="equal">
      <formula>"雨"</formula>
    </cfRule>
    <cfRule type="cellIs" dxfId="2305" priority="102" operator="equal">
      <formula>"休"</formula>
    </cfRule>
  </conditionalFormatting>
  <conditionalFormatting sqref="G14:G17">
    <cfRule type="cellIs" dxfId="2304" priority="97" operator="equal">
      <formula>"雨"</formula>
    </cfRule>
    <cfRule type="cellIs" dxfId="2303" priority="98" operator="equal">
      <formula>"休"</formula>
    </cfRule>
  </conditionalFormatting>
  <conditionalFormatting sqref="U14:U17">
    <cfRule type="cellIs" dxfId="2302" priority="93" operator="equal">
      <formula>"雨"</formula>
    </cfRule>
    <cfRule type="cellIs" dxfId="2301" priority="94" operator="equal">
      <formula>"休"</formula>
    </cfRule>
  </conditionalFormatting>
  <conditionalFormatting sqref="T14:T17">
    <cfRule type="cellIs" dxfId="2300" priority="91" operator="equal">
      <formula>"雨"</formula>
    </cfRule>
    <cfRule type="cellIs" dxfId="2299" priority="92" operator="equal">
      <formula>"休"</formula>
    </cfRule>
  </conditionalFormatting>
  <conditionalFormatting sqref="AB14:AB17">
    <cfRule type="cellIs" dxfId="2298" priority="89" operator="equal">
      <formula>"雨"</formula>
    </cfRule>
    <cfRule type="cellIs" dxfId="2297" priority="90" operator="equal">
      <formula>"休"</formula>
    </cfRule>
  </conditionalFormatting>
  <conditionalFormatting sqref="AA14:AA17">
    <cfRule type="cellIs" dxfId="2296" priority="87" operator="equal">
      <formula>"雨"</formula>
    </cfRule>
    <cfRule type="cellIs" dxfId="2295" priority="88" operator="equal">
      <formula>"休"</formula>
    </cfRule>
  </conditionalFormatting>
  <conditionalFormatting sqref="AL17">
    <cfRule type="expression" dxfId="2294" priority="86">
      <formula>AL17="NG"</formula>
    </cfRule>
  </conditionalFormatting>
  <conditionalFormatting sqref="AL33">
    <cfRule type="expression" dxfId="2293" priority="85">
      <formula>AL33="NG"</formula>
    </cfRule>
  </conditionalFormatting>
  <conditionalFormatting sqref="AL49">
    <cfRule type="expression" dxfId="2292" priority="84">
      <formula>AL49="NG"</formula>
    </cfRule>
  </conditionalFormatting>
  <conditionalFormatting sqref="AL65">
    <cfRule type="expression" dxfId="2291" priority="83">
      <formula>AL65="NG"</formula>
    </cfRule>
  </conditionalFormatting>
  <conditionalFormatting sqref="AL81">
    <cfRule type="expression" dxfId="2290" priority="82">
      <formula>AL81="NG"</formula>
    </cfRule>
  </conditionalFormatting>
  <conditionalFormatting sqref="AL97">
    <cfRule type="expression" dxfId="2289" priority="81">
      <formula>AL97="NG"</formula>
    </cfRule>
  </conditionalFormatting>
  <conditionalFormatting sqref="AL113">
    <cfRule type="expression" dxfId="2288" priority="80">
      <formula>AL113="NG"</formula>
    </cfRule>
  </conditionalFormatting>
  <conditionalFormatting sqref="AL129">
    <cfRule type="expression" dxfId="2287" priority="79">
      <formula>AL129="NG"</formula>
    </cfRule>
  </conditionalFormatting>
  <conditionalFormatting sqref="AL145">
    <cfRule type="expression" dxfId="2286" priority="78">
      <formula>AL145="NG"</formula>
    </cfRule>
  </conditionalFormatting>
  <conditionalFormatting sqref="AL161">
    <cfRule type="expression" dxfId="2285" priority="77">
      <formula>AL161="NG"</formula>
    </cfRule>
  </conditionalFormatting>
  <conditionalFormatting sqref="AL177">
    <cfRule type="expression" dxfId="2284" priority="76">
      <formula>AL177="NG"</formula>
    </cfRule>
  </conditionalFormatting>
  <conditionalFormatting sqref="AL193">
    <cfRule type="expression" dxfId="2283" priority="75">
      <formula>AL193="NG"</formula>
    </cfRule>
  </conditionalFormatting>
  <conditionalFormatting sqref="AL209">
    <cfRule type="expression" dxfId="2282" priority="74">
      <formula>AL209="NG"</formula>
    </cfRule>
  </conditionalFormatting>
  <conditionalFormatting sqref="AL225">
    <cfRule type="expression" dxfId="2281" priority="73">
      <formula>AL225="NG"</formula>
    </cfRule>
  </conditionalFormatting>
  <conditionalFormatting sqref="AL241">
    <cfRule type="expression" dxfId="2280" priority="72">
      <formula>AL241="NG"</formula>
    </cfRule>
  </conditionalFormatting>
  <conditionalFormatting sqref="AL257">
    <cfRule type="expression" dxfId="2279" priority="71">
      <formula>AL257="NG"</formula>
    </cfRule>
  </conditionalFormatting>
  <conditionalFormatting sqref="AL273">
    <cfRule type="expression" dxfId="2278" priority="70">
      <formula>AL273="NG"</formula>
    </cfRule>
  </conditionalFormatting>
  <conditionalFormatting sqref="AL289">
    <cfRule type="expression" dxfId="2277" priority="69">
      <formula>AL289="NG"</formula>
    </cfRule>
  </conditionalFormatting>
  <conditionalFormatting sqref="AL305">
    <cfRule type="expression" dxfId="2276" priority="68">
      <formula>AL305="NG"</formula>
    </cfRule>
  </conditionalFormatting>
  <conditionalFormatting sqref="AL321">
    <cfRule type="expression" dxfId="2275" priority="67">
      <formula>AL321="NG"</formula>
    </cfRule>
  </conditionalFormatting>
  <conditionalFormatting sqref="AL337">
    <cfRule type="expression" dxfId="2274" priority="66">
      <formula>AL337="NG"</formula>
    </cfRule>
  </conditionalFormatting>
  <conditionalFormatting sqref="AH3:AH5">
    <cfRule type="expression" dxfId="2273" priority="65">
      <formula>$AH$5="未達成"</formula>
    </cfRule>
  </conditionalFormatting>
  <conditionalFormatting sqref="AH2">
    <cfRule type="expression" dxfId="2272" priority="64">
      <formula>$AH$5="未達成"</formula>
    </cfRule>
  </conditionalFormatting>
  <conditionalFormatting sqref="AI16">
    <cfRule type="cellIs" dxfId="2271" priority="63" operator="lessThan">
      <formula>0.285</formula>
    </cfRule>
  </conditionalFormatting>
  <conditionalFormatting sqref="AI32">
    <cfRule type="cellIs" dxfId="2270" priority="62" operator="lessThan">
      <formula>0.285</formula>
    </cfRule>
  </conditionalFormatting>
  <conditionalFormatting sqref="AI17">
    <cfRule type="expression" dxfId="2269" priority="61">
      <formula>AI17="NG"</formula>
    </cfRule>
  </conditionalFormatting>
  <conditionalFormatting sqref="AI48">
    <cfRule type="cellIs" dxfId="2268" priority="60" operator="lessThan">
      <formula>0.285</formula>
    </cfRule>
  </conditionalFormatting>
  <conditionalFormatting sqref="AI64">
    <cfRule type="cellIs" dxfId="2267" priority="59" operator="lessThan">
      <formula>0.285</formula>
    </cfRule>
  </conditionalFormatting>
  <conditionalFormatting sqref="AI80">
    <cfRule type="cellIs" dxfId="2266" priority="58" operator="lessThan">
      <formula>0.285</formula>
    </cfRule>
  </conditionalFormatting>
  <conditionalFormatting sqref="AI96">
    <cfRule type="cellIs" dxfId="2265" priority="57" operator="lessThan">
      <formula>0.285</formula>
    </cfRule>
  </conditionalFormatting>
  <conditionalFormatting sqref="AI112">
    <cfRule type="cellIs" dxfId="2264" priority="56" operator="lessThan">
      <formula>0.285</formula>
    </cfRule>
  </conditionalFormatting>
  <conditionalFormatting sqref="AI128">
    <cfRule type="cellIs" dxfId="2263" priority="55" operator="lessThan">
      <formula>0.285</formula>
    </cfRule>
  </conditionalFormatting>
  <conditionalFormatting sqref="AI144">
    <cfRule type="cellIs" dxfId="2262" priority="54" operator="lessThan">
      <formula>0.285</formula>
    </cfRule>
  </conditionalFormatting>
  <conditionalFormatting sqref="AI160">
    <cfRule type="cellIs" dxfId="2261" priority="53" operator="lessThan">
      <formula>0.285</formula>
    </cfRule>
  </conditionalFormatting>
  <conditionalFormatting sqref="AI176">
    <cfRule type="cellIs" dxfId="2260" priority="52" operator="lessThan">
      <formula>0.285</formula>
    </cfRule>
  </conditionalFormatting>
  <conditionalFormatting sqref="AI192">
    <cfRule type="cellIs" dxfId="2259" priority="51" operator="lessThan">
      <formula>0.285</formula>
    </cfRule>
  </conditionalFormatting>
  <conditionalFormatting sqref="AI208">
    <cfRule type="cellIs" dxfId="2258" priority="50" operator="lessThan">
      <formula>0.285</formula>
    </cfRule>
  </conditionalFormatting>
  <conditionalFormatting sqref="AI224">
    <cfRule type="cellIs" dxfId="2257" priority="49" operator="lessThan">
      <formula>0.285</formula>
    </cfRule>
  </conditionalFormatting>
  <conditionalFormatting sqref="AI240">
    <cfRule type="cellIs" dxfId="2256" priority="48" operator="lessThan">
      <formula>0.285</formula>
    </cfRule>
  </conditionalFormatting>
  <conditionalFormatting sqref="AI256">
    <cfRule type="cellIs" dxfId="2255" priority="47" operator="lessThan">
      <formula>0.285</formula>
    </cfRule>
  </conditionalFormatting>
  <conditionalFormatting sqref="AI272">
    <cfRule type="cellIs" dxfId="2254" priority="46" operator="lessThan">
      <formula>0.285</formula>
    </cfRule>
  </conditionalFormatting>
  <conditionalFormatting sqref="AI288">
    <cfRule type="cellIs" dxfId="2253" priority="45" operator="lessThan">
      <formula>0.285</formula>
    </cfRule>
  </conditionalFormatting>
  <conditionalFormatting sqref="AI304">
    <cfRule type="cellIs" dxfId="2252" priority="44" operator="lessThan">
      <formula>0.285</formula>
    </cfRule>
  </conditionalFormatting>
  <conditionalFormatting sqref="AI320">
    <cfRule type="cellIs" dxfId="2251" priority="43" operator="lessThan">
      <formula>0.285</formula>
    </cfRule>
  </conditionalFormatting>
  <conditionalFormatting sqref="AI336">
    <cfRule type="cellIs" dxfId="2250" priority="42" operator="lessThan">
      <formula>0.285</formula>
    </cfRule>
  </conditionalFormatting>
  <conditionalFormatting sqref="AI33">
    <cfRule type="expression" dxfId="2249" priority="41">
      <formula>AI33="NG"</formula>
    </cfRule>
  </conditionalFormatting>
  <conditionalFormatting sqref="AI49">
    <cfRule type="expression" dxfId="2248" priority="40">
      <formula>AI49="NG"</formula>
    </cfRule>
  </conditionalFormatting>
  <conditionalFormatting sqref="AI65">
    <cfRule type="expression" dxfId="2247" priority="39">
      <formula>AI65="NG"</formula>
    </cfRule>
  </conditionalFormatting>
  <conditionalFormatting sqref="AI81">
    <cfRule type="expression" dxfId="2246" priority="38">
      <formula>AI81="NG"</formula>
    </cfRule>
  </conditionalFormatting>
  <conditionalFormatting sqref="AI97">
    <cfRule type="expression" dxfId="2245" priority="37">
      <formula>AI97="NG"</formula>
    </cfRule>
  </conditionalFormatting>
  <conditionalFormatting sqref="AI113">
    <cfRule type="expression" dxfId="2244" priority="36">
      <formula>AI113="NG"</formula>
    </cfRule>
  </conditionalFormatting>
  <conditionalFormatting sqref="AI129">
    <cfRule type="expression" dxfId="2243" priority="35">
      <formula>AI129="NG"</formula>
    </cfRule>
  </conditionalFormatting>
  <conditionalFormatting sqref="AI145">
    <cfRule type="expression" dxfId="2242" priority="34">
      <formula>AI145="NG"</formula>
    </cfRule>
  </conditionalFormatting>
  <conditionalFormatting sqref="AI161">
    <cfRule type="expression" dxfId="2241" priority="33">
      <formula>AI161="NG"</formula>
    </cfRule>
  </conditionalFormatting>
  <conditionalFormatting sqref="AI177">
    <cfRule type="expression" dxfId="2240" priority="32">
      <formula>AI177="NG"</formula>
    </cfRule>
  </conditionalFormatting>
  <conditionalFormatting sqref="AI193">
    <cfRule type="expression" dxfId="2239" priority="31">
      <formula>AI193="NG"</formula>
    </cfRule>
  </conditionalFormatting>
  <conditionalFormatting sqref="AI209">
    <cfRule type="expression" dxfId="2238" priority="30">
      <formula>AI209="NG"</formula>
    </cfRule>
  </conditionalFormatting>
  <conditionalFormatting sqref="AI225">
    <cfRule type="expression" dxfId="2237" priority="29">
      <formula>AI225="NG"</formula>
    </cfRule>
  </conditionalFormatting>
  <conditionalFormatting sqref="AI241">
    <cfRule type="expression" dxfId="2236" priority="28">
      <formula>AI241="NG"</formula>
    </cfRule>
  </conditionalFormatting>
  <conditionalFormatting sqref="AI257">
    <cfRule type="expression" dxfId="2235" priority="27">
      <formula>AI257="NG"</formula>
    </cfRule>
  </conditionalFormatting>
  <conditionalFormatting sqref="AI273">
    <cfRule type="expression" dxfId="2234" priority="26">
      <formula>AI273="NG"</formula>
    </cfRule>
  </conditionalFormatting>
  <conditionalFormatting sqref="AI289">
    <cfRule type="expression" dxfId="2233" priority="25">
      <formula>AI289="NG"</formula>
    </cfRule>
  </conditionalFormatting>
  <conditionalFormatting sqref="AI305">
    <cfRule type="expression" dxfId="2232" priority="24">
      <formula>AI305="NG"</formula>
    </cfRule>
  </conditionalFormatting>
  <conditionalFormatting sqref="AI321">
    <cfRule type="expression" dxfId="2231" priority="23">
      <formula>AI321="NG"</formula>
    </cfRule>
  </conditionalFormatting>
  <conditionalFormatting sqref="AI337">
    <cfRule type="expression" dxfId="2230" priority="22">
      <formula>AI337="NG"</formula>
    </cfRule>
  </conditionalFormatting>
  <dataValidations count="3">
    <dataValidation type="list" allowBlank="1" showInputMessage="1" showErrorMessage="1" sqref="AB158:AG159 C62:G63 C174:AG175 C334:AG335 P62:U63 T78:Y79 AF46:AG47 AE94:AG95 O110:T111 S126:X127 AE142:AG143 C190:AG191 C206:AG207 C222:AG223 C238:AG239 C254:AG255 C270:AG271 C286:AG287 C302:AG303 C318:AG319 AB30:AG31 T30:Y31 C46:I47 Y46:AD47 G30:K31 N30:R31 AD62:AG63 C30:D31 K46:P47 I62:N63 F78:K79 R46:W47 C78:D79 AA78:AG79 Q142:V143 W62:AB63 M78:R79 C94:H95 J94:O95 Q94:V95 X94:AC95 E126:J127 V110:AA111 C110:F111 C126:C127 H110:M111 AC110:AG111 L126:Q127 Z126:AG127 J142:O143 C142:H143 X142:AC143 C158:E159 G158:L159 N158:S159 U158:Z159 C14:AG15">
      <formula1>"休"</formula1>
    </dataValidation>
    <dataValidation type="list" showInputMessage="1" showErrorMessage="1" sqref="AA158:AA159 C176:AG177 E30:F31 C336:AG337 V62:V63 Z78:Z79 AD94:AD95 AB110:AB111 Y126:Y127 AD142:AD143 C192:AG193 C208:AG209 C224:AG225 C240:AG241 C256:AG257 C272:AG273 C288:AG289 C304:AG305 C320:AG321 C80:AG81 Z30:AA31 L30:M31 C32:AG33 H62:H63 O62:O63 AC62:AC63 AE46:AE47 E78:E79 S78:S79 L78:L79 C64:AG65 I94:I95 P94:P95 W94:W95 C144:AG145 G110:G111 N110:N111 U110:U111 C96:AG97 D126:D127 K126:K127 R126:R127 C112:AG113 I142:I143 P142:P143 W142:W143 C128:AG129 F158:F159 M158:M159 T158:T159 C160:AG161 S30:S31 J46:J47 Q46:Q47 X46:X47 C48:AG49 C16:AG17">
      <formula1>"休,雨"</formula1>
    </dataValidation>
    <dataValidation type="list" allowBlank="1" showInputMessage="1" showErrorMessage="1" sqref="C12:AG13 C28:AG29 C44:AG45 C60:AG61 C76:AG77 C92:AG93 C108:AG109 C124:AG125 C140:AG141 C156:AG157 C172:AG173 C188:AG189 C204:AG205 C220:AG221 C236:AG237 C252:AG253 C268:AG269 C284:AG285 C300:AG301 C316:AG317 C332:AG333">
      <formula1>"中止,夏休,冬休"</formula1>
    </dataValidation>
  </dataValidation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49" max="34" man="1"/>
    <brk id="295" max="34"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L341"/>
  <sheetViews>
    <sheetView view="pageBreakPreview" topLeftCell="A14" zoomScaleNormal="100" zoomScaleSheetLayoutView="100" workbookViewId="0">
      <selection activeCell="AB86" sqref="AB86"/>
    </sheetView>
  </sheetViews>
  <sheetFormatPr defaultColWidth="9" defaultRowHeight="13.2"/>
  <cols>
    <col min="1" max="1" width="3.6640625" style="1319" customWidth="1"/>
    <col min="2" max="2" width="11" style="1317" customWidth="1"/>
    <col min="3" max="33" width="3.77734375" style="1317" customWidth="1"/>
    <col min="34" max="34" width="11.109375" style="1319" customWidth="1"/>
    <col min="35" max="35" width="8.44140625" style="1317" bestFit="1" customWidth="1"/>
    <col min="36" max="37" width="9" style="1319"/>
    <col min="38" max="38" width="9" style="1321"/>
    <col min="39" max="16384" width="9" style="1319"/>
  </cols>
  <sheetData>
    <row r="1" spans="2:38" ht="19.8" thickBot="1">
      <c r="B1" s="1316" t="s">
        <v>1982</v>
      </c>
      <c r="M1" s="1318"/>
      <c r="AI1" s="1320"/>
    </row>
    <row r="2" spans="2:38" ht="13.5" customHeight="1" thickBot="1">
      <c r="Q2" s="1319"/>
      <c r="S2" s="1322"/>
      <c r="T2" s="1323"/>
      <c r="U2" s="3624" t="s">
        <v>821</v>
      </c>
      <c r="V2" s="3625"/>
      <c r="W2" s="3624" t="s">
        <v>812</v>
      </c>
      <c r="X2" s="3625"/>
      <c r="Y2" s="3626" t="s">
        <v>813</v>
      </c>
      <c r="Z2" s="3627"/>
      <c r="AB2" s="3628" t="s">
        <v>2101</v>
      </c>
      <c r="AC2" s="3629"/>
      <c r="AD2" s="3629"/>
      <c r="AE2" s="3629"/>
      <c r="AF2" s="3629"/>
      <c r="AG2" s="3629"/>
      <c r="AH2" s="1324" t="str">
        <f>IF(AND(AH3="未達成",Y3&lt;0.285),"未達成","達成")</f>
        <v>達成</v>
      </c>
      <c r="AI2" s="1319"/>
    </row>
    <row r="3" spans="2:38" ht="13.5" customHeight="1" thickBot="1">
      <c r="B3" s="3630" t="s">
        <v>814</v>
      </c>
      <c r="C3" s="3630"/>
      <c r="D3" s="3630"/>
      <c r="E3" s="3630"/>
      <c r="F3" s="1317" t="s">
        <v>2102</v>
      </c>
      <c r="G3" s="1325" t="str">
        <f>入力シート!C10</f>
        <v>県道博多天神線排水性舗装工事（第２工区）</v>
      </c>
      <c r="H3" s="1325"/>
      <c r="I3" s="1326"/>
      <c r="J3" s="1325"/>
      <c r="K3" s="1325"/>
      <c r="L3" s="1325"/>
      <c r="M3" s="1325"/>
      <c r="N3" s="1325"/>
      <c r="O3" s="1325"/>
      <c r="P3" s="1325"/>
      <c r="R3" s="1319"/>
      <c r="S3" s="3631" t="s">
        <v>815</v>
      </c>
      <c r="T3" s="3632"/>
      <c r="U3" s="3633">
        <f>+AI12+AI28+AI44+AI60+AI76+AI92+AI108+AI124+AI140+AI156+AI172+AI188+AI204+AI220+AI236+AI252+AI268+AI284+AI300+AI316+AI332</f>
        <v>199</v>
      </c>
      <c r="V3" s="3634"/>
      <c r="W3" s="3633">
        <f>AI13+AI29+AI45+AI61+AI77+AI93+AI109+AI125+AI141+AI157+AI173+AI189+AI205+AI221+AI237+AI253+AI269+AI285+AI301+AI317+AI333</f>
        <v>75</v>
      </c>
      <c r="X3" s="3635"/>
      <c r="Y3" s="3636">
        <f>ROUNDDOWN(W3/U3,3)</f>
        <v>0.376</v>
      </c>
      <c r="Z3" s="3637"/>
      <c r="AB3" s="3638" t="s">
        <v>2103</v>
      </c>
      <c r="AC3" s="3639"/>
      <c r="AD3" s="3639"/>
      <c r="AE3" s="3639"/>
      <c r="AF3" s="3639"/>
      <c r="AG3" s="3639"/>
      <c r="AH3" s="1327" t="str">
        <f>IF(COUNTIF(AL9:AL337,"NG")&gt;=1,"未達成","達成")</f>
        <v>未達成</v>
      </c>
      <c r="AI3" s="1319"/>
      <c r="AJ3" s="1328"/>
    </row>
    <row r="4" spans="2:38" ht="13.5" customHeight="1" thickBot="1">
      <c r="B4" s="3630" t="s">
        <v>816</v>
      </c>
      <c r="C4" s="3630"/>
      <c r="D4" s="3630"/>
      <c r="E4" s="3630"/>
      <c r="F4" s="1317" t="s">
        <v>2102</v>
      </c>
      <c r="G4" s="3692">
        <f>入力シート!C14</f>
        <v>45840</v>
      </c>
      <c r="H4" s="3693"/>
      <c r="I4" s="3693"/>
      <c r="J4" s="3694"/>
      <c r="R4" s="1319"/>
      <c r="S4" s="3659" t="s">
        <v>817</v>
      </c>
      <c r="T4" s="3660"/>
      <c r="U4" s="3661">
        <f>+U3</f>
        <v>199</v>
      </c>
      <c r="V4" s="3662"/>
      <c r="W4" s="3661">
        <f>+AI15+AI31+AI47+AI63+AI79+AI95+AI111+AI127+AI143+AI159+AI175+AI191+AI207+AI223+AI239+AI255+AI271+AI287+AI303+AI319+AI335</f>
        <v>75</v>
      </c>
      <c r="X4" s="3663"/>
      <c r="Y4" s="3664">
        <f>ROUNDDOWN(W4/U4,3)</f>
        <v>0.376</v>
      </c>
      <c r="Z4" s="3665"/>
      <c r="AB4" s="3628" t="s">
        <v>2104</v>
      </c>
      <c r="AC4" s="3629"/>
      <c r="AD4" s="3629"/>
      <c r="AE4" s="3629"/>
      <c r="AF4" s="3629"/>
      <c r="AG4" s="3629"/>
      <c r="AH4" s="1324" t="str">
        <f>IF(AND(AH5="未達成",Y4&lt;0.285),"未達成","達成")</f>
        <v>達成</v>
      </c>
      <c r="AI4" s="1329"/>
      <c r="AK4" s="1328"/>
    </row>
    <row r="5" spans="2:38" ht="13.5" customHeight="1" thickTop="1" thickBot="1">
      <c r="B5" s="3646" t="s">
        <v>818</v>
      </c>
      <c r="C5" s="3646"/>
      <c r="D5" s="3646"/>
      <c r="E5" s="3646"/>
      <c r="F5" s="1317" t="s">
        <v>2102</v>
      </c>
      <c r="G5" s="3691">
        <v>46047</v>
      </c>
      <c r="H5" s="3691"/>
      <c r="I5" s="3691"/>
      <c r="J5" s="3691"/>
      <c r="L5" s="3648" t="s">
        <v>819</v>
      </c>
      <c r="M5" s="3648"/>
      <c r="N5" s="3648"/>
      <c r="O5" s="1317" t="s">
        <v>2102</v>
      </c>
      <c r="P5" s="3650">
        <f>+G5-G4+1</f>
        <v>208</v>
      </c>
      <c r="Q5" s="3650"/>
      <c r="R5" s="3650"/>
      <c r="S5" s="3651" t="s">
        <v>1977</v>
      </c>
      <c r="T5" s="3652"/>
      <c r="U5" s="3653">
        <f>AI18+AI34+AI50+AI66+AI82+AI98+AI114+AI130+AI146+AI162+AI178+AI194+AI210+AI226+AI242+AI258+AI274+AI290+AI306+AI322+AI338+AI20+AI36+AI52+AI68+AI84+AI100+AI116+AI132+AI148+AI164+AI180+AI196+AI212+AI228+AI244+AI260+AI276+AI292+AI308+AI324+AI340</f>
        <v>14</v>
      </c>
      <c r="V5" s="3653"/>
      <c r="W5" s="3653">
        <f>AI19+AI35+AI51+AI67+AI83+AI99+AI115+AI131+AI147+AI163+AI179+AI195+AI211+AI227+AI243+AI259+AI275+AI291+AI307+AI323+AI339+AI21+AI37+AI53+AI69+AI85+AI101+AI117+AI133+AI149+AI165+AI181+AI197+AI213+AI229+AI245+AI261+AI277+AI293+AI309+AI325+AI341</f>
        <v>2</v>
      </c>
      <c r="X5" s="3653"/>
      <c r="Y5" s="3654">
        <f>ROUNDDOWN(W5/U5,3)</f>
        <v>0.14199999999999999</v>
      </c>
      <c r="Z5" s="3655"/>
      <c r="AA5" s="1330"/>
      <c r="AB5" s="3638" t="s">
        <v>2105</v>
      </c>
      <c r="AC5" s="3639"/>
      <c r="AD5" s="3639"/>
      <c r="AE5" s="3639"/>
      <c r="AF5" s="3639"/>
      <c r="AG5" s="3639"/>
      <c r="AH5" s="1327" t="str">
        <f>IF(COUNTIF(AI9:AI339,"NG")&gt;=1,"未達成","達成")</f>
        <v>未達成</v>
      </c>
      <c r="AI5" s="1329"/>
      <c r="AK5" s="1328"/>
    </row>
    <row r="6" spans="2:38" ht="18" customHeight="1">
      <c r="B6" s="1331"/>
      <c r="C6" s="1331"/>
      <c r="D6" s="1331"/>
      <c r="E6" s="1331"/>
      <c r="G6" s="1332"/>
      <c r="H6" s="1332"/>
      <c r="I6" s="1332"/>
      <c r="J6" s="1332"/>
      <c r="K6" s="1333"/>
      <c r="L6" s="1334"/>
      <c r="M6" s="1334"/>
      <c r="N6" s="1334"/>
      <c r="P6" s="1335"/>
      <c r="Q6" s="1335"/>
      <c r="R6" s="1335"/>
      <c r="AA6" s="1330"/>
      <c r="AB6" s="1336"/>
      <c r="AC6" s="1336"/>
      <c r="AD6" s="1336"/>
      <c r="AE6" s="1336"/>
      <c r="AF6" s="1336"/>
      <c r="AG6" s="1336"/>
      <c r="AH6" s="1336"/>
      <c r="AI6" s="1329"/>
      <c r="AK6" s="1328"/>
    </row>
    <row r="7" spans="2:38" ht="13.5" hidden="1" customHeight="1">
      <c r="C7" s="1319">
        <f>YEAR(G4)</f>
        <v>2025</v>
      </c>
      <c r="D7" s="1319">
        <f>MONTH(G4)</f>
        <v>7</v>
      </c>
      <c r="E7" s="1319"/>
      <c r="F7" s="1337">
        <f>DATE(C7,D7,1)</f>
        <v>45839</v>
      </c>
      <c r="W7" s="1338"/>
      <c r="X7" s="1338"/>
      <c r="Y7" s="1338"/>
      <c r="Z7" s="1338"/>
      <c r="AA7" s="1338"/>
      <c r="AB7" s="1338"/>
      <c r="AC7" s="1338"/>
      <c r="AD7" s="1338"/>
      <c r="AE7" s="1338"/>
      <c r="AF7" s="1338"/>
      <c r="AG7" s="1338"/>
    </row>
    <row r="8" spans="2:38" ht="13.5" customHeight="1">
      <c r="B8" s="1339" t="s">
        <v>1940</v>
      </c>
      <c r="C8" s="3641">
        <f>C9</f>
        <v>45839</v>
      </c>
      <c r="D8" s="3641"/>
      <c r="E8" s="3641"/>
      <c r="F8" s="3641"/>
      <c r="G8" s="3641"/>
      <c r="H8" s="3641"/>
      <c r="I8" s="3641"/>
      <c r="J8" s="3641"/>
      <c r="K8" s="3641"/>
      <c r="L8" s="3641"/>
      <c r="M8" s="3641"/>
      <c r="N8" s="3641"/>
      <c r="O8" s="3641"/>
      <c r="P8" s="3641"/>
      <c r="Q8" s="3641"/>
      <c r="R8" s="3641"/>
      <c r="S8" s="3641"/>
      <c r="T8" s="3641"/>
      <c r="U8" s="3641"/>
      <c r="V8" s="3641"/>
      <c r="W8" s="3641"/>
      <c r="X8" s="3641"/>
      <c r="Y8" s="3641"/>
      <c r="Z8" s="3641"/>
      <c r="AA8" s="3641"/>
      <c r="AB8" s="3641"/>
      <c r="AC8" s="3641"/>
      <c r="AD8" s="3641"/>
      <c r="AE8" s="3641"/>
      <c r="AF8" s="3641"/>
      <c r="AG8" s="3641"/>
      <c r="AH8" s="3641"/>
      <c r="AI8" s="3642"/>
    </row>
    <row r="9" spans="2:38" hidden="1">
      <c r="B9" s="1340"/>
      <c r="C9" s="1341">
        <f>DATE($C7,$D7,1)</f>
        <v>45839</v>
      </c>
      <c r="D9" s="1342">
        <f>C9+1</f>
        <v>45840</v>
      </c>
      <c r="E9" s="1342">
        <f t="shared" ref="E9:AG9" si="0">D9+1</f>
        <v>45841</v>
      </c>
      <c r="F9" s="1342">
        <f t="shared" si="0"/>
        <v>45842</v>
      </c>
      <c r="G9" s="1342">
        <f t="shared" si="0"/>
        <v>45843</v>
      </c>
      <c r="H9" s="1342">
        <f t="shared" si="0"/>
        <v>45844</v>
      </c>
      <c r="I9" s="1342">
        <f t="shared" si="0"/>
        <v>45845</v>
      </c>
      <c r="J9" s="1342">
        <f t="shared" si="0"/>
        <v>45846</v>
      </c>
      <c r="K9" s="1342">
        <f t="shared" si="0"/>
        <v>45847</v>
      </c>
      <c r="L9" s="1342">
        <f t="shared" si="0"/>
        <v>45848</v>
      </c>
      <c r="M9" s="1342">
        <f t="shared" si="0"/>
        <v>45849</v>
      </c>
      <c r="N9" s="1342">
        <f t="shared" si="0"/>
        <v>45850</v>
      </c>
      <c r="O9" s="1342">
        <f t="shared" si="0"/>
        <v>45851</v>
      </c>
      <c r="P9" s="1342">
        <f t="shared" si="0"/>
        <v>45852</v>
      </c>
      <c r="Q9" s="1342">
        <f t="shared" si="0"/>
        <v>45853</v>
      </c>
      <c r="R9" s="1342">
        <f t="shared" si="0"/>
        <v>45854</v>
      </c>
      <c r="S9" s="1342">
        <f t="shared" si="0"/>
        <v>45855</v>
      </c>
      <c r="T9" s="1342">
        <f t="shared" si="0"/>
        <v>45856</v>
      </c>
      <c r="U9" s="1342">
        <f t="shared" si="0"/>
        <v>45857</v>
      </c>
      <c r="V9" s="1342">
        <f t="shared" si="0"/>
        <v>45858</v>
      </c>
      <c r="W9" s="1342">
        <f t="shared" si="0"/>
        <v>45859</v>
      </c>
      <c r="X9" s="1342">
        <f t="shared" si="0"/>
        <v>45860</v>
      </c>
      <c r="Y9" s="1342">
        <f t="shared" si="0"/>
        <v>45861</v>
      </c>
      <c r="Z9" s="1342">
        <f t="shared" si="0"/>
        <v>45862</v>
      </c>
      <c r="AA9" s="1342">
        <f t="shared" si="0"/>
        <v>45863</v>
      </c>
      <c r="AB9" s="1342">
        <f t="shared" si="0"/>
        <v>45864</v>
      </c>
      <c r="AC9" s="1342">
        <f t="shared" si="0"/>
        <v>45865</v>
      </c>
      <c r="AD9" s="1342">
        <f t="shared" si="0"/>
        <v>45866</v>
      </c>
      <c r="AE9" s="1342">
        <f t="shared" si="0"/>
        <v>45867</v>
      </c>
      <c r="AF9" s="1342">
        <f t="shared" si="0"/>
        <v>45868</v>
      </c>
      <c r="AG9" s="1342">
        <f t="shared" si="0"/>
        <v>45869</v>
      </c>
      <c r="AH9" s="1343"/>
      <c r="AI9" s="1344"/>
    </row>
    <row r="10" spans="2:38">
      <c r="B10" s="1340" t="s">
        <v>1944</v>
      </c>
      <c r="C10" s="1345" t="str">
        <f>IF(C9&gt;=G4,C9,"")</f>
        <v/>
      </c>
      <c r="D10" s="1346">
        <f>IF(D9&lt;$G4,"",IF(C9=EOMONTH(DATE($C7,$D7,1),0),"",IF(C9="","",C9+1)))</f>
        <v>45840</v>
      </c>
      <c r="E10" s="1346">
        <f t="shared" ref="E10:AE10" si="1">IF(E9&lt;$G4,"",IF(D9=EOMONTH(DATE($C7,$D7,1),0),"",IF(D9="","",D9+1)))</f>
        <v>45841</v>
      </c>
      <c r="F10" s="1346">
        <f t="shared" si="1"/>
        <v>45842</v>
      </c>
      <c r="G10" s="1346">
        <f t="shared" si="1"/>
        <v>45843</v>
      </c>
      <c r="H10" s="1346">
        <f t="shared" si="1"/>
        <v>45844</v>
      </c>
      <c r="I10" s="1346">
        <f t="shared" si="1"/>
        <v>45845</v>
      </c>
      <c r="J10" s="1346">
        <f t="shared" si="1"/>
        <v>45846</v>
      </c>
      <c r="K10" s="1346">
        <f t="shared" si="1"/>
        <v>45847</v>
      </c>
      <c r="L10" s="1346">
        <f>IF(L9&lt;$G4,"",IF(K9=EOMONTH(DATE($C7,$D7,1),0),"",IF(K9="","",K9+1)))</f>
        <v>45848</v>
      </c>
      <c r="M10" s="1346">
        <f>IF(M9&lt;$G4,"",IF(L9=EOMONTH(DATE($C7,$D7,1),0),"",IF(L9="","",L9+1)))</f>
        <v>45849</v>
      </c>
      <c r="N10" s="1346">
        <f t="shared" si="1"/>
        <v>45850</v>
      </c>
      <c r="O10" s="1346">
        <f t="shared" si="1"/>
        <v>45851</v>
      </c>
      <c r="P10" s="1346">
        <f t="shared" si="1"/>
        <v>45852</v>
      </c>
      <c r="Q10" s="1346">
        <f t="shared" si="1"/>
        <v>45853</v>
      </c>
      <c r="R10" s="1346">
        <f t="shared" si="1"/>
        <v>45854</v>
      </c>
      <c r="S10" s="1346">
        <f t="shared" si="1"/>
        <v>45855</v>
      </c>
      <c r="T10" s="1346">
        <f t="shared" si="1"/>
        <v>45856</v>
      </c>
      <c r="U10" s="1346">
        <f t="shared" si="1"/>
        <v>45857</v>
      </c>
      <c r="V10" s="1346">
        <f t="shared" si="1"/>
        <v>45858</v>
      </c>
      <c r="W10" s="1346">
        <f t="shared" si="1"/>
        <v>45859</v>
      </c>
      <c r="X10" s="1346">
        <f t="shared" si="1"/>
        <v>45860</v>
      </c>
      <c r="Y10" s="1346">
        <f t="shared" si="1"/>
        <v>45861</v>
      </c>
      <c r="Z10" s="1346">
        <f t="shared" si="1"/>
        <v>45862</v>
      </c>
      <c r="AA10" s="1346">
        <f>IF(AA9&lt;$G4,"",IF(Z9=EOMONTH(DATE($C7,$D7,1),0),"",IF(Z9="","",Z9+1)))</f>
        <v>45863</v>
      </c>
      <c r="AB10" s="1346">
        <f>IF(AB9&lt;$G4,"",IF(AA9=EOMONTH(DATE($C7,$D7,1),0),"",IF(AA9="","",AA9+1)))</f>
        <v>45864</v>
      </c>
      <c r="AC10" s="1346">
        <f t="shared" si="1"/>
        <v>45865</v>
      </c>
      <c r="AD10" s="1346">
        <f t="shared" si="1"/>
        <v>45866</v>
      </c>
      <c r="AE10" s="1346">
        <f t="shared" si="1"/>
        <v>45867</v>
      </c>
      <c r="AF10" s="1346">
        <f>IF(AF9&lt;$G4,"",IF(AE9=EOMONTH(DATE($C7,$D7,1),0),"",IF(AE10="","",AE10+1)))</f>
        <v>45868</v>
      </c>
      <c r="AG10" s="1346">
        <f>IF(AG9&lt;$G4,"",IF(AF10=EOMONTH(DATE($C7,$D7,1),0),"",IF(AF10="","",AF10+1)))</f>
        <v>45869</v>
      </c>
      <c r="AH10" s="1347" t="s">
        <v>1978</v>
      </c>
      <c r="AI10" s="1348">
        <f>+COUNTIFS(C11:AG11,"土",C12:AG12,"")+COUNTIFS(C11:AG11,"日",C12:AG12,"")</f>
        <v>8</v>
      </c>
    </row>
    <row r="11" spans="2:38">
      <c r="B11" s="1340" t="s">
        <v>820</v>
      </c>
      <c r="C11" s="1349" t="str">
        <f>IFERROR(TEXT(WEEKDAY(+C10),"aaa"),"")</f>
        <v/>
      </c>
      <c r="D11" s="1349" t="str">
        <f t="shared" ref="D11:AG11" si="2">IFERROR(TEXT(WEEKDAY(+D10),"aaa"),"")</f>
        <v>水</v>
      </c>
      <c r="E11" s="1349" t="str">
        <f t="shared" si="2"/>
        <v>木</v>
      </c>
      <c r="F11" s="1349" t="str">
        <f t="shared" si="2"/>
        <v>金</v>
      </c>
      <c r="G11" s="1349" t="str">
        <f t="shared" si="2"/>
        <v>土</v>
      </c>
      <c r="H11" s="1349" t="str">
        <f>IFERROR(TEXT(WEEKDAY(+H10),"aaa"),"")</f>
        <v>日</v>
      </c>
      <c r="I11" s="1349" t="str">
        <f t="shared" si="2"/>
        <v>月</v>
      </c>
      <c r="J11" s="1349" t="str">
        <f t="shared" si="2"/>
        <v>火</v>
      </c>
      <c r="K11" s="1349" t="str">
        <f t="shared" si="2"/>
        <v>水</v>
      </c>
      <c r="L11" s="1349" t="str">
        <f t="shared" si="2"/>
        <v>木</v>
      </c>
      <c r="M11" s="1349" t="str">
        <f t="shared" si="2"/>
        <v>金</v>
      </c>
      <c r="N11" s="1349" t="str">
        <f t="shared" si="2"/>
        <v>土</v>
      </c>
      <c r="O11" s="1349" t="str">
        <f t="shared" si="2"/>
        <v>日</v>
      </c>
      <c r="P11" s="1349" t="str">
        <f t="shared" si="2"/>
        <v>月</v>
      </c>
      <c r="Q11" s="1349" t="str">
        <f t="shared" si="2"/>
        <v>火</v>
      </c>
      <c r="R11" s="1349" t="str">
        <f t="shared" si="2"/>
        <v>水</v>
      </c>
      <c r="S11" s="1349" t="str">
        <f t="shared" si="2"/>
        <v>木</v>
      </c>
      <c r="T11" s="1349" t="str">
        <f t="shared" si="2"/>
        <v>金</v>
      </c>
      <c r="U11" s="1349" t="str">
        <f t="shared" si="2"/>
        <v>土</v>
      </c>
      <c r="V11" s="1349" t="str">
        <f t="shared" si="2"/>
        <v>日</v>
      </c>
      <c r="W11" s="1349" t="str">
        <f t="shared" si="2"/>
        <v>月</v>
      </c>
      <c r="X11" s="1349" t="str">
        <f t="shared" si="2"/>
        <v>火</v>
      </c>
      <c r="Y11" s="1349" t="str">
        <f t="shared" si="2"/>
        <v>水</v>
      </c>
      <c r="Z11" s="1349" t="str">
        <f t="shared" si="2"/>
        <v>木</v>
      </c>
      <c r="AA11" s="1349" t="str">
        <f t="shared" si="2"/>
        <v>金</v>
      </c>
      <c r="AB11" s="1349" t="str">
        <f t="shared" si="2"/>
        <v>土</v>
      </c>
      <c r="AC11" s="1349" t="str">
        <f t="shared" si="2"/>
        <v>日</v>
      </c>
      <c r="AD11" s="1349" t="str">
        <f t="shared" si="2"/>
        <v>月</v>
      </c>
      <c r="AE11" s="1349" t="str">
        <f t="shared" si="2"/>
        <v>火</v>
      </c>
      <c r="AF11" s="1349" t="str">
        <f t="shared" si="2"/>
        <v>水</v>
      </c>
      <c r="AG11" s="1349" t="str">
        <f t="shared" si="2"/>
        <v>木</v>
      </c>
      <c r="AH11" s="1347" t="s">
        <v>1979</v>
      </c>
      <c r="AI11" s="1348">
        <f>+COUNTIF(C12:AG12,"夏休")+COUNTIF(C12:AG12,"冬休")+COUNTIF(C12:AG12,"中止")</f>
        <v>0</v>
      </c>
      <c r="AJ11" s="1350"/>
    </row>
    <row r="12" spans="2:38" ht="13.5" customHeight="1">
      <c r="B12" s="3643" t="s">
        <v>1948</v>
      </c>
      <c r="C12" s="3645"/>
      <c r="D12" s="3640"/>
      <c r="E12" s="3640"/>
      <c r="F12" s="3640"/>
      <c r="G12" s="3640"/>
      <c r="H12" s="3640"/>
      <c r="I12" s="3640"/>
      <c r="J12" s="3640"/>
      <c r="K12" s="3640"/>
      <c r="L12" s="3640"/>
      <c r="M12" s="3640"/>
      <c r="N12" s="3640"/>
      <c r="O12" s="3640"/>
      <c r="P12" s="3640"/>
      <c r="Q12" s="3640"/>
      <c r="R12" s="3640"/>
      <c r="S12" s="3640"/>
      <c r="T12" s="3640"/>
      <c r="U12" s="3640"/>
      <c r="V12" s="3640"/>
      <c r="W12" s="3640"/>
      <c r="X12" s="3640"/>
      <c r="Y12" s="3640"/>
      <c r="Z12" s="3640"/>
      <c r="AA12" s="3640"/>
      <c r="AB12" s="3640"/>
      <c r="AC12" s="3640"/>
      <c r="AD12" s="3640"/>
      <c r="AE12" s="3640"/>
      <c r="AF12" s="3640"/>
      <c r="AG12" s="3667"/>
      <c r="AH12" s="1351" t="s">
        <v>821</v>
      </c>
      <c r="AI12" s="1352">
        <f>COUNT(C10:AG10)-AI11</f>
        <v>30</v>
      </c>
      <c r="AJ12" s="1350"/>
    </row>
    <row r="13" spans="2:38" ht="13.5" customHeight="1">
      <c r="B13" s="3644"/>
      <c r="C13" s="3645"/>
      <c r="D13" s="3640"/>
      <c r="E13" s="3640"/>
      <c r="F13" s="3640"/>
      <c r="G13" s="3640"/>
      <c r="H13" s="3640"/>
      <c r="I13" s="3640"/>
      <c r="J13" s="3640"/>
      <c r="K13" s="3640"/>
      <c r="L13" s="3640"/>
      <c r="M13" s="3640"/>
      <c r="N13" s="3640"/>
      <c r="O13" s="3640"/>
      <c r="P13" s="3640"/>
      <c r="Q13" s="3640"/>
      <c r="R13" s="3640"/>
      <c r="S13" s="3640"/>
      <c r="T13" s="3640"/>
      <c r="U13" s="3640"/>
      <c r="V13" s="3640"/>
      <c r="W13" s="3640"/>
      <c r="X13" s="3640"/>
      <c r="Y13" s="3640"/>
      <c r="Z13" s="3640"/>
      <c r="AA13" s="3640"/>
      <c r="AB13" s="3640"/>
      <c r="AC13" s="3640"/>
      <c r="AD13" s="3640"/>
      <c r="AE13" s="3640"/>
      <c r="AF13" s="3640"/>
      <c r="AG13" s="3667"/>
      <c r="AH13" s="1351" t="s">
        <v>822</v>
      </c>
      <c r="AI13" s="1352">
        <f>+COUNTIF(C14:AG15,"休")</f>
        <v>7</v>
      </c>
      <c r="AJ13" s="1353" t="str">
        <f>IF(AI14&gt;0.285,"",IF(AI13&lt;AI10,"←計画日数が足りません",""))</f>
        <v>←計画日数が足りません</v>
      </c>
    </row>
    <row r="14" spans="2:38" ht="13.5" customHeight="1">
      <c r="B14" s="3668" t="s">
        <v>815</v>
      </c>
      <c r="C14" s="3669"/>
      <c r="D14" s="3666"/>
      <c r="E14" s="3666"/>
      <c r="F14" s="3666"/>
      <c r="G14" s="3666"/>
      <c r="H14" s="3666"/>
      <c r="I14" s="3666"/>
      <c r="J14" s="3666"/>
      <c r="K14" s="3666"/>
      <c r="L14" s="3666" t="s">
        <v>838</v>
      </c>
      <c r="M14" s="3666" t="s">
        <v>838</v>
      </c>
      <c r="N14" s="3666"/>
      <c r="O14" s="3666"/>
      <c r="P14" s="3666"/>
      <c r="Q14" s="3666"/>
      <c r="R14" s="3666"/>
      <c r="S14" s="3666" t="s">
        <v>838</v>
      </c>
      <c r="T14" s="3666" t="s">
        <v>838</v>
      </c>
      <c r="U14" s="3666"/>
      <c r="V14" s="3666"/>
      <c r="W14" s="3666"/>
      <c r="X14" s="3666"/>
      <c r="Y14" s="3666"/>
      <c r="Z14" s="3666" t="s">
        <v>838</v>
      </c>
      <c r="AA14" s="3666" t="s">
        <v>838</v>
      </c>
      <c r="AB14" s="3666"/>
      <c r="AC14" s="3666"/>
      <c r="AD14" s="3666"/>
      <c r="AE14" s="3666"/>
      <c r="AF14" s="3666"/>
      <c r="AG14" s="3672" t="s">
        <v>838</v>
      </c>
      <c r="AH14" s="1351" t="s">
        <v>823</v>
      </c>
      <c r="AI14" s="1354">
        <f>+AI13/AI12</f>
        <v>0.23333333333333334</v>
      </c>
      <c r="AJ14" s="1350"/>
    </row>
    <row r="15" spans="2:38">
      <c r="B15" s="3668"/>
      <c r="C15" s="3669"/>
      <c r="D15" s="3666"/>
      <c r="E15" s="3666"/>
      <c r="F15" s="3666"/>
      <c r="G15" s="3666"/>
      <c r="H15" s="3666"/>
      <c r="I15" s="3666"/>
      <c r="J15" s="3666"/>
      <c r="K15" s="3666"/>
      <c r="L15" s="3666"/>
      <c r="M15" s="3666"/>
      <c r="N15" s="3666"/>
      <c r="O15" s="3666"/>
      <c r="P15" s="3666"/>
      <c r="Q15" s="3666"/>
      <c r="R15" s="3666"/>
      <c r="S15" s="3666"/>
      <c r="T15" s="3666"/>
      <c r="U15" s="3666"/>
      <c r="V15" s="3666"/>
      <c r="W15" s="3666"/>
      <c r="X15" s="3666"/>
      <c r="Y15" s="3666"/>
      <c r="Z15" s="3666"/>
      <c r="AA15" s="3666"/>
      <c r="AB15" s="3666"/>
      <c r="AC15" s="3666"/>
      <c r="AD15" s="3666"/>
      <c r="AE15" s="3666"/>
      <c r="AF15" s="3666"/>
      <c r="AG15" s="3672"/>
      <c r="AH15" s="1351" t="s">
        <v>812</v>
      </c>
      <c r="AI15" s="1352">
        <f>+COUNTA(C16:AG17)</f>
        <v>7</v>
      </c>
      <c r="AJ15" s="1350"/>
    </row>
    <row r="16" spans="2:38">
      <c r="B16" s="3673" t="s">
        <v>817</v>
      </c>
      <c r="C16" s="3675"/>
      <c r="D16" s="3670"/>
      <c r="E16" s="3670"/>
      <c r="F16" s="3670"/>
      <c r="G16" s="3670"/>
      <c r="H16" s="3670"/>
      <c r="I16" s="3670"/>
      <c r="J16" s="3670"/>
      <c r="K16" s="3670"/>
      <c r="L16" s="3670" t="s">
        <v>838</v>
      </c>
      <c r="M16" s="3670" t="s">
        <v>838</v>
      </c>
      <c r="N16" s="3670"/>
      <c r="O16" s="3670"/>
      <c r="P16" s="3670"/>
      <c r="Q16" s="3670"/>
      <c r="R16" s="3670"/>
      <c r="S16" s="3670" t="s">
        <v>838</v>
      </c>
      <c r="T16" s="3670" t="s">
        <v>838</v>
      </c>
      <c r="U16" s="3670"/>
      <c r="V16" s="3670"/>
      <c r="W16" s="3670"/>
      <c r="X16" s="3670"/>
      <c r="Y16" s="3670"/>
      <c r="Z16" s="3670" t="s">
        <v>838</v>
      </c>
      <c r="AA16" s="3670" t="s">
        <v>838</v>
      </c>
      <c r="AB16" s="3670"/>
      <c r="AC16" s="3670"/>
      <c r="AD16" s="3670"/>
      <c r="AE16" s="3670"/>
      <c r="AF16" s="3670"/>
      <c r="AG16" s="3677" t="s">
        <v>838</v>
      </c>
      <c r="AH16" s="1355" t="s">
        <v>824</v>
      </c>
      <c r="AI16" s="1356">
        <f>+AI15/AI12</f>
        <v>0.23333333333333334</v>
      </c>
      <c r="AJ16" s="1350"/>
      <c r="AL16" s="1338">
        <f>+COUNTIF(C14:AG15,"休")</f>
        <v>7</v>
      </c>
    </row>
    <row r="17" spans="2:38">
      <c r="B17" s="3674"/>
      <c r="C17" s="3676"/>
      <c r="D17" s="3671"/>
      <c r="E17" s="3671"/>
      <c r="F17" s="3671"/>
      <c r="G17" s="3671"/>
      <c r="H17" s="3671"/>
      <c r="I17" s="3671"/>
      <c r="J17" s="3671"/>
      <c r="K17" s="3671"/>
      <c r="L17" s="3671"/>
      <c r="M17" s="3671"/>
      <c r="N17" s="3671"/>
      <c r="O17" s="3671"/>
      <c r="P17" s="3671"/>
      <c r="Q17" s="3671"/>
      <c r="R17" s="3671"/>
      <c r="S17" s="3671"/>
      <c r="T17" s="3671"/>
      <c r="U17" s="3671"/>
      <c r="V17" s="3671"/>
      <c r="W17" s="3671"/>
      <c r="X17" s="3671"/>
      <c r="Y17" s="3671"/>
      <c r="Z17" s="3671"/>
      <c r="AA17" s="3671"/>
      <c r="AB17" s="3671"/>
      <c r="AC17" s="3671"/>
      <c r="AD17" s="3671"/>
      <c r="AE17" s="3671"/>
      <c r="AF17" s="3671"/>
      <c r="AG17" s="3678"/>
      <c r="AH17" s="1357" t="s">
        <v>1952</v>
      </c>
      <c r="AI17" s="1358" t="str">
        <f>IF(7&gt;AI12,"対象外",IF(AI15&gt;=AI10,"OK","NG"))</f>
        <v>NG</v>
      </c>
      <c r="AJ17" s="1353" t="str">
        <f>IF(AI17="対象外","←７日間に満たない期間は達成判定の対象外",IF(AI17="NG","←月単位未達成","←月単位達成"))</f>
        <v>←月単位未達成</v>
      </c>
      <c r="AL17" s="1359" t="str">
        <f>IF(7&gt;AI12,"対象外",IF(AL16&gt;=AI10,"OK","NG"))</f>
        <v>NG</v>
      </c>
    </row>
    <row r="18" spans="2:38" hidden="1">
      <c r="B18" s="1360" t="s">
        <v>2106</v>
      </c>
      <c r="C18" s="1361" t="e">
        <f>IF(AND(DAY(C10)&gt;=22,DAY(C10)&lt;=28,C11="土"),1,0)</f>
        <v>#VALUE!</v>
      </c>
      <c r="D18" s="1361">
        <f t="shared" ref="D18:AG18" si="3">IF(AND(DAY(D10)&gt;=22,DAY(D10)&lt;=28,D11="土"),1,0)</f>
        <v>0</v>
      </c>
      <c r="E18" s="1361">
        <f t="shared" si="3"/>
        <v>0</v>
      </c>
      <c r="F18" s="1361">
        <f t="shared" si="3"/>
        <v>0</v>
      </c>
      <c r="G18" s="1361">
        <f t="shared" si="3"/>
        <v>0</v>
      </c>
      <c r="H18" s="1361">
        <f t="shared" si="3"/>
        <v>0</v>
      </c>
      <c r="I18" s="1361">
        <f t="shared" si="3"/>
        <v>0</v>
      </c>
      <c r="J18" s="1361">
        <f t="shared" si="3"/>
        <v>0</v>
      </c>
      <c r="K18" s="1361">
        <f t="shared" si="3"/>
        <v>0</v>
      </c>
      <c r="L18" s="1361">
        <f t="shared" si="3"/>
        <v>0</v>
      </c>
      <c r="M18" s="1361">
        <f t="shared" si="3"/>
        <v>0</v>
      </c>
      <c r="N18" s="1361">
        <f t="shared" si="3"/>
        <v>0</v>
      </c>
      <c r="O18" s="1361">
        <f t="shared" si="3"/>
        <v>0</v>
      </c>
      <c r="P18" s="1361">
        <f t="shared" si="3"/>
        <v>0</v>
      </c>
      <c r="Q18" s="1361">
        <f t="shared" si="3"/>
        <v>0</v>
      </c>
      <c r="R18" s="1361">
        <f t="shared" si="3"/>
        <v>0</v>
      </c>
      <c r="S18" s="1361">
        <f t="shared" si="3"/>
        <v>0</v>
      </c>
      <c r="T18" s="1361">
        <f t="shared" si="3"/>
        <v>0</v>
      </c>
      <c r="U18" s="1361">
        <f t="shared" si="3"/>
        <v>0</v>
      </c>
      <c r="V18" s="1361">
        <f t="shared" si="3"/>
        <v>0</v>
      </c>
      <c r="W18" s="1361">
        <f t="shared" si="3"/>
        <v>0</v>
      </c>
      <c r="X18" s="1361">
        <f t="shared" si="3"/>
        <v>0</v>
      </c>
      <c r="Y18" s="1361">
        <f t="shared" si="3"/>
        <v>0</v>
      </c>
      <c r="Z18" s="1361">
        <f t="shared" si="3"/>
        <v>0</v>
      </c>
      <c r="AA18" s="1361">
        <f t="shared" si="3"/>
        <v>0</v>
      </c>
      <c r="AB18" s="1361">
        <f t="shared" si="3"/>
        <v>1</v>
      </c>
      <c r="AC18" s="1361">
        <f t="shared" si="3"/>
        <v>0</v>
      </c>
      <c r="AD18" s="1361">
        <f t="shared" si="3"/>
        <v>0</v>
      </c>
      <c r="AE18" s="1361">
        <f>IF(AND(DAY(AE10)&gt;=22,DAY(AE10)&lt;=28,AE11="土"),1,0)</f>
        <v>0</v>
      </c>
      <c r="AF18" s="1361">
        <f t="shared" si="3"/>
        <v>0</v>
      </c>
      <c r="AG18" s="1361">
        <f t="shared" si="3"/>
        <v>0</v>
      </c>
      <c r="AH18" s="1362" t="s">
        <v>1980</v>
      </c>
      <c r="AI18" s="1363">
        <f>_xlfn.AGGREGATE(9,6,C18:AG18)</f>
        <v>1</v>
      </c>
      <c r="AJ18" s="1353"/>
    </row>
    <row r="19" spans="2:38" hidden="1">
      <c r="B19" s="1360" t="s">
        <v>2107</v>
      </c>
      <c r="C19" s="1364" t="e">
        <f>IF(AND(DAY(C10)&gt;=22,DAY(C10)&lt;=28,C11="土",OR(C16="休",C16="雨")),1,0)</f>
        <v>#VALUE!</v>
      </c>
      <c r="D19" s="1364">
        <f t="shared" ref="D19:AG19" si="4">IF(AND(DAY(D10)&gt;=22,DAY(D10)&lt;=28,D11="土",OR(D16="休",D16="雨")),1,0)</f>
        <v>0</v>
      </c>
      <c r="E19" s="1364">
        <f t="shared" si="4"/>
        <v>0</v>
      </c>
      <c r="F19" s="1364">
        <f t="shared" si="4"/>
        <v>0</v>
      </c>
      <c r="G19" s="1364">
        <f t="shared" si="4"/>
        <v>0</v>
      </c>
      <c r="H19" s="1364">
        <f t="shared" si="4"/>
        <v>0</v>
      </c>
      <c r="I19" s="1364">
        <f t="shared" si="4"/>
        <v>0</v>
      </c>
      <c r="J19" s="1364">
        <f t="shared" si="4"/>
        <v>0</v>
      </c>
      <c r="K19" s="1364">
        <f t="shared" si="4"/>
        <v>0</v>
      </c>
      <c r="L19" s="1364">
        <f t="shared" si="4"/>
        <v>0</v>
      </c>
      <c r="M19" s="1364">
        <f t="shared" si="4"/>
        <v>0</v>
      </c>
      <c r="N19" s="1364">
        <f t="shared" si="4"/>
        <v>0</v>
      </c>
      <c r="O19" s="1364">
        <f t="shared" si="4"/>
        <v>0</v>
      </c>
      <c r="P19" s="1364">
        <f t="shared" si="4"/>
        <v>0</v>
      </c>
      <c r="Q19" s="1364">
        <f t="shared" si="4"/>
        <v>0</v>
      </c>
      <c r="R19" s="1364">
        <f t="shared" si="4"/>
        <v>0</v>
      </c>
      <c r="S19" s="1364">
        <f t="shared" si="4"/>
        <v>0</v>
      </c>
      <c r="T19" s="1364">
        <f t="shared" si="4"/>
        <v>0</v>
      </c>
      <c r="U19" s="1364">
        <f t="shared" si="4"/>
        <v>0</v>
      </c>
      <c r="V19" s="1364">
        <f t="shared" si="4"/>
        <v>0</v>
      </c>
      <c r="W19" s="1364">
        <f t="shared" si="4"/>
        <v>0</v>
      </c>
      <c r="X19" s="1364">
        <f t="shared" si="4"/>
        <v>0</v>
      </c>
      <c r="Y19" s="1364">
        <f t="shared" si="4"/>
        <v>0</v>
      </c>
      <c r="Z19" s="1364">
        <f t="shared" si="4"/>
        <v>0</v>
      </c>
      <c r="AA19" s="1364">
        <f t="shared" si="4"/>
        <v>0</v>
      </c>
      <c r="AB19" s="1364">
        <f t="shared" si="4"/>
        <v>0</v>
      </c>
      <c r="AC19" s="1364">
        <f t="shared" si="4"/>
        <v>0</v>
      </c>
      <c r="AD19" s="1364">
        <f t="shared" si="4"/>
        <v>0</v>
      </c>
      <c r="AE19" s="1364">
        <f t="shared" si="4"/>
        <v>0</v>
      </c>
      <c r="AF19" s="1364">
        <f t="shared" si="4"/>
        <v>0</v>
      </c>
      <c r="AG19" s="1364">
        <f t="shared" si="4"/>
        <v>0</v>
      </c>
      <c r="AH19" s="1365" t="s">
        <v>1981</v>
      </c>
      <c r="AI19" s="1363">
        <f>_xlfn.AGGREGATE(9,6,C19:AG19)</f>
        <v>0</v>
      </c>
      <c r="AJ19" s="1353"/>
    </row>
    <row r="20" spans="2:38" hidden="1">
      <c r="B20" s="1360" t="s">
        <v>2108</v>
      </c>
      <c r="C20" s="1361" t="e">
        <f>IF(AND(DAY(C10)&gt;=8,DAY(C10)&lt;=14,C11="土"),1,0)</f>
        <v>#VALUE!</v>
      </c>
      <c r="D20" s="1361">
        <f t="shared" ref="D20:AG20" si="5">IF(AND(DAY(D10)&gt;=8,DAY(D10)&lt;=14,D11="土"),1,0)</f>
        <v>0</v>
      </c>
      <c r="E20" s="1361">
        <f t="shared" si="5"/>
        <v>0</v>
      </c>
      <c r="F20" s="1361">
        <f t="shared" si="5"/>
        <v>0</v>
      </c>
      <c r="G20" s="1361">
        <f t="shared" si="5"/>
        <v>0</v>
      </c>
      <c r="H20" s="1361">
        <f t="shared" si="5"/>
        <v>0</v>
      </c>
      <c r="I20" s="1361">
        <f t="shared" si="5"/>
        <v>0</v>
      </c>
      <c r="J20" s="1361">
        <f t="shared" si="5"/>
        <v>0</v>
      </c>
      <c r="K20" s="1361">
        <f t="shared" si="5"/>
        <v>0</v>
      </c>
      <c r="L20" s="1361">
        <f t="shared" si="5"/>
        <v>0</v>
      </c>
      <c r="M20" s="1361">
        <f t="shared" si="5"/>
        <v>0</v>
      </c>
      <c r="N20" s="1361">
        <f t="shared" si="5"/>
        <v>1</v>
      </c>
      <c r="O20" s="1361">
        <f t="shared" si="5"/>
        <v>0</v>
      </c>
      <c r="P20" s="1361">
        <f t="shared" si="5"/>
        <v>0</v>
      </c>
      <c r="Q20" s="1361">
        <f t="shared" si="5"/>
        <v>0</v>
      </c>
      <c r="R20" s="1361">
        <f t="shared" si="5"/>
        <v>0</v>
      </c>
      <c r="S20" s="1361">
        <f t="shared" si="5"/>
        <v>0</v>
      </c>
      <c r="T20" s="1361">
        <f t="shared" si="5"/>
        <v>0</v>
      </c>
      <c r="U20" s="1361">
        <f t="shared" si="5"/>
        <v>0</v>
      </c>
      <c r="V20" s="1361">
        <f t="shared" si="5"/>
        <v>0</v>
      </c>
      <c r="W20" s="1361">
        <f t="shared" si="5"/>
        <v>0</v>
      </c>
      <c r="X20" s="1361">
        <f t="shared" si="5"/>
        <v>0</v>
      </c>
      <c r="Y20" s="1361">
        <f t="shared" si="5"/>
        <v>0</v>
      </c>
      <c r="Z20" s="1361">
        <f t="shared" si="5"/>
        <v>0</v>
      </c>
      <c r="AA20" s="1361">
        <f t="shared" si="5"/>
        <v>0</v>
      </c>
      <c r="AB20" s="1361">
        <f t="shared" si="5"/>
        <v>0</v>
      </c>
      <c r="AC20" s="1361">
        <f t="shared" si="5"/>
        <v>0</v>
      </c>
      <c r="AD20" s="1361">
        <f t="shared" si="5"/>
        <v>0</v>
      </c>
      <c r="AE20" s="1361">
        <f t="shared" si="5"/>
        <v>0</v>
      </c>
      <c r="AF20" s="1361">
        <f t="shared" si="5"/>
        <v>0</v>
      </c>
      <c r="AG20" s="1361">
        <f t="shared" si="5"/>
        <v>0</v>
      </c>
      <c r="AH20" s="1362" t="s">
        <v>1980</v>
      </c>
      <c r="AI20" s="1363">
        <f>_xlfn.AGGREGATE(9,6,C20:AG20)</f>
        <v>1</v>
      </c>
      <c r="AJ20" s="1353"/>
    </row>
    <row r="21" spans="2:38" hidden="1">
      <c r="B21" s="1360" t="s">
        <v>2109</v>
      </c>
      <c r="C21" s="1364" t="e">
        <f>IF(AND(DAY(C10)&gt;=8,DAY(C10)&lt;=14,C11="土",OR(C16="休",C16="雨")),1,0)</f>
        <v>#VALUE!</v>
      </c>
      <c r="D21" s="1364">
        <f t="shared" ref="D21:AG21" si="6">IF(AND(DAY(D10)&gt;=8,DAY(D10)&lt;=14,D11="土",OR(D16="休",D16="雨")),1,0)</f>
        <v>0</v>
      </c>
      <c r="E21" s="1364">
        <f t="shared" si="6"/>
        <v>0</v>
      </c>
      <c r="F21" s="1364">
        <f t="shared" si="6"/>
        <v>0</v>
      </c>
      <c r="G21" s="1364">
        <f t="shared" si="6"/>
        <v>0</v>
      </c>
      <c r="H21" s="1364">
        <f t="shared" si="6"/>
        <v>0</v>
      </c>
      <c r="I21" s="1364">
        <f t="shared" si="6"/>
        <v>0</v>
      </c>
      <c r="J21" s="1364">
        <f t="shared" si="6"/>
        <v>0</v>
      </c>
      <c r="K21" s="1364">
        <f t="shared" si="6"/>
        <v>0</v>
      </c>
      <c r="L21" s="1364">
        <f t="shared" si="6"/>
        <v>0</v>
      </c>
      <c r="M21" s="1364">
        <f t="shared" si="6"/>
        <v>0</v>
      </c>
      <c r="N21" s="1364">
        <f t="shared" si="6"/>
        <v>0</v>
      </c>
      <c r="O21" s="1364">
        <f t="shared" si="6"/>
        <v>0</v>
      </c>
      <c r="P21" s="1364">
        <f t="shared" si="6"/>
        <v>0</v>
      </c>
      <c r="Q21" s="1364">
        <f t="shared" si="6"/>
        <v>0</v>
      </c>
      <c r="R21" s="1364">
        <f t="shared" si="6"/>
        <v>0</v>
      </c>
      <c r="S21" s="1364">
        <f t="shared" si="6"/>
        <v>0</v>
      </c>
      <c r="T21" s="1364">
        <f t="shared" si="6"/>
        <v>0</v>
      </c>
      <c r="U21" s="1364">
        <f t="shared" si="6"/>
        <v>0</v>
      </c>
      <c r="V21" s="1364">
        <f t="shared" si="6"/>
        <v>0</v>
      </c>
      <c r="W21" s="1364">
        <f t="shared" si="6"/>
        <v>0</v>
      </c>
      <c r="X21" s="1364">
        <f t="shared" si="6"/>
        <v>0</v>
      </c>
      <c r="Y21" s="1364">
        <f t="shared" si="6"/>
        <v>0</v>
      </c>
      <c r="Z21" s="1364">
        <f t="shared" si="6"/>
        <v>0</v>
      </c>
      <c r="AA21" s="1364">
        <f t="shared" si="6"/>
        <v>0</v>
      </c>
      <c r="AB21" s="1364">
        <f t="shared" si="6"/>
        <v>0</v>
      </c>
      <c r="AC21" s="1364">
        <f t="shared" si="6"/>
        <v>0</v>
      </c>
      <c r="AD21" s="1364">
        <f t="shared" si="6"/>
        <v>0</v>
      </c>
      <c r="AE21" s="1364">
        <f t="shared" si="6"/>
        <v>0</v>
      </c>
      <c r="AF21" s="1364">
        <f t="shared" si="6"/>
        <v>0</v>
      </c>
      <c r="AG21" s="1364">
        <f t="shared" si="6"/>
        <v>0</v>
      </c>
      <c r="AH21" s="1365" t="s">
        <v>1981</v>
      </c>
      <c r="AI21" s="1363">
        <f>_xlfn.AGGREGATE(9,6,C21:AG21)</f>
        <v>0</v>
      </c>
      <c r="AJ21" s="1353"/>
    </row>
    <row r="22" spans="2:38">
      <c r="C22" s="1366"/>
      <c r="D22" s="1366"/>
      <c r="E22" s="1366"/>
      <c r="F22" s="1366"/>
      <c r="G22" s="1366"/>
      <c r="H22" s="1366"/>
      <c r="I22" s="1366"/>
      <c r="J22" s="1366"/>
      <c r="K22" s="1366"/>
      <c r="L22" s="1366"/>
      <c r="M22" s="1366"/>
      <c r="N22" s="1366"/>
      <c r="O22" s="1366"/>
      <c r="P22" s="1366"/>
      <c r="Q22" s="1366"/>
      <c r="R22" s="1366"/>
      <c r="S22" s="1366"/>
      <c r="T22" s="1366"/>
      <c r="U22" s="1366"/>
      <c r="V22" s="1366"/>
      <c r="W22" s="1366"/>
      <c r="X22" s="1366"/>
      <c r="Y22" s="1366"/>
      <c r="Z22" s="1366"/>
      <c r="AA22" s="1366"/>
      <c r="AB22" s="1366"/>
      <c r="AC22" s="1366"/>
      <c r="AD22" s="1366"/>
      <c r="AE22" s="1366"/>
      <c r="AF22" s="1366"/>
      <c r="AG22" s="1366"/>
    </row>
    <row r="23" spans="2:38" hidden="1">
      <c r="C23" s="1317">
        <f>YEAR(C26)</f>
        <v>2025</v>
      </c>
      <c r="D23" s="1317">
        <f>MONTH(C26)</f>
        <v>8</v>
      </c>
    </row>
    <row r="24" spans="2:38">
      <c r="B24" s="1322" t="s">
        <v>1940</v>
      </c>
      <c r="C24" s="3679">
        <f>C26</f>
        <v>45870</v>
      </c>
      <c r="D24" s="3641"/>
      <c r="E24" s="3641"/>
      <c r="F24" s="3641"/>
      <c r="G24" s="3641"/>
      <c r="H24" s="3641"/>
      <c r="I24" s="3641"/>
      <c r="J24" s="3641"/>
      <c r="K24" s="3641"/>
      <c r="L24" s="3641"/>
      <c r="M24" s="3641"/>
      <c r="N24" s="3641"/>
      <c r="O24" s="3641"/>
      <c r="P24" s="3641"/>
      <c r="Q24" s="3641"/>
      <c r="R24" s="3641"/>
      <c r="S24" s="3641"/>
      <c r="T24" s="3641"/>
      <c r="U24" s="3641"/>
      <c r="V24" s="3641"/>
      <c r="W24" s="3641"/>
      <c r="X24" s="3641"/>
      <c r="Y24" s="3641"/>
      <c r="Z24" s="3641"/>
      <c r="AA24" s="3641"/>
      <c r="AB24" s="3641"/>
      <c r="AC24" s="3641"/>
      <c r="AD24" s="3641"/>
      <c r="AE24" s="3641"/>
      <c r="AF24" s="3641"/>
      <c r="AG24" s="3641"/>
      <c r="AH24" s="3641"/>
      <c r="AI24" s="3642"/>
    </row>
    <row r="25" spans="2:38" hidden="1">
      <c r="B25" s="1367"/>
      <c r="C25" s="1346">
        <f>DATE($C23,$D23,1)</f>
        <v>45870</v>
      </c>
      <c r="D25" s="1346">
        <f>C25+1</f>
        <v>45871</v>
      </c>
      <c r="E25" s="1346">
        <f t="shared" ref="E25:AG25" si="7">D25+1</f>
        <v>45872</v>
      </c>
      <c r="F25" s="1346">
        <f t="shared" si="7"/>
        <v>45873</v>
      </c>
      <c r="G25" s="1346">
        <f t="shared" si="7"/>
        <v>45874</v>
      </c>
      <c r="H25" s="1346">
        <f t="shared" si="7"/>
        <v>45875</v>
      </c>
      <c r="I25" s="1346">
        <f t="shared" si="7"/>
        <v>45876</v>
      </c>
      <c r="J25" s="1346">
        <f t="shared" si="7"/>
        <v>45877</v>
      </c>
      <c r="K25" s="1346">
        <f t="shared" si="7"/>
        <v>45878</v>
      </c>
      <c r="L25" s="1346">
        <f t="shared" si="7"/>
        <v>45879</v>
      </c>
      <c r="M25" s="1346">
        <f t="shared" si="7"/>
        <v>45880</v>
      </c>
      <c r="N25" s="1346">
        <f t="shared" si="7"/>
        <v>45881</v>
      </c>
      <c r="O25" s="1346">
        <f t="shared" si="7"/>
        <v>45882</v>
      </c>
      <c r="P25" s="1346">
        <f t="shared" si="7"/>
        <v>45883</v>
      </c>
      <c r="Q25" s="1346">
        <f t="shared" si="7"/>
        <v>45884</v>
      </c>
      <c r="R25" s="1346">
        <f t="shared" si="7"/>
        <v>45885</v>
      </c>
      <c r="S25" s="1346">
        <f t="shared" si="7"/>
        <v>45886</v>
      </c>
      <c r="T25" s="1346">
        <f t="shared" si="7"/>
        <v>45887</v>
      </c>
      <c r="U25" s="1346">
        <f t="shared" si="7"/>
        <v>45888</v>
      </c>
      <c r="V25" s="1346">
        <f t="shared" si="7"/>
        <v>45889</v>
      </c>
      <c r="W25" s="1346">
        <f t="shared" si="7"/>
        <v>45890</v>
      </c>
      <c r="X25" s="1346">
        <f t="shared" si="7"/>
        <v>45891</v>
      </c>
      <c r="Y25" s="1346">
        <f t="shared" si="7"/>
        <v>45892</v>
      </c>
      <c r="Z25" s="1346">
        <f t="shared" si="7"/>
        <v>45893</v>
      </c>
      <c r="AA25" s="1346">
        <f t="shared" si="7"/>
        <v>45894</v>
      </c>
      <c r="AB25" s="1346">
        <f t="shared" si="7"/>
        <v>45895</v>
      </c>
      <c r="AC25" s="1346">
        <f t="shared" si="7"/>
        <v>45896</v>
      </c>
      <c r="AD25" s="1346">
        <f t="shared" si="7"/>
        <v>45897</v>
      </c>
      <c r="AE25" s="1346">
        <f t="shared" si="7"/>
        <v>45898</v>
      </c>
      <c r="AF25" s="1346">
        <f t="shared" si="7"/>
        <v>45899</v>
      </c>
      <c r="AG25" s="1346">
        <f t="shared" si="7"/>
        <v>45900</v>
      </c>
      <c r="AH25" s="1368"/>
      <c r="AI25" s="1369"/>
    </row>
    <row r="26" spans="2:38">
      <c r="B26" s="1370" t="s">
        <v>1944</v>
      </c>
      <c r="C26" s="1371">
        <f>IF(EDATE(C9,1)&gt;$G$5,"",EDATE(C9,1))</f>
        <v>45870</v>
      </c>
      <c r="D26" s="1346">
        <f>IF(D25&gt;$G$5,"",IF(C26=EOMONTH(DATE($C23,$D23,1),0),"",IF(C26="","",C26+1)))</f>
        <v>45871</v>
      </c>
      <c r="E26" s="1346">
        <f t="shared" ref="E26:AG26" si="8">IF(E25&gt;$G$5,"",IF(D26=EOMONTH(DATE($C23,$D23,1),0),"",IF(D26="","",D26+1)))</f>
        <v>45872</v>
      </c>
      <c r="F26" s="1346">
        <f t="shared" si="8"/>
        <v>45873</v>
      </c>
      <c r="G26" s="1346">
        <f t="shared" si="8"/>
        <v>45874</v>
      </c>
      <c r="H26" s="1346">
        <f t="shared" si="8"/>
        <v>45875</v>
      </c>
      <c r="I26" s="1346">
        <f t="shared" si="8"/>
        <v>45876</v>
      </c>
      <c r="J26" s="1346">
        <f t="shared" si="8"/>
        <v>45877</v>
      </c>
      <c r="K26" s="1346">
        <f t="shared" si="8"/>
        <v>45878</v>
      </c>
      <c r="L26" s="1346">
        <f t="shared" si="8"/>
        <v>45879</v>
      </c>
      <c r="M26" s="1346">
        <f t="shared" si="8"/>
        <v>45880</v>
      </c>
      <c r="N26" s="1346">
        <f t="shared" si="8"/>
        <v>45881</v>
      </c>
      <c r="O26" s="1346">
        <f t="shared" si="8"/>
        <v>45882</v>
      </c>
      <c r="P26" s="1346">
        <f t="shared" si="8"/>
        <v>45883</v>
      </c>
      <c r="Q26" s="1346">
        <f t="shared" si="8"/>
        <v>45884</v>
      </c>
      <c r="R26" s="1346">
        <f t="shared" si="8"/>
        <v>45885</v>
      </c>
      <c r="S26" s="1346">
        <f t="shared" si="8"/>
        <v>45886</v>
      </c>
      <c r="T26" s="1346">
        <f t="shared" si="8"/>
        <v>45887</v>
      </c>
      <c r="U26" s="1346">
        <f t="shared" si="8"/>
        <v>45888</v>
      </c>
      <c r="V26" s="1346">
        <f t="shared" si="8"/>
        <v>45889</v>
      </c>
      <c r="W26" s="1346">
        <f t="shared" si="8"/>
        <v>45890</v>
      </c>
      <c r="X26" s="1346">
        <f t="shared" si="8"/>
        <v>45891</v>
      </c>
      <c r="Y26" s="1346">
        <f t="shared" si="8"/>
        <v>45892</v>
      </c>
      <c r="Z26" s="1346">
        <f t="shared" si="8"/>
        <v>45893</v>
      </c>
      <c r="AA26" s="1346">
        <f>IF(AA25&gt;$G$5,"",IF(Z26=EOMONTH(DATE($C23,$D23,1),0),"",IF(Z26="","",Z26+1)))</f>
        <v>45894</v>
      </c>
      <c r="AB26" s="1346">
        <f t="shared" si="8"/>
        <v>45895</v>
      </c>
      <c r="AC26" s="1346">
        <f t="shared" si="8"/>
        <v>45896</v>
      </c>
      <c r="AD26" s="1346">
        <f t="shared" si="8"/>
        <v>45897</v>
      </c>
      <c r="AE26" s="1346">
        <f t="shared" si="8"/>
        <v>45898</v>
      </c>
      <c r="AF26" s="1346">
        <f t="shared" si="8"/>
        <v>45899</v>
      </c>
      <c r="AG26" s="1346">
        <f t="shared" si="8"/>
        <v>45900</v>
      </c>
      <c r="AH26" s="1347" t="s">
        <v>1978</v>
      </c>
      <c r="AI26" s="1348">
        <f>+COUNTIFS(C27:AG27,"土",C28:AG28,"")+COUNTIFS(C27:AG27,"日",C28:AG28,"")</f>
        <v>10</v>
      </c>
    </row>
    <row r="27" spans="2:38" s="1350" customFormat="1">
      <c r="B27" s="1372" t="s">
        <v>820</v>
      </c>
      <c r="C27" s="1349" t="str">
        <f>IFERROR(TEXT(WEEKDAY(+C26),"aaa"),"")</f>
        <v>金</v>
      </c>
      <c r="D27" s="1349" t="str">
        <f t="shared" ref="D27:AG27" si="9">IFERROR(TEXT(WEEKDAY(+D26),"aaa"),"")</f>
        <v>土</v>
      </c>
      <c r="E27" s="1349" t="str">
        <f t="shared" si="9"/>
        <v>日</v>
      </c>
      <c r="F27" s="1349" t="str">
        <f t="shared" si="9"/>
        <v>月</v>
      </c>
      <c r="G27" s="1349" t="str">
        <f t="shared" si="9"/>
        <v>火</v>
      </c>
      <c r="H27" s="1349" t="str">
        <f t="shared" si="9"/>
        <v>水</v>
      </c>
      <c r="I27" s="1349" t="str">
        <f t="shared" si="9"/>
        <v>木</v>
      </c>
      <c r="J27" s="1349" t="str">
        <f t="shared" si="9"/>
        <v>金</v>
      </c>
      <c r="K27" s="1349" t="str">
        <f t="shared" si="9"/>
        <v>土</v>
      </c>
      <c r="L27" s="1349" t="str">
        <f t="shared" si="9"/>
        <v>日</v>
      </c>
      <c r="M27" s="1349" t="str">
        <f t="shared" si="9"/>
        <v>月</v>
      </c>
      <c r="N27" s="1349" t="str">
        <f t="shared" si="9"/>
        <v>火</v>
      </c>
      <c r="O27" s="1349" t="str">
        <f t="shared" si="9"/>
        <v>水</v>
      </c>
      <c r="P27" s="1349" t="str">
        <f t="shared" si="9"/>
        <v>木</v>
      </c>
      <c r="Q27" s="1349" t="str">
        <f t="shared" si="9"/>
        <v>金</v>
      </c>
      <c r="R27" s="1349" t="str">
        <f t="shared" si="9"/>
        <v>土</v>
      </c>
      <c r="S27" s="1349" t="str">
        <f t="shared" si="9"/>
        <v>日</v>
      </c>
      <c r="T27" s="1349" t="str">
        <f t="shared" si="9"/>
        <v>月</v>
      </c>
      <c r="U27" s="1349" t="str">
        <f t="shared" si="9"/>
        <v>火</v>
      </c>
      <c r="V27" s="1349" t="str">
        <f t="shared" si="9"/>
        <v>水</v>
      </c>
      <c r="W27" s="1349" t="str">
        <f t="shared" si="9"/>
        <v>木</v>
      </c>
      <c r="X27" s="1349" t="str">
        <f t="shared" si="9"/>
        <v>金</v>
      </c>
      <c r="Y27" s="1349" t="str">
        <f t="shared" si="9"/>
        <v>土</v>
      </c>
      <c r="Z27" s="1349" t="str">
        <f t="shared" si="9"/>
        <v>日</v>
      </c>
      <c r="AA27" s="1349" t="str">
        <f>IFERROR(TEXT(WEEKDAY(+AA26),"aaa"),"")</f>
        <v>月</v>
      </c>
      <c r="AB27" s="1349" t="str">
        <f t="shared" si="9"/>
        <v>火</v>
      </c>
      <c r="AC27" s="1349" t="str">
        <f t="shared" si="9"/>
        <v>水</v>
      </c>
      <c r="AD27" s="1349" t="str">
        <f t="shared" si="9"/>
        <v>木</v>
      </c>
      <c r="AE27" s="1349" t="str">
        <f t="shared" si="9"/>
        <v>金</v>
      </c>
      <c r="AF27" s="1349" t="str">
        <f t="shared" si="9"/>
        <v>土</v>
      </c>
      <c r="AG27" s="1349" t="str">
        <f t="shared" si="9"/>
        <v>日</v>
      </c>
      <c r="AH27" s="1347" t="s">
        <v>1979</v>
      </c>
      <c r="AI27" s="1348">
        <f>+COUNTIF(C28:AG28,"夏休")+COUNTIF(C28:AG28,"冬休")+COUNTIF(C28:AG28,"中止")</f>
        <v>0</v>
      </c>
      <c r="AL27" s="1373"/>
    </row>
    <row r="28" spans="2:38" s="1350" customFormat="1" ht="13.5" customHeight="1">
      <c r="B28" s="3643" t="s">
        <v>1948</v>
      </c>
      <c r="C28" s="3645"/>
      <c r="D28" s="3640"/>
      <c r="E28" s="3640"/>
      <c r="F28" s="3640"/>
      <c r="G28" s="3640"/>
      <c r="H28" s="3640"/>
      <c r="I28" s="3640"/>
      <c r="J28" s="3640"/>
      <c r="K28" s="3640"/>
      <c r="L28" s="3640"/>
      <c r="M28" s="3640"/>
      <c r="N28" s="3640"/>
      <c r="O28" s="3640"/>
      <c r="P28" s="3640"/>
      <c r="Q28" s="3640"/>
      <c r="R28" s="3640"/>
      <c r="S28" s="3640"/>
      <c r="T28" s="3640"/>
      <c r="U28" s="3640"/>
      <c r="V28" s="3640"/>
      <c r="W28" s="3640"/>
      <c r="X28" s="3640"/>
      <c r="Y28" s="3640"/>
      <c r="Z28" s="3640"/>
      <c r="AA28" s="3640"/>
      <c r="AB28" s="3640"/>
      <c r="AC28" s="3640"/>
      <c r="AD28" s="3640"/>
      <c r="AE28" s="3640"/>
      <c r="AF28" s="3640"/>
      <c r="AG28" s="3667"/>
      <c r="AH28" s="1351" t="s">
        <v>821</v>
      </c>
      <c r="AI28" s="1352">
        <f>COUNT(C26:AG26)-AI27</f>
        <v>31</v>
      </c>
      <c r="AL28" s="1373"/>
    </row>
    <row r="29" spans="2:38" s="1350" customFormat="1" ht="13.5" customHeight="1">
      <c r="B29" s="3644"/>
      <c r="C29" s="3645"/>
      <c r="D29" s="3640"/>
      <c r="E29" s="3640"/>
      <c r="F29" s="3640"/>
      <c r="G29" s="3640"/>
      <c r="H29" s="3640"/>
      <c r="I29" s="3640"/>
      <c r="J29" s="3640"/>
      <c r="K29" s="3640"/>
      <c r="L29" s="3640"/>
      <c r="M29" s="3640"/>
      <c r="N29" s="3640"/>
      <c r="O29" s="3640"/>
      <c r="P29" s="3640"/>
      <c r="Q29" s="3640"/>
      <c r="R29" s="3640"/>
      <c r="S29" s="3640"/>
      <c r="T29" s="3640"/>
      <c r="U29" s="3640"/>
      <c r="V29" s="3640"/>
      <c r="W29" s="3640"/>
      <c r="X29" s="3640"/>
      <c r="Y29" s="3640"/>
      <c r="Z29" s="3640"/>
      <c r="AA29" s="3640"/>
      <c r="AB29" s="3640"/>
      <c r="AC29" s="3640"/>
      <c r="AD29" s="3640"/>
      <c r="AE29" s="3640"/>
      <c r="AF29" s="3640"/>
      <c r="AG29" s="3667"/>
      <c r="AH29" s="1351" t="s">
        <v>822</v>
      </c>
      <c r="AI29" s="1352">
        <f>+COUNTIF(C30:AG31,"休")</f>
        <v>9</v>
      </c>
      <c r="AJ29" s="1353" t="str">
        <f>IF(AI30&gt;0.285,"",IF(AI29&lt;AI26,"←計画日数が足りません",""))</f>
        <v/>
      </c>
      <c r="AL29" s="1373"/>
    </row>
    <row r="30" spans="2:38" s="1350" customFormat="1" ht="13.5" customHeight="1">
      <c r="B30" s="3668" t="s">
        <v>815</v>
      </c>
      <c r="C30" s="3682" t="s">
        <v>838</v>
      </c>
      <c r="D30" s="3684"/>
      <c r="E30" s="3680"/>
      <c r="F30" s="3680"/>
      <c r="G30" s="3684"/>
      <c r="H30" s="3666"/>
      <c r="I30" s="3666" t="s">
        <v>838</v>
      </c>
      <c r="J30" s="3666" t="s">
        <v>838</v>
      </c>
      <c r="K30" s="3666"/>
      <c r="L30" s="3680"/>
      <c r="M30" s="3680"/>
      <c r="N30" s="3684"/>
      <c r="O30" s="3666"/>
      <c r="P30" s="3666" t="s">
        <v>838</v>
      </c>
      <c r="Q30" s="3666" t="s">
        <v>838</v>
      </c>
      <c r="R30" s="3666"/>
      <c r="S30" s="3680"/>
      <c r="T30" s="3684"/>
      <c r="U30" s="3684"/>
      <c r="V30" s="3666"/>
      <c r="W30" s="3666" t="s">
        <v>838</v>
      </c>
      <c r="X30" s="3666" t="s">
        <v>838</v>
      </c>
      <c r="Y30" s="3666"/>
      <c r="Z30" s="3670"/>
      <c r="AA30" s="3670"/>
      <c r="AB30" s="3666"/>
      <c r="AC30" s="3666"/>
      <c r="AD30" s="3666" t="s">
        <v>838</v>
      </c>
      <c r="AE30" s="3666" t="s">
        <v>838</v>
      </c>
      <c r="AF30" s="3666"/>
      <c r="AG30" s="3672"/>
      <c r="AH30" s="1351" t="s">
        <v>823</v>
      </c>
      <c r="AI30" s="1354">
        <f>+AI29/AI28</f>
        <v>0.29032258064516131</v>
      </c>
      <c r="AL30" s="1373"/>
    </row>
    <row r="31" spans="2:38" s="1350" customFormat="1">
      <c r="B31" s="3668"/>
      <c r="C31" s="3683"/>
      <c r="D31" s="3685"/>
      <c r="E31" s="3681"/>
      <c r="F31" s="3681"/>
      <c r="G31" s="3685"/>
      <c r="H31" s="3666"/>
      <c r="I31" s="3666"/>
      <c r="J31" s="3666"/>
      <c r="K31" s="3666"/>
      <c r="L31" s="3681"/>
      <c r="M31" s="3681"/>
      <c r="N31" s="3685"/>
      <c r="O31" s="3666"/>
      <c r="P31" s="3666"/>
      <c r="Q31" s="3666"/>
      <c r="R31" s="3666"/>
      <c r="S31" s="3681"/>
      <c r="T31" s="3685"/>
      <c r="U31" s="3685"/>
      <c r="V31" s="3666"/>
      <c r="W31" s="3666"/>
      <c r="X31" s="3666"/>
      <c r="Y31" s="3666"/>
      <c r="Z31" s="3670"/>
      <c r="AA31" s="3670"/>
      <c r="AB31" s="3666"/>
      <c r="AC31" s="3666"/>
      <c r="AD31" s="3666"/>
      <c r="AE31" s="3666"/>
      <c r="AF31" s="3666"/>
      <c r="AG31" s="3672"/>
      <c r="AH31" s="1351" t="s">
        <v>812</v>
      </c>
      <c r="AI31" s="1352">
        <f>+COUNTA(C32:AG33)</f>
        <v>9</v>
      </c>
      <c r="AL31" s="1373"/>
    </row>
    <row r="32" spans="2:38" s="1350" customFormat="1">
      <c r="B32" s="3673" t="s">
        <v>817</v>
      </c>
      <c r="C32" s="3687" t="s">
        <v>838</v>
      </c>
      <c r="D32" s="3680"/>
      <c r="E32" s="3680"/>
      <c r="F32" s="3680"/>
      <c r="G32" s="3680"/>
      <c r="H32" s="3670"/>
      <c r="I32" s="3670" t="s">
        <v>838</v>
      </c>
      <c r="J32" s="3670" t="s">
        <v>838</v>
      </c>
      <c r="K32" s="3670"/>
      <c r="L32" s="3680"/>
      <c r="M32" s="3680"/>
      <c r="N32" s="3680"/>
      <c r="O32" s="3670"/>
      <c r="P32" s="3670" t="s">
        <v>838</v>
      </c>
      <c r="Q32" s="3670" t="s">
        <v>838</v>
      </c>
      <c r="R32" s="3670"/>
      <c r="S32" s="3680"/>
      <c r="T32" s="3680"/>
      <c r="U32" s="3680"/>
      <c r="V32" s="3670"/>
      <c r="W32" s="3670" t="s">
        <v>838</v>
      </c>
      <c r="X32" s="3670" t="s">
        <v>838</v>
      </c>
      <c r="Y32" s="3670"/>
      <c r="Z32" s="3681"/>
      <c r="AA32" s="3681"/>
      <c r="AB32" s="3670"/>
      <c r="AC32" s="3670"/>
      <c r="AD32" s="3670" t="s">
        <v>838</v>
      </c>
      <c r="AE32" s="3670" t="s">
        <v>838</v>
      </c>
      <c r="AF32" s="3670"/>
      <c r="AG32" s="3677"/>
      <c r="AH32" s="1355" t="s">
        <v>824</v>
      </c>
      <c r="AI32" s="1356">
        <f>+AI31/AI28</f>
        <v>0.29032258064516131</v>
      </c>
      <c r="AL32" s="1338">
        <f>+COUNTIF(C30:AG31,"休")</f>
        <v>9</v>
      </c>
    </row>
    <row r="33" spans="2:38" s="1350" customFormat="1">
      <c r="B33" s="3674"/>
      <c r="C33" s="3688"/>
      <c r="D33" s="3686"/>
      <c r="E33" s="3686"/>
      <c r="F33" s="3686"/>
      <c r="G33" s="3686"/>
      <c r="H33" s="3671"/>
      <c r="I33" s="3671"/>
      <c r="J33" s="3671"/>
      <c r="K33" s="3671"/>
      <c r="L33" s="3686"/>
      <c r="M33" s="3686"/>
      <c r="N33" s="3686"/>
      <c r="O33" s="3671"/>
      <c r="P33" s="3671"/>
      <c r="Q33" s="3671"/>
      <c r="R33" s="3671"/>
      <c r="S33" s="3686"/>
      <c r="T33" s="3686"/>
      <c r="U33" s="3686"/>
      <c r="V33" s="3671"/>
      <c r="W33" s="3671"/>
      <c r="X33" s="3671"/>
      <c r="Y33" s="3671"/>
      <c r="Z33" s="3671"/>
      <c r="AA33" s="3671"/>
      <c r="AB33" s="3671"/>
      <c r="AC33" s="3671"/>
      <c r="AD33" s="3671"/>
      <c r="AE33" s="3671"/>
      <c r="AF33" s="3671"/>
      <c r="AG33" s="3678"/>
      <c r="AH33" s="1357" t="s">
        <v>1952</v>
      </c>
      <c r="AI33" s="1358" t="str">
        <f>IF(7&gt;AI28,"対象外",IF(AI31&gt;=AI26,"OK","NG"))</f>
        <v>NG</v>
      </c>
      <c r="AJ33" s="1353" t="str">
        <f>IF(AI33="対象外","←７日間に満たない期間は達成判定の対象外",IF(AI33="NG","←月単位未達成","←月単位達成"))</f>
        <v>←月単位未達成</v>
      </c>
      <c r="AL33" s="1359" t="str">
        <f>IF(7&gt;AI28,"対象外",IF(AL32&gt;=AI26,"OK","NG"))</f>
        <v>NG</v>
      </c>
    </row>
    <row r="34" spans="2:38" hidden="1">
      <c r="B34" s="1360" t="s">
        <v>2106</v>
      </c>
      <c r="C34" s="1361">
        <f t="shared" ref="C34:AG34" si="10">IF(AND(DAY(C26)&gt;=22,DAY(C26)&lt;=28,C27="土"),1,0)</f>
        <v>0</v>
      </c>
      <c r="D34" s="1361">
        <f t="shared" si="10"/>
        <v>0</v>
      </c>
      <c r="E34" s="1361">
        <f t="shared" si="10"/>
        <v>0</v>
      </c>
      <c r="F34" s="1361">
        <f t="shared" si="10"/>
        <v>0</v>
      </c>
      <c r="G34" s="1361">
        <f t="shared" si="10"/>
        <v>0</v>
      </c>
      <c r="H34" s="1361">
        <f t="shared" si="10"/>
        <v>0</v>
      </c>
      <c r="I34" s="1361">
        <f t="shared" si="10"/>
        <v>0</v>
      </c>
      <c r="J34" s="1361">
        <f t="shared" si="10"/>
        <v>0</v>
      </c>
      <c r="K34" s="1361">
        <f t="shared" si="10"/>
        <v>0</v>
      </c>
      <c r="L34" s="1361">
        <f t="shared" si="10"/>
        <v>0</v>
      </c>
      <c r="M34" s="1361">
        <f t="shared" si="10"/>
        <v>0</v>
      </c>
      <c r="N34" s="1361">
        <f t="shared" si="10"/>
        <v>0</v>
      </c>
      <c r="O34" s="1361">
        <f t="shared" si="10"/>
        <v>0</v>
      </c>
      <c r="P34" s="1361">
        <f t="shared" si="10"/>
        <v>0</v>
      </c>
      <c r="Q34" s="1361">
        <f t="shared" si="10"/>
        <v>0</v>
      </c>
      <c r="R34" s="1361">
        <f t="shared" si="10"/>
        <v>0</v>
      </c>
      <c r="S34" s="1361">
        <f t="shared" si="10"/>
        <v>0</v>
      </c>
      <c r="T34" s="1361">
        <f t="shared" si="10"/>
        <v>0</v>
      </c>
      <c r="U34" s="1361">
        <f t="shared" si="10"/>
        <v>0</v>
      </c>
      <c r="V34" s="1361">
        <f t="shared" si="10"/>
        <v>0</v>
      </c>
      <c r="W34" s="1361">
        <f t="shared" si="10"/>
        <v>0</v>
      </c>
      <c r="X34" s="1361">
        <f t="shared" si="10"/>
        <v>0</v>
      </c>
      <c r="Y34" s="1361">
        <f t="shared" si="10"/>
        <v>1</v>
      </c>
      <c r="Z34" s="1361">
        <f t="shared" si="10"/>
        <v>0</v>
      </c>
      <c r="AA34" s="1361">
        <f t="shared" si="10"/>
        <v>0</v>
      </c>
      <c r="AB34" s="1361">
        <f t="shared" si="10"/>
        <v>0</v>
      </c>
      <c r="AC34" s="1361">
        <f t="shared" si="10"/>
        <v>0</v>
      </c>
      <c r="AD34" s="1361">
        <f t="shared" si="10"/>
        <v>0</v>
      </c>
      <c r="AE34" s="1361">
        <f t="shared" si="10"/>
        <v>0</v>
      </c>
      <c r="AF34" s="1361">
        <f t="shared" si="10"/>
        <v>0</v>
      </c>
      <c r="AG34" s="1361">
        <f t="shared" si="10"/>
        <v>0</v>
      </c>
      <c r="AH34" s="1362" t="s">
        <v>1980</v>
      </c>
      <c r="AI34" s="1363">
        <f>_xlfn.AGGREGATE(9,6,C34:AG34)</f>
        <v>1</v>
      </c>
      <c r="AJ34" s="1353"/>
    </row>
    <row r="35" spans="2:38" hidden="1">
      <c r="B35" s="1360" t="s">
        <v>2107</v>
      </c>
      <c r="C35" s="1364">
        <f t="shared" ref="C35:AG35" si="11">IF(AND(DAY(C26)&gt;=22,DAY(C26)&lt;=28,C27="土",OR(C32="休",C32="雨")),1,0)</f>
        <v>0</v>
      </c>
      <c r="D35" s="1364">
        <f t="shared" si="11"/>
        <v>0</v>
      </c>
      <c r="E35" s="1364">
        <f t="shared" si="11"/>
        <v>0</v>
      </c>
      <c r="F35" s="1364">
        <f t="shared" si="11"/>
        <v>0</v>
      </c>
      <c r="G35" s="1364">
        <f t="shared" si="11"/>
        <v>0</v>
      </c>
      <c r="H35" s="1364">
        <f t="shared" si="11"/>
        <v>0</v>
      </c>
      <c r="I35" s="1364">
        <f t="shared" si="11"/>
        <v>0</v>
      </c>
      <c r="J35" s="1364">
        <f t="shared" si="11"/>
        <v>0</v>
      </c>
      <c r="K35" s="1364">
        <f t="shared" si="11"/>
        <v>0</v>
      </c>
      <c r="L35" s="1364">
        <f t="shared" si="11"/>
        <v>0</v>
      </c>
      <c r="M35" s="1364">
        <f t="shared" si="11"/>
        <v>0</v>
      </c>
      <c r="N35" s="1364">
        <f t="shared" si="11"/>
        <v>0</v>
      </c>
      <c r="O35" s="1364">
        <f t="shared" si="11"/>
        <v>0</v>
      </c>
      <c r="P35" s="1364">
        <f t="shared" si="11"/>
        <v>0</v>
      </c>
      <c r="Q35" s="1364">
        <f t="shared" si="11"/>
        <v>0</v>
      </c>
      <c r="R35" s="1364">
        <f t="shared" si="11"/>
        <v>0</v>
      </c>
      <c r="S35" s="1364">
        <f t="shared" si="11"/>
        <v>0</v>
      </c>
      <c r="T35" s="1364">
        <f t="shared" si="11"/>
        <v>0</v>
      </c>
      <c r="U35" s="1364">
        <f t="shared" si="11"/>
        <v>0</v>
      </c>
      <c r="V35" s="1364">
        <f t="shared" si="11"/>
        <v>0</v>
      </c>
      <c r="W35" s="1364">
        <f t="shared" si="11"/>
        <v>0</v>
      </c>
      <c r="X35" s="1364">
        <f t="shared" si="11"/>
        <v>0</v>
      </c>
      <c r="Y35" s="1364">
        <f t="shared" si="11"/>
        <v>0</v>
      </c>
      <c r="Z35" s="1364">
        <f t="shared" si="11"/>
        <v>0</v>
      </c>
      <c r="AA35" s="1364">
        <f t="shared" si="11"/>
        <v>0</v>
      </c>
      <c r="AB35" s="1364">
        <f t="shared" si="11"/>
        <v>0</v>
      </c>
      <c r="AC35" s="1364">
        <f t="shared" si="11"/>
        <v>0</v>
      </c>
      <c r="AD35" s="1364">
        <f t="shared" si="11"/>
        <v>0</v>
      </c>
      <c r="AE35" s="1364">
        <f t="shared" si="11"/>
        <v>0</v>
      </c>
      <c r="AF35" s="1364">
        <f t="shared" si="11"/>
        <v>0</v>
      </c>
      <c r="AG35" s="1364">
        <f t="shared" si="11"/>
        <v>0</v>
      </c>
      <c r="AH35" s="1365" t="s">
        <v>1981</v>
      </c>
      <c r="AI35" s="1363">
        <f>_xlfn.AGGREGATE(9,6,C35:AG35)</f>
        <v>0</v>
      </c>
      <c r="AJ35" s="1353"/>
    </row>
    <row r="36" spans="2:38" hidden="1">
      <c r="B36" s="1360" t="s">
        <v>2108</v>
      </c>
      <c r="C36" s="1361">
        <f>IF(AND(DAY(C26)&gt;=8,DAY(C26)&lt;=14,C27="土"),1,0)</f>
        <v>0</v>
      </c>
      <c r="D36" s="1361">
        <f>IF(AND(DAY(D26)&gt;=8,DAY(D26)&lt;=14,D27="土"),1,0)</f>
        <v>0</v>
      </c>
      <c r="E36" s="1361">
        <f t="shared" ref="E36:AG36" si="12">IF(AND(DAY(E26)&gt;=8,DAY(E26)&lt;=14,E27="土"),1,0)</f>
        <v>0</v>
      </c>
      <c r="F36" s="1361">
        <f t="shared" si="12"/>
        <v>0</v>
      </c>
      <c r="G36" s="1361">
        <f t="shared" si="12"/>
        <v>0</v>
      </c>
      <c r="H36" s="1361">
        <f t="shared" si="12"/>
        <v>0</v>
      </c>
      <c r="I36" s="1361">
        <f t="shared" si="12"/>
        <v>0</v>
      </c>
      <c r="J36" s="1361">
        <f t="shared" si="12"/>
        <v>0</v>
      </c>
      <c r="K36" s="1361">
        <f t="shared" si="12"/>
        <v>1</v>
      </c>
      <c r="L36" s="1361">
        <f t="shared" si="12"/>
        <v>0</v>
      </c>
      <c r="M36" s="1361">
        <f t="shared" si="12"/>
        <v>0</v>
      </c>
      <c r="N36" s="1361">
        <f t="shared" si="12"/>
        <v>0</v>
      </c>
      <c r="O36" s="1361">
        <f t="shared" si="12"/>
        <v>0</v>
      </c>
      <c r="P36" s="1361">
        <f t="shared" si="12"/>
        <v>0</v>
      </c>
      <c r="Q36" s="1361">
        <f t="shared" si="12"/>
        <v>0</v>
      </c>
      <c r="R36" s="1361">
        <f t="shared" si="12"/>
        <v>0</v>
      </c>
      <c r="S36" s="1361">
        <f t="shared" si="12"/>
        <v>0</v>
      </c>
      <c r="T36" s="1361">
        <f t="shared" si="12"/>
        <v>0</v>
      </c>
      <c r="U36" s="1361">
        <f t="shared" si="12"/>
        <v>0</v>
      </c>
      <c r="V36" s="1361">
        <f t="shared" si="12"/>
        <v>0</v>
      </c>
      <c r="W36" s="1361">
        <f t="shared" si="12"/>
        <v>0</v>
      </c>
      <c r="X36" s="1361">
        <f t="shared" si="12"/>
        <v>0</v>
      </c>
      <c r="Y36" s="1361">
        <f t="shared" si="12"/>
        <v>0</v>
      </c>
      <c r="Z36" s="1361">
        <f t="shared" si="12"/>
        <v>0</v>
      </c>
      <c r="AA36" s="1361">
        <f t="shared" si="12"/>
        <v>0</v>
      </c>
      <c r="AB36" s="1361">
        <f t="shared" si="12"/>
        <v>0</v>
      </c>
      <c r="AC36" s="1361">
        <f t="shared" si="12"/>
        <v>0</v>
      </c>
      <c r="AD36" s="1361">
        <f t="shared" si="12"/>
        <v>0</v>
      </c>
      <c r="AE36" s="1361">
        <f t="shared" si="12"/>
        <v>0</v>
      </c>
      <c r="AF36" s="1361">
        <f t="shared" si="12"/>
        <v>0</v>
      </c>
      <c r="AG36" s="1361">
        <f t="shared" si="12"/>
        <v>0</v>
      </c>
      <c r="AH36" s="1362" t="s">
        <v>1980</v>
      </c>
      <c r="AI36" s="1363">
        <f>_xlfn.AGGREGATE(9,6,C36:AG36)</f>
        <v>1</v>
      </c>
      <c r="AJ36" s="1353"/>
    </row>
    <row r="37" spans="2:38" hidden="1">
      <c r="B37" s="1360" t="s">
        <v>2109</v>
      </c>
      <c r="C37" s="1364">
        <f>IF(AND(DAY(C26)&gt;=8,DAY(C26)&lt;=14,C27="土",OR(C32="休",C32="雨")),1,0)</f>
        <v>0</v>
      </c>
      <c r="D37" s="1364">
        <f>IF(AND(DAY(D26)&gt;=8,DAY(D26)&lt;=14,D27="土",OR(D32="休",D32="雨")),1,0)</f>
        <v>0</v>
      </c>
      <c r="E37" s="1364">
        <f t="shared" ref="E37:AG37" si="13">IF(AND(DAY(E26)&gt;=8,DAY(E26)&lt;=14,E27="土",OR(E32="休",E32="雨")),1,0)</f>
        <v>0</v>
      </c>
      <c r="F37" s="1364">
        <f t="shared" si="13"/>
        <v>0</v>
      </c>
      <c r="G37" s="1364">
        <f t="shared" si="13"/>
        <v>0</v>
      </c>
      <c r="H37" s="1364">
        <f t="shared" si="13"/>
        <v>0</v>
      </c>
      <c r="I37" s="1364">
        <f t="shared" si="13"/>
        <v>0</v>
      </c>
      <c r="J37" s="1364">
        <f t="shared" si="13"/>
        <v>0</v>
      </c>
      <c r="K37" s="1364">
        <f t="shared" si="13"/>
        <v>0</v>
      </c>
      <c r="L37" s="1364">
        <f t="shared" si="13"/>
        <v>0</v>
      </c>
      <c r="M37" s="1364">
        <f t="shared" si="13"/>
        <v>0</v>
      </c>
      <c r="N37" s="1364">
        <f t="shared" si="13"/>
        <v>0</v>
      </c>
      <c r="O37" s="1364">
        <f t="shared" si="13"/>
        <v>0</v>
      </c>
      <c r="P37" s="1364">
        <f t="shared" si="13"/>
        <v>0</v>
      </c>
      <c r="Q37" s="1364">
        <f t="shared" si="13"/>
        <v>0</v>
      </c>
      <c r="R37" s="1364">
        <f t="shared" si="13"/>
        <v>0</v>
      </c>
      <c r="S37" s="1364">
        <f t="shared" si="13"/>
        <v>0</v>
      </c>
      <c r="T37" s="1364">
        <f t="shared" si="13"/>
        <v>0</v>
      </c>
      <c r="U37" s="1364">
        <f t="shared" si="13"/>
        <v>0</v>
      </c>
      <c r="V37" s="1364">
        <f t="shared" si="13"/>
        <v>0</v>
      </c>
      <c r="W37" s="1364">
        <f t="shared" si="13"/>
        <v>0</v>
      </c>
      <c r="X37" s="1364">
        <f t="shared" si="13"/>
        <v>0</v>
      </c>
      <c r="Y37" s="1364">
        <f t="shared" si="13"/>
        <v>0</v>
      </c>
      <c r="Z37" s="1364">
        <f t="shared" si="13"/>
        <v>0</v>
      </c>
      <c r="AA37" s="1364">
        <f t="shared" si="13"/>
        <v>0</v>
      </c>
      <c r="AB37" s="1364">
        <f t="shared" si="13"/>
        <v>0</v>
      </c>
      <c r="AC37" s="1364">
        <f t="shared" si="13"/>
        <v>0</v>
      </c>
      <c r="AD37" s="1364">
        <f t="shared" si="13"/>
        <v>0</v>
      </c>
      <c r="AE37" s="1364">
        <f t="shared" si="13"/>
        <v>0</v>
      </c>
      <c r="AF37" s="1364">
        <f t="shared" si="13"/>
        <v>0</v>
      </c>
      <c r="AG37" s="1364">
        <f t="shared" si="13"/>
        <v>0</v>
      </c>
      <c r="AH37" s="1365" t="s">
        <v>1981</v>
      </c>
      <c r="AI37" s="1363">
        <f>_xlfn.AGGREGATE(9,6,C37:AG37)</f>
        <v>0</v>
      </c>
      <c r="AJ37" s="1353"/>
    </row>
    <row r="38" spans="2:38">
      <c r="C38" s="1366"/>
      <c r="D38" s="1366"/>
      <c r="E38" s="1366"/>
      <c r="F38" s="1366"/>
      <c r="G38" s="1366"/>
      <c r="H38" s="1366"/>
      <c r="I38" s="1366"/>
      <c r="J38" s="1366"/>
      <c r="K38" s="1366"/>
      <c r="L38" s="1366"/>
      <c r="M38" s="1366"/>
      <c r="N38" s="1366"/>
      <c r="O38" s="1366"/>
      <c r="P38" s="1366"/>
      <c r="Q38" s="1366"/>
      <c r="R38" s="1366"/>
      <c r="S38" s="1366"/>
      <c r="T38" s="1366"/>
      <c r="U38" s="1366"/>
      <c r="V38" s="1366"/>
      <c r="W38" s="1366"/>
      <c r="X38" s="1366"/>
      <c r="Y38" s="1366"/>
      <c r="Z38" s="1366"/>
      <c r="AA38" s="1366"/>
      <c r="AB38" s="1366"/>
      <c r="AC38" s="1366"/>
      <c r="AD38" s="1366"/>
      <c r="AE38" s="1366"/>
      <c r="AF38" s="1366"/>
      <c r="AG38" s="1366"/>
    </row>
    <row r="39" spans="2:38" hidden="1">
      <c r="C39" s="1317">
        <f>YEAR(C42)</f>
        <v>2025</v>
      </c>
      <c r="D39" s="1317">
        <f>MONTH(C42)</f>
        <v>9</v>
      </c>
    </row>
    <row r="40" spans="2:38">
      <c r="B40" s="1322" t="s">
        <v>1940</v>
      </c>
      <c r="C40" s="3679">
        <f>C42</f>
        <v>45901</v>
      </c>
      <c r="D40" s="3641"/>
      <c r="E40" s="3641"/>
      <c r="F40" s="3641"/>
      <c r="G40" s="3641"/>
      <c r="H40" s="3641"/>
      <c r="I40" s="3641"/>
      <c r="J40" s="3641"/>
      <c r="K40" s="3641"/>
      <c r="L40" s="3641"/>
      <c r="M40" s="3641"/>
      <c r="N40" s="3641"/>
      <c r="O40" s="3641"/>
      <c r="P40" s="3641"/>
      <c r="Q40" s="3641"/>
      <c r="R40" s="3641"/>
      <c r="S40" s="3641"/>
      <c r="T40" s="3641"/>
      <c r="U40" s="3641"/>
      <c r="V40" s="3641"/>
      <c r="W40" s="3641"/>
      <c r="X40" s="3641"/>
      <c r="Y40" s="3641"/>
      <c r="Z40" s="3641"/>
      <c r="AA40" s="3641"/>
      <c r="AB40" s="3641"/>
      <c r="AC40" s="3641"/>
      <c r="AD40" s="3641"/>
      <c r="AE40" s="3641"/>
      <c r="AF40" s="3641"/>
      <c r="AG40" s="3641"/>
      <c r="AH40" s="3641"/>
      <c r="AI40" s="3642"/>
    </row>
    <row r="41" spans="2:38" hidden="1">
      <c r="B41" s="1367"/>
      <c r="C41" s="1346">
        <f>DATE($C39,$D39,1)</f>
        <v>45901</v>
      </c>
      <c r="D41" s="1346">
        <f t="shared" ref="D41:AG41" si="14">C41+1</f>
        <v>45902</v>
      </c>
      <c r="E41" s="1346">
        <f t="shared" si="14"/>
        <v>45903</v>
      </c>
      <c r="F41" s="1346">
        <f t="shared" si="14"/>
        <v>45904</v>
      </c>
      <c r="G41" s="1346">
        <f t="shared" si="14"/>
        <v>45905</v>
      </c>
      <c r="H41" s="1346">
        <f t="shared" si="14"/>
        <v>45906</v>
      </c>
      <c r="I41" s="1346">
        <f t="shared" si="14"/>
        <v>45907</v>
      </c>
      <c r="J41" s="1346">
        <f t="shared" si="14"/>
        <v>45908</v>
      </c>
      <c r="K41" s="1346">
        <f t="shared" si="14"/>
        <v>45909</v>
      </c>
      <c r="L41" s="1346">
        <f t="shared" si="14"/>
        <v>45910</v>
      </c>
      <c r="M41" s="1346">
        <f t="shared" si="14"/>
        <v>45911</v>
      </c>
      <c r="N41" s="1346">
        <f t="shared" si="14"/>
        <v>45912</v>
      </c>
      <c r="O41" s="1346">
        <f t="shared" si="14"/>
        <v>45913</v>
      </c>
      <c r="P41" s="1346">
        <f t="shared" si="14"/>
        <v>45914</v>
      </c>
      <c r="Q41" s="1346">
        <f t="shared" si="14"/>
        <v>45915</v>
      </c>
      <c r="R41" s="1346">
        <f t="shared" si="14"/>
        <v>45916</v>
      </c>
      <c r="S41" s="1346">
        <f t="shared" si="14"/>
        <v>45917</v>
      </c>
      <c r="T41" s="1346">
        <f t="shared" si="14"/>
        <v>45918</v>
      </c>
      <c r="U41" s="1346">
        <f t="shared" si="14"/>
        <v>45919</v>
      </c>
      <c r="V41" s="1346">
        <f t="shared" si="14"/>
        <v>45920</v>
      </c>
      <c r="W41" s="1346">
        <f t="shared" si="14"/>
        <v>45921</v>
      </c>
      <c r="X41" s="1346">
        <f t="shared" si="14"/>
        <v>45922</v>
      </c>
      <c r="Y41" s="1346">
        <f t="shared" si="14"/>
        <v>45923</v>
      </c>
      <c r="Z41" s="1346">
        <f t="shared" si="14"/>
        <v>45924</v>
      </c>
      <c r="AA41" s="1346">
        <f t="shared" si="14"/>
        <v>45925</v>
      </c>
      <c r="AB41" s="1346">
        <f t="shared" si="14"/>
        <v>45926</v>
      </c>
      <c r="AC41" s="1346">
        <f t="shared" si="14"/>
        <v>45927</v>
      </c>
      <c r="AD41" s="1346">
        <f t="shared" si="14"/>
        <v>45928</v>
      </c>
      <c r="AE41" s="1346">
        <f t="shared" si="14"/>
        <v>45929</v>
      </c>
      <c r="AF41" s="1346">
        <f t="shared" si="14"/>
        <v>45930</v>
      </c>
      <c r="AG41" s="1346">
        <f t="shared" si="14"/>
        <v>45931</v>
      </c>
      <c r="AH41" s="1368"/>
      <c r="AI41" s="1369"/>
    </row>
    <row r="42" spans="2:38">
      <c r="B42" s="1370" t="s">
        <v>1944</v>
      </c>
      <c r="C42" s="1371">
        <f>IF(EDATE(C25,1)&gt;$G$5,"",EDATE(C25,1))</f>
        <v>45901</v>
      </c>
      <c r="D42" s="1346">
        <f t="shared" ref="D42:AG42" si="15">IF(D41&gt;$G$5,"",IF(C42=EOMONTH(DATE($C39,$D39,1),0),"",IF(C42="","",C42+1)))</f>
        <v>45902</v>
      </c>
      <c r="E42" s="1346">
        <f t="shared" si="15"/>
        <v>45903</v>
      </c>
      <c r="F42" s="1346">
        <f t="shared" si="15"/>
        <v>45904</v>
      </c>
      <c r="G42" s="1346">
        <f t="shared" si="15"/>
        <v>45905</v>
      </c>
      <c r="H42" s="1346">
        <f t="shared" si="15"/>
        <v>45906</v>
      </c>
      <c r="I42" s="1346">
        <f t="shared" si="15"/>
        <v>45907</v>
      </c>
      <c r="J42" s="1346">
        <f t="shared" si="15"/>
        <v>45908</v>
      </c>
      <c r="K42" s="1346">
        <f t="shared" si="15"/>
        <v>45909</v>
      </c>
      <c r="L42" s="1346">
        <f t="shared" si="15"/>
        <v>45910</v>
      </c>
      <c r="M42" s="1346">
        <f t="shared" si="15"/>
        <v>45911</v>
      </c>
      <c r="N42" s="1346">
        <f t="shared" si="15"/>
        <v>45912</v>
      </c>
      <c r="O42" s="1346">
        <f t="shared" si="15"/>
        <v>45913</v>
      </c>
      <c r="P42" s="1346">
        <f t="shared" si="15"/>
        <v>45914</v>
      </c>
      <c r="Q42" s="1346">
        <f t="shared" si="15"/>
        <v>45915</v>
      </c>
      <c r="R42" s="1346">
        <f t="shared" si="15"/>
        <v>45916</v>
      </c>
      <c r="S42" s="1346">
        <f t="shared" si="15"/>
        <v>45917</v>
      </c>
      <c r="T42" s="1346">
        <f t="shared" si="15"/>
        <v>45918</v>
      </c>
      <c r="U42" s="1346">
        <f t="shared" si="15"/>
        <v>45919</v>
      </c>
      <c r="V42" s="1346">
        <f t="shared" si="15"/>
        <v>45920</v>
      </c>
      <c r="W42" s="1346">
        <f t="shared" si="15"/>
        <v>45921</v>
      </c>
      <c r="X42" s="1346">
        <f t="shared" si="15"/>
        <v>45922</v>
      </c>
      <c r="Y42" s="1346">
        <f t="shared" si="15"/>
        <v>45923</v>
      </c>
      <c r="Z42" s="1346">
        <f t="shared" si="15"/>
        <v>45924</v>
      </c>
      <c r="AA42" s="1346">
        <f t="shared" si="15"/>
        <v>45925</v>
      </c>
      <c r="AB42" s="1346">
        <f t="shared" si="15"/>
        <v>45926</v>
      </c>
      <c r="AC42" s="1346">
        <f t="shared" si="15"/>
        <v>45927</v>
      </c>
      <c r="AD42" s="1346">
        <f t="shared" si="15"/>
        <v>45928</v>
      </c>
      <c r="AE42" s="1346">
        <f t="shared" si="15"/>
        <v>45929</v>
      </c>
      <c r="AF42" s="1346">
        <f t="shared" si="15"/>
        <v>45930</v>
      </c>
      <c r="AG42" s="1346" t="str">
        <f t="shared" si="15"/>
        <v/>
      </c>
      <c r="AH42" s="1347" t="s">
        <v>1978</v>
      </c>
      <c r="AI42" s="1348">
        <f>+COUNTIFS(C43:AG43,"土",C44:AG44,"")+COUNTIFS(C43:AG43,"日",C44:AG44,"")</f>
        <v>8</v>
      </c>
    </row>
    <row r="43" spans="2:38" s="1350" customFormat="1">
      <c r="B43" s="1372" t="s">
        <v>820</v>
      </c>
      <c r="C43" s="1349" t="str">
        <f>IFERROR(TEXT(WEEKDAY(+C42),"aaa"),"")</f>
        <v>月</v>
      </c>
      <c r="D43" s="1349" t="str">
        <f t="shared" ref="D43:AG43" si="16">IFERROR(TEXT(WEEKDAY(+D42),"aaa"),"")</f>
        <v>火</v>
      </c>
      <c r="E43" s="1349" t="str">
        <f t="shared" si="16"/>
        <v>水</v>
      </c>
      <c r="F43" s="1349" t="str">
        <f t="shared" si="16"/>
        <v>木</v>
      </c>
      <c r="G43" s="1349" t="str">
        <f t="shared" si="16"/>
        <v>金</v>
      </c>
      <c r="H43" s="1349" t="str">
        <f t="shared" si="16"/>
        <v>土</v>
      </c>
      <c r="I43" s="1349" t="str">
        <f t="shared" si="16"/>
        <v>日</v>
      </c>
      <c r="J43" s="1349" t="str">
        <f t="shared" si="16"/>
        <v>月</v>
      </c>
      <c r="K43" s="1349" t="str">
        <f t="shared" si="16"/>
        <v>火</v>
      </c>
      <c r="L43" s="1349" t="str">
        <f t="shared" si="16"/>
        <v>水</v>
      </c>
      <c r="M43" s="1349" t="str">
        <f t="shared" si="16"/>
        <v>木</v>
      </c>
      <c r="N43" s="1349" t="str">
        <f t="shared" si="16"/>
        <v>金</v>
      </c>
      <c r="O43" s="1349" t="str">
        <f t="shared" si="16"/>
        <v>土</v>
      </c>
      <c r="P43" s="1349" t="str">
        <f t="shared" si="16"/>
        <v>日</v>
      </c>
      <c r="Q43" s="1349" t="str">
        <f t="shared" si="16"/>
        <v>月</v>
      </c>
      <c r="R43" s="1349" t="str">
        <f t="shared" si="16"/>
        <v>火</v>
      </c>
      <c r="S43" s="1349" t="str">
        <f t="shared" si="16"/>
        <v>水</v>
      </c>
      <c r="T43" s="1349" t="str">
        <f t="shared" si="16"/>
        <v>木</v>
      </c>
      <c r="U43" s="1349" t="str">
        <f t="shared" si="16"/>
        <v>金</v>
      </c>
      <c r="V43" s="1349" t="str">
        <f t="shared" si="16"/>
        <v>土</v>
      </c>
      <c r="W43" s="1349" t="str">
        <f t="shared" si="16"/>
        <v>日</v>
      </c>
      <c r="X43" s="1349" t="str">
        <f t="shared" si="16"/>
        <v>月</v>
      </c>
      <c r="Y43" s="1349" t="str">
        <f t="shared" si="16"/>
        <v>火</v>
      </c>
      <c r="Z43" s="1349" t="str">
        <f t="shared" si="16"/>
        <v>水</v>
      </c>
      <c r="AA43" s="1349" t="str">
        <f t="shared" si="16"/>
        <v>木</v>
      </c>
      <c r="AB43" s="1349" t="str">
        <f t="shared" si="16"/>
        <v>金</v>
      </c>
      <c r="AC43" s="1349" t="str">
        <f t="shared" si="16"/>
        <v>土</v>
      </c>
      <c r="AD43" s="1349" t="str">
        <f t="shared" si="16"/>
        <v>日</v>
      </c>
      <c r="AE43" s="1349" t="str">
        <f t="shared" si="16"/>
        <v>月</v>
      </c>
      <c r="AF43" s="1349" t="str">
        <f t="shared" si="16"/>
        <v>火</v>
      </c>
      <c r="AG43" s="1349" t="str">
        <f t="shared" si="16"/>
        <v/>
      </c>
      <c r="AH43" s="1347" t="s">
        <v>1979</v>
      </c>
      <c r="AI43" s="1348">
        <f>+COUNTIF(C44:AG44,"夏休")+COUNTIF(C44:AG44,"冬休")+COUNTIF(C44:AG44,"中止")</f>
        <v>0</v>
      </c>
      <c r="AL43" s="1373"/>
    </row>
    <row r="44" spans="2:38" s="1350" customFormat="1" ht="13.5" customHeight="1">
      <c r="B44" s="3643" t="s">
        <v>1948</v>
      </c>
      <c r="C44" s="3645"/>
      <c r="D44" s="3640"/>
      <c r="E44" s="3640"/>
      <c r="F44" s="3640"/>
      <c r="G44" s="3640"/>
      <c r="H44" s="3640"/>
      <c r="I44" s="3640"/>
      <c r="J44" s="3640"/>
      <c r="K44" s="3640"/>
      <c r="L44" s="3640"/>
      <c r="M44" s="3640"/>
      <c r="N44" s="3640"/>
      <c r="O44" s="3640"/>
      <c r="P44" s="3640"/>
      <c r="Q44" s="3640"/>
      <c r="R44" s="3640"/>
      <c r="S44" s="3640"/>
      <c r="T44" s="3640"/>
      <c r="U44" s="3640"/>
      <c r="V44" s="3640"/>
      <c r="W44" s="3640"/>
      <c r="X44" s="3640"/>
      <c r="Y44" s="3640"/>
      <c r="Z44" s="3640"/>
      <c r="AA44" s="3640"/>
      <c r="AB44" s="3640"/>
      <c r="AC44" s="3640"/>
      <c r="AD44" s="3640"/>
      <c r="AE44" s="3640"/>
      <c r="AF44" s="3640"/>
      <c r="AG44" s="3667"/>
      <c r="AH44" s="1351" t="s">
        <v>821</v>
      </c>
      <c r="AI44" s="1352">
        <f>COUNT(C42:AG42)-AI43</f>
        <v>30</v>
      </c>
      <c r="AL44" s="1373"/>
    </row>
    <row r="45" spans="2:38" s="1350" customFormat="1" ht="13.5" customHeight="1">
      <c r="B45" s="3644"/>
      <c r="C45" s="3645"/>
      <c r="D45" s="3640"/>
      <c r="E45" s="3640"/>
      <c r="F45" s="3640"/>
      <c r="G45" s="3640"/>
      <c r="H45" s="3640"/>
      <c r="I45" s="3640"/>
      <c r="J45" s="3640"/>
      <c r="K45" s="3640"/>
      <c r="L45" s="3640"/>
      <c r="M45" s="3640"/>
      <c r="N45" s="3640"/>
      <c r="O45" s="3640"/>
      <c r="P45" s="3640"/>
      <c r="Q45" s="3640"/>
      <c r="R45" s="3640"/>
      <c r="S45" s="3640"/>
      <c r="T45" s="3640"/>
      <c r="U45" s="3640"/>
      <c r="V45" s="3640"/>
      <c r="W45" s="3640"/>
      <c r="X45" s="3640"/>
      <c r="Y45" s="3640"/>
      <c r="Z45" s="3640"/>
      <c r="AA45" s="3640"/>
      <c r="AB45" s="3640"/>
      <c r="AC45" s="3640"/>
      <c r="AD45" s="3640"/>
      <c r="AE45" s="3640"/>
      <c r="AF45" s="3640"/>
      <c r="AG45" s="3667"/>
      <c r="AH45" s="1351" t="s">
        <v>822</v>
      </c>
      <c r="AI45" s="1352">
        <f>+COUNTIF(C46:AG47,"休")</f>
        <v>8</v>
      </c>
      <c r="AJ45" s="1353" t="str">
        <f>IF(AI46&gt;0.285,"",IF(AI45&lt;AI42,"←計画日数が足りません",""))</f>
        <v/>
      </c>
      <c r="AL45" s="1373"/>
    </row>
    <row r="46" spans="2:38" s="1350" customFormat="1" ht="13.5" customHeight="1">
      <c r="B46" s="3668" t="s">
        <v>815</v>
      </c>
      <c r="C46" s="3669"/>
      <c r="D46" s="3666"/>
      <c r="E46" s="3666"/>
      <c r="F46" s="3666"/>
      <c r="G46" s="3666" t="s">
        <v>838</v>
      </c>
      <c r="H46" s="3666" t="s">
        <v>838</v>
      </c>
      <c r="I46" s="3666"/>
      <c r="J46" s="3670"/>
      <c r="K46" s="3666"/>
      <c r="L46" s="3666"/>
      <c r="M46" s="3666"/>
      <c r="N46" s="3666" t="s">
        <v>838</v>
      </c>
      <c r="O46" s="3666" t="s">
        <v>838</v>
      </c>
      <c r="P46" s="3666"/>
      <c r="Q46" s="3670"/>
      <c r="R46" s="3666"/>
      <c r="S46" s="3666"/>
      <c r="T46" s="3666"/>
      <c r="U46" s="3666" t="s">
        <v>838</v>
      </c>
      <c r="V46" s="3666" t="s">
        <v>838</v>
      </c>
      <c r="W46" s="3666"/>
      <c r="X46" s="3670"/>
      <c r="Y46" s="3666"/>
      <c r="Z46" s="3666"/>
      <c r="AA46" s="3666"/>
      <c r="AB46" s="3666" t="s">
        <v>838</v>
      </c>
      <c r="AC46" s="3666" t="s">
        <v>838</v>
      </c>
      <c r="AD46" s="3666"/>
      <c r="AE46" s="3670"/>
      <c r="AF46" s="3666"/>
      <c r="AG46" s="3672"/>
      <c r="AH46" s="1351" t="s">
        <v>823</v>
      </c>
      <c r="AI46" s="1354">
        <f>+AI45/AI44</f>
        <v>0.26666666666666666</v>
      </c>
      <c r="AL46" s="1373"/>
    </row>
    <row r="47" spans="2:38" s="1350" customFormat="1">
      <c r="B47" s="3668"/>
      <c r="C47" s="3669"/>
      <c r="D47" s="3666"/>
      <c r="E47" s="3666"/>
      <c r="F47" s="3666"/>
      <c r="G47" s="3666"/>
      <c r="H47" s="3666"/>
      <c r="I47" s="3666"/>
      <c r="J47" s="3670"/>
      <c r="K47" s="3666"/>
      <c r="L47" s="3666"/>
      <c r="M47" s="3666"/>
      <c r="N47" s="3666"/>
      <c r="O47" s="3666"/>
      <c r="P47" s="3666"/>
      <c r="Q47" s="3670"/>
      <c r="R47" s="3666"/>
      <c r="S47" s="3666"/>
      <c r="T47" s="3666"/>
      <c r="U47" s="3666"/>
      <c r="V47" s="3666"/>
      <c r="W47" s="3666"/>
      <c r="X47" s="3670"/>
      <c r="Y47" s="3666"/>
      <c r="Z47" s="3666"/>
      <c r="AA47" s="3666"/>
      <c r="AB47" s="3666"/>
      <c r="AC47" s="3666"/>
      <c r="AD47" s="3666"/>
      <c r="AE47" s="3670"/>
      <c r="AF47" s="3666"/>
      <c r="AG47" s="3672"/>
      <c r="AH47" s="1351" t="s">
        <v>812</v>
      </c>
      <c r="AI47" s="1352">
        <f>+COUNTA(C48:AG49)</f>
        <v>8</v>
      </c>
      <c r="AL47" s="1373"/>
    </row>
    <row r="48" spans="2:38" s="1350" customFormat="1">
      <c r="B48" s="3673" t="s">
        <v>817</v>
      </c>
      <c r="C48" s="3675"/>
      <c r="D48" s="3670"/>
      <c r="E48" s="3670"/>
      <c r="F48" s="3670"/>
      <c r="G48" s="3670" t="s">
        <v>838</v>
      </c>
      <c r="H48" s="3670" t="s">
        <v>838</v>
      </c>
      <c r="I48" s="3670"/>
      <c r="J48" s="3681"/>
      <c r="K48" s="3670"/>
      <c r="L48" s="3670"/>
      <c r="M48" s="3670"/>
      <c r="N48" s="3670" t="s">
        <v>838</v>
      </c>
      <c r="O48" s="3670" t="s">
        <v>838</v>
      </c>
      <c r="P48" s="3670"/>
      <c r="Q48" s="3681"/>
      <c r="R48" s="3670"/>
      <c r="S48" s="3670"/>
      <c r="T48" s="3670" t="s">
        <v>861</v>
      </c>
      <c r="U48" s="3670" t="s">
        <v>838</v>
      </c>
      <c r="V48" s="3670"/>
      <c r="W48" s="3670"/>
      <c r="X48" s="3681"/>
      <c r="Y48" s="3670"/>
      <c r="Z48" s="3670"/>
      <c r="AA48" s="3670"/>
      <c r="AB48" s="3670" t="s">
        <v>838</v>
      </c>
      <c r="AC48" s="3670" t="s">
        <v>838</v>
      </c>
      <c r="AD48" s="3670"/>
      <c r="AE48" s="3681"/>
      <c r="AF48" s="3670"/>
      <c r="AG48" s="3677"/>
      <c r="AH48" s="1355" t="s">
        <v>824</v>
      </c>
      <c r="AI48" s="1356">
        <f>+AI47/AI44</f>
        <v>0.26666666666666666</v>
      </c>
      <c r="AL48" s="1338">
        <f>+COUNTIF(C46:AG47,"休")</f>
        <v>8</v>
      </c>
    </row>
    <row r="49" spans="2:38" s="1350" customFormat="1">
      <c r="B49" s="3674"/>
      <c r="C49" s="3676"/>
      <c r="D49" s="3671"/>
      <c r="E49" s="3671"/>
      <c r="F49" s="3671"/>
      <c r="G49" s="3671"/>
      <c r="H49" s="3671"/>
      <c r="I49" s="3671"/>
      <c r="J49" s="3671"/>
      <c r="K49" s="3671"/>
      <c r="L49" s="3671"/>
      <c r="M49" s="3671"/>
      <c r="N49" s="3671"/>
      <c r="O49" s="3671"/>
      <c r="P49" s="3671"/>
      <c r="Q49" s="3671"/>
      <c r="R49" s="3671"/>
      <c r="S49" s="3671"/>
      <c r="T49" s="3671"/>
      <c r="U49" s="3671"/>
      <c r="V49" s="3671"/>
      <c r="W49" s="3671"/>
      <c r="X49" s="3671"/>
      <c r="Y49" s="3671"/>
      <c r="Z49" s="3671"/>
      <c r="AA49" s="3671"/>
      <c r="AB49" s="3671"/>
      <c r="AC49" s="3671"/>
      <c r="AD49" s="3671"/>
      <c r="AE49" s="3671"/>
      <c r="AF49" s="3671"/>
      <c r="AG49" s="3678"/>
      <c r="AH49" s="1357" t="s">
        <v>1952</v>
      </c>
      <c r="AI49" s="1358" t="str">
        <f>IF(7&gt;AI44,"対象外",IF(AI47&gt;=AI42,"OK","NG"))</f>
        <v>OK</v>
      </c>
      <c r="AJ49" s="1353" t="str">
        <f>IF(AI49="対象外","←７日間に満たない期間は達成判定の対象外",IF(AI49="NG","←月単位未達成","←月単位達成"))</f>
        <v>←月単位達成</v>
      </c>
      <c r="AL49" s="1359" t="str">
        <f>IF(7&gt;AI44,"対象外",IF(AL48&gt;=AI42,"OK","NG"))</f>
        <v>OK</v>
      </c>
    </row>
    <row r="50" spans="2:38" hidden="1">
      <c r="B50" s="1360" t="s">
        <v>2106</v>
      </c>
      <c r="C50" s="1361">
        <f t="shared" ref="C50:AG50" si="17">IF(AND(DAY(C42)&gt;=22,DAY(C42)&lt;=28,C43="土"),1,0)</f>
        <v>0</v>
      </c>
      <c r="D50" s="1361">
        <f t="shared" si="17"/>
        <v>0</v>
      </c>
      <c r="E50" s="1361">
        <f t="shared" si="17"/>
        <v>0</v>
      </c>
      <c r="F50" s="1361">
        <f t="shared" si="17"/>
        <v>0</v>
      </c>
      <c r="G50" s="1361">
        <f t="shared" si="17"/>
        <v>0</v>
      </c>
      <c r="H50" s="1361">
        <f t="shared" si="17"/>
        <v>0</v>
      </c>
      <c r="I50" s="1361">
        <f t="shared" si="17"/>
        <v>0</v>
      </c>
      <c r="J50" s="1361">
        <f t="shared" si="17"/>
        <v>0</v>
      </c>
      <c r="K50" s="1361">
        <f t="shared" si="17"/>
        <v>0</v>
      </c>
      <c r="L50" s="1361">
        <f t="shared" si="17"/>
        <v>0</v>
      </c>
      <c r="M50" s="1361">
        <f t="shared" si="17"/>
        <v>0</v>
      </c>
      <c r="N50" s="1361">
        <f t="shared" si="17"/>
        <v>0</v>
      </c>
      <c r="O50" s="1361">
        <f t="shared" si="17"/>
        <v>0</v>
      </c>
      <c r="P50" s="1361">
        <f t="shared" si="17"/>
        <v>0</v>
      </c>
      <c r="Q50" s="1361">
        <f t="shared" si="17"/>
        <v>0</v>
      </c>
      <c r="R50" s="1361">
        <f t="shared" si="17"/>
        <v>0</v>
      </c>
      <c r="S50" s="1361">
        <f t="shared" si="17"/>
        <v>0</v>
      </c>
      <c r="T50" s="1361">
        <f t="shared" si="17"/>
        <v>0</v>
      </c>
      <c r="U50" s="1361">
        <f t="shared" si="17"/>
        <v>0</v>
      </c>
      <c r="V50" s="1361">
        <f t="shared" si="17"/>
        <v>0</v>
      </c>
      <c r="W50" s="1361">
        <f t="shared" si="17"/>
        <v>0</v>
      </c>
      <c r="X50" s="1361">
        <f t="shared" si="17"/>
        <v>0</v>
      </c>
      <c r="Y50" s="1361">
        <f t="shared" si="17"/>
        <v>0</v>
      </c>
      <c r="Z50" s="1361">
        <f t="shared" si="17"/>
        <v>0</v>
      </c>
      <c r="AA50" s="1361">
        <f t="shared" si="17"/>
        <v>0</v>
      </c>
      <c r="AB50" s="1361">
        <f t="shared" si="17"/>
        <v>0</v>
      </c>
      <c r="AC50" s="1361">
        <f t="shared" si="17"/>
        <v>1</v>
      </c>
      <c r="AD50" s="1361">
        <f t="shared" si="17"/>
        <v>0</v>
      </c>
      <c r="AE50" s="1361">
        <f t="shared" si="17"/>
        <v>0</v>
      </c>
      <c r="AF50" s="1361">
        <f t="shared" si="17"/>
        <v>0</v>
      </c>
      <c r="AG50" s="1361" t="e">
        <f t="shared" si="17"/>
        <v>#VALUE!</v>
      </c>
      <c r="AH50" s="1362" t="s">
        <v>1980</v>
      </c>
      <c r="AI50" s="1363">
        <f>_xlfn.AGGREGATE(9,6,C50:AG50)</f>
        <v>1</v>
      </c>
      <c r="AJ50" s="1353"/>
    </row>
    <row r="51" spans="2:38" hidden="1">
      <c r="B51" s="1360" t="s">
        <v>2107</v>
      </c>
      <c r="C51" s="1364">
        <f t="shared" ref="C51:AG51" si="18">IF(AND(DAY(C42)&gt;=22,DAY(C42)&lt;=28,C43="土",OR(C48="休",C48="雨")),1,0)</f>
        <v>0</v>
      </c>
      <c r="D51" s="1364">
        <f t="shared" si="18"/>
        <v>0</v>
      </c>
      <c r="E51" s="1364">
        <f t="shared" si="18"/>
        <v>0</v>
      </c>
      <c r="F51" s="1364">
        <f t="shared" si="18"/>
        <v>0</v>
      </c>
      <c r="G51" s="1364">
        <f t="shared" si="18"/>
        <v>0</v>
      </c>
      <c r="H51" s="1364">
        <f t="shared" si="18"/>
        <v>0</v>
      </c>
      <c r="I51" s="1364">
        <f t="shared" si="18"/>
        <v>0</v>
      </c>
      <c r="J51" s="1364">
        <f t="shared" si="18"/>
        <v>0</v>
      </c>
      <c r="K51" s="1364">
        <f t="shared" si="18"/>
        <v>0</v>
      </c>
      <c r="L51" s="1364">
        <f t="shared" si="18"/>
        <v>0</v>
      </c>
      <c r="M51" s="1364">
        <f t="shared" si="18"/>
        <v>0</v>
      </c>
      <c r="N51" s="1364">
        <f t="shared" si="18"/>
        <v>0</v>
      </c>
      <c r="O51" s="1364">
        <f t="shared" si="18"/>
        <v>0</v>
      </c>
      <c r="P51" s="1364">
        <f t="shared" si="18"/>
        <v>0</v>
      </c>
      <c r="Q51" s="1364">
        <f t="shared" si="18"/>
        <v>0</v>
      </c>
      <c r="R51" s="1364">
        <f t="shared" si="18"/>
        <v>0</v>
      </c>
      <c r="S51" s="1364">
        <f t="shared" si="18"/>
        <v>0</v>
      </c>
      <c r="T51" s="1364">
        <f t="shared" si="18"/>
        <v>0</v>
      </c>
      <c r="U51" s="1364">
        <f t="shared" si="18"/>
        <v>0</v>
      </c>
      <c r="V51" s="1364">
        <f t="shared" si="18"/>
        <v>0</v>
      </c>
      <c r="W51" s="1364">
        <f t="shared" si="18"/>
        <v>0</v>
      </c>
      <c r="X51" s="1364">
        <f t="shared" si="18"/>
        <v>0</v>
      </c>
      <c r="Y51" s="1364">
        <f t="shared" si="18"/>
        <v>0</v>
      </c>
      <c r="Z51" s="1364">
        <f t="shared" si="18"/>
        <v>0</v>
      </c>
      <c r="AA51" s="1364">
        <f t="shared" si="18"/>
        <v>0</v>
      </c>
      <c r="AB51" s="1364">
        <f t="shared" si="18"/>
        <v>0</v>
      </c>
      <c r="AC51" s="1364">
        <f t="shared" si="18"/>
        <v>1</v>
      </c>
      <c r="AD51" s="1364">
        <f t="shared" si="18"/>
        <v>0</v>
      </c>
      <c r="AE51" s="1364">
        <f>IF(AND(DAY(AE42)&gt;=22,DAY(AE42)&lt;=28,AE43="土",OR(AE48="休",AE48="雨")),1,0)</f>
        <v>0</v>
      </c>
      <c r="AF51" s="1364">
        <f>IF(AND(DAY(AF42)&gt;=22,DAY(AF42)&lt;=28,AF43="土",OR(AF48="休",AF48="雨")),1,0)</f>
        <v>0</v>
      </c>
      <c r="AG51" s="1364" t="e">
        <f t="shared" si="18"/>
        <v>#VALUE!</v>
      </c>
      <c r="AH51" s="1365" t="s">
        <v>1981</v>
      </c>
      <c r="AI51" s="1363">
        <f>_xlfn.AGGREGATE(9,6,C51:AG51)</f>
        <v>1</v>
      </c>
      <c r="AJ51" s="1353"/>
    </row>
    <row r="52" spans="2:38" hidden="1">
      <c r="B52" s="1360" t="s">
        <v>2108</v>
      </c>
      <c r="C52" s="1361">
        <f>IF(AND(DAY(C42)&gt;=8,DAY(C42)&lt;=14,C43="土"),1,0)</f>
        <v>0</v>
      </c>
      <c r="D52" s="1361">
        <f>IF(AND(DAY(D42)&gt;=8,DAY(D42)&lt;=14,D43="土"),1,0)</f>
        <v>0</v>
      </c>
      <c r="E52" s="1361">
        <f t="shared" ref="E52:AG52" si="19">IF(AND(DAY(E42)&gt;=8,DAY(E42)&lt;=14,E43="土"),1,0)</f>
        <v>0</v>
      </c>
      <c r="F52" s="1361">
        <f t="shared" si="19"/>
        <v>0</v>
      </c>
      <c r="G52" s="1361">
        <f t="shared" si="19"/>
        <v>0</v>
      </c>
      <c r="H52" s="1361">
        <f t="shared" si="19"/>
        <v>0</v>
      </c>
      <c r="I52" s="1361">
        <f t="shared" si="19"/>
        <v>0</v>
      </c>
      <c r="J52" s="1361">
        <f t="shared" si="19"/>
        <v>0</v>
      </c>
      <c r="K52" s="1361">
        <f t="shared" si="19"/>
        <v>0</v>
      </c>
      <c r="L52" s="1361">
        <f t="shared" si="19"/>
        <v>0</v>
      </c>
      <c r="M52" s="1361">
        <f t="shared" si="19"/>
        <v>0</v>
      </c>
      <c r="N52" s="1361">
        <f t="shared" si="19"/>
        <v>0</v>
      </c>
      <c r="O52" s="1361">
        <f t="shared" si="19"/>
        <v>1</v>
      </c>
      <c r="P52" s="1361">
        <f t="shared" si="19"/>
        <v>0</v>
      </c>
      <c r="Q52" s="1361">
        <f t="shared" si="19"/>
        <v>0</v>
      </c>
      <c r="R52" s="1361">
        <f t="shared" si="19"/>
        <v>0</v>
      </c>
      <c r="S52" s="1361">
        <f t="shared" si="19"/>
        <v>0</v>
      </c>
      <c r="T52" s="1361">
        <f t="shared" si="19"/>
        <v>0</v>
      </c>
      <c r="U52" s="1361">
        <f t="shared" si="19"/>
        <v>0</v>
      </c>
      <c r="V52" s="1361">
        <f t="shared" si="19"/>
        <v>0</v>
      </c>
      <c r="W52" s="1361">
        <f t="shared" si="19"/>
        <v>0</v>
      </c>
      <c r="X52" s="1361">
        <f t="shared" si="19"/>
        <v>0</v>
      </c>
      <c r="Y52" s="1361">
        <f t="shared" si="19"/>
        <v>0</v>
      </c>
      <c r="Z52" s="1361">
        <f t="shared" si="19"/>
        <v>0</v>
      </c>
      <c r="AA52" s="1361">
        <f t="shared" si="19"/>
        <v>0</v>
      </c>
      <c r="AB52" s="1361">
        <f t="shared" si="19"/>
        <v>0</v>
      </c>
      <c r="AC52" s="1361">
        <f t="shared" si="19"/>
        <v>0</v>
      </c>
      <c r="AD52" s="1361">
        <f t="shared" si="19"/>
        <v>0</v>
      </c>
      <c r="AE52" s="1361">
        <f t="shared" si="19"/>
        <v>0</v>
      </c>
      <c r="AF52" s="1361">
        <f t="shared" si="19"/>
        <v>0</v>
      </c>
      <c r="AG52" s="1361" t="e">
        <f t="shared" si="19"/>
        <v>#VALUE!</v>
      </c>
      <c r="AH52" s="1362" t="s">
        <v>1980</v>
      </c>
      <c r="AI52" s="1363">
        <f>_xlfn.AGGREGATE(9,6,C52:AG52)</f>
        <v>1</v>
      </c>
      <c r="AJ52" s="1353"/>
    </row>
    <row r="53" spans="2:38" hidden="1">
      <c r="B53" s="1360" t="s">
        <v>2109</v>
      </c>
      <c r="C53" s="1364">
        <f>IF(AND(DAY(C42)&gt;=8,DAY(C42)&lt;=14,C43="土",OR(C48="休",C48="雨")),1,0)</f>
        <v>0</v>
      </c>
      <c r="D53" s="1364">
        <f>IF(AND(DAY(D42)&gt;=8,DAY(D42)&lt;=14,D43="土",OR(D48="休",D48="雨")),1,0)</f>
        <v>0</v>
      </c>
      <c r="E53" s="1364">
        <f t="shared" ref="E53:AG53" si="20">IF(AND(DAY(E42)&gt;=8,DAY(E42)&lt;=14,E43="土",OR(E48="休",E48="雨")),1,0)</f>
        <v>0</v>
      </c>
      <c r="F53" s="1364">
        <f t="shared" si="20"/>
        <v>0</v>
      </c>
      <c r="G53" s="1364">
        <f t="shared" si="20"/>
        <v>0</v>
      </c>
      <c r="H53" s="1364">
        <f t="shared" si="20"/>
        <v>0</v>
      </c>
      <c r="I53" s="1364">
        <f t="shared" si="20"/>
        <v>0</v>
      </c>
      <c r="J53" s="1364">
        <f t="shared" si="20"/>
        <v>0</v>
      </c>
      <c r="K53" s="1364">
        <f t="shared" si="20"/>
        <v>0</v>
      </c>
      <c r="L53" s="1364">
        <f t="shared" si="20"/>
        <v>0</v>
      </c>
      <c r="M53" s="1364">
        <f t="shared" si="20"/>
        <v>0</v>
      </c>
      <c r="N53" s="1364">
        <f t="shared" si="20"/>
        <v>0</v>
      </c>
      <c r="O53" s="1364">
        <f t="shared" si="20"/>
        <v>1</v>
      </c>
      <c r="P53" s="1364">
        <f t="shared" si="20"/>
        <v>0</v>
      </c>
      <c r="Q53" s="1364">
        <f t="shared" si="20"/>
        <v>0</v>
      </c>
      <c r="R53" s="1364">
        <f t="shared" si="20"/>
        <v>0</v>
      </c>
      <c r="S53" s="1364">
        <f t="shared" si="20"/>
        <v>0</v>
      </c>
      <c r="T53" s="1364">
        <f t="shared" si="20"/>
        <v>0</v>
      </c>
      <c r="U53" s="1364">
        <f t="shared" si="20"/>
        <v>0</v>
      </c>
      <c r="V53" s="1364">
        <f t="shared" si="20"/>
        <v>0</v>
      </c>
      <c r="W53" s="1364">
        <f t="shared" si="20"/>
        <v>0</v>
      </c>
      <c r="X53" s="1364">
        <f t="shared" si="20"/>
        <v>0</v>
      </c>
      <c r="Y53" s="1364">
        <f t="shared" si="20"/>
        <v>0</v>
      </c>
      <c r="Z53" s="1364">
        <f t="shared" si="20"/>
        <v>0</v>
      </c>
      <c r="AA53" s="1364">
        <f t="shared" si="20"/>
        <v>0</v>
      </c>
      <c r="AB53" s="1364">
        <f t="shared" si="20"/>
        <v>0</v>
      </c>
      <c r="AC53" s="1364">
        <f t="shared" si="20"/>
        <v>0</v>
      </c>
      <c r="AD53" s="1364">
        <f t="shared" si="20"/>
        <v>0</v>
      </c>
      <c r="AE53" s="1364">
        <f t="shared" si="20"/>
        <v>0</v>
      </c>
      <c r="AF53" s="1364">
        <f t="shared" si="20"/>
        <v>0</v>
      </c>
      <c r="AG53" s="1364" t="e">
        <f t="shared" si="20"/>
        <v>#VALUE!</v>
      </c>
      <c r="AH53" s="1365" t="s">
        <v>1981</v>
      </c>
      <c r="AI53" s="1363">
        <f>_xlfn.AGGREGATE(9,6,C53:AG53)</f>
        <v>1</v>
      </c>
      <c r="AJ53" s="1353"/>
    </row>
    <row r="54" spans="2:38" s="1350" customFormat="1">
      <c r="B54" s="1374"/>
      <c r="C54" s="1374"/>
      <c r="D54" s="1374"/>
      <c r="E54" s="1374"/>
      <c r="F54" s="1374"/>
      <c r="G54" s="1374"/>
      <c r="H54" s="1374"/>
      <c r="I54" s="1374"/>
      <c r="J54" s="1374"/>
      <c r="K54" s="1374"/>
      <c r="L54" s="1374"/>
      <c r="M54" s="1374"/>
      <c r="N54" s="1374"/>
      <c r="O54" s="1374"/>
      <c r="P54" s="1374"/>
      <c r="Q54" s="1374"/>
      <c r="R54" s="1374"/>
      <c r="S54" s="1374"/>
      <c r="T54" s="1374"/>
      <c r="U54" s="1374"/>
      <c r="V54" s="1374"/>
      <c r="W54" s="1374"/>
      <c r="X54" s="1374"/>
      <c r="Y54" s="1374"/>
      <c r="Z54" s="1374"/>
      <c r="AA54" s="1374"/>
      <c r="AB54" s="1374"/>
      <c r="AC54" s="1374"/>
      <c r="AD54" s="1374"/>
      <c r="AE54" s="1374"/>
      <c r="AF54" s="1374"/>
      <c r="AG54" s="1374"/>
      <c r="AI54" s="1374"/>
      <c r="AL54" s="1373"/>
    </row>
    <row r="55" spans="2:38" hidden="1">
      <c r="C55" s="1317">
        <f>YEAR(C58)</f>
        <v>2025</v>
      </c>
      <c r="D55" s="1317">
        <f>MONTH(C58)</f>
        <v>10</v>
      </c>
    </row>
    <row r="56" spans="2:38">
      <c r="B56" s="1322" t="s">
        <v>1940</v>
      </c>
      <c r="C56" s="3679">
        <f>C58</f>
        <v>45931</v>
      </c>
      <c r="D56" s="3641"/>
      <c r="E56" s="3641"/>
      <c r="F56" s="3641"/>
      <c r="G56" s="3641"/>
      <c r="H56" s="3641"/>
      <c r="I56" s="3641"/>
      <c r="J56" s="3641"/>
      <c r="K56" s="3641"/>
      <c r="L56" s="3641"/>
      <c r="M56" s="3641"/>
      <c r="N56" s="3641"/>
      <c r="O56" s="3641"/>
      <c r="P56" s="3641"/>
      <c r="Q56" s="3641"/>
      <c r="R56" s="3641"/>
      <c r="S56" s="3641"/>
      <c r="T56" s="3641"/>
      <c r="U56" s="3641"/>
      <c r="V56" s="3641"/>
      <c r="W56" s="3641"/>
      <c r="X56" s="3641"/>
      <c r="Y56" s="3641"/>
      <c r="Z56" s="3641"/>
      <c r="AA56" s="3641"/>
      <c r="AB56" s="3641"/>
      <c r="AC56" s="3641"/>
      <c r="AD56" s="3641"/>
      <c r="AE56" s="3641"/>
      <c r="AF56" s="3641"/>
      <c r="AG56" s="3641"/>
      <c r="AH56" s="3641"/>
      <c r="AI56" s="3642"/>
    </row>
    <row r="57" spans="2:38" hidden="1">
      <c r="B57" s="1367"/>
      <c r="C57" s="1346">
        <f>DATE($C55,$D55,1)</f>
        <v>45931</v>
      </c>
      <c r="D57" s="1346">
        <f t="shared" ref="D57:AG57" si="21">C57+1</f>
        <v>45932</v>
      </c>
      <c r="E57" s="1346">
        <f t="shared" si="21"/>
        <v>45933</v>
      </c>
      <c r="F57" s="1346">
        <f t="shared" si="21"/>
        <v>45934</v>
      </c>
      <c r="G57" s="1346">
        <f t="shared" si="21"/>
        <v>45935</v>
      </c>
      <c r="H57" s="1346">
        <f t="shared" si="21"/>
        <v>45936</v>
      </c>
      <c r="I57" s="1346">
        <f t="shared" si="21"/>
        <v>45937</v>
      </c>
      <c r="J57" s="1346">
        <f t="shared" si="21"/>
        <v>45938</v>
      </c>
      <c r="K57" s="1346">
        <f t="shared" si="21"/>
        <v>45939</v>
      </c>
      <c r="L57" s="1346">
        <f t="shared" si="21"/>
        <v>45940</v>
      </c>
      <c r="M57" s="1346">
        <f t="shared" si="21"/>
        <v>45941</v>
      </c>
      <c r="N57" s="1346">
        <f t="shared" si="21"/>
        <v>45942</v>
      </c>
      <c r="O57" s="1346">
        <f t="shared" si="21"/>
        <v>45943</v>
      </c>
      <c r="P57" s="1346">
        <f t="shared" si="21"/>
        <v>45944</v>
      </c>
      <c r="Q57" s="1346">
        <f t="shared" si="21"/>
        <v>45945</v>
      </c>
      <c r="R57" s="1346">
        <f t="shared" si="21"/>
        <v>45946</v>
      </c>
      <c r="S57" s="1346">
        <f t="shared" si="21"/>
        <v>45947</v>
      </c>
      <c r="T57" s="1346">
        <f t="shared" si="21"/>
        <v>45948</v>
      </c>
      <c r="U57" s="1346">
        <f t="shared" si="21"/>
        <v>45949</v>
      </c>
      <c r="V57" s="1346">
        <f t="shared" si="21"/>
        <v>45950</v>
      </c>
      <c r="W57" s="1346">
        <f t="shared" si="21"/>
        <v>45951</v>
      </c>
      <c r="X57" s="1346">
        <f t="shared" si="21"/>
        <v>45952</v>
      </c>
      <c r="Y57" s="1346">
        <f t="shared" si="21"/>
        <v>45953</v>
      </c>
      <c r="Z57" s="1346">
        <f t="shared" si="21"/>
        <v>45954</v>
      </c>
      <c r="AA57" s="1346">
        <f t="shared" si="21"/>
        <v>45955</v>
      </c>
      <c r="AB57" s="1346">
        <f t="shared" si="21"/>
        <v>45956</v>
      </c>
      <c r="AC57" s="1346">
        <f t="shared" si="21"/>
        <v>45957</v>
      </c>
      <c r="AD57" s="1346">
        <f t="shared" si="21"/>
        <v>45958</v>
      </c>
      <c r="AE57" s="1346">
        <f t="shared" si="21"/>
        <v>45959</v>
      </c>
      <c r="AF57" s="1346">
        <f t="shared" si="21"/>
        <v>45960</v>
      </c>
      <c r="AG57" s="1346">
        <f t="shared" si="21"/>
        <v>45961</v>
      </c>
      <c r="AH57" s="1368"/>
      <c r="AI57" s="1369"/>
    </row>
    <row r="58" spans="2:38">
      <c r="B58" s="1370" t="s">
        <v>1944</v>
      </c>
      <c r="C58" s="1371">
        <f>IF(EDATE(C41,1)&gt;$G$5,"",EDATE(C41,1))</f>
        <v>45931</v>
      </c>
      <c r="D58" s="1346">
        <f t="shared" ref="D58:AG58" si="22">IF(D57&gt;$G$5,"",IF(C58=EOMONTH(DATE($C55,$D55,1),0),"",IF(C58="","",C58+1)))</f>
        <v>45932</v>
      </c>
      <c r="E58" s="1346">
        <f t="shared" si="22"/>
        <v>45933</v>
      </c>
      <c r="F58" s="1346">
        <f t="shared" si="22"/>
        <v>45934</v>
      </c>
      <c r="G58" s="1346">
        <f t="shared" si="22"/>
        <v>45935</v>
      </c>
      <c r="H58" s="1346">
        <f t="shared" si="22"/>
        <v>45936</v>
      </c>
      <c r="I58" s="1346">
        <f t="shared" si="22"/>
        <v>45937</v>
      </c>
      <c r="J58" s="1346">
        <f t="shared" si="22"/>
        <v>45938</v>
      </c>
      <c r="K58" s="1346">
        <f t="shared" si="22"/>
        <v>45939</v>
      </c>
      <c r="L58" s="1346">
        <f t="shared" si="22"/>
        <v>45940</v>
      </c>
      <c r="M58" s="1346">
        <f t="shared" si="22"/>
        <v>45941</v>
      </c>
      <c r="N58" s="1346">
        <f t="shared" si="22"/>
        <v>45942</v>
      </c>
      <c r="O58" s="1346">
        <f t="shared" si="22"/>
        <v>45943</v>
      </c>
      <c r="P58" s="1346">
        <f t="shared" si="22"/>
        <v>45944</v>
      </c>
      <c r="Q58" s="1346">
        <f t="shared" si="22"/>
        <v>45945</v>
      </c>
      <c r="R58" s="1346">
        <f t="shared" si="22"/>
        <v>45946</v>
      </c>
      <c r="S58" s="1346">
        <f t="shared" si="22"/>
        <v>45947</v>
      </c>
      <c r="T58" s="1346">
        <f t="shared" si="22"/>
        <v>45948</v>
      </c>
      <c r="U58" s="1346">
        <f t="shared" si="22"/>
        <v>45949</v>
      </c>
      <c r="V58" s="1346">
        <f t="shared" si="22"/>
        <v>45950</v>
      </c>
      <c r="W58" s="1346">
        <f t="shared" si="22"/>
        <v>45951</v>
      </c>
      <c r="X58" s="1346">
        <f t="shared" si="22"/>
        <v>45952</v>
      </c>
      <c r="Y58" s="1346">
        <f t="shared" si="22"/>
        <v>45953</v>
      </c>
      <c r="Z58" s="1346">
        <f t="shared" si="22"/>
        <v>45954</v>
      </c>
      <c r="AA58" s="1346">
        <f t="shared" si="22"/>
        <v>45955</v>
      </c>
      <c r="AB58" s="1346">
        <f t="shared" si="22"/>
        <v>45956</v>
      </c>
      <c r="AC58" s="1346">
        <f t="shared" si="22"/>
        <v>45957</v>
      </c>
      <c r="AD58" s="1346">
        <f t="shared" si="22"/>
        <v>45958</v>
      </c>
      <c r="AE58" s="1346">
        <f t="shared" si="22"/>
        <v>45959</v>
      </c>
      <c r="AF58" s="1346">
        <f t="shared" si="22"/>
        <v>45960</v>
      </c>
      <c r="AG58" s="1346">
        <f t="shared" si="22"/>
        <v>45961</v>
      </c>
      <c r="AH58" s="1347" t="s">
        <v>1978</v>
      </c>
      <c r="AI58" s="1348">
        <f>+COUNTIFS(C59:AG59,"土",C60:AG60,"")+COUNTIFS(C59:AG59,"日",C60:AG60,"")</f>
        <v>8</v>
      </c>
    </row>
    <row r="59" spans="2:38" s="1350" customFormat="1">
      <c r="B59" s="1372" t="s">
        <v>820</v>
      </c>
      <c r="C59" s="1349" t="str">
        <f>IFERROR(TEXT(WEEKDAY(+C58),"aaa"),"")</f>
        <v>水</v>
      </c>
      <c r="D59" s="1349" t="str">
        <f t="shared" ref="D59:AG59" si="23">IFERROR(TEXT(WEEKDAY(+D58),"aaa"),"")</f>
        <v>木</v>
      </c>
      <c r="E59" s="1349" t="str">
        <f t="shared" si="23"/>
        <v>金</v>
      </c>
      <c r="F59" s="1349" t="str">
        <f t="shared" si="23"/>
        <v>土</v>
      </c>
      <c r="G59" s="1349" t="str">
        <f t="shared" si="23"/>
        <v>日</v>
      </c>
      <c r="H59" s="1349" t="str">
        <f t="shared" si="23"/>
        <v>月</v>
      </c>
      <c r="I59" s="1349" t="str">
        <f t="shared" si="23"/>
        <v>火</v>
      </c>
      <c r="J59" s="1349" t="str">
        <f t="shared" si="23"/>
        <v>水</v>
      </c>
      <c r="K59" s="1349" t="str">
        <f t="shared" si="23"/>
        <v>木</v>
      </c>
      <c r="L59" s="1349" t="str">
        <f t="shared" si="23"/>
        <v>金</v>
      </c>
      <c r="M59" s="1349" t="str">
        <f t="shared" si="23"/>
        <v>土</v>
      </c>
      <c r="N59" s="1349" t="str">
        <f t="shared" si="23"/>
        <v>日</v>
      </c>
      <c r="O59" s="1349" t="str">
        <f t="shared" si="23"/>
        <v>月</v>
      </c>
      <c r="P59" s="1349" t="str">
        <f t="shared" si="23"/>
        <v>火</v>
      </c>
      <c r="Q59" s="1349" t="str">
        <f t="shared" si="23"/>
        <v>水</v>
      </c>
      <c r="R59" s="1349" t="str">
        <f t="shared" si="23"/>
        <v>木</v>
      </c>
      <c r="S59" s="1349" t="str">
        <f t="shared" si="23"/>
        <v>金</v>
      </c>
      <c r="T59" s="1349" t="str">
        <f t="shared" si="23"/>
        <v>土</v>
      </c>
      <c r="U59" s="1349" t="str">
        <f t="shared" si="23"/>
        <v>日</v>
      </c>
      <c r="V59" s="1349" t="str">
        <f t="shared" si="23"/>
        <v>月</v>
      </c>
      <c r="W59" s="1349" t="str">
        <f t="shared" si="23"/>
        <v>火</v>
      </c>
      <c r="X59" s="1349" t="str">
        <f t="shared" si="23"/>
        <v>水</v>
      </c>
      <c r="Y59" s="1349" t="str">
        <f t="shared" si="23"/>
        <v>木</v>
      </c>
      <c r="Z59" s="1349" t="str">
        <f t="shared" si="23"/>
        <v>金</v>
      </c>
      <c r="AA59" s="1349" t="str">
        <f t="shared" si="23"/>
        <v>土</v>
      </c>
      <c r="AB59" s="1349" t="str">
        <f t="shared" si="23"/>
        <v>日</v>
      </c>
      <c r="AC59" s="1349" t="str">
        <f t="shared" si="23"/>
        <v>月</v>
      </c>
      <c r="AD59" s="1349" t="str">
        <f t="shared" si="23"/>
        <v>火</v>
      </c>
      <c r="AE59" s="1349" t="str">
        <f t="shared" si="23"/>
        <v>水</v>
      </c>
      <c r="AF59" s="1349" t="str">
        <f t="shared" si="23"/>
        <v>木</v>
      </c>
      <c r="AG59" s="1349" t="str">
        <f t="shared" si="23"/>
        <v>金</v>
      </c>
      <c r="AH59" s="1347" t="s">
        <v>1979</v>
      </c>
      <c r="AI59" s="1348">
        <f>+COUNTIF(C60:AG60,"夏休")+COUNTIF(C60:AG60,"冬休")+COUNTIF(C60:AG60,"中止")</f>
        <v>3</v>
      </c>
      <c r="AL59" s="1373"/>
    </row>
    <row r="60" spans="2:38" s="1350" customFormat="1" ht="13.5" customHeight="1">
      <c r="B60" s="3643" t="s">
        <v>1948</v>
      </c>
      <c r="C60" s="3645"/>
      <c r="D60" s="3640"/>
      <c r="E60" s="3640"/>
      <c r="F60" s="3640"/>
      <c r="G60" s="3640"/>
      <c r="H60" s="3640"/>
      <c r="I60" s="3640"/>
      <c r="J60" s="3640"/>
      <c r="K60" s="3640"/>
      <c r="L60" s="3640"/>
      <c r="M60" s="3640"/>
      <c r="N60" s="3640"/>
      <c r="O60" s="3640" t="s">
        <v>847</v>
      </c>
      <c r="P60" s="3640" t="s">
        <v>847</v>
      </c>
      <c r="Q60" s="3640" t="s">
        <v>847</v>
      </c>
      <c r="R60" s="3640"/>
      <c r="S60" s="3640"/>
      <c r="T60" s="3640"/>
      <c r="U60" s="3640"/>
      <c r="V60" s="3640"/>
      <c r="W60" s="3640"/>
      <c r="X60" s="3640"/>
      <c r="Y60" s="3640"/>
      <c r="Z60" s="3689"/>
      <c r="AA60" s="3689"/>
      <c r="AB60" s="3640"/>
      <c r="AC60" s="3640"/>
      <c r="AD60" s="3640"/>
      <c r="AE60" s="3640"/>
      <c r="AF60" s="3640"/>
      <c r="AG60" s="3667"/>
      <c r="AH60" s="1351" t="s">
        <v>821</v>
      </c>
      <c r="AI60" s="1352">
        <f>COUNT(C58:AG58)-AI59</f>
        <v>28</v>
      </c>
      <c r="AL60" s="1373"/>
    </row>
    <row r="61" spans="2:38" s="1350" customFormat="1" ht="13.5" customHeight="1">
      <c r="B61" s="3644"/>
      <c r="C61" s="3645"/>
      <c r="D61" s="3640"/>
      <c r="E61" s="3640"/>
      <c r="F61" s="3640"/>
      <c r="G61" s="3640"/>
      <c r="H61" s="3640"/>
      <c r="I61" s="3640"/>
      <c r="J61" s="3640"/>
      <c r="K61" s="3640"/>
      <c r="L61" s="3640"/>
      <c r="M61" s="3640"/>
      <c r="N61" s="3640"/>
      <c r="O61" s="3640"/>
      <c r="P61" s="3640"/>
      <c r="Q61" s="3640"/>
      <c r="R61" s="3640"/>
      <c r="S61" s="3640"/>
      <c r="T61" s="3640"/>
      <c r="U61" s="3640"/>
      <c r="V61" s="3640"/>
      <c r="W61" s="3640"/>
      <c r="X61" s="3640"/>
      <c r="Y61" s="3640"/>
      <c r="Z61" s="3690"/>
      <c r="AA61" s="3690"/>
      <c r="AB61" s="3640"/>
      <c r="AC61" s="3640"/>
      <c r="AD61" s="3640"/>
      <c r="AE61" s="3640"/>
      <c r="AF61" s="3640"/>
      <c r="AG61" s="3667"/>
      <c r="AH61" s="1351" t="s">
        <v>822</v>
      </c>
      <c r="AI61" s="1352">
        <f>+COUNTIF(C62:AG63,"休")</f>
        <v>10</v>
      </c>
      <c r="AJ61" s="1353" t="str">
        <f>IF(AI62&gt;0.285,"",IF(AI61&lt;AI58,"←計画日数が足りません",""))</f>
        <v/>
      </c>
      <c r="AL61" s="1373"/>
    </row>
    <row r="62" spans="2:38" s="1350" customFormat="1" ht="13.5" customHeight="1">
      <c r="B62" s="3668" t="s">
        <v>815</v>
      </c>
      <c r="C62" s="3669"/>
      <c r="D62" s="3666" t="s">
        <v>838</v>
      </c>
      <c r="E62" s="3666" t="s">
        <v>838</v>
      </c>
      <c r="F62" s="3666"/>
      <c r="G62" s="3666"/>
      <c r="H62" s="3670"/>
      <c r="I62" s="3666"/>
      <c r="J62" s="3666"/>
      <c r="K62" s="3666" t="s">
        <v>838</v>
      </c>
      <c r="L62" s="3666" t="s">
        <v>838</v>
      </c>
      <c r="M62" s="3666"/>
      <c r="N62" s="3666"/>
      <c r="O62" s="3670"/>
      <c r="P62" s="3666"/>
      <c r="Q62" s="3666"/>
      <c r="R62" s="3666" t="s">
        <v>838</v>
      </c>
      <c r="S62" s="3666" t="s">
        <v>838</v>
      </c>
      <c r="T62" s="3666"/>
      <c r="U62" s="3666"/>
      <c r="V62" s="3670"/>
      <c r="W62" s="3666"/>
      <c r="X62" s="3666"/>
      <c r="Y62" s="3666" t="s">
        <v>838</v>
      </c>
      <c r="Z62" s="3666" t="s">
        <v>838</v>
      </c>
      <c r="AA62" s="3666"/>
      <c r="AB62" s="3666"/>
      <c r="AC62" s="3670"/>
      <c r="AD62" s="3666"/>
      <c r="AE62" s="3666"/>
      <c r="AF62" s="3666" t="s">
        <v>838</v>
      </c>
      <c r="AG62" s="3672" t="s">
        <v>838</v>
      </c>
      <c r="AH62" s="1351" t="s">
        <v>823</v>
      </c>
      <c r="AI62" s="1354">
        <f>+AI61/AI60</f>
        <v>0.35714285714285715</v>
      </c>
      <c r="AL62" s="1373"/>
    </row>
    <row r="63" spans="2:38" s="1350" customFormat="1">
      <c r="B63" s="3668"/>
      <c r="C63" s="3669"/>
      <c r="D63" s="3666"/>
      <c r="E63" s="3666"/>
      <c r="F63" s="3666"/>
      <c r="G63" s="3666"/>
      <c r="H63" s="3670"/>
      <c r="I63" s="3666"/>
      <c r="J63" s="3666"/>
      <c r="K63" s="3666"/>
      <c r="L63" s="3666"/>
      <c r="M63" s="3666"/>
      <c r="N63" s="3666"/>
      <c r="O63" s="3670"/>
      <c r="P63" s="3666"/>
      <c r="Q63" s="3666"/>
      <c r="R63" s="3666"/>
      <c r="S63" s="3666"/>
      <c r="T63" s="3666"/>
      <c r="U63" s="3666"/>
      <c r="V63" s="3670"/>
      <c r="W63" s="3666"/>
      <c r="X63" s="3666"/>
      <c r="Y63" s="3666"/>
      <c r="Z63" s="3666"/>
      <c r="AA63" s="3666"/>
      <c r="AB63" s="3666"/>
      <c r="AC63" s="3670"/>
      <c r="AD63" s="3666"/>
      <c r="AE63" s="3666"/>
      <c r="AF63" s="3666"/>
      <c r="AG63" s="3672"/>
      <c r="AH63" s="1351" t="s">
        <v>812</v>
      </c>
      <c r="AI63" s="1352">
        <f>+COUNTA(C64:AG65)</f>
        <v>10</v>
      </c>
      <c r="AL63" s="1373"/>
    </row>
    <row r="64" spans="2:38" s="1350" customFormat="1">
      <c r="B64" s="3673" t="s">
        <v>817</v>
      </c>
      <c r="C64" s="3675"/>
      <c r="D64" s="3670" t="s">
        <v>838</v>
      </c>
      <c r="E64" s="3670" t="s">
        <v>838</v>
      </c>
      <c r="F64" s="3670"/>
      <c r="G64" s="3670"/>
      <c r="H64" s="3681"/>
      <c r="I64" s="3670"/>
      <c r="J64" s="3670"/>
      <c r="K64" s="3670" t="s">
        <v>838</v>
      </c>
      <c r="L64" s="3670" t="s">
        <v>838</v>
      </c>
      <c r="M64" s="3670"/>
      <c r="N64" s="3670"/>
      <c r="O64" s="3681"/>
      <c r="P64" s="3670"/>
      <c r="Q64" s="3670"/>
      <c r="R64" s="3670" t="s">
        <v>838</v>
      </c>
      <c r="S64" s="3670" t="s">
        <v>838</v>
      </c>
      <c r="T64" s="3670"/>
      <c r="U64" s="3670"/>
      <c r="V64" s="3681"/>
      <c r="W64" s="3670"/>
      <c r="X64" s="3670"/>
      <c r="Y64" s="3670" t="s">
        <v>838</v>
      </c>
      <c r="Z64" s="3670" t="s">
        <v>838</v>
      </c>
      <c r="AA64" s="3670"/>
      <c r="AB64" s="3670"/>
      <c r="AC64" s="3681"/>
      <c r="AD64" s="3670"/>
      <c r="AE64" s="3670"/>
      <c r="AF64" s="3670" t="s">
        <v>838</v>
      </c>
      <c r="AG64" s="3677" t="s">
        <v>838</v>
      </c>
      <c r="AH64" s="1355" t="s">
        <v>824</v>
      </c>
      <c r="AI64" s="1356">
        <f>+AI63/AI60</f>
        <v>0.35714285714285715</v>
      </c>
      <c r="AL64" s="1338">
        <f>+COUNTIF(C62:AG63,"休")</f>
        <v>10</v>
      </c>
    </row>
    <row r="65" spans="2:38" s="1350" customFormat="1">
      <c r="B65" s="3674"/>
      <c r="C65" s="3676"/>
      <c r="D65" s="3671"/>
      <c r="E65" s="3671"/>
      <c r="F65" s="3671"/>
      <c r="G65" s="3671"/>
      <c r="H65" s="3671"/>
      <c r="I65" s="3671"/>
      <c r="J65" s="3671"/>
      <c r="K65" s="3671"/>
      <c r="L65" s="3671"/>
      <c r="M65" s="3671"/>
      <c r="N65" s="3671"/>
      <c r="O65" s="3671"/>
      <c r="P65" s="3671"/>
      <c r="Q65" s="3671"/>
      <c r="R65" s="3671"/>
      <c r="S65" s="3671"/>
      <c r="T65" s="3671"/>
      <c r="U65" s="3671"/>
      <c r="V65" s="3671"/>
      <c r="W65" s="3671"/>
      <c r="X65" s="3671"/>
      <c r="Y65" s="3671"/>
      <c r="Z65" s="3671"/>
      <c r="AA65" s="3671"/>
      <c r="AB65" s="3671"/>
      <c r="AC65" s="3671"/>
      <c r="AD65" s="3671"/>
      <c r="AE65" s="3671"/>
      <c r="AF65" s="3671"/>
      <c r="AG65" s="3678"/>
      <c r="AH65" s="1357" t="s">
        <v>1952</v>
      </c>
      <c r="AI65" s="1358" t="str">
        <f>IF(7&gt;AI60,"対象外",IF(AI63&gt;=AI58,"OK","NG"))</f>
        <v>OK</v>
      </c>
      <c r="AJ65" s="1353" t="str">
        <f>IF(AI65="対象外","←７日間に満たない期間は達成判定の対象外",IF(AI65="NG","←月単位未達成","←月単位達成"))</f>
        <v>←月単位達成</v>
      </c>
      <c r="AL65" s="1359" t="str">
        <f>IF(7&gt;AI60,"対象外",IF(AL64&gt;=AI58,"OK","NG"))</f>
        <v>OK</v>
      </c>
    </row>
    <row r="66" spans="2:38" ht="13.5" hidden="1" customHeight="1">
      <c r="B66" s="1360" t="s">
        <v>2106</v>
      </c>
      <c r="C66" s="1361">
        <f t="shared" ref="C66:AG66" si="24">IF(AND(DAY(C58)&gt;=22,DAY(C58)&lt;=28,C59="土"),1,0)</f>
        <v>0</v>
      </c>
      <c r="D66" s="1361">
        <f t="shared" si="24"/>
        <v>0</v>
      </c>
      <c r="E66" s="1361">
        <f t="shared" si="24"/>
        <v>0</v>
      </c>
      <c r="F66" s="1361">
        <f t="shared" si="24"/>
        <v>0</v>
      </c>
      <c r="G66" s="1361">
        <f t="shared" si="24"/>
        <v>0</v>
      </c>
      <c r="H66" s="1361">
        <f t="shared" si="24"/>
        <v>0</v>
      </c>
      <c r="I66" s="1361">
        <f t="shared" si="24"/>
        <v>0</v>
      </c>
      <c r="J66" s="1361">
        <f t="shared" si="24"/>
        <v>0</v>
      </c>
      <c r="K66" s="1361">
        <f t="shared" si="24"/>
        <v>0</v>
      </c>
      <c r="L66" s="1361">
        <f t="shared" si="24"/>
        <v>0</v>
      </c>
      <c r="M66" s="1361">
        <f t="shared" si="24"/>
        <v>0</v>
      </c>
      <c r="N66" s="1361">
        <f t="shared" si="24"/>
        <v>0</v>
      </c>
      <c r="O66" s="1361">
        <f t="shared" si="24"/>
        <v>0</v>
      </c>
      <c r="P66" s="1361">
        <f t="shared" si="24"/>
        <v>0</v>
      </c>
      <c r="Q66" s="1361">
        <f t="shared" si="24"/>
        <v>0</v>
      </c>
      <c r="R66" s="1361">
        <f t="shared" si="24"/>
        <v>0</v>
      </c>
      <c r="S66" s="1361">
        <f t="shared" si="24"/>
        <v>0</v>
      </c>
      <c r="T66" s="1361">
        <f t="shared" si="24"/>
        <v>0</v>
      </c>
      <c r="U66" s="1361">
        <f t="shared" si="24"/>
        <v>0</v>
      </c>
      <c r="V66" s="1361">
        <f t="shared" si="24"/>
        <v>0</v>
      </c>
      <c r="W66" s="1361">
        <f t="shared" si="24"/>
        <v>0</v>
      </c>
      <c r="X66" s="1361">
        <f t="shared" si="24"/>
        <v>0</v>
      </c>
      <c r="Y66" s="1361">
        <f t="shared" si="24"/>
        <v>0</v>
      </c>
      <c r="Z66" s="1361">
        <f t="shared" si="24"/>
        <v>0</v>
      </c>
      <c r="AA66" s="1361">
        <f t="shared" si="24"/>
        <v>1</v>
      </c>
      <c r="AB66" s="1361">
        <f t="shared" si="24"/>
        <v>0</v>
      </c>
      <c r="AC66" s="1361">
        <f t="shared" si="24"/>
        <v>0</v>
      </c>
      <c r="AD66" s="1361">
        <f t="shared" si="24"/>
        <v>0</v>
      </c>
      <c r="AE66" s="1361">
        <f t="shared" si="24"/>
        <v>0</v>
      </c>
      <c r="AF66" s="1361">
        <f t="shared" si="24"/>
        <v>0</v>
      </c>
      <c r="AG66" s="1361">
        <f t="shared" si="24"/>
        <v>0</v>
      </c>
      <c r="AH66" s="1362" t="s">
        <v>1980</v>
      </c>
      <c r="AI66" s="1363">
        <f>_xlfn.AGGREGATE(9,6,C66:AG66)</f>
        <v>1</v>
      </c>
      <c r="AJ66" s="1353"/>
    </row>
    <row r="67" spans="2:38" ht="13.5" hidden="1" customHeight="1">
      <c r="B67" s="1360" t="s">
        <v>2107</v>
      </c>
      <c r="C67" s="1364">
        <f t="shared" ref="C67:AG67" si="25">IF(AND(DAY(C58)&gt;=22,DAY(C58)&lt;=28,C59="土",OR(C64="休",C64="雨")),1,0)</f>
        <v>0</v>
      </c>
      <c r="D67" s="1364">
        <f t="shared" si="25"/>
        <v>0</v>
      </c>
      <c r="E67" s="1364">
        <f t="shared" si="25"/>
        <v>0</v>
      </c>
      <c r="F67" s="1364">
        <f t="shared" si="25"/>
        <v>0</v>
      </c>
      <c r="G67" s="1364">
        <f t="shared" si="25"/>
        <v>0</v>
      </c>
      <c r="H67" s="1364">
        <f t="shared" si="25"/>
        <v>0</v>
      </c>
      <c r="I67" s="1364">
        <f t="shared" si="25"/>
        <v>0</v>
      </c>
      <c r="J67" s="1364">
        <f t="shared" si="25"/>
        <v>0</v>
      </c>
      <c r="K67" s="1364">
        <f t="shared" si="25"/>
        <v>0</v>
      </c>
      <c r="L67" s="1364">
        <f t="shared" si="25"/>
        <v>0</v>
      </c>
      <c r="M67" s="1364">
        <f t="shared" si="25"/>
        <v>0</v>
      </c>
      <c r="N67" s="1364">
        <f t="shared" si="25"/>
        <v>0</v>
      </c>
      <c r="O67" s="1364">
        <f t="shared" si="25"/>
        <v>0</v>
      </c>
      <c r="P67" s="1364">
        <f t="shared" si="25"/>
        <v>0</v>
      </c>
      <c r="Q67" s="1364">
        <f t="shared" si="25"/>
        <v>0</v>
      </c>
      <c r="R67" s="1364">
        <f t="shared" si="25"/>
        <v>0</v>
      </c>
      <c r="S67" s="1364">
        <f t="shared" si="25"/>
        <v>0</v>
      </c>
      <c r="T67" s="1364">
        <f t="shared" si="25"/>
        <v>0</v>
      </c>
      <c r="U67" s="1364">
        <f t="shared" si="25"/>
        <v>0</v>
      </c>
      <c r="V67" s="1364">
        <f t="shared" si="25"/>
        <v>0</v>
      </c>
      <c r="W67" s="1364">
        <f t="shared" si="25"/>
        <v>0</v>
      </c>
      <c r="X67" s="1364">
        <f t="shared" si="25"/>
        <v>0</v>
      </c>
      <c r="Y67" s="1364">
        <f t="shared" si="25"/>
        <v>0</v>
      </c>
      <c r="Z67" s="1364">
        <f t="shared" si="25"/>
        <v>0</v>
      </c>
      <c r="AA67" s="1364">
        <f t="shared" si="25"/>
        <v>0</v>
      </c>
      <c r="AB67" s="1364">
        <f t="shared" si="25"/>
        <v>0</v>
      </c>
      <c r="AC67" s="1364">
        <f t="shared" si="25"/>
        <v>0</v>
      </c>
      <c r="AD67" s="1364">
        <f t="shared" si="25"/>
        <v>0</v>
      </c>
      <c r="AE67" s="1364">
        <f t="shared" si="25"/>
        <v>0</v>
      </c>
      <c r="AF67" s="1364">
        <f t="shared" si="25"/>
        <v>0</v>
      </c>
      <c r="AG67" s="1364">
        <f t="shared" si="25"/>
        <v>0</v>
      </c>
      <c r="AH67" s="1365" t="s">
        <v>1981</v>
      </c>
      <c r="AI67" s="1363">
        <f>_xlfn.AGGREGATE(9,6,C67:AG67)</f>
        <v>0</v>
      </c>
      <c r="AJ67" s="1353"/>
    </row>
    <row r="68" spans="2:38" hidden="1">
      <c r="B68" s="1360" t="s">
        <v>2108</v>
      </c>
      <c r="C68" s="1361">
        <f>IF(AND(DAY(C58)&gt;=8,DAY(C58)&lt;=14,C59="土"),1,0)</f>
        <v>0</v>
      </c>
      <c r="D68" s="1361">
        <f>IF(AND(DAY(D58)&gt;=8,DAY(D58)&lt;=14,D59="土"),1,0)</f>
        <v>0</v>
      </c>
      <c r="E68" s="1361">
        <f t="shared" ref="E68:AG68" si="26">IF(AND(DAY(E58)&gt;=8,DAY(E58)&lt;=14,E59="土"),1,0)</f>
        <v>0</v>
      </c>
      <c r="F68" s="1361">
        <f t="shared" si="26"/>
        <v>0</v>
      </c>
      <c r="G68" s="1361">
        <f t="shared" si="26"/>
        <v>0</v>
      </c>
      <c r="H68" s="1361">
        <f t="shared" si="26"/>
        <v>0</v>
      </c>
      <c r="I68" s="1361">
        <f t="shared" si="26"/>
        <v>0</v>
      </c>
      <c r="J68" s="1361">
        <f t="shared" si="26"/>
        <v>0</v>
      </c>
      <c r="K68" s="1361">
        <f t="shared" si="26"/>
        <v>0</v>
      </c>
      <c r="L68" s="1361">
        <f t="shared" si="26"/>
        <v>0</v>
      </c>
      <c r="M68" s="1361">
        <f t="shared" si="26"/>
        <v>1</v>
      </c>
      <c r="N68" s="1361">
        <f t="shared" si="26"/>
        <v>0</v>
      </c>
      <c r="O68" s="1361">
        <f t="shared" si="26"/>
        <v>0</v>
      </c>
      <c r="P68" s="1361">
        <f t="shared" si="26"/>
        <v>0</v>
      </c>
      <c r="Q68" s="1361">
        <f t="shared" si="26"/>
        <v>0</v>
      </c>
      <c r="R68" s="1361">
        <f t="shared" si="26"/>
        <v>0</v>
      </c>
      <c r="S68" s="1361">
        <f t="shared" si="26"/>
        <v>0</v>
      </c>
      <c r="T68" s="1361">
        <f t="shared" si="26"/>
        <v>0</v>
      </c>
      <c r="U68" s="1361">
        <f t="shared" si="26"/>
        <v>0</v>
      </c>
      <c r="V68" s="1361">
        <f t="shared" si="26"/>
        <v>0</v>
      </c>
      <c r="W68" s="1361">
        <f t="shared" si="26"/>
        <v>0</v>
      </c>
      <c r="X68" s="1361">
        <f t="shared" si="26"/>
        <v>0</v>
      </c>
      <c r="Y68" s="1361">
        <f t="shared" si="26"/>
        <v>0</v>
      </c>
      <c r="Z68" s="1361">
        <f t="shared" si="26"/>
        <v>0</v>
      </c>
      <c r="AA68" s="1361">
        <f t="shared" si="26"/>
        <v>0</v>
      </c>
      <c r="AB68" s="1361">
        <f t="shared" si="26"/>
        <v>0</v>
      </c>
      <c r="AC68" s="1361">
        <f t="shared" si="26"/>
        <v>0</v>
      </c>
      <c r="AD68" s="1361">
        <f t="shared" si="26"/>
        <v>0</v>
      </c>
      <c r="AE68" s="1361">
        <f t="shared" si="26"/>
        <v>0</v>
      </c>
      <c r="AF68" s="1361">
        <f t="shared" si="26"/>
        <v>0</v>
      </c>
      <c r="AG68" s="1361">
        <f t="shared" si="26"/>
        <v>0</v>
      </c>
      <c r="AH68" s="1362" t="s">
        <v>1980</v>
      </c>
      <c r="AI68" s="1363">
        <f>_xlfn.AGGREGATE(9,6,C68:AG68)</f>
        <v>1</v>
      </c>
      <c r="AJ68" s="1353"/>
    </row>
    <row r="69" spans="2:38" hidden="1">
      <c r="B69" s="1360" t="s">
        <v>2109</v>
      </c>
      <c r="C69" s="1364">
        <f>IF(AND(DAY(C58)&gt;=8,DAY(C58)&lt;=14,C59="土",OR(C64="休",C64="雨")),1,0)</f>
        <v>0</v>
      </c>
      <c r="D69" s="1364">
        <f>IF(AND(DAY(D58)&gt;=8,DAY(D58)&lt;=14,D59="土",OR(D64="休",D64="雨")),1,0)</f>
        <v>0</v>
      </c>
      <c r="E69" s="1364">
        <f t="shared" ref="E69:AG69" si="27">IF(AND(DAY(E58)&gt;=8,DAY(E58)&lt;=14,E59="土",OR(E64="休",E64="雨")),1,0)</f>
        <v>0</v>
      </c>
      <c r="F69" s="1364">
        <f t="shared" si="27"/>
        <v>0</v>
      </c>
      <c r="G69" s="1364">
        <f t="shared" si="27"/>
        <v>0</v>
      </c>
      <c r="H69" s="1364">
        <f t="shared" si="27"/>
        <v>0</v>
      </c>
      <c r="I69" s="1364">
        <f t="shared" si="27"/>
        <v>0</v>
      </c>
      <c r="J69" s="1364">
        <f t="shared" si="27"/>
        <v>0</v>
      </c>
      <c r="K69" s="1364">
        <f t="shared" si="27"/>
        <v>0</v>
      </c>
      <c r="L69" s="1364">
        <f t="shared" si="27"/>
        <v>0</v>
      </c>
      <c r="M69" s="1364">
        <f t="shared" si="27"/>
        <v>0</v>
      </c>
      <c r="N69" s="1364">
        <f t="shared" si="27"/>
        <v>0</v>
      </c>
      <c r="O69" s="1364">
        <f t="shared" si="27"/>
        <v>0</v>
      </c>
      <c r="P69" s="1364">
        <f t="shared" si="27"/>
        <v>0</v>
      </c>
      <c r="Q69" s="1364">
        <f t="shared" si="27"/>
        <v>0</v>
      </c>
      <c r="R69" s="1364">
        <f t="shared" si="27"/>
        <v>0</v>
      </c>
      <c r="S69" s="1364">
        <f t="shared" si="27"/>
        <v>0</v>
      </c>
      <c r="T69" s="1364">
        <f t="shared" si="27"/>
        <v>0</v>
      </c>
      <c r="U69" s="1364">
        <f t="shared" si="27"/>
        <v>0</v>
      </c>
      <c r="V69" s="1364">
        <f t="shared" si="27"/>
        <v>0</v>
      </c>
      <c r="W69" s="1364">
        <f t="shared" si="27"/>
        <v>0</v>
      </c>
      <c r="X69" s="1364">
        <f t="shared" si="27"/>
        <v>0</v>
      </c>
      <c r="Y69" s="1364">
        <f t="shared" si="27"/>
        <v>0</v>
      </c>
      <c r="Z69" s="1364">
        <f t="shared" si="27"/>
        <v>0</v>
      </c>
      <c r="AA69" s="1364">
        <f t="shared" si="27"/>
        <v>0</v>
      </c>
      <c r="AB69" s="1364">
        <f t="shared" si="27"/>
        <v>0</v>
      </c>
      <c r="AC69" s="1364">
        <f t="shared" si="27"/>
        <v>0</v>
      </c>
      <c r="AD69" s="1364">
        <f t="shared" si="27"/>
        <v>0</v>
      </c>
      <c r="AE69" s="1364">
        <f t="shared" si="27"/>
        <v>0</v>
      </c>
      <c r="AF69" s="1364">
        <f t="shared" si="27"/>
        <v>0</v>
      </c>
      <c r="AG69" s="1364">
        <f t="shared" si="27"/>
        <v>0</v>
      </c>
      <c r="AH69" s="1365" t="s">
        <v>1981</v>
      </c>
      <c r="AI69" s="1363">
        <f>_xlfn.AGGREGATE(9,6,C69:AG69)</f>
        <v>0</v>
      </c>
      <c r="AJ69" s="1353"/>
    </row>
    <row r="70" spans="2:38" s="1350" customFormat="1">
      <c r="B70" s="1374"/>
      <c r="C70" s="1374"/>
      <c r="D70" s="1374"/>
      <c r="E70" s="1374"/>
      <c r="F70" s="1374"/>
      <c r="G70" s="1374"/>
      <c r="H70" s="1374"/>
      <c r="I70" s="1374"/>
      <c r="J70" s="1374"/>
      <c r="K70" s="1374"/>
      <c r="L70" s="1374"/>
      <c r="M70" s="1374"/>
      <c r="N70" s="1374"/>
      <c r="O70" s="1374"/>
      <c r="P70" s="1374"/>
      <c r="Q70" s="1374"/>
      <c r="R70" s="1374"/>
      <c r="S70" s="1374"/>
      <c r="T70" s="1374"/>
      <c r="U70" s="1374"/>
      <c r="V70" s="1374"/>
      <c r="W70" s="1374"/>
      <c r="X70" s="1374"/>
      <c r="Y70" s="1374"/>
      <c r="Z70" s="1374"/>
      <c r="AA70" s="1374"/>
      <c r="AB70" s="1374"/>
      <c r="AC70" s="1374"/>
      <c r="AD70" s="1374"/>
      <c r="AE70" s="1374"/>
      <c r="AF70" s="1374"/>
      <c r="AG70" s="1374"/>
      <c r="AI70" s="1374"/>
      <c r="AL70" s="1373"/>
    </row>
    <row r="71" spans="2:38" hidden="1">
      <c r="C71" s="1317">
        <f>YEAR(C74)</f>
        <v>2025</v>
      </c>
      <c r="D71" s="1317">
        <f>MONTH(C74)</f>
        <v>11</v>
      </c>
    </row>
    <row r="72" spans="2:38">
      <c r="B72" s="1322" t="s">
        <v>1940</v>
      </c>
      <c r="C72" s="3679">
        <f>C74</f>
        <v>45962</v>
      </c>
      <c r="D72" s="3641"/>
      <c r="E72" s="3641"/>
      <c r="F72" s="3641"/>
      <c r="G72" s="3641"/>
      <c r="H72" s="3641"/>
      <c r="I72" s="3641"/>
      <c r="J72" s="3641"/>
      <c r="K72" s="3641"/>
      <c r="L72" s="3641"/>
      <c r="M72" s="3641"/>
      <c r="N72" s="3641"/>
      <c r="O72" s="3641"/>
      <c r="P72" s="3641"/>
      <c r="Q72" s="3641"/>
      <c r="R72" s="3641"/>
      <c r="S72" s="3641"/>
      <c r="T72" s="3641"/>
      <c r="U72" s="3641"/>
      <c r="V72" s="3641"/>
      <c r="W72" s="3641"/>
      <c r="X72" s="3641"/>
      <c r="Y72" s="3641"/>
      <c r="Z72" s="3641"/>
      <c r="AA72" s="3641"/>
      <c r="AB72" s="3641"/>
      <c r="AC72" s="3641"/>
      <c r="AD72" s="3641"/>
      <c r="AE72" s="3641"/>
      <c r="AF72" s="3641"/>
      <c r="AG72" s="3641"/>
      <c r="AH72" s="3641"/>
      <c r="AI72" s="3642"/>
    </row>
    <row r="73" spans="2:38" hidden="1">
      <c r="B73" s="1367"/>
      <c r="C73" s="1346">
        <f>DATE($C71,$D71,1)</f>
        <v>45962</v>
      </c>
      <c r="D73" s="1346">
        <f t="shared" ref="D73:AG73" si="28">C73+1</f>
        <v>45963</v>
      </c>
      <c r="E73" s="1346">
        <f t="shared" si="28"/>
        <v>45964</v>
      </c>
      <c r="F73" s="1346">
        <f t="shared" si="28"/>
        <v>45965</v>
      </c>
      <c r="G73" s="1346">
        <f t="shared" si="28"/>
        <v>45966</v>
      </c>
      <c r="H73" s="1346">
        <f t="shared" si="28"/>
        <v>45967</v>
      </c>
      <c r="I73" s="1346">
        <f t="shared" si="28"/>
        <v>45968</v>
      </c>
      <c r="J73" s="1346">
        <f t="shared" si="28"/>
        <v>45969</v>
      </c>
      <c r="K73" s="1346">
        <f t="shared" si="28"/>
        <v>45970</v>
      </c>
      <c r="L73" s="1346">
        <f t="shared" si="28"/>
        <v>45971</v>
      </c>
      <c r="M73" s="1346">
        <f t="shared" si="28"/>
        <v>45972</v>
      </c>
      <c r="N73" s="1346">
        <f t="shared" si="28"/>
        <v>45973</v>
      </c>
      <c r="O73" s="1346">
        <f t="shared" si="28"/>
        <v>45974</v>
      </c>
      <c r="P73" s="1346">
        <f t="shared" si="28"/>
        <v>45975</v>
      </c>
      <c r="Q73" s="1346">
        <f t="shared" si="28"/>
        <v>45976</v>
      </c>
      <c r="R73" s="1346">
        <f t="shared" si="28"/>
        <v>45977</v>
      </c>
      <c r="S73" s="1346">
        <f t="shared" si="28"/>
        <v>45978</v>
      </c>
      <c r="T73" s="1346">
        <f t="shared" si="28"/>
        <v>45979</v>
      </c>
      <c r="U73" s="1346">
        <f t="shared" si="28"/>
        <v>45980</v>
      </c>
      <c r="V73" s="1346">
        <f t="shared" si="28"/>
        <v>45981</v>
      </c>
      <c r="W73" s="1346">
        <f t="shared" si="28"/>
        <v>45982</v>
      </c>
      <c r="X73" s="1346">
        <f t="shared" si="28"/>
        <v>45983</v>
      </c>
      <c r="Y73" s="1346">
        <f t="shared" si="28"/>
        <v>45984</v>
      </c>
      <c r="Z73" s="1346">
        <f t="shared" si="28"/>
        <v>45985</v>
      </c>
      <c r="AA73" s="1346">
        <f t="shared" si="28"/>
        <v>45986</v>
      </c>
      <c r="AB73" s="1346">
        <f t="shared" si="28"/>
        <v>45987</v>
      </c>
      <c r="AC73" s="1346">
        <f t="shared" si="28"/>
        <v>45988</v>
      </c>
      <c r="AD73" s="1346">
        <f t="shared" si="28"/>
        <v>45989</v>
      </c>
      <c r="AE73" s="1346">
        <f t="shared" si="28"/>
        <v>45990</v>
      </c>
      <c r="AF73" s="1346">
        <f t="shared" si="28"/>
        <v>45991</v>
      </c>
      <c r="AG73" s="1346">
        <f t="shared" si="28"/>
        <v>45992</v>
      </c>
      <c r="AH73" s="1368"/>
      <c r="AI73" s="1369"/>
    </row>
    <row r="74" spans="2:38">
      <c r="B74" s="1370" t="s">
        <v>1944</v>
      </c>
      <c r="C74" s="1371">
        <f>IF(EDATE(C57,1)&gt;$G$5,"",EDATE(C57,1))</f>
        <v>45962</v>
      </c>
      <c r="D74" s="1346">
        <f t="shared" ref="D74:AG74" si="29">IF(D73&gt;$G$5,"",IF(C74=EOMONTH(DATE($C71,$D71,1),0),"",IF(C74="","",C74+1)))</f>
        <v>45963</v>
      </c>
      <c r="E74" s="1346">
        <f t="shared" si="29"/>
        <v>45964</v>
      </c>
      <c r="F74" s="1346">
        <f t="shared" si="29"/>
        <v>45965</v>
      </c>
      <c r="G74" s="1346">
        <f t="shared" si="29"/>
        <v>45966</v>
      </c>
      <c r="H74" s="1346">
        <f t="shared" si="29"/>
        <v>45967</v>
      </c>
      <c r="I74" s="1346">
        <f t="shared" si="29"/>
        <v>45968</v>
      </c>
      <c r="J74" s="1346">
        <f t="shared" si="29"/>
        <v>45969</v>
      </c>
      <c r="K74" s="1346">
        <f t="shared" si="29"/>
        <v>45970</v>
      </c>
      <c r="L74" s="1346">
        <f t="shared" si="29"/>
        <v>45971</v>
      </c>
      <c r="M74" s="1346">
        <f t="shared" si="29"/>
        <v>45972</v>
      </c>
      <c r="N74" s="1346">
        <f t="shared" si="29"/>
        <v>45973</v>
      </c>
      <c r="O74" s="1346">
        <f t="shared" si="29"/>
        <v>45974</v>
      </c>
      <c r="P74" s="1346">
        <f t="shared" si="29"/>
        <v>45975</v>
      </c>
      <c r="Q74" s="1346">
        <f t="shared" si="29"/>
        <v>45976</v>
      </c>
      <c r="R74" s="1346">
        <f t="shared" si="29"/>
        <v>45977</v>
      </c>
      <c r="S74" s="1346">
        <f t="shared" si="29"/>
        <v>45978</v>
      </c>
      <c r="T74" s="1346">
        <f t="shared" si="29"/>
        <v>45979</v>
      </c>
      <c r="U74" s="1346">
        <f t="shared" si="29"/>
        <v>45980</v>
      </c>
      <c r="V74" s="1346">
        <f t="shared" si="29"/>
        <v>45981</v>
      </c>
      <c r="W74" s="1346">
        <f t="shared" si="29"/>
        <v>45982</v>
      </c>
      <c r="X74" s="1346">
        <f t="shared" si="29"/>
        <v>45983</v>
      </c>
      <c r="Y74" s="1346">
        <f t="shared" si="29"/>
        <v>45984</v>
      </c>
      <c r="Z74" s="1346">
        <f t="shared" si="29"/>
        <v>45985</v>
      </c>
      <c r="AA74" s="1346">
        <f t="shared" si="29"/>
        <v>45986</v>
      </c>
      <c r="AB74" s="1346">
        <f t="shared" si="29"/>
        <v>45987</v>
      </c>
      <c r="AC74" s="1346">
        <f t="shared" si="29"/>
        <v>45988</v>
      </c>
      <c r="AD74" s="1346">
        <f t="shared" si="29"/>
        <v>45989</v>
      </c>
      <c r="AE74" s="1346">
        <f t="shared" si="29"/>
        <v>45990</v>
      </c>
      <c r="AF74" s="1346">
        <f t="shared" si="29"/>
        <v>45991</v>
      </c>
      <c r="AG74" s="1346" t="str">
        <f t="shared" si="29"/>
        <v/>
      </c>
      <c r="AH74" s="1347" t="s">
        <v>1978</v>
      </c>
      <c r="AI74" s="1348">
        <f>+COUNTIFS(C75:AG75,"土",C76:AG76,"")+COUNTIFS(C75:AG75,"日",C76:AG76,"")</f>
        <v>10</v>
      </c>
    </row>
    <row r="75" spans="2:38" s="1350" customFormat="1">
      <c r="B75" s="1372" t="s">
        <v>820</v>
      </c>
      <c r="C75" s="1349" t="str">
        <f>IFERROR(TEXT(WEEKDAY(+C74),"aaa"),"")</f>
        <v>土</v>
      </c>
      <c r="D75" s="1349" t="str">
        <f t="shared" ref="D75:AG75" si="30">IFERROR(TEXT(WEEKDAY(+D74),"aaa"),"")</f>
        <v>日</v>
      </c>
      <c r="E75" s="1349" t="str">
        <f t="shared" si="30"/>
        <v>月</v>
      </c>
      <c r="F75" s="1349" t="str">
        <f t="shared" si="30"/>
        <v>火</v>
      </c>
      <c r="G75" s="1349" t="str">
        <f t="shared" si="30"/>
        <v>水</v>
      </c>
      <c r="H75" s="1349" t="str">
        <f t="shared" si="30"/>
        <v>木</v>
      </c>
      <c r="I75" s="1349" t="str">
        <f t="shared" si="30"/>
        <v>金</v>
      </c>
      <c r="J75" s="1349" t="str">
        <f t="shared" si="30"/>
        <v>土</v>
      </c>
      <c r="K75" s="1349" t="str">
        <f t="shared" si="30"/>
        <v>日</v>
      </c>
      <c r="L75" s="1349" t="str">
        <f t="shared" si="30"/>
        <v>月</v>
      </c>
      <c r="M75" s="1349" t="str">
        <f t="shared" si="30"/>
        <v>火</v>
      </c>
      <c r="N75" s="1349" t="str">
        <f t="shared" si="30"/>
        <v>水</v>
      </c>
      <c r="O75" s="1349" t="str">
        <f t="shared" si="30"/>
        <v>木</v>
      </c>
      <c r="P75" s="1349" t="str">
        <f t="shared" si="30"/>
        <v>金</v>
      </c>
      <c r="Q75" s="1349" t="str">
        <f t="shared" si="30"/>
        <v>土</v>
      </c>
      <c r="R75" s="1349" t="str">
        <f t="shared" si="30"/>
        <v>日</v>
      </c>
      <c r="S75" s="1349" t="str">
        <f t="shared" si="30"/>
        <v>月</v>
      </c>
      <c r="T75" s="1349" t="str">
        <f t="shared" si="30"/>
        <v>火</v>
      </c>
      <c r="U75" s="1349" t="str">
        <f t="shared" si="30"/>
        <v>水</v>
      </c>
      <c r="V75" s="1349" t="str">
        <f t="shared" si="30"/>
        <v>木</v>
      </c>
      <c r="W75" s="1349" t="str">
        <f t="shared" si="30"/>
        <v>金</v>
      </c>
      <c r="X75" s="1349" t="str">
        <f t="shared" si="30"/>
        <v>土</v>
      </c>
      <c r="Y75" s="1349" t="str">
        <f t="shared" si="30"/>
        <v>日</v>
      </c>
      <c r="Z75" s="1349" t="str">
        <f t="shared" si="30"/>
        <v>月</v>
      </c>
      <c r="AA75" s="1349" t="str">
        <f t="shared" si="30"/>
        <v>火</v>
      </c>
      <c r="AB75" s="1349" t="str">
        <f t="shared" si="30"/>
        <v>水</v>
      </c>
      <c r="AC75" s="1349" t="str">
        <f t="shared" si="30"/>
        <v>木</v>
      </c>
      <c r="AD75" s="1349" t="str">
        <f t="shared" si="30"/>
        <v>金</v>
      </c>
      <c r="AE75" s="1349" t="str">
        <f t="shared" si="30"/>
        <v>土</v>
      </c>
      <c r="AF75" s="1349" t="str">
        <f t="shared" si="30"/>
        <v>日</v>
      </c>
      <c r="AG75" s="1349" t="str">
        <f t="shared" si="30"/>
        <v/>
      </c>
      <c r="AH75" s="1347" t="s">
        <v>1979</v>
      </c>
      <c r="AI75" s="1348">
        <f>+COUNTIF(C76:AG76,"夏休")+COUNTIF(C76:AG76,"冬休")+COUNTIF(C76:AG76,"中止")</f>
        <v>0</v>
      </c>
      <c r="AL75" s="1373"/>
    </row>
    <row r="76" spans="2:38" s="1350" customFormat="1" ht="13.5" customHeight="1">
      <c r="B76" s="3643" t="s">
        <v>1948</v>
      </c>
      <c r="C76" s="3645"/>
      <c r="D76" s="3640"/>
      <c r="E76" s="3640"/>
      <c r="F76" s="3640"/>
      <c r="G76" s="3640"/>
      <c r="H76" s="3640"/>
      <c r="I76" s="3640"/>
      <c r="J76" s="3640"/>
      <c r="K76" s="3640"/>
      <c r="L76" s="3640"/>
      <c r="M76" s="3640"/>
      <c r="N76" s="3640"/>
      <c r="O76" s="3640"/>
      <c r="P76" s="3640"/>
      <c r="Q76" s="3640"/>
      <c r="R76" s="3640"/>
      <c r="S76" s="3640"/>
      <c r="T76" s="3640"/>
      <c r="U76" s="3640"/>
      <c r="V76" s="3640"/>
      <c r="W76" s="3640"/>
      <c r="X76" s="3640"/>
      <c r="Y76" s="3640"/>
      <c r="Z76" s="3640"/>
      <c r="AA76" s="3640"/>
      <c r="AB76" s="3640"/>
      <c r="AC76" s="3640"/>
      <c r="AD76" s="3640"/>
      <c r="AE76" s="3640"/>
      <c r="AF76" s="3640"/>
      <c r="AG76" s="3667"/>
      <c r="AH76" s="1351" t="s">
        <v>821</v>
      </c>
      <c r="AI76" s="1352">
        <f>COUNT(C74:AG74)-AI75</f>
        <v>30</v>
      </c>
      <c r="AL76" s="1373"/>
    </row>
    <row r="77" spans="2:38" s="1350" customFormat="1" ht="13.5" customHeight="1">
      <c r="B77" s="3644"/>
      <c r="C77" s="3645"/>
      <c r="D77" s="3640"/>
      <c r="E77" s="3640"/>
      <c r="F77" s="3640"/>
      <c r="G77" s="3640"/>
      <c r="H77" s="3640"/>
      <c r="I77" s="3640"/>
      <c r="J77" s="3640"/>
      <c r="K77" s="3640"/>
      <c r="L77" s="3640"/>
      <c r="M77" s="3640"/>
      <c r="N77" s="3640"/>
      <c r="O77" s="3640"/>
      <c r="P77" s="3640"/>
      <c r="Q77" s="3640"/>
      <c r="R77" s="3640"/>
      <c r="S77" s="3640"/>
      <c r="T77" s="3640"/>
      <c r="U77" s="3640"/>
      <c r="V77" s="3640"/>
      <c r="W77" s="3640"/>
      <c r="X77" s="3640"/>
      <c r="Y77" s="3640"/>
      <c r="Z77" s="3640"/>
      <c r="AA77" s="3640"/>
      <c r="AB77" s="3640"/>
      <c r="AC77" s="3640"/>
      <c r="AD77" s="3640"/>
      <c r="AE77" s="3640"/>
      <c r="AF77" s="3640"/>
      <c r="AG77" s="3667"/>
      <c r="AH77" s="1351" t="s">
        <v>822</v>
      </c>
      <c r="AI77" s="1352">
        <f>+COUNTIF(C78:AG79,"休")</f>
        <v>8</v>
      </c>
      <c r="AJ77" s="1353" t="str">
        <f>IF(AI78&gt;0.285,"",IF(AI77&lt;AI74,"←計画日数が足りません",""))</f>
        <v>←計画日数が足りません</v>
      </c>
      <c r="AL77" s="1373"/>
    </row>
    <row r="78" spans="2:38" s="1350" customFormat="1" ht="13.5" customHeight="1">
      <c r="B78" s="3668" t="s">
        <v>815</v>
      </c>
      <c r="C78" s="3669"/>
      <c r="D78" s="3666"/>
      <c r="E78" s="3670"/>
      <c r="F78" s="3666"/>
      <c r="G78" s="3666"/>
      <c r="H78" s="3666" t="s">
        <v>838</v>
      </c>
      <c r="I78" s="3666" t="s">
        <v>838</v>
      </c>
      <c r="J78" s="3666"/>
      <c r="K78" s="3666"/>
      <c r="L78" s="3670"/>
      <c r="M78" s="3666"/>
      <c r="N78" s="3666"/>
      <c r="O78" s="3666" t="s">
        <v>838</v>
      </c>
      <c r="P78" s="3666" t="s">
        <v>838</v>
      </c>
      <c r="Q78" s="3666"/>
      <c r="R78" s="3666"/>
      <c r="S78" s="3670"/>
      <c r="T78" s="3666"/>
      <c r="U78" s="3666"/>
      <c r="V78" s="3666" t="s">
        <v>838</v>
      </c>
      <c r="W78" s="3666" t="s">
        <v>838</v>
      </c>
      <c r="X78" s="3666"/>
      <c r="Y78" s="3666"/>
      <c r="Z78" s="3670"/>
      <c r="AA78" s="3666"/>
      <c r="AB78" s="3666"/>
      <c r="AC78" s="3666" t="s">
        <v>838</v>
      </c>
      <c r="AD78" s="3666" t="s">
        <v>838</v>
      </c>
      <c r="AE78" s="3666"/>
      <c r="AF78" s="3666"/>
      <c r="AG78" s="3672"/>
      <c r="AH78" s="1351" t="s">
        <v>823</v>
      </c>
      <c r="AI78" s="1354">
        <f>+AI77/AI76</f>
        <v>0.26666666666666666</v>
      </c>
      <c r="AL78" s="1373"/>
    </row>
    <row r="79" spans="2:38" s="1350" customFormat="1">
      <c r="B79" s="3668"/>
      <c r="C79" s="3669"/>
      <c r="D79" s="3666"/>
      <c r="E79" s="3670"/>
      <c r="F79" s="3666"/>
      <c r="G79" s="3666"/>
      <c r="H79" s="3666"/>
      <c r="I79" s="3666"/>
      <c r="J79" s="3666"/>
      <c r="K79" s="3666"/>
      <c r="L79" s="3670"/>
      <c r="M79" s="3666"/>
      <c r="N79" s="3666"/>
      <c r="O79" s="3666"/>
      <c r="P79" s="3666"/>
      <c r="Q79" s="3666"/>
      <c r="R79" s="3666"/>
      <c r="S79" s="3670"/>
      <c r="T79" s="3666"/>
      <c r="U79" s="3666"/>
      <c r="V79" s="3666"/>
      <c r="W79" s="3666"/>
      <c r="X79" s="3666"/>
      <c r="Y79" s="3666"/>
      <c r="Z79" s="3670"/>
      <c r="AA79" s="3666"/>
      <c r="AB79" s="3666"/>
      <c r="AC79" s="3666"/>
      <c r="AD79" s="3666"/>
      <c r="AE79" s="3666"/>
      <c r="AF79" s="3666"/>
      <c r="AG79" s="3672"/>
      <c r="AH79" s="1351" t="s">
        <v>812</v>
      </c>
      <c r="AI79" s="1352">
        <f>+COUNTA(C80:AG81)</f>
        <v>8</v>
      </c>
      <c r="AL79" s="1373"/>
    </row>
    <row r="80" spans="2:38" s="1350" customFormat="1">
      <c r="B80" s="3673" t="s">
        <v>817</v>
      </c>
      <c r="C80" s="3675"/>
      <c r="D80" s="3670"/>
      <c r="E80" s="3681"/>
      <c r="F80" s="3670"/>
      <c r="G80" s="3670"/>
      <c r="H80" s="3670" t="s">
        <v>838</v>
      </c>
      <c r="I80" s="3670" t="s">
        <v>838</v>
      </c>
      <c r="J80" s="3670"/>
      <c r="K80" s="3670"/>
      <c r="L80" s="3681"/>
      <c r="M80" s="3670"/>
      <c r="N80" s="3670"/>
      <c r="O80" s="3670" t="s">
        <v>838</v>
      </c>
      <c r="P80" s="3670" t="s">
        <v>838</v>
      </c>
      <c r="Q80" s="3670"/>
      <c r="R80" s="3670"/>
      <c r="S80" s="3681"/>
      <c r="T80" s="3670"/>
      <c r="U80" s="3670"/>
      <c r="V80" s="3670" t="s">
        <v>838</v>
      </c>
      <c r="W80" s="3670" t="s">
        <v>838</v>
      </c>
      <c r="X80" s="3670"/>
      <c r="Y80" s="3670"/>
      <c r="Z80" s="3681"/>
      <c r="AA80" s="3670"/>
      <c r="AB80" s="3670"/>
      <c r="AC80" s="3670" t="s">
        <v>838</v>
      </c>
      <c r="AD80" s="3670" t="s">
        <v>838</v>
      </c>
      <c r="AE80" s="3670"/>
      <c r="AF80" s="3670"/>
      <c r="AG80" s="3677"/>
      <c r="AH80" s="1355" t="s">
        <v>824</v>
      </c>
      <c r="AI80" s="1356">
        <f>+AI79/AI76</f>
        <v>0.26666666666666666</v>
      </c>
      <c r="AL80" s="1338">
        <f>+COUNTIF(C78:AG79,"休")</f>
        <v>8</v>
      </c>
    </row>
    <row r="81" spans="2:38" s="1350" customFormat="1">
      <c r="B81" s="3674"/>
      <c r="C81" s="3676"/>
      <c r="D81" s="3671"/>
      <c r="E81" s="3671"/>
      <c r="F81" s="3671"/>
      <c r="G81" s="3671"/>
      <c r="H81" s="3671"/>
      <c r="I81" s="3671"/>
      <c r="J81" s="3671"/>
      <c r="K81" s="3671"/>
      <c r="L81" s="3671"/>
      <c r="M81" s="3671"/>
      <c r="N81" s="3671"/>
      <c r="O81" s="3671"/>
      <c r="P81" s="3671"/>
      <c r="Q81" s="3671"/>
      <c r="R81" s="3671"/>
      <c r="S81" s="3671"/>
      <c r="T81" s="3671"/>
      <c r="U81" s="3671"/>
      <c r="V81" s="3671"/>
      <c r="W81" s="3671"/>
      <c r="X81" s="3671"/>
      <c r="Y81" s="3671"/>
      <c r="Z81" s="3671"/>
      <c r="AA81" s="3671"/>
      <c r="AB81" s="3671"/>
      <c r="AC81" s="3671"/>
      <c r="AD81" s="3671"/>
      <c r="AE81" s="3671"/>
      <c r="AF81" s="3671"/>
      <c r="AG81" s="3678"/>
      <c r="AH81" s="1357" t="s">
        <v>1952</v>
      </c>
      <c r="AI81" s="1358" t="str">
        <f>IF(7&gt;AI76,"対象外",IF(AI79&gt;=AI74,"OK","NG"))</f>
        <v>NG</v>
      </c>
      <c r="AJ81" s="1353" t="str">
        <f>IF(AI81="対象外","←７日間に満たない期間は達成判定の対象外",IF(AI81="NG","←月単位未達成","←月単位達成"))</f>
        <v>←月単位未達成</v>
      </c>
      <c r="AL81" s="1359" t="str">
        <f>IF(7&gt;AI76,"対象外",IF(AL80&gt;=AI74,"OK","NG"))</f>
        <v>NG</v>
      </c>
    </row>
    <row r="82" spans="2:38" hidden="1">
      <c r="B82" s="1360" t="s">
        <v>2106</v>
      </c>
      <c r="C82" s="1361">
        <f t="shared" ref="C82:AG82" si="31">IF(AND(DAY(C74)&gt;=22,DAY(C74)&lt;=28,C75="土"),1,0)</f>
        <v>0</v>
      </c>
      <c r="D82" s="1361">
        <f t="shared" si="31"/>
        <v>0</v>
      </c>
      <c r="E82" s="1361">
        <f t="shared" si="31"/>
        <v>0</v>
      </c>
      <c r="F82" s="1361">
        <f t="shared" si="31"/>
        <v>0</v>
      </c>
      <c r="G82" s="1361">
        <f t="shared" si="31"/>
        <v>0</v>
      </c>
      <c r="H82" s="1361">
        <f t="shared" si="31"/>
        <v>0</v>
      </c>
      <c r="I82" s="1361">
        <f t="shared" si="31"/>
        <v>0</v>
      </c>
      <c r="J82" s="1361">
        <f t="shared" si="31"/>
        <v>0</v>
      </c>
      <c r="K82" s="1361">
        <f t="shared" si="31"/>
        <v>0</v>
      </c>
      <c r="L82" s="1361">
        <f t="shared" si="31"/>
        <v>0</v>
      </c>
      <c r="M82" s="1361">
        <f t="shared" si="31"/>
        <v>0</v>
      </c>
      <c r="N82" s="1361">
        <f t="shared" si="31"/>
        <v>0</v>
      </c>
      <c r="O82" s="1361">
        <f t="shared" si="31"/>
        <v>0</v>
      </c>
      <c r="P82" s="1361">
        <f t="shared" si="31"/>
        <v>0</v>
      </c>
      <c r="Q82" s="1361">
        <f t="shared" si="31"/>
        <v>0</v>
      </c>
      <c r="R82" s="1361">
        <f t="shared" si="31"/>
        <v>0</v>
      </c>
      <c r="S82" s="1361">
        <f t="shared" si="31"/>
        <v>0</v>
      </c>
      <c r="T82" s="1361">
        <f t="shared" si="31"/>
        <v>0</v>
      </c>
      <c r="U82" s="1361">
        <f t="shared" si="31"/>
        <v>0</v>
      </c>
      <c r="V82" s="1361">
        <f t="shared" si="31"/>
        <v>0</v>
      </c>
      <c r="W82" s="1361">
        <f t="shared" si="31"/>
        <v>0</v>
      </c>
      <c r="X82" s="1361">
        <f t="shared" si="31"/>
        <v>1</v>
      </c>
      <c r="Y82" s="1361">
        <f t="shared" si="31"/>
        <v>0</v>
      </c>
      <c r="Z82" s="1361">
        <f t="shared" si="31"/>
        <v>0</v>
      </c>
      <c r="AA82" s="1361">
        <f t="shared" si="31"/>
        <v>0</v>
      </c>
      <c r="AB82" s="1361">
        <f t="shared" si="31"/>
        <v>0</v>
      </c>
      <c r="AC82" s="1361">
        <f t="shared" si="31"/>
        <v>0</v>
      </c>
      <c r="AD82" s="1361">
        <f t="shared" si="31"/>
        <v>0</v>
      </c>
      <c r="AE82" s="1361">
        <f t="shared" si="31"/>
        <v>0</v>
      </c>
      <c r="AF82" s="1361">
        <f t="shared" si="31"/>
        <v>0</v>
      </c>
      <c r="AG82" s="1361" t="e">
        <f t="shared" si="31"/>
        <v>#VALUE!</v>
      </c>
      <c r="AH82" s="1362" t="s">
        <v>1980</v>
      </c>
      <c r="AI82" s="1363">
        <f>_xlfn.AGGREGATE(9,6,C82:AG82)</f>
        <v>1</v>
      </c>
      <c r="AJ82" s="1353"/>
    </row>
    <row r="83" spans="2:38" hidden="1">
      <c r="B83" s="1360" t="s">
        <v>2107</v>
      </c>
      <c r="C83" s="1364">
        <f t="shared" ref="C83:AG83" si="32">IF(AND(DAY(C74)&gt;=22,DAY(C74)&lt;=28,C75="土",OR(C80="休",C80="雨")),1,0)</f>
        <v>0</v>
      </c>
      <c r="D83" s="1364">
        <f t="shared" si="32"/>
        <v>0</v>
      </c>
      <c r="E83" s="1364">
        <f t="shared" si="32"/>
        <v>0</v>
      </c>
      <c r="F83" s="1364">
        <f t="shared" si="32"/>
        <v>0</v>
      </c>
      <c r="G83" s="1364">
        <f t="shared" si="32"/>
        <v>0</v>
      </c>
      <c r="H83" s="1364">
        <f t="shared" si="32"/>
        <v>0</v>
      </c>
      <c r="I83" s="1364">
        <f t="shared" si="32"/>
        <v>0</v>
      </c>
      <c r="J83" s="1364">
        <f t="shared" si="32"/>
        <v>0</v>
      </c>
      <c r="K83" s="1364">
        <f t="shared" si="32"/>
        <v>0</v>
      </c>
      <c r="L83" s="1364">
        <f t="shared" si="32"/>
        <v>0</v>
      </c>
      <c r="M83" s="1364">
        <f t="shared" si="32"/>
        <v>0</v>
      </c>
      <c r="N83" s="1364">
        <f t="shared" si="32"/>
        <v>0</v>
      </c>
      <c r="O83" s="1364">
        <f t="shared" si="32"/>
        <v>0</v>
      </c>
      <c r="P83" s="1364">
        <f t="shared" si="32"/>
        <v>0</v>
      </c>
      <c r="Q83" s="1364">
        <f t="shared" si="32"/>
        <v>0</v>
      </c>
      <c r="R83" s="1364">
        <f t="shared" si="32"/>
        <v>0</v>
      </c>
      <c r="S83" s="1364">
        <f t="shared" si="32"/>
        <v>0</v>
      </c>
      <c r="T83" s="1364">
        <f t="shared" si="32"/>
        <v>0</v>
      </c>
      <c r="U83" s="1364">
        <f t="shared" si="32"/>
        <v>0</v>
      </c>
      <c r="V83" s="1364">
        <f t="shared" si="32"/>
        <v>0</v>
      </c>
      <c r="W83" s="1364">
        <f t="shared" si="32"/>
        <v>0</v>
      </c>
      <c r="X83" s="1364">
        <f t="shared" si="32"/>
        <v>0</v>
      </c>
      <c r="Y83" s="1364">
        <f t="shared" si="32"/>
        <v>0</v>
      </c>
      <c r="Z83" s="1364">
        <f t="shared" si="32"/>
        <v>0</v>
      </c>
      <c r="AA83" s="1364">
        <f t="shared" si="32"/>
        <v>0</v>
      </c>
      <c r="AB83" s="1364">
        <f t="shared" si="32"/>
        <v>0</v>
      </c>
      <c r="AC83" s="1364">
        <f t="shared" si="32"/>
        <v>0</v>
      </c>
      <c r="AD83" s="1364">
        <f t="shared" si="32"/>
        <v>0</v>
      </c>
      <c r="AE83" s="1364">
        <f t="shared" si="32"/>
        <v>0</v>
      </c>
      <c r="AF83" s="1364">
        <f t="shared" si="32"/>
        <v>0</v>
      </c>
      <c r="AG83" s="1364" t="e">
        <f t="shared" si="32"/>
        <v>#VALUE!</v>
      </c>
      <c r="AH83" s="1365" t="s">
        <v>1981</v>
      </c>
      <c r="AI83" s="1363">
        <f>_xlfn.AGGREGATE(9,6,C83:AG83)</f>
        <v>0</v>
      </c>
      <c r="AJ83" s="1353"/>
    </row>
    <row r="84" spans="2:38" hidden="1">
      <c r="B84" s="1360" t="s">
        <v>2108</v>
      </c>
      <c r="C84" s="1361">
        <f>IF(AND(DAY(C74)&gt;=8,DAY(C74)&lt;=14,C75="土"),1,0)</f>
        <v>0</v>
      </c>
      <c r="D84" s="1361">
        <f>IF(AND(DAY(D74)&gt;=8,DAY(D74)&lt;=14,D75="土"),1,0)</f>
        <v>0</v>
      </c>
      <c r="E84" s="1361">
        <f t="shared" ref="E84:AG84" si="33">IF(AND(DAY(E74)&gt;=8,DAY(E74)&lt;=14,E75="土"),1,0)</f>
        <v>0</v>
      </c>
      <c r="F84" s="1361">
        <f t="shared" si="33"/>
        <v>0</v>
      </c>
      <c r="G84" s="1361">
        <f t="shared" si="33"/>
        <v>0</v>
      </c>
      <c r="H84" s="1361">
        <f t="shared" si="33"/>
        <v>0</v>
      </c>
      <c r="I84" s="1361">
        <f t="shared" si="33"/>
        <v>0</v>
      </c>
      <c r="J84" s="1361">
        <f t="shared" si="33"/>
        <v>1</v>
      </c>
      <c r="K84" s="1361">
        <f t="shared" si="33"/>
        <v>0</v>
      </c>
      <c r="L84" s="1361">
        <f t="shared" si="33"/>
        <v>0</v>
      </c>
      <c r="M84" s="1361">
        <f t="shared" si="33"/>
        <v>0</v>
      </c>
      <c r="N84" s="1361">
        <f t="shared" si="33"/>
        <v>0</v>
      </c>
      <c r="O84" s="1361">
        <f t="shared" si="33"/>
        <v>0</v>
      </c>
      <c r="P84" s="1361">
        <f t="shared" si="33"/>
        <v>0</v>
      </c>
      <c r="Q84" s="1361">
        <f t="shared" si="33"/>
        <v>0</v>
      </c>
      <c r="R84" s="1361">
        <f t="shared" si="33"/>
        <v>0</v>
      </c>
      <c r="S84" s="1361">
        <f t="shared" si="33"/>
        <v>0</v>
      </c>
      <c r="T84" s="1361">
        <f t="shared" si="33"/>
        <v>0</v>
      </c>
      <c r="U84" s="1361">
        <f t="shared" si="33"/>
        <v>0</v>
      </c>
      <c r="V84" s="1361">
        <f t="shared" si="33"/>
        <v>0</v>
      </c>
      <c r="W84" s="1361">
        <f t="shared" si="33"/>
        <v>0</v>
      </c>
      <c r="X84" s="1361">
        <f t="shared" si="33"/>
        <v>0</v>
      </c>
      <c r="Y84" s="1361">
        <f t="shared" si="33"/>
        <v>0</v>
      </c>
      <c r="Z84" s="1361">
        <f t="shared" si="33"/>
        <v>0</v>
      </c>
      <c r="AA84" s="1361">
        <f t="shared" si="33"/>
        <v>0</v>
      </c>
      <c r="AB84" s="1361">
        <f t="shared" si="33"/>
        <v>0</v>
      </c>
      <c r="AC84" s="1361">
        <f t="shared" si="33"/>
        <v>0</v>
      </c>
      <c r="AD84" s="1361">
        <f t="shared" si="33"/>
        <v>0</v>
      </c>
      <c r="AE84" s="1361">
        <f t="shared" si="33"/>
        <v>0</v>
      </c>
      <c r="AF84" s="1361">
        <f t="shared" si="33"/>
        <v>0</v>
      </c>
      <c r="AG84" s="1361" t="e">
        <f t="shared" si="33"/>
        <v>#VALUE!</v>
      </c>
      <c r="AH84" s="1362" t="s">
        <v>1980</v>
      </c>
      <c r="AI84" s="1363">
        <f>_xlfn.AGGREGATE(9,6,C84:AG84)</f>
        <v>1</v>
      </c>
      <c r="AJ84" s="1353"/>
    </row>
    <row r="85" spans="2:38" hidden="1">
      <c r="B85" s="1360" t="s">
        <v>2109</v>
      </c>
      <c r="C85" s="1364">
        <f>IF(AND(DAY(C74)&gt;=8,DAY(C74)&lt;=14,C75="土",OR(C80="休",C80="雨")),1,0)</f>
        <v>0</v>
      </c>
      <c r="D85" s="1364">
        <f>IF(AND(DAY(D74)&gt;=8,DAY(D74)&lt;=14,D75="土",OR(D80="休",D80="雨")),1,0)</f>
        <v>0</v>
      </c>
      <c r="E85" s="1364">
        <f t="shared" ref="E85:AG85" si="34">IF(AND(DAY(E74)&gt;=8,DAY(E74)&lt;=14,E75="土",OR(E80="休",E80="雨")),1,0)</f>
        <v>0</v>
      </c>
      <c r="F85" s="1364">
        <f t="shared" si="34"/>
        <v>0</v>
      </c>
      <c r="G85" s="1364">
        <f t="shared" si="34"/>
        <v>0</v>
      </c>
      <c r="H85" s="1364">
        <f t="shared" si="34"/>
        <v>0</v>
      </c>
      <c r="I85" s="1364">
        <f t="shared" si="34"/>
        <v>0</v>
      </c>
      <c r="J85" s="1364">
        <f t="shared" si="34"/>
        <v>0</v>
      </c>
      <c r="K85" s="1364">
        <f t="shared" si="34"/>
        <v>0</v>
      </c>
      <c r="L85" s="1364">
        <f t="shared" si="34"/>
        <v>0</v>
      </c>
      <c r="M85" s="1364">
        <f t="shared" si="34"/>
        <v>0</v>
      </c>
      <c r="N85" s="1364">
        <f t="shared" si="34"/>
        <v>0</v>
      </c>
      <c r="O85" s="1364">
        <f t="shared" si="34"/>
        <v>0</v>
      </c>
      <c r="P85" s="1364">
        <f t="shared" si="34"/>
        <v>0</v>
      </c>
      <c r="Q85" s="1364">
        <f t="shared" si="34"/>
        <v>0</v>
      </c>
      <c r="R85" s="1364">
        <f t="shared" si="34"/>
        <v>0</v>
      </c>
      <c r="S85" s="1364">
        <f t="shared" si="34"/>
        <v>0</v>
      </c>
      <c r="T85" s="1364">
        <f t="shared" si="34"/>
        <v>0</v>
      </c>
      <c r="U85" s="1364">
        <f t="shared" si="34"/>
        <v>0</v>
      </c>
      <c r="V85" s="1364">
        <f t="shared" si="34"/>
        <v>0</v>
      </c>
      <c r="W85" s="1364">
        <f t="shared" si="34"/>
        <v>0</v>
      </c>
      <c r="X85" s="1364">
        <f t="shared" si="34"/>
        <v>0</v>
      </c>
      <c r="Y85" s="1364">
        <f t="shared" si="34"/>
        <v>0</v>
      </c>
      <c r="Z85" s="1364">
        <f t="shared" si="34"/>
        <v>0</v>
      </c>
      <c r="AA85" s="1364">
        <f t="shared" si="34"/>
        <v>0</v>
      </c>
      <c r="AB85" s="1364">
        <f t="shared" si="34"/>
        <v>0</v>
      </c>
      <c r="AC85" s="1364">
        <f t="shared" si="34"/>
        <v>0</v>
      </c>
      <c r="AD85" s="1364">
        <f t="shared" si="34"/>
        <v>0</v>
      </c>
      <c r="AE85" s="1364">
        <f t="shared" si="34"/>
        <v>0</v>
      </c>
      <c r="AF85" s="1364">
        <f t="shared" si="34"/>
        <v>0</v>
      </c>
      <c r="AG85" s="1364" t="e">
        <f t="shared" si="34"/>
        <v>#VALUE!</v>
      </c>
      <c r="AH85" s="1365" t="s">
        <v>1981</v>
      </c>
      <c r="AI85" s="1363">
        <f>_xlfn.AGGREGATE(9,6,C85:AG85)</f>
        <v>0</v>
      </c>
      <c r="AJ85" s="1353"/>
    </row>
    <row r="86" spans="2:38" s="1350" customFormat="1">
      <c r="B86" s="1374"/>
      <c r="C86" s="1374"/>
      <c r="D86" s="1374"/>
      <c r="E86" s="1374"/>
      <c r="F86" s="1374"/>
      <c r="G86" s="1374"/>
      <c r="H86" s="1374"/>
      <c r="I86" s="1374"/>
      <c r="J86" s="1374"/>
      <c r="K86" s="1374"/>
      <c r="L86" s="1374"/>
      <c r="M86" s="1374"/>
      <c r="N86" s="1374"/>
      <c r="O86" s="1374"/>
      <c r="P86" s="1374"/>
      <c r="Q86" s="1374"/>
      <c r="R86" s="1374"/>
      <c r="S86" s="1374"/>
      <c r="T86" s="1374"/>
      <c r="U86" s="1374"/>
      <c r="V86" s="1374"/>
      <c r="W86" s="1374"/>
      <c r="X86" s="1374"/>
      <c r="Y86" s="1374"/>
      <c r="Z86" s="1374"/>
      <c r="AA86" s="1374"/>
      <c r="AB86" s="1374"/>
      <c r="AC86" s="1374"/>
      <c r="AD86" s="1374"/>
      <c r="AE86" s="1374"/>
      <c r="AF86" s="1374"/>
      <c r="AG86" s="1374"/>
      <c r="AI86" s="1374"/>
      <c r="AL86" s="1373"/>
    </row>
    <row r="87" spans="2:38" hidden="1">
      <c r="C87" s="1317">
        <f>YEAR(C90)</f>
        <v>2025</v>
      </c>
      <c r="D87" s="1317">
        <f>MONTH(C90)</f>
        <v>12</v>
      </c>
    </row>
    <row r="88" spans="2:38">
      <c r="B88" s="1322" t="s">
        <v>1940</v>
      </c>
      <c r="C88" s="3679">
        <f>C90</f>
        <v>45992</v>
      </c>
      <c r="D88" s="3641"/>
      <c r="E88" s="3641"/>
      <c r="F88" s="3641"/>
      <c r="G88" s="3641"/>
      <c r="H88" s="3641"/>
      <c r="I88" s="3641"/>
      <c r="J88" s="3641"/>
      <c r="K88" s="3641"/>
      <c r="L88" s="3641"/>
      <c r="M88" s="3641"/>
      <c r="N88" s="3641"/>
      <c r="O88" s="3641"/>
      <c r="P88" s="3641"/>
      <c r="Q88" s="3641"/>
      <c r="R88" s="3641"/>
      <c r="S88" s="3641"/>
      <c r="T88" s="3641"/>
      <c r="U88" s="3641"/>
      <c r="V88" s="3641"/>
      <c r="W88" s="3641"/>
      <c r="X88" s="3641"/>
      <c r="Y88" s="3641"/>
      <c r="Z88" s="3641"/>
      <c r="AA88" s="3641"/>
      <c r="AB88" s="3641"/>
      <c r="AC88" s="3641"/>
      <c r="AD88" s="3641"/>
      <c r="AE88" s="3641"/>
      <c r="AF88" s="3641"/>
      <c r="AG88" s="3641"/>
      <c r="AH88" s="3641"/>
      <c r="AI88" s="3642"/>
    </row>
    <row r="89" spans="2:38" hidden="1">
      <c r="B89" s="1367"/>
      <c r="C89" s="1346">
        <f>DATE($C87,$D87,1)</f>
        <v>45992</v>
      </c>
      <c r="D89" s="1346">
        <f t="shared" ref="D89:AG89" si="35">C89+1</f>
        <v>45993</v>
      </c>
      <c r="E89" s="1346">
        <f t="shared" si="35"/>
        <v>45994</v>
      </c>
      <c r="F89" s="1346">
        <f t="shared" si="35"/>
        <v>45995</v>
      </c>
      <c r="G89" s="1346">
        <f t="shared" si="35"/>
        <v>45996</v>
      </c>
      <c r="H89" s="1346">
        <f t="shared" si="35"/>
        <v>45997</v>
      </c>
      <c r="I89" s="1346">
        <f t="shared" si="35"/>
        <v>45998</v>
      </c>
      <c r="J89" s="1346">
        <f t="shared" si="35"/>
        <v>45999</v>
      </c>
      <c r="K89" s="1346">
        <f t="shared" si="35"/>
        <v>46000</v>
      </c>
      <c r="L89" s="1346">
        <f t="shared" si="35"/>
        <v>46001</v>
      </c>
      <c r="M89" s="1346">
        <f t="shared" si="35"/>
        <v>46002</v>
      </c>
      <c r="N89" s="1346">
        <f t="shared" si="35"/>
        <v>46003</v>
      </c>
      <c r="O89" s="1346">
        <f t="shared" si="35"/>
        <v>46004</v>
      </c>
      <c r="P89" s="1346">
        <f t="shared" si="35"/>
        <v>46005</v>
      </c>
      <c r="Q89" s="1346">
        <f t="shared" si="35"/>
        <v>46006</v>
      </c>
      <c r="R89" s="1346">
        <f t="shared" si="35"/>
        <v>46007</v>
      </c>
      <c r="S89" s="1346">
        <f t="shared" si="35"/>
        <v>46008</v>
      </c>
      <c r="T89" s="1346">
        <f t="shared" si="35"/>
        <v>46009</v>
      </c>
      <c r="U89" s="1346">
        <f t="shared" si="35"/>
        <v>46010</v>
      </c>
      <c r="V89" s="1346">
        <f t="shared" si="35"/>
        <v>46011</v>
      </c>
      <c r="W89" s="1346">
        <f t="shared" si="35"/>
        <v>46012</v>
      </c>
      <c r="X89" s="1346">
        <f t="shared" si="35"/>
        <v>46013</v>
      </c>
      <c r="Y89" s="1346">
        <f t="shared" si="35"/>
        <v>46014</v>
      </c>
      <c r="Z89" s="1346">
        <f t="shared" si="35"/>
        <v>46015</v>
      </c>
      <c r="AA89" s="1346">
        <f t="shared" si="35"/>
        <v>46016</v>
      </c>
      <c r="AB89" s="1346">
        <f t="shared" si="35"/>
        <v>46017</v>
      </c>
      <c r="AC89" s="1346">
        <f t="shared" si="35"/>
        <v>46018</v>
      </c>
      <c r="AD89" s="1346">
        <f t="shared" si="35"/>
        <v>46019</v>
      </c>
      <c r="AE89" s="1346">
        <f t="shared" si="35"/>
        <v>46020</v>
      </c>
      <c r="AF89" s="1346">
        <f t="shared" si="35"/>
        <v>46021</v>
      </c>
      <c r="AG89" s="1346">
        <f t="shared" si="35"/>
        <v>46022</v>
      </c>
      <c r="AH89" s="1368"/>
      <c r="AI89" s="1369"/>
    </row>
    <row r="90" spans="2:38">
      <c r="B90" s="1370" t="s">
        <v>1944</v>
      </c>
      <c r="C90" s="1371">
        <f>IF(EDATE(C73,1)&gt;$G$5,"",EDATE(C73,1))</f>
        <v>45992</v>
      </c>
      <c r="D90" s="1346">
        <f t="shared" ref="D90:AG90" si="36">IF(D89&gt;$G$5,"",IF(C90=EOMONTH(DATE($C87,$D87,1),0),"",IF(C90="","",C90+1)))</f>
        <v>45993</v>
      </c>
      <c r="E90" s="1346">
        <f t="shared" si="36"/>
        <v>45994</v>
      </c>
      <c r="F90" s="1346">
        <f t="shared" si="36"/>
        <v>45995</v>
      </c>
      <c r="G90" s="1346">
        <f t="shared" si="36"/>
        <v>45996</v>
      </c>
      <c r="H90" s="1346">
        <f t="shared" si="36"/>
        <v>45997</v>
      </c>
      <c r="I90" s="1346">
        <f t="shared" si="36"/>
        <v>45998</v>
      </c>
      <c r="J90" s="1346">
        <f t="shared" si="36"/>
        <v>45999</v>
      </c>
      <c r="K90" s="1346">
        <f t="shared" si="36"/>
        <v>46000</v>
      </c>
      <c r="L90" s="1346">
        <f t="shared" si="36"/>
        <v>46001</v>
      </c>
      <c r="M90" s="1346">
        <f t="shared" si="36"/>
        <v>46002</v>
      </c>
      <c r="N90" s="1346">
        <f t="shared" si="36"/>
        <v>46003</v>
      </c>
      <c r="O90" s="1346">
        <f t="shared" si="36"/>
        <v>46004</v>
      </c>
      <c r="P90" s="1346">
        <f t="shared" si="36"/>
        <v>46005</v>
      </c>
      <c r="Q90" s="1346">
        <f t="shared" si="36"/>
        <v>46006</v>
      </c>
      <c r="R90" s="1346">
        <f t="shared" si="36"/>
        <v>46007</v>
      </c>
      <c r="S90" s="1346">
        <f t="shared" si="36"/>
        <v>46008</v>
      </c>
      <c r="T90" s="1346">
        <f t="shared" si="36"/>
        <v>46009</v>
      </c>
      <c r="U90" s="1346">
        <f t="shared" si="36"/>
        <v>46010</v>
      </c>
      <c r="V90" s="1346">
        <f t="shared" si="36"/>
        <v>46011</v>
      </c>
      <c r="W90" s="1346">
        <f t="shared" si="36"/>
        <v>46012</v>
      </c>
      <c r="X90" s="1346">
        <f t="shared" si="36"/>
        <v>46013</v>
      </c>
      <c r="Y90" s="1346">
        <f t="shared" si="36"/>
        <v>46014</v>
      </c>
      <c r="Z90" s="1346">
        <f t="shared" si="36"/>
        <v>46015</v>
      </c>
      <c r="AA90" s="1346">
        <f t="shared" si="36"/>
        <v>46016</v>
      </c>
      <c r="AB90" s="1346">
        <f t="shared" si="36"/>
        <v>46017</v>
      </c>
      <c r="AC90" s="1346">
        <f t="shared" si="36"/>
        <v>46018</v>
      </c>
      <c r="AD90" s="1346">
        <f t="shared" si="36"/>
        <v>46019</v>
      </c>
      <c r="AE90" s="1346">
        <f t="shared" si="36"/>
        <v>46020</v>
      </c>
      <c r="AF90" s="1346">
        <f t="shared" si="36"/>
        <v>46021</v>
      </c>
      <c r="AG90" s="1346">
        <f t="shared" si="36"/>
        <v>46022</v>
      </c>
      <c r="AH90" s="1347" t="s">
        <v>1978</v>
      </c>
      <c r="AI90" s="1348">
        <f>+COUNTIFS(C91:AG91,"土",C92:AG92,"")+COUNTIFS(C91:AG91,"日",C92:AG92,"")</f>
        <v>8</v>
      </c>
    </row>
    <row r="91" spans="2:38" s="1350" customFormat="1">
      <c r="B91" s="1372" t="s">
        <v>820</v>
      </c>
      <c r="C91" s="1349" t="str">
        <f>IFERROR(TEXT(WEEKDAY(+C90),"aaa"),"")</f>
        <v>月</v>
      </c>
      <c r="D91" s="1349" t="str">
        <f t="shared" ref="D91:AG91" si="37">IFERROR(TEXT(WEEKDAY(+D90),"aaa"),"")</f>
        <v>火</v>
      </c>
      <c r="E91" s="1349" t="str">
        <f t="shared" si="37"/>
        <v>水</v>
      </c>
      <c r="F91" s="1349" t="str">
        <f t="shared" si="37"/>
        <v>木</v>
      </c>
      <c r="G91" s="1349" t="str">
        <f t="shared" si="37"/>
        <v>金</v>
      </c>
      <c r="H91" s="1349" t="str">
        <f t="shared" si="37"/>
        <v>土</v>
      </c>
      <c r="I91" s="1349" t="str">
        <f t="shared" si="37"/>
        <v>日</v>
      </c>
      <c r="J91" s="1349" t="str">
        <f t="shared" si="37"/>
        <v>月</v>
      </c>
      <c r="K91" s="1349" t="str">
        <f t="shared" si="37"/>
        <v>火</v>
      </c>
      <c r="L91" s="1349" t="str">
        <f t="shared" si="37"/>
        <v>水</v>
      </c>
      <c r="M91" s="1349" t="str">
        <f t="shared" si="37"/>
        <v>木</v>
      </c>
      <c r="N91" s="1349" t="str">
        <f t="shared" si="37"/>
        <v>金</v>
      </c>
      <c r="O91" s="1349" t="str">
        <f t="shared" si="37"/>
        <v>土</v>
      </c>
      <c r="P91" s="1349" t="str">
        <f t="shared" si="37"/>
        <v>日</v>
      </c>
      <c r="Q91" s="1349" t="str">
        <f t="shared" si="37"/>
        <v>月</v>
      </c>
      <c r="R91" s="1349" t="str">
        <f t="shared" si="37"/>
        <v>火</v>
      </c>
      <c r="S91" s="1349" t="str">
        <f t="shared" si="37"/>
        <v>水</v>
      </c>
      <c r="T91" s="1349" t="str">
        <f t="shared" si="37"/>
        <v>木</v>
      </c>
      <c r="U91" s="1349" t="str">
        <f t="shared" si="37"/>
        <v>金</v>
      </c>
      <c r="V91" s="1349" t="str">
        <f t="shared" si="37"/>
        <v>土</v>
      </c>
      <c r="W91" s="1349" t="str">
        <f t="shared" si="37"/>
        <v>日</v>
      </c>
      <c r="X91" s="1349" t="str">
        <f t="shared" si="37"/>
        <v>月</v>
      </c>
      <c r="Y91" s="1349" t="str">
        <f t="shared" si="37"/>
        <v>火</v>
      </c>
      <c r="Z91" s="1349" t="str">
        <f t="shared" si="37"/>
        <v>水</v>
      </c>
      <c r="AA91" s="1349" t="str">
        <f t="shared" si="37"/>
        <v>木</v>
      </c>
      <c r="AB91" s="1349" t="str">
        <f t="shared" si="37"/>
        <v>金</v>
      </c>
      <c r="AC91" s="1349" t="str">
        <f t="shared" si="37"/>
        <v>土</v>
      </c>
      <c r="AD91" s="1349" t="str">
        <f t="shared" si="37"/>
        <v>日</v>
      </c>
      <c r="AE91" s="1349" t="str">
        <f t="shared" si="37"/>
        <v>月</v>
      </c>
      <c r="AF91" s="1349" t="str">
        <f t="shared" si="37"/>
        <v>火</v>
      </c>
      <c r="AG91" s="1349" t="str">
        <f t="shared" si="37"/>
        <v>水</v>
      </c>
      <c r="AH91" s="1347" t="s">
        <v>1979</v>
      </c>
      <c r="AI91" s="1348">
        <f>+COUNTIF(C92:AG92,"夏休")+COUNTIF(C92:AG92,"冬休")+COUNTIF(C92:AG92,"中止")</f>
        <v>0</v>
      </c>
      <c r="AL91" s="1373"/>
    </row>
    <row r="92" spans="2:38" s="1350" customFormat="1" ht="13.5" customHeight="1">
      <c r="B92" s="3643" t="s">
        <v>1948</v>
      </c>
      <c r="C92" s="3645"/>
      <c r="D92" s="3640"/>
      <c r="E92" s="3640"/>
      <c r="F92" s="3640"/>
      <c r="G92" s="3640"/>
      <c r="H92" s="3640"/>
      <c r="I92" s="3640"/>
      <c r="J92" s="3640"/>
      <c r="K92" s="3640"/>
      <c r="L92" s="3640"/>
      <c r="M92" s="3640"/>
      <c r="N92" s="3640"/>
      <c r="O92" s="3640"/>
      <c r="P92" s="3640"/>
      <c r="Q92" s="3640"/>
      <c r="R92" s="3640"/>
      <c r="S92" s="3640"/>
      <c r="T92" s="3640"/>
      <c r="U92" s="3640"/>
      <c r="V92" s="3640"/>
      <c r="W92" s="3640"/>
      <c r="X92" s="3640"/>
      <c r="Y92" s="3640"/>
      <c r="Z92" s="3640"/>
      <c r="AA92" s="3640"/>
      <c r="AB92" s="3640"/>
      <c r="AC92" s="3640"/>
      <c r="AD92" s="3640"/>
      <c r="AE92" s="3640"/>
      <c r="AF92" s="3640"/>
      <c r="AG92" s="3667"/>
      <c r="AH92" s="1351" t="s">
        <v>821</v>
      </c>
      <c r="AI92" s="1352">
        <f>COUNT(C90:AG90)-AI91</f>
        <v>31</v>
      </c>
      <c r="AL92" s="1373"/>
    </row>
    <row r="93" spans="2:38" s="1350" customFormat="1" ht="13.5" customHeight="1">
      <c r="B93" s="3644"/>
      <c r="C93" s="3645"/>
      <c r="D93" s="3640"/>
      <c r="E93" s="3640"/>
      <c r="F93" s="3640"/>
      <c r="G93" s="3640"/>
      <c r="H93" s="3640"/>
      <c r="I93" s="3640"/>
      <c r="J93" s="3640"/>
      <c r="K93" s="3640"/>
      <c r="L93" s="3640"/>
      <c r="M93" s="3640"/>
      <c r="N93" s="3640"/>
      <c r="O93" s="3640"/>
      <c r="P93" s="3640"/>
      <c r="Q93" s="3640"/>
      <c r="R93" s="3640"/>
      <c r="S93" s="3640"/>
      <c r="T93" s="3640"/>
      <c r="U93" s="3640"/>
      <c r="V93" s="3640"/>
      <c r="W93" s="3640"/>
      <c r="X93" s="3640"/>
      <c r="Y93" s="3640"/>
      <c r="Z93" s="3640"/>
      <c r="AA93" s="3640"/>
      <c r="AB93" s="3640"/>
      <c r="AC93" s="3640"/>
      <c r="AD93" s="3640"/>
      <c r="AE93" s="3640"/>
      <c r="AF93" s="3640"/>
      <c r="AG93" s="3667"/>
      <c r="AH93" s="1351" t="s">
        <v>822</v>
      </c>
      <c r="AI93" s="1352">
        <f>+COUNTIF(C94:AG95,"休")</f>
        <v>8</v>
      </c>
      <c r="AJ93" s="1353" t="str">
        <f>IF(AI94&gt;0.285,"",IF(AI93&lt;AI90,"←計画日数が足りません",""))</f>
        <v/>
      </c>
      <c r="AL93" s="1373"/>
    </row>
    <row r="94" spans="2:38" s="1350" customFormat="1" ht="13.5" customHeight="1">
      <c r="B94" s="3668" t="s">
        <v>815</v>
      </c>
      <c r="C94" s="3669"/>
      <c r="D94" s="3666"/>
      <c r="E94" s="3666"/>
      <c r="F94" s="3666" t="s">
        <v>838</v>
      </c>
      <c r="G94" s="3666" t="s">
        <v>838</v>
      </c>
      <c r="H94" s="3666"/>
      <c r="I94" s="3670"/>
      <c r="J94" s="3666"/>
      <c r="K94" s="3666"/>
      <c r="L94" s="3666"/>
      <c r="M94" s="3666" t="s">
        <v>838</v>
      </c>
      <c r="N94" s="3666" t="s">
        <v>838</v>
      </c>
      <c r="O94" s="3666"/>
      <c r="P94" s="3670"/>
      <c r="Q94" s="3666"/>
      <c r="R94" s="3666"/>
      <c r="S94" s="3666"/>
      <c r="T94" s="3666" t="s">
        <v>838</v>
      </c>
      <c r="U94" s="3666" t="s">
        <v>838</v>
      </c>
      <c r="V94" s="3666"/>
      <c r="W94" s="3670"/>
      <c r="X94" s="3666"/>
      <c r="Y94" s="3666"/>
      <c r="Z94" s="3666"/>
      <c r="AA94" s="3666" t="s">
        <v>838</v>
      </c>
      <c r="AB94" s="3666" t="s">
        <v>838</v>
      </c>
      <c r="AC94" s="3666"/>
      <c r="AD94" s="3670"/>
      <c r="AE94" s="3666"/>
      <c r="AF94" s="3666"/>
      <c r="AG94" s="3672"/>
      <c r="AH94" s="1351" t="s">
        <v>823</v>
      </c>
      <c r="AI94" s="1354">
        <f>+AI93/AI92</f>
        <v>0.25806451612903225</v>
      </c>
      <c r="AL94" s="1373"/>
    </row>
    <row r="95" spans="2:38" s="1350" customFormat="1">
      <c r="B95" s="3668"/>
      <c r="C95" s="3669"/>
      <c r="D95" s="3666"/>
      <c r="E95" s="3666"/>
      <c r="F95" s="3666"/>
      <c r="G95" s="3666"/>
      <c r="H95" s="3666"/>
      <c r="I95" s="3670"/>
      <c r="J95" s="3666"/>
      <c r="K95" s="3666"/>
      <c r="L95" s="3666"/>
      <c r="M95" s="3666"/>
      <c r="N95" s="3666"/>
      <c r="O95" s="3666"/>
      <c r="P95" s="3670"/>
      <c r="Q95" s="3666"/>
      <c r="R95" s="3666"/>
      <c r="S95" s="3666"/>
      <c r="T95" s="3666"/>
      <c r="U95" s="3666"/>
      <c r="V95" s="3666"/>
      <c r="W95" s="3670"/>
      <c r="X95" s="3666"/>
      <c r="Y95" s="3666"/>
      <c r="Z95" s="3666"/>
      <c r="AA95" s="3666"/>
      <c r="AB95" s="3666"/>
      <c r="AC95" s="3666"/>
      <c r="AD95" s="3670"/>
      <c r="AE95" s="3666"/>
      <c r="AF95" s="3666"/>
      <c r="AG95" s="3672"/>
      <c r="AH95" s="1351" t="s">
        <v>812</v>
      </c>
      <c r="AI95" s="1352">
        <f>+COUNTA(C96:AG97)</f>
        <v>8</v>
      </c>
      <c r="AL95" s="1373"/>
    </row>
    <row r="96" spans="2:38" s="1350" customFormat="1">
      <c r="B96" s="3673" t="s">
        <v>817</v>
      </c>
      <c r="C96" s="3675"/>
      <c r="D96" s="3670"/>
      <c r="E96" s="3670"/>
      <c r="F96" s="3670" t="s">
        <v>838</v>
      </c>
      <c r="G96" s="3670" t="s">
        <v>838</v>
      </c>
      <c r="H96" s="3670"/>
      <c r="I96" s="3681"/>
      <c r="J96" s="3670"/>
      <c r="K96" s="3670" t="s">
        <v>861</v>
      </c>
      <c r="L96" s="3670"/>
      <c r="M96" s="3670"/>
      <c r="N96" s="3670" t="s">
        <v>838</v>
      </c>
      <c r="O96" s="3670"/>
      <c r="P96" s="3681"/>
      <c r="Q96" s="3670"/>
      <c r="R96" s="3670"/>
      <c r="S96" s="3670"/>
      <c r="T96" s="3670" t="s">
        <v>838</v>
      </c>
      <c r="U96" s="3670" t="s">
        <v>838</v>
      </c>
      <c r="V96" s="3670"/>
      <c r="W96" s="3681"/>
      <c r="X96" s="3670"/>
      <c r="Y96" s="3670"/>
      <c r="Z96" s="3670"/>
      <c r="AA96" s="3670" t="s">
        <v>838</v>
      </c>
      <c r="AB96" s="3670" t="s">
        <v>838</v>
      </c>
      <c r="AC96" s="3670"/>
      <c r="AD96" s="3681"/>
      <c r="AE96" s="3670"/>
      <c r="AF96" s="3670"/>
      <c r="AG96" s="3677"/>
      <c r="AH96" s="1355" t="s">
        <v>824</v>
      </c>
      <c r="AI96" s="1356">
        <f>+AI95/AI92</f>
        <v>0.25806451612903225</v>
      </c>
      <c r="AL96" s="1338">
        <f>+COUNTIF(C94:AG95,"休")</f>
        <v>8</v>
      </c>
    </row>
    <row r="97" spans="2:38" s="1350" customFormat="1">
      <c r="B97" s="3674"/>
      <c r="C97" s="3676"/>
      <c r="D97" s="3671"/>
      <c r="E97" s="3671"/>
      <c r="F97" s="3671"/>
      <c r="G97" s="3671"/>
      <c r="H97" s="3671"/>
      <c r="I97" s="3671"/>
      <c r="J97" s="3671"/>
      <c r="K97" s="3671"/>
      <c r="L97" s="3671"/>
      <c r="M97" s="3671"/>
      <c r="N97" s="3671"/>
      <c r="O97" s="3671"/>
      <c r="P97" s="3671"/>
      <c r="Q97" s="3671"/>
      <c r="R97" s="3671"/>
      <c r="S97" s="3671"/>
      <c r="T97" s="3671"/>
      <c r="U97" s="3671"/>
      <c r="V97" s="3671"/>
      <c r="W97" s="3671"/>
      <c r="X97" s="3671"/>
      <c r="Y97" s="3671"/>
      <c r="Z97" s="3671"/>
      <c r="AA97" s="3671"/>
      <c r="AB97" s="3671"/>
      <c r="AC97" s="3671"/>
      <c r="AD97" s="3671"/>
      <c r="AE97" s="3671"/>
      <c r="AF97" s="3671"/>
      <c r="AG97" s="3678"/>
      <c r="AH97" s="1357" t="s">
        <v>1952</v>
      </c>
      <c r="AI97" s="1358" t="str">
        <f>IF(7&gt;AI92,"対象外",IF(AI95&gt;=AI90,"OK","NG"))</f>
        <v>OK</v>
      </c>
      <c r="AJ97" s="1353" t="str">
        <f>IF(AI97="対象外","←７日間に満たない期間は達成判定の対象外",IF(AI97="NG","←月単位未達成","←月単位達成"))</f>
        <v>←月単位達成</v>
      </c>
      <c r="AL97" s="1359" t="str">
        <f>IF(7&gt;AI92,"対象外",IF(AL96&gt;=AI90,"OK","NG"))</f>
        <v>OK</v>
      </c>
    </row>
    <row r="98" spans="2:38" hidden="1">
      <c r="B98" s="1360" t="s">
        <v>2106</v>
      </c>
      <c r="C98" s="1361">
        <f t="shared" ref="C98:AG98" si="38">IF(AND(DAY(C90)&gt;=22,DAY(C90)&lt;=28,C91="土"),1,0)</f>
        <v>0</v>
      </c>
      <c r="D98" s="1361">
        <f t="shared" si="38"/>
        <v>0</v>
      </c>
      <c r="E98" s="1361">
        <f t="shared" si="38"/>
        <v>0</v>
      </c>
      <c r="F98" s="1361">
        <f t="shared" si="38"/>
        <v>0</v>
      </c>
      <c r="G98" s="1361">
        <f t="shared" si="38"/>
        <v>0</v>
      </c>
      <c r="H98" s="1361">
        <f t="shared" si="38"/>
        <v>0</v>
      </c>
      <c r="I98" s="1361">
        <f t="shared" si="38"/>
        <v>0</v>
      </c>
      <c r="J98" s="1361">
        <f t="shared" si="38"/>
        <v>0</v>
      </c>
      <c r="K98" s="1361">
        <f t="shared" si="38"/>
        <v>0</v>
      </c>
      <c r="L98" s="1361">
        <f t="shared" si="38"/>
        <v>0</v>
      </c>
      <c r="M98" s="1361">
        <f t="shared" si="38"/>
        <v>0</v>
      </c>
      <c r="N98" s="1361">
        <f t="shared" si="38"/>
        <v>0</v>
      </c>
      <c r="O98" s="1361">
        <f t="shared" si="38"/>
        <v>0</v>
      </c>
      <c r="P98" s="1361">
        <f t="shared" si="38"/>
        <v>0</v>
      </c>
      <c r="Q98" s="1361">
        <f t="shared" si="38"/>
        <v>0</v>
      </c>
      <c r="R98" s="1361">
        <f t="shared" si="38"/>
        <v>0</v>
      </c>
      <c r="S98" s="1361">
        <f t="shared" si="38"/>
        <v>0</v>
      </c>
      <c r="T98" s="1361">
        <f t="shared" si="38"/>
        <v>0</v>
      </c>
      <c r="U98" s="1361">
        <f t="shared" si="38"/>
        <v>0</v>
      </c>
      <c r="V98" s="1361">
        <f t="shared" si="38"/>
        <v>0</v>
      </c>
      <c r="W98" s="1361">
        <f t="shared" si="38"/>
        <v>0</v>
      </c>
      <c r="X98" s="1361">
        <f t="shared" si="38"/>
        <v>0</v>
      </c>
      <c r="Y98" s="1361">
        <f t="shared" si="38"/>
        <v>0</v>
      </c>
      <c r="Z98" s="1361">
        <f t="shared" si="38"/>
        <v>0</v>
      </c>
      <c r="AA98" s="1361">
        <f t="shared" si="38"/>
        <v>0</v>
      </c>
      <c r="AB98" s="1361">
        <f t="shared" si="38"/>
        <v>0</v>
      </c>
      <c r="AC98" s="1361">
        <f t="shared" si="38"/>
        <v>1</v>
      </c>
      <c r="AD98" s="1361">
        <f t="shared" si="38"/>
        <v>0</v>
      </c>
      <c r="AE98" s="1361">
        <f t="shared" si="38"/>
        <v>0</v>
      </c>
      <c r="AF98" s="1361">
        <f t="shared" si="38"/>
        <v>0</v>
      </c>
      <c r="AG98" s="1361">
        <f t="shared" si="38"/>
        <v>0</v>
      </c>
      <c r="AH98" s="1362" t="s">
        <v>1980</v>
      </c>
      <c r="AI98" s="1363">
        <f>_xlfn.AGGREGATE(9,6,C98:AG98)</f>
        <v>1</v>
      </c>
      <c r="AJ98" s="1353"/>
    </row>
    <row r="99" spans="2:38" hidden="1">
      <c r="B99" s="1360" t="s">
        <v>2107</v>
      </c>
      <c r="C99" s="1364">
        <f t="shared" ref="C99:AG99" si="39">IF(AND(DAY(C90)&gt;=22,DAY(C90)&lt;=28,C91="土",OR(C96="休",C96="雨")),1,0)</f>
        <v>0</v>
      </c>
      <c r="D99" s="1364">
        <f t="shared" si="39"/>
        <v>0</v>
      </c>
      <c r="E99" s="1364">
        <f t="shared" si="39"/>
        <v>0</v>
      </c>
      <c r="F99" s="1364">
        <f t="shared" si="39"/>
        <v>0</v>
      </c>
      <c r="G99" s="1364">
        <f t="shared" si="39"/>
        <v>0</v>
      </c>
      <c r="H99" s="1364">
        <f t="shared" si="39"/>
        <v>0</v>
      </c>
      <c r="I99" s="1364">
        <f t="shared" si="39"/>
        <v>0</v>
      </c>
      <c r="J99" s="1364">
        <f t="shared" si="39"/>
        <v>0</v>
      </c>
      <c r="K99" s="1364">
        <f t="shared" si="39"/>
        <v>0</v>
      </c>
      <c r="L99" s="1364">
        <f t="shared" si="39"/>
        <v>0</v>
      </c>
      <c r="M99" s="1364">
        <f t="shared" si="39"/>
        <v>0</v>
      </c>
      <c r="N99" s="1364">
        <f t="shared" si="39"/>
        <v>0</v>
      </c>
      <c r="O99" s="1364">
        <f t="shared" si="39"/>
        <v>0</v>
      </c>
      <c r="P99" s="1364">
        <f t="shared" si="39"/>
        <v>0</v>
      </c>
      <c r="Q99" s="1364">
        <f t="shared" si="39"/>
        <v>0</v>
      </c>
      <c r="R99" s="1364">
        <f t="shared" si="39"/>
        <v>0</v>
      </c>
      <c r="S99" s="1364">
        <f t="shared" si="39"/>
        <v>0</v>
      </c>
      <c r="T99" s="1364">
        <f t="shared" si="39"/>
        <v>0</v>
      </c>
      <c r="U99" s="1364">
        <f t="shared" si="39"/>
        <v>0</v>
      </c>
      <c r="V99" s="1364">
        <f t="shared" si="39"/>
        <v>0</v>
      </c>
      <c r="W99" s="1364">
        <f t="shared" si="39"/>
        <v>0</v>
      </c>
      <c r="X99" s="1364">
        <f t="shared" si="39"/>
        <v>0</v>
      </c>
      <c r="Y99" s="1364">
        <f t="shared" si="39"/>
        <v>0</v>
      </c>
      <c r="Z99" s="1364">
        <f t="shared" si="39"/>
        <v>0</v>
      </c>
      <c r="AA99" s="1364">
        <f t="shared" si="39"/>
        <v>0</v>
      </c>
      <c r="AB99" s="1364">
        <f t="shared" si="39"/>
        <v>0</v>
      </c>
      <c r="AC99" s="1364">
        <f t="shared" si="39"/>
        <v>0</v>
      </c>
      <c r="AD99" s="1364">
        <f t="shared" si="39"/>
        <v>0</v>
      </c>
      <c r="AE99" s="1364">
        <f t="shared" si="39"/>
        <v>0</v>
      </c>
      <c r="AF99" s="1364">
        <f t="shared" si="39"/>
        <v>0</v>
      </c>
      <c r="AG99" s="1364">
        <f t="shared" si="39"/>
        <v>0</v>
      </c>
      <c r="AH99" s="1365" t="s">
        <v>1981</v>
      </c>
      <c r="AI99" s="1363">
        <f>_xlfn.AGGREGATE(9,6,C99:AG99)</f>
        <v>0</v>
      </c>
      <c r="AJ99" s="1353"/>
    </row>
    <row r="100" spans="2:38" hidden="1">
      <c r="B100" s="1360" t="s">
        <v>2108</v>
      </c>
      <c r="C100" s="1361">
        <f>IF(AND(DAY(C90)&gt;=8,DAY(C90)&lt;=14,C91="土"),1,0)</f>
        <v>0</v>
      </c>
      <c r="D100" s="1361">
        <f>IF(AND(DAY(D90)&gt;=8,DAY(D90)&lt;=14,D91="土"),1,0)</f>
        <v>0</v>
      </c>
      <c r="E100" s="1361">
        <f t="shared" ref="E100:AG100" si="40">IF(AND(DAY(E90)&gt;=8,DAY(E90)&lt;=14,E91="土"),1,0)</f>
        <v>0</v>
      </c>
      <c r="F100" s="1361">
        <f t="shared" si="40"/>
        <v>0</v>
      </c>
      <c r="G100" s="1361">
        <f t="shared" si="40"/>
        <v>0</v>
      </c>
      <c r="H100" s="1361">
        <f t="shared" si="40"/>
        <v>0</v>
      </c>
      <c r="I100" s="1361">
        <f t="shared" si="40"/>
        <v>0</v>
      </c>
      <c r="J100" s="1361">
        <f t="shared" si="40"/>
        <v>0</v>
      </c>
      <c r="K100" s="1361">
        <f t="shared" si="40"/>
        <v>0</v>
      </c>
      <c r="L100" s="1361">
        <f t="shared" si="40"/>
        <v>0</v>
      </c>
      <c r="M100" s="1361">
        <f t="shared" si="40"/>
        <v>0</v>
      </c>
      <c r="N100" s="1361">
        <f t="shared" si="40"/>
        <v>0</v>
      </c>
      <c r="O100" s="1361">
        <f t="shared" si="40"/>
        <v>1</v>
      </c>
      <c r="P100" s="1361">
        <f t="shared" si="40"/>
        <v>0</v>
      </c>
      <c r="Q100" s="1361">
        <f t="shared" si="40"/>
        <v>0</v>
      </c>
      <c r="R100" s="1361">
        <f t="shared" si="40"/>
        <v>0</v>
      </c>
      <c r="S100" s="1361">
        <f t="shared" si="40"/>
        <v>0</v>
      </c>
      <c r="T100" s="1361">
        <f t="shared" si="40"/>
        <v>0</v>
      </c>
      <c r="U100" s="1361">
        <f t="shared" si="40"/>
        <v>0</v>
      </c>
      <c r="V100" s="1361">
        <f t="shared" si="40"/>
        <v>0</v>
      </c>
      <c r="W100" s="1361">
        <f t="shared" si="40"/>
        <v>0</v>
      </c>
      <c r="X100" s="1361">
        <f t="shared" si="40"/>
        <v>0</v>
      </c>
      <c r="Y100" s="1361">
        <f t="shared" si="40"/>
        <v>0</v>
      </c>
      <c r="Z100" s="1361">
        <f t="shared" si="40"/>
        <v>0</v>
      </c>
      <c r="AA100" s="1361">
        <f t="shared" si="40"/>
        <v>0</v>
      </c>
      <c r="AB100" s="1361">
        <f t="shared" si="40"/>
        <v>0</v>
      </c>
      <c r="AC100" s="1361">
        <f t="shared" si="40"/>
        <v>0</v>
      </c>
      <c r="AD100" s="1361">
        <f t="shared" si="40"/>
        <v>0</v>
      </c>
      <c r="AE100" s="1361">
        <f t="shared" si="40"/>
        <v>0</v>
      </c>
      <c r="AF100" s="1361">
        <f t="shared" si="40"/>
        <v>0</v>
      </c>
      <c r="AG100" s="1361">
        <f t="shared" si="40"/>
        <v>0</v>
      </c>
      <c r="AH100" s="1362" t="s">
        <v>1980</v>
      </c>
      <c r="AI100" s="1363">
        <f>_xlfn.AGGREGATE(9,6,C100:AG100)</f>
        <v>1</v>
      </c>
      <c r="AJ100" s="1353"/>
    </row>
    <row r="101" spans="2:38" hidden="1">
      <c r="B101" s="1360" t="s">
        <v>2109</v>
      </c>
      <c r="C101" s="1364">
        <f>IF(AND(DAY(C90)&gt;=8,DAY(C90)&lt;=14,C91="土",OR(C96="休",C96="雨")),1,0)</f>
        <v>0</v>
      </c>
      <c r="D101" s="1364">
        <f>IF(AND(DAY(D90)&gt;=8,DAY(D90)&lt;=14,D91="土",OR(D96="休",D96="雨")),1,0)</f>
        <v>0</v>
      </c>
      <c r="E101" s="1364">
        <f t="shared" ref="E101:AG101" si="41">IF(AND(DAY(E90)&gt;=8,DAY(E90)&lt;=14,E91="土",OR(E96="休",E96="雨")),1,0)</f>
        <v>0</v>
      </c>
      <c r="F101" s="1364">
        <f t="shared" si="41"/>
        <v>0</v>
      </c>
      <c r="G101" s="1364">
        <f t="shared" si="41"/>
        <v>0</v>
      </c>
      <c r="H101" s="1364">
        <f t="shared" si="41"/>
        <v>0</v>
      </c>
      <c r="I101" s="1364">
        <f t="shared" si="41"/>
        <v>0</v>
      </c>
      <c r="J101" s="1364">
        <f t="shared" si="41"/>
        <v>0</v>
      </c>
      <c r="K101" s="1364">
        <f t="shared" si="41"/>
        <v>0</v>
      </c>
      <c r="L101" s="1364">
        <f t="shared" si="41"/>
        <v>0</v>
      </c>
      <c r="M101" s="1364">
        <f t="shared" si="41"/>
        <v>0</v>
      </c>
      <c r="N101" s="1364">
        <f t="shared" si="41"/>
        <v>0</v>
      </c>
      <c r="O101" s="1364">
        <f t="shared" si="41"/>
        <v>0</v>
      </c>
      <c r="P101" s="1364">
        <f t="shared" si="41"/>
        <v>0</v>
      </c>
      <c r="Q101" s="1364">
        <f t="shared" si="41"/>
        <v>0</v>
      </c>
      <c r="R101" s="1364">
        <f t="shared" si="41"/>
        <v>0</v>
      </c>
      <c r="S101" s="1364">
        <f t="shared" si="41"/>
        <v>0</v>
      </c>
      <c r="T101" s="1364">
        <f t="shared" si="41"/>
        <v>0</v>
      </c>
      <c r="U101" s="1364">
        <f t="shared" si="41"/>
        <v>0</v>
      </c>
      <c r="V101" s="1364">
        <f t="shared" si="41"/>
        <v>0</v>
      </c>
      <c r="W101" s="1364">
        <f t="shared" si="41"/>
        <v>0</v>
      </c>
      <c r="X101" s="1364">
        <f t="shared" si="41"/>
        <v>0</v>
      </c>
      <c r="Y101" s="1364">
        <f t="shared" si="41"/>
        <v>0</v>
      </c>
      <c r="Z101" s="1364">
        <f t="shared" si="41"/>
        <v>0</v>
      </c>
      <c r="AA101" s="1364">
        <f t="shared" si="41"/>
        <v>0</v>
      </c>
      <c r="AB101" s="1364">
        <f t="shared" si="41"/>
        <v>0</v>
      </c>
      <c r="AC101" s="1364">
        <f t="shared" si="41"/>
        <v>0</v>
      </c>
      <c r="AD101" s="1364">
        <f t="shared" si="41"/>
        <v>0</v>
      </c>
      <c r="AE101" s="1364">
        <f t="shared" si="41"/>
        <v>0</v>
      </c>
      <c r="AF101" s="1364">
        <f t="shared" si="41"/>
        <v>0</v>
      </c>
      <c r="AG101" s="1364">
        <f t="shared" si="41"/>
        <v>0</v>
      </c>
      <c r="AH101" s="1365" t="s">
        <v>1981</v>
      </c>
      <c r="AI101" s="1363">
        <f>_xlfn.AGGREGATE(9,6,C101:AG101)</f>
        <v>0</v>
      </c>
      <c r="AJ101" s="1353"/>
    </row>
    <row r="102" spans="2:38" s="1350" customFormat="1">
      <c r="B102" s="1374"/>
      <c r="C102" s="1374"/>
      <c r="D102" s="1374"/>
      <c r="E102" s="1374"/>
      <c r="F102" s="1374"/>
      <c r="G102" s="1374"/>
      <c r="H102" s="1374"/>
      <c r="I102" s="1374"/>
      <c r="J102" s="1374"/>
      <c r="K102" s="1374"/>
      <c r="L102" s="1374"/>
      <c r="M102" s="1374"/>
      <c r="N102" s="1374"/>
      <c r="O102" s="1374"/>
      <c r="P102" s="1374"/>
      <c r="Q102" s="1374"/>
      <c r="R102" s="1374"/>
      <c r="S102" s="1374"/>
      <c r="T102" s="1374"/>
      <c r="U102" s="1374"/>
      <c r="V102" s="1374"/>
      <c r="W102" s="1374"/>
      <c r="X102" s="1374"/>
      <c r="Y102" s="1374"/>
      <c r="Z102" s="1374"/>
      <c r="AA102" s="1374"/>
      <c r="AB102" s="1374"/>
      <c r="AC102" s="1374"/>
      <c r="AD102" s="1374"/>
      <c r="AE102" s="1374"/>
      <c r="AF102" s="1374"/>
      <c r="AG102" s="1374"/>
      <c r="AI102" s="1374"/>
      <c r="AL102" s="1373"/>
    </row>
    <row r="103" spans="2:38" hidden="1">
      <c r="C103" s="1317">
        <f>YEAR(C106)</f>
        <v>2026</v>
      </c>
      <c r="D103" s="1317">
        <f>MONTH(C106)</f>
        <v>1</v>
      </c>
    </row>
    <row r="104" spans="2:38">
      <c r="B104" s="1322" t="s">
        <v>1940</v>
      </c>
      <c r="C104" s="3679">
        <f>C106</f>
        <v>46023</v>
      </c>
      <c r="D104" s="3641"/>
      <c r="E104" s="3641"/>
      <c r="F104" s="3641"/>
      <c r="G104" s="3641"/>
      <c r="H104" s="3641"/>
      <c r="I104" s="3641"/>
      <c r="J104" s="3641"/>
      <c r="K104" s="3641"/>
      <c r="L104" s="3641"/>
      <c r="M104" s="3641"/>
      <c r="N104" s="3641"/>
      <c r="O104" s="3641"/>
      <c r="P104" s="3641"/>
      <c r="Q104" s="3641"/>
      <c r="R104" s="3641"/>
      <c r="S104" s="3641"/>
      <c r="T104" s="3641"/>
      <c r="U104" s="3641"/>
      <c r="V104" s="3641"/>
      <c r="W104" s="3641"/>
      <c r="X104" s="3641"/>
      <c r="Y104" s="3641"/>
      <c r="Z104" s="3641"/>
      <c r="AA104" s="3641"/>
      <c r="AB104" s="3641"/>
      <c r="AC104" s="3641"/>
      <c r="AD104" s="3641"/>
      <c r="AE104" s="3641"/>
      <c r="AF104" s="3641"/>
      <c r="AG104" s="3641"/>
      <c r="AH104" s="3641"/>
      <c r="AI104" s="3642"/>
    </row>
    <row r="105" spans="2:38" hidden="1">
      <c r="B105" s="1367"/>
      <c r="C105" s="1346">
        <f>DATE($C103,$D103,1)</f>
        <v>46023</v>
      </c>
      <c r="D105" s="1346">
        <f t="shared" ref="D105:AG105" si="42">C105+1</f>
        <v>46024</v>
      </c>
      <c r="E105" s="1346">
        <f t="shared" si="42"/>
        <v>46025</v>
      </c>
      <c r="F105" s="1346">
        <f t="shared" si="42"/>
        <v>46026</v>
      </c>
      <c r="G105" s="1346">
        <f t="shared" si="42"/>
        <v>46027</v>
      </c>
      <c r="H105" s="1346">
        <f t="shared" si="42"/>
        <v>46028</v>
      </c>
      <c r="I105" s="1346">
        <f t="shared" si="42"/>
        <v>46029</v>
      </c>
      <c r="J105" s="1346">
        <f t="shared" si="42"/>
        <v>46030</v>
      </c>
      <c r="K105" s="1346">
        <f t="shared" si="42"/>
        <v>46031</v>
      </c>
      <c r="L105" s="1346">
        <f t="shared" si="42"/>
        <v>46032</v>
      </c>
      <c r="M105" s="1346">
        <f t="shared" si="42"/>
        <v>46033</v>
      </c>
      <c r="N105" s="1346">
        <f t="shared" si="42"/>
        <v>46034</v>
      </c>
      <c r="O105" s="1346">
        <f t="shared" si="42"/>
        <v>46035</v>
      </c>
      <c r="P105" s="1346">
        <f t="shared" si="42"/>
        <v>46036</v>
      </c>
      <c r="Q105" s="1346">
        <f t="shared" si="42"/>
        <v>46037</v>
      </c>
      <c r="R105" s="1346">
        <f t="shared" si="42"/>
        <v>46038</v>
      </c>
      <c r="S105" s="1346">
        <f t="shared" si="42"/>
        <v>46039</v>
      </c>
      <c r="T105" s="1346">
        <f t="shared" si="42"/>
        <v>46040</v>
      </c>
      <c r="U105" s="1346">
        <f t="shared" si="42"/>
        <v>46041</v>
      </c>
      <c r="V105" s="1346">
        <f t="shared" si="42"/>
        <v>46042</v>
      </c>
      <c r="W105" s="1346">
        <f t="shared" si="42"/>
        <v>46043</v>
      </c>
      <c r="X105" s="1346">
        <f t="shared" si="42"/>
        <v>46044</v>
      </c>
      <c r="Y105" s="1346">
        <f t="shared" si="42"/>
        <v>46045</v>
      </c>
      <c r="Z105" s="1346">
        <f t="shared" si="42"/>
        <v>46046</v>
      </c>
      <c r="AA105" s="1346">
        <f t="shared" si="42"/>
        <v>46047</v>
      </c>
      <c r="AB105" s="1346">
        <f t="shared" si="42"/>
        <v>46048</v>
      </c>
      <c r="AC105" s="1346">
        <f t="shared" si="42"/>
        <v>46049</v>
      </c>
      <c r="AD105" s="1346">
        <f t="shared" si="42"/>
        <v>46050</v>
      </c>
      <c r="AE105" s="1346">
        <f t="shared" si="42"/>
        <v>46051</v>
      </c>
      <c r="AF105" s="1346">
        <f t="shared" si="42"/>
        <v>46052</v>
      </c>
      <c r="AG105" s="1346">
        <f t="shared" si="42"/>
        <v>46053</v>
      </c>
      <c r="AH105" s="1368"/>
      <c r="AI105" s="1369"/>
    </row>
    <row r="106" spans="2:38">
      <c r="B106" s="1370" t="s">
        <v>1944</v>
      </c>
      <c r="C106" s="1371">
        <f>IF(EDATE(C89,1)&gt;$G$5,"",EDATE(C89,1))</f>
        <v>46023</v>
      </c>
      <c r="D106" s="1346">
        <f t="shared" ref="D106:AG106" si="43">IF(D105&gt;$G$5,"",IF(C106=EOMONTH(DATE($C103,$D103,1),0),"",IF(C106="","",C106+1)))</f>
        <v>46024</v>
      </c>
      <c r="E106" s="1346">
        <f t="shared" si="43"/>
        <v>46025</v>
      </c>
      <c r="F106" s="1346">
        <f t="shared" si="43"/>
        <v>46026</v>
      </c>
      <c r="G106" s="1346">
        <f t="shared" si="43"/>
        <v>46027</v>
      </c>
      <c r="H106" s="1346">
        <f t="shared" si="43"/>
        <v>46028</v>
      </c>
      <c r="I106" s="1346">
        <f t="shared" si="43"/>
        <v>46029</v>
      </c>
      <c r="J106" s="1346">
        <f t="shared" si="43"/>
        <v>46030</v>
      </c>
      <c r="K106" s="1346">
        <f t="shared" si="43"/>
        <v>46031</v>
      </c>
      <c r="L106" s="1346">
        <f t="shared" si="43"/>
        <v>46032</v>
      </c>
      <c r="M106" s="1346">
        <f t="shared" si="43"/>
        <v>46033</v>
      </c>
      <c r="N106" s="1346">
        <f t="shared" si="43"/>
        <v>46034</v>
      </c>
      <c r="O106" s="1346">
        <f t="shared" si="43"/>
        <v>46035</v>
      </c>
      <c r="P106" s="1346">
        <f t="shared" si="43"/>
        <v>46036</v>
      </c>
      <c r="Q106" s="1346">
        <f t="shared" si="43"/>
        <v>46037</v>
      </c>
      <c r="R106" s="1346">
        <f t="shared" si="43"/>
        <v>46038</v>
      </c>
      <c r="S106" s="1346">
        <f t="shared" si="43"/>
        <v>46039</v>
      </c>
      <c r="T106" s="1346">
        <f t="shared" si="43"/>
        <v>46040</v>
      </c>
      <c r="U106" s="1346">
        <f t="shared" si="43"/>
        <v>46041</v>
      </c>
      <c r="V106" s="1346">
        <f t="shared" si="43"/>
        <v>46042</v>
      </c>
      <c r="W106" s="1346">
        <f t="shared" si="43"/>
        <v>46043</v>
      </c>
      <c r="X106" s="1346">
        <f t="shared" si="43"/>
        <v>46044</v>
      </c>
      <c r="Y106" s="1346">
        <f t="shared" si="43"/>
        <v>46045</v>
      </c>
      <c r="Z106" s="1346">
        <f t="shared" si="43"/>
        <v>46046</v>
      </c>
      <c r="AA106" s="1346">
        <f t="shared" si="43"/>
        <v>46047</v>
      </c>
      <c r="AB106" s="1346" t="str">
        <f t="shared" si="43"/>
        <v/>
      </c>
      <c r="AC106" s="1346" t="str">
        <f t="shared" si="43"/>
        <v/>
      </c>
      <c r="AD106" s="1346" t="str">
        <f t="shared" si="43"/>
        <v/>
      </c>
      <c r="AE106" s="1346" t="str">
        <f t="shared" si="43"/>
        <v/>
      </c>
      <c r="AF106" s="1346" t="str">
        <f t="shared" si="43"/>
        <v/>
      </c>
      <c r="AG106" s="1346" t="str">
        <f t="shared" si="43"/>
        <v/>
      </c>
      <c r="AH106" s="1347" t="s">
        <v>1978</v>
      </c>
      <c r="AI106" s="1348">
        <f>+COUNTIFS(C107:AG107,"土",C108:AG108,"")+COUNTIFS(C107:AG107,"日",C108:AG108,"")</f>
        <v>8</v>
      </c>
    </row>
    <row r="107" spans="2:38" s="1350" customFormat="1">
      <c r="B107" s="1372" t="s">
        <v>820</v>
      </c>
      <c r="C107" s="1349" t="str">
        <f>IFERROR(TEXT(WEEKDAY(+C106),"aaa"),"")</f>
        <v>木</v>
      </c>
      <c r="D107" s="1349" t="str">
        <f t="shared" ref="D107:AG107" si="44">IFERROR(TEXT(WEEKDAY(+D106),"aaa"),"")</f>
        <v>金</v>
      </c>
      <c r="E107" s="1349" t="str">
        <f t="shared" si="44"/>
        <v>土</v>
      </c>
      <c r="F107" s="1349" t="str">
        <f t="shared" si="44"/>
        <v>日</v>
      </c>
      <c r="G107" s="1349" t="str">
        <f t="shared" si="44"/>
        <v>月</v>
      </c>
      <c r="H107" s="1349" t="str">
        <f t="shared" si="44"/>
        <v>火</v>
      </c>
      <c r="I107" s="1349" t="str">
        <f t="shared" si="44"/>
        <v>水</v>
      </c>
      <c r="J107" s="1349" t="str">
        <f t="shared" si="44"/>
        <v>木</v>
      </c>
      <c r="K107" s="1349" t="str">
        <f t="shared" si="44"/>
        <v>金</v>
      </c>
      <c r="L107" s="1349" t="str">
        <f t="shared" si="44"/>
        <v>土</v>
      </c>
      <c r="M107" s="1349" t="str">
        <f t="shared" si="44"/>
        <v>日</v>
      </c>
      <c r="N107" s="1349" t="str">
        <f t="shared" si="44"/>
        <v>月</v>
      </c>
      <c r="O107" s="1349" t="str">
        <f t="shared" si="44"/>
        <v>火</v>
      </c>
      <c r="P107" s="1349" t="str">
        <f t="shared" si="44"/>
        <v>水</v>
      </c>
      <c r="Q107" s="1349" t="str">
        <f t="shared" si="44"/>
        <v>木</v>
      </c>
      <c r="R107" s="1349" t="str">
        <f t="shared" si="44"/>
        <v>金</v>
      </c>
      <c r="S107" s="1349" t="str">
        <f t="shared" si="44"/>
        <v>土</v>
      </c>
      <c r="T107" s="1349" t="str">
        <f t="shared" si="44"/>
        <v>日</v>
      </c>
      <c r="U107" s="1349" t="str">
        <f t="shared" si="44"/>
        <v>月</v>
      </c>
      <c r="V107" s="1349" t="str">
        <f t="shared" si="44"/>
        <v>火</v>
      </c>
      <c r="W107" s="1349" t="str">
        <f t="shared" si="44"/>
        <v>水</v>
      </c>
      <c r="X107" s="1349" t="str">
        <f t="shared" si="44"/>
        <v>木</v>
      </c>
      <c r="Y107" s="1349" t="str">
        <f t="shared" si="44"/>
        <v>金</v>
      </c>
      <c r="Z107" s="1349" t="str">
        <f t="shared" si="44"/>
        <v>土</v>
      </c>
      <c r="AA107" s="1349" t="str">
        <f t="shared" si="44"/>
        <v>日</v>
      </c>
      <c r="AB107" s="1349" t="str">
        <f t="shared" si="44"/>
        <v/>
      </c>
      <c r="AC107" s="1349" t="str">
        <f t="shared" si="44"/>
        <v/>
      </c>
      <c r="AD107" s="1349" t="str">
        <f t="shared" si="44"/>
        <v/>
      </c>
      <c r="AE107" s="1349" t="str">
        <f t="shared" si="44"/>
        <v/>
      </c>
      <c r="AF107" s="1349" t="str">
        <f t="shared" si="44"/>
        <v/>
      </c>
      <c r="AG107" s="1349" t="str">
        <f t="shared" si="44"/>
        <v/>
      </c>
      <c r="AH107" s="1347" t="s">
        <v>1979</v>
      </c>
      <c r="AI107" s="1348">
        <f>+COUNTIF(C108:AG108,"夏休")+COUNTIF(C108:AG108,"冬休")+COUNTIF(C108:AG108,"中止")</f>
        <v>0</v>
      </c>
      <c r="AL107" s="1373"/>
    </row>
    <row r="108" spans="2:38" s="1350" customFormat="1" ht="13.5" customHeight="1">
      <c r="B108" s="3643" t="s">
        <v>1948</v>
      </c>
      <c r="C108" s="3645"/>
      <c r="D108" s="3640"/>
      <c r="E108" s="3640"/>
      <c r="F108" s="3640"/>
      <c r="G108" s="3640"/>
      <c r="H108" s="3640"/>
      <c r="I108" s="3640"/>
      <c r="J108" s="3640"/>
      <c r="K108" s="3640"/>
      <c r="L108" s="3640"/>
      <c r="M108" s="3640"/>
      <c r="N108" s="3640"/>
      <c r="O108" s="3640"/>
      <c r="P108" s="3640"/>
      <c r="Q108" s="3640"/>
      <c r="R108" s="3640"/>
      <c r="S108" s="3640"/>
      <c r="T108" s="3640"/>
      <c r="U108" s="3640"/>
      <c r="V108" s="3640"/>
      <c r="W108" s="3640"/>
      <c r="X108" s="3640"/>
      <c r="Y108" s="3640"/>
      <c r="Z108" s="3640"/>
      <c r="AA108" s="3640"/>
      <c r="AB108" s="3640"/>
      <c r="AC108" s="3640"/>
      <c r="AD108" s="3640"/>
      <c r="AE108" s="3640"/>
      <c r="AF108" s="3640"/>
      <c r="AG108" s="3667"/>
      <c r="AH108" s="1351" t="s">
        <v>821</v>
      </c>
      <c r="AI108" s="1352">
        <f>COUNT(C106:AG106)-AI107</f>
        <v>25</v>
      </c>
      <c r="AL108" s="1373"/>
    </row>
    <row r="109" spans="2:38" s="1350" customFormat="1" ht="13.5" customHeight="1">
      <c r="B109" s="3644"/>
      <c r="C109" s="3645"/>
      <c r="D109" s="3640"/>
      <c r="E109" s="3640"/>
      <c r="F109" s="3640"/>
      <c r="G109" s="3640"/>
      <c r="H109" s="3640"/>
      <c r="I109" s="3640"/>
      <c r="J109" s="3640"/>
      <c r="K109" s="3640"/>
      <c r="L109" s="3640"/>
      <c r="M109" s="3640"/>
      <c r="N109" s="3640"/>
      <c r="O109" s="3640"/>
      <c r="P109" s="3640"/>
      <c r="Q109" s="3640"/>
      <c r="R109" s="3640"/>
      <c r="S109" s="3640"/>
      <c r="T109" s="3640"/>
      <c r="U109" s="3640"/>
      <c r="V109" s="3640"/>
      <c r="W109" s="3640"/>
      <c r="X109" s="3640"/>
      <c r="Y109" s="3640"/>
      <c r="Z109" s="3640"/>
      <c r="AA109" s="3640"/>
      <c r="AB109" s="3640"/>
      <c r="AC109" s="3640"/>
      <c r="AD109" s="3640"/>
      <c r="AE109" s="3640"/>
      <c r="AF109" s="3640"/>
      <c r="AG109" s="3667"/>
      <c r="AH109" s="1351" t="s">
        <v>822</v>
      </c>
      <c r="AI109" s="1352">
        <f>+COUNTIF(C110:AG111,"休")</f>
        <v>10</v>
      </c>
      <c r="AJ109" s="1353" t="str">
        <f>IF(AI110&gt;0.285,"",IF(AI109&lt;AI106,"←計画日数が足りません",""))</f>
        <v/>
      </c>
      <c r="AL109" s="1373"/>
    </row>
    <row r="110" spans="2:38" s="1350" customFormat="1" ht="13.5" customHeight="1">
      <c r="B110" s="3668" t="s">
        <v>815</v>
      </c>
      <c r="C110" s="3669" t="s">
        <v>838</v>
      </c>
      <c r="D110" s="3666" t="s">
        <v>838</v>
      </c>
      <c r="E110" s="3666"/>
      <c r="F110" s="3666"/>
      <c r="G110" s="3670"/>
      <c r="H110" s="3666"/>
      <c r="I110" s="3666"/>
      <c r="J110" s="3666" t="s">
        <v>838</v>
      </c>
      <c r="K110" s="3666" t="s">
        <v>838</v>
      </c>
      <c r="L110" s="3666"/>
      <c r="M110" s="3666"/>
      <c r="N110" s="3670"/>
      <c r="O110" s="3666"/>
      <c r="P110" s="3666"/>
      <c r="Q110" s="3666" t="s">
        <v>838</v>
      </c>
      <c r="R110" s="3666" t="s">
        <v>838</v>
      </c>
      <c r="S110" s="3666"/>
      <c r="T110" s="3666"/>
      <c r="U110" s="3670"/>
      <c r="V110" s="3666"/>
      <c r="W110" s="3666"/>
      <c r="X110" s="3666" t="s">
        <v>838</v>
      </c>
      <c r="Y110" s="3666" t="s">
        <v>838</v>
      </c>
      <c r="Z110" s="3666"/>
      <c r="AA110" s="3666"/>
      <c r="AB110" s="3670"/>
      <c r="AC110" s="3666"/>
      <c r="AD110" s="3666"/>
      <c r="AE110" s="3666" t="s">
        <v>838</v>
      </c>
      <c r="AF110" s="3666" t="s">
        <v>838</v>
      </c>
      <c r="AG110" s="3672"/>
      <c r="AH110" s="1351" t="s">
        <v>823</v>
      </c>
      <c r="AI110" s="1354">
        <f>+AI109/AI108</f>
        <v>0.4</v>
      </c>
      <c r="AL110" s="1373"/>
    </row>
    <row r="111" spans="2:38" s="1350" customFormat="1">
      <c r="B111" s="3668"/>
      <c r="C111" s="3669"/>
      <c r="D111" s="3666"/>
      <c r="E111" s="3666"/>
      <c r="F111" s="3666"/>
      <c r="G111" s="3670"/>
      <c r="H111" s="3666"/>
      <c r="I111" s="3666"/>
      <c r="J111" s="3666"/>
      <c r="K111" s="3666"/>
      <c r="L111" s="3666"/>
      <c r="M111" s="3666"/>
      <c r="N111" s="3670"/>
      <c r="O111" s="3666"/>
      <c r="P111" s="3666"/>
      <c r="Q111" s="3666"/>
      <c r="R111" s="3666"/>
      <c r="S111" s="3666"/>
      <c r="T111" s="3666"/>
      <c r="U111" s="3670"/>
      <c r="V111" s="3666"/>
      <c r="W111" s="3666"/>
      <c r="X111" s="3666"/>
      <c r="Y111" s="3666"/>
      <c r="Z111" s="3666"/>
      <c r="AA111" s="3666"/>
      <c r="AB111" s="3670"/>
      <c r="AC111" s="3666"/>
      <c r="AD111" s="3666"/>
      <c r="AE111" s="3666"/>
      <c r="AF111" s="3666"/>
      <c r="AG111" s="3672"/>
      <c r="AH111" s="1351" t="s">
        <v>812</v>
      </c>
      <c r="AI111" s="1352">
        <f>+COUNTA(C112:AG113)</f>
        <v>10</v>
      </c>
      <c r="AL111" s="1373"/>
    </row>
    <row r="112" spans="2:38" s="1350" customFormat="1">
      <c r="B112" s="3673" t="s">
        <v>817</v>
      </c>
      <c r="C112" s="3675" t="s">
        <v>838</v>
      </c>
      <c r="D112" s="3670" t="s">
        <v>838</v>
      </c>
      <c r="E112" s="3670"/>
      <c r="F112" s="3670"/>
      <c r="G112" s="3681"/>
      <c r="H112" s="3670"/>
      <c r="I112" s="3670"/>
      <c r="J112" s="3670" t="s">
        <v>838</v>
      </c>
      <c r="K112" s="3670" t="s">
        <v>838</v>
      </c>
      <c r="L112" s="3670"/>
      <c r="M112" s="3670"/>
      <c r="N112" s="3681"/>
      <c r="O112" s="3670"/>
      <c r="P112" s="3670"/>
      <c r="Q112" s="3670" t="s">
        <v>838</v>
      </c>
      <c r="R112" s="3670" t="s">
        <v>838</v>
      </c>
      <c r="S112" s="3670"/>
      <c r="T112" s="3670"/>
      <c r="U112" s="3681"/>
      <c r="V112" s="3670"/>
      <c r="W112" s="3670"/>
      <c r="X112" s="3670" t="s">
        <v>838</v>
      </c>
      <c r="Y112" s="3670" t="s">
        <v>838</v>
      </c>
      <c r="Z112" s="3670"/>
      <c r="AA112" s="3670"/>
      <c r="AB112" s="3681"/>
      <c r="AC112" s="3670"/>
      <c r="AD112" s="3670"/>
      <c r="AE112" s="3670" t="s">
        <v>838</v>
      </c>
      <c r="AF112" s="3670" t="s">
        <v>838</v>
      </c>
      <c r="AG112" s="3677"/>
      <c r="AH112" s="1355" t="s">
        <v>824</v>
      </c>
      <c r="AI112" s="1356">
        <f>+AI111/AI108</f>
        <v>0.4</v>
      </c>
      <c r="AL112" s="1338">
        <f>+COUNTIF(C110:AG111,"休")</f>
        <v>10</v>
      </c>
    </row>
    <row r="113" spans="2:38" s="1350" customFormat="1">
      <c r="B113" s="3674"/>
      <c r="C113" s="3676"/>
      <c r="D113" s="3671"/>
      <c r="E113" s="3671"/>
      <c r="F113" s="3671"/>
      <c r="G113" s="3671"/>
      <c r="H113" s="3671"/>
      <c r="I113" s="3671"/>
      <c r="J113" s="3671"/>
      <c r="K113" s="3671"/>
      <c r="L113" s="3671"/>
      <c r="M113" s="3671"/>
      <c r="N113" s="3671"/>
      <c r="O113" s="3671"/>
      <c r="P113" s="3671"/>
      <c r="Q113" s="3671"/>
      <c r="R113" s="3671"/>
      <c r="S113" s="3671"/>
      <c r="T113" s="3671"/>
      <c r="U113" s="3671"/>
      <c r="V113" s="3671"/>
      <c r="W113" s="3671"/>
      <c r="X113" s="3671"/>
      <c r="Y113" s="3671"/>
      <c r="Z113" s="3671"/>
      <c r="AA113" s="3671"/>
      <c r="AB113" s="3671"/>
      <c r="AC113" s="3671"/>
      <c r="AD113" s="3671"/>
      <c r="AE113" s="3671"/>
      <c r="AF113" s="3671"/>
      <c r="AG113" s="3678"/>
      <c r="AH113" s="1357" t="s">
        <v>1952</v>
      </c>
      <c r="AI113" s="1358" t="str">
        <f>IF(7&gt;AI108,"対象外",IF(AI111&gt;=AI106,"OK","NG"))</f>
        <v>OK</v>
      </c>
      <c r="AJ113" s="1353" t="str">
        <f>IF(AI113="対象外","←７日間に満たない期間は達成判定の対象外",IF(AI113="NG","←月単位未達成","←月単位達成"))</f>
        <v>←月単位達成</v>
      </c>
      <c r="AL113" s="1359" t="str">
        <f>IF(7&gt;AI108,"対象外",IF(AL112&gt;=AI106,"OK","NG"))</f>
        <v>OK</v>
      </c>
    </row>
    <row r="114" spans="2:38" hidden="1">
      <c r="B114" s="1360" t="s">
        <v>2106</v>
      </c>
      <c r="C114" s="1361">
        <f t="shared" ref="C114:AG114" si="45">IF(AND(DAY(C106)&gt;=22,DAY(C106)&lt;=28,C107="土"),1,0)</f>
        <v>0</v>
      </c>
      <c r="D114" s="1361">
        <f t="shared" si="45"/>
        <v>0</v>
      </c>
      <c r="E114" s="1361">
        <f t="shared" si="45"/>
        <v>0</v>
      </c>
      <c r="F114" s="1361">
        <f t="shared" si="45"/>
        <v>0</v>
      </c>
      <c r="G114" s="1361">
        <f t="shared" si="45"/>
        <v>0</v>
      </c>
      <c r="H114" s="1361">
        <f t="shared" si="45"/>
        <v>0</v>
      </c>
      <c r="I114" s="1361">
        <f t="shared" si="45"/>
        <v>0</v>
      </c>
      <c r="J114" s="1361">
        <f t="shared" si="45"/>
        <v>0</v>
      </c>
      <c r="K114" s="1361">
        <f t="shared" si="45"/>
        <v>0</v>
      </c>
      <c r="L114" s="1361">
        <f t="shared" si="45"/>
        <v>0</v>
      </c>
      <c r="M114" s="1361">
        <f t="shared" si="45"/>
        <v>0</v>
      </c>
      <c r="N114" s="1361">
        <f t="shared" si="45"/>
        <v>0</v>
      </c>
      <c r="O114" s="1361">
        <f t="shared" si="45"/>
        <v>0</v>
      </c>
      <c r="P114" s="1361">
        <f t="shared" si="45"/>
        <v>0</v>
      </c>
      <c r="Q114" s="1361">
        <f t="shared" si="45"/>
        <v>0</v>
      </c>
      <c r="R114" s="1361">
        <f t="shared" si="45"/>
        <v>0</v>
      </c>
      <c r="S114" s="1361">
        <f t="shared" si="45"/>
        <v>0</v>
      </c>
      <c r="T114" s="1361">
        <f t="shared" si="45"/>
        <v>0</v>
      </c>
      <c r="U114" s="1361">
        <f t="shared" si="45"/>
        <v>0</v>
      </c>
      <c r="V114" s="1361">
        <f t="shared" si="45"/>
        <v>0</v>
      </c>
      <c r="W114" s="1361">
        <f t="shared" si="45"/>
        <v>0</v>
      </c>
      <c r="X114" s="1361">
        <f t="shared" si="45"/>
        <v>0</v>
      </c>
      <c r="Y114" s="1361">
        <f t="shared" si="45"/>
        <v>0</v>
      </c>
      <c r="Z114" s="1361">
        <f t="shared" si="45"/>
        <v>1</v>
      </c>
      <c r="AA114" s="1361">
        <f t="shared" si="45"/>
        <v>0</v>
      </c>
      <c r="AB114" s="1361" t="e">
        <f t="shared" si="45"/>
        <v>#VALUE!</v>
      </c>
      <c r="AC114" s="1361" t="e">
        <f t="shared" si="45"/>
        <v>#VALUE!</v>
      </c>
      <c r="AD114" s="1361" t="e">
        <f t="shared" si="45"/>
        <v>#VALUE!</v>
      </c>
      <c r="AE114" s="1361" t="e">
        <f t="shared" si="45"/>
        <v>#VALUE!</v>
      </c>
      <c r="AF114" s="1361" t="e">
        <f t="shared" si="45"/>
        <v>#VALUE!</v>
      </c>
      <c r="AG114" s="1361" t="e">
        <f t="shared" si="45"/>
        <v>#VALUE!</v>
      </c>
      <c r="AH114" s="1362" t="s">
        <v>1980</v>
      </c>
      <c r="AI114" s="1363">
        <f>_xlfn.AGGREGATE(9,6,C114:AG114)</f>
        <v>1</v>
      </c>
      <c r="AJ114" s="1353"/>
    </row>
    <row r="115" spans="2:38" hidden="1">
      <c r="B115" s="1360" t="s">
        <v>2107</v>
      </c>
      <c r="C115" s="1364">
        <f t="shared" ref="C115:AG115" si="46">IF(AND(DAY(C106)&gt;=22,DAY(C106)&lt;=28,C107="土",OR(C112="休",C112="雨")),1,0)</f>
        <v>0</v>
      </c>
      <c r="D115" s="1364">
        <f t="shared" si="46"/>
        <v>0</v>
      </c>
      <c r="E115" s="1364">
        <f t="shared" si="46"/>
        <v>0</v>
      </c>
      <c r="F115" s="1364">
        <f t="shared" si="46"/>
        <v>0</v>
      </c>
      <c r="G115" s="1364">
        <f t="shared" si="46"/>
        <v>0</v>
      </c>
      <c r="H115" s="1364">
        <f t="shared" si="46"/>
        <v>0</v>
      </c>
      <c r="I115" s="1364">
        <f t="shared" si="46"/>
        <v>0</v>
      </c>
      <c r="J115" s="1364">
        <f t="shared" si="46"/>
        <v>0</v>
      </c>
      <c r="K115" s="1364">
        <f t="shared" si="46"/>
        <v>0</v>
      </c>
      <c r="L115" s="1364">
        <f t="shared" si="46"/>
        <v>0</v>
      </c>
      <c r="M115" s="1364">
        <f t="shared" si="46"/>
        <v>0</v>
      </c>
      <c r="N115" s="1364">
        <f t="shared" si="46"/>
        <v>0</v>
      </c>
      <c r="O115" s="1364">
        <f t="shared" si="46"/>
        <v>0</v>
      </c>
      <c r="P115" s="1364">
        <f t="shared" si="46"/>
        <v>0</v>
      </c>
      <c r="Q115" s="1364">
        <f t="shared" si="46"/>
        <v>0</v>
      </c>
      <c r="R115" s="1364">
        <f t="shared" si="46"/>
        <v>0</v>
      </c>
      <c r="S115" s="1364">
        <f t="shared" si="46"/>
        <v>0</v>
      </c>
      <c r="T115" s="1364">
        <f t="shared" si="46"/>
        <v>0</v>
      </c>
      <c r="U115" s="1364">
        <f t="shared" si="46"/>
        <v>0</v>
      </c>
      <c r="V115" s="1364">
        <f t="shared" si="46"/>
        <v>0</v>
      </c>
      <c r="W115" s="1364">
        <f t="shared" si="46"/>
        <v>0</v>
      </c>
      <c r="X115" s="1364">
        <f t="shared" si="46"/>
        <v>0</v>
      </c>
      <c r="Y115" s="1364">
        <f t="shared" si="46"/>
        <v>0</v>
      </c>
      <c r="Z115" s="1364">
        <f t="shared" si="46"/>
        <v>0</v>
      </c>
      <c r="AA115" s="1364">
        <f t="shared" si="46"/>
        <v>0</v>
      </c>
      <c r="AB115" s="1364" t="e">
        <f t="shared" si="46"/>
        <v>#VALUE!</v>
      </c>
      <c r="AC115" s="1364" t="e">
        <f t="shared" si="46"/>
        <v>#VALUE!</v>
      </c>
      <c r="AD115" s="1364" t="e">
        <f t="shared" si="46"/>
        <v>#VALUE!</v>
      </c>
      <c r="AE115" s="1364" t="e">
        <f t="shared" si="46"/>
        <v>#VALUE!</v>
      </c>
      <c r="AF115" s="1364" t="e">
        <f t="shared" si="46"/>
        <v>#VALUE!</v>
      </c>
      <c r="AG115" s="1364" t="e">
        <f t="shared" si="46"/>
        <v>#VALUE!</v>
      </c>
      <c r="AH115" s="1365" t="s">
        <v>1981</v>
      </c>
      <c r="AI115" s="1363">
        <f>_xlfn.AGGREGATE(9,6,C115:AG115)</f>
        <v>0</v>
      </c>
      <c r="AJ115" s="1353"/>
    </row>
    <row r="116" spans="2:38" hidden="1">
      <c r="B116" s="1360" t="s">
        <v>2108</v>
      </c>
      <c r="C116" s="1361">
        <f>IF(AND(DAY(C106)&gt;=8,DAY(C106)&lt;=14,C107="土"),1,0)</f>
        <v>0</v>
      </c>
      <c r="D116" s="1361">
        <f>IF(AND(DAY(D106)&gt;=8,DAY(D106)&lt;=14,D107="土"),1,0)</f>
        <v>0</v>
      </c>
      <c r="E116" s="1361">
        <f t="shared" ref="E116:AG116" si="47">IF(AND(DAY(E106)&gt;=8,DAY(E106)&lt;=14,E107="土"),1,0)</f>
        <v>0</v>
      </c>
      <c r="F116" s="1361">
        <f t="shared" si="47"/>
        <v>0</v>
      </c>
      <c r="G116" s="1361">
        <f t="shared" si="47"/>
        <v>0</v>
      </c>
      <c r="H116" s="1361">
        <f t="shared" si="47"/>
        <v>0</v>
      </c>
      <c r="I116" s="1361">
        <f t="shared" si="47"/>
        <v>0</v>
      </c>
      <c r="J116" s="1361">
        <f t="shared" si="47"/>
        <v>0</v>
      </c>
      <c r="K116" s="1361">
        <f t="shared" si="47"/>
        <v>0</v>
      </c>
      <c r="L116" s="1361">
        <f t="shared" si="47"/>
        <v>1</v>
      </c>
      <c r="M116" s="1361">
        <f t="shared" si="47"/>
        <v>0</v>
      </c>
      <c r="N116" s="1361">
        <f t="shared" si="47"/>
        <v>0</v>
      </c>
      <c r="O116" s="1361">
        <f t="shared" si="47"/>
        <v>0</v>
      </c>
      <c r="P116" s="1361">
        <f t="shared" si="47"/>
        <v>0</v>
      </c>
      <c r="Q116" s="1361">
        <f t="shared" si="47"/>
        <v>0</v>
      </c>
      <c r="R116" s="1361">
        <f t="shared" si="47"/>
        <v>0</v>
      </c>
      <c r="S116" s="1361">
        <f t="shared" si="47"/>
        <v>0</v>
      </c>
      <c r="T116" s="1361">
        <f t="shared" si="47"/>
        <v>0</v>
      </c>
      <c r="U116" s="1361">
        <f t="shared" si="47"/>
        <v>0</v>
      </c>
      <c r="V116" s="1361">
        <f t="shared" si="47"/>
        <v>0</v>
      </c>
      <c r="W116" s="1361">
        <f t="shared" si="47"/>
        <v>0</v>
      </c>
      <c r="X116" s="1361">
        <f t="shared" si="47"/>
        <v>0</v>
      </c>
      <c r="Y116" s="1361">
        <f t="shared" si="47"/>
        <v>0</v>
      </c>
      <c r="Z116" s="1361">
        <f t="shared" si="47"/>
        <v>0</v>
      </c>
      <c r="AA116" s="1361">
        <f t="shared" si="47"/>
        <v>0</v>
      </c>
      <c r="AB116" s="1361" t="e">
        <f t="shared" si="47"/>
        <v>#VALUE!</v>
      </c>
      <c r="AC116" s="1361" t="e">
        <f t="shared" si="47"/>
        <v>#VALUE!</v>
      </c>
      <c r="AD116" s="1361" t="e">
        <f t="shared" si="47"/>
        <v>#VALUE!</v>
      </c>
      <c r="AE116" s="1361" t="e">
        <f t="shared" si="47"/>
        <v>#VALUE!</v>
      </c>
      <c r="AF116" s="1361" t="e">
        <f t="shared" si="47"/>
        <v>#VALUE!</v>
      </c>
      <c r="AG116" s="1361" t="e">
        <f t="shared" si="47"/>
        <v>#VALUE!</v>
      </c>
      <c r="AH116" s="1362" t="s">
        <v>1980</v>
      </c>
      <c r="AI116" s="1363">
        <f>_xlfn.AGGREGATE(9,6,C116:AG116)</f>
        <v>1</v>
      </c>
      <c r="AJ116" s="1353"/>
    </row>
    <row r="117" spans="2:38" hidden="1">
      <c r="B117" s="1360" t="s">
        <v>2109</v>
      </c>
      <c r="C117" s="1364">
        <f>IF(AND(DAY(C106)&gt;=8,DAY(C106)&lt;=14,C107="土",OR(C112="休",C112="雨")),1,0)</f>
        <v>0</v>
      </c>
      <c r="D117" s="1364">
        <f>IF(AND(DAY(D106)&gt;=8,DAY(D106)&lt;=14,D107="土",OR(D112="休",D112="雨")),1,0)</f>
        <v>0</v>
      </c>
      <c r="E117" s="1364">
        <f t="shared" ref="E117:AG117" si="48">IF(AND(DAY(E106)&gt;=8,DAY(E106)&lt;=14,E107="土",OR(E112="休",E112="雨")),1,0)</f>
        <v>0</v>
      </c>
      <c r="F117" s="1364">
        <f t="shared" si="48"/>
        <v>0</v>
      </c>
      <c r="G117" s="1364">
        <f t="shared" si="48"/>
        <v>0</v>
      </c>
      <c r="H117" s="1364">
        <f t="shared" si="48"/>
        <v>0</v>
      </c>
      <c r="I117" s="1364">
        <f t="shared" si="48"/>
        <v>0</v>
      </c>
      <c r="J117" s="1364">
        <f t="shared" si="48"/>
        <v>0</v>
      </c>
      <c r="K117" s="1364">
        <f t="shared" si="48"/>
        <v>0</v>
      </c>
      <c r="L117" s="1364">
        <f t="shared" si="48"/>
        <v>0</v>
      </c>
      <c r="M117" s="1364">
        <f t="shared" si="48"/>
        <v>0</v>
      </c>
      <c r="N117" s="1364">
        <f t="shared" si="48"/>
        <v>0</v>
      </c>
      <c r="O117" s="1364">
        <f t="shared" si="48"/>
        <v>0</v>
      </c>
      <c r="P117" s="1364">
        <f t="shared" si="48"/>
        <v>0</v>
      </c>
      <c r="Q117" s="1364">
        <f t="shared" si="48"/>
        <v>0</v>
      </c>
      <c r="R117" s="1364">
        <f t="shared" si="48"/>
        <v>0</v>
      </c>
      <c r="S117" s="1364">
        <f t="shared" si="48"/>
        <v>0</v>
      </c>
      <c r="T117" s="1364">
        <f t="shared" si="48"/>
        <v>0</v>
      </c>
      <c r="U117" s="1364">
        <f t="shared" si="48"/>
        <v>0</v>
      </c>
      <c r="V117" s="1364">
        <f t="shared" si="48"/>
        <v>0</v>
      </c>
      <c r="W117" s="1364">
        <f t="shared" si="48"/>
        <v>0</v>
      </c>
      <c r="X117" s="1364">
        <f t="shared" si="48"/>
        <v>0</v>
      </c>
      <c r="Y117" s="1364">
        <f t="shared" si="48"/>
        <v>0</v>
      </c>
      <c r="Z117" s="1364">
        <f t="shared" si="48"/>
        <v>0</v>
      </c>
      <c r="AA117" s="1364">
        <f t="shared" si="48"/>
        <v>0</v>
      </c>
      <c r="AB117" s="1364" t="e">
        <f t="shared" si="48"/>
        <v>#VALUE!</v>
      </c>
      <c r="AC117" s="1364" t="e">
        <f t="shared" si="48"/>
        <v>#VALUE!</v>
      </c>
      <c r="AD117" s="1364" t="e">
        <f t="shared" si="48"/>
        <v>#VALUE!</v>
      </c>
      <c r="AE117" s="1364" t="e">
        <f t="shared" si="48"/>
        <v>#VALUE!</v>
      </c>
      <c r="AF117" s="1364" t="e">
        <f t="shared" si="48"/>
        <v>#VALUE!</v>
      </c>
      <c r="AG117" s="1364" t="e">
        <f t="shared" si="48"/>
        <v>#VALUE!</v>
      </c>
      <c r="AH117" s="1365" t="s">
        <v>1981</v>
      </c>
      <c r="AI117" s="1363">
        <f>_xlfn.AGGREGATE(9,6,C117:AG117)</f>
        <v>0</v>
      </c>
      <c r="AJ117" s="1353"/>
    </row>
    <row r="118" spans="2:38" s="1350" customFormat="1">
      <c r="B118" s="1374"/>
      <c r="C118" s="1374"/>
      <c r="D118" s="1374"/>
      <c r="E118" s="1374"/>
      <c r="F118" s="1374"/>
      <c r="G118" s="1374"/>
      <c r="H118" s="1374"/>
      <c r="I118" s="1374"/>
      <c r="J118" s="1374"/>
      <c r="K118" s="1374"/>
      <c r="L118" s="1374"/>
      <c r="M118" s="1374"/>
      <c r="N118" s="1374"/>
      <c r="O118" s="1374"/>
      <c r="P118" s="1374"/>
      <c r="Q118" s="1374"/>
      <c r="R118" s="1374"/>
      <c r="S118" s="1374"/>
      <c r="T118" s="1374"/>
      <c r="U118" s="1374"/>
      <c r="V118" s="1374"/>
      <c r="W118" s="1374"/>
      <c r="X118" s="1374"/>
      <c r="Y118" s="1374"/>
      <c r="Z118" s="1374"/>
      <c r="AA118" s="1374"/>
      <c r="AB118" s="1374"/>
      <c r="AC118" s="1374"/>
      <c r="AD118" s="1374"/>
      <c r="AE118" s="1374"/>
      <c r="AF118" s="1374"/>
      <c r="AG118" s="1374"/>
      <c r="AI118" s="1374"/>
      <c r="AL118" s="1373"/>
    </row>
    <row r="119" spans="2:38" hidden="1">
      <c r="C119" s="1317" t="e">
        <f>YEAR(C122)</f>
        <v>#VALUE!</v>
      </c>
      <c r="D119" s="1317" t="e">
        <f>MONTH(C122)</f>
        <v>#VALUE!</v>
      </c>
    </row>
    <row r="120" spans="2:38">
      <c r="B120" s="1322" t="s">
        <v>1940</v>
      </c>
      <c r="C120" s="3679" t="str">
        <f>C122</f>
        <v/>
      </c>
      <c r="D120" s="3641"/>
      <c r="E120" s="3641"/>
      <c r="F120" s="3641"/>
      <c r="G120" s="3641"/>
      <c r="H120" s="3641"/>
      <c r="I120" s="3641"/>
      <c r="J120" s="3641"/>
      <c r="K120" s="3641"/>
      <c r="L120" s="3641"/>
      <c r="M120" s="3641"/>
      <c r="N120" s="3641"/>
      <c r="O120" s="3641"/>
      <c r="P120" s="3641"/>
      <c r="Q120" s="3641"/>
      <c r="R120" s="3641"/>
      <c r="S120" s="3641"/>
      <c r="T120" s="3641"/>
      <c r="U120" s="3641"/>
      <c r="V120" s="3641"/>
      <c r="W120" s="3641"/>
      <c r="X120" s="3641"/>
      <c r="Y120" s="3641"/>
      <c r="Z120" s="3641"/>
      <c r="AA120" s="3641"/>
      <c r="AB120" s="3641"/>
      <c r="AC120" s="3641"/>
      <c r="AD120" s="3641"/>
      <c r="AE120" s="3641"/>
      <c r="AF120" s="3641"/>
      <c r="AG120" s="3641"/>
      <c r="AH120" s="3641"/>
      <c r="AI120" s="3642"/>
    </row>
    <row r="121" spans="2:38" hidden="1">
      <c r="B121" s="1367"/>
      <c r="C121" s="1346" t="e">
        <f>DATE($C119,$D119,1)</f>
        <v>#VALUE!</v>
      </c>
      <c r="D121" s="1346" t="e">
        <f t="shared" ref="D121:AG121" si="49">C121+1</f>
        <v>#VALUE!</v>
      </c>
      <c r="E121" s="1346" t="e">
        <f t="shared" si="49"/>
        <v>#VALUE!</v>
      </c>
      <c r="F121" s="1346" t="e">
        <f t="shared" si="49"/>
        <v>#VALUE!</v>
      </c>
      <c r="G121" s="1346" t="e">
        <f t="shared" si="49"/>
        <v>#VALUE!</v>
      </c>
      <c r="H121" s="1346" t="e">
        <f t="shared" si="49"/>
        <v>#VALUE!</v>
      </c>
      <c r="I121" s="1346" t="e">
        <f t="shared" si="49"/>
        <v>#VALUE!</v>
      </c>
      <c r="J121" s="1346" t="e">
        <f t="shared" si="49"/>
        <v>#VALUE!</v>
      </c>
      <c r="K121" s="1346" t="e">
        <f t="shared" si="49"/>
        <v>#VALUE!</v>
      </c>
      <c r="L121" s="1346" t="e">
        <f t="shared" si="49"/>
        <v>#VALUE!</v>
      </c>
      <c r="M121" s="1346" t="e">
        <f t="shared" si="49"/>
        <v>#VALUE!</v>
      </c>
      <c r="N121" s="1346" t="e">
        <f t="shared" si="49"/>
        <v>#VALUE!</v>
      </c>
      <c r="O121" s="1346" t="e">
        <f t="shared" si="49"/>
        <v>#VALUE!</v>
      </c>
      <c r="P121" s="1346" t="e">
        <f t="shared" si="49"/>
        <v>#VALUE!</v>
      </c>
      <c r="Q121" s="1346" t="e">
        <f t="shared" si="49"/>
        <v>#VALUE!</v>
      </c>
      <c r="R121" s="1346" t="e">
        <f t="shared" si="49"/>
        <v>#VALUE!</v>
      </c>
      <c r="S121" s="1346" t="e">
        <f t="shared" si="49"/>
        <v>#VALUE!</v>
      </c>
      <c r="T121" s="1346" t="e">
        <f t="shared" si="49"/>
        <v>#VALUE!</v>
      </c>
      <c r="U121" s="1346" t="e">
        <f t="shared" si="49"/>
        <v>#VALUE!</v>
      </c>
      <c r="V121" s="1346" t="e">
        <f t="shared" si="49"/>
        <v>#VALUE!</v>
      </c>
      <c r="W121" s="1346" t="e">
        <f t="shared" si="49"/>
        <v>#VALUE!</v>
      </c>
      <c r="X121" s="1346" t="e">
        <f t="shared" si="49"/>
        <v>#VALUE!</v>
      </c>
      <c r="Y121" s="1346" t="e">
        <f t="shared" si="49"/>
        <v>#VALUE!</v>
      </c>
      <c r="Z121" s="1346" t="e">
        <f t="shared" si="49"/>
        <v>#VALUE!</v>
      </c>
      <c r="AA121" s="1346" t="e">
        <f t="shared" si="49"/>
        <v>#VALUE!</v>
      </c>
      <c r="AB121" s="1346" t="e">
        <f t="shared" si="49"/>
        <v>#VALUE!</v>
      </c>
      <c r="AC121" s="1346" t="e">
        <f t="shared" si="49"/>
        <v>#VALUE!</v>
      </c>
      <c r="AD121" s="1346" t="e">
        <f t="shared" si="49"/>
        <v>#VALUE!</v>
      </c>
      <c r="AE121" s="1346" t="e">
        <f t="shared" si="49"/>
        <v>#VALUE!</v>
      </c>
      <c r="AF121" s="1346" t="e">
        <f t="shared" si="49"/>
        <v>#VALUE!</v>
      </c>
      <c r="AG121" s="1346" t="e">
        <f t="shared" si="49"/>
        <v>#VALUE!</v>
      </c>
      <c r="AH121" s="1368"/>
      <c r="AI121" s="1369"/>
    </row>
    <row r="122" spans="2:38">
      <c r="B122" s="1370" t="s">
        <v>1944</v>
      </c>
      <c r="C122" s="1371" t="str">
        <f>IF(EDATE(C105,1)&gt;$G$5,"",EDATE(C105,1))</f>
        <v/>
      </c>
      <c r="D122" s="1346" t="e">
        <f t="shared" ref="D122:AG122" si="50">IF(D121&gt;$G$5,"",IF(C122=EOMONTH(DATE($C119,$D119,1),0),"",IF(C122="","",C122+1)))</f>
        <v>#VALUE!</v>
      </c>
      <c r="E122" s="1346" t="e">
        <f t="shared" si="50"/>
        <v>#VALUE!</v>
      </c>
      <c r="F122" s="1346" t="e">
        <f t="shared" si="50"/>
        <v>#VALUE!</v>
      </c>
      <c r="G122" s="1346" t="e">
        <f t="shared" si="50"/>
        <v>#VALUE!</v>
      </c>
      <c r="H122" s="1346" t="e">
        <f t="shared" si="50"/>
        <v>#VALUE!</v>
      </c>
      <c r="I122" s="1346" t="e">
        <f t="shared" si="50"/>
        <v>#VALUE!</v>
      </c>
      <c r="J122" s="1346" t="e">
        <f t="shared" si="50"/>
        <v>#VALUE!</v>
      </c>
      <c r="K122" s="1346" t="e">
        <f t="shared" si="50"/>
        <v>#VALUE!</v>
      </c>
      <c r="L122" s="1346" t="e">
        <f t="shared" si="50"/>
        <v>#VALUE!</v>
      </c>
      <c r="M122" s="1346" t="e">
        <f t="shared" si="50"/>
        <v>#VALUE!</v>
      </c>
      <c r="N122" s="1346" t="e">
        <f t="shared" si="50"/>
        <v>#VALUE!</v>
      </c>
      <c r="O122" s="1346" t="e">
        <f t="shared" si="50"/>
        <v>#VALUE!</v>
      </c>
      <c r="P122" s="1346" t="e">
        <f t="shared" si="50"/>
        <v>#VALUE!</v>
      </c>
      <c r="Q122" s="1346" t="e">
        <f t="shared" si="50"/>
        <v>#VALUE!</v>
      </c>
      <c r="R122" s="1346" t="e">
        <f t="shared" si="50"/>
        <v>#VALUE!</v>
      </c>
      <c r="S122" s="1346" t="e">
        <f t="shared" si="50"/>
        <v>#VALUE!</v>
      </c>
      <c r="T122" s="1346" t="e">
        <f t="shared" si="50"/>
        <v>#VALUE!</v>
      </c>
      <c r="U122" s="1346" t="e">
        <f t="shared" si="50"/>
        <v>#VALUE!</v>
      </c>
      <c r="V122" s="1346" t="e">
        <f t="shared" si="50"/>
        <v>#VALUE!</v>
      </c>
      <c r="W122" s="1346" t="e">
        <f t="shared" si="50"/>
        <v>#VALUE!</v>
      </c>
      <c r="X122" s="1346" t="e">
        <f t="shared" si="50"/>
        <v>#VALUE!</v>
      </c>
      <c r="Y122" s="1346" t="e">
        <f t="shared" si="50"/>
        <v>#VALUE!</v>
      </c>
      <c r="Z122" s="1346" t="e">
        <f t="shared" si="50"/>
        <v>#VALUE!</v>
      </c>
      <c r="AA122" s="1346" t="e">
        <f t="shared" si="50"/>
        <v>#VALUE!</v>
      </c>
      <c r="AB122" s="1346" t="e">
        <f t="shared" si="50"/>
        <v>#VALUE!</v>
      </c>
      <c r="AC122" s="1346" t="e">
        <f t="shared" si="50"/>
        <v>#VALUE!</v>
      </c>
      <c r="AD122" s="1346" t="e">
        <f t="shared" si="50"/>
        <v>#VALUE!</v>
      </c>
      <c r="AE122" s="1346" t="e">
        <f t="shared" si="50"/>
        <v>#VALUE!</v>
      </c>
      <c r="AF122" s="1346" t="e">
        <f t="shared" si="50"/>
        <v>#VALUE!</v>
      </c>
      <c r="AG122" s="1346" t="e">
        <f t="shared" si="50"/>
        <v>#VALUE!</v>
      </c>
      <c r="AH122" s="1347" t="s">
        <v>1978</v>
      </c>
      <c r="AI122" s="1348">
        <f>+COUNTIFS(C123:AG123,"土",C124:AG124,"")+COUNTIFS(C123:AG123,"日",C124:AG124,"")</f>
        <v>0</v>
      </c>
    </row>
    <row r="123" spans="2:38" s="1350" customFormat="1">
      <c r="B123" s="1372" t="s">
        <v>820</v>
      </c>
      <c r="C123" s="1349" t="str">
        <f>IFERROR(TEXT(WEEKDAY(+C122),"aaa"),"")</f>
        <v/>
      </c>
      <c r="D123" s="1349" t="str">
        <f t="shared" ref="D123:AG123" si="51">IFERROR(TEXT(WEEKDAY(+D122),"aaa"),"")</f>
        <v/>
      </c>
      <c r="E123" s="1349" t="str">
        <f t="shared" si="51"/>
        <v/>
      </c>
      <c r="F123" s="1349" t="str">
        <f t="shared" si="51"/>
        <v/>
      </c>
      <c r="G123" s="1349" t="str">
        <f t="shared" si="51"/>
        <v/>
      </c>
      <c r="H123" s="1349" t="str">
        <f t="shared" si="51"/>
        <v/>
      </c>
      <c r="I123" s="1349" t="str">
        <f t="shared" si="51"/>
        <v/>
      </c>
      <c r="J123" s="1349" t="str">
        <f t="shared" si="51"/>
        <v/>
      </c>
      <c r="K123" s="1349" t="str">
        <f t="shared" si="51"/>
        <v/>
      </c>
      <c r="L123" s="1349" t="str">
        <f t="shared" si="51"/>
        <v/>
      </c>
      <c r="M123" s="1349" t="str">
        <f t="shared" si="51"/>
        <v/>
      </c>
      <c r="N123" s="1349" t="str">
        <f t="shared" si="51"/>
        <v/>
      </c>
      <c r="O123" s="1349" t="str">
        <f t="shared" si="51"/>
        <v/>
      </c>
      <c r="P123" s="1349" t="str">
        <f t="shared" si="51"/>
        <v/>
      </c>
      <c r="Q123" s="1349" t="str">
        <f t="shared" si="51"/>
        <v/>
      </c>
      <c r="R123" s="1349" t="str">
        <f t="shared" si="51"/>
        <v/>
      </c>
      <c r="S123" s="1349" t="str">
        <f t="shared" si="51"/>
        <v/>
      </c>
      <c r="T123" s="1349" t="str">
        <f t="shared" si="51"/>
        <v/>
      </c>
      <c r="U123" s="1349" t="str">
        <f t="shared" si="51"/>
        <v/>
      </c>
      <c r="V123" s="1349" t="str">
        <f t="shared" si="51"/>
        <v/>
      </c>
      <c r="W123" s="1349" t="str">
        <f t="shared" si="51"/>
        <v/>
      </c>
      <c r="X123" s="1349" t="str">
        <f t="shared" si="51"/>
        <v/>
      </c>
      <c r="Y123" s="1349" t="str">
        <f t="shared" si="51"/>
        <v/>
      </c>
      <c r="Z123" s="1349" t="str">
        <f t="shared" si="51"/>
        <v/>
      </c>
      <c r="AA123" s="1349" t="str">
        <f t="shared" si="51"/>
        <v/>
      </c>
      <c r="AB123" s="1349" t="str">
        <f t="shared" si="51"/>
        <v/>
      </c>
      <c r="AC123" s="1349" t="str">
        <f t="shared" si="51"/>
        <v/>
      </c>
      <c r="AD123" s="1349" t="str">
        <f t="shared" si="51"/>
        <v/>
      </c>
      <c r="AE123" s="1349" t="str">
        <f t="shared" si="51"/>
        <v/>
      </c>
      <c r="AF123" s="1349" t="str">
        <f t="shared" si="51"/>
        <v/>
      </c>
      <c r="AG123" s="1349" t="str">
        <f t="shared" si="51"/>
        <v/>
      </c>
      <c r="AH123" s="1347" t="s">
        <v>1979</v>
      </c>
      <c r="AI123" s="1348">
        <f>+COUNTIF(C124:AG124,"夏休")+COUNTIF(C124:AG124,"冬休")+COUNTIF(C124:AG124,"中止")</f>
        <v>3</v>
      </c>
      <c r="AL123" s="1373"/>
    </row>
    <row r="124" spans="2:38" s="1350" customFormat="1" ht="13.5" customHeight="1">
      <c r="B124" s="3643" t="s">
        <v>1948</v>
      </c>
      <c r="C124" s="3645"/>
      <c r="D124" s="3640"/>
      <c r="E124" s="3640"/>
      <c r="F124" s="3640"/>
      <c r="G124" s="3640"/>
      <c r="H124" s="3640"/>
      <c r="I124" s="3640"/>
      <c r="J124" s="3640"/>
      <c r="K124" s="3640"/>
      <c r="L124" s="3640"/>
      <c r="M124" s="3640"/>
      <c r="N124" s="3640"/>
      <c r="O124" s="3640"/>
      <c r="P124" s="3640"/>
      <c r="Q124" s="3640"/>
      <c r="R124" s="3640"/>
      <c r="S124" s="3640"/>
      <c r="T124" s="3640"/>
      <c r="U124" s="3640"/>
      <c r="V124" s="3640"/>
      <c r="W124" s="3640"/>
      <c r="X124" s="3640"/>
      <c r="Y124" s="3640"/>
      <c r="Z124" s="3640"/>
      <c r="AA124" s="3640"/>
      <c r="AB124" s="3640"/>
      <c r="AC124" s="3640"/>
      <c r="AD124" s="3640"/>
      <c r="AE124" s="3640" t="s">
        <v>849</v>
      </c>
      <c r="AF124" s="3640" t="s">
        <v>849</v>
      </c>
      <c r="AG124" s="3667" t="s">
        <v>849</v>
      </c>
      <c r="AH124" s="1351" t="s">
        <v>821</v>
      </c>
      <c r="AI124" s="1352">
        <f>COUNT(C122:AG122)-AI123</f>
        <v>-3</v>
      </c>
      <c r="AL124" s="1373"/>
    </row>
    <row r="125" spans="2:38" s="1350" customFormat="1" ht="13.5" customHeight="1">
      <c r="B125" s="3644"/>
      <c r="C125" s="3645"/>
      <c r="D125" s="3640"/>
      <c r="E125" s="3640"/>
      <c r="F125" s="3640"/>
      <c r="G125" s="3640"/>
      <c r="H125" s="3640"/>
      <c r="I125" s="3640"/>
      <c r="J125" s="3640"/>
      <c r="K125" s="3640"/>
      <c r="L125" s="3640"/>
      <c r="M125" s="3640"/>
      <c r="N125" s="3640"/>
      <c r="O125" s="3640"/>
      <c r="P125" s="3640"/>
      <c r="Q125" s="3640"/>
      <c r="R125" s="3640"/>
      <c r="S125" s="3640"/>
      <c r="T125" s="3640"/>
      <c r="U125" s="3640"/>
      <c r="V125" s="3640"/>
      <c r="W125" s="3640"/>
      <c r="X125" s="3640"/>
      <c r="Y125" s="3640"/>
      <c r="Z125" s="3640"/>
      <c r="AA125" s="3640"/>
      <c r="AB125" s="3640"/>
      <c r="AC125" s="3640"/>
      <c r="AD125" s="3640"/>
      <c r="AE125" s="3640"/>
      <c r="AF125" s="3640"/>
      <c r="AG125" s="3667"/>
      <c r="AH125" s="1351" t="s">
        <v>822</v>
      </c>
      <c r="AI125" s="1352">
        <f>+COUNTIF(C126:AG127,"休")</f>
        <v>8</v>
      </c>
      <c r="AJ125" s="1353" t="str">
        <f>IF(AI126&gt;0.285,"",IF(AI125&lt;AI122,"←計画日数が足りません",""))</f>
        <v/>
      </c>
      <c r="AL125" s="1373"/>
    </row>
    <row r="126" spans="2:38" s="1350" customFormat="1" ht="13.5" customHeight="1">
      <c r="B126" s="3668" t="s">
        <v>815</v>
      </c>
      <c r="C126" s="3669"/>
      <c r="D126" s="3670"/>
      <c r="E126" s="3666"/>
      <c r="F126" s="3666"/>
      <c r="G126" s="3666"/>
      <c r="H126" s="3666" t="s">
        <v>838</v>
      </c>
      <c r="I126" s="3666" t="s">
        <v>838</v>
      </c>
      <c r="J126" s="3666"/>
      <c r="K126" s="3670"/>
      <c r="L126" s="3666"/>
      <c r="M126" s="3666"/>
      <c r="N126" s="3666"/>
      <c r="O126" s="3666" t="s">
        <v>838</v>
      </c>
      <c r="P126" s="3666" t="s">
        <v>838</v>
      </c>
      <c r="Q126" s="3666"/>
      <c r="R126" s="3670"/>
      <c r="S126" s="3666"/>
      <c r="T126" s="3666"/>
      <c r="U126" s="3666"/>
      <c r="V126" s="3666" t="s">
        <v>838</v>
      </c>
      <c r="W126" s="3666" t="s">
        <v>838</v>
      </c>
      <c r="X126" s="3666"/>
      <c r="Y126" s="3670"/>
      <c r="Z126" s="3666"/>
      <c r="AA126" s="3666"/>
      <c r="AB126" s="3666"/>
      <c r="AC126" s="3666" t="s">
        <v>838</v>
      </c>
      <c r="AD126" s="3666" t="s">
        <v>838</v>
      </c>
      <c r="AE126" s="3666"/>
      <c r="AF126" s="3666"/>
      <c r="AG126" s="3672"/>
      <c r="AH126" s="1351" t="s">
        <v>823</v>
      </c>
      <c r="AI126" s="1354">
        <f>+AI125/AI124</f>
        <v>-2.6666666666666665</v>
      </c>
      <c r="AL126" s="1373"/>
    </row>
    <row r="127" spans="2:38" s="1350" customFormat="1">
      <c r="B127" s="3668"/>
      <c r="C127" s="3669"/>
      <c r="D127" s="3670"/>
      <c r="E127" s="3666"/>
      <c r="F127" s="3666"/>
      <c r="G127" s="3666"/>
      <c r="H127" s="3666"/>
      <c r="I127" s="3666"/>
      <c r="J127" s="3666"/>
      <c r="K127" s="3670"/>
      <c r="L127" s="3666"/>
      <c r="M127" s="3666"/>
      <c r="N127" s="3666"/>
      <c r="O127" s="3666"/>
      <c r="P127" s="3666"/>
      <c r="Q127" s="3666"/>
      <c r="R127" s="3670"/>
      <c r="S127" s="3666"/>
      <c r="T127" s="3666"/>
      <c r="U127" s="3666"/>
      <c r="V127" s="3666"/>
      <c r="W127" s="3666"/>
      <c r="X127" s="3666"/>
      <c r="Y127" s="3670"/>
      <c r="Z127" s="3666"/>
      <c r="AA127" s="3666"/>
      <c r="AB127" s="3666"/>
      <c r="AC127" s="3666"/>
      <c r="AD127" s="3666"/>
      <c r="AE127" s="3666"/>
      <c r="AF127" s="3666"/>
      <c r="AG127" s="3672"/>
      <c r="AH127" s="1351" t="s">
        <v>812</v>
      </c>
      <c r="AI127" s="1352">
        <f>+COUNTA(C128:AG129)</f>
        <v>8</v>
      </c>
      <c r="AL127" s="1373"/>
    </row>
    <row r="128" spans="2:38" s="1350" customFormat="1">
      <c r="B128" s="3673" t="s">
        <v>817</v>
      </c>
      <c r="C128" s="3675"/>
      <c r="D128" s="3681"/>
      <c r="E128" s="3670"/>
      <c r="F128" s="3670"/>
      <c r="G128" s="3670"/>
      <c r="H128" s="3670" t="s">
        <v>838</v>
      </c>
      <c r="I128" s="3670" t="s">
        <v>838</v>
      </c>
      <c r="J128" s="3670"/>
      <c r="K128" s="3681"/>
      <c r="L128" s="3670"/>
      <c r="M128" s="3670"/>
      <c r="N128" s="3670"/>
      <c r="O128" s="3670" t="s">
        <v>838</v>
      </c>
      <c r="P128" s="3670" t="s">
        <v>838</v>
      </c>
      <c r="Q128" s="3670"/>
      <c r="R128" s="3681"/>
      <c r="S128" s="3670"/>
      <c r="T128" s="3670"/>
      <c r="U128" s="3670"/>
      <c r="V128" s="3670" t="s">
        <v>838</v>
      </c>
      <c r="W128" s="3670" t="s">
        <v>838</v>
      </c>
      <c r="X128" s="3670"/>
      <c r="Y128" s="3681"/>
      <c r="Z128" s="3670"/>
      <c r="AA128" s="3670"/>
      <c r="AB128" s="3670"/>
      <c r="AC128" s="3670" t="s">
        <v>838</v>
      </c>
      <c r="AD128" s="3670" t="s">
        <v>838</v>
      </c>
      <c r="AE128" s="3670"/>
      <c r="AF128" s="3670"/>
      <c r="AG128" s="3677"/>
      <c r="AH128" s="1355" t="s">
        <v>824</v>
      </c>
      <c r="AI128" s="1356">
        <f>+AI127/AI124</f>
        <v>-2.6666666666666665</v>
      </c>
      <c r="AL128" s="1338">
        <f>+COUNTIF(C126:AG127,"休")</f>
        <v>8</v>
      </c>
    </row>
    <row r="129" spans="2:38" s="1350" customFormat="1">
      <c r="B129" s="3674"/>
      <c r="C129" s="3676"/>
      <c r="D129" s="3671"/>
      <c r="E129" s="3671"/>
      <c r="F129" s="3671"/>
      <c r="G129" s="3671"/>
      <c r="H129" s="3671"/>
      <c r="I129" s="3671"/>
      <c r="J129" s="3671"/>
      <c r="K129" s="3671"/>
      <c r="L129" s="3671"/>
      <c r="M129" s="3671"/>
      <c r="N129" s="3671"/>
      <c r="O129" s="3671"/>
      <c r="P129" s="3671"/>
      <c r="Q129" s="3671"/>
      <c r="R129" s="3671"/>
      <c r="S129" s="3671"/>
      <c r="T129" s="3671"/>
      <c r="U129" s="3671"/>
      <c r="V129" s="3671"/>
      <c r="W129" s="3671"/>
      <c r="X129" s="3671"/>
      <c r="Y129" s="3671"/>
      <c r="Z129" s="3671"/>
      <c r="AA129" s="3671"/>
      <c r="AB129" s="3671"/>
      <c r="AC129" s="3671"/>
      <c r="AD129" s="3671"/>
      <c r="AE129" s="3671"/>
      <c r="AF129" s="3671"/>
      <c r="AG129" s="3678"/>
      <c r="AH129" s="1357" t="s">
        <v>1952</v>
      </c>
      <c r="AI129" s="1358" t="str">
        <f>IF(7&gt;AI124,"対象外",IF(AI127&gt;=AI122,"OK","NG"))</f>
        <v>対象外</v>
      </c>
      <c r="AJ129" s="1353" t="str">
        <f>IF(AI129="対象外","←７日間に満たない期間は達成判定の対象外",IF(AI129="NG","←月単位未達成","←月単位達成"))</f>
        <v>←７日間に満たない期間は達成判定の対象外</v>
      </c>
      <c r="AL129" s="1359" t="str">
        <f>IF(7&gt;AI124,"対象外",IF(AL128&gt;=AI122,"OK","NG"))</f>
        <v>対象外</v>
      </c>
    </row>
    <row r="130" spans="2:38" hidden="1">
      <c r="B130" s="1360" t="s">
        <v>2106</v>
      </c>
      <c r="C130" s="1361" t="e">
        <f t="shared" ref="C130:AG130" si="52">IF(AND(DAY(C122)&gt;=22,DAY(C122)&lt;=28,C123="土"),1,0)</f>
        <v>#VALUE!</v>
      </c>
      <c r="D130" s="1361" t="e">
        <f t="shared" si="52"/>
        <v>#VALUE!</v>
      </c>
      <c r="E130" s="1361" t="e">
        <f t="shared" si="52"/>
        <v>#VALUE!</v>
      </c>
      <c r="F130" s="1361" t="e">
        <f t="shared" si="52"/>
        <v>#VALUE!</v>
      </c>
      <c r="G130" s="1361" t="e">
        <f t="shared" si="52"/>
        <v>#VALUE!</v>
      </c>
      <c r="H130" s="1361" t="e">
        <f t="shared" si="52"/>
        <v>#VALUE!</v>
      </c>
      <c r="I130" s="1361" t="e">
        <f t="shared" si="52"/>
        <v>#VALUE!</v>
      </c>
      <c r="J130" s="1361" t="e">
        <f t="shared" si="52"/>
        <v>#VALUE!</v>
      </c>
      <c r="K130" s="1361" t="e">
        <f t="shared" si="52"/>
        <v>#VALUE!</v>
      </c>
      <c r="L130" s="1361" t="e">
        <f t="shared" si="52"/>
        <v>#VALUE!</v>
      </c>
      <c r="M130" s="1361" t="e">
        <f t="shared" si="52"/>
        <v>#VALUE!</v>
      </c>
      <c r="N130" s="1361" t="e">
        <f t="shared" si="52"/>
        <v>#VALUE!</v>
      </c>
      <c r="O130" s="1361" t="e">
        <f t="shared" si="52"/>
        <v>#VALUE!</v>
      </c>
      <c r="P130" s="1361" t="e">
        <f t="shared" si="52"/>
        <v>#VALUE!</v>
      </c>
      <c r="Q130" s="1361" t="e">
        <f t="shared" si="52"/>
        <v>#VALUE!</v>
      </c>
      <c r="R130" s="1361" t="e">
        <f t="shared" si="52"/>
        <v>#VALUE!</v>
      </c>
      <c r="S130" s="1361" t="e">
        <f t="shared" si="52"/>
        <v>#VALUE!</v>
      </c>
      <c r="T130" s="1361" t="e">
        <f t="shared" si="52"/>
        <v>#VALUE!</v>
      </c>
      <c r="U130" s="1361" t="e">
        <f t="shared" si="52"/>
        <v>#VALUE!</v>
      </c>
      <c r="V130" s="1361" t="e">
        <f t="shared" si="52"/>
        <v>#VALUE!</v>
      </c>
      <c r="W130" s="1361" t="e">
        <f t="shared" si="52"/>
        <v>#VALUE!</v>
      </c>
      <c r="X130" s="1361" t="e">
        <f t="shared" si="52"/>
        <v>#VALUE!</v>
      </c>
      <c r="Y130" s="1361" t="e">
        <f t="shared" si="52"/>
        <v>#VALUE!</v>
      </c>
      <c r="Z130" s="1361" t="e">
        <f t="shared" si="52"/>
        <v>#VALUE!</v>
      </c>
      <c r="AA130" s="1361" t="e">
        <f t="shared" si="52"/>
        <v>#VALUE!</v>
      </c>
      <c r="AB130" s="1361" t="e">
        <f t="shared" si="52"/>
        <v>#VALUE!</v>
      </c>
      <c r="AC130" s="1361" t="e">
        <f t="shared" si="52"/>
        <v>#VALUE!</v>
      </c>
      <c r="AD130" s="1361" t="e">
        <f t="shared" si="52"/>
        <v>#VALUE!</v>
      </c>
      <c r="AE130" s="1361" t="e">
        <f t="shared" si="52"/>
        <v>#VALUE!</v>
      </c>
      <c r="AF130" s="1361" t="e">
        <f t="shared" si="52"/>
        <v>#VALUE!</v>
      </c>
      <c r="AG130" s="1361" t="e">
        <f t="shared" si="52"/>
        <v>#VALUE!</v>
      </c>
      <c r="AH130" s="1362" t="s">
        <v>1980</v>
      </c>
      <c r="AI130" s="1363">
        <f>_xlfn.AGGREGATE(9,6,C130:AG130)</f>
        <v>0</v>
      </c>
      <c r="AJ130" s="1353"/>
    </row>
    <row r="131" spans="2:38" hidden="1">
      <c r="B131" s="1360" t="s">
        <v>2107</v>
      </c>
      <c r="C131" s="1364" t="e">
        <f t="shared" ref="C131:AG131" si="53">IF(AND(DAY(C122)&gt;=22,DAY(C122)&lt;=28,C123="土",OR(C128="休",C128="雨")),1,0)</f>
        <v>#VALUE!</v>
      </c>
      <c r="D131" s="1364" t="e">
        <f t="shared" si="53"/>
        <v>#VALUE!</v>
      </c>
      <c r="E131" s="1364" t="e">
        <f t="shared" si="53"/>
        <v>#VALUE!</v>
      </c>
      <c r="F131" s="1364" t="e">
        <f t="shared" si="53"/>
        <v>#VALUE!</v>
      </c>
      <c r="G131" s="1364" t="e">
        <f t="shared" si="53"/>
        <v>#VALUE!</v>
      </c>
      <c r="H131" s="1364" t="e">
        <f t="shared" si="53"/>
        <v>#VALUE!</v>
      </c>
      <c r="I131" s="1364" t="e">
        <f t="shared" si="53"/>
        <v>#VALUE!</v>
      </c>
      <c r="J131" s="1364" t="e">
        <f t="shared" si="53"/>
        <v>#VALUE!</v>
      </c>
      <c r="K131" s="1364" t="e">
        <f t="shared" si="53"/>
        <v>#VALUE!</v>
      </c>
      <c r="L131" s="1364" t="e">
        <f t="shared" si="53"/>
        <v>#VALUE!</v>
      </c>
      <c r="M131" s="1364" t="e">
        <f t="shared" si="53"/>
        <v>#VALUE!</v>
      </c>
      <c r="N131" s="1364" t="e">
        <f t="shared" si="53"/>
        <v>#VALUE!</v>
      </c>
      <c r="O131" s="1364" t="e">
        <f t="shared" si="53"/>
        <v>#VALUE!</v>
      </c>
      <c r="P131" s="1364" t="e">
        <f t="shared" si="53"/>
        <v>#VALUE!</v>
      </c>
      <c r="Q131" s="1364" t="e">
        <f t="shared" si="53"/>
        <v>#VALUE!</v>
      </c>
      <c r="R131" s="1364" t="e">
        <f t="shared" si="53"/>
        <v>#VALUE!</v>
      </c>
      <c r="S131" s="1364" t="e">
        <f t="shared" si="53"/>
        <v>#VALUE!</v>
      </c>
      <c r="T131" s="1364" t="e">
        <f t="shared" si="53"/>
        <v>#VALUE!</v>
      </c>
      <c r="U131" s="1364" t="e">
        <f t="shared" si="53"/>
        <v>#VALUE!</v>
      </c>
      <c r="V131" s="1364" t="e">
        <f t="shared" si="53"/>
        <v>#VALUE!</v>
      </c>
      <c r="W131" s="1364" t="e">
        <f t="shared" si="53"/>
        <v>#VALUE!</v>
      </c>
      <c r="X131" s="1364" t="e">
        <f t="shared" si="53"/>
        <v>#VALUE!</v>
      </c>
      <c r="Y131" s="1364" t="e">
        <f t="shared" si="53"/>
        <v>#VALUE!</v>
      </c>
      <c r="Z131" s="1364" t="e">
        <f t="shared" si="53"/>
        <v>#VALUE!</v>
      </c>
      <c r="AA131" s="1364" t="e">
        <f t="shared" si="53"/>
        <v>#VALUE!</v>
      </c>
      <c r="AB131" s="1364" t="e">
        <f t="shared" si="53"/>
        <v>#VALUE!</v>
      </c>
      <c r="AC131" s="1364" t="e">
        <f t="shared" si="53"/>
        <v>#VALUE!</v>
      </c>
      <c r="AD131" s="1364" t="e">
        <f t="shared" si="53"/>
        <v>#VALUE!</v>
      </c>
      <c r="AE131" s="1364" t="e">
        <f t="shared" si="53"/>
        <v>#VALUE!</v>
      </c>
      <c r="AF131" s="1364" t="e">
        <f t="shared" si="53"/>
        <v>#VALUE!</v>
      </c>
      <c r="AG131" s="1364" t="e">
        <f t="shared" si="53"/>
        <v>#VALUE!</v>
      </c>
      <c r="AH131" s="1365" t="s">
        <v>1981</v>
      </c>
      <c r="AI131" s="1363">
        <f>_xlfn.AGGREGATE(9,6,C131:AG131)</f>
        <v>0</v>
      </c>
      <c r="AJ131" s="1353"/>
    </row>
    <row r="132" spans="2:38" hidden="1">
      <c r="B132" s="1360" t="s">
        <v>2108</v>
      </c>
      <c r="C132" s="1361" t="e">
        <f>IF(AND(DAY(C122)&gt;=8,DAY(C122)&lt;=14,C123="土"),1,0)</f>
        <v>#VALUE!</v>
      </c>
      <c r="D132" s="1361" t="e">
        <f>IF(AND(DAY(D122)&gt;=8,DAY(D122)&lt;=14,D123="土"),1,0)</f>
        <v>#VALUE!</v>
      </c>
      <c r="E132" s="1361" t="e">
        <f t="shared" ref="E132:AG132" si="54">IF(AND(DAY(E122)&gt;=8,DAY(E122)&lt;=14,E123="土"),1,0)</f>
        <v>#VALUE!</v>
      </c>
      <c r="F132" s="1361" t="e">
        <f t="shared" si="54"/>
        <v>#VALUE!</v>
      </c>
      <c r="G132" s="1361" t="e">
        <f t="shared" si="54"/>
        <v>#VALUE!</v>
      </c>
      <c r="H132" s="1361" t="e">
        <f t="shared" si="54"/>
        <v>#VALUE!</v>
      </c>
      <c r="I132" s="1361" t="e">
        <f t="shared" si="54"/>
        <v>#VALUE!</v>
      </c>
      <c r="J132" s="1361" t="e">
        <f t="shared" si="54"/>
        <v>#VALUE!</v>
      </c>
      <c r="K132" s="1361" t="e">
        <f t="shared" si="54"/>
        <v>#VALUE!</v>
      </c>
      <c r="L132" s="1361" t="e">
        <f t="shared" si="54"/>
        <v>#VALUE!</v>
      </c>
      <c r="M132" s="1361" t="e">
        <f t="shared" si="54"/>
        <v>#VALUE!</v>
      </c>
      <c r="N132" s="1361" t="e">
        <f t="shared" si="54"/>
        <v>#VALUE!</v>
      </c>
      <c r="O132" s="1361" t="e">
        <f t="shared" si="54"/>
        <v>#VALUE!</v>
      </c>
      <c r="P132" s="1361" t="e">
        <f t="shared" si="54"/>
        <v>#VALUE!</v>
      </c>
      <c r="Q132" s="1361" t="e">
        <f t="shared" si="54"/>
        <v>#VALUE!</v>
      </c>
      <c r="R132" s="1361" t="e">
        <f t="shared" si="54"/>
        <v>#VALUE!</v>
      </c>
      <c r="S132" s="1361" t="e">
        <f t="shared" si="54"/>
        <v>#VALUE!</v>
      </c>
      <c r="T132" s="1361" t="e">
        <f t="shared" si="54"/>
        <v>#VALUE!</v>
      </c>
      <c r="U132" s="1361" t="e">
        <f t="shared" si="54"/>
        <v>#VALUE!</v>
      </c>
      <c r="V132" s="1361" t="e">
        <f t="shared" si="54"/>
        <v>#VALUE!</v>
      </c>
      <c r="W132" s="1361" t="e">
        <f t="shared" si="54"/>
        <v>#VALUE!</v>
      </c>
      <c r="X132" s="1361" t="e">
        <f t="shared" si="54"/>
        <v>#VALUE!</v>
      </c>
      <c r="Y132" s="1361" t="e">
        <f t="shared" si="54"/>
        <v>#VALUE!</v>
      </c>
      <c r="Z132" s="1361" t="e">
        <f t="shared" si="54"/>
        <v>#VALUE!</v>
      </c>
      <c r="AA132" s="1361" t="e">
        <f t="shared" si="54"/>
        <v>#VALUE!</v>
      </c>
      <c r="AB132" s="1361" t="e">
        <f t="shared" si="54"/>
        <v>#VALUE!</v>
      </c>
      <c r="AC132" s="1361" t="e">
        <f t="shared" si="54"/>
        <v>#VALUE!</v>
      </c>
      <c r="AD132" s="1361" t="e">
        <f t="shared" si="54"/>
        <v>#VALUE!</v>
      </c>
      <c r="AE132" s="1361" t="e">
        <f t="shared" si="54"/>
        <v>#VALUE!</v>
      </c>
      <c r="AF132" s="1361" t="e">
        <f t="shared" si="54"/>
        <v>#VALUE!</v>
      </c>
      <c r="AG132" s="1361" t="e">
        <f t="shared" si="54"/>
        <v>#VALUE!</v>
      </c>
      <c r="AH132" s="1362" t="s">
        <v>1980</v>
      </c>
      <c r="AI132" s="1363">
        <f>_xlfn.AGGREGATE(9,6,C132:AG132)</f>
        <v>0</v>
      </c>
      <c r="AJ132" s="1353"/>
    </row>
    <row r="133" spans="2:38" hidden="1">
      <c r="B133" s="1360" t="s">
        <v>2109</v>
      </c>
      <c r="C133" s="1364" t="e">
        <f>IF(AND(DAY(C122)&gt;=8,DAY(C122)&lt;=14,C123="土",OR(C128="休",C128="雨")),1,0)</f>
        <v>#VALUE!</v>
      </c>
      <c r="D133" s="1364" t="e">
        <f>IF(AND(DAY(D122)&gt;=8,DAY(D122)&lt;=14,D123="土",OR(D128="休",D128="雨")),1,0)</f>
        <v>#VALUE!</v>
      </c>
      <c r="E133" s="1364" t="e">
        <f t="shared" ref="E133:AG133" si="55">IF(AND(DAY(E122)&gt;=8,DAY(E122)&lt;=14,E123="土",OR(E128="休",E128="雨")),1,0)</f>
        <v>#VALUE!</v>
      </c>
      <c r="F133" s="1364" t="e">
        <f t="shared" si="55"/>
        <v>#VALUE!</v>
      </c>
      <c r="G133" s="1364" t="e">
        <f t="shared" si="55"/>
        <v>#VALUE!</v>
      </c>
      <c r="H133" s="1364" t="e">
        <f t="shared" si="55"/>
        <v>#VALUE!</v>
      </c>
      <c r="I133" s="1364" t="e">
        <f t="shared" si="55"/>
        <v>#VALUE!</v>
      </c>
      <c r="J133" s="1364" t="e">
        <f t="shared" si="55"/>
        <v>#VALUE!</v>
      </c>
      <c r="K133" s="1364" t="e">
        <f t="shared" si="55"/>
        <v>#VALUE!</v>
      </c>
      <c r="L133" s="1364" t="e">
        <f t="shared" si="55"/>
        <v>#VALUE!</v>
      </c>
      <c r="M133" s="1364" t="e">
        <f t="shared" si="55"/>
        <v>#VALUE!</v>
      </c>
      <c r="N133" s="1364" t="e">
        <f t="shared" si="55"/>
        <v>#VALUE!</v>
      </c>
      <c r="O133" s="1364" t="e">
        <f t="shared" si="55"/>
        <v>#VALUE!</v>
      </c>
      <c r="P133" s="1364" t="e">
        <f t="shared" si="55"/>
        <v>#VALUE!</v>
      </c>
      <c r="Q133" s="1364" t="e">
        <f t="shared" si="55"/>
        <v>#VALUE!</v>
      </c>
      <c r="R133" s="1364" t="e">
        <f t="shared" si="55"/>
        <v>#VALUE!</v>
      </c>
      <c r="S133" s="1364" t="e">
        <f t="shared" si="55"/>
        <v>#VALUE!</v>
      </c>
      <c r="T133" s="1364" t="e">
        <f t="shared" si="55"/>
        <v>#VALUE!</v>
      </c>
      <c r="U133" s="1364" t="e">
        <f t="shared" si="55"/>
        <v>#VALUE!</v>
      </c>
      <c r="V133" s="1364" t="e">
        <f t="shared" si="55"/>
        <v>#VALUE!</v>
      </c>
      <c r="W133" s="1364" t="e">
        <f t="shared" si="55"/>
        <v>#VALUE!</v>
      </c>
      <c r="X133" s="1364" t="e">
        <f t="shared" si="55"/>
        <v>#VALUE!</v>
      </c>
      <c r="Y133" s="1364" t="e">
        <f t="shared" si="55"/>
        <v>#VALUE!</v>
      </c>
      <c r="Z133" s="1364" t="e">
        <f t="shared" si="55"/>
        <v>#VALUE!</v>
      </c>
      <c r="AA133" s="1364" t="e">
        <f t="shared" si="55"/>
        <v>#VALUE!</v>
      </c>
      <c r="AB133" s="1364" t="e">
        <f t="shared" si="55"/>
        <v>#VALUE!</v>
      </c>
      <c r="AC133" s="1364" t="e">
        <f t="shared" si="55"/>
        <v>#VALUE!</v>
      </c>
      <c r="AD133" s="1364" t="e">
        <f t="shared" si="55"/>
        <v>#VALUE!</v>
      </c>
      <c r="AE133" s="1364" t="e">
        <f t="shared" si="55"/>
        <v>#VALUE!</v>
      </c>
      <c r="AF133" s="1364" t="e">
        <f t="shared" si="55"/>
        <v>#VALUE!</v>
      </c>
      <c r="AG133" s="1364" t="e">
        <f t="shared" si="55"/>
        <v>#VALUE!</v>
      </c>
      <c r="AH133" s="1365" t="s">
        <v>1981</v>
      </c>
      <c r="AI133" s="1363">
        <f>_xlfn.AGGREGATE(9,6,C133:AG133)</f>
        <v>0</v>
      </c>
      <c r="AJ133" s="1353"/>
    </row>
    <row r="134" spans="2:38" s="1350" customFormat="1">
      <c r="B134" s="1374"/>
      <c r="C134" s="1374"/>
      <c r="D134" s="1374"/>
      <c r="E134" s="1374"/>
      <c r="F134" s="1374"/>
      <c r="G134" s="1374"/>
      <c r="H134" s="1374"/>
      <c r="I134" s="1374"/>
      <c r="J134" s="1374"/>
      <c r="K134" s="1374"/>
      <c r="L134" s="1374"/>
      <c r="M134" s="1374"/>
      <c r="N134" s="1374"/>
      <c r="O134" s="1374"/>
      <c r="P134" s="1374"/>
      <c r="Q134" s="1374"/>
      <c r="R134" s="1374"/>
      <c r="S134" s="1374"/>
      <c r="T134" s="1374"/>
      <c r="U134" s="1374"/>
      <c r="V134" s="1374"/>
      <c r="W134" s="1374"/>
      <c r="X134" s="1374"/>
      <c r="Y134" s="1374"/>
      <c r="Z134" s="1374"/>
      <c r="AA134" s="1374"/>
      <c r="AB134" s="1374"/>
      <c r="AC134" s="1374"/>
      <c r="AD134" s="1374"/>
      <c r="AE134" s="1374"/>
      <c r="AF134" s="1374"/>
      <c r="AG134" s="1374"/>
      <c r="AI134" s="1374"/>
      <c r="AL134" s="1373"/>
    </row>
    <row r="135" spans="2:38" hidden="1">
      <c r="C135" s="1317" t="e">
        <f>YEAR(C138)</f>
        <v>#VALUE!</v>
      </c>
      <c r="D135" s="1317" t="e">
        <f>MONTH(C138)</f>
        <v>#VALUE!</v>
      </c>
    </row>
    <row r="136" spans="2:38">
      <c r="B136" s="1322" t="s">
        <v>1940</v>
      </c>
      <c r="C136" s="3679" t="e">
        <f>C138</f>
        <v>#VALUE!</v>
      </c>
      <c r="D136" s="3641"/>
      <c r="E136" s="3641"/>
      <c r="F136" s="3641"/>
      <c r="G136" s="3641"/>
      <c r="H136" s="3641"/>
      <c r="I136" s="3641"/>
      <c r="J136" s="3641"/>
      <c r="K136" s="3641"/>
      <c r="L136" s="3641"/>
      <c r="M136" s="3641"/>
      <c r="N136" s="3641"/>
      <c r="O136" s="3641"/>
      <c r="P136" s="3641"/>
      <c r="Q136" s="3641"/>
      <c r="R136" s="3641"/>
      <c r="S136" s="3641"/>
      <c r="T136" s="3641"/>
      <c r="U136" s="3641"/>
      <c r="V136" s="3641"/>
      <c r="W136" s="3641"/>
      <c r="X136" s="3641"/>
      <c r="Y136" s="3641"/>
      <c r="Z136" s="3641"/>
      <c r="AA136" s="3641"/>
      <c r="AB136" s="3641"/>
      <c r="AC136" s="3641"/>
      <c r="AD136" s="3641"/>
      <c r="AE136" s="3641"/>
      <c r="AF136" s="3641"/>
      <c r="AG136" s="3641"/>
      <c r="AH136" s="3641"/>
      <c r="AI136" s="3642"/>
    </row>
    <row r="137" spans="2:38" hidden="1">
      <c r="B137" s="1367"/>
      <c r="C137" s="1346" t="e">
        <f>DATE($C135,$D135,1)</f>
        <v>#VALUE!</v>
      </c>
      <c r="D137" s="1346" t="e">
        <f t="shared" ref="D137:AG137" si="56">C137+1</f>
        <v>#VALUE!</v>
      </c>
      <c r="E137" s="1346" t="e">
        <f t="shared" si="56"/>
        <v>#VALUE!</v>
      </c>
      <c r="F137" s="1346" t="e">
        <f t="shared" si="56"/>
        <v>#VALUE!</v>
      </c>
      <c r="G137" s="1346" t="e">
        <f t="shared" si="56"/>
        <v>#VALUE!</v>
      </c>
      <c r="H137" s="1346" t="e">
        <f t="shared" si="56"/>
        <v>#VALUE!</v>
      </c>
      <c r="I137" s="1346" t="e">
        <f t="shared" si="56"/>
        <v>#VALUE!</v>
      </c>
      <c r="J137" s="1346" t="e">
        <f t="shared" si="56"/>
        <v>#VALUE!</v>
      </c>
      <c r="K137" s="1346" t="e">
        <f t="shared" si="56"/>
        <v>#VALUE!</v>
      </c>
      <c r="L137" s="1346" t="e">
        <f t="shared" si="56"/>
        <v>#VALUE!</v>
      </c>
      <c r="M137" s="1346" t="e">
        <f t="shared" si="56"/>
        <v>#VALUE!</v>
      </c>
      <c r="N137" s="1346" t="e">
        <f t="shared" si="56"/>
        <v>#VALUE!</v>
      </c>
      <c r="O137" s="1346" t="e">
        <f t="shared" si="56"/>
        <v>#VALUE!</v>
      </c>
      <c r="P137" s="1346" t="e">
        <f t="shared" si="56"/>
        <v>#VALUE!</v>
      </c>
      <c r="Q137" s="1346" t="e">
        <f t="shared" si="56"/>
        <v>#VALUE!</v>
      </c>
      <c r="R137" s="1346" t="e">
        <f t="shared" si="56"/>
        <v>#VALUE!</v>
      </c>
      <c r="S137" s="1346" t="e">
        <f t="shared" si="56"/>
        <v>#VALUE!</v>
      </c>
      <c r="T137" s="1346" t="e">
        <f t="shared" si="56"/>
        <v>#VALUE!</v>
      </c>
      <c r="U137" s="1346" t="e">
        <f t="shared" si="56"/>
        <v>#VALUE!</v>
      </c>
      <c r="V137" s="1346" t="e">
        <f t="shared" si="56"/>
        <v>#VALUE!</v>
      </c>
      <c r="W137" s="1346" t="e">
        <f t="shared" si="56"/>
        <v>#VALUE!</v>
      </c>
      <c r="X137" s="1346" t="e">
        <f t="shared" si="56"/>
        <v>#VALUE!</v>
      </c>
      <c r="Y137" s="1346" t="e">
        <f t="shared" si="56"/>
        <v>#VALUE!</v>
      </c>
      <c r="Z137" s="1346" t="e">
        <f t="shared" si="56"/>
        <v>#VALUE!</v>
      </c>
      <c r="AA137" s="1346" t="e">
        <f t="shared" si="56"/>
        <v>#VALUE!</v>
      </c>
      <c r="AB137" s="1346" t="e">
        <f t="shared" si="56"/>
        <v>#VALUE!</v>
      </c>
      <c r="AC137" s="1346" t="e">
        <f t="shared" si="56"/>
        <v>#VALUE!</v>
      </c>
      <c r="AD137" s="1346" t="e">
        <f t="shared" si="56"/>
        <v>#VALUE!</v>
      </c>
      <c r="AE137" s="1346" t="e">
        <f t="shared" si="56"/>
        <v>#VALUE!</v>
      </c>
      <c r="AF137" s="1346" t="e">
        <f t="shared" si="56"/>
        <v>#VALUE!</v>
      </c>
      <c r="AG137" s="1346" t="e">
        <f t="shared" si="56"/>
        <v>#VALUE!</v>
      </c>
      <c r="AH137" s="1368"/>
      <c r="AI137" s="1369"/>
    </row>
    <row r="138" spans="2:38">
      <c r="B138" s="1370" t="s">
        <v>1944</v>
      </c>
      <c r="C138" s="1371" t="e">
        <f>IF(EDATE(C121,1)&gt;$G$5,"",EDATE(C121,1))</f>
        <v>#VALUE!</v>
      </c>
      <c r="D138" s="1346" t="e">
        <f t="shared" ref="D138:AG138" si="57">IF(D137&gt;$G$5,"",IF(C138=EOMONTH(DATE($C135,$D135,1),0),"",IF(C138="","",C138+1)))</f>
        <v>#VALUE!</v>
      </c>
      <c r="E138" s="1346" t="e">
        <f t="shared" si="57"/>
        <v>#VALUE!</v>
      </c>
      <c r="F138" s="1346" t="e">
        <f t="shared" si="57"/>
        <v>#VALUE!</v>
      </c>
      <c r="G138" s="1346" t="e">
        <f t="shared" si="57"/>
        <v>#VALUE!</v>
      </c>
      <c r="H138" s="1346" t="e">
        <f t="shared" si="57"/>
        <v>#VALUE!</v>
      </c>
      <c r="I138" s="1346" t="e">
        <f t="shared" si="57"/>
        <v>#VALUE!</v>
      </c>
      <c r="J138" s="1346" t="e">
        <f t="shared" si="57"/>
        <v>#VALUE!</v>
      </c>
      <c r="K138" s="1346" t="e">
        <f t="shared" si="57"/>
        <v>#VALUE!</v>
      </c>
      <c r="L138" s="1346" t="e">
        <f t="shared" si="57"/>
        <v>#VALUE!</v>
      </c>
      <c r="M138" s="1346" t="e">
        <f t="shared" si="57"/>
        <v>#VALUE!</v>
      </c>
      <c r="N138" s="1346" t="e">
        <f t="shared" si="57"/>
        <v>#VALUE!</v>
      </c>
      <c r="O138" s="1346" t="e">
        <f t="shared" si="57"/>
        <v>#VALUE!</v>
      </c>
      <c r="P138" s="1346" t="e">
        <f t="shared" si="57"/>
        <v>#VALUE!</v>
      </c>
      <c r="Q138" s="1346" t="e">
        <f t="shared" si="57"/>
        <v>#VALUE!</v>
      </c>
      <c r="R138" s="1346" t="e">
        <f t="shared" si="57"/>
        <v>#VALUE!</v>
      </c>
      <c r="S138" s="1346" t="e">
        <f t="shared" si="57"/>
        <v>#VALUE!</v>
      </c>
      <c r="T138" s="1346" t="e">
        <f t="shared" si="57"/>
        <v>#VALUE!</v>
      </c>
      <c r="U138" s="1346" t="e">
        <f t="shared" si="57"/>
        <v>#VALUE!</v>
      </c>
      <c r="V138" s="1346" t="e">
        <f t="shared" si="57"/>
        <v>#VALUE!</v>
      </c>
      <c r="W138" s="1346" t="e">
        <f t="shared" si="57"/>
        <v>#VALUE!</v>
      </c>
      <c r="X138" s="1346" t="e">
        <f t="shared" si="57"/>
        <v>#VALUE!</v>
      </c>
      <c r="Y138" s="1346" t="e">
        <f t="shared" si="57"/>
        <v>#VALUE!</v>
      </c>
      <c r="Z138" s="1346" t="e">
        <f t="shared" si="57"/>
        <v>#VALUE!</v>
      </c>
      <c r="AA138" s="1346" t="e">
        <f t="shared" si="57"/>
        <v>#VALUE!</v>
      </c>
      <c r="AB138" s="1346" t="e">
        <f t="shared" si="57"/>
        <v>#VALUE!</v>
      </c>
      <c r="AC138" s="1346" t="e">
        <f t="shared" si="57"/>
        <v>#VALUE!</v>
      </c>
      <c r="AD138" s="1346" t="e">
        <f t="shared" si="57"/>
        <v>#VALUE!</v>
      </c>
      <c r="AE138" s="1346" t="e">
        <f t="shared" si="57"/>
        <v>#VALUE!</v>
      </c>
      <c r="AF138" s="1346" t="e">
        <f t="shared" si="57"/>
        <v>#VALUE!</v>
      </c>
      <c r="AG138" s="1346" t="e">
        <f t="shared" si="57"/>
        <v>#VALUE!</v>
      </c>
      <c r="AH138" s="1347" t="s">
        <v>1978</v>
      </c>
      <c r="AI138" s="1348">
        <f>+COUNTIFS(C139:AG139,"土",C140:AG140,"")+COUNTIFS(C139:AG139,"日",C140:AG140,"")</f>
        <v>0</v>
      </c>
    </row>
    <row r="139" spans="2:38" s="1350" customFormat="1">
      <c r="B139" s="1372" t="s">
        <v>820</v>
      </c>
      <c r="C139" s="1349" t="str">
        <f>IFERROR(TEXT(WEEKDAY(+C138),"aaa"),"")</f>
        <v/>
      </c>
      <c r="D139" s="1349" t="str">
        <f t="shared" ref="D139:AG139" si="58">IFERROR(TEXT(WEEKDAY(+D138),"aaa"),"")</f>
        <v/>
      </c>
      <c r="E139" s="1349" t="str">
        <f t="shared" si="58"/>
        <v/>
      </c>
      <c r="F139" s="1349" t="str">
        <f t="shared" si="58"/>
        <v/>
      </c>
      <c r="G139" s="1349" t="str">
        <f t="shared" si="58"/>
        <v/>
      </c>
      <c r="H139" s="1349" t="str">
        <f t="shared" si="58"/>
        <v/>
      </c>
      <c r="I139" s="1349" t="str">
        <f t="shared" si="58"/>
        <v/>
      </c>
      <c r="J139" s="1349" t="str">
        <f t="shared" si="58"/>
        <v/>
      </c>
      <c r="K139" s="1349" t="str">
        <f t="shared" si="58"/>
        <v/>
      </c>
      <c r="L139" s="1349" t="str">
        <f t="shared" si="58"/>
        <v/>
      </c>
      <c r="M139" s="1349" t="str">
        <f t="shared" si="58"/>
        <v/>
      </c>
      <c r="N139" s="1349" t="str">
        <f t="shared" si="58"/>
        <v/>
      </c>
      <c r="O139" s="1349" t="str">
        <f t="shared" si="58"/>
        <v/>
      </c>
      <c r="P139" s="1349" t="str">
        <f t="shared" si="58"/>
        <v/>
      </c>
      <c r="Q139" s="1349" t="str">
        <f t="shared" si="58"/>
        <v/>
      </c>
      <c r="R139" s="1349" t="str">
        <f t="shared" si="58"/>
        <v/>
      </c>
      <c r="S139" s="1349" t="str">
        <f t="shared" si="58"/>
        <v/>
      </c>
      <c r="T139" s="1349" t="str">
        <f t="shared" si="58"/>
        <v/>
      </c>
      <c r="U139" s="1349" t="str">
        <f t="shared" si="58"/>
        <v/>
      </c>
      <c r="V139" s="1349" t="str">
        <f t="shared" si="58"/>
        <v/>
      </c>
      <c r="W139" s="1349" t="str">
        <f t="shared" si="58"/>
        <v/>
      </c>
      <c r="X139" s="1349" t="str">
        <f t="shared" si="58"/>
        <v/>
      </c>
      <c r="Y139" s="1349" t="str">
        <f t="shared" si="58"/>
        <v/>
      </c>
      <c r="Z139" s="1349" t="str">
        <f t="shared" si="58"/>
        <v/>
      </c>
      <c r="AA139" s="1349" t="str">
        <f t="shared" si="58"/>
        <v/>
      </c>
      <c r="AB139" s="1349" t="str">
        <f t="shared" si="58"/>
        <v/>
      </c>
      <c r="AC139" s="1349" t="str">
        <f t="shared" si="58"/>
        <v/>
      </c>
      <c r="AD139" s="1349" t="str">
        <f t="shared" si="58"/>
        <v/>
      </c>
      <c r="AE139" s="1349" t="str">
        <f t="shared" si="58"/>
        <v/>
      </c>
      <c r="AF139" s="1349" t="str">
        <f t="shared" si="58"/>
        <v/>
      </c>
      <c r="AG139" s="1349" t="str">
        <f t="shared" si="58"/>
        <v/>
      </c>
      <c r="AH139" s="1347" t="s">
        <v>1979</v>
      </c>
      <c r="AI139" s="1348">
        <f>+COUNTIF(C140:AG140,"夏休")+COUNTIF(C140:AG140,"冬休")+COUNTIF(C140:AG140,"中止")</f>
        <v>3</v>
      </c>
      <c r="AL139" s="1373"/>
    </row>
    <row r="140" spans="2:38" s="1350" customFormat="1" ht="13.5" customHeight="1">
      <c r="B140" s="3643" t="s">
        <v>1948</v>
      </c>
      <c r="C140" s="3645" t="s">
        <v>849</v>
      </c>
      <c r="D140" s="3640" t="s">
        <v>849</v>
      </c>
      <c r="E140" s="3640" t="s">
        <v>849</v>
      </c>
      <c r="F140" s="3640"/>
      <c r="G140" s="3640"/>
      <c r="H140" s="3640"/>
      <c r="I140" s="3640"/>
      <c r="J140" s="3640"/>
      <c r="K140" s="3640"/>
      <c r="L140" s="3640"/>
      <c r="M140" s="3640"/>
      <c r="N140" s="3640"/>
      <c r="O140" s="3640"/>
      <c r="P140" s="3640"/>
      <c r="Q140" s="3640"/>
      <c r="R140" s="3640"/>
      <c r="S140" s="3640"/>
      <c r="T140" s="3640"/>
      <c r="U140" s="3640"/>
      <c r="V140" s="3640"/>
      <c r="W140" s="3640"/>
      <c r="X140" s="3640"/>
      <c r="Y140" s="3640"/>
      <c r="Z140" s="3640"/>
      <c r="AA140" s="3640"/>
      <c r="AB140" s="3640"/>
      <c r="AC140" s="3640"/>
      <c r="AD140" s="3640"/>
      <c r="AE140" s="3640"/>
      <c r="AF140" s="3640"/>
      <c r="AG140" s="3667"/>
      <c r="AH140" s="1351" t="s">
        <v>821</v>
      </c>
      <c r="AI140" s="1352">
        <f>COUNT(C138:AG138)-AI139</f>
        <v>-3</v>
      </c>
      <c r="AL140" s="1373"/>
    </row>
    <row r="141" spans="2:38" s="1350" customFormat="1" ht="13.5" customHeight="1">
      <c r="B141" s="3644"/>
      <c r="C141" s="3645"/>
      <c r="D141" s="3640"/>
      <c r="E141" s="3640"/>
      <c r="F141" s="3640"/>
      <c r="G141" s="3640"/>
      <c r="H141" s="3640"/>
      <c r="I141" s="3640"/>
      <c r="J141" s="3640"/>
      <c r="K141" s="3640"/>
      <c r="L141" s="3640"/>
      <c r="M141" s="3640"/>
      <c r="N141" s="3640"/>
      <c r="O141" s="3640"/>
      <c r="P141" s="3640"/>
      <c r="Q141" s="3640"/>
      <c r="R141" s="3640"/>
      <c r="S141" s="3640"/>
      <c r="T141" s="3640"/>
      <c r="U141" s="3640"/>
      <c r="V141" s="3640"/>
      <c r="W141" s="3640"/>
      <c r="X141" s="3640"/>
      <c r="Y141" s="3640"/>
      <c r="Z141" s="3640"/>
      <c r="AA141" s="3640"/>
      <c r="AB141" s="3640"/>
      <c r="AC141" s="3640"/>
      <c r="AD141" s="3640"/>
      <c r="AE141" s="3640"/>
      <c r="AF141" s="3640"/>
      <c r="AG141" s="3667"/>
      <c r="AH141" s="1351" t="s">
        <v>822</v>
      </c>
      <c r="AI141" s="1352">
        <f>+COUNTIF(C142:AG143,"休")</f>
        <v>7</v>
      </c>
      <c r="AJ141" s="1353" t="str">
        <f>IF(AI142&gt;0.285,"",IF(AI141&lt;AI138,"←計画日数が足りません",""))</f>
        <v/>
      </c>
      <c r="AL141" s="1373"/>
    </row>
    <row r="142" spans="2:38" s="1350" customFormat="1" ht="13.5" customHeight="1">
      <c r="B142" s="3668" t="s">
        <v>815</v>
      </c>
      <c r="C142" s="3666"/>
      <c r="D142" s="3666"/>
      <c r="E142" s="3666"/>
      <c r="F142" s="3666" t="s">
        <v>838</v>
      </c>
      <c r="G142" s="3666"/>
      <c r="H142" s="3666"/>
      <c r="I142" s="3670"/>
      <c r="J142" s="3666"/>
      <c r="K142" s="3666"/>
      <c r="L142" s="3666" t="s">
        <v>838</v>
      </c>
      <c r="M142" s="3666" t="s">
        <v>838</v>
      </c>
      <c r="N142" s="3666"/>
      <c r="O142" s="3666"/>
      <c r="P142" s="3670"/>
      <c r="Q142" s="3666"/>
      <c r="R142" s="3666"/>
      <c r="S142" s="3666" t="s">
        <v>838</v>
      </c>
      <c r="T142" s="3666" t="s">
        <v>838</v>
      </c>
      <c r="U142" s="3666"/>
      <c r="V142" s="3666"/>
      <c r="W142" s="3670"/>
      <c r="X142" s="3666"/>
      <c r="Y142" s="3666"/>
      <c r="Z142" s="3666" t="s">
        <v>838</v>
      </c>
      <c r="AA142" s="3666" t="s">
        <v>838</v>
      </c>
      <c r="AB142" s="3666"/>
      <c r="AC142" s="3666"/>
      <c r="AD142" s="3670"/>
      <c r="AE142" s="3666"/>
      <c r="AF142" s="3666"/>
      <c r="AG142" s="3672"/>
      <c r="AH142" s="1351" t="s">
        <v>823</v>
      </c>
      <c r="AI142" s="1354">
        <f>+AI141/AI140</f>
        <v>-2.3333333333333335</v>
      </c>
      <c r="AL142" s="1373"/>
    </row>
    <row r="143" spans="2:38" s="1350" customFormat="1">
      <c r="B143" s="3668"/>
      <c r="C143" s="3666"/>
      <c r="D143" s="3666"/>
      <c r="E143" s="3666"/>
      <c r="F143" s="3666"/>
      <c r="G143" s="3666"/>
      <c r="H143" s="3666"/>
      <c r="I143" s="3670"/>
      <c r="J143" s="3666"/>
      <c r="K143" s="3666"/>
      <c r="L143" s="3666"/>
      <c r="M143" s="3666"/>
      <c r="N143" s="3666"/>
      <c r="O143" s="3666"/>
      <c r="P143" s="3670"/>
      <c r="Q143" s="3666"/>
      <c r="R143" s="3666"/>
      <c r="S143" s="3666"/>
      <c r="T143" s="3666"/>
      <c r="U143" s="3666"/>
      <c r="V143" s="3666"/>
      <c r="W143" s="3670"/>
      <c r="X143" s="3666"/>
      <c r="Y143" s="3666"/>
      <c r="Z143" s="3666"/>
      <c r="AA143" s="3666"/>
      <c r="AB143" s="3666"/>
      <c r="AC143" s="3666"/>
      <c r="AD143" s="3670"/>
      <c r="AE143" s="3666"/>
      <c r="AF143" s="3666"/>
      <c r="AG143" s="3672"/>
      <c r="AH143" s="1351" t="s">
        <v>812</v>
      </c>
      <c r="AI143" s="1352">
        <f>+COUNTA(C144:AG145)</f>
        <v>7</v>
      </c>
      <c r="AL143" s="1373"/>
    </row>
    <row r="144" spans="2:38" s="1350" customFormat="1">
      <c r="B144" s="3673" t="s">
        <v>817</v>
      </c>
      <c r="C144" s="3670"/>
      <c r="D144" s="3670"/>
      <c r="E144" s="3670"/>
      <c r="F144" s="3670" t="s">
        <v>838</v>
      </c>
      <c r="G144" s="3670"/>
      <c r="H144" s="3670"/>
      <c r="I144" s="3681"/>
      <c r="J144" s="3670"/>
      <c r="K144" s="3670"/>
      <c r="L144" s="3670" t="s">
        <v>838</v>
      </c>
      <c r="M144" s="3670" t="s">
        <v>838</v>
      </c>
      <c r="N144" s="3670"/>
      <c r="O144" s="3670"/>
      <c r="P144" s="3681"/>
      <c r="Q144" s="3670"/>
      <c r="R144" s="3670"/>
      <c r="S144" s="3670" t="s">
        <v>838</v>
      </c>
      <c r="T144" s="3670" t="s">
        <v>838</v>
      </c>
      <c r="U144" s="3670"/>
      <c r="V144" s="3670"/>
      <c r="W144" s="3681"/>
      <c r="X144" s="3670"/>
      <c r="Y144" s="3670"/>
      <c r="Z144" s="3670" t="s">
        <v>838</v>
      </c>
      <c r="AA144" s="3670" t="s">
        <v>838</v>
      </c>
      <c r="AB144" s="3670"/>
      <c r="AC144" s="3670"/>
      <c r="AD144" s="3681"/>
      <c r="AE144" s="3670"/>
      <c r="AF144" s="3670"/>
      <c r="AG144" s="3677"/>
      <c r="AH144" s="1355" t="s">
        <v>824</v>
      </c>
      <c r="AI144" s="1356">
        <f>+AI143/AI140</f>
        <v>-2.3333333333333335</v>
      </c>
      <c r="AL144" s="1338">
        <f>+COUNTIF(C142:AG143,"休")</f>
        <v>7</v>
      </c>
    </row>
    <row r="145" spans="2:38" s="1350" customFormat="1">
      <c r="B145" s="3674"/>
      <c r="C145" s="3671"/>
      <c r="D145" s="3671"/>
      <c r="E145" s="3671"/>
      <c r="F145" s="3671"/>
      <c r="G145" s="3671"/>
      <c r="H145" s="3671"/>
      <c r="I145" s="3671"/>
      <c r="J145" s="3671"/>
      <c r="K145" s="3671"/>
      <c r="L145" s="3671"/>
      <c r="M145" s="3671"/>
      <c r="N145" s="3671"/>
      <c r="O145" s="3671"/>
      <c r="P145" s="3671"/>
      <c r="Q145" s="3671"/>
      <c r="R145" s="3671"/>
      <c r="S145" s="3671"/>
      <c r="T145" s="3671"/>
      <c r="U145" s="3671"/>
      <c r="V145" s="3671"/>
      <c r="W145" s="3671"/>
      <c r="X145" s="3671"/>
      <c r="Y145" s="3671"/>
      <c r="Z145" s="3671"/>
      <c r="AA145" s="3671"/>
      <c r="AB145" s="3671"/>
      <c r="AC145" s="3671"/>
      <c r="AD145" s="3671"/>
      <c r="AE145" s="3671"/>
      <c r="AF145" s="3671"/>
      <c r="AG145" s="3678"/>
      <c r="AH145" s="1357" t="s">
        <v>1952</v>
      </c>
      <c r="AI145" s="1358" t="str">
        <f>IF(7&gt;AI140,"対象外",IF(AI143&gt;=AI138,"OK","NG"))</f>
        <v>対象外</v>
      </c>
      <c r="AJ145" s="1353" t="str">
        <f>IF(AI145="対象外","←７日間に満たない期間は達成判定の対象外",IF(AI145="NG","←月単位未達成","←月単位達成"))</f>
        <v>←７日間に満たない期間は達成判定の対象外</v>
      </c>
      <c r="AL145" s="1359" t="str">
        <f>IF(7&gt;AI140,"対象外",IF(AL144&gt;=AI138,"OK","NG"))</f>
        <v>対象外</v>
      </c>
    </row>
    <row r="146" spans="2:38" hidden="1">
      <c r="B146" s="1360" t="s">
        <v>2106</v>
      </c>
      <c r="C146" s="1361" t="e">
        <f t="shared" ref="C146:AG146" si="59">IF(AND(DAY(C138)&gt;=22,DAY(C138)&lt;=28,C139="土"),1,0)</f>
        <v>#VALUE!</v>
      </c>
      <c r="D146" s="1361" t="e">
        <f t="shared" si="59"/>
        <v>#VALUE!</v>
      </c>
      <c r="E146" s="1361" t="e">
        <f t="shared" si="59"/>
        <v>#VALUE!</v>
      </c>
      <c r="F146" s="1361" t="e">
        <f t="shared" si="59"/>
        <v>#VALUE!</v>
      </c>
      <c r="G146" s="1361" t="e">
        <f t="shared" si="59"/>
        <v>#VALUE!</v>
      </c>
      <c r="H146" s="1361" t="e">
        <f t="shared" si="59"/>
        <v>#VALUE!</v>
      </c>
      <c r="I146" s="1361" t="e">
        <f t="shared" si="59"/>
        <v>#VALUE!</v>
      </c>
      <c r="J146" s="1361" t="e">
        <f t="shared" si="59"/>
        <v>#VALUE!</v>
      </c>
      <c r="K146" s="1361" t="e">
        <f t="shared" si="59"/>
        <v>#VALUE!</v>
      </c>
      <c r="L146" s="1361" t="e">
        <f t="shared" si="59"/>
        <v>#VALUE!</v>
      </c>
      <c r="M146" s="1361" t="e">
        <f t="shared" si="59"/>
        <v>#VALUE!</v>
      </c>
      <c r="N146" s="1361" t="e">
        <f t="shared" si="59"/>
        <v>#VALUE!</v>
      </c>
      <c r="O146" s="1361" t="e">
        <f t="shared" si="59"/>
        <v>#VALUE!</v>
      </c>
      <c r="P146" s="1361" t="e">
        <f t="shared" si="59"/>
        <v>#VALUE!</v>
      </c>
      <c r="Q146" s="1361" t="e">
        <f t="shared" si="59"/>
        <v>#VALUE!</v>
      </c>
      <c r="R146" s="1361" t="e">
        <f t="shared" si="59"/>
        <v>#VALUE!</v>
      </c>
      <c r="S146" s="1361" t="e">
        <f t="shared" si="59"/>
        <v>#VALUE!</v>
      </c>
      <c r="T146" s="1361" t="e">
        <f t="shared" si="59"/>
        <v>#VALUE!</v>
      </c>
      <c r="U146" s="1361" t="e">
        <f t="shared" si="59"/>
        <v>#VALUE!</v>
      </c>
      <c r="V146" s="1361" t="e">
        <f t="shared" si="59"/>
        <v>#VALUE!</v>
      </c>
      <c r="W146" s="1361" t="e">
        <f t="shared" si="59"/>
        <v>#VALUE!</v>
      </c>
      <c r="X146" s="1361" t="e">
        <f t="shared" si="59"/>
        <v>#VALUE!</v>
      </c>
      <c r="Y146" s="1361" t="e">
        <f t="shared" si="59"/>
        <v>#VALUE!</v>
      </c>
      <c r="Z146" s="1361" t="e">
        <f t="shared" si="59"/>
        <v>#VALUE!</v>
      </c>
      <c r="AA146" s="1361" t="e">
        <f t="shared" si="59"/>
        <v>#VALUE!</v>
      </c>
      <c r="AB146" s="1361" t="e">
        <f t="shared" si="59"/>
        <v>#VALUE!</v>
      </c>
      <c r="AC146" s="1361" t="e">
        <f t="shared" si="59"/>
        <v>#VALUE!</v>
      </c>
      <c r="AD146" s="1361" t="e">
        <f t="shared" si="59"/>
        <v>#VALUE!</v>
      </c>
      <c r="AE146" s="1361" t="e">
        <f t="shared" si="59"/>
        <v>#VALUE!</v>
      </c>
      <c r="AF146" s="1361" t="e">
        <f t="shared" si="59"/>
        <v>#VALUE!</v>
      </c>
      <c r="AG146" s="1361" t="e">
        <f t="shared" si="59"/>
        <v>#VALUE!</v>
      </c>
      <c r="AH146" s="1362" t="s">
        <v>1980</v>
      </c>
      <c r="AI146" s="1363">
        <f>_xlfn.AGGREGATE(9,6,C146:AG146)</f>
        <v>0</v>
      </c>
      <c r="AJ146" s="1353"/>
    </row>
    <row r="147" spans="2:38" hidden="1">
      <c r="B147" s="1360" t="s">
        <v>2107</v>
      </c>
      <c r="C147" s="1364" t="e">
        <f t="shared" ref="C147:AG147" si="60">IF(AND(DAY(C138)&gt;=22,DAY(C138)&lt;=28,C139="土",OR(C144="休",C144="雨")),1,0)</f>
        <v>#VALUE!</v>
      </c>
      <c r="D147" s="1364" t="e">
        <f t="shared" si="60"/>
        <v>#VALUE!</v>
      </c>
      <c r="E147" s="1364" t="e">
        <f t="shared" si="60"/>
        <v>#VALUE!</v>
      </c>
      <c r="F147" s="1364" t="e">
        <f t="shared" si="60"/>
        <v>#VALUE!</v>
      </c>
      <c r="G147" s="1364" t="e">
        <f t="shared" si="60"/>
        <v>#VALUE!</v>
      </c>
      <c r="H147" s="1364" t="e">
        <f t="shared" si="60"/>
        <v>#VALUE!</v>
      </c>
      <c r="I147" s="1364" t="e">
        <f t="shared" si="60"/>
        <v>#VALUE!</v>
      </c>
      <c r="J147" s="1364" t="e">
        <f t="shared" si="60"/>
        <v>#VALUE!</v>
      </c>
      <c r="K147" s="1364" t="e">
        <f t="shared" si="60"/>
        <v>#VALUE!</v>
      </c>
      <c r="L147" s="1364" t="e">
        <f t="shared" si="60"/>
        <v>#VALUE!</v>
      </c>
      <c r="M147" s="1364" t="e">
        <f t="shared" si="60"/>
        <v>#VALUE!</v>
      </c>
      <c r="N147" s="1364" t="e">
        <f t="shared" si="60"/>
        <v>#VALUE!</v>
      </c>
      <c r="O147" s="1364" t="e">
        <f t="shared" si="60"/>
        <v>#VALUE!</v>
      </c>
      <c r="P147" s="1364" t="e">
        <f t="shared" si="60"/>
        <v>#VALUE!</v>
      </c>
      <c r="Q147" s="1364" t="e">
        <f t="shared" si="60"/>
        <v>#VALUE!</v>
      </c>
      <c r="R147" s="1364" t="e">
        <f t="shared" si="60"/>
        <v>#VALUE!</v>
      </c>
      <c r="S147" s="1364" t="e">
        <f t="shared" si="60"/>
        <v>#VALUE!</v>
      </c>
      <c r="T147" s="1364" t="e">
        <f t="shared" si="60"/>
        <v>#VALUE!</v>
      </c>
      <c r="U147" s="1364" t="e">
        <f t="shared" si="60"/>
        <v>#VALUE!</v>
      </c>
      <c r="V147" s="1364" t="e">
        <f t="shared" si="60"/>
        <v>#VALUE!</v>
      </c>
      <c r="W147" s="1364" t="e">
        <f t="shared" si="60"/>
        <v>#VALUE!</v>
      </c>
      <c r="X147" s="1364" t="e">
        <f t="shared" si="60"/>
        <v>#VALUE!</v>
      </c>
      <c r="Y147" s="1364" t="e">
        <f t="shared" si="60"/>
        <v>#VALUE!</v>
      </c>
      <c r="Z147" s="1364" t="e">
        <f t="shared" si="60"/>
        <v>#VALUE!</v>
      </c>
      <c r="AA147" s="1364" t="e">
        <f t="shared" si="60"/>
        <v>#VALUE!</v>
      </c>
      <c r="AB147" s="1364" t="e">
        <f t="shared" si="60"/>
        <v>#VALUE!</v>
      </c>
      <c r="AC147" s="1364" t="e">
        <f t="shared" si="60"/>
        <v>#VALUE!</v>
      </c>
      <c r="AD147" s="1364" t="e">
        <f t="shared" si="60"/>
        <v>#VALUE!</v>
      </c>
      <c r="AE147" s="1364" t="e">
        <f>IF(AND(DAY(AE138)&gt;=22,DAY(AE138)&lt;=28,AE139="土",OR(AE144="休",AE144="雨")),1,0)</f>
        <v>#VALUE!</v>
      </c>
      <c r="AF147" s="1364" t="e">
        <f t="shared" si="60"/>
        <v>#VALUE!</v>
      </c>
      <c r="AG147" s="1364" t="e">
        <f t="shared" si="60"/>
        <v>#VALUE!</v>
      </c>
      <c r="AH147" s="1365" t="s">
        <v>1981</v>
      </c>
      <c r="AI147" s="1363">
        <f>_xlfn.AGGREGATE(9,6,C147:AG147)</f>
        <v>0</v>
      </c>
      <c r="AJ147" s="1353"/>
    </row>
    <row r="148" spans="2:38" hidden="1">
      <c r="B148" s="1360" t="s">
        <v>2108</v>
      </c>
      <c r="C148" s="1361" t="e">
        <f>IF(AND(DAY(C138)&gt;=8,DAY(C138)&lt;=14,C139="土"),1,0)</f>
        <v>#VALUE!</v>
      </c>
      <c r="D148" s="1361" t="e">
        <f>IF(AND(DAY(D138)&gt;=8,DAY(D138)&lt;=14,D139="土"),1,0)</f>
        <v>#VALUE!</v>
      </c>
      <c r="E148" s="1361" t="e">
        <f t="shared" ref="E148:AG148" si="61">IF(AND(DAY(E138)&gt;=8,DAY(E138)&lt;=14,E139="土"),1,0)</f>
        <v>#VALUE!</v>
      </c>
      <c r="F148" s="1361" t="e">
        <f t="shared" si="61"/>
        <v>#VALUE!</v>
      </c>
      <c r="G148" s="1361" t="e">
        <f t="shared" si="61"/>
        <v>#VALUE!</v>
      </c>
      <c r="H148" s="1361" t="e">
        <f t="shared" si="61"/>
        <v>#VALUE!</v>
      </c>
      <c r="I148" s="1361" t="e">
        <f t="shared" si="61"/>
        <v>#VALUE!</v>
      </c>
      <c r="J148" s="1361" t="e">
        <f t="shared" si="61"/>
        <v>#VALUE!</v>
      </c>
      <c r="K148" s="1361" t="e">
        <f t="shared" si="61"/>
        <v>#VALUE!</v>
      </c>
      <c r="L148" s="1361" t="e">
        <f t="shared" si="61"/>
        <v>#VALUE!</v>
      </c>
      <c r="M148" s="1361" t="e">
        <f t="shared" si="61"/>
        <v>#VALUE!</v>
      </c>
      <c r="N148" s="1361" t="e">
        <f t="shared" si="61"/>
        <v>#VALUE!</v>
      </c>
      <c r="O148" s="1361" t="e">
        <f t="shared" si="61"/>
        <v>#VALUE!</v>
      </c>
      <c r="P148" s="1361" t="e">
        <f t="shared" si="61"/>
        <v>#VALUE!</v>
      </c>
      <c r="Q148" s="1361" t="e">
        <f t="shared" si="61"/>
        <v>#VALUE!</v>
      </c>
      <c r="R148" s="1361" t="e">
        <f t="shared" si="61"/>
        <v>#VALUE!</v>
      </c>
      <c r="S148" s="1361" t="e">
        <f t="shared" si="61"/>
        <v>#VALUE!</v>
      </c>
      <c r="T148" s="1361" t="e">
        <f t="shared" si="61"/>
        <v>#VALUE!</v>
      </c>
      <c r="U148" s="1361" t="e">
        <f t="shared" si="61"/>
        <v>#VALUE!</v>
      </c>
      <c r="V148" s="1361" t="e">
        <f t="shared" si="61"/>
        <v>#VALUE!</v>
      </c>
      <c r="W148" s="1361" t="e">
        <f t="shared" si="61"/>
        <v>#VALUE!</v>
      </c>
      <c r="X148" s="1361" t="e">
        <f t="shared" si="61"/>
        <v>#VALUE!</v>
      </c>
      <c r="Y148" s="1361" t="e">
        <f t="shared" si="61"/>
        <v>#VALUE!</v>
      </c>
      <c r="Z148" s="1361" t="e">
        <f t="shared" si="61"/>
        <v>#VALUE!</v>
      </c>
      <c r="AA148" s="1361" t="e">
        <f t="shared" si="61"/>
        <v>#VALUE!</v>
      </c>
      <c r="AB148" s="1361" t="e">
        <f t="shared" si="61"/>
        <v>#VALUE!</v>
      </c>
      <c r="AC148" s="1361" t="e">
        <f t="shared" si="61"/>
        <v>#VALUE!</v>
      </c>
      <c r="AD148" s="1361" t="e">
        <f t="shared" si="61"/>
        <v>#VALUE!</v>
      </c>
      <c r="AE148" s="1361" t="e">
        <f t="shared" si="61"/>
        <v>#VALUE!</v>
      </c>
      <c r="AF148" s="1361" t="e">
        <f t="shared" si="61"/>
        <v>#VALUE!</v>
      </c>
      <c r="AG148" s="1361" t="e">
        <f t="shared" si="61"/>
        <v>#VALUE!</v>
      </c>
      <c r="AH148" s="1362" t="s">
        <v>1980</v>
      </c>
      <c r="AI148" s="1363">
        <f>_xlfn.AGGREGATE(9,6,C148:AG148)</f>
        <v>0</v>
      </c>
      <c r="AJ148" s="1353"/>
    </row>
    <row r="149" spans="2:38" hidden="1">
      <c r="B149" s="1360" t="s">
        <v>2109</v>
      </c>
      <c r="C149" s="1364" t="e">
        <f>IF(AND(DAY(C138)&gt;=8,DAY(C138)&lt;=14,C139="土",OR(C144="休",C144="雨")),1,0)</f>
        <v>#VALUE!</v>
      </c>
      <c r="D149" s="1364" t="e">
        <f>IF(AND(DAY(D138)&gt;=8,DAY(D138)&lt;=14,D139="土",OR(D144="休",D144="雨")),1,0)</f>
        <v>#VALUE!</v>
      </c>
      <c r="E149" s="1364" t="e">
        <f t="shared" ref="E149:AG149" si="62">IF(AND(DAY(E138)&gt;=8,DAY(E138)&lt;=14,E139="土",OR(E144="休",E144="雨")),1,0)</f>
        <v>#VALUE!</v>
      </c>
      <c r="F149" s="1364" t="e">
        <f t="shared" si="62"/>
        <v>#VALUE!</v>
      </c>
      <c r="G149" s="1364" t="e">
        <f t="shared" si="62"/>
        <v>#VALUE!</v>
      </c>
      <c r="H149" s="1364" t="e">
        <f t="shared" si="62"/>
        <v>#VALUE!</v>
      </c>
      <c r="I149" s="1364" t="e">
        <f t="shared" si="62"/>
        <v>#VALUE!</v>
      </c>
      <c r="J149" s="1364" t="e">
        <f t="shared" si="62"/>
        <v>#VALUE!</v>
      </c>
      <c r="K149" s="1364" t="e">
        <f t="shared" si="62"/>
        <v>#VALUE!</v>
      </c>
      <c r="L149" s="1364" t="e">
        <f t="shared" si="62"/>
        <v>#VALUE!</v>
      </c>
      <c r="M149" s="1364" t="e">
        <f t="shared" si="62"/>
        <v>#VALUE!</v>
      </c>
      <c r="N149" s="1364" t="e">
        <f t="shared" si="62"/>
        <v>#VALUE!</v>
      </c>
      <c r="O149" s="1364" t="e">
        <f t="shared" si="62"/>
        <v>#VALUE!</v>
      </c>
      <c r="P149" s="1364" t="e">
        <f t="shared" si="62"/>
        <v>#VALUE!</v>
      </c>
      <c r="Q149" s="1364" t="e">
        <f t="shared" si="62"/>
        <v>#VALUE!</v>
      </c>
      <c r="R149" s="1364" t="e">
        <f t="shared" si="62"/>
        <v>#VALUE!</v>
      </c>
      <c r="S149" s="1364" t="e">
        <f t="shared" si="62"/>
        <v>#VALUE!</v>
      </c>
      <c r="T149" s="1364" t="e">
        <f t="shared" si="62"/>
        <v>#VALUE!</v>
      </c>
      <c r="U149" s="1364" t="e">
        <f t="shared" si="62"/>
        <v>#VALUE!</v>
      </c>
      <c r="V149" s="1364" t="e">
        <f t="shared" si="62"/>
        <v>#VALUE!</v>
      </c>
      <c r="W149" s="1364" t="e">
        <f t="shared" si="62"/>
        <v>#VALUE!</v>
      </c>
      <c r="X149" s="1364" t="e">
        <f t="shared" si="62"/>
        <v>#VALUE!</v>
      </c>
      <c r="Y149" s="1364" t="e">
        <f t="shared" si="62"/>
        <v>#VALUE!</v>
      </c>
      <c r="Z149" s="1364" t="e">
        <f t="shared" si="62"/>
        <v>#VALUE!</v>
      </c>
      <c r="AA149" s="1364" t="e">
        <f t="shared" si="62"/>
        <v>#VALUE!</v>
      </c>
      <c r="AB149" s="1364" t="e">
        <f t="shared" si="62"/>
        <v>#VALUE!</v>
      </c>
      <c r="AC149" s="1364" t="e">
        <f t="shared" si="62"/>
        <v>#VALUE!</v>
      </c>
      <c r="AD149" s="1364" t="e">
        <f t="shared" si="62"/>
        <v>#VALUE!</v>
      </c>
      <c r="AE149" s="1364" t="e">
        <f t="shared" si="62"/>
        <v>#VALUE!</v>
      </c>
      <c r="AF149" s="1364" t="e">
        <f t="shared" si="62"/>
        <v>#VALUE!</v>
      </c>
      <c r="AG149" s="1364" t="e">
        <f t="shared" si="62"/>
        <v>#VALUE!</v>
      </c>
      <c r="AH149" s="1365" t="s">
        <v>1981</v>
      </c>
      <c r="AI149" s="1363">
        <f>_xlfn.AGGREGATE(9,6,C149:AG149)</f>
        <v>0</v>
      </c>
      <c r="AJ149" s="1353"/>
    </row>
    <row r="150" spans="2:38" s="1350" customFormat="1">
      <c r="B150" s="1374"/>
      <c r="C150" s="1374"/>
      <c r="D150" s="1374"/>
      <c r="E150" s="1374"/>
      <c r="F150" s="1374"/>
      <c r="G150" s="1374"/>
      <c r="H150" s="1374"/>
      <c r="I150" s="1374"/>
      <c r="J150" s="1374"/>
      <c r="K150" s="1374"/>
      <c r="L150" s="1374"/>
      <c r="M150" s="1374"/>
      <c r="N150" s="1374"/>
      <c r="O150" s="1374"/>
      <c r="P150" s="1374"/>
      <c r="Q150" s="1374"/>
      <c r="R150" s="1374"/>
      <c r="S150" s="1374"/>
      <c r="T150" s="1374"/>
      <c r="U150" s="1374"/>
      <c r="V150" s="1374"/>
      <c r="W150" s="1374"/>
      <c r="X150" s="1374"/>
      <c r="Y150" s="1374"/>
      <c r="Z150" s="1374"/>
      <c r="AA150" s="1374"/>
      <c r="AB150" s="1374"/>
      <c r="AC150" s="1374"/>
      <c r="AD150" s="1374"/>
      <c r="AE150" s="1374"/>
      <c r="AF150" s="1374"/>
      <c r="AG150" s="1374"/>
      <c r="AI150" s="1374"/>
      <c r="AL150" s="1373"/>
    </row>
    <row r="151" spans="2:38" hidden="1">
      <c r="C151" s="1317" t="e">
        <f>YEAR(C154)</f>
        <v>#VALUE!</v>
      </c>
      <c r="D151" s="1317" t="e">
        <f>MONTH(C154)</f>
        <v>#VALUE!</v>
      </c>
    </row>
    <row r="152" spans="2:38">
      <c r="B152" s="1322" t="s">
        <v>1940</v>
      </c>
      <c r="C152" s="3679" t="e">
        <f>C154</f>
        <v>#VALUE!</v>
      </c>
      <c r="D152" s="3641"/>
      <c r="E152" s="3641"/>
      <c r="F152" s="3641"/>
      <c r="G152" s="3641"/>
      <c r="H152" s="3641"/>
      <c r="I152" s="3641"/>
      <c r="J152" s="3641"/>
      <c r="K152" s="3641"/>
      <c r="L152" s="3641"/>
      <c r="M152" s="3641"/>
      <c r="N152" s="3641"/>
      <c r="O152" s="3641"/>
      <c r="P152" s="3641"/>
      <c r="Q152" s="3641"/>
      <c r="R152" s="3641"/>
      <c r="S152" s="3641"/>
      <c r="T152" s="3641"/>
      <c r="U152" s="3641"/>
      <c r="V152" s="3641"/>
      <c r="W152" s="3641"/>
      <c r="X152" s="3641"/>
      <c r="Y152" s="3641"/>
      <c r="Z152" s="3641"/>
      <c r="AA152" s="3641"/>
      <c r="AB152" s="3641"/>
      <c r="AC152" s="3641"/>
      <c r="AD152" s="3641"/>
      <c r="AE152" s="3641"/>
      <c r="AF152" s="3641"/>
      <c r="AG152" s="3641"/>
      <c r="AH152" s="3641"/>
      <c r="AI152" s="3642"/>
    </row>
    <row r="153" spans="2:38" hidden="1">
      <c r="B153" s="1367"/>
      <c r="C153" s="1346" t="e">
        <f>DATE($C151,$D151,1)</f>
        <v>#VALUE!</v>
      </c>
      <c r="D153" s="1346" t="e">
        <f t="shared" ref="D153:AG153" si="63">C153+1</f>
        <v>#VALUE!</v>
      </c>
      <c r="E153" s="1346" t="e">
        <f t="shared" si="63"/>
        <v>#VALUE!</v>
      </c>
      <c r="F153" s="1346" t="e">
        <f t="shared" si="63"/>
        <v>#VALUE!</v>
      </c>
      <c r="G153" s="1346" t="e">
        <f t="shared" si="63"/>
        <v>#VALUE!</v>
      </c>
      <c r="H153" s="1346" t="e">
        <f t="shared" si="63"/>
        <v>#VALUE!</v>
      </c>
      <c r="I153" s="1346" t="e">
        <f t="shared" si="63"/>
        <v>#VALUE!</v>
      </c>
      <c r="J153" s="1346" t="e">
        <f t="shared" si="63"/>
        <v>#VALUE!</v>
      </c>
      <c r="K153" s="1346" t="e">
        <f t="shared" si="63"/>
        <v>#VALUE!</v>
      </c>
      <c r="L153" s="1346" t="e">
        <f t="shared" si="63"/>
        <v>#VALUE!</v>
      </c>
      <c r="M153" s="1346" t="e">
        <f t="shared" si="63"/>
        <v>#VALUE!</v>
      </c>
      <c r="N153" s="1346" t="e">
        <f t="shared" si="63"/>
        <v>#VALUE!</v>
      </c>
      <c r="O153" s="1346" t="e">
        <f t="shared" si="63"/>
        <v>#VALUE!</v>
      </c>
      <c r="P153" s="1346" t="e">
        <f t="shared" si="63"/>
        <v>#VALUE!</v>
      </c>
      <c r="Q153" s="1346" t="e">
        <f t="shared" si="63"/>
        <v>#VALUE!</v>
      </c>
      <c r="R153" s="1346" t="e">
        <f t="shared" si="63"/>
        <v>#VALUE!</v>
      </c>
      <c r="S153" s="1346" t="e">
        <f t="shared" si="63"/>
        <v>#VALUE!</v>
      </c>
      <c r="T153" s="1346" t="e">
        <f t="shared" si="63"/>
        <v>#VALUE!</v>
      </c>
      <c r="U153" s="1346" t="e">
        <f t="shared" si="63"/>
        <v>#VALUE!</v>
      </c>
      <c r="V153" s="1346" t="e">
        <f t="shared" si="63"/>
        <v>#VALUE!</v>
      </c>
      <c r="W153" s="1346" t="e">
        <f t="shared" si="63"/>
        <v>#VALUE!</v>
      </c>
      <c r="X153" s="1346" t="e">
        <f t="shared" si="63"/>
        <v>#VALUE!</v>
      </c>
      <c r="Y153" s="1346" t="e">
        <f t="shared" si="63"/>
        <v>#VALUE!</v>
      </c>
      <c r="Z153" s="1346" t="e">
        <f t="shared" si="63"/>
        <v>#VALUE!</v>
      </c>
      <c r="AA153" s="1346" t="e">
        <f t="shared" si="63"/>
        <v>#VALUE!</v>
      </c>
      <c r="AB153" s="1346" t="e">
        <f t="shared" si="63"/>
        <v>#VALUE!</v>
      </c>
      <c r="AC153" s="1346" t="e">
        <f t="shared" si="63"/>
        <v>#VALUE!</v>
      </c>
      <c r="AD153" s="1346" t="e">
        <f t="shared" si="63"/>
        <v>#VALUE!</v>
      </c>
      <c r="AE153" s="1346" t="e">
        <f t="shared" si="63"/>
        <v>#VALUE!</v>
      </c>
      <c r="AF153" s="1346" t="e">
        <f t="shared" si="63"/>
        <v>#VALUE!</v>
      </c>
      <c r="AG153" s="1346" t="e">
        <f t="shared" si="63"/>
        <v>#VALUE!</v>
      </c>
      <c r="AH153" s="1368"/>
      <c r="AI153" s="1369"/>
    </row>
    <row r="154" spans="2:38">
      <c r="B154" s="1370" t="s">
        <v>1944</v>
      </c>
      <c r="C154" s="1371" t="e">
        <f>IF(EDATE(C137,1)&gt;$G$5,"",EDATE(C137,1))</f>
        <v>#VALUE!</v>
      </c>
      <c r="D154" s="1346" t="e">
        <f t="shared" ref="D154:AG154" si="64">IF(D153&gt;$G$5,"",IF(C154=EOMONTH(DATE($C151,$D151,1),0),"",IF(C154="","",C154+1)))</f>
        <v>#VALUE!</v>
      </c>
      <c r="E154" s="1346" t="e">
        <f t="shared" si="64"/>
        <v>#VALUE!</v>
      </c>
      <c r="F154" s="1346" t="e">
        <f t="shared" si="64"/>
        <v>#VALUE!</v>
      </c>
      <c r="G154" s="1346" t="e">
        <f t="shared" si="64"/>
        <v>#VALUE!</v>
      </c>
      <c r="H154" s="1346" t="e">
        <f t="shared" si="64"/>
        <v>#VALUE!</v>
      </c>
      <c r="I154" s="1346" t="e">
        <f t="shared" si="64"/>
        <v>#VALUE!</v>
      </c>
      <c r="J154" s="1346" t="e">
        <f t="shared" si="64"/>
        <v>#VALUE!</v>
      </c>
      <c r="K154" s="1346" t="e">
        <f t="shared" si="64"/>
        <v>#VALUE!</v>
      </c>
      <c r="L154" s="1346" t="e">
        <f t="shared" si="64"/>
        <v>#VALUE!</v>
      </c>
      <c r="M154" s="1346" t="e">
        <f t="shared" si="64"/>
        <v>#VALUE!</v>
      </c>
      <c r="N154" s="1346" t="e">
        <f t="shared" si="64"/>
        <v>#VALUE!</v>
      </c>
      <c r="O154" s="1346" t="e">
        <f t="shared" si="64"/>
        <v>#VALUE!</v>
      </c>
      <c r="P154" s="1346" t="e">
        <f t="shared" si="64"/>
        <v>#VALUE!</v>
      </c>
      <c r="Q154" s="1346" t="e">
        <f t="shared" si="64"/>
        <v>#VALUE!</v>
      </c>
      <c r="R154" s="1346" t="e">
        <f t="shared" si="64"/>
        <v>#VALUE!</v>
      </c>
      <c r="S154" s="1346" t="e">
        <f t="shared" si="64"/>
        <v>#VALUE!</v>
      </c>
      <c r="T154" s="1346" t="e">
        <f t="shared" si="64"/>
        <v>#VALUE!</v>
      </c>
      <c r="U154" s="1346" t="e">
        <f t="shared" si="64"/>
        <v>#VALUE!</v>
      </c>
      <c r="V154" s="1346" t="e">
        <f t="shared" si="64"/>
        <v>#VALUE!</v>
      </c>
      <c r="W154" s="1346" t="e">
        <f t="shared" si="64"/>
        <v>#VALUE!</v>
      </c>
      <c r="X154" s="1346" t="e">
        <f t="shared" si="64"/>
        <v>#VALUE!</v>
      </c>
      <c r="Y154" s="1346" t="e">
        <f t="shared" si="64"/>
        <v>#VALUE!</v>
      </c>
      <c r="Z154" s="1346" t="e">
        <f t="shared" si="64"/>
        <v>#VALUE!</v>
      </c>
      <c r="AA154" s="1346" t="e">
        <f t="shared" si="64"/>
        <v>#VALUE!</v>
      </c>
      <c r="AB154" s="1346" t="e">
        <f t="shared" si="64"/>
        <v>#VALUE!</v>
      </c>
      <c r="AC154" s="1346" t="e">
        <f t="shared" si="64"/>
        <v>#VALUE!</v>
      </c>
      <c r="AD154" s="1346" t="e">
        <f t="shared" si="64"/>
        <v>#VALUE!</v>
      </c>
      <c r="AE154" s="1346" t="e">
        <f t="shared" si="64"/>
        <v>#VALUE!</v>
      </c>
      <c r="AF154" s="1346" t="e">
        <f t="shared" si="64"/>
        <v>#VALUE!</v>
      </c>
      <c r="AG154" s="1346" t="e">
        <f t="shared" si="64"/>
        <v>#VALUE!</v>
      </c>
      <c r="AH154" s="1347" t="s">
        <v>1978</v>
      </c>
      <c r="AI154" s="1348">
        <f>+COUNTIFS(C155:AG155,"土",C156:AG156,"")+COUNTIFS(C155:AG155,"日",C156:AG156,"")</f>
        <v>0</v>
      </c>
    </row>
    <row r="155" spans="2:38" s="1350" customFormat="1">
      <c r="B155" s="1372" t="s">
        <v>820</v>
      </c>
      <c r="C155" s="1349" t="str">
        <f>IFERROR(TEXT(WEEKDAY(+C154),"aaa"),"")</f>
        <v/>
      </c>
      <c r="D155" s="1349" t="str">
        <f t="shared" ref="D155:AG155" si="65">IFERROR(TEXT(WEEKDAY(+D154),"aaa"),"")</f>
        <v/>
      </c>
      <c r="E155" s="1349" t="str">
        <f t="shared" si="65"/>
        <v/>
      </c>
      <c r="F155" s="1349" t="str">
        <f t="shared" si="65"/>
        <v/>
      </c>
      <c r="G155" s="1349" t="str">
        <f t="shared" si="65"/>
        <v/>
      </c>
      <c r="H155" s="1349" t="str">
        <f t="shared" si="65"/>
        <v/>
      </c>
      <c r="I155" s="1349" t="str">
        <f t="shared" si="65"/>
        <v/>
      </c>
      <c r="J155" s="1349" t="str">
        <f t="shared" si="65"/>
        <v/>
      </c>
      <c r="K155" s="1349" t="str">
        <f t="shared" si="65"/>
        <v/>
      </c>
      <c r="L155" s="1349" t="str">
        <f t="shared" si="65"/>
        <v/>
      </c>
      <c r="M155" s="1349" t="str">
        <f t="shared" si="65"/>
        <v/>
      </c>
      <c r="N155" s="1349" t="str">
        <f t="shared" si="65"/>
        <v/>
      </c>
      <c r="O155" s="1349" t="str">
        <f t="shared" si="65"/>
        <v/>
      </c>
      <c r="P155" s="1349" t="str">
        <f t="shared" si="65"/>
        <v/>
      </c>
      <c r="Q155" s="1349" t="str">
        <f t="shared" si="65"/>
        <v/>
      </c>
      <c r="R155" s="1349" t="str">
        <f t="shared" si="65"/>
        <v/>
      </c>
      <c r="S155" s="1349" t="str">
        <f t="shared" si="65"/>
        <v/>
      </c>
      <c r="T155" s="1349" t="str">
        <f t="shared" si="65"/>
        <v/>
      </c>
      <c r="U155" s="1349" t="str">
        <f t="shared" si="65"/>
        <v/>
      </c>
      <c r="V155" s="1349" t="str">
        <f t="shared" si="65"/>
        <v/>
      </c>
      <c r="W155" s="1349" t="str">
        <f t="shared" si="65"/>
        <v/>
      </c>
      <c r="X155" s="1349" t="str">
        <f t="shared" si="65"/>
        <v/>
      </c>
      <c r="Y155" s="1349" t="str">
        <f t="shared" si="65"/>
        <v/>
      </c>
      <c r="Z155" s="1349" t="str">
        <f t="shared" si="65"/>
        <v/>
      </c>
      <c r="AA155" s="1349" t="str">
        <f t="shared" si="65"/>
        <v/>
      </c>
      <c r="AB155" s="1349" t="str">
        <f t="shared" si="65"/>
        <v/>
      </c>
      <c r="AC155" s="1349" t="str">
        <f t="shared" si="65"/>
        <v/>
      </c>
      <c r="AD155" s="1349" t="str">
        <f t="shared" si="65"/>
        <v/>
      </c>
      <c r="AE155" s="1349" t="str">
        <f t="shared" si="65"/>
        <v/>
      </c>
      <c r="AF155" s="1349" t="str">
        <f t="shared" si="65"/>
        <v/>
      </c>
      <c r="AG155" s="1349" t="str">
        <f t="shared" si="65"/>
        <v/>
      </c>
      <c r="AH155" s="1347" t="s">
        <v>1979</v>
      </c>
      <c r="AI155" s="1348">
        <f>+COUNTIF(C156:AG156,"夏休")+COUNTIF(C156:AG156,"冬休")+COUNTIF(C156:AG156,"中止")</f>
        <v>0</v>
      </c>
      <c r="AL155" s="1373"/>
    </row>
    <row r="156" spans="2:38" s="1350" customFormat="1" ht="13.5" customHeight="1">
      <c r="B156" s="3643" t="s">
        <v>1948</v>
      </c>
      <c r="C156" s="3645"/>
      <c r="D156" s="3640"/>
      <c r="E156" s="3640"/>
      <c r="F156" s="3640"/>
      <c r="G156" s="3640"/>
      <c r="H156" s="3640"/>
      <c r="I156" s="3640"/>
      <c r="J156" s="3640"/>
      <c r="K156" s="3640"/>
      <c r="L156" s="3640"/>
      <c r="M156" s="3640"/>
      <c r="N156" s="3640"/>
      <c r="O156" s="3640"/>
      <c r="P156" s="3640"/>
      <c r="Q156" s="3640"/>
      <c r="R156" s="3640"/>
      <c r="S156" s="3640"/>
      <c r="T156" s="3640"/>
      <c r="U156" s="3640"/>
      <c r="V156" s="3640"/>
      <c r="W156" s="3640"/>
      <c r="X156" s="3640"/>
      <c r="Y156" s="3640"/>
      <c r="Z156" s="3640"/>
      <c r="AA156" s="3640"/>
      <c r="AB156" s="3640"/>
      <c r="AC156" s="3640"/>
      <c r="AD156" s="3640"/>
      <c r="AE156" s="3640"/>
      <c r="AF156" s="3640"/>
      <c r="AG156" s="3667"/>
      <c r="AH156" s="1351" t="s">
        <v>821</v>
      </c>
      <c r="AI156" s="1352">
        <f>COUNT(C154:AG154)-AI155</f>
        <v>0</v>
      </c>
      <c r="AL156" s="1373"/>
    </row>
    <row r="157" spans="2:38" s="1350" customFormat="1" ht="13.5" customHeight="1">
      <c r="B157" s="3644"/>
      <c r="C157" s="3645"/>
      <c r="D157" s="3640"/>
      <c r="E157" s="3640"/>
      <c r="F157" s="3640"/>
      <c r="G157" s="3640"/>
      <c r="H157" s="3640"/>
      <c r="I157" s="3640"/>
      <c r="J157" s="3640"/>
      <c r="K157" s="3640"/>
      <c r="L157" s="3640"/>
      <c r="M157" s="3640"/>
      <c r="N157" s="3640"/>
      <c r="O157" s="3640"/>
      <c r="P157" s="3640"/>
      <c r="Q157" s="3640"/>
      <c r="R157" s="3640"/>
      <c r="S157" s="3640"/>
      <c r="T157" s="3640"/>
      <c r="U157" s="3640"/>
      <c r="V157" s="3640"/>
      <c r="W157" s="3640"/>
      <c r="X157" s="3640"/>
      <c r="Y157" s="3640"/>
      <c r="Z157" s="3640"/>
      <c r="AA157" s="3640"/>
      <c r="AB157" s="3640"/>
      <c r="AC157" s="3640"/>
      <c r="AD157" s="3640"/>
      <c r="AE157" s="3640"/>
      <c r="AF157" s="3640"/>
      <c r="AG157" s="3667"/>
      <c r="AH157" s="1351" t="s">
        <v>822</v>
      </c>
      <c r="AI157" s="1352">
        <f>+COUNTIF(C158:AG159,"休")</f>
        <v>0</v>
      </c>
      <c r="AJ157" s="1353" t="e">
        <f>IF(AI158&gt;0.285,"",IF(AI157&lt;AI154,"←計画日数が足りません",""))</f>
        <v>#DIV/0!</v>
      </c>
      <c r="AL157" s="1373"/>
    </row>
    <row r="158" spans="2:38" s="1350" customFormat="1" ht="13.5" customHeight="1">
      <c r="B158" s="3668" t="s">
        <v>815</v>
      </c>
      <c r="C158" s="3669"/>
      <c r="D158" s="3666"/>
      <c r="E158" s="3666"/>
      <c r="F158" s="3670"/>
      <c r="G158" s="3666"/>
      <c r="H158" s="3666"/>
      <c r="I158" s="3666"/>
      <c r="J158" s="3666"/>
      <c r="K158" s="3666"/>
      <c r="L158" s="3666"/>
      <c r="M158" s="3670"/>
      <c r="N158" s="3666"/>
      <c r="O158" s="3666"/>
      <c r="P158" s="3666"/>
      <c r="Q158" s="3666"/>
      <c r="R158" s="3666"/>
      <c r="S158" s="3666"/>
      <c r="T158" s="3670"/>
      <c r="U158" s="3666"/>
      <c r="V158" s="3666"/>
      <c r="W158" s="3666"/>
      <c r="X158" s="3666"/>
      <c r="Y158" s="3666"/>
      <c r="Z158" s="3666"/>
      <c r="AA158" s="3670"/>
      <c r="AB158" s="3666"/>
      <c r="AC158" s="3666"/>
      <c r="AD158" s="3666"/>
      <c r="AE158" s="3666"/>
      <c r="AF158" s="3666"/>
      <c r="AG158" s="3672"/>
      <c r="AH158" s="1351" t="s">
        <v>823</v>
      </c>
      <c r="AI158" s="1354" t="e">
        <f>+AI157/AI156</f>
        <v>#DIV/0!</v>
      </c>
      <c r="AL158" s="1373"/>
    </row>
    <row r="159" spans="2:38" s="1350" customFormat="1">
      <c r="B159" s="3668"/>
      <c r="C159" s="3669"/>
      <c r="D159" s="3666"/>
      <c r="E159" s="3666"/>
      <c r="F159" s="3670"/>
      <c r="G159" s="3666"/>
      <c r="H159" s="3666"/>
      <c r="I159" s="3666"/>
      <c r="J159" s="3666"/>
      <c r="K159" s="3666"/>
      <c r="L159" s="3666"/>
      <c r="M159" s="3670"/>
      <c r="N159" s="3666"/>
      <c r="O159" s="3666"/>
      <c r="P159" s="3666"/>
      <c r="Q159" s="3666"/>
      <c r="R159" s="3666"/>
      <c r="S159" s="3666"/>
      <c r="T159" s="3670"/>
      <c r="U159" s="3666"/>
      <c r="V159" s="3666"/>
      <c r="W159" s="3666"/>
      <c r="X159" s="3666"/>
      <c r="Y159" s="3666"/>
      <c r="Z159" s="3666"/>
      <c r="AA159" s="3670"/>
      <c r="AB159" s="3666"/>
      <c r="AC159" s="3666"/>
      <c r="AD159" s="3666"/>
      <c r="AE159" s="3666"/>
      <c r="AF159" s="3666"/>
      <c r="AG159" s="3672"/>
      <c r="AH159" s="1351" t="s">
        <v>812</v>
      </c>
      <c r="AI159" s="1352">
        <f>+COUNTA(C160:AG161)</f>
        <v>0</v>
      </c>
      <c r="AL159" s="1373"/>
    </row>
    <row r="160" spans="2:38" s="1350" customFormat="1">
      <c r="B160" s="3673" t="s">
        <v>817</v>
      </c>
      <c r="C160" s="3675"/>
      <c r="D160" s="3670"/>
      <c r="E160" s="3670"/>
      <c r="F160" s="3681"/>
      <c r="G160" s="3670"/>
      <c r="H160" s="3670"/>
      <c r="I160" s="3670"/>
      <c r="J160" s="3670"/>
      <c r="K160" s="3670"/>
      <c r="L160" s="3670"/>
      <c r="M160" s="3681"/>
      <c r="N160" s="3670"/>
      <c r="O160" s="3670"/>
      <c r="P160" s="3670"/>
      <c r="Q160" s="3670"/>
      <c r="R160" s="3670"/>
      <c r="S160" s="3670"/>
      <c r="T160" s="3681"/>
      <c r="U160" s="3670"/>
      <c r="V160" s="3670"/>
      <c r="W160" s="3670"/>
      <c r="X160" s="3670"/>
      <c r="Y160" s="3670"/>
      <c r="Z160" s="3670"/>
      <c r="AA160" s="3681"/>
      <c r="AB160" s="3670"/>
      <c r="AC160" s="3670"/>
      <c r="AD160" s="3670"/>
      <c r="AE160" s="3670"/>
      <c r="AF160" s="3670"/>
      <c r="AG160" s="3677"/>
      <c r="AH160" s="1355" t="s">
        <v>824</v>
      </c>
      <c r="AI160" s="1356" t="e">
        <f>+AI159/AI156</f>
        <v>#DIV/0!</v>
      </c>
      <c r="AL160" s="1338">
        <f>+COUNTIF(C158:AG159,"休")</f>
        <v>0</v>
      </c>
    </row>
    <row r="161" spans="2:38" s="1350" customFormat="1">
      <c r="B161" s="3674"/>
      <c r="C161" s="3676"/>
      <c r="D161" s="3671"/>
      <c r="E161" s="3671"/>
      <c r="F161" s="3671"/>
      <c r="G161" s="3671"/>
      <c r="H161" s="3671"/>
      <c r="I161" s="3671"/>
      <c r="J161" s="3671"/>
      <c r="K161" s="3671"/>
      <c r="L161" s="3671"/>
      <c r="M161" s="3671"/>
      <c r="N161" s="3671"/>
      <c r="O161" s="3671"/>
      <c r="P161" s="3671"/>
      <c r="Q161" s="3671"/>
      <c r="R161" s="3671"/>
      <c r="S161" s="3671"/>
      <c r="T161" s="3671"/>
      <c r="U161" s="3671"/>
      <c r="V161" s="3671"/>
      <c r="W161" s="3671"/>
      <c r="X161" s="3671"/>
      <c r="Y161" s="3671"/>
      <c r="Z161" s="3671"/>
      <c r="AA161" s="3671"/>
      <c r="AB161" s="3671"/>
      <c r="AC161" s="3671"/>
      <c r="AD161" s="3671"/>
      <c r="AE161" s="3671"/>
      <c r="AF161" s="3671"/>
      <c r="AG161" s="3678"/>
      <c r="AH161" s="1357" t="s">
        <v>1952</v>
      </c>
      <c r="AI161" s="1358" t="str">
        <f>IF(7&gt;AI156,"対象外",IF(AI159&gt;=AI154,"OK","NG"))</f>
        <v>対象外</v>
      </c>
      <c r="AJ161" s="1353" t="str">
        <f>IF(AI161="対象外","←７日間に満たない期間は達成判定の対象外",IF(AI161="NG","←月単位未達成","←月単位達成"))</f>
        <v>←７日間に満たない期間は達成判定の対象外</v>
      </c>
      <c r="AL161" s="1359" t="str">
        <f>IF(7&gt;AI156,"対象外",IF(AL160&gt;=AI154,"OK","NG"))</f>
        <v>対象外</v>
      </c>
    </row>
    <row r="162" spans="2:38" hidden="1">
      <c r="B162" s="1360" t="s">
        <v>2106</v>
      </c>
      <c r="C162" s="1361" t="e">
        <f t="shared" ref="C162:AG162" si="66">IF(AND(DAY(C154)&gt;=22,DAY(C154)&lt;=28,C155="土"),1,0)</f>
        <v>#VALUE!</v>
      </c>
      <c r="D162" s="1361" t="e">
        <f t="shared" si="66"/>
        <v>#VALUE!</v>
      </c>
      <c r="E162" s="1361" t="e">
        <f t="shared" si="66"/>
        <v>#VALUE!</v>
      </c>
      <c r="F162" s="1361" t="e">
        <f t="shared" si="66"/>
        <v>#VALUE!</v>
      </c>
      <c r="G162" s="1361" t="e">
        <f t="shared" si="66"/>
        <v>#VALUE!</v>
      </c>
      <c r="H162" s="1361" t="e">
        <f t="shared" si="66"/>
        <v>#VALUE!</v>
      </c>
      <c r="I162" s="1361" t="e">
        <f t="shared" si="66"/>
        <v>#VALUE!</v>
      </c>
      <c r="J162" s="1361" t="e">
        <f t="shared" si="66"/>
        <v>#VALUE!</v>
      </c>
      <c r="K162" s="1361" t="e">
        <f t="shared" si="66"/>
        <v>#VALUE!</v>
      </c>
      <c r="L162" s="1361" t="e">
        <f t="shared" si="66"/>
        <v>#VALUE!</v>
      </c>
      <c r="M162" s="1361" t="e">
        <f t="shared" si="66"/>
        <v>#VALUE!</v>
      </c>
      <c r="N162" s="1361" t="e">
        <f t="shared" si="66"/>
        <v>#VALUE!</v>
      </c>
      <c r="O162" s="1361" t="e">
        <f t="shared" si="66"/>
        <v>#VALUE!</v>
      </c>
      <c r="P162" s="1361" t="e">
        <f t="shared" si="66"/>
        <v>#VALUE!</v>
      </c>
      <c r="Q162" s="1361" t="e">
        <f t="shared" si="66"/>
        <v>#VALUE!</v>
      </c>
      <c r="R162" s="1361" t="e">
        <f t="shared" si="66"/>
        <v>#VALUE!</v>
      </c>
      <c r="S162" s="1361" t="e">
        <f t="shared" si="66"/>
        <v>#VALUE!</v>
      </c>
      <c r="T162" s="1361" t="e">
        <f t="shared" si="66"/>
        <v>#VALUE!</v>
      </c>
      <c r="U162" s="1361" t="e">
        <f t="shared" si="66"/>
        <v>#VALUE!</v>
      </c>
      <c r="V162" s="1361" t="e">
        <f t="shared" si="66"/>
        <v>#VALUE!</v>
      </c>
      <c r="W162" s="1361" t="e">
        <f t="shared" si="66"/>
        <v>#VALUE!</v>
      </c>
      <c r="X162" s="1361" t="e">
        <f t="shared" si="66"/>
        <v>#VALUE!</v>
      </c>
      <c r="Y162" s="1361" t="e">
        <f t="shared" si="66"/>
        <v>#VALUE!</v>
      </c>
      <c r="Z162" s="1361" t="e">
        <f t="shared" si="66"/>
        <v>#VALUE!</v>
      </c>
      <c r="AA162" s="1361" t="e">
        <f t="shared" si="66"/>
        <v>#VALUE!</v>
      </c>
      <c r="AB162" s="1361" t="e">
        <f t="shared" si="66"/>
        <v>#VALUE!</v>
      </c>
      <c r="AC162" s="1361" t="e">
        <f t="shared" si="66"/>
        <v>#VALUE!</v>
      </c>
      <c r="AD162" s="1361" t="e">
        <f t="shared" si="66"/>
        <v>#VALUE!</v>
      </c>
      <c r="AE162" s="1361" t="e">
        <f t="shared" si="66"/>
        <v>#VALUE!</v>
      </c>
      <c r="AF162" s="1361" t="e">
        <f t="shared" si="66"/>
        <v>#VALUE!</v>
      </c>
      <c r="AG162" s="1361" t="e">
        <f t="shared" si="66"/>
        <v>#VALUE!</v>
      </c>
      <c r="AH162" s="1362" t="s">
        <v>1980</v>
      </c>
      <c r="AI162" s="1363">
        <f>_xlfn.AGGREGATE(9,6,C162:AG162)</f>
        <v>0</v>
      </c>
      <c r="AJ162" s="1353"/>
    </row>
    <row r="163" spans="2:38" hidden="1">
      <c r="B163" s="1360" t="s">
        <v>2107</v>
      </c>
      <c r="C163" s="1364" t="e">
        <f t="shared" ref="C163:AG163" si="67">IF(AND(DAY(C154)&gt;=22,DAY(C154)&lt;=28,C155="土",OR(C160="休",C160="雨")),1,0)</f>
        <v>#VALUE!</v>
      </c>
      <c r="D163" s="1364" t="e">
        <f t="shared" si="67"/>
        <v>#VALUE!</v>
      </c>
      <c r="E163" s="1364" t="e">
        <f t="shared" si="67"/>
        <v>#VALUE!</v>
      </c>
      <c r="F163" s="1364" t="e">
        <f t="shared" si="67"/>
        <v>#VALUE!</v>
      </c>
      <c r="G163" s="1364" t="e">
        <f t="shared" si="67"/>
        <v>#VALUE!</v>
      </c>
      <c r="H163" s="1364" t="e">
        <f t="shared" si="67"/>
        <v>#VALUE!</v>
      </c>
      <c r="I163" s="1364" t="e">
        <f t="shared" si="67"/>
        <v>#VALUE!</v>
      </c>
      <c r="J163" s="1364" t="e">
        <f t="shared" si="67"/>
        <v>#VALUE!</v>
      </c>
      <c r="K163" s="1364" t="e">
        <f t="shared" si="67"/>
        <v>#VALUE!</v>
      </c>
      <c r="L163" s="1364" t="e">
        <f t="shared" si="67"/>
        <v>#VALUE!</v>
      </c>
      <c r="M163" s="1364" t="e">
        <f t="shared" si="67"/>
        <v>#VALUE!</v>
      </c>
      <c r="N163" s="1364" t="e">
        <f t="shared" si="67"/>
        <v>#VALUE!</v>
      </c>
      <c r="O163" s="1364" t="e">
        <f t="shared" si="67"/>
        <v>#VALUE!</v>
      </c>
      <c r="P163" s="1364" t="e">
        <f t="shared" si="67"/>
        <v>#VALUE!</v>
      </c>
      <c r="Q163" s="1364" t="e">
        <f t="shared" si="67"/>
        <v>#VALUE!</v>
      </c>
      <c r="R163" s="1364" t="e">
        <f t="shared" si="67"/>
        <v>#VALUE!</v>
      </c>
      <c r="S163" s="1364" t="e">
        <f t="shared" si="67"/>
        <v>#VALUE!</v>
      </c>
      <c r="T163" s="1364" t="e">
        <f t="shared" si="67"/>
        <v>#VALUE!</v>
      </c>
      <c r="U163" s="1364" t="e">
        <f t="shared" si="67"/>
        <v>#VALUE!</v>
      </c>
      <c r="V163" s="1364" t="e">
        <f t="shared" si="67"/>
        <v>#VALUE!</v>
      </c>
      <c r="W163" s="1364" t="e">
        <f t="shared" si="67"/>
        <v>#VALUE!</v>
      </c>
      <c r="X163" s="1364" t="e">
        <f t="shared" si="67"/>
        <v>#VALUE!</v>
      </c>
      <c r="Y163" s="1364" t="e">
        <f t="shared" si="67"/>
        <v>#VALUE!</v>
      </c>
      <c r="Z163" s="1364" t="e">
        <f t="shared" si="67"/>
        <v>#VALUE!</v>
      </c>
      <c r="AA163" s="1364" t="e">
        <f t="shared" si="67"/>
        <v>#VALUE!</v>
      </c>
      <c r="AB163" s="1364" t="e">
        <f t="shared" si="67"/>
        <v>#VALUE!</v>
      </c>
      <c r="AC163" s="1364" t="e">
        <f t="shared" si="67"/>
        <v>#VALUE!</v>
      </c>
      <c r="AD163" s="1364" t="e">
        <f t="shared" si="67"/>
        <v>#VALUE!</v>
      </c>
      <c r="AE163" s="1364" t="e">
        <f t="shared" si="67"/>
        <v>#VALUE!</v>
      </c>
      <c r="AF163" s="1364" t="e">
        <f t="shared" si="67"/>
        <v>#VALUE!</v>
      </c>
      <c r="AG163" s="1364" t="e">
        <f t="shared" si="67"/>
        <v>#VALUE!</v>
      </c>
      <c r="AH163" s="1365" t="s">
        <v>1981</v>
      </c>
      <c r="AI163" s="1363">
        <f>_xlfn.AGGREGATE(9,6,C163:AG163)</f>
        <v>0</v>
      </c>
      <c r="AJ163" s="1353"/>
    </row>
    <row r="164" spans="2:38" hidden="1">
      <c r="B164" s="1360" t="s">
        <v>2108</v>
      </c>
      <c r="C164" s="1361" t="e">
        <f>IF(AND(DAY(C154)&gt;=8,DAY(C154)&lt;=14,C155="土"),1,0)</f>
        <v>#VALUE!</v>
      </c>
      <c r="D164" s="1361" t="e">
        <f>IF(AND(DAY(D154)&gt;=8,DAY(D154)&lt;=14,D155="土"),1,0)</f>
        <v>#VALUE!</v>
      </c>
      <c r="E164" s="1361" t="e">
        <f t="shared" ref="E164:AG164" si="68">IF(AND(DAY(E154)&gt;=8,DAY(E154)&lt;=14,E155="土"),1,0)</f>
        <v>#VALUE!</v>
      </c>
      <c r="F164" s="1361" t="e">
        <f t="shared" si="68"/>
        <v>#VALUE!</v>
      </c>
      <c r="G164" s="1361" t="e">
        <f t="shared" si="68"/>
        <v>#VALUE!</v>
      </c>
      <c r="H164" s="1361" t="e">
        <f t="shared" si="68"/>
        <v>#VALUE!</v>
      </c>
      <c r="I164" s="1361" t="e">
        <f t="shared" si="68"/>
        <v>#VALUE!</v>
      </c>
      <c r="J164" s="1361" t="e">
        <f t="shared" si="68"/>
        <v>#VALUE!</v>
      </c>
      <c r="K164" s="1361" t="e">
        <f t="shared" si="68"/>
        <v>#VALUE!</v>
      </c>
      <c r="L164" s="1361" t="e">
        <f t="shared" si="68"/>
        <v>#VALUE!</v>
      </c>
      <c r="M164" s="1361" t="e">
        <f t="shared" si="68"/>
        <v>#VALUE!</v>
      </c>
      <c r="N164" s="1361" t="e">
        <f t="shared" si="68"/>
        <v>#VALUE!</v>
      </c>
      <c r="O164" s="1361" t="e">
        <f t="shared" si="68"/>
        <v>#VALUE!</v>
      </c>
      <c r="P164" s="1361" t="e">
        <f t="shared" si="68"/>
        <v>#VALUE!</v>
      </c>
      <c r="Q164" s="1361" t="e">
        <f t="shared" si="68"/>
        <v>#VALUE!</v>
      </c>
      <c r="R164" s="1361" t="e">
        <f t="shared" si="68"/>
        <v>#VALUE!</v>
      </c>
      <c r="S164" s="1361" t="e">
        <f t="shared" si="68"/>
        <v>#VALUE!</v>
      </c>
      <c r="T164" s="1361" t="e">
        <f t="shared" si="68"/>
        <v>#VALUE!</v>
      </c>
      <c r="U164" s="1361" t="e">
        <f t="shared" si="68"/>
        <v>#VALUE!</v>
      </c>
      <c r="V164" s="1361" t="e">
        <f t="shared" si="68"/>
        <v>#VALUE!</v>
      </c>
      <c r="W164" s="1361" t="e">
        <f t="shared" si="68"/>
        <v>#VALUE!</v>
      </c>
      <c r="X164" s="1361" t="e">
        <f t="shared" si="68"/>
        <v>#VALUE!</v>
      </c>
      <c r="Y164" s="1361" t="e">
        <f t="shared" si="68"/>
        <v>#VALUE!</v>
      </c>
      <c r="Z164" s="1361" t="e">
        <f t="shared" si="68"/>
        <v>#VALUE!</v>
      </c>
      <c r="AA164" s="1361" t="e">
        <f t="shared" si="68"/>
        <v>#VALUE!</v>
      </c>
      <c r="AB164" s="1361" t="e">
        <f t="shared" si="68"/>
        <v>#VALUE!</v>
      </c>
      <c r="AC164" s="1361" t="e">
        <f t="shared" si="68"/>
        <v>#VALUE!</v>
      </c>
      <c r="AD164" s="1361" t="e">
        <f t="shared" si="68"/>
        <v>#VALUE!</v>
      </c>
      <c r="AE164" s="1361" t="e">
        <f t="shared" si="68"/>
        <v>#VALUE!</v>
      </c>
      <c r="AF164" s="1361" t="e">
        <f t="shared" si="68"/>
        <v>#VALUE!</v>
      </c>
      <c r="AG164" s="1361" t="e">
        <f t="shared" si="68"/>
        <v>#VALUE!</v>
      </c>
      <c r="AH164" s="1362" t="s">
        <v>1980</v>
      </c>
      <c r="AI164" s="1363">
        <f>_xlfn.AGGREGATE(9,6,C164:AG164)</f>
        <v>0</v>
      </c>
      <c r="AJ164" s="1353"/>
    </row>
    <row r="165" spans="2:38" hidden="1">
      <c r="B165" s="1360" t="s">
        <v>2109</v>
      </c>
      <c r="C165" s="1364" t="e">
        <f>IF(AND(DAY(C154)&gt;=8,DAY(C154)&lt;=14,C155="土",OR(C160="休",C160="雨")),1,0)</f>
        <v>#VALUE!</v>
      </c>
      <c r="D165" s="1364" t="e">
        <f>IF(AND(DAY(D154)&gt;=8,DAY(D154)&lt;=14,D155="土",OR(D160="休",D160="雨")),1,0)</f>
        <v>#VALUE!</v>
      </c>
      <c r="E165" s="1364" t="e">
        <f t="shared" ref="E165:AG165" si="69">IF(AND(DAY(E154)&gt;=8,DAY(E154)&lt;=14,E155="土",OR(E160="休",E160="雨")),1,0)</f>
        <v>#VALUE!</v>
      </c>
      <c r="F165" s="1364" t="e">
        <f t="shared" si="69"/>
        <v>#VALUE!</v>
      </c>
      <c r="G165" s="1364" t="e">
        <f t="shared" si="69"/>
        <v>#VALUE!</v>
      </c>
      <c r="H165" s="1364" t="e">
        <f t="shared" si="69"/>
        <v>#VALUE!</v>
      </c>
      <c r="I165" s="1364" t="e">
        <f t="shared" si="69"/>
        <v>#VALUE!</v>
      </c>
      <c r="J165" s="1364" t="e">
        <f t="shared" si="69"/>
        <v>#VALUE!</v>
      </c>
      <c r="K165" s="1364" t="e">
        <f t="shared" si="69"/>
        <v>#VALUE!</v>
      </c>
      <c r="L165" s="1364" t="e">
        <f t="shared" si="69"/>
        <v>#VALUE!</v>
      </c>
      <c r="M165" s="1364" t="e">
        <f t="shared" si="69"/>
        <v>#VALUE!</v>
      </c>
      <c r="N165" s="1364" t="e">
        <f t="shared" si="69"/>
        <v>#VALUE!</v>
      </c>
      <c r="O165" s="1364" t="e">
        <f t="shared" si="69"/>
        <v>#VALUE!</v>
      </c>
      <c r="P165" s="1364" t="e">
        <f t="shared" si="69"/>
        <v>#VALUE!</v>
      </c>
      <c r="Q165" s="1364" t="e">
        <f t="shared" si="69"/>
        <v>#VALUE!</v>
      </c>
      <c r="R165" s="1364" t="e">
        <f t="shared" si="69"/>
        <v>#VALUE!</v>
      </c>
      <c r="S165" s="1364" t="e">
        <f t="shared" si="69"/>
        <v>#VALUE!</v>
      </c>
      <c r="T165" s="1364" t="e">
        <f t="shared" si="69"/>
        <v>#VALUE!</v>
      </c>
      <c r="U165" s="1364" t="e">
        <f t="shared" si="69"/>
        <v>#VALUE!</v>
      </c>
      <c r="V165" s="1364" t="e">
        <f t="shared" si="69"/>
        <v>#VALUE!</v>
      </c>
      <c r="W165" s="1364" t="e">
        <f t="shared" si="69"/>
        <v>#VALUE!</v>
      </c>
      <c r="X165" s="1364" t="e">
        <f t="shared" si="69"/>
        <v>#VALUE!</v>
      </c>
      <c r="Y165" s="1364" t="e">
        <f t="shared" si="69"/>
        <v>#VALUE!</v>
      </c>
      <c r="Z165" s="1364" t="e">
        <f t="shared" si="69"/>
        <v>#VALUE!</v>
      </c>
      <c r="AA165" s="1364" t="e">
        <f t="shared" si="69"/>
        <v>#VALUE!</v>
      </c>
      <c r="AB165" s="1364" t="e">
        <f t="shared" si="69"/>
        <v>#VALUE!</v>
      </c>
      <c r="AC165" s="1364" t="e">
        <f t="shared" si="69"/>
        <v>#VALUE!</v>
      </c>
      <c r="AD165" s="1364" t="e">
        <f t="shared" si="69"/>
        <v>#VALUE!</v>
      </c>
      <c r="AE165" s="1364" t="e">
        <f t="shared" si="69"/>
        <v>#VALUE!</v>
      </c>
      <c r="AF165" s="1364" t="e">
        <f t="shared" si="69"/>
        <v>#VALUE!</v>
      </c>
      <c r="AG165" s="1364" t="e">
        <f t="shared" si="69"/>
        <v>#VALUE!</v>
      </c>
      <c r="AH165" s="1365" t="s">
        <v>1981</v>
      </c>
      <c r="AI165" s="1363">
        <f>_xlfn.AGGREGATE(9,6,C165:AG165)</f>
        <v>0</v>
      </c>
      <c r="AJ165" s="1353"/>
    </row>
    <row r="166" spans="2:38" s="1350" customFormat="1">
      <c r="B166" s="1374"/>
      <c r="C166" s="1374"/>
      <c r="D166" s="1374"/>
      <c r="E166" s="1374"/>
      <c r="F166" s="1374"/>
      <c r="G166" s="1374"/>
      <c r="H166" s="1374"/>
      <c r="I166" s="1374"/>
      <c r="J166" s="1374"/>
      <c r="K166" s="1374"/>
      <c r="L166" s="1374"/>
      <c r="M166" s="1374"/>
      <c r="N166" s="1374"/>
      <c r="O166" s="1374"/>
      <c r="P166" s="1374"/>
      <c r="Q166" s="1374"/>
      <c r="R166" s="1374"/>
      <c r="S166" s="1374"/>
      <c r="T166" s="1374"/>
      <c r="U166" s="1374"/>
      <c r="V166" s="1374"/>
      <c r="W166" s="1374"/>
      <c r="X166" s="1374"/>
      <c r="Y166" s="1374"/>
      <c r="Z166" s="1374"/>
      <c r="AA166" s="1374"/>
      <c r="AB166" s="1374"/>
      <c r="AC166" s="1374"/>
      <c r="AD166" s="1374"/>
      <c r="AE166" s="1374"/>
      <c r="AF166" s="1374"/>
      <c r="AG166" s="1374"/>
      <c r="AI166" s="1374"/>
      <c r="AL166" s="1373"/>
    </row>
    <row r="167" spans="2:38" hidden="1">
      <c r="C167" s="1317" t="e">
        <f>YEAR(C170)</f>
        <v>#VALUE!</v>
      </c>
      <c r="D167" s="1317" t="e">
        <f>MONTH(C170)</f>
        <v>#VALUE!</v>
      </c>
    </row>
    <row r="168" spans="2:38">
      <c r="B168" s="1322" t="s">
        <v>1940</v>
      </c>
      <c r="C168" s="3679" t="e">
        <f>C170</f>
        <v>#VALUE!</v>
      </c>
      <c r="D168" s="3641"/>
      <c r="E168" s="3641"/>
      <c r="F168" s="3641"/>
      <c r="G168" s="3641"/>
      <c r="H168" s="3641"/>
      <c r="I168" s="3641"/>
      <c r="J168" s="3641"/>
      <c r="K168" s="3641"/>
      <c r="L168" s="3641"/>
      <c r="M168" s="3641"/>
      <c r="N168" s="3641"/>
      <c r="O168" s="3641"/>
      <c r="P168" s="3641"/>
      <c r="Q168" s="3641"/>
      <c r="R168" s="3641"/>
      <c r="S168" s="3641"/>
      <c r="T168" s="3641"/>
      <c r="U168" s="3641"/>
      <c r="V168" s="3641"/>
      <c r="W168" s="3641"/>
      <c r="X168" s="3641"/>
      <c r="Y168" s="3641"/>
      <c r="Z168" s="3641"/>
      <c r="AA168" s="3641"/>
      <c r="AB168" s="3641"/>
      <c r="AC168" s="3641"/>
      <c r="AD168" s="3641"/>
      <c r="AE168" s="3641"/>
      <c r="AF168" s="3641"/>
      <c r="AG168" s="3641"/>
      <c r="AH168" s="3641"/>
      <c r="AI168" s="3642"/>
    </row>
    <row r="169" spans="2:38" hidden="1">
      <c r="B169" s="1367"/>
      <c r="C169" s="1346" t="e">
        <f>DATE($C167,$D167,1)</f>
        <v>#VALUE!</v>
      </c>
      <c r="D169" s="1346" t="e">
        <f t="shared" ref="D169:AG169" si="70">C169+1</f>
        <v>#VALUE!</v>
      </c>
      <c r="E169" s="1346" t="e">
        <f t="shared" si="70"/>
        <v>#VALUE!</v>
      </c>
      <c r="F169" s="1346" t="e">
        <f t="shared" si="70"/>
        <v>#VALUE!</v>
      </c>
      <c r="G169" s="1346" t="e">
        <f t="shared" si="70"/>
        <v>#VALUE!</v>
      </c>
      <c r="H169" s="1346" t="e">
        <f t="shared" si="70"/>
        <v>#VALUE!</v>
      </c>
      <c r="I169" s="1346" t="e">
        <f t="shared" si="70"/>
        <v>#VALUE!</v>
      </c>
      <c r="J169" s="1346" t="e">
        <f t="shared" si="70"/>
        <v>#VALUE!</v>
      </c>
      <c r="K169" s="1346" t="e">
        <f t="shared" si="70"/>
        <v>#VALUE!</v>
      </c>
      <c r="L169" s="1346" t="e">
        <f t="shared" si="70"/>
        <v>#VALUE!</v>
      </c>
      <c r="M169" s="1346" t="e">
        <f t="shared" si="70"/>
        <v>#VALUE!</v>
      </c>
      <c r="N169" s="1346" t="e">
        <f t="shared" si="70"/>
        <v>#VALUE!</v>
      </c>
      <c r="O169" s="1346" t="e">
        <f t="shared" si="70"/>
        <v>#VALUE!</v>
      </c>
      <c r="P169" s="1346" t="e">
        <f t="shared" si="70"/>
        <v>#VALUE!</v>
      </c>
      <c r="Q169" s="1346" t="e">
        <f t="shared" si="70"/>
        <v>#VALUE!</v>
      </c>
      <c r="R169" s="1346" t="e">
        <f t="shared" si="70"/>
        <v>#VALUE!</v>
      </c>
      <c r="S169" s="1346" t="e">
        <f t="shared" si="70"/>
        <v>#VALUE!</v>
      </c>
      <c r="T169" s="1346" t="e">
        <f t="shared" si="70"/>
        <v>#VALUE!</v>
      </c>
      <c r="U169" s="1346" t="e">
        <f t="shared" si="70"/>
        <v>#VALUE!</v>
      </c>
      <c r="V169" s="1346" t="e">
        <f t="shared" si="70"/>
        <v>#VALUE!</v>
      </c>
      <c r="W169" s="1346" t="e">
        <f t="shared" si="70"/>
        <v>#VALUE!</v>
      </c>
      <c r="X169" s="1346" t="e">
        <f t="shared" si="70"/>
        <v>#VALUE!</v>
      </c>
      <c r="Y169" s="1346" t="e">
        <f t="shared" si="70"/>
        <v>#VALUE!</v>
      </c>
      <c r="Z169" s="1346" t="e">
        <f t="shared" si="70"/>
        <v>#VALUE!</v>
      </c>
      <c r="AA169" s="1346" t="e">
        <f t="shared" si="70"/>
        <v>#VALUE!</v>
      </c>
      <c r="AB169" s="1346" t="e">
        <f t="shared" si="70"/>
        <v>#VALUE!</v>
      </c>
      <c r="AC169" s="1346" t="e">
        <f t="shared" si="70"/>
        <v>#VALUE!</v>
      </c>
      <c r="AD169" s="1346" t="e">
        <f t="shared" si="70"/>
        <v>#VALUE!</v>
      </c>
      <c r="AE169" s="1346" t="e">
        <f t="shared" si="70"/>
        <v>#VALUE!</v>
      </c>
      <c r="AF169" s="1346" t="e">
        <f t="shared" si="70"/>
        <v>#VALUE!</v>
      </c>
      <c r="AG169" s="1346" t="e">
        <f t="shared" si="70"/>
        <v>#VALUE!</v>
      </c>
      <c r="AH169" s="1368"/>
      <c r="AI169" s="1369"/>
    </row>
    <row r="170" spans="2:38">
      <c r="B170" s="1370" t="s">
        <v>1944</v>
      </c>
      <c r="C170" s="1371" t="e">
        <f>IF(EDATE(C153,1)&gt;$G$5,"",EDATE(C153,1))</f>
        <v>#VALUE!</v>
      </c>
      <c r="D170" s="1346" t="e">
        <f t="shared" ref="D170:AG170" si="71">IF(D169&gt;$G$5,"",IF(C170=EOMONTH(DATE($C167,$D167,1),0),"",IF(C170="","",C170+1)))</f>
        <v>#VALUE!</v>
      </c>
      <c r="E170" s="1346" t="e">
        <f t="shared" si="71"/>
        <v>#VALUE!</v>
      </c>
      <c r="F170" s="1346" t="e">
        <f t="shared" si="71"/>
        <v>#VALUE!</v>
      </c>
      <c r="G170" s="1346" t="e">
        <f t="shared" si="71"/>
        <v>#VALUE!</v>
      </c>
      <c r="H170" s="1346" t="e">
        <f t="shared" si="71"/>
        <v>#VALUE!</v>
      </c>
      <c r="I170" s="1346" t="e">
        <f t="shared" si="71"/>
        <v>#VALUE!</v>
      </c>
      <c r="J170" s="1346" t="e">
        <f t="shared" si="71"/>
        <v>#VALUE!</v>
      </c>
      <c r="K170" s="1346" t="e">
        <f t="shared" si="71"/>
        <v>#VALUE!</v>
      </c>
      <c r="L170" s="1346" t="e">
        <f t="shared" si="71"/>
        <v>#VALUE!</v>
      </c>
      <c r="M170" s="1346" t="e">
        <f t="shared" si="71"/>
        <v>#VALUE!</v>
      </c>
      <c r="N170" s="1346" t="e">
        <f t="shared" si="71"/>
        <v>#VALUE!</v>
      </c>
      <c r="O170" s="1346" t="e">
        <f t="shared" si="71"/>
        <v>#VALUE!</v>
      </c>
      <c r="P170" s="1346" t="e">
        <f t="shared" si="71"/>
        <v>#VALUE!</v>
      </c>
      <c r="Q170" s="1346" t="e">
        <f t="shared" si="71"/>
        <v>#VALUE!</v>
      </c>
      <c r="R170" s="1346" t="e">
        <f t="shared" si="71"/>
        <v>#VALUE!</v>
      </c>
      <c r="S170" s="1346" t="e">
        <f t="shared" si="71"/>
        <v>#VALUE!</v>
      </c>
      <c r="T170" s="1346" t="e">
        <f t="shared" si="71"/>
        <v>#VALUE!</v>
      </c>
      <c r="U170" s="1346" t="e">
        <f t="shared" si="71"/>
        <v>#VALUE!</v>
      </c>
      <c r="V170" s="1346" t="e">
        <f t="shared" si="71"/>
        <v>#VALUE!</v>
      </c>
      <c r="W170" s="1346" t="e">
        <f t="shared" si="71"/>
        <v>#VALUE!</v>
      </c>
      <c r="X170" s="1346" t="e">
        <f t="shared" si="71"/>
        <v>#VALUE!</v>
      </c>
      <c r="Y170" s="1346" t="e">
        <f t="shared" si="71"/>
        <v>#VALUE!</v>
      </c>
      <c r="Z170" s="1346" t="e">
        <f t="shared" si="71"/>
        <v>#VALUE!</v>
      </c>
      <c r="AA170" s="1346" t="e">
        <f t="shared" si="71"/>
        <v>#VALUE!</v>
      </c>
      <c r="AB170" s="1346" t="e">
        <f t="shared" si="71"/>
        <v>#VALUE!</v>
      </c>
      <c r="AC170" s="1346" t="e">
        <f t="shared" si="71"/>
        <v>#VALUE!</v>
      </c>
      <c r="AD170" s="1346" t="e">
        <f t="shared" si="71"/>
        <v>#VALUE!</v>
      </c>
      <c r="AE170" s="1346" t="e">
        <f t="shared" si="71"/>
        <v>#VALUE!</v>
      </c>
      <c r="AF170" s="1346" t="e">
        <f t="shared" si="71"/>
        <v>#VALUE!</v>
      </c>
      <c r="AG170" s="1346" t="e">
        <f t="shared" si="71"/>
        <v>#VALUE!</v>
      </c>
      <c r="AH170" s="1347" t="s">
        <v>1978</v>
      </c>
      <c r="AI170" s="1348">
        <f>+COUNTIFS(C171:AG171,"土",C172:AG172,"")+COUNTIFS(C171:AG171,"日",C172:AG172,"")</f>
        <v>0</v>
      </c>
    </row>
    <row r="171" spans="2:38" s="1350" customFormat="1">
      <c r="B171" s="1372" t="s">
        <v>820</v>
      </c>
      <c r="C171" s="1349" t="str">
        <f>IFERROR(TEXT(WEEKDAY(+C170),"aaa"),"")</f>
        <v/>
      </c>
      <c r="D171" s="1349" t="str">
        <f t="shared" ref="D171:AG171" si="72">IFERROR(TEXT(WEEKDAY(+D170),"aaa"),"")</f>
        <v/>
      </c>
      <c r="E171" s="1349" t="str">
        <f t="shared" si="72"/>
        <v/>
      </c>
      <c r="F171" s="1349" t="str">
        <f t="shared" si="72"/>
        <v/>
      </c>
      <c r="G171" s="1349" t="str">
        <f t="shared" si="72"/>
        <v/>
      </c>
      <c r="H171" s="1349" t="str">
        <f t="shared" si="72"/>
        <v/>
      </c>
      <c r="I171" s="1349" t="str">
        <f t="shared" si="72"/>
        <v/>
      </c>
      <c r="J171" s="1349" t="str">
        <f t="shared" si="72"/>
        <v/>
      </c>
      <c r="K171" s="1349" t="str">
        <f t="shared" si="72"/>
        <v/>
      </c>
      <c r="L171" s="1349" t="str">
        <f t="shared" si="72"/>
        <v/>
      </c>
      <c r="M171" s="1349" t="str">
        <f t="shared" si="72"/>
        <v/>
      </c>
      <c r="N171" s="1349" t="str">
        <f t="shared" si="72"/>
        <v/>
      </c>
      <c r="O171" s="1349" t="str">
        <f t="shared" si="72"/>
        <v/>
      </c>
      <c r="P171" s="1349" t="str">
        <f t="shared" si="72"/>
        <v/>
      </c>
      <c r="Q171" s="1349" t="str">
        <f t="shared" si="72"/>
        <v/>
      </c>
      <c r="R171" s="1349" t="str">
        <f t="shared" si="72"/>
        <v/>
      </c>
      <c r="S171" s="1349" t="str">
        <f t="shared" si="72"/>
        <v/>
      </c>
      <c r="T171" s="1349" t="str">
        <f t="shared" si="72"/>
        <v/>
      </c>
      <c r="U171" s="1349" t="str">
        <f t="shared" si="72"/>
        <v/>
      </c>
      <c r="V171" s="1349" t="str">
        <f t="shared" si="72"/>
        <v/>
      </c>
      <c r="W171" s="1349" t="str">
        <f t="shared" si="72"/>
        <v/>
      </c>
      <c r="X171" s="1349" t="str">
        <f t="shared" si="72"/>
        <v/>
      </c>
      <c r="Y171" s="1349" t="str">
        <f t="shared" si="72"/>
        <v/>
      </c>
      <c r="Z171" s="1349" t="str">
        <f t="shared" si="72"/>
        <v/>
      </c>
      <c r="AA171" s="1349" t="str">
        <f t="shared" si="72"/>
        <v/>
      </c>
      <c r="AB171" s="1349" t="str">
        <f t="shared" si="72"/>
        <v/>
      </c>
      <c r="AC171" s="1349" t="str">
        <f t="shared" si="72"/>
        <v/>
      </c>
      <c r="AD171" s="1349" t="str">
        <f t="shared" si="72"/>
        <v/>
      </c>
      <c r="AE171" s="1349" t="str">
        <f t="shared" si="72"/>
        <v/>
      </c>
      <c r="AF171" s="1349" t="str">
        <f t="shared" si="72"/>
        <v/>
      </c>
      <c r="AG171" s="1349" t="str">
        <f t="shared" si="72"/>
        <v/>
      </c>
      <c r="AH171" s="1347" t="s">
        <v>1979</v>
      </c>
      <c r="AI171" s="1348">
        <f>+COUNTIF(C172:AG172,"夏休")+COUNTIF(C172:AG172,"冬休")+COUNTIF(C172:AG172,"中止")</f>
        <v>0</v>
      </c>
      <c r="AL171" s="1373"/>
    </row>
    <row r="172" spans="2:38" s="1350" customFormat="1" ht="13.5" customHeight="1">
      <c r="B172" s="3643" t="s">
        <v>1948</v>
      </c>
      <c r="C172" s="3645"/>
      <c r="D172" s="3640"/>
      <c r="E172" s="3640"/>
      <c r="F172" s="3640"/>
      <c r="G172" s="3640"/>
      <c r="H172" s="3640"/>
      <c r="I172" s="3640"/>
      <c r="J172" s="3640"/>
      <c r="K172" s="3640"/>
      <c r="L172" s="3640"/>
      <c r="M172" s="3640"/>
      <c r="N172" s="3640"/>
      <c r="O172" s="3640"/>
      <c r="P172" s="3640"/>
      <c r="Q172" s="3640"/>
      <c r="R172" s="3640"/>
      <c r="S172" s="3640"/>
      <c r="T172" s="3640"/>
      <c r="U172" s="3640"/>
      <c r="V172" s="3640"/>
      <c r="W172" s="3640"/>
      <c r="X172" s="3640"/>
      <c r="Y172" s="3640"/>
      <c r="Z172" s="3640"/>
      <c r="AA172" s="3640"/>
      <c r="AB172" s="3640"/>
      <c r="AC172" s="3640"/>
      <c r="AD172" s="3640"/>
      <c r="AE172" s="3640"/>
      <c r="AF172" s="3640"/>
      <c r="AG172" s="3667"/>
      <c r="AH172" s="1351" t="s">
        <v>821</v>
      </c>
      <c r="AI172" s="1352">
        <f>COUNT(C170:AG170)-AI171</f>
        <v>0</v>
      </c>
      <c r="AL172" s="1373"/>
    </row>
    <row r="173" spans="2:38" s="1350" customFormat="1" ht="13.5" customHeight="1">
      <c r="B173" s="3644"/>
      <c r="C173" s="3645"/>
      <c r="D173" s="3640"/>
      <c r="E173" s="3640"/>
      <c r="F173" s="3640"/>
      <c r="G173" s="3640"/>
      <c r="H173" s="3640"/>
      <c r="I173" s="3640"/>
      <c r="J173" s="3640"/>
      <c r="K173" s="3640"/>
      <c r="L173" s="3640"/>
      <c r="M173" s="3640"/>
      <c r="N173" s="3640"/>
      <c r="O173" s="3640"/>
      <c r="P173" s="3640"/>
      <c r="Q173" s="3640"/>
      <c r="R173" s="3640"/>
      <c r="S173" s="3640"/>
      <c r="T173" s="3640"/>
      <c r="U173" s="3640"/>
      <c r="V173" s="3640"/>
      <c r="W173" s="3640"/>
      <c r="X173" s="3640"/>
      <c r="Y173" s="3640"/>
      <c r="Z173" s="3640"/>
      <c r="AA173" s="3640"/>
      <c r="AB173" s="3640"/>
      <c r="AC173" s="3640"/>
      <c r="AD173" s="3640"/>
      <c r="AE173" s="3640"/>
      <c r="AF173" s="3640"/>
      <c r="AG173" s="3667"/>
      <c r="AH173" s="1351" t="s">
        <v>822</v>
      </c>
      <c r="AI173" s="1352">
        <f>+COUNTIF(C174:AG175,"休")</f>
        <v>0</v>
      </c>
      <c r="AJ173" s="1353" t="e">
        <f>IF(AI174&gt;0.285,"",IF(AI173&lt;AI170,"←計画日数が足りません",""))</f>
        <v>#DIV/0!</v>
      </c>
      <c r="AL173" s="1373"/>
    </row>
    <row r="174" spans="2:38" s="1350" customFormat="1" ht="13.5" customHeight="1">
      <c r="B174" s="3668" t="s">
        <v>815</v>
      </c>
      <c r="C174" s="3666"/>
      <c r="D174" s="3666"/>
      <c r="E174" s="3666"/>
      <c r="F174" s="3666"/>
      <c r="G174" s="3666"/>
      <c r="H174" s="3666"/>
      <c r="I174" s="3666"/>
      <c r="J174" s="3666"/>
      <c r="K174" s="3666"/>
      <c r="L174" s="3666"/>
      <c r="M174" s="3666"/>
      <c r="N174" s="3666"/>
      <c r="O174" s="3666"/>
      <c r="P174" s="3666"/>
      <c r="Q174" s="3666"/>
      <c r="R174" s="3666"/>
      <c r="S174" s="3666"/>
      <c r="T174" s="3666"/>
      <c r="U174" s="3666"/>
      <c r="V174" s="3666"/>
      <c r="W174" s="3666"/>
      <c r="X174" s="3666"/>
      <c r="Y174" s="3666"/>
      <c r="Z174" s="3666"/>
      <c r="AA174" s="3666"/>
      <c r="AB174" s="3666"/>
      <c r="AC174" s="3666"/>
      <c r="AD174" s="3666"/>
      <c r="AE174" s="3666"/>
      <c r="AF174" s="3666"/>
      <c r="AG174" s="3672"/>
      <c r="AH174" s="1351" t="s">
        <v>823</v>
      </c>
      <c r="AI174" s="1354" t="e">
        <f>+AI173/AI172</f>
        <v>#DIV/0!</v>
      </c>
      <c r="AL174" s="1373"/>
    </row>
    <row r="175" spans="2:38" s="1350" customFormat="1">
      <c r="B175" s="3668"/>
      <c r="C175" s="3666"/>
      <c r="D175" s="3666"/>
      <c r="E175" s="3666"/>
      <c r="F175" s="3666"/>
      <c r="G175" s="3666"/>
      <c r="H175" s="3666"/>
      <c r="I175" s="3666"/>
      <c r="J175" s="3666"/>
      <c r="K175" s="3666"/>
      <c r="L175" s="3666"/>
      <c r="M175" s="3666"/>
      <c r="N175" s="3666"/>
      <c r="O175" s="3666"/>
      <c r="P175" s="3666"/>
      <c r="Q175" s="3666"/>
      <c r="R175" s="3666"/>
      <c r="S175" s="3666"/>
      <c r="T175" s="3666"/>
      <c r="U175" s="3666"/>
      <c r="V175" s="3666"/>
      <c r="W175" s="3666"/>
      <c r="X175" s="3666"/>
      <c r="Y175" s="3666"/>
      <c r="Z175" s="3666"/>
      <c r="AA175" s="3666"/>
      <c r="AB175" s="3666"/>
      <c r="AC175" s="3666"/>
      <c r="AD175" s="3666"/>
      <c r="AE175" s="3666"/>
      <c r="AF175" s="3666"/>
      <c r="AG175" s="3672"/>
      <c r="AH175" s="1351" t="s">
        <v>812</v>
      </c>
      <c r="AI175" s="1352">
        <f>+COUNTA(C176:AG177)</f>
        <v>0</v>
      </c>
      <c r="AL175" s="1373"/>
    </row>
    <row r="176" spans="2:38" s="1350" customFormat="1">
      <c r="B176" s="3673" t="s">
        <v>817</v>
      </c>
      <c r="C176" s="3670"/>
      <c r="D176" s="3670"/>
      <c r="E176" s="3670"/>
      <c r="F176" s="3670"/>
      <c r="G176" s="3670"/>
      <c r="H176" s="3670"/>
      <c r="I176" s="3670"/>
      <c r="J176" s="3670"/>
      <c r="K176" s="3670"/>
      <c r="L176" s="3670"/>
      <c r="M176" s="3670"/>
      <c r="N176" s="3670"/>
      <c r="O176" s="3670"/>
      <c r="P176" s="3670"/>
      <c r="Q176" s="3670"/>
      <c r="R176" s="3670"/>
      <c r="S176" s="3670"/>
      <c r="T176" s="3670"/>
      <c r="U176" s="3670"/>
      <c r="V176" s="3670"/>
      <c r="W176" s="3670"/>
      <c r="X176" s="3670"/>
      <c r="Y176" s="3670"/>
      <c r="Z176" s="3670"/>
      <c r="AA176" s="3670"/>
      <c r="AB176" s="3670"/>
      <c r="AC176" s="3670"/>
      <c r="AD176" s="3670"/>
      <c r="AE176" s="3670"/>
      <c r="AF176" s="3670"/>
      <c r="AG176" s="3677"/>
      <c r="AH176" s="1355" t="s">
        <v>824</v>
      </c>
      <c r="AI176" s="1356" t="e">
        <f>+AI175/AI172</f>
        <v>#DIV/0!</v>
      </c>
      <c r="AL176" s="1338">
        <f>+COUNTIF(C174:AG175,"休")</f>
        <v>0</v>
      </c>
    </row>
    <row r="177" spans="2:38" s="1350" customFormat="1">
      <c r="B177" s="3674"/>
      <c r="C177" s="3671"/>
      <c r="D177" s="3671"/>
      <c r="E177" s="3671"/>
      <c r="F177" s="3671"/>
      <c r="G177" s="3671"/>
      <c r="H177" s="3671"/>
      <c r="I177" s="3671"/>
      <c r="J177" s="3671"/>
      <c r="K177" s="3671"/>
      <c r="L177" s="3671"/>
      <c r="M177" s="3671"/>
      <c r="N177" s="3671"/>
      <c r="O177" s="3671"/>
      <c r="P177" s="3671"/>
      <c r="Q177" s="3671"/>
      <c r="R177" s="3671"/>
      <c r="S177" s="3671"/>
      <c r="T177" s="3671"/>
      <c r="U177" s="3671"/>
      <c r="V177" s="3671"/>
      <c r="W177" s="3671"/>
      <c r="X177" s="3671"/>
      <c r="Y177" s="3671"/>
      <c r="Z177" s="3671"/>
      <c r="AA177" s="3671"/>
      <c r="AB177" s="3671"/>
      <c r="AC177" s="3671"/>
      <c r="AD177" s="3671"/>
      <c r="AE177" s="3671"/>
      <c r="AF177" s="3671"/>
      <c r="AG177" s="3678"/>
      <c r="AH177" s="1357" t="s">
        <v>1952</v>
      </c>
      <c r="AI177" s="1358" t="str">
        <f>IF(7&gt;AI172,"対象外",IF(AI175&gt;=AI170,"OK","NG"))</f>
        <v>対象外</v>
      </c>
      <c r="AJ177" s="1353" t="str">
        <f>IF(AI177="対象外","←７日間に満たない期間は達成判定の対象外",IF(AI177="NG","←月単位未達成","←月単位達成"))</f>
        <v>←７日間に満たない期間は達成判定の対象外</v>
      </c>
      <c r="AL177" s="1359" t="str">
        <f>IF(7&gt;AI172,"対象外",IF(AL176&gt;=AI170,"OK","NG"))</f>
        <v>対象外</v>
      </c>
    </row>
    <row r="178" spans="2:38" hidden="1">
      <c r="B178" s="1360" t="s">
        <v>2106</v>
      </c>
      <c r="C178" s="1361" t="e">
        <f t="shared" ref="C178:AG178" si="73">IF(AND(DAY(C170)&gt;=22,DAY(C170)&lt;=28,C171="土"),1,0)</f>
        <v>#VALUE!</v>
      </c>
      <c r="D178" s="1361" t="e">
        <f t="shared" si="73"/>
        <v>#VALUE!</v>
      </c>
      <c r="E178" s="1361" t="e">
        <f t="shared" si="73"/>
        <v>#VALUE!</v>
      </c>
      <c r="F178" s="1361" t="e">
        <f t="shared" si="73"/>
        <v>#VALUE!</v>
      </c>
      <c r="G178" s="1361" t="e">
        <f t="shared" si="73"/>
        <v>#VALUE!</v>
      </c>
      <c r="H178" s="1361" t="e">
        <f t="shared" si="73"/>
        <v>#VALUE!</v>
      </c>
      <c r="I178" s="1361" t="e">
        <f t="shared" si="73"/>
        <v>#VALUE!</v>
      </c>
      <c r="J178" s="1361" t="e">
        <f t="shared" si="73"/>
        <v>#VALUE!</v>
      </c>
      <c r="K178" s="1361" t="e">
        <f t="shared" si="73"/>
        <v>#VALUE!</v>
      </c>
      <c r="L178" s="1361" t="e">
        <f t="shared" si="73"/>
        <v>#VALUE!</v>
      </c>
      <c r="M178" s="1361" t="e">
        <f t="shared" si="73"/>
        <v>#VALUE!</v>
      </c>
      <c r="N178" s="1361" t="e">
        <f t="shared" si="73"/>
        <v>#VALUE!</v>
      </c>
      <c r="O178" s="1361" t="e">
        <f t="shared" si="73"/>
        <v>#VALUE!</v>
      </c>
      <c r="P178" s="1361" t="e">
        <f t="shared" si="73"/>
        <v>#VALUE!</v>
      </c>
      <c r="Q178" s="1361" t="e">
        <f t="shared" si="73"/>
        <v>#VALUE!</v>
      </c>
      <c r="R178" s="1361" t="e">
        <f t="shared" si="73"/>
        <v>#VALUE!</v>
      </c>
      <c r="S178" s="1361" t="e">
        <f t="shared" si="73"/>
        <v>#VALUE!</v>
      </c>
      <c r="T178" s="1361" t="e">
        <f t="shared" si="73"/>
        <v>#VALUE!</v>
      </c>
      <c r="U178" s="1361" t="e">
        <f t="shared" si="73"/>
        <v>#VALUE!</v>
      </c>
      <c r="V178" s="1361" t="e">
        <f t="shared" si="73"/>
        <v>#VALUE!</v>
      </c>
      <c r="W178" s="1361" t="e">
        <f t="shared" si="73"/>
        <v>#VALUE!</v>
      </c>
      <c r="X178" s="1361" t="e">
        <f t="shared" si="73"/>
        <v>#VALUE!</v>
      </c>
      <c r="Y178" s="1361" t="e">
        <f t="shared" si="73"/>
        <v>#VALUE!</v>
      </c>
      <c r="Z178" s="1361" t="e">
        <f t="shared" si="73"/>
        <v>#VALUE!</v>
      </c>
      <c r="AA178" s="1361" t="e">
        <f t="shared" si="73"/>
        <v>#VALUE!</v>
      </c>
      <c r="AB178" s="1361" t="e">
        <f t="shared" si="73"/>
        <v>#VALUE!</v>
      </c>
      <c r="AC178" s="1361" t="e">
        <f t="shared" si="73"/>
        <v>#VALUE!</v>
      </c>
      <c r="AD178" s="1361" t="e">
        <f t="shared" si="73"/>
        <v>#VALUE!</v>
      </c>
      <c r="AE178" s="1361" t="e">
        <f t="shared" si="73"/>
        <v>#VALUE!</v>
      </c>
      <c r="AF178" s="1361" t="e">
        <f t="shared" si="73"/>
        <v>#VALUE!</v>
      </c>
      <c r="AG178" s="1361" t="e">
        <f t="shared" si="73"/>
        <v>#VALUE!</v>
      </c>
      <c r="AH178" s="1362" t="s">
        <v>1980</v>
      </c>
      <c r="AI178" s="1363">
        <f>_xlfn.AGGREGATE(9,6,C178:AG178)</f>
        <v>0</v>
      </c>
      <c r="AJ178" s="1353"/>
    </row>
    <row r="179" spans="2:38" hidden="1">
      <c r="B179" s="1360" t="s">
        <v>2107</v>
      </c>
      <c r="C179" s="1364" t="e">
        <f t="shared" ref="C179:AG179" si="74">IF(AND(DAY(C170)&gt;=22,DAY(C170)&lt;=28,C171="土",OR(C176="休",C176="雨")),1,0)</f>
        <v>#VALUE!</v>
      </c>
      <c r="D179" s="1364" t="e">
        <f t="shared" si="74"/>
        <v>#VALUE!</v>
      </c>
      <c r="E179" s="1364" t="e">
        <f t="shared" si="74"/>
        <v>#VALUE!</v>
      </c>
      <c r="F179" s="1364" t="e">
        <f t="shared" si="74"/>
        <v>#VALUE!</v>
      </c>
      <c r="G179" s="1364" t="e">
        <f t="shared" si="74"/>
        <v>#VALUE!</v>
      </c>
      <c r="H179" s="1364" t="e">
        <f t="shared" si="74"/>
        <v>#VALUE!</v>
      </c>
      <c r="I179" s="1364" t="e">
        <f t="shared" si="74"/>
        <v>#VALUE!</v>
      </c>
      <c r="J179" s="1364" t="e">
        <f t="shared" si="74"/>
        <v>#VALUE!</v>
      </c>
      <c r="K179" s="1364" t="e">
        <f t="shared" si="74"/>
        <v>#VALUE!</v>
      </c>
      <c r="L179" s="1364" t="e">
        <f t="shared" si="74"/>
        <v>#VALUE!</v>
      </c>
      <c r="M179" s="1364" t="e">
        <f t="shared" si="74"/>
        <v>#VALUE!</v>
      </c>
      <c r="N179" s="1364" t="e">
        <f t="shared" si="74"/>
        <v>#VALUE!</v>
      </c>
      <c r="O179" s="1364" t="e">
        <f t="shared" si="74"/>
        <v>#VALUE!</v>
      </c>
      <c r="P179" s="1364" t="e">
        <f t="shared" si="74"/>
        <v>#VALUE!</v>
      </c>
      <c r="Q179" s="1364" t="e">
        <f t="shared" si="74"/>
        <v>#VALUE!</v>
      </c>
      <c r="R179" s="1364" t="e">
        <f t="shared" si="74"/>
        <v>#VALUE!</v>
      </c>
      <c r="S179" s="1364" t="e">
        <f t="shared" si="74"/>
        <v>#VALUE!</v>
      </c>
      <c r="T179" s="1364" t="e">
        <f t="shared" si="74"/>
        <v>#VALUE!</v>
      </c>
      <c r="U179" s="1364" t="e">
        <f t="shared" si="74"/>
        <v>#VALUE!</v>
      </c>
      <c r="V179" s="1364" t="e">
        <f t="shared" si="74"/>
        <v>#VALUE!</v>
      </c>
      <c r="W179" s="1364" t="e">
        <f t="shared" si="74"/>
        <v>#VALUE!</v>
      </c>
      <c r="X179" s="1364" t="e">
        <f t="shared" si="74"/>
        <v>#VALUE!</v>
      </c>
      <c r="Y179" s="1364" t="e">
        <f t="shared" si="74"/>
        <v>#VALUE!</v>
      </c>
      <c r="Z179" s="1364" t="e">
        <f t="shared" si="74"/>
        <v>#VALUE!</v>
      </c>
      <c r="AA179" s="1364" t="e">
        <f t="shared" si="74"/>
        <v>#VALUE!</v>
      </c>
      <c r="AB179" s="1364" t="e">
        <f t="shared" si="74"/>
        <v>#VALUE!</v>
      </c>
      <c r="AC179" s="1364" t="e">
        <f t="shared" si="74"/>
        <v>#VALUE!</v>
      </c>
      <c r="AD179" s="1364" t="e">
        <f t="shared" si="74"/>
        <v>#VALUE!</v>
      </c>
      <c r="AE179" s="1364" t="e">
        <f t="shared" si="74"/>
        <v>#VALUE!</v>
      </c>
      <c r="AF179" s="1364" t="e">
        <f t="shared" si="74"/>
        <v>#VALUE!</v>
      </c>
      <c r="AG179" s="1364" t="e">
        <f t="shared" si="74"/>
        <v>#VALUE!</v>
      </c>
      <c r="AH179" s="1365" t="s">
        <v>1981</v>
      </c>
      <c r="AI179" s="1363">
        <f>_xlfn.AGGREGATE(9,6,C179:AG179)</f>
        <v>0</v>
      </c>
      <c r="AJ179" s="1353"/>
    </row>
    <row r="180" spans="2:38" hidden="1">
      <c r="B180" s="1360" t="s">
        <v>2108</v>
      </c>
      <c r="C180" s="1361" t="e">
        <f>IF(AND(DAY(C170)&gt;=8,DAY(C170)&lt;=14,C171="土"),1,0)</f>
        <v>#VALUE!</v>
      </c>
      <c r="D180" s="1361" t="e">
        <f>IF(AND(DAY(D170)&gt;=8,DAY(D170)&lt;=14,D171="土"),1,0)</f>
        <v>#VALUE!</v>
      </c>
      <c r="E180" s="1361" t="e">
        <f t="shared" ref="E180:AG180" si="75">IF(AND(DAY(E170)&gt;=8,DAY(E170)&lt;=14,E171="土"),1,0)</f>
        <v>#VALUE!</v>
      </c>
      <c r="F180" s="1361" t="e">
        <f t="shared" si="75"/>
        <v>#VALUE!</v>
      </c>
      <c r="G180" s="1361" t="e">
        <f t="shared" si="75"/>
        <v>#VALUE!</v>
      </c>
      <c r="H180" s="1361" t="e">
        <f t="shared" si="75"/>
        <v>#VALUE!</v>
      </c>
      <c r="I180" s="1361" t="e">
        <f t="shared" si="75"/>
        <v>#VALUE!</v>
      </c>
      <c r="J180" s="1361" t="e">
        <f t="shared" si="75"/>
        <v>#VALUE!</v>
      </c>
      <c r="K180" s="1361" t="e">
        <f t="shared" si="75"/>
        <v>#VALUE!</v>
      </c>
      <c r="L180" s="1361" t="e">
        <f t="shared" si="75"/>
        <v>#VALUE!</v>
      </c>
      <c r="M180" s="1361" t="e">
        <f t="shared" si="75"/>
        <v>#VALUE!</v>
      </c>
      <c r="N180" s="1361" t="e">
        <f t="shared" si="75"/>
        <v>#VALUE!</v>
      </c>
      <c r="O180" s="1361" t="e">
        <f t="shared" si="75"/>
        <v>#VALUE!</v>
      </c>
      <c r="P180" s="1361" t="e">
        <f t="shared" si="75"/>
        <v>#VALUE!</v>
      </c>
      <c r="Q180" s="1361" t="e">
        <f t="shared" si="75"/>
        <v>#VALUE!</v>
      </c>
      <c r="R180" s="1361" t="e">
        <f t="shared" si="75"/>
        <v>#VALUE!</v>
      </c>
      <c r="S180" s="1361" t="e">
        <f t="shared" si="75"/>
        <v>#VALUE!</v>
      </c>
      <c r="T180" s="1361" t="e">
        <f t="shared" si="75"/>
        <v>#VALUE!</v>
      </c>
      <c r="U180" s="1361" t="e">
        <f t="shared" si="75"/>
        <v>#VALUE!</v>
      </c>
      <c r="V180" s="1361" t="e">
        <f t="shared" si="75"/>
        <v>#VALUE!</v>
      </c>
      <c r="W180" s="1361" t="e">
        <f t="shared" si="75"/>
        <v>#VALUE!</v>
      </c>
      <c r="X180" s="1361" t="e">
        <f t="shared" si="75"/>
        <v>#VALUE!</v>
      </c>
      <c r="Y180" s="1361" t="e">
        <f t="shared" si="75"/>
        <v>#VALUE!</v>
      </c>
      <c r="Z180" s="1361" t="e">
        <f t="shared" si="75"/>
        <v>#VALUE!</v>
      </c>
      <c r="AA180" s="1361" t="e">
        <f t="shared" si="75"/>
        <v>#VALUE!</v>
      </c>
      <c r="AB180" s="1361" t="e">
        <f t="shared" si="75"/>
        <v>#VALUE!</v>
      </c>
      <c r="AC180" s="1361" t="e">
        <f t="shared" si="75"/>
        <v>#VALUE!</v>
      </c>
      <c r="AD180" s="1361" t="e">
        <f t="shared" si="75"/>
        <v>#VALUE!</v>
      </c>
      <c r="AE180" s="1361" t="e">
        <f t="shared" si="75"/>
        <v>#VALUE!</v>
      </c>
      <c r="AF180" s="1361" t="e">
        <f t="shared" si="75"/>
        <v>#VALUE!</v>
      </c>
      <c r="AG180" s="1361" t="e">
        <f t="shared" si="75"/>
        <v>#VALUE!</v>
      </c>
      <c r="AH180" s="1362" t="s">
        <v>1980</v>
      </c>
      <c r="AI180" s="1363">
        <f>_xlfn.AGGREGATE(9,6,C180:AG180)</f>
        <v>0</v>
      </c>
      <c r="AJ180" s="1353"/>
    </row>
    <row r="181" spans="2:38" hidden="1">
      <c r="B181" s="1360" t="s">
        <v>2109</v>
      </c>
      <c r="C181" s="1364" t="e">
        <f>IF(AND(DAY(C170)&gt;=8,DAY(C170)&lt;=14,C171="土",OR(C176="休",C176="雨")),1,0)</f>
        <v>#VALUE!</v>
      </c>
      <c r="D181" s="1364" t="e">
        <f>IF(AND(DAY(D170)&gt;=8,DAY(D170)&lt;=14,D171="土",OR(D176="休",D176="雨")),1,0)</f>
        <v>#VALUE!</v>
      </c>
      <c r="E181" s="1364" t="e">
        <f t="shared" ref="E181:AG181" si="76">IF(AND(DAY(E170)&gt;=8,DAY(E170)&lt;=14,E171="土",OR(E176="休",E176="雨")),1,0)</f>
        <v>#VALUE!</v>
      </c>
      <c r="F181" s="1364" t="e">
        <f t="shared" si="76"/>
        <v>#VALUE!</v>
      </c>
      <c r="G181" s="1364" t="e">
        <f t="shared" si="76"/>
        <v>#VALUE!</v>
      </c>
      <c r="H181" s="1364" t="e">
        <f t="shared" si="76"/>
        <v>#VALUE!</v>
      </c>
      <c r="I181" s="1364" t="e">
        <f t="shared" si="76"/>
        <v>#VALUE!</v>
      </c>
      <c r="J181" s="1364" t="e">
        <f t="shared" si="76"/>
        <v>#VALUE!</v>
      </c>
      <c r="K181" s="1364" t="e">
        <f t="shared" si="76"/>
        <v>#VALUE!</v>
      </c>
      <c r="L181" s="1364" t="e">
        <f t="shared" si="76"/>
        <v>#VALUE!</v>
      </c>
      <c r="M181" s="1364" t="e">
        <f t="shared" si="76"/>
        <v>#VALUE!</v>
      </c>
      <c r="N181" s="1364" t="e">
        <f t="shared" si="76"/>
        <v>#VALUE!</v>
      </c>
      <c r="O181" s="1364" t="e">
        <f t="shared" si="76"/>
        <v>#VALUE!</v>
      </c>
      <c r="P181" s="1364" t="e">
        <f t="shared" si="76"/>
        <v>#VALUE!</v>
      </c>
      <c r="Q181" s="1364" t="e">
        <f t="shared" si="76"/>
        <v>#VALUE!</v>
      </c>
      <c r="R181" s="1364" t="e">
        <f t="shared" si="76"/>
        <v>#VALUE!</v>
      </c>
      <c r="S181" s="1364" t="e">
        <f t="shared" si="76"/>
        <v>#VALUE!</v>
      </c>
      <c r="T181" s="1364" t="e">
        <f t="shared" si="76"/>
        <v>#VALUE!</v>
      </c>
      <c r="U181" s="1364" t="e">
        <f t="shared" si="76"/>
        <v>#VALUE!</v>
      </c>
      <c r="V181" s="1364" t="e">
        <f t="shared" si="76"/>
        <v>#VALUE!</v>
      </c>
      <c r="W181" s="1364" t="e">
        <f t="shared" si="76"/>
        <v>#VALUE!</v>
      </c>
      <c r="X181" s="1364" t="e">
        <f t="shared" si="76"/>
        <v>#VALUE!</v>
      </c>
      <c r="Y181" s="1364" t="e">
        <f t="shared" si="76"/>
        <v>#VALUE!</v>
      </c>
      <c r="Z181" s="1364" t="e">
        <f t="shared" si="76"/>
        <v>#VALUE!</v>
      </c>
      <c r="AA181" s="1364" t="e">
        <f t="shared" si="76"/>
        <v>#VALUE!</v>
      </c>
      <c r="AB181" s="1364" t="e">
        <f t="shared" si="76"/>
        <v>#VALUE!</v>
      </c>
      <c r="AC181" s="1364" t="e">
        <f t="shared" si="76"/>
        <v>#VALUE!</v>
      </c>
      <c r="AD181" s="1364" t="e">
        <f t="shared" si="76"/>
        <v>#VALUE!</v>
      </c>
      <c r="AE181" s="1364" t="e">
        <f t="shared" si="76"/>
        <v>#VALUE!</v>
      </c>
      <c r="AF181" s="1364" t="e">
        <f t="shared" si="76"/>
        <v>#VALUE!</v>
      </c>
      <c r="AG181" s="1364" t="e">
        <f t="shared" si="76"/>
        <v>#VALUE!</v>
      </c>
      <c r="AH181" s="1365" t="s">
        <v>1981</v>
      </c>
      <c r="AI181" s="1363">
        <f>_xlfn.AGGREGATE(9,6,C181:AG181)</f>
        <v>0</v>
      </c>
      <c r="AJ181" s="1353"/>
    </row>
    <row r="182" spans="2:38" s="1350" customFormat="1">
      <c r="B182" s="1374"/>
      <c r="C182" s="1374"/>
      <c r="D182" s="1374"/>
      <c r="E182" s="1374"/>
      <c r="F182" s="1361"/>
      <c r="G182" s="1374"/>
      <c r="H182" s="1374"/>
      <c r="I182" s="1374"/>
      <c r="J182" s="1374"/>
      <c r="K182" s="1374"/>
      <c r="L182" s="1374"/>
      <c r="M182" s="1374"/>
      <c r="N182" s="1374"/>
      <c r="O182" s="1374"/>
      <c r="P182" s="1374"/>
      <c r="Q182" s="1374"/>
      <c r="R182" s="1374"/>
      <c r="S182" s="1374"/>
      <c r="T182" s="1374"/>
      <c r="U182" s="1374"/>
      <c r="V182" s="1374"/>
      <c r="W182" s="1374"/>
      <c r="X182" s="1374"/>
      <c r="Y182" s="1374"/>
      <c r="Z182" s="1374"/>
      <c r="AA182" s="1374"/>
      <c r="AB182" s="1374"/>
      <c r="AC182" s="1374"/>
      <c r="AD182" s="1374"/>
      <c r="AE182" s="1374"/>
      <c r="AF182" s="1374"/>
      <c r="AG182" s="1374"/>
      <c r="AI182" s="1374"/>
      <c r="AL182" s="1373"/>
    </row>
    <row r="183" spans="2:38" hidden="1">
      <c r="C183" s="1317" t="e">
        <f>YEAR(C186)</f>
        <v>#VALUE!</v>
      </c>
      <c r="D183" s="1317" t="e">
        <f>MONTH(C186)</f>
        <v>#VALUE!</v>
      </c>
    </row>
    <row r="184" spans="2:38">
      <c r="B184" s="1322" t="s">
        <v>1940</v>
      </c>
      <c r="C184" s="3679" t="e">
        <f>C186</f>
        <v>#VALUE!</v>
      </c>
      <c r="D184" s="3641"/>
      <c r="E184" s="3641"/>
      <c r="F184" s="3641"/>
      <c r="G184" s="3641"/>
      <c r="H184" s="3641"/>
      <c r="I184" s="3641"/>
      <c r="J184" s="3641"/>
      <c r="K184" s="3641"/>
      <c r="L184" s="3641"/>
      <c r="M184" s="3641"/>
      <c r="N184" s="3641"/>
      <c r="O184" s="3641"/>
      <c r="P184" s="3641"/>
      <c r="Q184" s="3641"/>
      <c r="R184" s="3641"/>
      <c r="S184" s="3641"/>
      <c r="T184" s="3641"/>
      <c r="U184" s="3641"/>
      <c r="V184" s="3641"/>
      <c r="W184" s="3641"/>
      <c r="X184" s="3641"/>
      <c r="Y184" s="3641"/>
      <c r="Z184" s="3641"/>
      <c r="AA184" s="3641"/>
      <c r="AB184" s="3641"/>
      <c r="AC184" s="3641"/>
      <c r="AD184" s="3641"/>
      <c r="AE184" s="3641"/>
      <c r="AF184" s="3641"/>
      <c r="AG184" s="3641"/>
      <c r="AH184" s="3641"/>
      <c r="AI184" s="3642"/>
    </row>
    <row r="185" spans="2:38" hidden="1">
      <c r="B185" s="1367"/>
      <c r="C185" s="1346" t="e">
        <f>DATE($C183,$D183,1)</f>
        <v>#VALUE!</v>
      </c>
      <c r="D185" s="1346" t="e">
        <f t="shared" ref="D185:AG185" si="77">C185+1</f>
        <v>#VALUE!</v>
      </c>
      <c r="E185" s="1346" t="e">
        <f t="shared" si="77"/>
        <v>#VALUE!</v>
      </c>
      <c r="F185" s="1346" t="e">
        <f t="shared" si="77"/>
        <v>#VALUE!</v>
      </c>
      <c r="G185" s="1346" t="e">
        <f t="shared" si="77"/>
        <v>#VALUE!</v>
      </c>
      <c r="H185" s="1346" t="e">
        <f t="shared" si="77"/>
        <v>#VALUE!</v>
      </c>
      <c r="I185" s="1346" t="e">
        <f t="shared" si="77"/>
        <v>#VALUE!</v>
      </c>
      <c r="J185" s="1346" t="e">
        <f t="shared" si="77"/>
        <v>#VALUE!</v>
      </c>
      <c r="K185" s="1346" t="e">
        <f t="shared" si="77"/>
        <v>#VALUE!</v>
      </c>
      <c r="L185" s="1346" t="e">
        <f t="shared" si="77"/>
        <v>#VALUE!</v>
      </c>
      <c r="M185" s="1346" t="e">
        <f t="shared" si="77"/>
        <v>#VALUE!</v>
      </c>
      <c r="N185" s="1346" t="e">
        <f t="shared" si="77"/>
        <v>#VALUE!</v>
      </c>
      <c r="O185" s="1346" t="e">
        <f t="shared" si="77"/>
        <v>#VALUE!</v>
      </c>
      <c r="P185" s="1346" t="e">
        <f t="shared" si="77"/>
        <v>#VALUE!</v>
      </c>
      <c r="Q185" s="1346" t="e">
        <f t="shared" si="77"/>
        <v>#VALUE!</v>
      </c>
      <c r="R185" s="1346" t="e">
        <f t="shared" si="77"/>
        <v>#VALUE!</v>
      </c>
      <c r="S185" s="1346" t="e">
        <f t="shared" si="77"/>
        <v>#VALUE!</v>
      </c>
      <c r="T185" s="1346" t="e">
        <f t="shared" si="77"/>
        <v>#VALUE!</v>
      </c>
      <c r="U185" s="1346" t="e">
        <f t="shared" si="77"/>
        <v>#VALUE!</v>
      </c>
      <c r="V185" s="1346" t="e">
        <f t="shared" si="77"/>
        <v>#VALUE!</v>
      </c>
      <c r="W185" s="1346" t="e">
        <f t="shared" si="77"/>
        <v>#VALUE!</v>
      </c>
      <c r="X185" s="1346" t="e">
        <f t="shared" si="77"/>
        <v>#VALUE!</v>
      </c>
      <c r="Y185" s="1346" t="e">
        <f t="shared" si="77"/>
        <v>#VALUE!</v>
      </c>
      <c r="Z185" s="1346" t="e">
        <f t="shared" si="77"/>
        <v>#VALUE!</v>
      </c>
      <c r="AA185" s="1346" t="e">
        <f t="shared" si="77"/>
        <v>#VALUE!</v>
      </c>
      <c r="AB185" s="1346" t="e">
        <f t="shared" si="77"/>
        <v>#VALUE!</v>
      </c>
      <c r="AC185" s="1346" t="e">
        <f t="shared" si="77"/>
        <v>#VALUE!</v>
      </c>
      <c r="AD185" s="1346" t="e">
        <f t="shared" si="77"/>
        <v>#VALUE!</v>
      </c>
      <c r="AE185" s="1346" t="e">
        <f t="shared" si="77"/>
        <v>#VALUE!</v>
      </c>
      <c r="AF185" s="1346" t="e">
        <f t="shared" si="77"/>
        <v>#VALUE!</v>
      </c>
      <c r="AG185" s="1346" t="e">
        <f t="shared" si="77"/>
        <v>#VALUE!</v>
      </c>
      <c r="AH185" s="1368"/>
      <c r="AI185" s="1369"/>
    </row>
    <row r="186" spans="2:38">
      <c r="B186" s="1370" t="s">
        <v>1944</v>
      </c>
      <c r="C186" s="1371" t="e">
        <f>IF(EDATE(C169,1)&gt;$G$5,"",EDATE(C169,1))</f>
        <v>#VALUE!</v>
      </c>
      <c r="D186" s="1346" t="e">
        <f t="shared" ref="D186:AG186" si="78">IF(D185&gt;$G$5,"",IF(C186=EOMONTH(DATE($C183,$D183,1),0),"",IF(C186="","",C186+1)))</f>
        <v>#VALUE!</v>
      </c>
      <c r="E186" s="1346" t="e">
        <f t="shared" si="78"/>
        <v>#VALUE!</v>
      </c>
      <c r="F186" s="1346" t="e">
        <f t="shared" si="78"/>
        <v>#VALUE!</v>
      </c>
      <c r="G186" s="1346" t="e">
        <f t="shared" si="78"/>
        <v>#VALUE!</v>
      </c>
      <c r="H186" s="1346" t="e">
        <f t="shared" si="78"/>
        <v>#VALUE!</v>
      </c>
      <c r="I186" s="1346" t="e">
        <f t="shared" si="78"/>
        <v>#VALUE!</v>
      </c>
      <c r="J186" s="1346" t="e">
        <f t="shared" si="78"/>
        <v>#VALUE!</v>
      </c>
      <c r="K186" s="1346" t="e">
        <f t="shared" si="78"/>
        <v>#VALUE!</v>
      </c>
      <c r="L186" s="1346" t="e">
        <f t="shared" si="78"/>
        <v>#VALUE!</v>
      </c>
      <c r="M186" s="1346" t="e">
        <f t="shared" si="78"/>
        <v>#VALUE!</v>
      </c>
      <c r="N186" s="1346" t="e">
        <f t="shared" si="78"/>
        <v>#VALUE!</v>
      </c>
      <c r="O186" s="1346" t="e">
        <f t="shared" si="78"/>
        <v>#VALUE!</v>
      </c>
      <c r="P186" s="1346" t="e">
        <f t="shared" si="78"/>
        <v>#VALUE!</v>
      </c>
      <c r="Q186" s="1346" t="e">
        <f t="shared" si="78"/>
        <v>#VALUE!</v>
      </c>
      <c r="R186" s="1346" t="e">
        <f t="shared" si="78"/>
        <v>#VALUE!</v>
      </c>
      <c r="S186" s="1346" t="e">
        <f t="shared" si="78"/>
        <v>#VALUE!</v>
      </c>
      <c r="T186" s="1346" t="e">
        <f t="shared" si="78"/>
        <v>#VALUE!</v>
      </c>
      <c r="U186" s="1346" t="e">
        <f t="shared" si="78"/>
        <v>#VALUE!</v>
      </c>
      <c r="V186" s="1346" t="e">
        <f t="shared" si="78"/>
        <v>#VALUE!</v>
      </c>
      <c r="W186" s="1346" t="e">
        <f t="shared" si="78"/>
        <v>#VALUE!</v>
      </c>
      <c r="X186" s="1346" t="e">
        <f t="shared" si="78"/>
        <v>#VALUE!</v>
      </c>
      <c r="Y186" s="1346" t="e">
        <f t="shared" si="78"/>
        <v>#VALUE!</v>
      </c>
      <c r="Z186" s="1346" t="e">
        <f t="shared" si="78"/>
        <v>#VALUE!</v>
      </c>
      <c r="AA186" s="1346" t="e">
        <f t="shared" si="78"/>
        <v>#VALUE!</v>
      </c>
      <c r="AB186" s="1346" t="e">
        <f t="shared" si="78"/>
        <v>#VALUE!</v>
      </c>
      <c r="AC186" s="1346" t="e">
        <f t="shared" si="78"/>
        <v>#VALUE!</v>
      </c>
      <c r="AD186" s="1346" t="e">
        <f t="shared" si="78"/>
        <v>#VALUE!</v>
      </c>
      <c r="AE186" s="1346" t="e">
        <f t="shared" si="78"/>
        <v>#VALUE!</v>
      </c>
      <c r="AF186" s="1346" t="e">
        <f t="shared" si="78"/>
        <v>#VALUE!</v>
      </c>
      <c r="AG186" s="1346" t="e">
        <f t="shared" si="78"/>
        <v>#VALUE!</v>
      </c>
      <c r="AH186" s="1347" t="s">
        <v>1978</v>
      </c>
      <c r="AI186" s="1348">
        <f>+COUNTIFS(C187:AG187,"土",C188:AG188,"")+COUNTIFS(C187:AG187,"日",C188:AG188,"")</f>
        <v>0</v>
      </c>
    </row>
    <row r="187" spans="2:38" s="1350" customFormat="1">
      <c r="B187" s="1372" t="s">
        <v>820</v>
      </c>
      <c r="C187" s="1349" t="str">
        <f>IFERROR(TEXT(WEEKDAY(+C186),"aaa"),"")</f>
        <v/>
      </c>
      <c r="D187" s="1349" t="str">
        <f t="shared" ref="D187:AG187" si="79">IFERROR(TEXT(WEEKDAY(+D186),"aaa"),"")</f>
        <v/>
      </c>
      <c r="E187" s="1349" t="str">
        <f t="shared" si="79"/>
        <v/>
      </c>
      <c r="F187" s="1349" t="str">
        <f t="shared" si="79"/>
        <v/>
      </c>
      <c r="G187" s="1349" t="str">
        <f t="shared" si="79"/>
        <v/>
      </c>
      <c r="H187" s="1349" t="str">
        <f t="shared" si="79"/>
        <v/>
      </c>
      <c r="I187" s="1349" t="str">
        <f t="shared" si="79"/>
        <v/>
      </c>
      <c r="J187" s="1349" t="str">
        <f t="shared" si="79"/>
        <v/>
      </c>
      <c r="K187" s="1349" t="str">
        <f t="shared" si="79"/>
        <v/>
      </c>
      <c r="L187" s="1349" t="str">
        <f t="shared" si="79"/>
        <v/>
      </c>
      <c r="M187" s="1349" t="str">
        <f t="shared" si="79"/>
        <v/>
      </c>
      <c r="N187" s="1349" t="str">
        <f t="shared" si="79"/>
        <v/>
      </c>
      <c r="O187" s="1349" t="str">
        <f t="shared" si="79"/>
        <v/>
      </c>
      <c r="P187" s="1349" t="str">
        <f t="shared" si="79"/>
        <v/>
      </c>
      <c r="Q187" s="1349" t="str">
        <f t="shared" si="79"/>
        <v/>
      </c>
      <c r="R187" s="1349" t="str">
        <f t="shared" si="79"/>
        <v/>
      </c>
      <c r="S187" s="1349" t="str">
        <f t="shared" si="79"/>
        <v/>
      </c>
      <c r="T187" s="1349" t="str">
        <f t="shared" si="79"/>
        <v/>
      </c>
      <c r="U187" s="1349" t="str">
        <f t="shared" si="79"/>
        <v/>
      </c>
      <c r="V187" s="1349" t="str">
        <f t="shared" si="79"/>
        <v/>
      </c>
      <c r="W187" s="1349" t="str">
        <f t="shared" si="79"/>
        <v/>
      </c>
      <c r="X187" s="1349" t="str">
        <f t="shared" si="79"/>
        <v/>
      </c>
      <c r="Y187" s="1349" t="str">
        <f t="shared" si="79"/>
        <v/>
      </c>
      <c r="Z187" s="1349" t="str">
        <f t="shared" si="79"/>
        <v/>
      </c>
      <c r="AA187" s="1349" t="str">
        <f t="shared" si="79"/>
        <v/>
      </c>
      <c r="AB187" s="1349" t="str">
        <f t="shared" si="79"/>
        <v/>
      </c>
      <c r="AC187" s="1349" t="str">
        <f t="shared" si="79"/>
        <v/>
      </c>
      <c r="AD187" s="1349" t="str">
        <f t="shared" si="79"/>
        <v/>
      </c>
      <c r="AE187" s="1349" t="str">
        <f t="shared" si="79"/>
        <v/>
      </c>
      <c r="AF187" s="1349" t="str">
        <f t="shared" si="79"/>
        <v/>
      </c>
      <c r="AG187" s="1349" t="str">
        <f t="shared" si="79"/>
        <v/>
      </c>
      <c r="AH187" s="1347" t="s">
        <v>1979</v>
      </c>
      <c r="AI187" s="1348">
        <f>+COUNTIF(C188:AG188,"夏休")+COUNTIF(C188:AG188,"冬休")+COUNTIF(C188:AG188,"中止")</f>
        <v>0</v>
      </c>
      <c r="AL187" s="1373"/>
    </row>
    <row r="188" spans="2:38" s="1350" customFormat="1" ht="13.5" customHeight="1">
      <c r="B188" s="3643" t="s">
        <v>1948</v>
      </c>
      <c r="C188" s="3645"/>
      <c r="D188" s="3640"/>
      <c r="E188" s="3640"/>
      <c r="F188" s="3640"/>
      <c r="G188" s="3640"/>
      <c r="H188" s="3640"/>
      <c r="I188" s="3640"/>
      <c r="J188" s="3640"/>
      <c r="K188" s="3640"/>
      <c r="L188" s="3640"/>
      <c r="M188" s="3640"/>
      <c r="N188" s="3640"/>
      <c r="O188" s="3640"/>
      <c r="P188" s="3640"/>
      <c r="Q188" s="3640"/>
      <c r="R188" s="3640"/>
      <c r="S188" s="3640"/>
      <c r="T188" s="3640"/>
      <c r="U188" s="3640"/>
      <c r="V188" s="3640"/>
      <c r="W188" s="3640"/>
      <c r="X188" s="3640"/>
      <c r="Y188" s="3640"/>
      <c r="Z188" s="3640"/>
      <c r="AA188" s="3640"/>
      <c r="AB188" s="3640"/>
      <c r="AC188" s="3640"/>
      <c r="AD188" s="3640"/>
      <c r="AE188" s="3640"/>
      <c r="AF188" s="3640"/>
      <c r="AG188" s="3667"/>
      <c r="AH188" s="1351" t="s">
        <v>821</v>
      </c>
      <c r="AI188" s="1352">
        <f>COUNT(C186:AG186)-AI187</f>
        <v>0</v>
      </c>
      <c r="AL188" s="1373"/>
    </row>
    <row r="189" spans="2:38" s="1350" customFormat="1" ht="13.5" customHeight="1">
      <c r="B189" s="3644"/>
      <c r="C189" s="3645"/>
      <c r="D189" s="3640"/>
      <c r="E189" s="3640"/>
      <c r="F189" s="3640"/>
      <c r="G189" s="3640"/>
      <c r="H189" s="3640"/>
      <c r="I189" s="3640"/>
      <c r="J189" s="3640"/>
      <c r="K189" s="3640"/>
      <c r="L189" s="3640"/>
      <c r="M189" s="3640"/>
      <c r="N189" s="3640"/>
      <c r="O189" s="3640"/>
      <c r="P189" s="3640"/>
      <c r="Q189" s="3640"/>
      <c r="R189" s="3640"/>
      <c r="S189" s="3640"/>
      <c r="T189" s="3640"/>
      <c r="U189" s="3640"/>
      <c r="V189" s="3640"/>
      <c r="W189" s="3640"/>
      <c r="X189" s="3640"/>
      <c r="Y189" s="3640"/>
      <c r="Z189" s="3640"/>
      <c r="AA189" s="3640"/>
      <c r="AB189" s="3640"/>
      <c r="AC189" s="3640"/>
      <c r="AD189" s="3640"/>
      <c r="AE189" s="3640"/>
      <c r="AF189" s="3640"/>
      <c r="AG189" s="3667"/>
      <c r="AH189" s="1351" t="s">
        <v>822</v>
      </c>
      <c r="AI189" s="1352">
        <f>+COUNTIF(C190:AG191,"休")</f>
        <v>0</v>
      </c>
      <c r="AJ189" s="1353" t="e">
        <f>IF(AI190&gt;0.285,"",IF(AI189&lt;AI186,"←計画日数が足りません",""))</f>
        <v>#DIV/0!</v>
      </c>
      <c r="AL189" s="1373"/>
    </row>
    <row r="190" spans="2:38" s="1350" customFormat="1" ht="13.5" customHeight="1">
      <c r="B190" s="3668" t="s">
        <v>815</v>
      </c>
      <c r="C190" s="3669"/>
      <c r="D190" s="3666"/>
      <c r="E190" s="3666"/>
      <c r="F190" s="3666"/>
      <c r="G190" s="3666"/>
      <c r="H190" s="3666"/>
      <c r="I190" s="3666"/>
      <c r="J190" s="3666"/>
      <c r="K190" s="3666"/>
      <c r="L190" s="3666"/>
      <c r="M190" s="3666"/>
      <c r="N190" s="3666"/>
      <c r="O190" s="3666"/>
      <c r="P190" s="3666"/>
      <c r="Q190" s="3666"/>
      <c r="R190" s="3666"/>
      <c r="S190" s="3666"/>
      <c r="T190" s="3666"/>
      <c r="U190" s="3666"/>
      <c r="V190" s="3666"/>
      <c r="W190" s="3666"/>
      <c r="X190" s="3666"/>
      <c r="Y190" s="3666"/>
      <c r="Z190" s="3666"/>
      <c r="AA190" s="3666"/>
      <c r="AB190" s="3666"/>
      <c r="AC190" s="3666"/>
      <c r="AD190" s="3666"/>
      <c r="AE190" s="3666"/>
      <c r="AF190" s="3666"/>
      <c r="AG190" s="3672"/>
      <c r="AH190" s="1351" t="s">
        <v>823</v>
      </c>
      <c r="AI190" s="1354" t="e">
        <f>+AI189/AI188</f>
        <v>#DIV/0!</v>
      </c>
      <c r="AL190" s="1373"/>
    </row>
    <row r="191" spans="2:38" s="1350" customFormat="1">
      <c r="B191" s="3668"/>
      <c r="C191" s="3669"/>
      <c r="D191" s="3666"/>
      <c r="E191" s="3666"/>
      <c r="F191" s="3666"/>
      <c r="G191" s="3666"/>
      <c r="H191" s="3666"/>
      <c r="I191" s="3666"/>
      <c r="J191" s="3666"/>
      <c r="K191" s="3666"/>
      <c r="L191" s="3666"/>
      <c r="M191" s="3666"/>
      <c r="N191" s="3666"/>
      <c r="O191" s="3666"/>
      <c r="P191" s="3666"/>
      <c r="Q191" s="3666"/>
      <c r="R191" s="3666"/>
      <c r="S191" s="3666"/>
      <c r="T191" s="3666"/>
      <c r="U191" s="3666"/>
      <c r="V191" s="3666"/>
      <c r="W191" s="3666"/>
      <c r="X191" s="3666"/>
      <c r="Y191" s="3666"/>
      <c r="Z191" s="3666"/>
      <c r="AA191" s="3666"/>
      <c r="AB191" s="3666"/>
      <c r="AC191" s="3666"/>
      <c r="AD191" s="3666"/>
      <c r="AE191" s="3666"/>
      <c r="AF191" s="3666"/>
      <c r="AG191" s="3672"/>
      <c r="AH191" s="1351" t="s">
        <v>812</v>
      </c>
      <c r="AI191" s="1352">
        <f>+COUNTA(C192:AG193)</f>
        <v>0</v>
      </c>
      <c r="AL191" s="1373"/>
    </row>
    <row r="192" spans="2:38" s="1350" customFormat="1">
      <c r="B192" s="3673" t="s">
        <v>817</v>
      </c>
      <c r="C192" s="3675"/>
      <c r="D192" s="3670"/>
      <c r="E192" s="3670"/>
      <c r="F192" s="3670"/>
      <c r="G192" s="3670"/>
      <c r="H192" s="3670"/>
      <c r="I192" s="3670"/>
      <c r="J192" s="3670"/>
      <c r="K192" s="3670"/>
      <c r="L192" s="3670"/>
      <c r="M192" s="3670"/>
      <c r="N192" s="3670"/>
      <c r="O192" s="3670"/>
      <c r="P192" s="3670"/>
      <c r="Q192" s="3670"/>
      <c r="R192" s="3670"/>
      <c r="S192" s="3670"/>
      <c r="T192" s="3670"/>
      <c r="U192" s="3670"/>
      <c r="V192" s="3670"/>
      <c r="W192" s="3670"/>
      <c r="X192" s="3670"/>
      <c r="Y192" s="3670"/>
      <c r="Z192" s="3670"/>
      <c r="AA192" s="3670"/>
      <c r="AB192" s="3670"/>
      <c r="AC192" s="3670"/>
      <c r="AD192" s="3670"/>
      <c r="AE192" s="3670"/>
      <c r="AF192" s="3670"/>
      <c r="AG192" s="3677"/>
      <c r="AH192" s="1355" t="s">
        <v>824</v>
      </c>
      <c r="AI192" s="1356" t="e">
        <f>+AI191/AI188</f>
        <v>#DIV/0!</v>
      </c>
      <c r="AL192" s="1338">
        <f>+COUNTIF(C190:AG191,"休")</f>
        <v>0</v>
      </c>
    </row>
    <row r="193" spans="2:38" s="1350" customFormat="1">
      <c r="B193" s="3674"/>
      <c r="C193" s="3676"/>
      <c r="D193" s="3671"/>
      <c r="E193" s="3671"/>
      <c r="F193" s="3671"/>
      <c r="G193" s="3671"/>
      <c r="H193" s="3671"/>
      <c r="I193" s="3671"/>
      <c r="J193" s="3671"/>
      <c r="K193" s="3671"/>
      <c r="L193" s="3671"/>
      <c r="M193" s="3671"/>
      <c r="N193" s="3671"/>
      <c r="O193" s="3671"/>
      <c r="P193" s="3671"/>
      <c r="Q193" s="3671"/>
      <c r="R193" s="3671"/>
      <c r="S193" s="3671"/>
      <c r="T193" s="3671"/>
      <c r="U193" s="3671"/>
      <c r="V193" s="3671"/>
      <c r="W193" s="3671"/>
      <c r="X193" s="3671"/>
      <c r="Y193" s="3671"/>
      <c r="Z193" s="3671"/>
      <c r="AA193" s="3671"/>
      <c r="AB193" s="3671"/>
      <c r="AC193" s="3671"/>
      <c r="AD193" s="3671"/>
      <c r="AE193" s="3671"/>
      <c r="AF193" s="3671"/>
      <c r="AG193" s="3678"/>
      <c r="AH193" s="1357" t="s">
        <v>1952</v>
      </c>
      <c r="AI193" s="1358" t="str">
        <f>IF(7&gt;AI188,"対象外",IF(AI191&gt;=AI186,"OK","NG"))</f>
        <v>対象外</v>
      </c>
      <c r="AJ193" s="1353" t="str">
        <f>IF(AI193="対象外","←７日間に満たない期間は達成判定の対象外",IF(AI193="NG","←月単位未達成","←月単位達成"))</f>
        <v>←７日間に満たない期間は達成判定の対象外</v>
      </c>
      <c r="AL193" s="1359" t="str">
        <f>IF(7&gt;AI188,"対象外",IF(AL192&gt;=AI186,"OK","NG"))</f>
        <v>対象外</v>
      </c>
    </row>
    <row r="194" spans="2:38" hidden="1">
      <c r="B194" s="1360" t="s">
        <v>2106</v>
      </c>
      <c r="C194" s="1361" t="e">
        <f t="shared" ref="C194:AG194" si="80">IF(AND(DAY(C186)&gt;=22,DAY(C186)&lt;=28,C187="土"),1,0)</f>
        <v>#VALUE!</v>
      </c>
      <c r="D194" s="1361" t="e">
        <f t="shared" si="80"/>
        <v>#VALUE!</v>
      </c>
      <c r="E194" s="1361" t="e">
        <f t="shared" si="80"/>
        <v>#VALUE!</v>
      </c>
      <c r="F194" s="1361" t="e">
        <f t="shared" si="80"/>
        <v>#VALUE!</v>
      </c>
      <c r="G194" s="1361" t="e">
        <f t="shared" si="80"/>
        <v>#VALUE!</v>
      </c>
      <c r="H194" s="1361" t="e">
        <f t="shared" si="80"/>
        <v>#VALUE!</v>
      </c>
      <c r="I194" s="1361" t="e">
        <f t="shared" si="80"/>
        <v>#VALUE!</v>
      </c>
      <c r="J194" s="1361" t="e">
        <f t="shared" si="80"/>
        <v>#VALUE!</v>
      </c>
      <c r="K194" s="1361" t="e">
        <f t="shared" si="80"/>
        <v>#VALUE!</v>
      </c>
      <c r="L194" s="1361" t="e">
        <f t="shared" si="80"/>
        <v>#VALUE!</v>
      </c>
      <c r="M194" s="1361" t="e">
        <f t="shared" si="80"/>
        <v>#VALUE!</v>
      </c>
      <c r="N194" s="1361" t="e">
        <f t="shared" si="80"/>
        <v>#VALUE!</v>
      </c>
      <c r="O194" s="1361" t="e">
        <f t="shared" si="80"/>
        <v>#VALUE!</v>
      </c>
      <c r="P194" s="1361" t="e">
        <f t="shared" si="80"/>
        <v>#VALUE!</v>
      </c>
      <c r="Q194" s="1361" t="e">
        <f t="shared" si="80"/>
        <v>#VALUE!</v>
      </c>
      <c r="R194" s="1361" t="e">
        <f t="shared" si="80"/>
        <v>#VALUE!</v>
      </c>
      <c r="S194" s="1361" t="e">
        <f t="shared" si="80"/>
        <v>#VALUE!</v>
      </c>
      <c r="T194" s="1361" t="e">
        <f t="shared" si="80"/>
        <v>#VALUE!</v>
      </c>
      <c r="U194" s="1361" t="e">
        <f t="shared" si="80"/>
        <v>#VALUE!</v>
      </c>
      <c r="V194" s="1361" t="e">
        <f t="shared" si="80"/>
        <v>#VALUE!</v>
      </c>
      <c r="W194" s="1361" t="e">
        <f t="shared" si="80"/>
        <v>#VALUE!</v>
      </c>
      <c r="X194" s="1361" t="e">
        <f t="shared" si="80"/>
        <v>#VALUE!</v>
      </c>
      <c r="Y194" s="1361" t="e">
        <f t="shared" si="80"/>
        <v>#VALUE!</v>
      </c>
      <c r="Z194" s="1361" t="e">
        <f t="shared" si="80"/>
        <v>#VALUE!</v>
      </c>
      <c r="AA194" s="1361" t="e">
        <f t="shared" si="80"/>
        <v>#VALUE!</v>
      </c>
      <c r="AB194" s="1361" t="e">
        <f t="shared" si="80"/>
        <v>#VALUE!</v>
      </c>
      <c r="AC194" s="1361" t="e">
        <f t="shared" si="80"/>
        <v>#VALUE!</v>
      </c>
      <c r="AD194" s="1361" t="e">
        <f t="shared" si="80"/>
        <v>#VALUE!</v>
      </c>
      <c r="AE194" s="1361" t="e">
        <f t="shared" si="80"/>
        <v>#VALUE!</v>
      </c>
      <c r="AF194" s="1361" t="e">
        <f t="shared" si="80"/>
        <v>#VALUE!</v>
      </c>
      <c r="AG194" s="1361" t="e">
        <f t="shared" si="80"/>
        <v>#VALUE!</v>
      </c>
      <c r="AH194" s="1362" t="s">
        <v>1980</v>
      </c>
      <c r="AI194" s="1363">
        <f>_xlfn.AGGREGATE(9,6,C194:AG194)</f>
        <v>0</v>
      </c>
      <c r="AJ194" s="1353"/>
    </row>
    <row r="195" spans="2:38" hidden="1">
      <c r="B195" s="1360" t="s">
        <v>2107</v>
      </c>
      <c r="C195" s="1364" t="e">
        <f t="shared" ref="C195:AG195" si="81">IF(AND(DAY(C186)&gt;=22,DAY(C186)&lt;=28,C187="土",OR(C192="休",C192="雨")),1,0)</f>
        <v>#VALUE!</v>
      </c>
      <c r="D195" s="1364" t="e">
        <f t="shared" si="81"/>
        <v>#VALUE!</v>
      </c>
      <c r="E195" s="1364" t="e">
        <f t="shared" si="81"/>
        <v>#VALUE!</v>
      </c>
      <c r="F195" s="1364" t="e">
        <f t="shared" si="81"/>
        <v>#VALUE!</v>
      </c>
      <c r="G195" s="1364" t="e">
        <f t="shared" si="81"/>
        <v>#VALUE!</v>
      </c>
      <c r="H195" s="1364" t="e">
        <f t="shared" si="81"/>
        <v>#VALUE!</v>
      </c>
      <c r="I195" s="1364" t="e">
        <f t="shared" si="81"/>
        <v>#VALUE!</v>
      </c>
      <c r="J195" s="1364" t="e">
        <f t="shared" si="81"/>
        <v>#VALUE!</v>
      </c>
      <c r="K195" s="1364" t="e">
        <f t="shared" si="81"/>
        <v>#VALUE!</v>
      </c>
      <c r="L195" s="1364" t="e">
        <f t="shared" si="81"/>
        <v>#VALUE!</v>
      </c>
      <c r="M195" s="1364" t="e">
        <f t="shared" si="81"/>
        <v>#VALUE!</v>
      </c>
      <c r="N195" s="1364" t="e">
        <f t="shared" si="81"/>
        <v>#VALUE!</v>
      </c>
      <c r="O195" s="1364" t="e">
        <f t="shared" si="81"/>
        <v>#VALUE!</v>
      </c>
      <c r="P195" s="1364" t="e">
        <f t="shared" si="81"/>
        <v>#VALUE!</v>
      </c>
      <c r="Q195" s="1364" t="e">
        <f t="shared" si="81"/>
        <v>#VALUE!</v>
      </c>
      <c r="R195" s="1364" t="e">
        <f t="shared" si="81"/>
        <v>#VALUE!</v>
      </c>
      <c r="S195" s="1364" t="e">
        <f t="shared" si="81"/>
        <v>#VALUE!</v>
      </c>
      <c r="T195" s="1364" t="e">
        <f t="shared" si="81"/>
        <v>#VALUE!</v>
      </c>
      <c r="U195" s="1364" t="e">
        <f t="shared" si="81"/>
        <v>#VALUE!</v>
      </c>
      <c r="V195" s="1364" t="e">
        <f t="shared" si="81"/>
        <v>#VALUE!</v>
      </c>
      <c r="W195" s="1364" t="e">
        <f t="shared" si="81"/>
        <v>#VALUE!</v>
      </c>
      <c r="X195" s="1364" t="e">
        <f t="shared" si="81"/>
        <v>#VALUE!</v>
      </c>
      <c r="Y195" s="1364" t="e">
        <f t="shared" si="81"/>
        <v>#VALUE!</v>
      </c>
      <c r="Z195" s="1364" t="e">
        <f t="shared" si="81"/>
        <v>#VALUE!</v>
      </c>
      <c r="AA195" s="1364" t="e">
        <f t="shared" si="81"/>
        <v>#VALUE!</v>
      </c>
      <c r="AB195" s="1364" t="e">
        <f t="shared" si="81"/>
        <v>#VALUE!</v>
      </c>
      <c r="AC195" s="1364" t="e">
        <f t="shared" si="81"/>
        <v>#VALUE!</v>
      </c>
      <c r="AD195" s="1364" t="e">
        <f t="shared" si="81"/>
        <v>#VALUE!</v>
      </c>
      <c r="AE195" s="1364" t="e">
        <f t="shared" si="81"/>
        <v>#VALUE!</v>
      </c>
      <c r="AF195" s="1364" t="e">
        <f t="shared" si="81"/>
        <v>#VALUE!</v>
      </c>
      <c r="AG195" s="1364" t="e">
        <f t="shared" si="81"/>
        <v>#VALUE!</v>
      </c>
      <c r="AH195" s="1365" t="s">
        <v>1981</v>
      </c>
      <c r="AI195" s="1363">
        <f>_xlfn.AGGREGATE(9,6,C195:AG195)</f>
        <v>0</v>
      </c>
      <c r="AJ195" s="1353"/>
    </row>
    <row r="196" spans="2:38" hidden="1">
      <c r="B196" s="1360" t="s">
        <v>2108</v>
      </c>
      <c r="C196" s="1361" t="e">
        <f>IF(AND(DAY(C186)&gt;=8,DAY(C186)&lt;=14,C187="土"),1,0)</f>
        <v>#VALUE!</v>
      </c>
      <c r="D196" s="1361" t="e">
        <f>IF(AND(DAY(D186)&gt;=8,DAY(D186)&lt;=14,D187="土"),1,0)</f>
        <v>#VALUE!</v>
      </c>
      <c r="E196" s="1361" t="e">
        <f t="shared" ref="E196:AG196" si="82">IF(AND(DAY(E186)&gt;=8,DAY(E186)&lt;=14,E187="土"),1,0)</f>
        <v>#VALUE!</v>
      </c>
      <c r="F196" s="1361" t="e">
        <f t="shared" si="82"/>
        <v>#VALUE!</v>
      </c>
      <c r="G196" s="1361" t="e">
        <f t="shared" si="82"/>
        <v>#VALUE!</v>
      </c>
      <c r="H196" s="1361" t="e">
        <f t="shared" si="82"/>
        <v>#VALUE!</v>
      </c>
      <c r="I196" s="1361" t="e">
        <f t="shared" si="82"/>
        <v>#VALUE!</v>
      </c>
      <c r="J196" s="1361" t="e">
        <f t="shared" si="82"/>
        <v>#VALUE!</v>
      </c>
      <c r="K196" s="1361" t="e">
        <f t="shared" si="82"/>
        <v>#VALUE!</v>
      </c>
      <c r="L196" s="1361" t="e">
        <f t="shared" si="82"/>
        <v>#VALUE!</v>
      </c>
      <c r="M196" s="1361" t="e">
        <f t="shared" si="82"/>
        <v>#VALUE!</v>
      </c>
      <c r="N196" s="1361" t="e">
        <f t="shared" si="82"/>
        <v>#VALUE!</v>
      </c>
      <c r="O196" s="1361" t="e">
        <f t="shared" si="82"/>
        <v>#VALUE!</v>
      </c>
      <c r="P196" s="1361" t="e">
        <f t="shared" si="82"/>
        <v>#VALUE!</v>
      </c>
      <c r="Q196" s="1361" t="e">
        <f t="shared" si="82"/>
        <v>#VALUE!</v>
      </c>
      <c r="R196" s="1361" t="e">
        <f t="shared" si="82"/>
        <v>#VALUE!</v>
      </c>
      <c r="S196" s="1361" t="e">
        <f t="shared" si="82"/>
        <v>#VALUE!</v>
      </c>
      <c r="T196" s="1361" t="e">
        <f t="shared" si="82"/>
        <v>#VALUE!</v>
      </c>
      <c r="U196" s="1361" t="e">
        <f t="shared" si="82"/>
        <v>#VALUE!</v>
      </c>
      <c r="V196" s="1361" t="e">
        <f t="shared" si="82"/>
        <v>#VALUE!</v>
      </c>
      <c r="W196" s="1361" t="e">
        <f t="shared" si="82"/>
        <v>#VALUE!</v>
      </c>
      <c r="X196" s="1361" t="e">
        <f t="shared" si="82"/>
        <v>#VALUE!</v>
      </c>
      <c r="Y196" s="1361" t="e">
        <f t="shared" si="82"/>
        <v>#VALUE!</v>
      </c>
      <c r="Z196" s="1361" t="e">
        <f t="shared" si="82"/>
        <v>#VALUE!</v>
      </c>
      <c r="AA196" s="1361" t="e">
        <f t="shared" si="82"/>
        <v>#VALUE!</v>
      </c>
      <c r="AB196" s="1361" t="e">
        <f t="shared" si="82"/>
        <v>#VALUE!</v>
      </c>
      <c r="AC196" s="1361" t="e">
        <f t="shared" si="82"/>
        <v>#VALUE!</v>
      </c>
      <c r="AD196" s="1361" t="e">
        <f t="shared" si="82"/>
        <v>#VALUE!</v>
      </c>
      <c r="AE196" s="1361" t="e">
        <f t="shared" si="82"/>
        <v>#VALUE!</v>
      </c>
      <c r="AF196" s="1361" t="e">
        <f t="shared" si="82"/>
        <v>#VALUE!</v>
      </c>
      <c r="AG196" s="1361" t="e">
        <f t="shared" si="82"/>
        <v>#VALUE!</v>
      </c>
      <c r="AH196" s="1362" t="s">
        <v>1980</v>
      </c>
      <c r="AI196" s="1363">
        <f>_xlfn.AGGREGATE(9,6,C196:AG196)</f>
        <v>0</v>
      </c>
      <c r="AJ196" s="1353"/>
    </row>
    <row r="197" spans="2:38" hidden="1">
      <c r="B197" s="1360" t="s">
        <v>2109</v>
      </c>
      <c r="C197" s="1364" t="e">
        <f>IF(AND(DAY(C186)&gt;=8,DAY(C186)&lt;=14,C187="土",OR(C192="休",C192="雨")),1,0)</f>
        <v>#VALUE!</v>
      </c>
      <c r="D197" s="1364" t="e">
        <f>IF(AND(DAY(D186)&gt;=8,DAY(D186)&lt;=14,D187="土",OR(D192="休",D192="雨")),1,0)</f>
        <v>#VALUE!</v>
      </c>
      <c r="E197" s="1364" t="e">
        <f t="shared" ref="E197:AG197" si="83">IF(AND(DAY(E186)&gt;=8,DAY(E186)&lt;=14,E187="土",OR(E192="休",E192="雨")),1,0)</f>
        <v>#VALUE!</v>
      </c>
      <c r="F197" s="1364" t="e">
        <f t="shared" si="83"/>
        <v>#VALUE!</v>
      </c>
      <c r="G197" s="1364" t="e">
        <f t="shared" si="83"/>
        <v>#VALUE!</v>
      </c>
      <c r="H197" s="1364" t="e">
        <f t="shared" si="83"/>
        <v>#VALUE!</v>
      </c>
      <c r="I197" s="1364" t="e">
        <f t="shared" si="83"/>
        <v>#VALUE!</v>
      </c>
      <c r="J197" s="1364" t="e">
        <f t="shared" si="83"/>
        <v>#VALUE!</v>
      </c>
      <c r="K197" s="1364" t="e">
        <f t="shared" si="83"/>
        <v>#VALUE!</v>
      </c>
      <c r="L197" s="1364" t="e">
        <f t="shared" si="83"/>
        <v>#VALUE!</v>
      </c>
      <c r="M197" s="1364" t="e">
        <f t="shared" si="83"/>
        <v>#VALUE!</v>
      </c>
      <c r="N197" s="1364" t="e">
        <f t="shared" si="83"/>
        <v>#VALUE!</v>
      </c>
      <c r="O197" s="1364" t="e">
        <f t="shared" si="83"/>
        <v>#VALUE!</v>
      </c>
      <c r="P197" s="1364" t="e">
        <f t="shared" si="83"/>
        <v>#VALUE!</v>
      </c>
      <c r="Q197" s="1364" t="e">
        <f t="shared" si="83"/>
        <v>#VALUE!</v>
      </c>
      <c r="R197" s="1364" t="e">
        <f t="shared" si="83"/>
        <v>#VALUE!</v>
      </c>
      <c r="S197" s="1364" t="e">
        <f t="shared" si="83"/>
        <v>#VALUE!</v>
      </c>
      <c r="T197" s="1364" t="e">
        <f t="shared" si="83"/>
        <v>#VALUE!</v>
      </c>
      <c r="U197" s="1364" t="e">
        <f t="shared" si="83"/>
        <v>#VALUE!</v>
      </c>
      <c r="V197" s="1364" t="e">
        <f t="shared" si="83"/>
        <v>#VALUE!</v>
      </c>
      <c r="W197" s="1364" t="e">
        <f t="shared" si="83"/>
        <v>#VALUE!</v>
      </c>
      <c r="X197" s="1364" t="e">
        <f t="shared" si="83"/>
        <v>#VALUE!</v>
      </c>
      <c r="Y197" s="1364" t="e">
        <f t="shared" si="83"/>
        <v>#VALUE!</v>
      </c>
      <c r="Z197" s="1364" t="e">
        <f t="shared" si="83"/>
        <v>#VALUE!</v>
      </c>
      <c r="AA197" s="1364" t="e">
        <f t="shared" si="83"/>
        <v>#VALUE!</v>
      </c>
      <c r="AB197" s="1364" t="e">
        <f t="shared" si="83"/>
        <v>#VALUE!</v>
      </c>
      <c r="AC197" s="1364" t="e">
        <f t="shared" si="83"/>
        <v>#VALUE!</v>
      </c>
      <c r="AD197" s="1364" t="e">
        <f t="shared" si="83"/>
        <v>#VALUE!</v>
      </c>
      <c r="AE197" s="1364" t="e">
        <f t="shared" si="83"/>
        <v>#VALUE!</v>
      </c>
      <c r="AF197" s="1364" t="e">
        <f t="shared" si="83"/>
        <v>#VALUE!</v>
      </c>
      <c r="AG197" s="1364" t="e">
        <f t="shared" si="83"/>
        <v>#VALUE!</v>
      </c>
      <c r="AH197" s="1365" t="s">
        <v>1981</v>
      </c>
      <c r="AI197" s="1363">
        <f>_xlfn.AGGREGATE(9,6,C197:AG197)</f>
        <v>0</v>
      </c>
      <c r="AJ197" s="1353"/>
    </row>
    <row r="198" spans="2:38" s="1350" customFormat="1">
      <c r="B198" s="1374"/>
      <c r="C198" s="1374"/>
      <c r="D198" s="1374"/>
      <c r="E198" s="1374"/>
      <c r="F198" s="1374"/>
      <c r="G198" s="1374"/>
      <c r="H198" s="1374"/>
      <c r="I198" s="1374"/>
      <c r="J198" s="1374"/>
      <c r="K198" s="1374"/>
      <c r="L198" s="1374"/>
      <c r="M198" s="1374"/>
      <c r="N198" s="1374"/>
      <c r="O198" s="1374"/>
      <c r="P198" s="1374"/>
      <c r="Q198" s="1374"/>
      <c r="R198" s="1374"/>
      <c r="S198" s="1374"/>
      <c r="T198" s="1374"/>
      <c r="U198" s="1374"/>
      <c r="V198" s="1374"/>
      <c r="W198" s="1374"/>
      <c r="X198" s="1374"/>
      <c r="Y198" s="1374"/>
      <c r="Z198" s="1374"/>
      <c r="AA198" s="1374"/>
      <c r="AB198" s="1374"/>
      <c r="AC198" s="1374"/>
      <c r="AD198" s="1374"/>
      <c r="AE198" s="1374"/>
      <c r="AF198" s="1374"/>
      <c r="AG198" s="1374"/>
      <c r="AI198" s="1374"/>
      <c r="AL198" s="1373"/>
    </row>
    <row r="199" spans="2:38" hidden="1">
      <c r="C199" s="1317" t="e">
        <f>YEAR(C202)</f>
        <v>#VALUE!</v>
      </c>
      <c r="D199" s="1317" t="e">
        <f>MONTH(C202)</f>
        <v>#VALUE!</v>
      </c>
    </row>
    <row r="200" spans="2:38">
      <c r="B200" s="1322" t="s">
        <v>1940</v>
      </c>
      <c r="C200" s="3679" t="e">
        <f>C202</f>
        <v>#VALUE!</v>
      </c>
      <c r="D200" s="3641"/>
      <c r="E200" s="3641"/>
      <c r="F200" s="3641"/>
      <c r="G200" s="3641"/>
      <c r="H200" s="3641"/>
      <c r="I200" s="3641"/>
      <c r="J200" s="3641"/>
      <c r="K200" s="3641"/>
      <c r="L200" s="3641"/>
      <c r="M200" s="3641"/>
      <c r="N200" s="3641"/>
      <c r="O200" s="3641"/>
      <c r="P200" s="3641"/>
      <c r="Q200" s="3641"/>
      <c r="R200" s="3641"/>
      <c r="S200" s="3641"/>
      <c r="T200" s="3641"/>
      <c r="U200" s="3641"/>
      <c r="V200" s="3641"/>
      <c r="W200" s="3641"/>
      <c r="X200" s="3641"/>
      <c r="Y200" s="3641"/>
      <c r="Z200" s="3641"/>
      <c r="AA200" s="3641"/>
      <c r="AB200" s="3641"/>
      <c r="AC200" s="3641"/>
      <c r="AD200" s="3641"/>
      <c r="AE200" s="3641"/>
      <c r="AF200" s="3641"/>
      <c r="AG200" s="3641"/>
      <c r="AH200" s="3641"/>
      <c r="AI200" s="3642"/>
    </row>
    <row r="201" spans="2:38" hidden="1">
      <c r="B201" s="1367"/>
      <c r="C201" s="1346" t="e">
        <f>DATE($C199,$D199,1)</f>
        <v>#VALUE!</v>
      </c>
      <c r="D201" s="1346" t="e">
        <f t="shared" ref="D201:AG201" si="84">C201+1</f>
        <v>#VALUE!</v>
      </c>
      <c r="E201" s="1346" t="e">
        <f t="shared" si="84"/>
        <v>#VALUE!</v>
      </c>
      <c r="F201" s="1346" t="e">
        <f t="shared" si="84"/>
        <v>#VALUE!</v>
      </c>
      <c r="G201" s="1346" t="e">
        <f t="shared" si="84"/>
        <v>#VALUE!</v>
      </c>
      <c r="H201" s="1346" t="e">
        <f t="shared" si="84"/>
        <v>#VALUE!</v>
      </c>
      <c r="I201" s="1346" t="e">
        <f t="shared" si="84"/>
        <v>#VALUE!</v>
      </c>
      <c r="J201" s="1346" t="e">
        <f t="shared" si="84"/>
        <v>#VALUE!</v>
      </c>
      <c r="K201" s="1346" t="e">
        <f t="shared" si="84"/>
        <v>#VALUE!</v>
      </c>
      <c r="L201" s="1346" t="e">
        <f t="shared" si="84"/>
        <v>#VALUE!</v>
      </c>
      <c r="M201" s="1346" t="e">
        <f t="shared" si="84"/>
        <v>#VALUE!</v>
      </c>
      <c r="N201" s="1346" t="e">
        <f t="shared" si="84"/>
        <v>#VALUE!</v>
      </c>
      <c r="O201" s="1346" t="e">
        <f t="shared" si="84"/>
        <v>#VALUE!</v>
      </c>
      <c r="P201" s="1346" t="e">
        <f t="shared" si="84"/>
        <v>#VALUE!</v>
      </c>
      <c r="Q201" s="1346" t="e">
        <f t="shared" si="84"/>
        <v>#VALUE!</v>
      </c>
      <c r="R201" s="1346" t="e">
        <f t="shared" si="84"/>
        <v>#VALUE!</v>
      </c>
      <c r="S201" s="1346" t="e">
        <f t="shared" si="84"/>
        <v>#VALUE!</v>
      </c>
      <c r="T201" s="1346" t="e">
        <f t="shared" si="84"/>
        <v>#VALUE!</v>
      </c>
      <c r="U201" s="1346" t="e">
        <f t="shared" si="84"/>
        <v>#VALUE!</v>
      </c>
      <c r="V201" s="1346" t="e">
        <f t="shared" si="84"/>
        <v>#VALUE!</v>
      </c>
      <c r="W201" s="1346" t="e">
        <f t="shared" si="84"/>
        <v>#VALUE!</v>
      </c>
      <c r="X201" s="1346" t="e">
        <f t="shared" si="84"/>
        <v>#VALUE!</v>
      </c>
      <c r="Y201" s="1346" t="e">
        <f t="shared" si="84"/>
        <v>#VALUE!</v>
      </c>
      <c r="Z201" s="1346" t="e">
        <f t="shared" si="84"/>
        <v>#VALUE!</v>
      </c>
      <c r="AA201" s="1346" t="e">
        <f t="shared" si="84"/>
        <v>#VALUE!</v>
      </c>
      <c r="AB201" s="1346" t="e">
        <f t="shared" si="84"/>
        <v>#VALUE!</v>
      </c>
      <c r="AC201" s="1346" t="e">
        <f t="shared" si="84"/>
        <v>#VALUE!</v>
      </c>
      <c r="AD201" s="1346" t="e">
        <f t="shared" si="84"/>
        <v>#VALUE!</v>
      </c>
      <c r="AE201" s="1346" t="e">
        <f t="shared" si="84"/>
        <v>#VALUE!</v>
      </c>
      <c r="AF201" s="1346" t="e">
        <f t="shared" si="84"/>
        <v>#VALUE!</v>
      </c>
      <c r="AG201" s="1346" t="e">
        <f t="shared" si="84"/>
        <v>#VALUE!</v>
      </c>
      <c r="AH201" s="1368"/>
      <c r="AI201" s="1369"/>
    </row>
    <row r="202" spans="2:38">
      <c r="B202" s="1370" t="s">
        <v>1944</v>
      </c>
      <c r="C202" s="1371" t="e">
        <f>IF(EDATE(C185,1)&gt;$G$5,"",EDATE(C185,1))</f>
        <v>#VALUE!</v>
      </c>
      <c r="D202" s="1346" t="e">
        <f t="shared" ref="D202:AG202" si="85">IF(D201&gt;$G$5,"",IF(C202=EOMONTH(DATE($C199,$D199,1),0),"",IF(C202="","",C202+1)))</f>
        <v>#VALUE!</v>
      </c>
      <c r="E202" s="1346" t="e">
        <f t="shared" si="85"/>
        <v>#VALUE!</v>
      </c>
      <c r="F202" s="1346" t="e">
        <f t="shared" si="85"/>
        <v>#VALUE!</v>
      </c>
      <c r="G202" s="1346" t="e">
        <f t="shared" si="85"/>
        <v>#VALUE!</v>
      </c>
      <c r="H202" s="1346" t="e">
        <f t="shared" si="85"/>
        <v>#VALUE!</v>
      </c>
      <c r="I202" s="1346" t="e">
        <f t="shared" si="85"/>
        <v>#VALUE!</v>
      </c>
      <c r="J202" s="1346" t="e">
        <f t="shared" si="85"/>
        <v>#VALUE!</v>
      </c>
      <c r="K202" s="1346" t="e">
        <f t="shared" si="85"/>
        <v>#VALUE!</v>
      </c>
      <c r="L202" s="1346" t="e">
        <f t="shared" si="85"/>
        <v>#VALUE!</v>
      </c>
      <c r="M202" s="1346" t="e">
        <f t="shared" si="85"/>
        <v>#VALUE!</v>
      </c>
      <c r="N202" s="1346" t="e">
        <f t="shared" si="85"/>
        <v>#VALUE!</v>
      </c>
      <c r="O202" s="1346" t="e">
        <f t="shared" si="85"/>
        <v>#VALUE!</v>
      </c>
      <c r="P202" s="1346" t="e">
        <f t="shared" si="85"/>
        <v>#VALUE!</v>
      </c>
      <c r="Q202" s="1346" t="e">
        <f t="shared" si="85"/>
        <v>#VALUE!</v>
      </c>
      <c r="R202" s="1346" t="e">
        <f t="shared" si="85"/>
        <v>#VALUE!</v>
      </c>
      <c r="S202" s="1346" t="e">
        <f t="shared" si="85"/>
        <v>#VALUE!</v>
      </c>
      <c r="T202" s="1346" t="e">
        <f t="shared" si="85"/>
        <v>#VALUE!</v>
      </c>
      <c r="U202" s="1346" t="e">
        <f t="shared" si="85"/>
        <v>#VALUE!</v>
      </c>
      <c r="V202" s="1346" t="e">
        <f t="shared" si="85"/>
        <v>#VALUE!</v>
      </c>
      <c r="W202" s="1346" t="e">
        <f t="shared" si="85"/>
        <v>#VALUE!</v>
      </c>
      <c r="X202" s="1346" t="e">
        <f t="shared" si="85"/>
        <v>#VALUE!</v>
      </c>
      <c r="Y202" s="1346" t="e">
        <f t="shared" si="85"/>
        <v>#VALUE!</v>
      </c>
      <c r="Z202" s="1346" t="e">
        <f t="shared" si="85"/>
        <v>#VALUE!</v>
      </c>
      <c r="AA202" s="1346" t="e">
        <f t="shared" si="85"/>
        <v>#VALUE!</v>
      </c>
      <c r="AB202" s="1346" t="e">
        <f t="shared" si="85"/>
        <v>#VALUE!</v>
      </c>
      <c r="AC202" s="1346" t="e">
        <f t="shared" si="85"/>
        <v>#VALUE!</v>
      </c>
      <c r="AD202" s="1346" t="e">
        <f t="shared" si="85"/>
        <v>#VALUE!</v>
      </c>
      <c r="AE202" s="1346" t="e">
        <f t="shared" si="85"/>
        <v>#VALUE!</v>
      </c>
      <c r="AF202" s="1346" t="e">
        <f t="shared" si="85"/>
        <v>#VALUE!</v>
      </c>
      <c r="AG202" s="1346" t="e">
        <f t="shared" si="85"/>
        <v>#VALUE!</v>
      </c>
      <c r="AH202" s="1347" t="s">
        <v>1978</v>
      </c>
      <c r="AI202" s="1348">
        <f>+COUNTIFS(C203:AG203,"土",C204:AG204,"")+COUNTIFS(C203:AG203,"日",C204:AG204,"")</f>
        <v>0</v>
      </c>
    </row>
    <row r="203" spans="2:38" s="1350" customFormat="1">
      <c r="B203" s="1372" t="s">
        <v>820</v>
      </c>
      <c r="C203" s="1349" t="str">
        <f>IFERROR(TEXT(WEEKDAY(+C202),"aaa"),"")</f>
        <v/>
      </c>
      <c r="D203" s="1349" t="str">
        <f t="shared" ref="D203:AG203" si="86">IFERROR(TEXT(WEEKDAY(+D202),"aaa"),"")</f>
        <v/>
      </c>
      <c r="E203" s="1349" t="str">
        <f t="shared" si="86"/>
        <v/>
      </c>
      <c r="F203" s="1349" t="str">
        <f t="shared" si="86"/>
        <v/>
      </c>
      <c r="G203" s="1349" t="str">
        <f t="shared" si="86"/>
        <v/>
      </c>
      <c r="H203" s="1349" t="str">
        <f t="shared" si="86"/>
        <v/>
      </c>
      <c r="I203" s="1349" t="str">
        <f t="shared" si="86"/>
        <v/>
      </c>
      <c r="J203" s="1349" t="str">
        <f t="shared" si="86"/>
        <v/>
      </c>
      <c r="K203" s="1349" t="str">
        <f t="shared" si="86"/>
        <v/>
      </c>
      <c r="L203" s="1349" t="str">
        <f t="shared" si="86"/>
        <v/>
      </c>
      <c r="M203" s="1349" t="str">
        <f t="shared" si="86"/>
        <v/>
      </c>
      <c r="N203" s="1349" t="str">
        <f t="shared" si="86"/>
        <v/>
      </c>
      <c r="O203" s="1349" t="str">
        <f t="shared" si="86"/>
        <v/>
      </c>
      <c r="P203" s="1349" t="str">
        <f t="shared" si="86"/>
        <v/>
      </c>
      <c r="Q203" s="1349" t="str">
        <f t="shared" si="86"/>
        <v/>
      </c>
      <c r="R203" s="1349" t="str">
        <f t="shared" si="86"/>
        <v/>
      </c>
      <c r="S203" s="1349" t="str">
        <f t="shared" si="86"/>
        <v/>
      </c>
      <c r="T203" s="1349" t="str">
        <f t="shared" si="86"/>
        <v/>
      </c>
      <c r="U203" s="1349" t="str">
        <f t="shared" si="86"/>
        <v/>
      </c>
      <c r="V203" s="1349" t="str">
        <f t="shared" si="86"/>
        <v/>
      </c>
      <c r="W203" s="1349" t="str">
        <f t="shared" si="86"/>
        <v/>
      </c>
      <c r="X203" s="1349" t="str">
        <f t="shared" si="86"/>
        <v/>
      </c>
      <c r="Y203" s="1349" t="str">
        <f t="shared" si="86"/>
        <v/>
      </c>
      <c r="Z203" s="1349" t="str">
        <f t="shared" si="86"/>
        <v/>
      </c>
      <c r="AA203" s="1349" t="str">
        <f t="shared" si="86"/>
        <v/>
      </c>
      <c r="AB203" s="1349" t="str">
        <f t="shared" si="86"/>
        <v/>
      </c>
      <c r="AC203" s="1349" t="str">
        <f t="shared" si="86"/>
        <v/>
      </c>
      <c r="AD203" s="1349" t="str">
        <f t="shared" si="86"/>
        <v/>
      </c>
      <c r="AE203" s="1349" t="str">
        <f t="shared" si="86"/>
        <v/>
      </c>
      <c r="AF203" s="1349" t="str">
        <f t="shared" si="86"/>
        <v/>
      </c>
      <c r="AG203" s="1349" t="str">
        <f t="shared" si="86"/>
        <v/>
      </c>
      <c r="AH203" s="1347" t="s">
        <v>1979</v>
      </c>
      <c r="AI203" s="1348">
        <f>+COUNTIF(C204:AG204,"夏休")+COUNTIF(C204:AG204,"冬休")+COUNTIF(C204:AG204,"中止")</f>
        <v>0</v>
      </c>
      <c r="AL203" s="1373"/>
    </row>
    <row r="204" spans="2:38" s="1350" customFormat="1" ht="13.5" customHeight="1">
      <c r="B204" s="3643" t="s">
        <v>1948</v>
      </c>
      <c r="C204" s="3645"/>
      <c r="D204" s="3640"/>
      <c r="E204" s="3640"/>
      <c r="F204" s="3640"/>
      <c r="G204" s="3640"/>
      <c r="H204" s="3640"/>
      <c r="I204" s="3640"/>
      <c r="J204" s="3640"/>
      <c r="K204" s="3640"/>
      <c r="L204" s="3640"/>
      <c r="M204" s="3640"/>
      <c r="N204" s="3640"/>
      <c r="O204" s="3640"/>
      <c r="P204" s="3640"/>
      <c r="Q204" s="3640"/>
      <c r="R204" s="3640"/>
      <c r="S204" s="3640"/>
      <c r="T204" s="3640"/>
      <c r="U204" s="3640"/>
      <c r="V204" s="3640"/>
      <c r="W204" s="3640"/>
      <c r="X204" s="3640"/>
      <c r="Y204" s="3640"/>
      <c r="Z204" s="3640"/>
      <c r="AA204" s="3640"/>
      <c r="AB204" s="3640"/>
      <c r="AC204" s="3640"/>
      <c r="AD204" s="3640"/>
      <c r="AE204" s="3640"/>
      <c r="AF204" s="3640"/>
      <c r="AG204" s="3667"/>
      <c r="AH204" s="1351" t="s">
        <v>821</v>
      </c>
      <c r="AI204" s="1352">
        <f>COUNT(C202:AG202)-AI203</f>
        <v>0</v>
      </c>
      <c r="AL204" s="1373"/>
    </row>
    <row r="205" spans="2:38" s="1350" customFormat="1" ht="13.5" customHeight="1">
      <c r="B205" s="3644"/>
      <c r="C205" s="3645"/>
      <c r="D205" s="3640"/>
      <c r="E205" s="3640"/>
      <c r="F205" s="3640"/>
      <c r="G205" s="3640"/>
      <c r="H205" s="3640"/>
      <c r="I205" s="3640"/>
      <c r="J205" s="3640"/>
      <c r="K205" s="3640"/>
      <c r="L205" s="3640"/>
      <c r="M205" s="3640"/>
      <c r="N205" s="3640"/>
      <c r="O205" s="3640"/>
      <c r="P205" s="3640"/>
      <c r="Q205" s="3640"/>
      <c r="R205" s="3640"/>
      <c r="S205" s="3640"/>
      <c r="T205" s="3640"/>
      <c r="U205" s="3640"/>
      <c r="V205" s="3640"/>
      <c r="W205" s="3640"/>
      <c r="X205" s="3640"/>
      <c r="Y205" s="3640"/>
      <c r="Z205" s="3640"/>
      <c r="AA205" s="3640"/>
      <c r="AB205" s="3640"/>
      <c r="AC205" s="3640"/>
      <c r="AD205" s="3640"/>
      <c r="AE205" s="3640"/>
      <c r="AF205" s="3640"/>
      <c r="AG205" s="3667"/>
      <c r="AH205" s="1351" t="s">
        <v>822</v>
      </c>
      <c r="AI205" s="1352">
        <f>+COUNTIF(C206:AG207,"休")</f>
        <v>0</v>
      </c>
      <c r="AJ205" s="1353" t="e">
        <f>IF(AI206&gt;0.285,"",IF(AI205&lt;AI202,"←計画日数が足りません",""))</f>
        <v>#DIV/0!</v>
      </c>
      <c r="AL205" s="1373"/>
    </row>
    <row r="206" spans="2:38" s="1350" customFormat="1" ht="13.5" customHeight="1">
      <c r="B206" s="3668" t="s">
        <v>815</v>
      </c>
      <c r="C206" s="3669"/>
      <c r="D206" s="3666"/>
      <c r="E206" s="3666"/>
      <c r="F206" s="3666"/>
      <c r="G206" s="3666"/>
      <c r="H206" s="3666"/>
      <c r="I206" s="3666"/>
      <c r="J206" s="3666"/>
      <c r="K206" s="3666"/>
      <c r="L206" s="3666"/>
      <c r="M206" s="3666"/>
      <c r="N206" s="3666"/>
      <c r="O206" s="3666"/>
      <c r="P206" s="3666"/>
      <c r="Q206" s="3666"/>
      <c r="R206" s="3666"/>
      <c r="S206" s="3666"/>
      <c r="T206" s="3666"/>
      <c r="U206" s="3666"/>
      <c r="V206" s="3666"/>
      <c r="W206" s="3666"/>
      <c r="X206" s="3666"/>
      <c r="Y206" s="3666"/>
      <c r="Z206" s="3666"/>
      <c r="AA206" s="3666"/>
      <c r="AB206" s="3666"/>
      <c r="AC206" s="3666"/>
      <c r="AD206" s="3666"/>
      <c r="AE206" s="3666"/>
      <c r="AF206" s="3666"/>
      <c r="AG206" s="3672"/>
      <c r="AH206" s="1351" t="s">
        <v>823</v>
      </c>
      <c r="AI206" s="1354" t="e">
        <f>+AI205/AI204</f>
        <v>#DIV/0!</v>
      </c>
      <c r="AL206" s="1373"/>
    </row>
    <row r="207" spans="2:38" s="1350" customFormat="1">
      <c r="B207" s="3668"/>
      <c r="C207" s="3669"/>
      <c r="D207" s="3666"/>
      <c r="E207" s="3666"/>
      <c r="F207" s="3666"/>
      <c r="G207" s="3666"/>
      <c r="H207" s="3666"/>
      <c r="I207" s="3666"/>
      <c r="J207" s="3666"/>
      <c r="K207" s="3666"/>
      <c r="L207" s="3666"/>
      <c r="M207" s="3666"/>
      <c r="N207" s="3666"/>
      <c r="O207" s="3666"/>
      <c r="P207" s="3666"/>
      <c r="Q207" s="3666"/>
      <c r="R207" s="3666"/>
      <c r="S207" s="3666"/>
      <c r="T207" s="3666"/>
      <c r="U207" s="3666"/>
      <c r="V207" s="3666"/>
      <c r="W207" s="3666"/>
      <c r="X207" s="3666"/>
      <c r="Y207" s="3666"/>
      <c r="Z207" s="3666"/>
      <c r="AA207" s="3666"/>
      <c r="AB207" s="3666"/>
      <c r="AC207" s="3666"/>
      <c r="AD207" s="3666"/>
      <c r="AE207" s="3666"/>
      <c r="AF207" s="3666"/>
      <c r="AG207" s="3672"/>
      <c r="AH207" s="1351" t="s">
        <v>812</v>
      </c>
      <c r="AI207" s="1352">
        <f>+COUNTA(C208:AG209)</f>
        <v>0</v>
      </c>
      <c r="AL207" s="1373"/>
    </row>
    <row r="208" spans="2:38" s="1350" customFormat="1">
      <c r="B208" s="3673" t="s">
        <v>817</v>
      </c>
      <c r="C208" s="3675"/>
      <c r="D208" s="3670"/>
      <c r="E208" s="3670"/>
      <c r="F208" s="3670"/>
      <c r="G208" s="3670"/>
      <c r="H208" s="3670"/>
      <c r="I208" s="3670"/>
      <c r="J208" s="3670"/>
      <c r="K208" s="3670"/>
      <c r="L208" s="3670"/>
      <c r="M208" s="3670"/>
      <c r="N208" s="3670"/>
      <c r="O208" s="3670"/>
      <c r="P208" s="3670"/>
      <c r="Q208" s="3670"/>
      <c r="R208" s="3670"/>
      <c r="S208" s="3670"/>
      <c r="T208" s="3670"/>
      <c r="U208" s="3670"/>
      <c r="V208" s="3670"/>
      <c r="W208" s="3670"/>
      <c r="X208" s="3670"/>
      <c r="Y208" s="3670"/>
      <c r="Z208" s="3670"/>
      <c r="AA208" s="3670"/>
      <c r="AB208" s="3670"/>
      <c r="AC208" s="3670"/>
      <c r="AD208" s="3670"/>
      <c r="AE208" s="3670"/>
      <c r="AF208" s="3670"/>
      <c r="AG208" s="3677"/>
      <c r="AH208" s="1355" t="s">
        <v>824</v>
      </c>
      <c r="AI208" s="1356" t="e">
        <f>+AI207/AI204</f>
        <v>#DIV/0!</v>
      </c>
      <c r="AL208" s="1338">
        <f>+COUNTIF(C206:AG207,"休")</f>
        <v>0</v>
      </c>
    </row>
    <row r="209" spans="2:38" s="1350" customFormat="1">
      <c r="B209" s="3674"/>
      <c r="C209" s="3676"/>
      <c r="D209" s="3671"/>
      <c r="E209" s="3671"/>
      <c r="F209" s="3671"/>
      <c r="G209" s="3671"/>
      <c r="H209" s="3671"/>
      <c r="I209" s="3671"/>
      <c r="J209" s="3671"/>
      <c r="K209" s="3671"/>
      <c r="L209" s="3671"/>
      <c r="M209" s="3671"/>
      <c r="N209" s="3671"/>
      <c r="O209" s="3671"/>
      <c r="P209" s="3671"/>
      <c r="Q209" s="3671"/>
      <c r="R209" s="3671"/>
      <c r="S209" s="3671"/>
      <c r="T209" s="3671"/>
      <c r="U209" s="3671"/>
      <c r="V209" s="3671"/>
      <c r="W209" s="3671"/>
      <c r="X209" s="3671"/>
      <c r="Y209" s="3671"/>
      <c r="Z209" s="3671"/>
      <c r="AA209" s="3671"/>
      <c r="AB209" s="3671"/>
      <c r="AC209" s="3671"/>
      <c r="AD209" s="3671"/>
      <c r="AE209" s="3671"/>
      <c r="AF209" s="3671"/>
      <c r="AG209" s="3678"/>
      <c r="AH209" s="1357" t="s">
        <v>1952</v>
      </c>
      <c r="AI209" s="1358" t="str">
        <f>IF(7&gt;AI204,"対象外",IF(AI207&gt;=AI202,"OK","NG"))</f>
        <v>対象外</v>
      </c>
      <c r="AJ209" s="1353" t="str">
        <f>IF(AI209="対象外","←７日間に満たない期間は達成判定の対象外",IF(AI209="NG","←月単位未達成","←月単位達成"))</f>
        <v>←７日間に満たない期間は達成判定の対象外</v>
      </c>
      <c r="AL209" s="1359" t="str">
        <f>IF(7&gt;AI204,"対象外",IF(AL208&gt;=AI202,"OK","NG"))</f>
        <v>対象外</v>
      </c>
    </row>
    <row r="210" spans="2:38" hidden="1">
      <c r="B210" s="1360" t="s">
        <v>2106</v>
      </c>
      <c r="C210" s="1361" t="e">
        <f t="shared" ref="C210:AG210" si="87">IF(AND(DAY(C202)&gt;=22,DAY(C202)&lt;=28,C203="土"),1,0)</f>
        <v>#VALUE!</v>
      </c>
      <c r="D210" s="1361" t="e">
        <f t="shared" si="87"/>
        <v>#VALUE!</v>
      </c>
      <c r="E210" s="1361" t="e">
        <f t="shared" si="87"/>
        <v>#VALUE!</v>
      </c>
      <c r="F210" s="1361" t="e">
        <f t="shared" si="87"/>
        <v>#VALUE!</v>
      </c>
      <c r="G210" s="1361" t="e">
        <f t="shared" si="87"/>
        <v>#VALUE!</v>
      </c>
      <c r="H210" s="1361" t="e">
        <f t="shared" si="87"/>
        <v>#VALUE!</v>
      </c>
      <c r="I210" s="1361" t="e">
        <f t="shared" si="87"/>
        <v>#VALUE!</v>
      </c>
      <c r="J210" s="1361" t="e">
        <f t="shared" si="87"/>
        <v>#VALUE!</v>
      </c>
      <c r="K210" s="1361" t="e">
        <f t="shared" si="87"/>
        <v>#VALUE!</v>
      </c>
      <c r="L210" s="1361" t="e">
        <f t="shared" si="87"/>
        <v>#VALUE!</v>
      </c>
      <c r="M210" s="1361" t="e">
        <f t="shared" si="87"/>
        <v>#VALUE!</v>
      </c>
      <c r="N210" s="1361" t="e">
        <f t="shared" si="87"/>
        <v>#VALUE!</v>
      </c>
      <c r="O210" s="1361" t="e">
        <f t="shared" si="87"/>
        <v>#VALUE!</v>
      </c>
      <c r="P210" s="1361" t="e">
        <f t="shared" si="87"/>
        <v>#VALUE!</v>
      </c>
      <c r="Q210" s="1361" t="e">
        <f t="shared" si="87"/>
        <v>#VALUE!</v>
      </c>
      <c r="R210" s="1361" t="e">
        <f t="shared" si="87"/>
        <v>#VALUE!</v>
      </c>
      <c r="S210" s="1361" t="e">
        <f t="shared" si="87"/>
        <v>#VALUE!</v>
      </c>
      <c r="T210" s="1361" t="e">
        <f t="shared" si="87"/>
        <v>#VALUE!</v>
      </c>
      <c r="U210" s="1361" t="e">
        <f t="shared" si="87"/>
        <v>#VALUE!</v>
      </c>
      <c r="V210" s="1361" t="e">
        <f t="shared" si="87"/>
        <v>#VALUE!</v>
      </c>
      <c r="W210" s="1361" t="e">
        <f t="shared" si="87"/>
        <v>#VALUE!</v>
      </c>
      <c r="X210" s="1361" t="e">
        <f t="shared" si="87"/>
        <v>#VALUE!</v>
      </c>
      <c r="Y210" s="1361" t="e">
        <f t="shared" si="87"/>
        <v>#VALUE!</v>
      </c>
      <c r="Z210" s="1361" t="e">
        <f t="shared" si="87"/>
        <v>#VALUE!</v>
      </c>
      <c r="AA210" s="1361" t="e">
        <f t="shared" si="87"/>
        <v>#VALUE!</v>
      </c>
      <c r="AB210" s="1361" t="e">
        <f t="shared" si="87"/>
        <v>#VALUE!</v>
      </c>
      <c r="AC210" s="1361" t="e">
        <f t="shared" si="87"/>
        <v>#VALUE!</v>
      </c>
      <c r="AD210" s="1361" t="e">
        <f t="shared" si="87"/>
        <v>#VALUE!</v>
      </c>
      <c r="AE210" s="1361" t="e">
        <f t="shared" si="87"/>
        <v>#VALUE!</v>
      </c>
      <c r="AF210" s="1361" t="e">
        <f t="shared" si="87"/>
        <v>#VALUE!</v>
      </c>
      <c r="AG210" s="1361" t="e">
        <f t="shared" si="87"/>
        <v>#VALUE!</v>
      </c>
      <c r="AH210" s="1362" t="s">
        <v>1980</v>
      </c>
      <c r="AI210" s="1363">
        <f>_xlfn.AGGREGATE(9,6,C210:AG210)</f>
        <v>0</v>
      </c>
      <c r="AJ210" s="1353"/>
    </row>
    <row r="211" spans="2:38" hidden="1">
      <c r="B211" s="1360" t="s">
        <v>2107</v>
      </c>
      <c r="C211" s="1364" t="e">
        <f t="shared" ref="C211:AG211" si="88">IF(AND(DAY(C202)&gt;=22,DAY(C202)&lt;=28,C203="土",OR(C208="休",C208="雨")),1,0)</f>
        <v>#VALUE!</v>
      </c>
      <c r="D211" s="1364" t="e">
        <f t="shared" si="88"/>
        <v>#VALUE!</v>
      </c>
      <c r="E211" s="1364" t="e">
        <f t="shared" si="88"/>
        <v>#VALUE!</v>
      </c>
      <c r="F211" s="1364" t="e">
        <f t="shared" si="88"/>
        <v>#VALUE!</v>
      </c>
      <c r="G211" s="1364" t="e">
        <f t="shared" si="88"/>
        <v>#VALUE!</v>
      </c>
      <c r="H211" s="1364" t="e">
        <f t="shared" si="88"/>
        <v>#VALUE!</v>
      </c>
      <c r="I211" s="1364" t="e">
        <f t="shared" si="88"/>
        <v>#VALUE!</v>
      </c>
      <c r="J211" s="1364" t="e">
        <f t="shared" si="88"/>
        <v>#VALUE!</v>
      </c>
      <c r="K211" s="1364" t="e">
        <f t="shared" si="88"/>
        <v>#VALUE!</v>
      </c>
      <c r="L211" s="1364" t="e">
        <f t="shared" si="88"/>
        <v>#VALUE!</v>
      </c>
      <c r="M211" s="1364" t="e">
        <f t="shared" si="88"/>
        <v>#VALUE!</v>
      </c>
      <c r="N211" s="1364" t="e">
        <f t="shared" si="88"/>
        <v>#VALUE!</v>
      </c>
      <c r="O211" s="1364" t="e">
        <f t="shared" si="88"/>
        <v>#VALUE!</v>
      </c>
      <c r="P211" s="1364" t="e">
        <f t="shared" si="88"/>
        <v>#VALUE!</v>
      </c>
      <c r="Q211" s="1364" t="e">
        <f t="shared" si="88"/>
        <v>#VALUE!</v>
      </c>
      <c r="R211" s="1364" t="e">
        <f t="shared" si="88"/>
        <v>#VALUE!</v>
      </c>
      <c r="S211" s="1364" t="e">
        <f t="shared" si="88"/>
        <v>#VALUE!</v>
      </c>
      <c r="T211" s="1364" t="e">
        <f t="shared" si="88"/>
        <v>#VALUE!</v>
      </c>
      <c r="U211" s="1364" t="e">
        <f t="shared" si="88"/>
        <v>#VALUE!</v>
      </c>
      <c r="V211" s="1364" t="e">
        <f t="shared" si="88"/>
        <v>#VALUE!</v>
      </c>
      <c r="W211" s="1364" t="e">
        <f t="shared" si="88"/>
        <v>#VALUE!</v>
      </c>
      <c r="X211" s="1364" t="e">
        <f t="shared" si="88"/>
        <v>#VALUE!</v>
      </c>
      <c r="Y211" s="1364" t="e">
        <f t="shared" si="88"/>
        <v>#VALUE!</v>
      </c>
      <c r="Z211" s="1364" t="e">
        <f t="shared" si="88"/>
        <v>#VALUE!</v>
      </c>
      <c r="AA211" s="1364" t="e">
        <f t="shared" si="88"/>
        <v>#VALUE!</v>
      </c>
      <c r="AB211" s="1364" t="e">
        <f t="shared" si="88"/>
        <v>#VALUE!</v>
      </c>
      <c r="AC211" s="1364" t="e">
        <f t="shared" si="88"/>
        <v>#VALUE!</v>
      </c>
      <c r="AD211" s="1364" t="e">
        <f t="shared" si="88"/>
        <v>#VALUE!</v>
      </c>
      <c r="AE211" s="1364" t="e">
        <f t="shared" si="88"/>
        <v>#VALUE!</v>
      </c>
      <c r="AF211" s="1364" t="e">
        <f t="shared" si="88"/>
        <v>#VALUE!</v>
      </c>
      <c r="AG211" s="1364" t="e">
        <f t="shared" si="88"/>
        <v>#VALUE!</v>
      </c>
      <c r="AH211" s="1365" t="s">
        <v>1981</v>
      </c>
      <c r="AI211" s="1363">
        <f>_xlfn.AGGREGATE(9,6,C211:AG211)</f>
        <v>0</v>
      </c>
      <c r="AJ211" s="1353"/>
    </row>
    <row r="212" spans="2:38" hidden="1">
      <c r="B212" s="1360" t="s">
        <v>2108</v>
      </c>
      <c r="C212" s="1361" t="e">
        <f>IF(AND(DAY(C202)&gt;=8,DAY(C202)&lt;=14,C203="土"),1,0)</f>
        <v>#VALUE!</v>
      </c>
      <c r="D212" s="1361" t="e">
        <f>IF(AND(DAY(D202)&gt;=8,DAY(D202)&lt;=14,D203="土"),1,0)</f>
        <v>#VALUE!</v>
      </c>
      <c r="E212" s="1361" t="e">
        <f t="shared" ref="E212:AG212" si="89">IF(AND(DAY(E202)&gt;=8,DAY(E202)&lt;=14,E203="土"),1,0)</f>
        <v>#VALUE!</v>
      </c>
      <c r="F212" s="1361" t="e">
        <f t="shared" si="89"/>
        <v>#VALUE!</v>
      </c>
      <c r="G212" s="1361" t="e">
        <f t="shared" si="89"/>
        <v>#VALUE!</v>
      </c>
      <c r="H212" s="1361" t="e">
        <f t="shared" si="89"/>
        <v>#VALUE!</v>
      </c>
      <c r="I212" s="1361" t="e">
        <f t="shared" si="89"/>
        <v>#VALUE!</v>
      </c>
      <c r="J212" s="1361" t="e">
        <f t="shared" si="89"/>
        <v>#VALUE!</v>
      </c>
      <c r="K212" s="1361" t="e">
        <f t="shared" si="89"/>
        <v>#VALUE!</v>
      </c>
      <c r="L212" s="1361" t="e">
        <f t="shared" si="89"/>
        <v>#VALUE!</v>
      </c>
      <c r="M212" s="1361" t="e">
        <f t="shared" si="89"/>
        <v>#VALUE!</v>
      </c>
      <c r="N212" s="1361" t="e">
        <f t="shared" si="89"/>
        <v>#VALUE!</v>
      </c>
      <c r="O212" s="1361" t="e">
        <f t="shared" si="89"/>
        <v>#VALUE!</v>
      </c>
      <c r="P212" s="1361" t="e">
        <f t="shared" si="89"/>
        <v>#VALUE!</v>
      </c>
      <c r="Q212" s="1361" t="e">
        <f t="shared" si="89"/>
        <v>#VALUE!</v>
      </c>
      <c r="R212" s="1361" t="e">
        <f t="shared" si="89"/>
        <v>#VALUE!</v>
      </c>
      <c r="S212" s="1361" t="e">
        <f t="shared" si="89"/>
        <v>#VALUE!</v>
      </c>
      <c r="T212" s="1361" t="e">
        <f t="shared" si="89"/>
        <v>#VALUE!</v>
      </c>
      <c r="U212" s="1361" t="e">
        <f t="shared" si="89"/>
        <v>#VALUE!</v>
      </c>
      <c r="V212" s="1361" t="e">
        <f t="shared" si="89"/>
        <v>#VALUE!</v>
      </c>
      <c r="W212" s="1361" t="e">
        <f t="shared" si="89"/>
        <v>#VALUE!</v>
      </c>
      <c r="X212" s="1361" t="e">
        <f t="shared" si="89"/>
        <v>#VALUE!</v>
      </c>
      <c r="Y212" s="1361" t="e">
        <f t="shared" si="89"/>
        <v>#VALUE!</v>
      </c>
      <c r="Z212" s="1361" t="e">
        <f t="shared" si="89"/>
        <v>#VALUE!</v>
      </c>
      <c r="AA212" s="1361" t="e">
        <f t="shared" si="89"/>
        <v>#VALUE!</v>
      </c>
      <c r="AB212" s="1361" t="e">
        <f t="shared" si="89"/>
        <v>#VALUE!</v>
      </c>
      <c r="AC212" s="1361" t="e">
        <f t="shared" si="89"/>
        <v>#VALUE!</v>
      </c>
      <c r="AD212" s="1361" t="e">
        <f t="shared" si="89"/>
        <v>#VALUE!</v>
      </c>
      <c r="AE212" s="1361" t="e">
        <f t="shared" si="89"/>
        <v>#VALUE!</v>
      </c>
      <c r="AF212" s="1361" t="e">
        <f t="shared" si="89"/>
        <v>#VALUE!</v>
      </c>
      <c r="AG212" s="1361" t="e">
        <f t="shared" si="89"/>
        <v>#VALUE!</v>
      </c>
      <c r="AH212" s="1362" t="s">
        <v>1980</v>
      </c>
      <c r="AI212" s="1363">
        <f>_xlfn.AGGREGATE(9,6,C212:AG212)</f>
        <v>0</v>
      </c>
      <c r="AJ212" s="1353"/>
    </row>
    <row r="213" spans="2:38" hidden="1">
      <c r="B213" s="1360" t="s">
        <v>2109</v>
      </c>
      <c r="C213" s="1364" t="e">
        <f>IF(AND(DAY(C202)&gt;=8,DAY(C202)&lt;=14,C203="土",OR(C208="休",C208="雨")),1,0)</f>
        <v>#VALUE!</v>
      </c>
      <c r="D213" s="1364" t="e">
        <f>IF(AND(DAY(D202)&gt;=8,DAY(D202)&lt;=14,D203="土",OR(D208="休",D208="雨")),1,0)</f>
        <v>#VALUE!</v>
      </c>
      <c r="E213" s="1364" t="e">
        <f t="shared" ref="E213:AG213" si="90">IF(AND(DAY(E202)&gt;=8,DAY(E202)&lt;=14,E203="土",OR(E208="休",E208="雨")),1,0)</f>
        <v>#VALUE!</v>
      </c>
      <c r="F213" s="1364" t="e">
        <f t="shared" si="90"/>
        <v>#VALUE!</v>
      </c>
      <c r="G213" s="1364" t="e">
        <f t="shared" si="90"/>
        <v>#VALUE!</v>
      </c>
      <c r="H213" s="1364" t="e">
        <f t="shared" si="90"/>
        <v>#VALUE!</v>
      </c>
      <c r="I213" s="1364" t="e">
        <f t="shared" si="90"/>
        <v>#VALUE!</v>
      </c>
      <c r="J213" s="1364" t="e">
        <f t="shared" si="90"/>
        <v>#VALUE!</v>
      </c>
      <c r="K213" s="1364" t="e">
        <f t="shared" si="90"/>
        <v>#VALUE!</v>
      </c>
      <c r="L213" s="1364" t="e">
        <f t="shared" si="90"/>
        <v>#VALUE!</v>
      </c>
      <c r="M213" s="1364" t="e">
        <f t="shared" si="90"/>
        <v>#VALUE!</v>
      </c>
      <c r="N213" s="1364" t="e">
        <f t="shared" si="90"/>
        <v>#VALUE!</v>
      </c>
      <c r="O213" s="1364" t="e">
        <f t="shared" si="90"/>
        <v>#VALUE!</v>
      </c>
      <c r="P213" s="1364" t="e">
        <f t="shared" si="90"/>
        <v>#VALUE!</v>
      </c>
      <c r="Q213" s="1364" t="e">
        <f t="shared" si="90"/>
        <v>#VALUE!</v>
      </c>
      <c r="R213" s="1364" t="e">
        <f t="shared" si="90"/>
        <v>#VALUE!</v>
      </c>
      <c r="S213" s="1364" t="e">
        <f t="shared" si="90"/>
        <v>#VALUE!</v>
      </c>
      <c r="T213" s="1364" t="e">
        <f t="shared" si="90"/>
        <v>#VALUE!</v>
      </c>
      <c r="U213" s="1364" t="e">
        <f t="shared" si="90"/>
        <v>#VALUE!</v>
      </c>
      <c r="V213" s="1364" t="e">
        <f t="shared" si="90"/>
        <v>#VALUE!</v>
      </c>
      <c r="W213" s="1364" t="e">
        <f t="shared" si="90"/>
        <v>#VALUE!</v>
      </c>
      <c r="X213" s="1364" t="e">
        <f t="shared" si="90"/>
        <v>#VALUE!</v>
      </c>
      <c r="Y213" s="1364" t="e">
        <f t="shared" si="90"/>
        <v>#VALUE!</v>
      </c>
      <c r="Z213" s="1364" t="e">
        <f t="shared" si="90"/>
        <v>#VALUE!</v>
      </c>
      <c r="AA213" s="1364" t="e">
        <f t="shared" si="90"/>
        <v>#VALUE!</v>
      </c>
      <c r="AB213" s="1364" t="e">
        <f t="shared" si="90"/>
        <v>#VALUE!</v>
      </c>
      <c r="AC213" s="1364" t="e">
        <f t="shared" si="90"/>
        <v>#VALUE!</v>
      </c>
      <c r="AD213" s="1364" t="e">
        <f t="shared" si="90"/>
        <v>#VALUE!</v>
      </c>
      <c r="AE213" s="1364" t="e">
        <f t="shared" si="90"/>
        <v>#VALUE!</v>
      </c>
      <c r="AF213" s="1364" t="e">
        <f t="shared" si="90"/>
        <v>#VALUE!</v>
      </c>
      <c r="AG213" s="1364" t="e">
        <f t="shared" si="90"/>
        <v>#VALUE!</v>
      </c>
      <c r="AH213" s="1365" t="s">
        <v>1981</v>
      </c>
      <c r="AI213" s="1363">
        <f>_xlfn.AGGREGATE(9,6,C213:AG213)</f>
        <v>0</v>
      </c>
      <c r="AJ213" s="1353"/>
    </row>
    <row r="214" spans="2:38" s="1350" customFormat="1">
      <c r="B214" s="1374"/>
      <c r="C214" s="1374"/>
      <c r="D214" s="1374"/>
      <c r="E214" s="1374"/>
      <c r="F214" s="1374"/>
      <c r="G214" s="1374"/>
      <c r="H214" s="1374"/>
      <c r="I214" s="1374"/>
      <c r="J214" s="1374"/>
      <c r="K214" s="1374"/>
      <c r="L214" s="1374"/>
      <c r="M214" s="1374"/>
      <c r="N214" s="1374"/>
      <c r="O214" s="1374"/>
      <c r="P214" s="1374"/>
      <c r="Q214" s="1374"/>
      <c r="R214" s="1374"/>
      <c r="S214" s="1374"/>
      <c r="T214" s="1374"/>
      <c r="U214" s="1374"/>
      <c r="V214" s="1374"/>
      <c r="W214" s="1374"/>
      <c r="X214" s="1374"/>
      <c r="Y214" s="1374"/>
      <c r="Z214" s="1374"/>
      <c r="AA214" s="1374"/>
      <c r="AB214" s="1374"/>
      <c r="AC214" s="1374"/>
      <c r="AD214" s="1374"/>
      <c r="AE214" s="1374"/>
      <c r="AF214" s="1374"/>
      <c r="AG214" s="1374"/>
      <c r="AI214" s="1374"/>
      <c r="AL214" s="1373"/>
    </row>
    <row r="215" spans="2:38" hidden="1">
      <c r="C215" s="1317" t="e">
        <f>YEAR(C218)</f>
        <v>#VALUE!</v>
      </c>
      <c r="D215" s="1317" t="e">
        <f>MONTH(C218)</f>
        <v>#VALUE!</v>
      </c>
    </row>
    <row r="216" spans="2:38">
      <c r="B216" s="1322" t="s">
        <v>1940</v>
      </c>
      <c r="C216" s="3679" t="e">
        <f>C218</f>
        <v>#VALUE!</v>
      </c>
      <c r="D216" s="3641"/>
      <c r="E216" s="3641"/>
      <c r="F216" s="3641"/>
      <c r="G216" s="3641"/>
      <c r="H216" s="3641"/>
      <c r="I216" s="3641"/>
      <c r="J216" s="3641"/>
      <c r="K216" s="3641"/>
      <c r="L216" s="3641"/>
      <c r="M216" s="3641"/>
      <c r="N216" s="3641"/>
      <c r="O216" s="3641"/>
      <c r="P216" s="3641"/>
      <c r="Q216" s="3641"/>
      <c r="R216" s="3641"/>
      <c r="S216" s="3641"/>
      <c r="T216" s="3641"/>
      <c r="U216" s="3641"/>
      <c r="V216" s="3641"/>
      <c r="W216" s="3641"/>
      <c r="X216" s="3641"/>
      <c r="Y216" s="3641"/>
      <c r="Z216" s="3641"/>
      <c r="AA216" s="3641"/>
      <c r="AB216" s="3641"/>
      <c r="AC216" s="3641"/>
      <c r="AD216" s="3641"/>
      <c r="AE216" s="3641"/>
      <c r="AF216" s="3641"/>
      <c r="AG216" s="3641"/>
      <c r="AH216" s="3641"/>
      <c r="AI216" s="3642"/>
    </row>
    <row r="217" spans="2:38" hidden="1">
      <c r="B217" s="1367"/>
      <c r="C217" s="1346" t="e">
        <f>DATE($C215,$D215,1)</f>
        <v>#VALUE!</v>
      </c>
      <c r="D217" s="1346" t="e">
        <f t="shared" ref="D217:AG217" si="91">C217+1</f>
        <v>#VALUE!</v>
      </c>
      <c r="E217" s="1346" t="e">
        <f t="shared" si="91"/>
        <v>#VALUE!</v>
      </c>
      <c r="F217" s="1346" t="e">
        <f t="shared" si="91"/>
        <v>#VALUE!</v>
      </c>
      <c r="G217" s="1346" t="e">
        <f t="shared" si="91"/>
        <v>#VALUE!</v>
      </c>
      <c r="H217" s="1346" t="e">
        <f t="shared" si="91"/>
        <v>#VALUE!</v>
      </c>
      <c r="I217" s="1346" t="e">
        <f t="shared" si="91"/>
        <v>#VALUE!</v>
      </c>
      <c r="J217" s="1346" t="e">
        <f t="shared" si="91"/>
        <v>#VALUE!</v>
      </c>
      <c r="K217" s="1346" t="e">
        <f t="shared" si="91"/>
        <v>#VALUE!</v>
      </c>
      <c r="L217" s="1346" t="e">
        <f t="shared" si="91"/>
        <v>#VALUE!</v>
      </c>
      <c r="M217" s="1346" t="e">
        <f t="shared" si="91"/>
        <v>#VALUE!</v>
      </c>
      <c r="N217" s="1346" t="e">
        <f t="shared" si="91"/>
        <v>#VALUE!</v>
      </c>
      <c r="O217" s="1346" t="e">
        <f t="shared" si="91"/>
        <v>#VALUE!</v>
      </c>
      <c r="P217" s="1346" t="e">
        <f t="shared" si="91"/>
        <v>#VALUE!</v>
      </c>
      <c r="Q217" s="1346" t="e">
        <f t="shared" si="91"/>
        <v>#VALUE!</v>
      </c>
      <c r="R217" s="1346" t="e">
        <f t="shared" si="91"/>
        <v>#VALUE!</v>
      </c>
      <c r="S217" s="1346" t="e">
        <f t="shared" si="91"/>
        <v>#VALUE!</v>
      </c>
      <c r="T217" s="1346" t="e">
        <f t="shared" si="91"/>
        <v>#VALUE!</v>
      </c>
      <c r="U217" s="1346" t="e">
        <f t="shared" si="91"/>
        <v>#VALUE!</v>
      </c>
      <c r="V217" s="1346" t="e">
        <f t="shared" si="91"/>
        <v>#VALUE!</v>
      </c>
      <c r="W217" s="1346" t="e">
        <f t="shared" si="91"/>
        <v>#VALUE!</v>
      </c>
      <c r="X217" s="1346" t="e">
        <f t="shared" si="91"/>
        <v>#VALUE!</v>
      </c>
      <c r="Y217" s="1346" t="e">
        <f t="shared" si="91"/>
        <v>#VALUE!</v>
      </c>
      <c r="Z217" s="1346" t="e">
        <f t="shared" si="91"/>
        <v>#VALUE!</v>
      </c>
      <c r="AA217" s="1346" t="e">
        <f t="shared" si="91"/>
        <v>#VALUE!</v>
      </c>
      <c r="AB217" s="1346" t="e">
        <f t="shared" si="91"/>
        <v>#VALUE!</v>
      </c>
      <c r="AC217" s="1346" t="e">
        <f t="shared" si="91"/>
        <v>#VALUE!</v>
      </c>
      <c r="AD217" s="1346" t="e">
        <f t="shared" si="91"/>
        <v>#VALUE!</v>
      </c>
      <c r="AE217" s="1346" t="e">
        <f t="shared" si="91"/>
        <v>#VALUE!</v>
      </c>
      <c r="AF217" s="1346" t="e">
        <f t="shared" si="91"/>
        <v>#VALUE!</v>
      </c>
      <c r="AG217" s="1346" t="e">
        <f t="shared" si="91"/>
        <v>#VALUE!</v>
      </c>
      <c r="AH217" s="1368"/>
      <c r="AI217" s="1369"/>
    </row>
    <row r="218" spans="2:38">
      <c r="B218" s="1370" t="s">
        <v>1944</v>
      </c>
      <c r="C218" s="1371" t="e">
        <f>IF(EDATE(C201,1)&gt;$G$5,"",EDATE(C201,1))</f>
        <v>#VALUE!</v>
      </c>
      <c r="D218" s="1346" t="e">
        <f t="shared" ref="D218:AG218" si="92">IF(D217&gt;$G$5,"",IF(C218=EOMONTH(DATE($C215,$D215,1),0),"",IF(C218="","",C218+1)))</f>
        <v>#VALUE!</v>
      </c>
      <c r="E218" s="1346" t="e">
        <f t="shared" si="92"/>
        <v>#VALUE!</v>
      </c>
      <c r="F218" s="1346" t="e">
        <f t="shared" si="92"/>
        <v>#VALUE!</v>
      </c>
      <c r="G218" s="1346" t="e">
        <f t="shared" si="92"/>
        <v>#VALUE!</v>
      </c>
      <c r="H218" s="1346" t="e">
        <f t="shared" si="92"/>
        <v>#VALUE!</v>
      </c>
      <c r="I218" s="1346" t="e">
        <f t="shared" si="92"/>
        <v>#VALUE!</v>
      </c>
      <c r="J218" s="1346" t="e">
        <f t="shared" si="92"/>
        <v>#VALUE!</v>
      </c>
      <c r="K218" s="1346" t="e">
        <f t="shared" si="92"/>
        <v>#VALUE!</v>
      </c>
      <c r="L218" s="1346" t="e">
        <f t="shared" si="92"/>
        <v>#VALUE!</v>
      </c>
      <c r="M218" s="1346" t="e">
        <f t="shared" si="92"/>
        <v>#VALUE!</v>
      </c>
      <c r="N218" s="1346" t="e">
        <f t="shared" si="92"/>
        <v>#VALUE!</v>
      </c>
      <c r="O218" s="1346" t="e">
        <f t="shared" si="92"/>
        <v>#VALUE!</v>
      </c>
      <c r="P218" s="1346" t="e">
        <f t="shared" si="92"/>
        <v>#VALUE!</v>
      </c>
      <c r="Q218" s="1346" t="e">
        <f t="shared" si="92"/>
        <v>#VALUE!</v>
      </c>
      <c r="R218" s="1346" t="e">
        <f t="shared" si="92"/>
        <v>#VALUE!</v>
      </c>
      <c r="S218" s="1346" t="e">
        <f t="shared" si="92"/>
        <v>#VALUE!</v>
      </c>
      <c r="T218" s="1346" t="e">
        <f t="shared" si="92"/>
        <v>#VALUE!</v>
      </c>
      <c r="U218" s="1346" t="e">
        <f t="shared" si="92"/>
        <v>#VALUE!</v>
      </c>
      <c r="V218" s="1346" t="e">
        <f t="shared" si="92"/>
        <v>#VALUE!</v>
      </c>
      <c r="W218" s="1346" t="e">
        <f t="shared" si="92"/>
        <v>#VALUE!</v>
      </c>
      <c r="X218" s="1346" t="e">
        <f t="shared" si="92"/>
        <v>#VALUE!</v>
      </c>
      <c r="Y218" s="1346" t="e">
        <f t="shared" si="92"/>
        <v>#VALUE!</v>
      </c>
      <c r="Z218" s="1346" t="e">
        <f t="shared" si="92"/>
        <v>#VALUE!</v>
      </c>
      <c r="AA218" s="1346" t="e">
        <f t="shared" si="92"/>
        <v>#VALUE!</v>
      </c>
      <c r="AB218" s="1346" t="e">
        <f t="shared" si="92"/>
        <v>#VALUE!</v>
      </c>
      <c r="AC218" s="1346" t="e">
        <f t="shared" si="92"/>
        <v>#VALUE!</v>
      </c>
      <c r="AD218" s="1346" t="e">
        <f t="shared" si="92"/>
        <v>#VALUE!</v>
      </c>
      <c r="AE218" s="1346" t="e">
        <f t="shared" si="92"/>
        <v>#VALUE!</v>
      </c>
      <c r="AF218" s="1346" t="e">
        <f t="shared" si="92"/>
        <v>#VALUE!</v>
      </c>
      <c r="AG218" s="1346" t="e">
        <f t="shared" si="92"/>
        <v>#VALUE!</v>
      </c>
      <c r="AH218" s="1347" t="s">
        <v>1978</v>
      </c>
      <c r="AI218" s="1348">
        <f>+COUNTIFS(C219:AG219,"土",C220:AG220,"")+COUNTIFS(C219:AG219,"日",C220:AG220,"")</f>
        <v>0</v>
      </c>
    </row>
    <row r="219" spans="2:38" s="1350" customFormat="1">
      <c r="B219" s="1372" t="s">
        <v>820</v>
      </c>
      <c r="C219" s="1349" t="str">
        <f>IFERROR(TEXT(WEEKDAY(+C218),"aaa"),"")</f>
        <v/>
      </c>
      <c r="D219" s="1349" t="str">
        <f t="shared" ref="D219:AG219" si="93">IFERROR(TEXT(WEEKDAY(+D218),"aaa"),"")</f>
        <v/>
      </c>
      <c r="E219" s="1349" t="str">
        <f t="shared" si="93"/>
        <v/>
      </c>
      <c r="F219" s="1349" t="str">
        <f t="shared" si="93"/>
        <v/>
      </c>
      <c r="G219" s="1349" t="str">
        <f t="shared" si="93"/>
        <v/>
      </c>
      <c r="H219" s="1349" t="str">
        <f t="shared" si="93"/>
        <v/>
      </c>
      <c r="I219" s="1349" t="str">
        <f t="shared" si="93"/>
        <v/>
      </c>
      <c r="J219" s="1349" t="str">
        <f t="shared" si="93"/>
        <v/>
      </c>
      <c r="K219" s="1349" t="str">
        <f t="shared" si="93"/>
        <v/>
      </c>
      <c r="L219" s="1349" t="str">
        <f t="shared" si="93"/>
        <v/>
      </c>
      <c r="M219" s="1349" t="str">
        <f t="shared" si="93"/>
        <v/>
      </c>
      <c r="N219" s="1349" t="str">
        <f t="shared" si="93"/>
        <v/>
      </c>
      <c r="O219" s="1349" t="str">
        <f t="shared" si="93"/>
        <v/>
      </c>
      <c r="P219" s="1349" t="str">
        <f t="shared" si="93"/>
        <v/>
      </c>
      <c r="Q219" s="1349" t="str">
        <f t="shared" si="93"/>
        <v/>
      </c>
      <c r="R219" s="1349" t="str">
        <f t="shared" si="93"/>
        <v/>
      </c>
      <c r="S219" s="1349" t="str">
        <f t="shared" si="93"/>
        <v/>
      </c>
      <c r="T219" s="1349" t="str">
        <f t="shared" si="93"/>
        <v/>
      </c>
      <c r="U219" s="1349" t="str">
        <f t="shared" si="93"/>
        <v/>
      </c>
      <c r="V219" s="1349" t="str">
        <f t="shared" si="93"/>
        <v/>
      </c>
      <c r="W219" s="1349" t="str">
        <f t="shared" si="93"/>
        <v/>
      </c>
      <c r="X219" s="1349" t="str">
        <f t="shared" si="93"/>
        <v/>
      </c>
      <c r="Y219" s="1349" t="str">
        <f t="shared" si="93"/>
        <v/>
      </c>
      <c r="Z219" s="1349" t="str">
        <f t="shared" si="93"/>
        <v/>
      </c>
      <c r="AA219" s="1349" t="str">
        <f t="shared" si="93"/>
        <v/>
      </c>
      <c r="AB219" s="1349" t="str">
        <f t="shared" si="93"/>
        <v/>
      </c>
      <c r="AC219" s="1349" t="str">
        <f t="shared" si="93"/>
        <v/>
      </c>
      <c r="AD219" s="1349" t="str">
        <f t="shared" si="93"/>
        <v/>
      </c>
      <c r="AE219" s="1349" t="str">
        <f t="shared" si="93"/>
        <v/>
      </c>
      <c r="AF219" s="1349" t="str">
        <f t="shared" si="93"/>
        <v/>
      </c>
      <c r="AG219" s="1349" t="str">
        <f t="shared" si="93"/>
        <v/>
      </c>
      <c r="AH219" s="1347" t="s">
        <v>1979</v>
      </c>
      <c r="AI219" s="1348">
        <f>+COUNTIF(C220:AG220,"夏休")+COUNTIF(C220:AG220,"冬休")+COUNTIF(C220:AG220,"中止")</f>
        <v>0</v>
      </c>
      <c r="AL219" s="1373"/>
    </row>
    <row r="220" spans="2:38" s="1350" customFormat="1" ht="13.5" customHeight="1">
      <c r="B220" s="3643" t="s">
        <v>1948</v>
      </c>
      <c r="C220" s="3645"/>
      <c r="D220" s="3640"/>
      <c r="E220" s="3640"/>
      <c r="F220" s="3640"/>
      <c r="G220" s="3640"/>
      <c r="H220" s="3640"/>
      <c r="I220" s="3640"/>
      <c r="J220" s="3640"/>
      <c r="K220" s="3640"/>
      <c r="L220" s="3640"/>
      <c r="M220" s="3640"/>
      <c r="N220" s="3640"/>
      <c r="O220" s="3640"/>
      <c r="P220" s="3640"/>
      <c r="Q220" s="3640"/>
      <c r="R220" s="3640"/>
      <c r="S220" s="3640"/>
      <c r="T220" s="3640"/>
      <c r="U220" s="3640"/>
      <c r="V220" s="3640"/>
      <c r="W220" s="3640"/>
      <c r="X220" s="3640"/>
      <c r="Y220" s="3640"/>
      <c r="Z220" s="3640"/>
      <c r="AA220" s="3640"/>
      <c r="AB220" s="3640"/>
      <c r="AC220" s="3640"/>
      <c r="AD220" s="3640"/>
      <c r="AE220" s="3640"/>
      <c r="AF220" s="3640"/>
      <c r="AG220" s="3667"/>
      <c r="AH220" s="1351" t="s">
        <v>821</v>
      </c>
      <c r="AI220" s="1352">
        <f>COUNT(C218:AG218)-AI219</f>
        <v>0</v>
      </c>
      <c r="AL220" s="1373"/>
    </row>
    <row r="221" spans="2:38" s="1350" customFormat="1" ht="13.5" customHeight="1">
      <c r="B221" s="3644"/>
      <c r="C221" s="3645"/>
      <c r="D221" s="3640"/>
      <c r="E221" s="3640"/>
      <c r="F221" s="3640"/>
      <c r="G221" s="3640"/>
      <c r="H221" s="3640"/>
      <c r="I221" s="3640"/>
      <c r="J221" s="3640"/>
      <c r="K221" s="3640"/>
      <c r="L221" s="3640"/>
      <c r="M221" s="3640"/>
      <c r="N221" s="3640"/>
      <c r="O221" s="3640"/>
      <c r="P221" s="3640"/>
      <c r="Q221" s="3640"/>
      <c r="R221" s="3640"/>
      <c r="S221" s="3640"/>
      <c r="T221" s="3640"/>
      <c r="U221" s="3640"/>
      <c r="V221" s="3640"/>
      <c r="W221" s="3640"/>
      <c r="X221" s="3640"/>
      <c r="Y221" s="3640"/>
      <c r="Z221" s="3640"/>
      <c r="AA221" s="3640"/>
      <c r="AB221" s="3640"/>
      <c r="AC221" s="3640"/>
      <c r="AD221" s="3640"/>
      <c r="AE221" s="3640"/>
      <c r="AF221" s="3640"/>
      <c r="AG221" s="3667"/>
      <c r="AH221" s="1351" t="s">
        <v>822</v>
      </c>
      <c r="AI221" s="1352">
        <f>+COUNTIF(C222:AG223,"休")</f>
        <v>0</v>
      </c>
      <c r="AJ221" s="1353" t="e">
        <f>IF(AI222&gt;0.285,"",IF(AI221&lt;AI218,"←計画日数が足りません",""))</f>
        <v>#DIV/0!</v>
      </c>
      <c r="AL221" s="1373"/>
    </row>
    <row r="222" spans="2:38" s="1350" customFormat="1" ht="13.5" customHeight="1">
      <c r="B222" s="3668" t="s">
        <v>815</v>
      </c>
      <c r="C222" s="3669"/>
      <c r="D222" s="3666"/>
      <c r="E222" s="3666"/>
      <c r="F222" s="3666"/>
      <c r="G222" s="3666"/>
      <c r="H222" s="3666"/>
      <c r="I222" s="3666"/>
      <c r="J222" s="3666"/>
      <c r="K222" s="3666"/>
      <c r="L222" s="3666"/>
      <c r="M222" s="3666"/>
      <c r="N222" s="3666"/>
      <c r="O222" s="3666"/>
      <c r="P222" s="3666"/>
      <c r="Q222" s="3666"/>
      <c r="R222" s="3666"/>
      <c r="S222" s="3666"/>
      <c r="T222" s="3666"/>
      <c r="U222" s="3666"/>
      <c r="V222" s="3666"/>
      <c r="W222" s="3666"/>
      <c r="X222" s="3666"/>
      <c r="Y222" s="3666"/>
      <c r="Z222" s="3666"/>
      <c r="AA222" s="3666"/>
      <c r="AB222" s="3666"/>
      <c r="AC222" s="3666"/>
      <c r="AD222" s="3666"/>
      <c r="AE222" s="3666"/>
      <c r="AF222" s="3666"/>
      <c r="AG222" s="3672"/>
      <c r="AH222" s="1351" t="s">
        <v>823</v>
      </c>
      <c r="AI222" s="1354" t="e">
        <f>+AI221/AI220</f>
        <v>#DIV/0!</v>
      </c>
      <c r="AL222" s="1373"/>
    </row>
    <row r="223" spans="2:38" s="1350" customFormat="1">
      <c r="B223" s="3668"/>
      <c r="C223" s="3669"/>
      <c r="D223" s="3666"/>
      <c r="E223" s="3666"/>
      <c r="F223" s="3666"/>
      <c r="G223" s="3666"/>
      <c r="H223" s="3666"/>
      <c r="I223" s="3666"/>
      <c r="J223" s="3666"/>
      <c r="K223" s="3666"/>
      <c r="L223" s="3666"/>
      <c r="M223" s="3666"/>
      <c r="N223" s="3666"/>
      <c r="O223" s="3666"/>
      <c r="P223" s="3666"/>
      <c r="Q223" s="3666"/>
      <c r="R223" s="3666"/>
      <c r="S223" s="3666"/>
      <c r="T223" s="3666"/>
      <c r="U223" s="3666"/>
      <c r="V223" s="3666"/>
      <c r="W223" s="3666"/>
      <c r="X223" s="3666"/>
      <c r="Y223" s="3666"/>
      <c r="Z223" s="3666"/>
      <c r="AA223" s="3666"/>
      <c r="AB223" s="3666"/>
      <c r="AC223" s="3666"/>
      <c r="AD223" s="3666"/>
      <c r="AE223" s="3666"/>
      <c r="AF223" s="3666"/>
      <c r="AG223" s="3672"/>
      <c r="AH223" s="1351" t="s">
        <v>812</v>
      </c>
      <c r="AI223" s="1352">
        <f>+COUNTA(C224:AG225)</f>
        <v>0</v>
      </c>
      <c r="AL223" s="1373"/>
    </row>
    <row r="224" spans="2:38" s="1350" customFormat="1">
      <c r="B224" s="3673" t="s">
        <v>817</v>
      </c>
      <c r="C224" s="3675"/>
      <c r="D224" s="3670"/>
      <c r="E224" s="3670"/>
      <c r="F224" s="3670"/>
      <c r="G224" s="3670"/>
      <c r="H224" s="3670"/>
      <c r="I224" s="3670"/>
      <c r="J224" s="3670"/>
      <c r="K224" s="3670"/>
      <c r="L224" s="3670"/>
      <c r="M224" s="3670"/>
      <c r="N224" s="3670"/>
      <c r="O224" s="3670"/>
      <c r="P224" s="3670"/>
      <c r="Q224" s="3670"/>
      <c r="R224" s="3670"/>
      <c r="S224" s="3670"/>
      <c r="T224" s="3670"/>
      <c r="U224" s="3670"/>
      <c r="V224" s="3670"/>
      <c r="W224" s="3670"/>
      <c r="X224" s="3670"/>
      <c r="Y224" s="3670"/>
      <c r="Z224" s="3670"/>
      <c r="AA224" s="3670"/>
      <c r="AB224" s="3670"/>
      <c r="AC224" s="3670"/>
      <c r="AD224" s="3670"/>
      <c r="AE224" s="3670"/>
      <c r="AF224" s="3670"/>
      <c r="AG224" s="3677"/>
      <c r="AH224" s="1355" t="s">
        <v>824</v>
      </c>
      <c r="AI224" s="1356" t="e">
        <f>+AI223/AI220</f>
        <v>#DIV/0!</v>
      </c>
      <c r="AL224" s="1338">
        <f>+COUNTIF(C222:AG223,"休")</f>
        <v>0</v>
      </c>
    </row>
    <row r="225" spans="2:38" s="1350" customFormat="1">
      <c r="B225" s="3674"/>
      <c r="C225" s="3676"/>
      <c r="D225" s="3671"/>
      <c r="E225" s="3671"/>
      <c r="F225" s="3671"/>
      <c r="G225" s="3671"/>
      <c r="H225" s="3671"/>
      <c r="I225" s="3671"/>
      <c r="J225" s="3671"/>
      <c r="K225" s="3671"/>
      <c r="L225" s="3671"/>
      <c r="M225" s="3671"/>
      <c r="N225" s="3671"/>
      <c r="O225" s="3671"/>
      <c r="P225" s="3671"/>
      <c r="Q225" s="3671"/>
      <c r="R225" s="3671"/>
      <c r="S225" s="3671"/>
      <c r="T225" s="3671"/>
      <c r="U225" s="3671"/>
      <c r="V225" s="3671"/>
      <c r="W225" s="3671"/>
      <c r="X225" s="3671"/>
      <c r="Y225" s="3671"/>
      <c r="Z225" s="3671"/>
      <c r="AA225" s="3671"/>
      <c r="AB225" s="3671"/>
      <c r="AC225" s="3671"/>
      <c r="AD225" s="3671"/>
      <c r="AE225" s="3671"/>
      <c r="AF225" s="3671"/>
      <c r="AG225" s="3678"/>
      <c r="AH225" s="1357" t="s">
        <v>1952</v>
      </c>
      <c r="AI225" s="1358" t="str">
        <f>IF(7&gt;AI220,"対象外",IF(AI223&gt;=AI218,"OK","NG"))</f>
        <v>対象外</v>
      </c>
      <c r="AJ225" s="1353" t="str">
        <f>IF(AI225="対象外","←７日間に満たない期間は達成判定の対象外",IF(AI225="NG","←月単位未達成","←月単位達成"))</f>
        <v>←７日間に満たない期間は達成判定の対象外</v>
      </c>
      <c r="AL225" s="1359" t="str">
        <f>IF(7&gt;AI220,"対象外",IF(AL224&gt;=AI218,"OK","NG"))</f>
        <v>対象外</v>
      </c>
    </row>
    <row r="226" spans="2:38" hidden="1">
      <c r="B226" s="1360" t="s">
        <v>2106</v>
      </c>
      <c r="C226" s="1361" t="e">
        <f t="shared" ref="C226:AG226" si="94">IF(AND(DAY(C218)&gt;=22,DAY(C218)&lt;=28,C219="土"),1,0)</f>
        <v>#VALUE!</v>
      </c>
      <c r="D226" s="1361" t="e">
        <f t="shared" si="94"/>
        <v>#VALUE!</v>
      </c>
      <c r="E226" s="1361" t="e">
        <f t="shared" si="94"/>
        <v>#VALUE!</v>
      </c>
      <c r="F226" s="1361" t="e">
        <f t="shared" si="94"/>
        <v>#VALUE!</v>
      </c>
      <c r="G226" s="1361" t="e">
        <f t="shared" si="94"/>
        <v>#VALUE!</v>
      </c>
      <c r="H226" s="1361" t="e">
        <f t="shared" si="94"/>
        <v>#VALUE!</v>
      </c>
      <c r="I226" s="1361" t="e">
        <f t="shared" si="94"/>
        <v>#VALUE!</v>
      </c>
      <c r="J226" s="1361" t="e">
        <f t="shared" si="94"/>
        <v>#VALUE!</v>
      </c>
      <c r="K226" s="1361" t="e">
        <f t="shared" si="94"/>
        <v>#VALUE!</v>
      </c>
      <c r="L226" s="1361" t="e">
        <f t="shared" si="94"/>
        <v>#VALUE!</v>
      </c>
      <c r="M226" s="1361" t="e">
        <f t="shared" si="94"/>
        <v>#VALUE!</v>
      </c>
      <c r="N226" s="1361" t="e">
        <f t="shared" si="94"/>
        <v>#VALUE!</v>
      </c>
      <c r="O226" s="1361" t="e">
        <f t="shared" si="94"/>
        <v>#VALUE!</v>
      </c>
      <c r="P226" s="1361" t="e">
        <f t="shared" si="94"/>
        <v>#VALUE!</v>
      </c>
      <c r="Q226" s="1361" t="e">
        <f t="shared" si="94"/>
        <v>#VALUE!</v>
      </c>
      <c r="R226" s="1361" t="e">
        <f t="shared" si="94"/>
        <v>#VALUE!</v>
      </c>
      <c r="S226" s="1361" t="e">
        <f t="shared" si="94"/>
        <v>#VALUE!</v>
      </c>
      <c r="T226" s="1361" t="e">
        <f t="shared" si="94"/>
        <v>#VALUE!</v>
      </c>
      <c r="U226" s="1361" t="e">
        <f t="shared" si="94"/>
        <v>#VALUE!</v>
      </c>
      <c r="V226" s="1361" t="e">
        <f t="shared" si="94"/>
        <v>#VALUE!</v>
      </c>
      <c r="W226" s="1361" t="e">
        <f t="shared" si="94"/>
        <v>#VALUE!</v>
      </c>
      <c r="X226" s="1361" t="e">
        <f t="shared" si="94"/>
        <v>#VALUE!</v>
      </c>
      <c r="Y226" s="1361" t="e">
        <f t="shared" si="94"/>
        <v>#VALUE!</v>
      </c>
      <c r="Z226" s="1361" t="e">
        <f t="shared" si="94"/>
        <v>#VALUE!</v>
      </c>
      <c r="AA226" s="1361" t="e">
        <f t="shared" si="94"/>
        <v>#VALUE!</v>
      </c>
      <c r="AB226" s="1361" t="e">
        <f t="shared" si="94"/>
        <v>#VALUE!</v>
      </c>
      <c r="AC226" s="1361" t="e">
        <f t="shared" si="94"/>
        <v>#VALUE!</v>
      </c>
      <c r="AD226" s="1361" t="e">
        <f t="shared" si="94"/>
        <v>#VALUE!</v>
      </c>
      <c r="AE226" s="1361" t="e">
        <f t="shared" si="94"/>
        <v>#VALUE!</v>
      </c>
      <c r="AF226" s="1361" t="e">
        <f t="shared" si="94"/>
        <v>#VALUE!</v>
      </c>
      <c r="AG226" s="1361" t="e">
        <f t="shared" si="94"/>
        <v>#VALUE!</v>
      </c>
      <c r="AH226" s="1362" t="s">
        <v>1980</v>
      </c>
      <c r="AI226" s="1363">
        <f>_xlfn.AGGREGATE(9,6,C226:AG226)</f>
        <v>0</v>
      </c>
      <c r="AJ226" s="1353"/>
    </row>
    <row r="227" spans="2:38" hidden="1">
      <c r="B227" s="1360" t="s">
        <v>2107</v>
      </c>
      <c r="C227" s="1364" t="e">
        <f t="shared" ref="C227:AG227" si="95">IF(AND(DAY(C218)&gt;=22,DAY(C218)&lt;=28,C219="土",OR(C224="休",C224="雨")),1,0)</f>
        <v>#VALUE!</v>
      </c>
      <c r="D227" s="1364" t="e">
        <f t="shared" si="95"/>
        <v>#VALUE!</v>
      </c>
      <c r="E227" s="1364" t="e">
        <f t="shared" si="95"/>
        <v>#VALUE!</v>
      </c>
      <c r="F227" s="1364" t="e">
        <f t="shared" si="95"/>
        <v>#VALUE!</v>
      </c>
      <c r="G227" s="1364" t="e">
        <f t="shared" si="95"/>
        <v>#VALUE!</v>
      </c>
      <c r="H227" s="1364" t="e">
        <f t="shared" si="95"/>
        <v>#VALUE!</v>
      </c>
      <c r="I227" s="1364" t="e">
        <f t="shared" si="95"/>
        <v>#VALUE!</v>
      </c>
      <c r="J227" s="1364" t="e">
        <f t="shared" si="95"/>
        <v>#VALUE!</v>
      </c>
      <c r="K227" s="1364" t="e">
        <f t="shared" si="95"/>
        <v>#VALUE!</v>
      </c>
      <c r="L227" s="1364" t="e">
        <f t="shared" si="95"/>
        <v>#VALUE!</v>
      </c>
      <c r="M227" s="1364" t="e">
        <f t="shared" si="95"/>
        <v>#VALUE!</v>
      </c>
      <c r="N227" s="1364" t="e">
        <f t="shared" si="95"/>
        <v>#VALUE!</v>
      </c>
      <c r="O227" s="1364" t="e">
        <f t="shared" si="95"/>
        <v>#VALUE!</v>
      </c>
      <c r="P227" s="1364" t="e">
        <f t="shared" si="95"/>
        <v>#VALUE!</v>
      </c>
      <c r="Q227" s="1364" t="e">
        <f t="shared" si="95"/>
        <v>#VALUE!</v>
      </c>
      <c r="R227" s="1364" t="e">
        <f t="shared" si="95"/>
        <v>#VALUE!</v>
      </c>
      <c r="S227" s="1364" t="e">
        <f t="shared" si="95"/>
        <v>#VALUE!</v>
      </c>
      <c r="T227" s="1364" t="e">
        <f t="shared" si="95"/>
        <v>#VALUE!</v>
      </c>
      <c r="U227" s="1364" t="e">
        <f t="shared" si="95"/>
        <v>#VALUE!</v>
      </c>
      <c r="V227" s="1364" t="e">
        <f t="shared" si="95"/>
        <v>#VALUE!</v>
      </c>
      <c r="W227" s="1364" t="e">
        <f t="shared" si="95"/>
        <v>#VALUE!</v>
      </c>
      <c r="X227" s="1364" t="e">
        <f t="shared" si="95"/>
        <v>#VALUE!</v>
      </c>
      <c r="Y227" s="1364" t="e">
        <f t="shared" si="95"/>
        <v>#VALUE!</v>
      </c>
      <c r="Z227" s="1364" t="e">
        <f t="shared" si="95"/>
        <v>#VALUE!</v>
      </c>
      <c r="AA227" s="1364" t="e">
        <f t="shared" si="95"/>
        <v>#VALUE!</v>
      </c>
      <c r="AB227" s="1364" t="e">
        <f t="shared" si="95"/>
        <v>#VALUE!</v>
      </c>
      <c r="AC227" s="1364" t="e">
        <f t="shared" si="95"/>
        <v>#VALUE!</v>
      </c>
      <c r="AD227" s="1364" t="e">
        <f t="shared" si="95"/>
        <v>#VALUE!</v>
      </c>
      <c r="AE227" s="1364" t="e">
        <f t="shared" si="95"/>
        <v>#VALUE!</v>
      </c>
      <c r="AF227" s="1364" t="e">
        <f t="shared" si="95"/>
        <v>#VALUE!</v>
      </c>
      <c r="AG227" s="1364" t="e">
        <f t="shared" si="95"/>
        <v>#VALUE!</v>
      </c>
      <c r="AH227" s="1365" t="s">
        <v>1981</v>
      </c>
      <c r="AI227" s="1363">
        <f>_xlfn.AGGREGATE(9,6,C227:AG227)</f>
        <v>0</v>
      </c>
      <c r="AJ227" s="1353"/>
    </row>
    <row r="228" spans="2:38" hidden="1">
      <c r="B228" s="1360" t="s">
        <v>2108</v>
      </c>
      <c r="C228" s="1361" t="e">
        <f>IF(AND(DAY(C218)&gt;=8,DAY(C218)&lt;=14,C219="土"),1,0)</f>
        <v>#VALUE!</v>
      </c>
      <c r="D228" s="1361" t="e">
        <f>IF(AND(DAY(D218)&gt;=8,DAY(D218)&lt;=14,D219="土"),1,0)</f>
        <v>#VALUE!</v>
      </c>
      <c r="E228" s="1361" t="e">
        <f t="shared" ref="E228:AG228" si="96">IF(AND(DAY(E218)&gt;=8,DAY(E218)&lt;=14,E219="土"),1,0)</f>
        <v>#VALUE!</v>
      </c>
      <c r="F228" s="1361" t="e">
        <f>IF(AND(DAY(F218)&gt;=8,DAY(F218)&lt;=14,F219="土"),1,0)</f>
        <v>#VALUE!</v>
      </c>
      <c r="G228" s="1361" t="e">
        <f>IF(AND(DAY(G218)&gt;=8,DAY(G218)&lt;=14,G219="土"),1,0)</f>
        <v>#VALUE!</v>
      </c>
      <c r="H228" s="1361" t="e">
        <f t="shared" si="96"/>
        <v>#VALUE!</v>
      </c>
      <c r="I228" s="1361" t="e">
        <f t="shared" si="96"/>
        <v>#VALUE!</v>
      </c>
      <c r="J228" s="1361" t="e">
        <f t="shared" si="96"/>
        <v>#VALUE!</v>
      </c>
      <c r="K228" s="1361" t="e">
        <f t="shared" si="96"/>
        <v>#VALUE!</v>
      </c>
      <c r="L228" s="1361" t="e">
        <f t="shared" si="96"/>
        <v>#VALUE!</v>
      </c>
      <c r="M228" s="1361" t="e">
        <f t="shared" si="96"/>
        <v>#VALUE!</v>
      </c>
      <c r="N228" s="1361" t="e">
        <f t="shared" si="96"/>
        <v>#VALUE!</v>
      </c>
      <c r="O228" s="1361" t="e">
        <f t="shared" si="96"/>
        <v>#VALUE!</v>
      </c>
      <c r="P228" s="1361" t="e">
        <f t="shared" si="96"/>
        <v>#VALUE!</v>
      </c>
      <c r="Q228" s="1361" t="e">
        <f t="shared" si="96"/>
        <v>#VALUE!</v>
      </c>
      <c r="R228" s="1361" t="e">
        <f t="shared" si="96"/>
        <v>#VALUE!</v>
      </c>
      <c r="S228" s="1361" t="e">
        <f t="shared" si="96"/>
        <v>#VALUE!</v>
      </c>
      <c r="T228" s="1361" t="e">
        <f t="shared" si="96"/>
        <v>#VALUE!</v>
      </c>
      <c r="U228" s="1361" t="e">
        <f t="shared" si="96"/>
        <v>#VALUE!</v>
      </c>
      <c r="V228" s="1361" t="e">
        <f t="shared" si="96"/>
        <v>#VALUE!</v>
      </c>
      <c r="W228" s="1361" t="e">
        <f t="shared" si="96"/>
        <v>#VALUE!</v>
      </c>
      <c r="X228" s="1361" t="e">
        <f t="shared" si="96"/>
        <v>#VALUE!</v>
      </c>
      <c r="Y228" s="1361" t="e">
        <f t="shared" si="96"/>
        <v>#VALUE!</v>
      </c>
      <c r="Z228" s="1361" t="e">
        <f t="shared" si="96"/>
        <v>#VALUE!</v>
      </c>
      <c r="AA228" s="1361" t="e">
        <f t="shared" si="96"/>
        <v>#VALUE!</v>
      </c>
      <c r="AB228" s="1361" t="e">
        <f t="shared" si="96"/>
        <v>#VALUE!</v>
      </c>
      <c r="AC228" s="1361" t="e">
        <f t="shared" si="96"/>
        <v>#VALUE!</v>
      </c>
      <c r="AD228" s="1361" t="e">
        <f t="shared" si="96"/>
        <v>#VALUE!</v>
      </c>
      <c r="AE228" s="1361" t="e">
        <f t="shared" si="96"/>
        <v>#VALUE!</v>
      </c>
      <c r="AF228" s="1361" t="e">
        <f t="shared" si="96"/>
        <v>#VALUE!</v>
      </c>
      <c r="AG228" s="1361" t="e">
        <f t="shared" si="96"/>
        <v>#VALUE!</v>
      </c>
      <c r="AH228" s="1362" t="s">
        <v>1980</v>
      </c>
      <c r="AI228" s="1363">
        <f>_xlfn.AGGREGATE(9,6,C228:AG228)</f>
        <v>0</v>
      </c>
      <c r="AJ228" s="1353"/>
    </row>
    <row r="229" spans="2:38" hidden="1">
      <c r="B229" s="1360" t="s">
        <v>2109</v>
      </c>
      <c r="C229" s="1364" t="e">
        <f>IF(AND(DAY(C218)&gt;=8,DAY(C218)&lt;=14,C219="土",OR(C224="休",C224="雨")),1,0)</f>
        <v>#VALUE!</v>
      </c>
      <c r="D229" s="1364" t="e">
        <f>IF(AND(DAY(D218)&gt;=8,DAY(D218)&lt;=14,D219="土",OR(D224="休",D224="雨")),1,0)</f>
        <v>#VALUE!</v>
      </c>
      <c r="E229" s="1364" t="e">
        <f t="shared" ref="E229:AG229" si="97">IF(AND(DAY(E218)&gt;=8,DAY(E218)&lt;=14,E219="土",OR(E224="休",E224="雨")),1,0)</f>
        <v>#VALUE!</v>
      </c>
      <c r="F229" s="1364" t="e">
        <f>IF(AND(DAY(F218)&gt;=8,DAY(F218)&lt;=14,F219="土",OR(F224="休",F224="雨")),1,0)</f>
        <v>#VALUE!</v>
      </c>
      <c r="G229" s="1364" t="e">
        <f>IF(AND(DAY(G218)&gt;=8,DAY(G218)&lt;=14,G219="土",OR(G224="休",G224="雨")),1,0)</f>
        <v>#VALUE!</v>
      </c>
      <c r="H229" s="1364" t="e">
        <f t="shared" si="97"/>
        <v>#VALUE!</v>
      </c>
      <c r="I229" s="1364" t="e">
        <f t="shared" si="97"/>
        <v>#VALUE!</v>
      </c>
      <c r="J229" s="1364" t="e">
        <f t="shared" si="97"/>
        <v>#VALUE!</v>
      </c>
      <c r="K229" s="1364" t="e">
        <f t="shared" si="97"/>
        <v>#VALUE!</v>
      </c>
      <c r="L229" s="1364" t="e">
        <f t="shared" si="97"/>
        <v>#VALUE!</v>
      </c>
      <c r="M229" s="1364" t="e">
        <f t="shared" si="97"/>
        <v>#VALUE!</v>
      </c>
      <c r="N229" s="1364" t="e">
        <f t="shared" si="97"/>
        <v>#VALUE!</v>
      </c>
      <c r="O229" s="1364" t="e">
        <f t="shared" si="97"/>
        <v>#VALUE!</v>
      </c>
      <c r="P229" s="1364" t="e">
        <f t="shared" si="97"/>
        <v>#VALUE!</v>
      </c>
      <c r="Q229" s="1364" t="e">
        <f t="shared" si="97"/>
        <v>#VALUE!</v>
      </c>
      <c r="R229" s="1364" t="e">
        <f t="shared" si="97"/>
        <v>#VALUE!</v>
      </c>
      <c r="S229" s="1364" t="e">
        <f t="shared" si="97"/>
        <v>#VALUE!</v>
      </c>
      <c r="T229" s="1364" t="e">
        <f t="shared" si="97"/>
        <v>#VALUE!</v>
      </c>
      <c r="U229" s="1364" t="e">
        <f t="shared" si="97"/>
        <v>#VALUE!</v>
      </c>
      <c r="V229" s="1364" t="e">
        <f t="shared" si="97"/>
        <v>#VALUE!</v>
      </c>
      <c r="W229" s="1364" t="e">
        <f t="shared" si="97"/>
        <v>#VALUE!</v>
      </c>
      <c r="X229" s="1364" t="e">
        <f t="shared" si="97"/>
        <v>#VALUE!</v>
      </c>
      <c r="Y229" s="1364" t="e">
        <f t="shared" si="97"/>
        <v>#VALUE!</v>
      </c>
      <c r="Z229" s="1364" t="e">
        <f t="shared" si="97"/>
        <v>#VALUE!</v>
      </c>
      <c r="AA229" s="1364" t="e">
        <f t="shared" si="97"/>
        <v>#VALUE!</v>
      </c>
      <c r="AB229" s="1364" t="e">
        <f t="shared" si="97"/>
        <v>#VALUE!</v>
      </c>
      <c r="AC229" s="1364" t="e">
        <f t="shared" si="97"/>
        <v>#VALUE!</v>
      </c>
      <c r="AD229" s="1364" t="e">
        <f t="shared" si="97"/>
        <v>#VALUE!</v>
      </c>
      <c r="AE229" s="1364" t="e">
        <f t="shared" si="97"/>
        <v>#VALUE!</v>
      </c>
      <c r="AF229" s="1364" t="e">
        <f t="shared" si="97"/>
        <v>#VALUE!</v>
      </c>
      <c r="AG229" s="1364" t="e">
        <f t="shared" si="97"/>
        <v>#VALUE!</v>
      </c>
      <c r="AH229" s="1365" t="s">
        <v>1981</v>
      </c>
      <c r="AI229" s="1363">
        <f>_xlfn.AGGREGATE(9,6,C229:AG229)</f>
        <v>0</v>
      </c>
      <c r="AJ229" s="1353"/>
    </row>
    <row r="230" spans="2:38" s="1350" customFormat="1">
      <c r="B230" s="1374"/>
      <c r="C230" s="1374"/>
      <c r="D230" s="1374"/>
      <c r="E230" s="1374"/>
      <c r="F230" s="1374"/>
      <c r="G230" s="1374"/>
      <c r="H230" s="1374"/>
      <c r="I230" s="1374"/>
      <c r="J230" s="1374"/>
      <c r="K230" s="1374"/>
      <c r="L230" s="1374"/>
      <c r="M230" s="1374"/>
      <c r="N230" s="1374"/>
      <c r="O230" s="1374"/>
      <c r="P230" s="1374"/>
      <c r="Q230" s="1374"/>
      <c r="R230" s="1374"/>
      <c r="S230" s="1374"/>
      <c r="T230" s="1374"/>
      <c r="U230" s="1374"/>
      <c r="V230" s="1374"/>
      <c r="W230" s="1374"/>
      <c r="X230" s="1374"/>
      <c r="Y230" s="1374"/>
      <c r="Z230" s="1374"/>
      <c r="AA230" s="1374"/>
      <c r="AB230" s="1374"/>
      <c r="AC230" s="1374"/>
      <c r="AD230" s="1374"/>
      <c r="AE230" s="1374"/>
      <c r="AF230" s="1374"/>
      <c r="AG230" s="1374"/>
      <c r="AI230" s="1374"/>
      <c r="AL230" s="1373"/>
    </row>
    <row r="231" spans="2:38" hidden="1">
      <c r="C231" s="1317" t="e">
        <f>YEAR(C234)</f>
        <v>#VALUE!</v>
      </c>
      <c r="D231" s="1317" t="e">
        <f>MONTH(C234)</f>
        <v>#VALUE!</v>
      </c>
    </row>
    <row r="232" spans="2:38">
      <c r="B232" s="1322" t="s">
        <v>1940</v>
      </c>
      <c r="C232" s="3679" t="e">
        <f>C234</f>
        <v>#VALUE!</v>
      </c>
      <c r="D232" s="3641"/>
      <c r="E232" s="3641"/>
      <c r="F232" s="3641"/>
      <c r="G232" s="3641"/>
      <c r="H232" s="3641"/>
      <c r="I232" s="3641"/>
      <c r="J232" s="3641"/>
      <c r="K232" s="3641"/>
      <c r="L232" s="3641"/>
      <c r="M232" s="3641"/>
      <c r="N232" s="3641"/>
      <c r="O232" s="3641"/>
      <c r="P232" s="3641"/>
      <c r="Q232" s="3641"/>
      <c r="R232" s="3641"/>
      <c r="S232" s="3641"/>
      <c r="T232" s="3641"/>
      <c r="U232" s="3641"/>
      <c r="V232" s="3641"/>
      <c r="W232" s="3641"/>
      <c r="X232" s="3641"/>
      <c r="Y232" s="3641"/>
      <c r="Z232" s="3641"/>
      <c r="AA232" s="3641"/>
      <c r="AB232" s="3641"/>
      <c r="AC232" s="3641"/>
      <c r="AD232" s="3641"/>
      <c r="AE232" s="3641"/>
      <c r="AF232" s="3641"/>
      <c r="AG232" s="3641"/>
      <c r="AH232" s="3641"/>
      <c r="AI232" s="3642"/>
    </row>
    <row r="233" spans="2:38" hidden="1">
      <c r="B233" s="1367"/>
      <c r="C233" s="1346" t="e">
        <f>DATE($C231,$D231,1)</f>
        <v>#VALUE!</v>
      </c>
      <c r="D233" s="1346" t="e">
        <f t="shared" ref="D233:AG233" si="98">C233+1</f>
        <v>#VALUE!</v>
      </c>
      <c r="E233" s="1346" t="e">
        <f t="shared" si="98"/>
        <v>#VALUE!</v>
      </c>
      <c r="F233" s="1346" t="e">
        <f t="shared" si="98"/>
        <v>#VALUE!</v>
      </c>
      <c r="G233" s="1346" t="e">
        <f t="shared" si="98"/>
        <v>#VALUE!</v>
      </c>
      <c r="H233" s="1346" t="e">
        <f t="shared" si="98"/>
        <v>#VALUE!</v>
      </c>
      <c r="I233" s="1346" t="e">
        <f t="shared" si="98"/>
        <v>#VALUE!</v>
      </c>
      <c r="J233" s="1346" t="e">
        <f t="shared" si="98"/>
        <v>#VALUE!</v>
      </c>
      <c r="K233" s="1346" t="e">
        <f t="shared" si="98"/>
        <v>#VALUE!</v>
      </c>
      <c r="L233" s="1346" t="e">
        <f t="shared" si="98"/>
        <v>#VALUE!</v>
      </c>
      <c r="M233" s="1346" t="e">
        <f t="shared" si="98"/>
        <v>#VALUE!</v>
      </c>
      <c r="N233" s="1346" t="e">
        <f t="shared" si="98"/>
        <v>#VALUE!</v>
      </c>
      <c r="O233" s="1346" t="e">
        <f t="shared" si="98"/>
        <v>#VALUE!</v>
      </c>
      <c r="P233" s="1346" t="e">
        <f t="shared" si="98"/>
        <v>#VALUE!</v>
      </c>
      <c r="Q233" s="1346" t="e">
        <f t="shared" si="98"/>
        <v>#VALUE!</v>
      </c>
      <c r="R233" s="1346" t="e">
        <f t="shared" si="98"/>
        <v>#VALUE!</v>
      </c>
      <c r="S233" s="1346" t="e">
        <f t="shared" si="98"/>
        <v>#VALUE!</v>
      </c>
      <c r="T233" s="1346" t="e">
        <f t="shared" si="98"/>
        <v>#VALUE!</v>
      </c>
      <c r="U233" s="1346" t="e">
        <f t="shared" si="98"/>
        <v>#VALUE!</v>
      </c>
      <c r="V233" s="1346" t="e">
        <f t="shared" si="98"/>
        <v>#VALUE!</v>
      </c>
      <c r="W233" s="1346" t="e">
        <f t="shared" si="98"/>
        <v>#VALUE!</v>
      </c>
      <c r="X233" s="1346" t="e">
        <f t="shared" si="98"/>
        <v>#VALUE!</v>
      </c>
      <c r="Y233" s="1346" t="e">
        <f t="shared" si="98"/>
        <v>#VALUE!</v>
      </c>
      <c r="Z233" s="1346" t="e">
        <f t="shared" si="98"/>
        <v>#VALUE!</v>
      </c>
      <c r="AA233" s="1346" t="e">
        <f t="shared" si="98"/>
        <v>#VALUE!</v>
      </c>
      <c r="AB233" s="1346" t="e">
        <f t="shared" si="98"/>
        <v>#VALUE!</v>
      </c>
      <c r="AC233" s="1346" t="e">
        <f t="shared" si="98"/>
        <v>#VALUE!</v>
      </c>
      <c r="AD233" s="1346" t="e">
        <f t="shared" si="98"/>
        <v>#VALUE!</v>
      </c>
      <c r="AE233" s="1346" t="e">
        <f t="shared" si="98"/>
        <v>#VALUE!</v>
      </c>
      <c r="AF233" s="1346" t="e">
        <f t="shared" si="98"/>
        <v>#VALUE!</v>
      </c>
      <c r="AG233" s="1346" t="e">
        <f t="shared" si="98"/>
        <v>#VALUE!</v>
      </c>
      <c r="AH233" s="1368"/>
      <c r="AI233" s="1369"/>
    </row>
    <row r="234" spans="2:38">
      <c r="B234" s="1370" t="s">
        <v>1944</v>
      </c>
      <c r="C234" s="1371" t="e">
        <f>IF(EDATE(C217,1)&gt;$G$5,"",EDATE(C217,1))</f>
        <v>#VALUE!</v>
      </c>
      <c r="D234" s="1346" t="e">
        <f t="shared" ref="D234:AG234" si="99">IF(D233&gt;$G$5,"",IF(C234=EOMONTH(DATE($C231,$D231,1),0),"",IF(C234="","",C234+1)))</f>
        <v>#VALUE!</v>
      </c>
      <c r="E234" s="1346" t="e">
        <f t="shared" si="99"/>
        <v>#VALUE!</v>
      </c>
      <c r="F234" s="1346" t="e">
        <f t="shared" si="99"/>
        <v>#VALUE!</v>
      </c>
      <c r="G234" s="1346" t="e">
        <f t="shared" si="99"/>
        <v>#VALUE!</v>
      </c>
      <c r="H234" s="1346" t="e">
        <f t="shared" si="99"/>
        <v>#VALUE!</v>
      </c>
      <c r="I234" s="1346" t="e">
        <f t="shared" si="99"/>
        <v>#VALUE!</v>
      </c>
      <c r="J234" s="1346" t="e">
        <f t="shared" si="99"/>
        <v>#VALUE!</v>
      </c>
      <c r="K234" s="1346" t="e">
        <f t="shared" si="99"/>
        <v>#VALUE!</v>
      </c>
      <c r="L234" s="1346" t="e">
        <f t="shared" si="99"/>
        <v>#VALUE!</v>
      </c>
      <c r="M234" s="1346" t="e">
        <f t="shared" si="99"/>
        <v>#VALUE!</v>
      </c>
      <c r="N234" s="1346" t="e">
        <f t="shared" si="99"/>
        <v>#VALUE!</v>
      </c>
      <c r="O234" s="1346" t="e">
        <f t="shared" si="99"/>
        <v>#VALUE!</v>
      </c>
      <c r="P234" s="1346" t="e">
        <f t="shared" si="99"/>
        <v>#VALUE!</v>
      </c>
      <c r="Q234" s="1346" t="e">
        <f t="shared" si="99"/>
        <v>#VALUE!</v>
      </c>
      <c r="R234" s="1346" t="e">
        <f t="shared" si="99"/>
        <v>#VALUE!</v>
      </c>
      <c r="S234" s="1346" t="e">
        <f t="shared" si="99"/>
        <v>#VALUE!</v>
      </c>
      <c r="T234" s="1346" t="e">
        <f t="shared" si="99"/>
        <v>#VALUE!</v>
      </c>
      <c r="U234" s="1346" t="e">
        <f t="shared" si="99"/>
        <v>#VALUE!</v>
      </c>
      <c r="V234" s="1346" t="e">
        <f t="shared" si="99"/>
        <v>#VALUE!</v>
      </c>
      <c r="W234" s="1346" t="e">
        <f t="shared" si="99"/>
        <v>#VALUE!</v>
      </c>
      <c r="X234" s="1346" t="e">
        <f t="shared" si="99"/>
        <v>#VALUE!</v>
      </c>
      <c r="Y234" s="1346" t="e">
        <f t="shared" si="99"/>
        <v>#VALUE!</v>
      </c>
      <c r="Z234" s="1346" t="e">
        <f t="shared" si="99"/>
        <v>#VALUE!</v>
      </c>
      <c r="AA234" s="1346" t="e">
        <f t="shared" si="99"/>
        <v>#VALUE!</v>
      </c>
      <c r="AB234" s="1346" t="e">
        <f t="shared" si="99"/>
        <v>#VALUE!</v>
      </c>
      <c r="AC234" s="1346" t="e">
        <f t="shared" si="99"/>
        <v>#VALUE!</v>
      </c>
      <c r="AD234" s="1346" t="e">
        <f t="shared" si="99"/>
        <v>#VALUE!</v>
      </c>
      <c r="AE234" s="1346" t="e">
        <f t="shared" si="99"/>
        <v>#VALUE!</v>
      </c>
      <c r="AF234" s="1346" t="e">
        <f t="shared" si="99"/>
        <v>#VALUE!</v>
      </c>
      <c r="AG234" s="1346" t="e">
        <f t="shared" si="99"/>
        <v>#VALUE!</v>
      </c>
      <c r="AH234" s="1347" t="s">
        <v>1978</v>
      </c>
      <c r="AI234" s="1348">
        <f>+COUNTIFS(C235:AG235,"土",C236:AG236,"")+COUNTIFS(C235:AG235,"日",C236:AG236,"")</f>
        <v>0</v>
      </c>
    </row>
    <row r="235" spans="2:38" s="1350" customFormat="1">
      <c r="B235" s="1372" t="s">
        <v>820</v>
      </c>
      <c r="C235" s="1349" t="str">
        <f>IFERROR(TEXT(WEEKDAY(+C234),"aaa"),"")</f>
        <v/>
      </c>
      <c r="D235" s="1349" t="str">
        <f t="shared" ref="D235:AG235" si="100">IFERROR(TEXT(WEEKDAY(+D234),"aaa"),"")</f>
        <v/>
      </c>
      <c r="E235" s="1349" t="str">
        <f t="shared" si="100"/>
        <v/>
      </c>
      <c r="F235" s="1349" t="str">
        <f t="shared" si="100"/>
        <v/>
      </c>
      <c r="G235" s="1349" t="str">
        <f t="shared" si="100"/>
        <v/>
      </c>
      <c r="H235" s="1349" t="str">
        <f t="shared" si="100"/>
        <v/>
      </c>
      <c r="I235" s="1349" t="str">
        <f t="shared" si="100"/>
        <v/>
      </c>
      <c r="J235" s="1349" t="str">
        <f t="shared" si="100"/>
        <v/>
      </c>
      <c r="K235" s="1349" t="str">
        <f t="shared" si="100"/>
        <v/>
      </c>
      <c r="L235" s="1349" t="str">
        <f t="shared" si="100"/>
        <v/>
      </c>
      <c r="M235" s="1349" t="str">
        <f t="shared" si="100"/>
        <v/>
      </c>
      <c r="N235" s="1349" t="str">
        <f t="shared" si="100"/>
        <v/>
      </c>
      <c r="O235" s="1349" t="str">
        <f t="shared" si="100"/>
        <v/>
      </c>
      <c r="P235" s="1349" t="str">
        <f t="shared" si="100"/>
        <v/>
      </c>
      <c r="Q235" s="1349" t="str">
        <f t="shared" si="100"/>
        <v/>
      </c>
      <c r="R235" s="1349" t="str">
        <f t="shared" si="100"/>
        <v/>
      </c>
      <c r="S235" s="1349" t="str">
        <f t="shared" si="100"/>
        <v/>
      </c>
      <c r="T235" s="1349" t="str">
        <f t="shared" si="100"/>
        <v/>
      </c>
      <c r="U235" s="1349" t="str">
        <f t="shared" si="100"/>
        <v/>
      </c>
      <c r="V235" s="1349" t="str">
        <f t="shared" si="100"/>
        <v/>
      </c>
      <c r="W235" s="1349" t="str">
        <f t="shared" si="100"/>
        <v/>
      </c>
      <c r="X235" s="1349" t="str">
        <f t="shared" si="100"/>
        <v/>
      </c>
      <c r="Y235" s="1349" t="str">
        <f t="shared" si="100"/>
        <v/>
      </c>
      <c r="Z235" s="1349" t="str">
        <f t="shared" si="100"/>
        <v/>
      </c>
      <c r="AA235" s="1349" t="str">
        <f t="shared" si="100"/>
        <v/>
      </c>
      <c r="AB235" s="1349" t="str">
        <f t="shared" si="100"/>
        <v/>
      </c>
      <c r="AC235" s="1349" t="str">
        <f t="shared" si="100"/>
        <v/>
      </c>
      <c r="AD235" s="1349" t="str">
        <f t="shared" si="100"/>
        <v/>
      </c>
      <c r="AE235" s="1349" t="str">
        <f t="shared" si="100"/>
        <v/>
      </c>
      <c r="AF235" s="1349" t="str">
        <f t="shared" si="100"/>
        <v/>
      </c>
      <c r="AG235" s="1349" t="str">
        <f t="shared" si="100"/>
        <v/>
      </c>
      <c r="AH235" s="1347" t="s">
        <v>1979</v>
      </c>
      <c r="AI235" s="1348">
        <f>+COUNTIF(C236:AG236,"夏休")+COUNTIF(C236:AG236,"冬休")+COUNTIF(C236:AG236,"中止")</f>
        <v>0</v>
      </c>
      <c r="AL235" s="1373"/>
    </row>
    <row r="236" spans="2:38" s="1350" customFormat="1" ht="13.5" customHeight="1">
      <c r="B236" s="3643" t="s">
        <v>1948</v>
      </c>
      <c r="C236" s="3645"/>
      <c r="D236" s="3640"/>
      <c r="E236" s="3640"/>
      <c r="F236" s="3640"/>
      <c r="G236" s="3640"/>
      <c r="H236" s="3640"/>
      <c r="I236" s="3640"/>
      <c r="J236" s="3640"/>
      <c r="K236" s="3640"/>
      <c r="L236" s="3640"/>
      <c r="M236" s="3640"/>
      <c r="N236" s="3640"/>
      <c r="O236" s="3640"/>
      <c r="P236" s="3640"/>
      <c r="Q236" s="3640"/>
      <c r="R236" s="3640"/>
      <c r="S236" s="3640"/>
      <c r="T236" s="3640"/>
      <c r="U236" s="3640"/>
      <c r="V236" s="3640"/>
      <c r="W236" s="3640"/>
      <c r="X236" s="3640"/>
      <c r="Y236" s="3640"/>
      <c r="Z236" s="3640"/>
      <c r="AA236" s="3640"/>
      <c r="AB236" s="3640"/>
      <c r="AC236" s="3640"/>
      <c r="AD236" s="3640"/>
      <c r="AE236" s="3640"/>
      <c r="AF236" s="3640"/>
      <c r="AG236" s="3667"/>
      <c r="AH236" s="1351" t="s">
        <v>821</v>
      </c>
      <c r="AI236" s="1352">
        <f>COUNT(C234:AG234)-AI235</f>
        <v>0</v>
      </c>
      <c r="AL236" s="1373"/>
    </row>
    <row r="237" spans="2:38" s="1350" customFormat="1" ht="13.5" customHeight="1">
      <c r="B237" s="3644"/>
      <c r="C237" s="3645"/>
      <c r="D237" s="3640"/>
      <c r="E237" s="3640"/>
      <c r="F237" s="3640"/>
      <c r="G237" s="3640"/>
      <c r="H237" s="3640"/>
      <c r="I237" s="3640"/>
      <c r="J237" s="3640"/>
      <c r="K237" s="3640"/>
      <c r="L237" s="3640"/>
      <c r="M237" s="3640"/>
      <c r="N237" s="3640"/>
      <c r="O237" s="3640"/>
      <c r="P237" s="3640"/>
      <c r="Q237" s="3640"/>
      <c r="R237" s="3640"/>
      <c r="S237" s="3640"/>
      <c r="T237" s="3640"/>
      <c r="U237" s="3640"/>
      <c r="V237" s="3640"/>
      <c r="W237" s="3640"/>
      <c r="X237" s="3640"/>
      <c r="Y237" s="3640"/>
      <c r="Z237" s="3640"/>
      <c r="AA237" s="3640"/>
      <c r="AB237" s="3640"/>
      <c r="AC237" s="3640"/>
      <c r="AD237" s="3640"/>
      <c r="AE237" s="3640"/>
      <c r="AF237" s="3640"/>
      <c r="AG237" s="3667"/>
      <c r="AH237" s="1351" t="s">
        <v>822</v>
      </c>
      <c r="AI237" s="1352">
        <f>+COUNTIF(C238:AG239,"休")</f>
        <v>0</v>
      </c>
      <c r="AJ237" s="1353" t="e">
        <f>IF(AI238&gt;0.285,"",IF(AI237&lt;AI234,"←計画日数が足りません",""))</f>
        <v>#DIV/0!</v>
      </c>
      <c r="AL237" s="1373"/>
    </row>
    <row r="238" spans="2:38" s="1350" customFormat="1" ht="13.5" customHeight="1">
      <c r="B238" s="3668" t="s">
        <v>815</v>
      </c>
      <c r="C238" s="3669"/>
      <c r="D238" s="3666"/>
      <c r="E238" s="3666"/>
      <c r="F238" s="3666"/>
      <c r="G238" s="3666"/>
      <c r="H238" s="3666"/>
      <c r="I238" s="3666"/>
      <c r="J238" s="3666"/>
      <c r="K238" s="3666"/>
      <c r="L238" s="3666"/>
      <c r="M238" s="3666"/>
      <c r="N238" s="3666"/>
      <c r="O238" s="3666"/>
      <c r="P238" s="3666"/>
      <c r="Q238" s="3666"/>
      <c r="R238" s="3666"/>
      <c r="S238" s="3666"/>
      <c r="T238" s="3666"/>
      <c r="U238" s="3666"/>
      <c r="V238" s="3666"/>
      <c r="W238" s="3666"/>
      <c r="X238" s="3666"/>
      <c r="Y238" s="3666"/>
      <c r="Z238" s="3666"/>
      <c r="AA238" s="3666"/>
      <c r="AB238" s="3666"/>
      <c r="AC238" s="3666"/>
      <c r="AD238" s="3666"/>
      <c r="AE238" s="3666"/>
      <c r="AF238" s="3666"/>
      <c r="AG238" s="3672"/>
      <c r="AH238" s="1351" t="s">
        <v>823</v>
      </c>
      <c r="AI238" s="1354" t="e">
        <f>+AI237/AI236</f>
        <v>#DIV/0!</v>
      </c>
      <c r="AL238" s="1373"/>
    </row>
    <row r="239" spans="2:38" s="1350" customFormat="1">
      <c r="B239" s="3668"/>
      <c r="C239" s="3669"/>
      <c r="D239" s="3666"/>
      <c r="E239" s="3666"/>
      <c r="F239" s="3666"/>
      <c r="G239" s="3666"/>
      <c r="H239" s="3666"/>
      <c r="I239" s="3666"/>
      <c r="J239" s="3666"/>
      <c r="K239" s="3666"/>
      <c r="L239" s="3666"/>
      <c r="M239" s="3666"/>
      <c r="N239" s="3666"/>
      <c r="O239" s="3666"/>
      <c r="P239" s="3666"/>
      <c r="Q239" s="3666"/>
      <c r="R239" s="3666"/>
      <c r="S239" s="3666"/>
      <c r="T239" s="3666"/>
      <c r="U239" s="3666"/>
      <c r="V239" s="3666"/>
      <c r="W239" s="3666"/>
      <c r="X239" s="3666"/>
      <c r="Y239" s="3666"/>
      <c r="Z239" s="3666"/>
      <c r="AA239" s="3666"/>
      <c r="AB239" s="3666"/>
      <c r="AC239" s="3666"/>
      <c r="AD239" s="3666"/>
      <c r="AE239" s="3666"/>
      <c r="AF239" s="3666"/>
      <c r="AG239" s="3672"/>
      <c r="AH239" s="1351" t="s">
        <v>812</v>
      </c>
      <c r="AI239" s="1352">
        <f>+COUNTA(C240:AG241)</f>
        <v>0</v>
      </c>
      <c r="AL239" s="1373"/>
    </row>
    <row r="240" spans="2:38" s="1350" customFormat="1">
      <c r="B240" s="3673" t="s">
        <v>817</v>
      </c>
      <c r="C240" s="3675"/>
      <c r="D240" s="3670"/>
      <c r="E240" s="3670"/>
      <c r="F240" s="3670"/>
      <c r="G240" s="3670"/>
      <c r="H240" s="3670"/>
      <c r="I240" s="3670"/>
      <c r="J240" s="3670"/>
      <c r="K240" s="3670"/>
      <c r="L240" s="3670"/>
      <c r="M240" s="3670"/>
      <c r="N240" s="3670"/>
      <c r="O240" s="3670"/>
      <c r="P240" s="3670"/>
      <c r="Q240" s="3670"/>
      <c r="R240" s="3670"/>
      <c r="S240" s="3670"/>
      <c r="T240" s="3670"/>
      <c r="U240" s="3670"/>
      <c r="V240" s="3670"/>
      <c r="W240" s="3670"/>
      <c r="X240" s="3670"/>
      <c r="Y240" s="3670"/>
      <c r="Z240" s="3670"/>
      <c r="AA240" s="3670"/>
      <c r="AB240" s="3670"/>
      <c r="AC240" s="3670"/>
      <c r="AD240" s="3670"/>
      <c r="AE240" s="3670"/>
      <c r="AF240" s="3670"/>
      <c r="AG240" s="3677"/>
      <c r="AH240" s="1355" t="s">
        <v>824</v>
      </c>
      <c r="AI240" s="1356" t="e">
        <f>+AI239/AI236</f>
        <v>#DIV/0!</v>
      </c>
      <c r="AL240" s="1338">
        <f>+COUNTIF(C238:AG239,"休")</f>
        <v>0</v>
      </c>
    </row>
    <row r="241" spans="2:38" s="1350" customFormat="1">
      <c r="B241" s="3674"/>
      <c r="C241" s="3676"/>
      <c r="D241" s="3671"/>
      <c r="E241" s="3671"/>
      <c r="F241" s="3671"/>
      <c r="G241" s="3671"/>
      <c r="H241" s="3671"/>
      <c r="I241" s="3671"/>
      <c r="J241" s="3671"/>
      <c r="K241" s="3671"/>
      <c r="L241" s="3671"/>
      <c r="M241" s="3671"/>
      <c r="N241" s="3671"/>
      <c r="O241" s="3671"/>
      <c r="P241" s="3671"/>
      <c r="Q241" s="3671"/>
      <c r="R241" s="3671"/>
      <c r="S241" s="3671"/>
      <c r="T241" s="3671"/>
      <c r="U241" s="3671"/>
      <c r="V241" s="3671"/>
      <c r="W241" s="3671"/>
      <c r="X241" s="3671"/>
      <c r="Y241" s="3671"/>
      <c r="Z241" s="3671"/>
      <c r="AA241" s="3671"/>
      <c r="AB241" s="3671"/>
      <c r="AC241" s="3671"/>
      <c r="AD241" s="3671"/>
      <c r="AE241" s="3671"/>
      <c r="AF241" s="3671"/>
      <c r="AG241" s="3678"/>
      <c r="AH241" s="1357" t="s">
        <v>1952</v>
      </c>
      <c r="AI241" s="1358" t="str">
        <f>IF(7&gt;AI236,"対象外",IF(AI239&gt;=AI234,"OK","NG"))</f>
        <v>対象外</v>
      </c>
      <c r="AJ241" s="1353" t="str">
        <f>IF(AI241="対象外","←７日間に満たない期間は達成判定の対象外",IF(AI241="NG","←月単位未達成","←月単位達成"))</f>
        <v>←７日間に満たない期間は達成判定の対象外</v>
      </c>
      <c r="AL241" s="1359" t="str">
        <f>IF(7&gt;AI236,"対象外",IF(AL240&gt;=AI234,"OK","NG"))</f>
        <v>対象外</v>
      </c>
    </row>
    <row r="242" spans="2:38" hidden="1">
      <c r="B242" s="1360" t="s">
        <v>2106</v>
      </c>
      <c r="C242" s="1361" t="e">
        <f t="shared" ref="C242:AG242" si="101">IF(AND(DAY(C234)&gt;=22,DAY(C234)&lt;=28,C235="土"),1,0)</f>
        <v>#VALUE!</v>
      </c>
      <c r="D242" s="1361" t="e">
        <f t="shared" si="101"/>
        <v>#VALUE!</v>
      </c>
      <c r="E242" s="1361" t="e">
        <f t="shared" si="101"/>
        <v>#VALUE!</v>
      </c>
      <c r="F242" s="1361" t="e">
        <f t="shared" si="101"/>
        <v>#VALUE!</v>
      </c>
      <c r="G242" s="1361" t="e">
        <f t="shared" si="101"/>
        <v>#VALUE!</v>
      </c>
      <c r="H242" s="1361" t="e">
        <f t="shared" si="101"/>
        <v>#VALUE!</v>
      </c>
      <c r="I242" s="1361" t="e">
        <f t="shared" si="101"/>
        <v>#VALUE!</v>
      </c>
      <c r="J242" s="1361" t="e">
        <f t="shared" si="101"/>
        <v>#VALUE!</v>
      </c>
      <c r="K242" s="1361" t="e">
        <f t="shared" si="101"/>
        <v>#VALUE!</v>
      </c>
      <c r="L242" s="1361" t="e">
        <f t="shared" si="101"/>
        <v>#VALUE!</v>
      </c>
      <c r="M242" s="1361" t="e">
        <f t="shared" si="101"/>
        <v>#VALUE!</v>
      </c>
      <c r="N242" s="1361" t="e">
        <f t="shared" si="101"/>
        <v>#VALUE!</v>
      </c>
      <c r="O242" s="1361" t="e">
        <f t="shared" si="101"/>
        <v>#VALUE!</v>
      </c>
      <c r="P242" s="1361" t="e">
        <f t="shared" si="101"/>
        <v>#VALUE!</v>
      </c>
      <c r="Q242" s="1361" t="e">
        <f t="shared" si="101"/>
        <v>#VALUE!</v>
      </c>
      <c r="R242" s="1361" t="e">
        <f t="shared" si="101"/>
        <v>#VALUE!</v>
      </c>
      <c r="S242" s="1361" t="e">
        <f t="shared" si="101"/>
        <v>#VALUE!</v>
      </c>
      <c r="T242" s="1361" t="e">
        <f t="shared" si="101"/>
        <v>#VALUE!</v>
      </c>
      <c r="U242" s="1361" t="e">
        <f t="shared" si="101"/>
        <v>#VALUE!</v>
      </c>
      <c r="V242" s="1361" t="e">
        <f t="shared" si="101"/>
        <v>#VALUE!</v>
      </c>
      <c r="W242" s="1361" t="e">
        <f t="shared" si="101"/>
        <v>#VALUE!</v>
      </c>
      <c r="X242" s="1361" t="e">
        <f t="shared" si="101"/>
        <v>#VALUE!</v>
      </c>
      <c r="Y242" s="1361" t="e">
        <f t="shared" si="101"/>
        <v>#VALUE!</v>
      </c>
      <c r="Z242" s="1361" t="e">
        <f t="shared" si="101"/>
        <v>#VALUE!</v>
      </c>
      <c r="AA242" s="1361" t="e">
        <f t="shared" si="101"/>
        <v>#VALUE!</v>
      </c>
      <c r="AB242" s="1361" t="e">
        <f t="shared" si="101"/>
        <v>#VALUE!</v>
      </c>
      <c r="AC242" s="1361" t="e">
        <f t="shared" si="101"/>
        <v>#VALUE!</v>
      </c>
      <c r="AD242" s="1361" t="e">
        <f t="shared" si="101"/>
        <v>#VALUE!</v>
      </c>
      <c r="AE242" s="1361" t="e">
        <f t="shared" si="101"/>
        <v>#VALUE!</v>
      </c>
      <c r="AF242" s="1361" t="e">
        <f t="shared" si="101"/>
        <v>#VALUE!</v>
      </c>
      <c r="AG242" s="1361" t="e">
        <f t="shared" si="101"/>
        <v>#VALUE!</v>
      </c>
      <c r="AH242" s="1362" t="s">
        <v>1980</v>
      </c>
      <c r="AI242" s="1363">
        <f>_xlfn.AGGREGATE(9,6,C242:AG242)</f>
        <v>0</v>
      </c>
      <c r="AJ242" s="1353"/>
    </row>
    <row r="243" spans="2:38" hidden="1">
      <c r="B243" s="1360" t="s">
        <v>2107</v>
      </c>
      <c r="C243" s="1364" t="e">
        <f t="shared" ref="C243:AG243" si="102">IF(AND(DAY(C234)&gt;=22,DAY(C234)&lt;=28,C235="土",OR(C240="休",C240="雨")),1,0)</f>
        <v>#VALUE!</v>
      </c>
      <c r="D243" s="1364" t="e">
        <f t="shared" si="102"/>
        <v>#VALUE!</v>
      </c>
      <c r="E243" s="1364" t="e">
        <f t="shared" si="102"/>
        <v>#VALUE!</v>
      </c>
      <c r="F243" s="1364" t="e">
        <f t="shared" si="102"/>
        <v>#VALUE!</v>
      </c>
      <c r="G243" s="1364" t="e">
        <f t="shared" si="102"/>
        <v>#VALUE!</v>
      </c>
      <c r="H243" s="1364" t="e">
        <f t="shared" si="102"/>
        <v>#VALUE!</v>
      </c>
      <c r="I243" s="1364" t="e">
        <f t="shared" si="102"/>
        <v>#VALUE!</v>
      </c>
      <c r="J243" s="1364" t="e">
        <f t="shared" si="102"/>
        <v>#VALUE!</v>
      </c>
      <c r="K243" s="1364" t="e">
        <f t="shared" si="102"/>
        <v>#VALUE!</v>
      </c>
      <c r="L243" s="1364" t="e">
        <f t="shared" si="102"/>
        <v>#VALUE!</v>
      </c>
      <c r="M243" s="1364" t="e">
        <f t="shared" si="102"/>
        <v>#VALUE!</v>
      </c>
      <c r="N243" s="1364" t="e">
        <f t="shared" si="102"/>
        <v>#VALUE!</v>
      </c>
      <c r="O243" s="1364" t="e">
        <f t="shared" si="102"/>
        <v>#VALUE!</v>
      </c>
      <c r="P243" s="1364" t="e">
        <f t="shared" si="102"/>
        <v>#VALUE!</v>
      </c>
      <c r="Q243" s="1364" t="e">
        <f t="shared" si="102"/>
        <v>#VALUE!</v>
      </c>
      <c r="R243" s="1364" t="e">
        <f t="shared" si="102"/>
        <v>#VALUE!</v>
      </c>
      <c r="S243" s="1364" t="e">
        <f t="shared" si="102"/>
        <v>#VALUE!</v>
      </c>
      <c r="T243" s="1364" t="e">
        <f t="shared" si="102"/>
        <v>#VALUE!</v>
      </c>
      <c r="U243" s="1364" t="e">
        <f t="shared" si="102"/>
        <v>#VALUE!</v>
      </c>
      <c r="V243" s="1364" t="e">
        <f t="shared" si="102"/>
        <v>#VALUE!</v>
      </c>
      <c r="W243" s="1364" t="e">
        <f t="shared" si="102"/>
        <v>#VALUE!</v>
      </c>
      <c r="X243" s="1364" t="e">
        <f t="shared" si="102"/>
        <v>#VALUE!</v>
      </c>
      <c r="Y243" s="1364" t="e">
        <f t="shared" si="102"/>
        <v>#VALUE!</v>
      </c>
      <c r="Z243" s="1364" t="e">
        <f t="shared" si="102"/>
        <v>#VALUE!</v>
      </c>
      <c r="AA243" s="1364" t="e">
        <f t="shared" si="102"/>
        <v>#VALUE!</v>
      </c>
      <c r="AB243" s="1364" t="e">
        <f t="shared" si="102"/>
        <v>#VALUE!</v>
      </c>
      <c r="AC243" s="1364" t="e">
        <f t="shared" si="102"/>
        <v>#VALUE!</v>
      </c>
      <c r="AD243" s="1364" t="e">
        <f t="shared" si="102"/>
        <v>#VALUE!</v>
      </c>
      <c r="AE243" s="1364" t="e">
        <f t="shared" si="102"/>
        <v>#VALUE!</v>
      </c>
      <c r="AF243" s="1364" t="e">
        <f t="shared" si="102"/>
        <v>#VALUE!</v>
      </c>
      <c r="AG243" s="1364" t="e">
        <f t="shared" si="102"/>
        <v>#VALUE!</v>
      </c>
      <c r="AH243" s="1365" t="s">
        <v>1981</v>
      </c>
      <c r="AI243" s="1363">
        <f>_xlfn.AGGREGATE(9,6,C243:AG243)</f>
        <v>0</v>
      </c>
      <c r="AJ243" s="1353"/>
    </row>
    <row r="244" spans="2:38" hidden="1">
      <c r="B244" s="1360" t="s">
        <v>2108</v>
      </c>
      <c r="C244" s="1361" t="e">
        <f>IF(AND(DAY(C234)&gt;=8,DAY(C234)&lt;=14,C235="土"),1,0)</f>
        <v>#VALUE!</v>
      </c>
      <c r="D244" s="1361" t="e">
        <f>IF(AND(DAY(D234)&gt;=8,DAY(D234)&lt;=14,D235="土"),1,0)</f>
        <v>#VALUE!</v>
      </c>
      <c r="E244" s="1361" t="e">
        <f t="shared" ref="E244" si="103">IF(AND(DAY(E234)&gt;=8,DAY(E234)&lt;=14,E235="土"),1,0)</f>
        <v>#VALUE!</v>
      </c>
      <c r="F244" s="1361" t="e">
        <f>IF(AND(DAY(F234)&gt;=8,DAY(F234)&lt;=14,F235="土"),1,0)</f>
        <v>#VALUE!</v>
      </c>
      <c r="G244" s="1361" t="e">
        <f>IF(AND(DAY(G234)&gt;=8,DAY(G234)&lt;=14,G235="土"),1,0)</f>
        <v>#VALUE!</v>
      </c>
      <c r="H244" s="1361" t="e">
        <f t="shared" ref="H244:AG244" si="104">IF(AND(DAY(H234)&gt;=8,DAY(H234)&lt;=14,H235="土"),1,0)</f>
        <v>#VALUE!</v>
      </c>
      <c r="I244" s="1361" t="e">
        <f t="shared" si="104"/>
        <v>#VALUE!</v>
      </c>
      <c r="J244" s="1361" t="e">
        <f t="shared" si="104"/>
        <v>#VALUE!</v>
      </c>
      <c r="K244" s="1361" t="e">
        <f t="shared" si="104"/>
        <v>#VALUE!</v>
      </c>
      <c r="L244" s="1361" t="e">
        <f t="shared" si="104"/>
        <v>#VALUE!</v>
      </c>
      <c r="M244" s="1361" t="e">
        <f t="shared" si="104"/>
        <v>#VALUE!</v>
      </c>
      <c r="N244" s="1361" t="e">
        <f t="shared" si="104"/>
        <v>#VALUE!</v>
      </c>
      <c r="O244" s="1361" t="e">
        <f t="shared" si="104"/>
        <v>#VALUE!</v>
      </c>
      <c r="P244" s="1361" t="e">
        <f t="shared" si="104"/>
        <v>#VALUE!</v>
      </c>
      <c r="Q244" s="1361" t="e">
        <f t="shared" si="104"/>
        <v>#VALUE!</v>
      </c>
      <c r="R244" s="1361" t="e">
        <f t="shared" si="104"/>
        <v>#VALUE!</v>
      </c>
      <c r="S244" s="1361" t="e">
        <f t="shared" si="104"/>
        <v>#VALUE!</v>
      </c>
      <c r="T244" s="1361" t="e">
        <f t="shared" si="104"/>
        <v>#VALUE!</v>
      </c>
      <c r="U244" s="1361" t="e">
        <f t="shared" si="104"/>
        <v>#VALUE!</v>
      </c>
      <c r="V244" s="1361" t="e">
        <f t="shared" si="104"/>
        <v>#VALUE!</v>
      </c>
      <c r="W244" s="1361" t="e">
        <f t="shared" si="104"/>
        <v>#VALUE!</v>
      </c>
      <c r="X244" s="1361" t="e">
        <f t="shared" si="104"/>
        <v>#VALUE!</v>
      </c>
      <c r="Y244" s="1361" t="e">
        <f t="shared" si="104"/>
        <v>#VALUE!</v>
      </c>
      <c r="Z244" s="1361" t="e">
        <f t="shared" si="104"/>
        <v>#VALUE!</v>
      </c>
      <c r="AA244" s="1361" t="e">
        <f t="shared" si="104"/>
        <v>#VALUE!</v>
      </c>
      <c r="AB244" s="1361" t="e">
        <f t="shared" si="104"/>
        <v>#VALUE!</v>
      </c>
      <c r="AC244" s="1361" t="e">
        <f t="shared" si="104"/>
        <v>#VALUE!</v>
      </c>
      <c r="AD244" s="1361" t="e">
        <f t="shared" si="104"/>
        <v>#VALUE!</v>
      </c>
      <c r="AE244" s="1361" t="e">
        <f t="shared" si="104"/>
        <v>#VALUE!</v>
      </c>
      <c r="AF244" s="1361" t="e">
        <f t="shared" si="104"/>
        <v>#VALUE!</v>
      </c>
      <c r="AG244" s="1361" t="e">
        <f t="shared" si="104"/>
        <v>#VALUE!</v>
      </c>
      <c r="AH244" s="1362" t="s">
        <v>1980</v>
      </c>
      <c r="AI244" s="1363">
        <f>_xlfn.AGGREGATE(9,6,C244:AG244)</f>
        <v>0</v>
      </c>
      <c r="AJ244" s="1353"/>
    </row>
    <row r="245" spans="2:38" hidden="1">
      <c r="B245" s="1360" t="s">
        <v>2109</v>
      </c>
      <c r="C245" s="1364" t="e">
        <f>IF(AND(DAY(C234)&gt;=8,DAY(C234)&lt;=14,C235="土",OR(C240="休",C240="雨")),1,0)</f>
        <v>#VALUE!</v>
      </c>
      <c r="D245" s="1364" t="e">
        <f>IF(AND(DAY(D234)&gt;=8,DAY(D234)&lt;=14,D235="土",OR(D240="休",D240="雨")),1,0)</f>
        <v>#VALUE!</v>
      </c>
      <c r="E245" s="1364" t="e">
        <f t="shared" ref="E245" si="105">IF(AND(DAY(E234)&gt;=8,DAY(E234)&lt;=14,E235="土",OR(E240="休",E240="雨")),1,0)</f>
        <v>#VALUE!</v>
      </c>
      <c r="F245" s="1364" t="e">
        <f>IF(AND(DAY(F234)&gt;=8,DAY(F234)&lt;=14,F235="土",OR(F240="休",F240="雨")),1,0)</f>
        <v>#VALUE!</v>
      </c>
      <c r="G245" s="1364" t="e">
        <f>IF(AND(DAY(G234)&gt;=8,DAY(G234)&lt;=14,G235="土",OR(G240="休",G240="雨")),1,0)</f>
        <v>#VALUE!</v>
      </c>
      <c r="H245" s="1364" t="e">
        <f t="shared" ref="H245:AG245" si="106">IF(AND(DAY(H234)&gt;=8,DAY(H234)&lt;=14,H235="土",OR(H240="休",H240="雨")),1,0)</f>
        <v>#VALUE!</v>
      </c>
      <c r="I245" s="1364" t="e">
        <f t="shared" si="106"/>
        <v>#VALUE!</v>
      </c>
      <c r="J245" s="1364" t="e">
        <f t="shared" si="106"/>
        <v>#VALUE!</v>
      </c>
      <c r="K245" s="1364" t="e">
        <f t="shared" si="106"/>
        <v>#VALUE!</v>
      </c>
      <c r="L245" s="1364" t="e">
        <f t="shared" si="106"/>
        <v>#VALUE!</v>
      </c>
      <c r="M245" s="1364" t="e">
        <f t="shared" si="106"/>
        <v>#VALUE!</v>
      </c>
      <c r="N245" s="1364" t="e">
        <f t="shared" si="106"/>
        <v>#VALUE!</v>
      </c>
      <c r="O245" s="1364" t="e">
        <f t="shared" si="106"/>
        <v>#VALUE!</v>
      </c>
      <c r="P245" s="1364" t="e">
        <f t="shared" si="106"/>
        <v>#VALUE!</v>
      </c>
      <c r="Q245" s="1364" t="e">
        <f t="shared" si="106"/>
        <v>#VALUE!</v>
      </c>
      <c r="R245" s="1364" t="e">
        <f t="shared" si="106"/>
        <v>#VALUE!</v>
      </c>
      <c r="S245" s="1364" t="e">
        <f t="shared" si="106"/>
        <v>#VALUE!</v>
      </c>
      <c r="T245" s="1364" t="e">
        <f t="shared" si="106"/>
        <v>#VALUE!</v>
      </c>
      <c r="U245" s="1364" t="e">
        <f t="shared" si="106"/>
        <v>#VALUE!</v>
      </c>
      <c r="V245" s="1364" t="e">
        <f t="shared" si="106"/>
        <v>#VALUE!</v>
      </c>
      <c r="W245" s="1364" t="e">
        <f t="shared" si="106"/>
        <v>#VALUE!</v>
      </c>
      <c r="X245" s="1364" t="e">
        <f t="shared" si="106"/>
        <v>#VALUE!</v>
      </c>
      <c r="Y245" s="1364" t="e">
        <f t="shared" si="106"/>
        <v>#VALUE!</v>
      </c>
      <c r="Z245" s="1364" t="e">
        <f t="shared" si="106"/>
        <v>#VALUE!</v>
      </c>
      <c r="AA245" s="1364" t="e">
        <f t="shared" si="106"/>
        <v>#VALUE!</v>
      </c>
      <c r="AB245" s="1364" t="e">
        <f t="shared" si="106"/>
        <v>#VALUE!</v>
      </c>
      <c r="AC245" s="1364" t="e">
        <f t="shared" si="106"/>
        <v>#VALUE!</v>
      </c>
      <c r="AD245" s="1364" t="e">
        <f t="shared" si="106"/>
        <v>#VALUE!</v>
      </c>
      <c r="AE245" s="1364" t="e">
        <f t="shared" si="106"/>
        <v>#VALUE!</v>
      </c>
      <c r="AF245" s="1364" t="e">
        <f t="shared" si="106"/>
        <v>#VALUE!</v>
      </c>
      <c r="AG245" s="1364" t="e">
        <f t="shared" si="106"/>
        <v>#VALUE!</v>
      </c>
      <c r="AH245" s="1365" t="s">
        <v>1981</v>
      </c>
      <c r="AI245" s="1363">
        <f>_xlfn.AGGREGATE(9,6,C245:AG245)</f>
        <v>0</v>
      </c>
      <c r="AJ245" s="1353"/>
    </row>
    <row r="246" spans="2:38" s="1350" customFormat="1">
      <c r="B246" s="1374"/>
      <c r="C246" s="1374"/>
      <c r="D246" s="1374"/>
      <c r="E246" s="1374"/>
      <c r="F246" s="1374"/>
      <c r="G246" s="1374"/>
      <c r="H246" s="1374"/>
      <c r="I246" s="1374"/>
      <c r="J246" s="1374"/>
      <c r="K246" s="1374"/>
      <c r="L246" s="1374"/>
      <c r="M246" s="1374"/>
      <c r="N246" s="1374"/>
      <c r="O246" s="1374"/>
      <c r="P246" s="1374"/>
      <c r="Q246" s="1374"/>
      <c r="R246" s="1374"/>
      <c r="S246" s="1374"/>
      <c r="T246" s="1374"/>
      <c r="U246" s="1374"/>
      <c r="V246" s="1374"/>
      <c r="W246" s="1374"/>
      <c r="X246" s="1374"/>
      <c r="Y246" s="1374"/>
      <c r="Z246" s="1374"/>
      <c r="AA246" s="1374"/>
      <c r="AB246" s="1374"/>
      <c r="AC246" s="1374"/>
      <c r="AD246" s="1374"/>
      <c r="AE246" s="1374"/>
      <c r="AF246" s="1374"/>
      <c r="AG246" s="1374"/>
      <c r="AI246" s="1374"/>
      <c r="AL246" s="1373"/>
    </row>
    <row r="247" spans="2:38" hidden="1">
      <c r="C247" s="1317" t="e">
        <f>YEAR(C250)</f>
        <v>#VALUE!</v>
      </c>
      <c r="D247" s="1317" t="e">
        <f>MONTH(C250)</f>
        <v>#VALUE!</v>
      </c>
    </row>
    <row r="248" spans="2:38">
      <c r="B248" s="1322" t="s">
        <v>1940</v>
      </c>
      <c r="C248" s="3679" t="e">
        <f>C250</f>
        <v>#VALUE!</v>
      </c>
      <c r="D248" s="3641"/>
      <c r="E248" s="3641"/>
      <c r="F248" s="3641"/>
      <c r="G248" s="3641"/>
      <c r="H248" s="3641"/>
      <c r="I248" s="3641"/>
      <c r="J248" s="3641"/>
      <c r="K248" s="3641"/>
      <c r="L248" s="3641"/>
      <c r="M248" s="3641"/>
      <c r="N248" s="3641"/>
      <c r="O248" s="3641"/>
      <c r="P248" s="3641"/>
      <c r="Q248" s="3641"/>
      <c r="R248" s="3641"/>
      <c r="S248" s="3641"/>
      <c r="T248" s="3641"/>
      <c r="U248" s="3641"/>
      <c r="V248" s="3641"/>
      <c r="W248" s="3641"/>
      <c r="X248" s="3641"/>
      <c r="Y248" s="3641"/>
      <c r="Z248" s="3641"/>
      <c r="AA248" s="3641"/>
      <c r="AB248" s="3641"/>
      <c r="AC248" s="3641"/>
      <c r="AD248" s="3641"/>
      <c r="AE248" s="3641"/>
      <c r="AF248" s="3641"/>
      <c r="AG248" s="3641"/>
      <c r="AH248" s="3641"/>
      <c r="AI248" s="3642"/>
    </row>
    <row r="249" spans="2:38" hidden="1">
      <c r="B249" s="1367"/>
      <c r="C249" s="1346" t="e">
        <f>DATE($C247,$D247,1)</f>
        <v>#VALUE!</v>
      </c>
      <c r="D249" s="1346" t="e">
        <f t="shared" ref="D249:AG249" si="107">C249+1</f>
        <v>#VALUE!</v>
      </c>
      <c r="E249" s="1346" t="e">
        <f t="shared" si="107"/>
        <v>#VALUE!</v>
      </c>
      <c r="F249" s="1346" t="e">
        <f t="shared" si="107"/>
        <v>#VALUE!</v>
      </c>
      <c r="G249" s="1346" t="e">
        <f t="shared" si="107"/>
        <v>#VALUE!</v>
      </c>
      <c r="H249" s="1346" t="e">
        <f t="shared" si="107"/>
        <v>#VALUE!</v>
      </c>
      <c r="I249" s="1346" t="e">
        <f t="shared" si="107"/>
        <v>#VALUE!</v>
      </c>
      <c r="J249" s="1346" t="e">
        <f t="shared" si="107"/>
        <v>#VALUE!</v>
      </c>
      <c r="K249" s="1346" t="e">
        <f t="shared" si="107"/>
        <v>#VALUE!</v>
      </c>
      <c r="L249" s="1346" t="e">
        <f t="shared" si="107"/>
        <v>#VALUE!</v>
      </c>
      <c r="M249" s="1346" t="e">
        <f t="shared" si="107"/>
        <v>#VALUE!</v>
      </c>
      <c r="N249" s="1346" t="e">
        <f t="shared" si="107"/>
        <v>#VALUE!</v>
      </c>
      <c r="O249" s="1346" t="e">
        <f t="shared" si="107"/>
        <v>#VALUE!</v>
      </c>
      <c r="P249" s="1346" t="e">
        <f t="shared" si="107"/>
        <v>#VALUE!</v>
      </c>
      <c r="Q249" s="1346" t="e">
        <f t="shared" si="107"/>
        <v>#VALUE!</v>
      </c>
      <c r="R249" s="1346" t="e">
        <f t="shared" si="107"/>
        <v>#VALUE!</v>
      </c>
      <c r="S249" s="1346" t="e">
        <f t="shared" si="107"/>
        <v>#VALUE!</v>
      </c>
      <c r="T249" s="1346" t="e">
        <f t="shared" si="107"/>
        <v>#VALUE!</v>
      </c>
      <c r="U249" s="1346" t="e">
        <f t="shared" si="107"/>
        <v>#VALUE!</v>
      </c>
      <c r="V249" s="1346" t="e">
        <f t="shared" si="107"/>
        <v>#VALUE!</v>
      </c>
      <c r="W249" s="1346" t="e">
        <f t="shared" si="107"/>
        <v>#VALUE!</v>
      </c>
      <c r="X249" s="1346" t="e">
        <f t="shared" si="107"/>
        <v>#VALUE!</v>
      </c>
      <c r="Y249" s="1346" t="e">
        <f t="shared" si="107"/>
        <v>#VALUE!</v>
      </c>
      <c r="Z249" s="1346" t="e">
        <f t="shared" si="107"/>
        <v>#VALUE!</v>
      </c>
      <c r="AA249" s="1346" t="e">
        <f t="shared" si="107"/>
        <v>#VALUE!</v>
      </c>
      <c r="AB249" s="1346" t="e">
        <f t="shared" si="107"/>
        <v>#VALUE!</v>
      </c>
      <c r="AC249" s="1346" t="e">
        <f t="shared" si="107"/>
        <v>#VALUE!</v>
      </c>
      <c r="AD249" s="1346" t="e">
        <f t="shared" si="107"/>
        <v>#VALUE!</v>
      </c>
      <c r="AE249" s="1346" t="e">
        <f t="shared" si="107"/>
        <v>#VALUE!</v>
      </c>
      <c r="AF249" s="1346" t="e">
        <f t="shared" si="107"/>
        <v>#VALUE!</v>
      </c>
      <c r="AG249" s="1346" t="e">
        <f t="shared" si="107"/>
        <v>#VALUE!</v>
      </c>
      <c r="AH249" s="1368"/>
      <c r="AI249" s="1369"/>
    </row>
    <row r="250" spans="2:38">
      <c r="B250" s="1370" t="s">
        <v>1944</v>
      </c>
      <c r="C250" s="1371" t="e">
        <f>IF(EDATE(C233,1)&gt;$G$5,"",EDATE(C233,1))</f>
        <v>#VALUE!</v>
      </c>
      <c r="D250" s="1346" t="e">
        <f t="shared" ref="D250:AG250" si="108">IF(D249&gt;$G$5,"",IF(C250=EOMONTH(DATE($C247,$D247,1),0),"",IF(C250="","",C250+1)))</f>
        <v>#VALUE!</v>
      </c>
      <c r="E250" s="1346" t="e">
        <f t="shared" si="108"/>
        <v>#VALUE!</v>
      </c>
      <c r="F250" s="1346" t="e">
        <f t="shared" si="108"/>
        <v>#VALUE!</v>
      </c>
      <c r="G250" s="1346" t="e">
        <f t="shared" si="108"/>
        <v>#VALUE!</v>
      </c>
      <c r="H250" s="1346" t="e">
        <f t="shared" si="108"/>
        <v>#VALUE!</v>
      </c>
      <c r="I250" s="1346" t="e">
        <f t="shared" si="108"/>
        <v>#VALUE!</v>
      </c>
      <c r="J250" s="1346" t="e">
        <f t="shared" si="108"/>
        <v>#VALUE!</v>
      </c>
      <c r="K250" s="1346" t="e">
        <f t="shared" si="108"/>
        <v>#VALUE!</v>
      </c>
      <c r="L250" s="1346" t="e">
        <f t="shared" si="108"/>
        <v>#VALUE!</v>
      </c>
      <c r="M250" s="1346" t="e">
        <f t="shared" si="108"/>
        <v>#VALUE!</v>
      </c>
      <c r="N250" s="1346" t="e">
        <f t="shared" si="108"/>
        <v>#VALUE!</v>
      </c>
      <c r="O250" s="1346" t="e">
        <f t="shared" si="108"/>
        <v>#VALUE!</v>
      </c>
      <c r="P250" s="1346" t="e">
        <f t="shared" si="108"/>
        <v>#VALUE!</v>
      </c>
      <c r="Q250" s="1346" t="e">
        <f t="shared" si="108"/>
        <v>#VALUE!</v>
      </c>
      <c r="R250" s="1346" t="e">
        <f t="shared" si="108"/>
        <v>#VALUE!</v>
      </c>
      <c r="S250" s="1346" t="e">
        <f t="shared" si="108"/>
        <v>#VALUE!</v>
      </c>
      <c r="T250" s="1346" t="e">
        <f t="shared" si="108"/>
        <v>#VALUE!</v>
      </c>
      <c r="U250" s="1346" t="e">
        <f t="shared" si="108"/>
        <v>#VALUE!</v>
      </c>
      <c r="V250" s="1346" t="e">
        <f t="shared" si="108"/>
        <v>#VALUE!</v>
      </c>
      <c r="W250" s="1346" t="e">
        <f t="shared" si="108"/>
        <v>#VALUE!</v>
      </c>
      <c r="X250" s="1346" t="e">
        <f t="shared" si="108"/>
        <v>#VALUE!</v>
      </c>
      <c r="Y250" s="1346" t="e">
        <f t="shared" si="108"/>
        <v>#VALUE!</v>
      </c>
      <c r="Z250" s="1346" t="e">
        <f t="shared" si="108"/>
        <v>#VALUE!</v>
      </c>
      <c r="AA250" s="1346" t="e">
        <f t="shared" si="108"/>
        <v>#VALUE!</v>
      </c>
      <c r="AB250" s="1346" t="e">
        <f t="shared" si="108"/>
        <v>#VALUE!</v>
      </c>
      <c r="AC250" s="1346" t="e">
        <f t="shared" si="108"/>
        <v>#VALUE!</v>
      </c>
      <c r="AD250" s="1346" t="e">
        <f t="shared" si="108"/>
        <v>#VALUE!</v>
      </c>
      <c r="AE250" s="1346" t="e">
        <f t="shared" si="108"/>
        <v>#VALUE!</v>
      </c>
      <c r="AF250" s="1346" t="e">
        <f t="shared" si="108"/>
        <v>#VALUE!</v>
      </c>
      <c r="AG250" s="1346" t="e">
        <f t="shared" si="108"/>
        <v>#VALUE!</v>
      </c>
      <c r="AH250" s="1347" t="s">
        <v>1978</v>
      </c>
      <c r="AI250" s="1348">
        <f>+COUNTIFS(C251:AG251,"土",C252:AG252,"")+COUNTIFS(C251:AG251,"日",C252:AG252,"")</f>
        <v>0</v>
      </c>
    </row>
    <row r="251" spans="2:38" s="1350" customFormat="1">
      <c r="B251" s="1372" t="s">
        <v>820</v>
      </c>
      <c r="C251" s="1349" t="str">
        <f>IFERROR(TEXT(WEEKDAY(+C250),"aaa"),"")</f>
        <v/>
      </c>
      <c r="D251" s="1349" t="str">
        <f t="shared" ref="D251:AG251" si="109">IFERROR(TEXT(WEEKDAY(+D250),"aaa"),"")</f>
        <v/>
      </c>
      <c r="E251" s="1349" t="str">
        <f t="shared" si="109"/>
        <v/>
      </c>
      <c r="F251" s="1349" t="str">
        <f t="shared" si="109"/>
        <v/>
      </c>
      <c r="G251" s="1349" t="str">
        <f t="shared" si="109"/>
        <v/>
      </c>
      <c r="H251" s="1349" t="str">
        <f t="shared" si="109"/>
        <v/>
      </c>
      <c r="I251" s="1349" t="str">
        <f t="shared" si="109"/>
        <v/>
      </c>
      <c r="J251" s="1349" t="str">
        <f t="shared" si="109"/>
        <v/>
      </c>
      <c r="K251" s="1349" t="str">
        <f t="shared" si="109"/>
        <v/>
      </c>
      <c r="L251" s="1349" t="str">
        <f t="shared" si="109"/>
        <v/>
      </c>
      <c r="M251" s="1349" t="str">
        <f t="shared" si="109"/>
        <v/>
      </c>
      <c r="N251" s="1349" t="str">
        <f t="shared" si="109"/>
        <v/>
      </c>
      <c r="O251" s="1349" t="str">
        <f t="shared" si="109"/>
        <v/>
      </c>
      <c r="P251" s="1349" t="str">
        <f t="shared" si="109"/>
        <v/>
      </c>
      <c r="Q251" s="1349" t="str">
        <f t="shared" si="109"/>
        <v/>
      </c>
      <c r="R251" s="1349" t="str">
        <f t="shared" si="109"/>
        <v/>
      </c>
      <c r="S251" s="1349" t="str">
        <f t="shared" si="109"/>
        <v/>
      </c>
      <c r="T251" s="1349" t="str">
        <f t="shared" si="109"/>
        <v/>
      </c>
      <c r="U251" s="1349" t="str">
        <f t="shared" si="109"/>
        <v/>
      </c>
      <c r="V251" s="1349" t="str">
        <f t="shared" si="109"/>
        <v/>
      </c>
      <c r="W251" s="1349" t="str">
        <f t="shared" si="109"/>
        <v/>
      </c>
      <c r="X251" s="1349" t="str">
        <f t="shared" si="109"/>
        <v/>
      </c>
      <c r="Y251" s="1349" t="str">
        <f t="shared" si="109"/>
        <v/>
      </c>
      <c r="Z251" s="1349" t="str">
        <f t="shared" si="109"/>
        <v/>
      </c>
      <c r="AA251" s="1349" t="str">
        <f t="shared" si="109"/>
        <v/>
      </c>
      <c r="AB251" s="1349" t="str">
        <f t="shared" si="109"/>
        <v/>
      </c>
      <c r="AC251" s="1349" t="str">
        <f t="shared" si="109"/>
        <v/>
      </c>
      <c r="AD251" s="1349" t="str">
        <f t="shared" si="109"/>
        <v/>
      </c>
      <c r="AE251" s="1349" t="str">
        <f t="shared" si="109"/>
        <v/>
      </c>
      <c r="AF251" s="1349" t="str">
        <f t="shared" si="109"/>
        <v/>
      </c>
      <c r="AG251" s="1349" t="str">
        <f t="shared" si="109"/>
        <v/>
      </c>
      <c r="AH251" s="1347" t="s">
        <v>1979</v>
      </c>
      <c r="AI251" s="1348">
        <f>+COUNTIF(C252:AG252,"夏休")+COUNTIF(C252:AG252,"冬休")+COUNTIF(C252:AG252,"中止")</f>
        <v>0</v>
      </c>
      <c r="AL251" s="1373"/>
    </row>
    <row r="252" spans="2:38" s="1350" customFormat="1" ht="13.5" customHeight="1">
      <c r="B252" s="3643" t="s">
        <v>1948</v>
      </c>
      <c r="C252" s="3645"/>
      <c r="D252" s="3640"/>
      <c r="E252" s="3640"/>
      <c r="F252" s="3640"/>
      <c r="G252" s="3640"/>
      <c r="H252" s="3640"/>
      <c r="I252" s="3640"/>
      <c r="J252" s="3640"/>
      <c r="K252" s="3640"/>
      <c r="L252" s="3640"/>
      <c r="M252" s="3640"/>
      <c r="N252" s="3640"/>
      <c r="O252" s="3640"/>
      <c r="P252" s="3640"/>
      <c r="Q252" s="3640"/>
      <c r="R252" s="3640"/>
      <c r="S252" s="3640"/>
      <c r="T252" s="3640"/>
      <c r="U252" s="3640"/>
      <c r="V252" s="3640"/>
      <c r="W252" s="3640"/>
      <c r="X252" s="3640"/>
      <c r="Y252" s="3640"/>
      <c r="Z252" s="3640"/>
      <c r="AA252" s="3640"/>
      <c r="AB252" s="3640"/>
      <c r="AC252" s="3640"/>
      <c r="AD252" s="3640"/>
      <c r="AE252" s="3640"/>
      <c r="AF252" s="3640"/>
      <c r="AG252" s="3667"/>
      <c r="AH252" s="1351" t="s">
        <v>821</v>
      </c>
      <c r="AI252" s="1352">
        <f>COUNT(C250:AG250)-AI251</f>
        <v>0</v>
      </c>
      <c r="AL252" s="1373"/>
    </row>
    <row r="253" spans="2:38" s="1350" customFormat="1" ht="13.5" customHeight="1">
      <c r="B253" s="3644"/>
      <c r="C253" s="3645"/>
      <c r="D253" s="3640"/>
      <c r="E253" s="3640"/>
      <c r="F253" s="3640"/>
      <c r="G253" s="3640"/>
      <c r="H253" s="3640"/>
      <c r="I253" s="3640"/>
      <c r="J253" s="3640"/>
      <c r="K253" s="3640"/>
      <c r="L253" s="3640"/>
      <c r="M253" s="3640"/>
      <c r="N253" s="3640"/>
      <c r="O253" s="3640"/>
      <c r="P253" s="3640"/>
      <c r="Q253" s="3640"/>
      <c r="R253" s="3640"/>
      <c r="S253" s="3640"/>
      <c r="T253" s="3640"/>
      <c r="U253" s="3640"/>
      <c r="V253" s="3640"/>
      <c r="W253" s="3640"/>
      <c r="X253" s="3640"/>
      <c r="Y253" s="3640"/>
      <c r="Z253" s="3640"/>
      <c r="AA253" s="3640"/>
      <c r="AB253" s="3640"/>
      <c r="AC253" s="3640"/>
      <c r="AD253" s="3640"/>
      <c r="AE253" s="3640"/>
      <c r="AF253" s="3640"/>
      <c r="AG253" s="3667"/>
      <c r="AH253" s="1351" t="s">
        <v>822</v>
      </c>
      <c r="AI253" s="1352">
        <f>+COUNTIF(C254:AG255,"休")</f>
        <v>0</v>
      </c>
      <c r="AJ253" s="1353" t="e">
        <f>IF(AI254&gt;0.285,"",IF(AI253&lt;AI250,"←計画日数が足りません",""))</f>
        <v>#DIV/0!</v>
      </c>
      <c r="AL253" s="1373"/>
    </row>
    <row r="254" spans="2:38" s="1350" customFormat="1" ht="13.5" customHeight="1">
      <c r="B254" s="3668" t="s">
        <v>815</v>
      </c>
      <c r="C254" s="3669"/>
      <c r="D254" s="3666"/>
      <c r="E254" s="3666"/>
      <c r="F254" s="3666"/>
      <c r="G254" s="3666"/>
      <c r="H254" s="3666"/>
      <c r="I254" s="3666"/>
      <c r="J254" s="3666"/>
      <c r="K254" s="3666"/>
      <c r="L254" s="3666"/>
      <c r="M254" s="3666"/>
      <c r="N254" s="3666"/>
      <c r="O254" s="3666"/>
      <c r="P254" s="3666"/>
      <c r="Q254" s="3666"/>
      <c r="R254" s="3666"/>
      <c r="S254" s="3666"/>
      <c r="T254" s="3666"/>
      <c r="U254" s="3666"/>
      <c r="V254" s="3666"/>
      <c r="W254" s="3666"/>
      <c r="X254" s="3666"/>
      <c r="Y254" s="3666"/>
      <c r="Z254" s="3666"/>
      <c r="AA254" s="3666"/>
      <c r="AB254" s="3666"/>
      <c r="AC254" s="3666"/>
      <c r="AD254" s="3666"/>
      <c r="AE254" s="3666"/>
      <c r="AF254" s="3666"/>
      <c r="AG254" s="3672"/>
      <c r="AH254" s="1351" t="s">
        <v>823</v>
      </c>
      <c r="AI254" s="1354" t="e">
        <f>+AI253/AI252</f>
        <v>#DIV/0!</v>
      </c>
      <c r="AL254" s="1373"/>
    </row>
    <row r="255" spans="2:38" s="1350" customFormat="1">
      <c r="B255" s="3668"/>
      <c r="C255" s="3669"/>
      <c r="D255" s="3666"/>
      <c r="E255" s="3666"/>
      <c r="F255" s="3666"/>
      <c r="G255" s="3666"/>
      <c r="H255" s="3666"/>
      <c r="I255" s="3666"/>
      <c r="J255" s="3666"/>
      <c r="K255" s="3666"/>
      <c r="L255" s="3666"/>
      <c r="M255" s="3666"/>
      <c r="N255" s="3666"/>
      <c r="O255" s="3666"/>
      <c r="P255" s="3666"/>
      <c r="Q255" s="3666"/>
      <c r="R255" s="3666"/>
      <c r="S255" s="3666"/>
      <c r="T255" s="3666"/>
      <c r="U255" s="3666"/>
      <c r="V255" s="3666"/>
      <c r="W255" s="3666"/>
      <c r="X255" s="3666"/>
      <c r="Y255" s="3666"/>
      <c r="Z255" s="3666"/>
      <c r="AA255" s="3666"/>
      <c r="AB255" s="3666"/>
      <c r="AC255" s="3666"/>
      <c r="AD255" s="3666"/>
      <c r="AE255" s="3666"/>
      <c r="AF255" s="3666"/>
      <c r="AG255" s="3672"/>
      <c r="AH255" s="1351" t="s">
        <v>812</v>
      </c>
      <c r="AI255" s="1352">
        <f>+COUNTA(C256:AG257)</f>
        <v>0</v>
      </c>
      <c r="AL255" s="1373"/>
    </row>
    <row r="256" spans="2:38" s="1350" customFormat="1">
      <c r="B256" s="3673" t="s">
        <v>817</v>
      </c>
      <c r="C256" s="3675"/>
      <c r="D256" s="3670"/>
      <c r="E256" s="3670"/>
      <c r="F256" s="3670"/>
      <c r="G256" s="3670"/>
      <c r="H256" s="3670"/>
      <c r="I256" s="3670"/>
      <c r="J256" s="3670"/>
      <c r="K256" s="3670"/>
      <c r="L256" s="3670"/>
      <c r="M256" s="3670"/>
      <c r="N256" s="3670"/>
      <c r="O256" s="3670"/>
      <c r="P256" s="3670"/>
      <c r="Q256" s="3670"/>
      <c r="R256" s="3670"/>
      <c r="S256" s="3670"/>
      <c r="T256" s="3670"/>
      <c r="U256" s="3670"/>
      <c r="V256" s="3670"/>
      <c r="W256" s="3670"/>
      <c r="X256" s="3670"/>
      <c r="Y256" s="3670"/>
      <c r="Z256" s="3670"/>
      <c r="AA256" s="3670"/>
      <c r="AB256" s="3670"/>
      <c r="AC256" s="3670"/>
      <c r="AD256" s="3670"/>
      <c r="AE256" s="3670"/>
      <c r="AF256" s="3670"/>
      <c r="AG256" s="3677"/>
      <c r="AH256" s="1355" t="s">
        <v>824</v>
      </c>
      <c r="AI256" s="1356" t="e">
        <f>+AI255/AI252</f>
        <v>#DIV/0!</v>
      </c>
      <c r="AL256" s="1338">
        <f>+COUNTIF(C254:AG255,"休")</f>
        <v>0</v>
      </c>
    </row>
    <row r="257" spans="2:38" s="1350" customFormat="1">
      <c r="B257" s="3674"/>
      <c r="C257" s="3676"/>
      <c r="D257" s="3671"/>
      <c r="E257" s="3671"/>
      <c r="F257" s="3671"/>
      <c r="G257" s="3671"/>
      <c r="H257" s="3671"/>
      <c r="I257" s="3671"/>
      <c r="J257" s="3671"/>
      <c r="K257" s="3671"/>
      <c r="L257" s="3671"/>
      <c r="M257" s="3671"/>
      <c r="N257" s="3671"/>
      <c r="O257" s="3671"/>
      <c r="P257" s="3671"/>
      <c r="Q257" s="3671"/>
      <c r="R257" s="3671"/>
      <c r="S257" s="3671"/>
      <c r="T257" s="3671"/>
      <c r="U257" s="3671"/>
      <c r="V257" s="3671"/>
      <c r="W257" s="3671"/>
      <c r="X257" s="3671"/>
      <c r="Y257" s="3671"/>
      <c r="Z257" s="3671"/>
      <c r="AA257" s="3671"/>
      <c r="AB257" s="3671"/>
      <c r="AC257" s="3671"/>
      <c r="AD257" s="3671"/>
      <c r="AE257" s="3671"/>
      <c r="AF257" s="3671"/>
      <c r="AG257" s="3678"/>
      <c r="AH257" s="1357" t="s">
        <v>1952</v>
      </c>
      <c r="AI257" s="1358" t="str">
        <f>IF(7&gt;AI252,"対象外",IF(AI255&gt;=AI250,"OK","NG"))</f>
        <v>対象外</v>
      </c>
      <c r="AJ257" s="1353" t="str">
        <f>IF(AI257="対象外","←７日間に満たない期間は達成判定の対象外",IF(AI257="NG","←月単位未達成","←月単位達成"))</f>
        <v>←７日間に満たない期間は達成判定の対象外</v>
      </c>
      <c r="AL257" s="1359" t="str">
        <f>IF(7&gt;AI252,"対象外",IF(AL256&gt;=AI250,"OK","NG"))</f>
        <v>対象外</v>
      </c>
    </row>
    <row r="258" spans="2:38" hidden="1">
      <c r="B258" s="1360" t="s">
        <v>2106</v>
      </c>
      <c r="C258" s="1361" t="e">
        <f t="shared" ref="C258:AG258" si="110">IF(AND(DAY(C250)&gt;=22,DAY(C250)&lt;=28,C251="土"),1,0)</f>
        <v>#VALUE!</v>
      </c>
      <c r="D258" s="1361" t="e">
        <f t="shared" si="110"/>
        <v>#VALUE!</v>
      </c>
      <c r="E258" s="1361" t="e">
        <f t="shared" si="110"/>
        <v>#VALUE!</v>
      </c>
      <c r="F258" s="1361" t="e">
        <f t="shared" si="110"/>
        <v>#VALUE!</v>
      </c>
      <c r="G258" s="1361" t="e">
        <f t="shared" si="110"/>
        <v>#VALUE!</v>
      </c>
      <c r="H258" s="1361" t="e">
        <f t="shared" si="110"/>
        <v>#VALUE!</v>
      </c>
      <c r="I258" s="1361" t="e">
        <f t="shared" si="110"/>
        <v>#VALUE!</v>
      </c>
      <c r="J258" s="1361" t="e">
        <f t="shared" si="110"/>
        <v>#VALUE!</v>
      </c>
      <c r="K258" s="1361" t="e">
        <f t="shared" si="110"/>
        <v>#VALUE!</v>
      </c>
      <c r="L258" s="1361" t="e">
        <f t="shared" si="110"/>
        <v>#VALUE!</v>
      </c>
      <c r="M258" s="1361" t="e">
        <f t="shared" si="110"/>
        <v>#VALUE!</v>
      </c>
      <c r="N258" s="1361" t="e">
        <f t="shared" si="110"/>
        <v>#VALUE!</v>
      </c>
      <c r="O258" s="1361" t="e">
        <f t="shared" si="110"/>
        <v>#VALUE!</v>
      </c>
      <c r="P258" s="1361" t="e">
        <f t="shared" si="110"/>
        <v>#VALUE!</v>
      </c>
      <c r="Q258" s="1361" t="e">
        <f t="shared" si="110"/>
        <v>#VALUE!</v>
      </c>
      <c r="R258" s="1361" t="e">
        <f t="shared" si="110"/>
        <v>#VALUE!</v>
      </c>
      <c r="S258" s="1361" t="e">
        <f t="shared" si="110"/>
        <v>#VALUE!</v>
      </c>
      <c r="T258" s="1361" t="e">
        <f t="shared" si="110"/>
        <v>#VALUE!</v>
      </c>
      <c r="U258" s="1361" t="e">
        <f t="shared" si="110"/>
        <v>#VALUE!</v>
      </c>
      <c r="V258" s="1361" t="e">
        <f t="shared" si="110"/>
        <v>#VALUE!</v>
      </c>
      <c r="W258" s="1361" t="e">
        <f t="shared" si="110"/>
        <v>#VALUE!</v>
      </c>
      <c r="X258" s="1361" t="e">
        <f t="shared" si="110"/>
        <v>#VALUE!</v>
      </c>
      <c r="Y258" s="1361" t="e">
        <f t="shared" si="110"/>
        <v>#VALUE!</v>
      </c>
      <c r="Z258" s="1361" t="e">
        <f t="shared" si="110"/>
        <v>#VALUE!</v>
      </c>
      <c r="AA258" s="1361" t="e">
        <f t="shared" si="110"/>
        <v>#VALUE!</v>
      </c>
      <c r="AB258" s="1361" t="e">
        <f t="shared" si="110"/>
        <v>#VALUE!</v>
      </c>
      <c r="AC258" s="1361" t="e">
        <f t="shared" si="110"/>
        <v>#VALUE!</v>
      </c>
      <c r="AD258" s="1361" t="e">
        <f t="shared" si="110"/>
        <v>#VALUE!</v>
      </c>
      <c r="AE258" s="1361" t="e">
        <f t="shared" si="110"/>
        <v>#VALUE!</v>
      </c>
      <c r="AF258" s="1361" t="e">
        <f t="shared" si="110"/>
        <v>#VALUE!</v>
      </c>
      <c r="AG258" s="1361" t="e">
        <f t="shared" si="110"/>
        <v>#VALUE!</v>
      </c>
      <c r="AH258" s="1362" t="s">
        <v>1980</v>
      </c>
      <c r="AI258" s="1363">
        <f>_xlfn.AGGREGATE(9,6,C258:AG258)</f>
        <v>0</v>
      </c>
      <c r="AJ258" s="1353"/>
    </row>
    <row r="259" spans="2:38" hidden="1">
      <c r="B259" s="1360" t="s">
        <v>2107</v>
      </c>
      <c r="C259" s="1364" t="e">
        <f t="shared" ref="C259:AG259" si="111">IF(AND(DAY(C250)&gt;=22,DAY(C250)&lt;=28,C251="土",OR(C256="休",C256="雨")),1,0)</f>
        <v>#VALUE!</v>
      </c>
      <c r="D259" s="1364" t="e">
        <f t="shared" si="111"/>
        <v>#VALUE!</v>
      </c>
      <c r="E259" s="1364" t="e">
        <f t="shared" si="111"/>
        <v>#VALUE!</v>
      </c>
      <c r="F259" s="1364" t="e">
        <f t="shared" si="111"/>
        <v>#VALUE!</v>
      </c>
      <c r="G259" s="1364" t="e">
        <f t="shared" si="111"/>
        <v>#VALUE!</v>
      </c>
      <c r="H259" s="1364" t="e">
        <f t="shared" si="111"/>
        <v>#VALUE!</v>
      </c>
      <c r="I259" s="1364" t="e">
        <f t="shared" si="111"/>
        <v>#VALUE!</v>
      </c>
      <c r="J259" s="1364" t="e">
        <f t="shared" si="111"/>
        <v>#VALUE!</v>
      </c>
      <c r="K259" s="1364" t="e">
        <f t="shared" si="111"/>
        <v>#VALUE!</v>
      </c>
      <c r="L259" s="1364" t="e">
        <f t="shared" si="111"/>
        <v>#VALUE!</v>
      </c>
      <c r="M259" s="1364" t="e">
        <f t="shared" si="111"/>
        <v>#VALUE!</v>
      </c>
      <c r="N259" s="1364" t="e">
        <f t="shared" si="111"/>
        <v>#VALUE!</v>
      </c>
      <c r="O259" s="1364" t="e">
        <f t="shared" si="111"/>
        <v>#VALUE!</v>
      </c>
      <c r="P259" s="1364" t="e">
        <f t="shared" si="111"/>
        <v>#VALUE!</v>
      </c>
      <c r="Q259" s="1364" t="e">
        <f t="shared" si="111"/>
        <v>#VALUE!</v>
      </c>
      <c r="R259" s="1364" t="e">
        <f t="shared" si="111"/>
        <v>#VALUE!</v>
      </c>
      <c r="S259" s="1364" t="e">
        <f t="shared" si="111"/>
        <v>#VALUE!</v>
      </c>
      <c r="T259" s="1364" t="e">
        <f t="shared" si="111"/>
        <v>#VALUE!</v>
      </c>
      <c r="U259" s="1364" t="e">
        <f t="shared" si="111"/>
        <v>#VALUE!</v>
      </c>
      <c r="V259" s="1364" t="e">
        <f t="shared" si="111"/>
        <v>#VALUE!</v>
      </c>
      <c r="W259" s="1364" t="e">
        <f t="shared" si="111"/>
        <v>#VALUE!</v>
      </c>
      <c r="X259" s="1364" t="e">
        <f t="shared" si="111"/>
        <v>#VALUE!</v>
      </c>
      <c r="Y259" s="1364" t="e">
        <f t="shared" si="111"/>
        <v>#VALUE!</v>
      </c>
      <c r="Z259" s="1364" t="e">
        <f t="shared" si="111"/>
        <v>#VALUE!</v>
      </c>
      <c r="AA259" s="1364" t="e">
        <f t="shared" si="111"/>
        <v>#VALUE!</v>
      </c>
      <c r="AB259" s="1364" t="e">
        <f t="shared" si="111"/>
        <v>#VALUE!</v>
      </c>
      <c r="AC259" s="1364" t="e">
        <f t="shared" si="111"/>
        <v>#VALUE!</v>
      </c>
      <c r="AD259" s="1364" t="e">
        <f t="shared" si="111"/>
        <v>#VALUE!</v>
      </c>
      <c r="AE259" s="1364" t="e">
        <f t="shared" si="111"/>
        <v>#VALUE!</v>
      </c>
      <c r="AF259" s="1364" t="e">
        <f t="shared" si="111"/>
        <v>#VALUE!</v>
      </c>
      <c r="AG259" s="1364" t="e">
        <f t="shared" si="111"/>
        <v>#VALUE!</v>
      </c>
      <c r="AH259" s="1365" t="s">
        <v>1981</v>
      </c>
      <c r="AI259" s="1363">
        <f>_xlfn.AGGREGATE(9,6,C259:AG259)</f>
        <v>0</v>
      </c>
      <c r="AJ259" s="1353"/>
    </row>
    <row r="260" spans="2:38" hidden="1">
      <c r="B260" s="1360" t="s">
        <v>2108</v>
      </c>
      <c r="C260" s="1361" t="e">
        <f>IF(AND(DAY(C250)&gt;=8,DAY(C250)&lt;=14,C251="土"),1,0)</f>
        <v>#VALUE!</v>
      </c>
      <c r="D260" s="1361" t="e">
        <f>IF(AND(DAY(D250)&gt;=8,DAY(D250)&lt;=14,D251="土"),1,0)</f>
        <v>#VALUE!</v>
      </c>
      <c r="E260" s="1361" t="e">
        <f t="shared" ref="E260" si="112">IF(AND(DAY(E250)&gt;=8,DAY(E250)&lt;=14,E251="土"),1,0)</f>
        <v>#VALUE!</v>
      </c>
      <c r="F260" s="1361" t="e">
        <f>IF(AND(DAY(F250)&gt;=8,DAY(F250)&lt;=14,F251="土"),1,0)</f>
        <v>#VALUE!</v>
      </c>
      <c r="G260" s="1361" t="e">
        <f>IF(AND(DAY(G250)&gt;=8,DAY(G250)&lt;=14,G251="土"),1,0)</f>
        <v>#VALUE!</v>
      </c>
      <c r="H260" s="1361" t="e">
        <f t="shared" ref="H260:AG260" si="113">IF(AND(DAY(H250)&gt;=8,DAY(H250)&lt;=14,H251="土"),1,0)</f>
        <v>#VALUE!</v>
      </c>
      <c r="I260" s="1361" t="e">
        <f t="shared" si="113"/>
        <v>#VALUE!</v>
      </c>
      <c r="J260" s="1361" t="e">
        <f t="shared" si="113"/>
        <v>#VALUE!</v>
      </c>
      <c r="K260" s="1361" t="e">
        <f t="shared" si="113"/>
        <v>#VALUE!</v>
      </c>
      <c r="L260" s="1361" t="e">
        <f t="shared" si="113"/>
        <v>#VALUE!</v>
      </c>
      <c r="M260" s="1361" t="e">
        <f t="shared" si="113"/>
        <v>#VALUE!</v>
      </c>
      <c r="N260" s="1361" t="e">
        <f t="shared" si="113"/>
        <v>#VALUE!</v>
      </c>
      <c r="O260" s="1361" t="e">
        <f t="shared" si="113"/>
        <v>#VALUE!</v>
      </c>
      <c r="P260" s="1361" t="e">
        <f t="shared" si="113"/>
        <v>#VALUE!</v>
      </c>
      <c r="Q260" s="1361" t="e">
        <f t="shared" si="113"/>
        <v>#VALUE!</v>
      </c>
      <c r="R260" s="1361" t="e">
        <f t="shared" si="113"/>
        <v>#VALUE!</v>
      </c>
      <c r="S260" s="1361" t="e">
        <f t="shared" si="113"/>
        <v>#VALUE!</v>
      </c>
      <c r="T260" s="1361" t="e">
        <f t="shared" si="113"/>
        <v>#VALUE!</v>
      </c>
      <c r="U260" s="1361" t="e">
        <f t="shared" si="113"/>
        <v>#VALUE!</v>
      </c>
      <c r="V260" s="1361" t="e">
        <f t="shared" si="113"/>
        <v>#VALUE!</v>
      </c>
      <c r="W260" s="1361" t="e">
        <f t="shared" si="113"/>
        <v>#VALUE!</v>
      </c>
      <c r="X260" s="1361" t="e">
        <f t="shared" si="113"/>
        <v>#VALUE!</v>
      </c>
      <c r="Y260" s="1361" t="e">
        <f t="shared" si="113"/>
        <v>#VALUE!</v>
      </c>
      <c r="Z260" s="1361" t="e">
        <f t="shared" si="113"/>
        <v>#VALUE!</v>
      </c>
      <c r="AA260" s="1361" t="e">
        <f t="shared" si="113"/>
        <v>#VALUE!</v>
      </c>
      <c r="AB260" s="1361" t="e">
        <f t="shared" si="113"/>
        <v>#VALUE!</v>
      </c>
      <c r="AC260" s="1361" t="e">
        <f t="shared" si="113"/>
        <v>#VALUE!</v>
      </c>
      <c r="AD260" s="1361" t="e">
        <f t="shared" si="113"/>
        <v>#VALUE!</v>
      </c>
      <c r="AE260" s="1361" t="e">
        <f t="shared" si="113"/>
        <v>#VALUE!</v>
      </c>
      <c r="AF260" s="1361" t="e">
        <f t="shared" si="113"/>
        <v>#VALUE!</v>
      </c>
      <c r="AG260" s="1361" t="e">
        <f t="shared" si="113"/>
        <v>#VALUE!</v>
      </c>
      <c r="AH260" s="1362" t="s">
        <v>1980</v>
      </c>
      <c r="AI260" s="1363">
        <f>_xlfn.AGGREGATE(9,6,C260:AG260)</f>
        <v>0</v>
      </c>
      <c r="AJ260" s="1353"/>
    </row>
    <row r="261" spans="2:38" hidden="1">
      <c r="B261" s="1360" t="s">
        <v>2109</v>
      </c>
      <c r="C261" s="1364" t="e">
        <f>IF(AND(DAY(C250)&gt;=8,DAY(C250)&lt;=14,C251="土",OR(C256="休",C256="雨")),1,0)</f>
        <v>#VALUE!</v>
      </c>
      <c r="D261" s="1364" t="e">
        <f>IF(AND(DAY(D250)&gt;=8,DAY(D250)&lt;=14,D251="土",OR(D256="休",D256="雨")),1,0)</f>
        <v>#VALUE!</v>
      </c>
      <c r="E261" s="1364" t="e">
        <f t="shared" ref="E261" si="114">IF(AND(DAY(E250)&gt;=8,DAY(E250)&lt;=14,E251="土",OR(E256="休",E256="雨")),1,0)</f>
        <v>#VALUE!</v>
      </c>
      <c r="F261" s="1364" t="e">
        <f>IF(AND(DAY(F250)&gt;=8,DAY(F250)&lt;=14,F251="土",OR(F256="休",F256="雨")),1,0)</f>
        <v>#VALUE!</v>
      </c>
      <c r="G261" s="1364" t="e">
        <f>IF(AND(DAY(G250)&gt;=8,DAY(G250)&lt;=14,G251="土",OR(G256="休",G256="雨")),1,0)</f>
        <v>#VALUE!</v>
      </c>
      <c r="H261" s="1364" t="e">
        <f t="shared" ref="H261:AG261" si="115">IF(AND(DAY(H250)&gt;=8,DAY(H250)&lt;=14,H251="土",OR(H256="休",H256="雨")),1,0)</f>
        <v>#VALUE!</v>
      </c>
      <c r="I261" s="1364" t="e">
        <f t="shared" si="115"/>
        <v>#VALUE!</v>
      </c>
      <c r="J261" s="1364" t="e">
        <f t="shared" si="115"/>
        <v>#VALUE!</v>
      </c>
      <c r="K261" s="1364" t="e">
        <f t="shared" si="115"/>
        <v>#VALUE!</v>
      </c>
      <c r="L261" s="1364" t="e">
        <f t="shared" si="115"/>
        <v>#VALUE!</v>
      </c>
      <c r="M261" s="1364" t="e">
        <f t="shared" si="115"/>
        <v>#VALUE!</v>
      </c>
      <c r="N261" s="1364" t="e">
        <f t="shared" si="115"/>
        <v>#VALUE!</v>
      </c>
      <c r="O261" s="1364" t="e">
        <f t="shared" si="115"/>
        <v>#VALUE!</v>
      </c>
      <c r="P261" s="1364" t="e">
        <f t="shared" si="115"/>
        <v>#VALUE!</v>
      </c>
      <c r="Q261" s="1364" t="e">
        <f t="shared" si="115"/>
        <v>#VALUE!</v>
      </c>
      <c r="R261" s="1364" t="e">
        <f t="shared" si="115"/>
        <v>#VALUE!</v>
      </c>
      <c r="S261" s="1364" t="e">
        <f t="shared" si="115"/>
        <v>#VALUE!</v>
      </c>
      <c r="T261" s="1364" t="e">
        <f t="shared" si="115"/>
        <v>#VALUE!</v>
      </c>
      <c r="U261" s="1364" t="e">
        <f t="shared" si="115"/>
        <v>#VALUE!</v>
      </c>
      <c r="V261" s="1364" t="e">
        <f t="shared" si="115"/>
        <v>#VALUE!</v>
      </c>
      <c r="W261" s="1364" t="e">
        <f t="shared" si="115"/>
        <v>#VALUE!</v>
      </c>
      <c r="X261" s="1364" t="e">
        <f t="shared" si="115"/>
        <v>#VALUE!</v>
      </c>
      <c r="Y261" s="1364" t="e">
        <f t="shared" si="115"/>
        <v>#VALUE!</v>
      </c>
      <c r="Z261" s="1364" t="e">
        <f t="shared" si="115"/>
        <v>#VALUE!</v>
      </c>
      <c r="AA261" s="1364" t="e">
        <f t="shared" si="115"/>
        <v>#VALUE!</v>
      </c>
      <c r="AB261" s="1364" t="e">
        <f t="shared" si="115"/>
        <v>#VALUE!</v>
      </c>
      <c r="AC261" s="1364" t="e">
        <f t="shared" si="115"/>
        <v>#VALUE!</v>
      </c>
      <c r="AD261" s="1364" t="e">
        <f t="shared" si="115"/>
        <v>#VALUE!</v>
      </c>
      <c r="AE261" s="1364" t="e">
        <f t="shared" si="115"/>
        <v>#VALUE!</v>
      </c>
      <c r="AF261" s="1364" t="e">
        <f t="shared" si="115"/>
        <v>#VALUE!</v>
      </c>
      <c r="AG261" s="1364" t="e">
        <f t="shared" si="115"/>
        <v>#VALUE!</v>
      </c>
      <c r="AH261" s="1365" t="s">
        <v>1981</v>
      </c>
      <c r="AI261" s="1363">
        <f>_xlfn.AGGREGATE(9,6,C261:AG261)</f>
        <v>0</v>
      </c>
      <c r="AJ261" s="1353"/>
    </row>
    <row r="262" spans="2:38" s="1350" customFormat="1">
      <c r="B262" s="1374"/>
      <c r="C262" s="1374"/>
      <c r="D262" s="1374"/>
      <c r="E262" s="1374"/>
      <c r="F262" s="1374"/>
      <c r="G262" s="1374"/>
      <c r="H262" s="1374"/>
      <c r="I262" s="1374"/>
      <c r="J262" s="1374"/>
      <c r="K262" s="1374"/>
      <c r="L262" s="1374"/>
      <c r="M262" s="1374"/>
      <c r="N262" s="1374"/>
      <c r="O262" s="1374"/>
      <c r="P262" s="1374"/>
      <c r="Q262" s="1374"/>
      <c r="R262" s="1374"/>
      <c r="S262" s="1374"/>
      <c r="T262" s="1374"/>
      <c r="U262" s="1374"/>
      <c r="V262" s="1374"/>
      <c r="W262" s="1374"/>
      <c r="X262" s="1374"/>
      <c r="Y262" s="1374"/>
      <c r="Z262" s="1374"/>
      <c r="AA262" s="1374"/>
      <c r="AB262" s="1374"/>
      <c r="AC262" s="1374"/>
      <c r="AD262" s="1374"/>
      <c r="AE262" s="1374"/>
      <c r="AF262" s="1374"/>
      <c r="AG262" s="1374"/>
      <c r="AI262" s="1374"/>
      <c r="AL262" s="1373"/>
    </row>
    <row r="263" spans="2:38" hidden="1">
      <c r="C263" s="1317" t="e">
        <f>YEAR(C266)</f>
        <v>#VALUE!</v>
      </c>
      <c r="D263" s="1317" t="e">
        <f>MONTH(C266)</f>
        <v>#VALUE!</v>
      </c>
    </row>
    <row r="264" spans="2:38">
      <c r="B264" s="1322" t="s">
        <v>1940</v>
      </c>
      <c r="C264" s="3679" t="e">
        <f>C266</f>
        <v>#VALUE!</v>
      </c>
      <c r="D264" s="3641"/>
      <c r="E264" s="3641"/>
      <c r="F264" s="3641"/>
      <c r="G264" s="3641"/>
      <c r="H264" s="3641"/>
      <c r="I264" s="3641"/>
      <c r="J264" s="3641"/>
      <c r="K264" s="3641"/>
      <c r="L264" s="3641"/>
      <c r="M264" s="3641"/>
      <c r="N264" s="3641"/>
      <c r="O264" s="3641"/>
      <c r="P264" s="3641"/>
      <c r="Q264" s="3641"/>
      <c r="R264" s="3641"/>
      <c r="S264" s="3641"/>
      <c r="T264" s="3641"/>
      <c r="U264" s="3641"/>
      <c r="V264" s="3641"/>
      <c r="W264" s="3641"/>
      <c r="X264" s="3641"/>
      <c r="Y264" s="3641"/>
      <c r="Z264" s="3641"/>
      <c r="AA264" s="3641"/>
      <c r="AB264" s="3641"/>
      <c r="AC264" s="3641"/>
      <c r="AD264" s="3641"/>
      <c r="AE264" s="3641"/>
      <c r="AF264" s="3641"/>
      <c r="AG264" s="3641"/>
      <c r="AH264" s="3641"/>
      <c r="AI264" s="3642"/>
    </row>
    <row r="265" spans="2:38" hidden="1">
      <c r="B265" s="1367"/>
      <c r="C265" s="1346" t="e">
        <f>DATE($C263,$D263,1)</f>
        <v>#VALUE!</v>
      </c>
      <c r="D265" s="1346" t="e">
        <f t="shared" ref="D265:AG265" si="116">C265+1</f>
        <v>#VALUE!</v>
      </c>
      <c r="E265" s="1346" t="e">
        <f t="shared" si="116"/>
        <v>#VALUE!</v>
      </c>
      <c r="F265" s="1346" t="e">
        <f t="shared" si="116"/>
        <v>#VALUE!</v>
      </c>
      <c r="G265" s="1346" t="e">
        <f t="shared" si="116"/>
        <v>#VALUE!</v>
      </c>
      <c r="H265" s="1346" t="e">
        <f t="shared" si="116"/>
        <v>#VALUE!</v>
      </c>
      <c r="I265" s="1346" t="e">
        <f t="shared" si="116"/>
        <v>#VALUE!</v>
      </c>
      <c r="J265" s="1346" t="e">
        <f t="shared" si="116"/>
        <v>#VALUE!</v>
      </c>
      <c r="K265" s="1346" t="e">
        <f t="shared" si="116"/>
        <v>#VALUE!</v>
      </c>
      <c r="L265" s="1346" t="e">
        <f t="shared" si="116"/>
        <v>#VALUE!</v>
      </c>
      <c r="M265" s="1346" t="e">
        <f t="shared" si="116"/>
        <v>#VALUE!</v>
      </c>
      <c r="N265" s="1346" t="e">
        <f t="shared" si="116"/>
        <v>#VALUE!</v>
      </c>
      <c r="O265" s="1346" t="e">
        <f t="shared" si="116"/>
        <v>#VALUE!</v>
      </c>
      <c r="P265" s="1346" t="e">
        <f t="shared" si="116"/>
        <v>#VALUE!</v>
      </c>
      <c r="Q265" s="1346" t="e">
        <f t="shared" si="116"/>
        <v>#VALUE!</v>
      </c>
      <c r="R265" s="1346" t="e">
        <f t="shared" si="116"/>
        <v>#VALUE!</v>
      </c>
      <c r="S265" s="1346" t="e">
        <f t="shared" si="116"/>
        <v>#VALUE!</v>
      </c>
      <c r="T265" s="1346" t="e">
        <f t="shared" si="116"/>
        <v>#VALUE!</v>
      </c>
      <c r="U265" s="1346" t="e">
        <f t="shared" si="116"/>
        <v>#VALUE!</v>
      </c>
      <c r="V265" s="1346" t="e">
        <f t="shared" si="116"/>
        <v>#VALUE!</v>
      </c>
      <c r="W265" s="1346" t="e">
        <f t="shared" si="116"/>
        <v>#VALUE!</v>
      </c>
      <c r="X265" s="1346" t="e">
        <f t="shared" si="116"/>
        <v>#VALUE!</v>
      </c>
      <c r="Y265" s="1346" t="e">
        <f t="shared" si="116"/>
        <v>#VALUE!</v>
      </c>
      <c r="Z265" s="1346" t="e">
        <f t="shared" si="116"/>
        <v>#VALUE!</v>
      </c>
      <c r="AA265" s="1346" t="e">
        <f t="shared" si="116"/>
        <v>#VALUE!</v>
      </c>
      <c r="AB265" s="1346" t="e">
        <f t="shared" si="116"/>
        <v>#VALUE!</v>
      </c>
      <c r="AC265" s="1346" t="e">
        <f t="shared" si="116"/>
        <v>#VALUE!</v>
      </c>
      <c r="AD265" s="1346" t="e">
        <f t="shared" si="116"/>
        <v>#VALUE!</v>
      </c>
      <c r="AE265" s="1346" t="e">
        <f t="shared" si="116"/>
        <v>#VALUE!</v>
      </c>
      <c r="AF265" s="1346" t="e">
        <f t="shared" si="116"/>
        <v>#VALUE!</v>
      </c>
      <c r="AG265" s="1346" t="e">
        <f t="shared" si="116"/>
        <v>#VALUE!</v>
      </c>
      <c r="AH265" s="1368"/>
      <c r="AI265" s="1369"/>
    </row>
    <row r="266" spans="2:38">
      <c r="B266" s="1370" t="s">
        <v>1944</v>
      </c>
      <c r="C266" s="1371" t="e">
        <f>IF(EDATE(C249,1)&gt;$G$5,"",EDATE(C249,1))</f>
        <v>#VALUE!</v>
      </c>
      <c r="D266" s="1346" t="e">
        <f t="shared" ref="D266:AG266" si="117">IF(D265&gt;$G$5,"",IF(C266=EOMONTH(DATE($C263,$D263,1),0),"",IF(C266="","",C266+1)))</f>
        <v>#VALUE!</v>
      </c>
      <c r="E266" s="1346" t="e">
        <f t="shared" si="117"/>
        <v>#VALUE!</v>
      </c>
      <c r="F266" s="1346" t="e">
        <f t="shared" si="117"/>
        <v>#VALUE!</v>
      </c>
      <c r="G266" s="1346" t="e">
        <f t="shared" si="117"/>
        <v>#VALUE!</v>
      </c>
      <c r="H266" s="1346" t="e">
        <f t="shared" si="117"/>
        <v>#VALUE!</v>
      </c>
      <c r="I266" s="1346" t="e">
        <f t="shared" si="117"/>
        <v>#VALUE!</v>
      </c>
      <c r="J266" s="1346" t="e">
        <f t="shared" si="117"/>
        <v>#VALUE!</v>
      </c>
      <c r="K266" s="1346" t="e">
        <f t="shared" si="117"/>
        <v>#VALUE!</v>
      </c>
      <c r="L266" s="1346" t="e">
        <f t="shared" si="117"/>
        <v>#VALUE!</v>
      </c>
      <c r="M266" s="1346" t="e">
        <f t="shared" si="117"/>
        <v>#VALUE!</v>
      </c>
      <c r="N266" s="1346" t="e">
        <f t="shared" si="117"/>
        <v>#VALUE!</v>
      </c>
      <c r="O266" s="1346" t="e">
        <f t="shared" si="117"/>
        <v>#VALUE!</v>
      </c>
      <c r="P266" s="1346" t="e">
        <f t="shared" si="117"/>
        <v>#VALUE!</v>
      </c>
      <c r="Q266" s="1346" t="e">
        <f t="shared" si="117"/>
        <v>#VALUE!</v>
      </c>
      <c r="R266" s="1346" t="e">
        <f t="shared" si="117"/>
        <v>#VALUE!</v>
      </c>
      <c r="S266" s="1346" t="e">
        <f t="shared" si="117"/>
        <v>#VALUE!</v>
      </c>
      <c r="T266" s="1346" t="e">
        <f t="shared" si="117"/>
        <v>#VALUE!</v>
      </c>
      <c r="U266" s="1346" t="e">
        <f t="shared" si="117"/>
        <v>#VALUE!</v>
      </c>
      <c r="V266" s="1346" t="e">
        <f t="shared" si="117"/>
        <v>#VALUE!</v>
      </c>
      <c r="W266" s="1346" t="e">
        <f t="shared" si="117"/>
        <v>#VALUE!</v>
      </c>
      <c r="X266" s="1346" t="e">
        <f t="shared" si="117"/>
        <v>#VALUE!</v>
      </c>
      <c r="Y266" s="1346" t="e">
        <f t="shared" si="117"/>
        <v>#VALUE!</v>
      </c>
      <c r="Z266" s="1346" t="e">
        <f t="shared" si="117"/>
        <v>#VALUE!</v>
      </c>
      <c r="AA266" s="1346" t="e">
        <f t="shared" si="117"/>
        <v>#VALUE!</v>
      </c>
      <c r="AB266" s="1346" t="e">
        <f t="shared" si="117"/>
        <v>#VALUE!</v>
      </c>
      <c r="AC266" s="1346" t="e">
        <f t="shared" si="117"/>
        <v>#VALUE!</v>
      </c>
      <c r="AD266" s="1346" t="e">
        <f t="shared" si="117"/>
        <v>#VALUE!</v>
      </c>
      <c r="AE266" s="1346" t="e">
        <f t="shared" si="117"/>
        <v>#VALUE!</v>
      </c>
      <c r="AF266" s="1346" t="e">
        <f t="shared" si="117"/>
        <v>#VALUE!</v>
      </c>
      <c r="AG266" s="1346" t="e">
        <f t="shared" si="117"/>
        <v>#VALUE!</v>
      </c>
      <c r="AH266" s="1347" t="s">
        <v>1978</v>
      </c>
      <c r="AI266" s="1348">
        <f>+COUNTIFS(C267:AG267,"土",C268:AG268,"")+COUNTIFS(C267:AG267,"日",C268:AG268,"")</f>
        <v>0</v>
      </c>
    </row>
    <row r="267" spans="2:38" s="1350" customFormat="1">
      <c r="B267" s="1372" t="s">
        <v>820</v>
      </c>
      <c r="C267" s="1349" t="str">
        <f>IFERROR(TEXT(WEEKDAY(+C266),"aaa"),"")</f>
        <v/>
      </c>
      <c r="D267" s="1349" t="str">
        <f t="shared" ref="D267:AG267" si="118">IFERROR(TEXT(WEEKDAY(+D266),"aaa"),"")</f>
        <v/>
      </c>
      <c r="E267" s="1349" t="str">
        <f t="shared" si="118"/>
        <v/>
      </c>
      <c r="F267" s="1349" t="str">
        <f t="shared" si="118"/>
        <v/>
      </c>
      <c r="G267" s="1349" t="str">
        <f t="shared" si="118"/>
        <v/>
      </c>
      <c r="H267" s="1349" t="str">
        <f t="shared" si="118"/>
        <v/>
      </c>
      <c r="I267" s="1349" t="str">
        <f t="shared" si="118"/>
        <v/>
      </c>
      <c r="J267" s="1349" t="str">
        <f t="shared" si="118"/>
        <v/>
      </c>
      <c r="K267" s="1349" t="str">
        <f t="shared" si="118"/>
        <v/>
      </c>
      <c r="L267" s="1349" t="str">
        <f t="shared" si="118"/>
        <v/>
      </c>
      <c r="M267" s="1349" t="str">
        <f t="shared" si="118"/>
        <v/>
      </c>
      <c r="N267" s="1349" t="str">
        <f t="shared" si="118"/>
        <v/>
      </c>
      <c r="O267" s="1349" t="str">
        <f t="shared" si="118"/>
        <v/>
      </c>
      <c r="P267" s="1349" t="str">
        <f t="shared" si="118"/>
        <v/>
      </c>
      <c r="Q267" s="1349" t="str">
        <f t="shared" si="118"/>
        <v/>
      </c>
      <c r="R267" s="1349" t="str">
        <f t="shared" si="118"/>
        <v/>
      </c>
      <c r="S267" s="1349" t="str">
        <f t="shared" si="118"/>
        <v/>
      </c>
      <c r="T267" s="1349" t="str">
        <f t="shared" si="118"/>
        <v/>
      </c>
      <c r="U267" s="1349" t="str">
        <f t="shared" si="118"/>
        <v/>
      </c>
      <c r="V267" s="1349" t="str">
        <f t="shared" si="118"/>
        <v/>
      </c>
      <c r="W267" s="1349" t="str">
        <f t="shared" si="118"/>
        <v/>
      </c>
      <c r="X267" s="1349" t="str">
        <f t="shared" si="118"/>
        <v/>
      </c>
      <c r="Y267" s="1349" t="str">
        <f t="shared" si="118"/>
        <v/>
      </c>
      <c r="Z267" s="1349" t="str">
        <f t="shared" si="118"/>
        <v/>
      </c>
      <c r="AA267" s="1349" t="str">
        <f t="shared" si="118"/>
        <v/>
      </c>
      <c r="AB267" s="1349" t="str">
        <f t="shared" si="118"/>
        <v/>
      </c>
      <c r="AC267" s="1349" t="str">
        <f t="shared" si="118"/>
        <v/>
      </c>
      <c r="AD267" s="1349" t="str">
        <f t="shared" si="118"/>
        <v/>
      </c>
      <c r="AE267" s="1349" t="str">
        <f t="shared" si="118"/>
        <v/>
      </c>
      <c r="AF267" s="1349" t="str">
        <f t="shared" si="118"/>
        <v/>
      </c>
      <c r="AG267" s="1349" t="str">
        <f t="shared" si="118"/>
        <v/>
      </c>
      <c r="AH267" s="1347" t="s">
        <v>1979</v>
      </c>
      <c r="AI267" s="1348">
        <f>+COUNTIF(C268:AG268,"夏休")+COUNTIF(C268:AG268,"冬休")+COUNTIF(C268:AG268,"中止")</f>
        <v>0</v>
      </c>
      <c r="AL267" s="1373"/>
    </row>
    <row r="268" spans="2:38" s="1350" customFormat="1" ht="13.5" customHeight="1">
      <c r="B268" s="3643" t="s">
        <v>1948</v>
      </c>
      <c r="C268" s="3645"/>
      <c r="D268" s="3640"/>
      <c r="E268" s="3640"/>
      <c r="F268" s="3640"/>
      <c r="G268" s="3640"/>
      <c r="H268" s="3640"/>
      <c r="I268" s="3640"/>
      <c r="J268" s="3640"/>
      <c r="K268" s="3640"/>
      <c r="L268" s="3640"/>
      <c r="M268" s="3640"/>
      <c r="N268" s="3640"/>
      <c r="O268" s="3640"/>
      <c r="P268" s="3640"/>
      <c r="Q268" s="3640"/>
      <c r="R268" s="3640"/>
      <c r="S268" s="3640"/>
      <c r="T268" s="3640"/>
      <c r="U268" s="3640"/>
      <c r="V268" s="3640"/>
      <c r="W268" s="3640"/>
      <c r="X268" s="3640"/>
      <c r="Y268" s="3640"/>
      <c r="Z268" s="3640"/>
      <c r="AA268" s="3640"/>
      <c r="AB268" s="3640"/>
      <c r="AC268" s="3640"/>
      <c r="AD268" s="3640"/>
      <c r="AE268" s="3640"/>
      <c r="AF268" s="3640"/>
      <c r="AG268" s="3667"/>
      <c r="AH268" s="1351" t="s">
        <v>821</v>
      </c>
      <c r="AI268" s="1352">
        <f>COUNT(C266:AG266)-AI267</f>
        <v>0</v>
      </c>
      <c r="AL268" s="1373"/>
    </row>
    <row r="269" spans="2:38" s="1350" customFormat="1" ht="13.5" customHeight="1">
      <c r="B269" s="3644"/>
      <c r="C269" s="3645"/>
      <c r="D269" s="3640"/>
      <c r="E269" s="3640"/>
      <c r="F269" s="3640"/>
      <c r="G269" s="3640"/>
      <c r="H269" s="3640"/>
      <c r="I269" s="3640"/>
      <c r="J269" s="3640"/>
      <c r="K269" s="3640"/>
      <c r="L269" s="3640"/>
      <c r="M269" s="3640"/>
      <c r="N269" s="3640"/>
      <c r="O269" s="3640"/>
      <c r="P269" s="3640"/>
      <c r="Q269" s="3640"/>
      <c r="R269" s="3640"/>
      <c r="S269" s="3640"/>
      <c r="T269" s="3640"/>
      <c r="U269" s="3640"/>
      <c r="V269" s="3640"/>
      <c r="W269" s="3640"/>
      <c r="X269" s="3640"/>
      <c r="Y269" s="3640"/>
      <c r="Z269" s="3640"/>
      <c r="AA269" s="3640"/>
      <c r="AB269" s="3640"/>
      <c r="AC269" s="3640"/>
      <c r="AD269" s="3640"/>
      <c r="AE269" s="3640"/>
      <c r="AF269" s="3640"/>
      <c r="AG269" s="3667"/>
      <c r="AH269" s="1351" t="s">
        <v>822</v>
      </c>
      <c r="AI269" s="1352">
        <f>+COUNTIF(C270:AG271,"休")</f>
        <v>0</v>
      </c>
      <c r="AJ269" s="1353" t="e">
        <f>IF(AI270&gt;0.285,"",IF(AI269&lt;AI266,"←計画日数が足りません",""))</f>
        <v>#DIV/0!</v>
      </c>
      <c r="AL269" s="1373"/>
    </row>
    <row r="270" spans="2:38" s="1350" customFormat="1" ht="13.5" customHeight="1">
      <c r="B270" s="3668" t="s">
        <v>815</v>
      </c>
      <c r="C270" s="3669"/>
      <c r="D270" s="3666"/>
      <c r="E270" s="3666"/>
      <c r="F270" s="3666"/>
      <c r="G270" s="3666"/>
      <c r="H270" s="3666"/>
      <c r="I270" s="3666"/>
      <c r="J270" s="3666"/>
      <c r="K270" s="3666"/>
      <c r="L270" s="3666"/>
      <c r="M270" s="3666"/>
      <c r="N270" s="3666"/>
      <c r="O270" s="3666"/>
      <c r="P270" s="3666"/>
      <c r="Q270" s="3666"/>
      <c r="R270" s="3666"/>
      <c r="S270" s="3666"/>
      <c r="T270" s="3666"/>
      <c r="U270" s="3666"/>
      <c r="V270" s="3666"/>
      <c r="W270" s="3666"/>
      <c r="X270" s="3666"/>
      <c r="Y270" s="3666"/>
      <c r="Z270" s="3666"/>
      <c r="AA270" s="3666"/>
      <c r="AB270" s="3666"/>
      <c r="AC270" s="3666"/>
      <c r="AD270" s="3666"/>
      <c r="AE270" s="3666"/>
      <c r="AF270" s="3666"/>
      <c r="AG270" s="3672"/>
      <c r="AH270" s="1351" t="s">
        <v>823</v>
      </c>
      <c r="AI270" s="1354" t="e">
        <f>+AI269/AI268</f>
        <v>#DIV/0!</v>
      </c>
      <c r="AL270" s="1373"/>
    </row>
    <row r="271" spans="2:38" s="1350" customFormat="1">
      <c r="B271" s="3668"/>
      <c r="C271" s="3669"/>
      <c r="D271" s="3666"/>
      <c r="E271" s="3666"/>
      <c r="F271" s="3666"/>
      <c r="G271" s="3666"/>
      <c r="H271" s="3666"/>
      <c r="I271" s="3666"/>
      <c r="J271" s="3666"/>
      <c r="K271" s="3666"/>
      <c r="L271" s="3666"/>
      <c r="M271" s="3666"/>
      <c r="N271" s="3666"/>
      <c r="O271" s="3666"/>
      <c r="P271" s="3666"/>
      <c r="Q271" s="3666"/>
      <c r="R271" s="3666"/>
      <c r="S271" s="3666"/>
      <c r="T271" s="3666"/>
      <c r="U271" s="3666"/>
      <c r="V271" s="3666"/>
      <c r="W271" s="3666"/>
      <c r="X271" s="3666"/>
      <c r="Y271" s="3666"/>
      <c r="Z271" s="3666"/>
      <c r="AA271" s="3666"/>
      <c r="AB271" s="3666"/>
      <c r="AC271" s="3666"/>
      <c r="AD271" s="3666"/>
      <c r="AE271" s="3666"/>
      <c r="AF271" s="3666"/>
      <c r="AG271" s="3672"/>
      <c r="AH271" s="1351" t="s">
        <v>812</v>
      </c>
      <c r="AI271" s="1352">
        <f>+COUNTA(C272:AG273)</f>
        <v>0</v>
      </c>
      <c r="AL271" s="1373"/>
    </row>
    <row r="272" spans="2:38" s="1350" customFormat="1">
      <c r="B272" s="3673" t="s">
        <v>817</v>
      </c>
      <c r="C272" s="3675"/>
      <c r="D272" s="3670"/>
      <c r="E272" s="3670"/>
      <c r="F272" s="3670"/>
      <c r="G272" s="3670"/>
      <c r="H272" s="3670"/>
      <c r="I272" s="3670"/>
      <c r="J272" s="3670"/>
      <c r="K272" s="3670"/>
      <c r="L272" s="3670"/>
      <c r="M272" s="3670"/>
      <c r="N272" s="3670"/>
      <c r="O272" s="3670"/>
      <c r="P272" s="3670"/>
      <c r="Q272" s="3670"/>
      <c r="R272" s="3670"/>
      <c r="S272" s="3670"/>
      <c r="T272" s="3670"/>
      <c r="U272" s="3670"/>
      <c r="V272" s="3670"/>
      <c r="W272" s="3670"/>
      <c r="X272" s="3670"/>
      <c r="Y272" s="3670"/>
      <c r="Z272" s="3670"/>
      <c r="AA272" s="3670"/>
      <c r="AB272" s="3670"/>
      <c r="AC272" s="3670"/>
      <c r="AD272" s="3670"/>
      <c r="AE272" s="3670"/>
      <c r="AF272" s="3670"/>
      <c r="AG272" s="3677"/>
      <c r="AH272" s="1355" t="s">
        <v>824</v>
      </c>
      <c r="AI272" s="1356" t="e">
        <f>+AI271/AI268</f>
        <v>#DIV/0!</v>
      </c>
      <c r="AL272" s="1338">
        <f>+COUNTIF(C270:AG271,"休")</f>
        <v>0</v>
      </c>
    </row>
    <row r="273" spans="2:38" s="1350" customFormat="1">
      <c r="B273" s="3674"/>
      <c r="C273" s="3676"/>
      <c r="D273" s="3671"/>
      <c r="E273" s="3671"/>
      <c r="F273" s="3671"/>
      <c r="G273" s="3671"/>
      <c r="H273" s="3671"/>
      <c r="I273" s="3671"/>
      <c r="J273" s="3671"/>
      <c r="K273" s="3671"/>
      <c r="L273" s="3671"/>
      <c r="M273" s="3671"/>
      <c r="N273" s="3671"/>
      <c r="O273" s="3671"/>
      <c r="P273" s="3671"/>
      <c r="Q273" s="3671"/>
      <c r="R273" s="3671"/>
      <c r="S273" s="3671"/>
      <c r="T273" s="3671"/>
      <c r="U273" s="3671"/>
      <c r="V273" s="3671"/>
      <c r="W273" s="3671"/>
      <c r="X273" s="3671"/>
      <c r="Y273" s="3671"/>
      <c r="Z273" s="3671"/>
      <c r="AA273" s="3671"/>
      <c r="AB273" s="3671"/>
      <c r="AC273" s="3671"/>
      <c r="AD273" s="3671"/>
      <c r="AE273" s="3671"/>
      <c r="AF273" s="3671"/>
      <c r="AG273" s="3678"/>
      <c r="AH273" s="1357" t="s">
        <v>1952</v>
      </c>
      <c r="AI273" s="1358" t="str">
        <f>IF(7&gt;AI268,"対象外",IF(AI271&gt;=AI266,"OK","NG"))</f>
        <v>対象外</v>
      </c>
      <c r="AJ273" s="1353" t="str">
        <f>IF(AI273="対象外","←７日間に満たない期間は達成判定の対象外",IF(AI273="NG","←月単位未達成","←月単位達成"))</f>
        <v>←７日間に満たない期間は達成判定の対象外</v>
      </c>
      <c r="AL273" s="1359" t="str">
        <f>IF(7&gt;AI268,"対象外",IF(AL272&gt;=AI266,"OK","NG"))</f>
        <v>対象外</v>
      </c>
    </row>
    <row r="274" spans="2:38" hidden="1">
      <c r="B274" s="1360" t="s">
        <v>2106</v>
      </c>
      <c r="C274" s="1361" t="e">
        <f t="shared" ref="C274:AG274" si="119">IF(AND(DAY(C266)&gt;=22,DAY(C266)&lt;=28,C267="土"),1,0)</f>
        <v>#VALUE!</v>
      </c>
      <c r="D274" s="1361" t="e">
        <f t="shared" si="119"/>
        <v>#VALUE!</v>
      </c>
      <c r="E274" s="1361" t="e">
        <f t="shared" si="119"/>
        <v>#VALUE!</v>
      </c>
      <c r="F274" s="1361" t="e">
        <f t="shared" si="119"/>
        <v>#VALUE!</v>
      </c>
      <c r="G274" s="1361" t="e">
        <f t="shared" si="119"/>
        <v>#VALUE!</v>
      </c>
      <c r="H274" s="1361" t="e">
        <f t="shared" si="119"/>
        <v>#VALUE!</v>
      </c>
      <c r="I274" s="1361" t="e">
        <f t="shared" si="119"/>
        <v>#VALUE!</v>
      </c>
      <c r="J274" s="1361" t="e">
        <f t="shared" si="119"/>
        <v>#VALUE!</v>
      </c>
      <c r="K274" s="1361" t="e">
        <f t="shared" si="119"/>
        <v>#VALUE!</v>
      </c>
      <c r="L274" s="1361" t="e">
        <f t="shared" si="119"/>
        <v>#VALUE!</v>
      </c>
      <c r="M274" s="1361" t="e">
        <f t="shared" si="119"/>
        <v>#VALUE!</v>
      </c>
      <c r="N274" s="1361" t="e">
        <f t="shared" si="119"/>
        <v>#VALUE!</v>
      </c>
      <c r="O274" s="1361" t="e">
        <f t="shared" si="119"/>
        <v>#VALUE!</v>
      </c>
      <c r="P274" s="1361" t="e">
        <f t="shared" si="119"/>
        <v>#VALUE!</v>
      </c>
      <c r="Q274" s="1361" t="e">
        <f t="shared" si="119"/>
        <v>#VALUE!</v>
      </c>
      <c r="R274" s="1361" t="e">
        <f t="shared" si="119"/>
        <v>#VALUE!</v>
      </c>
      <c r="S274" s="1361" t="e">
        <f t="shared" si="119"/>
        <v>#VALUE!</v>
      </c>
      <c r="T274" s="1361" t="e">
        <f t="shared" si="119"/>
        <v>#VALUE!</v>
      </c>
      <c r="U274" s="1361" t="e">
        <f t="shared" si="119"/>
        <v>#VALUE!</v>
      </c>
      <c r="V274" s="1361" t="e">
        <f t="shared" si="119"/>
        <v>#VALUE!</v>
      </c>
      <c r="W274" s="1361" t="e">
        <f t="shared" si="119"/>
        <v>#VALUE!</v>
      </c>
      <c r="X274" s="1361" t="e">
        <f t="shared" si="119"/>
        <v>#VALUE!</v>
      </c>
      <c r="Y274" s="1361" t="e">
        <f t="shared" si="119"/>
        <v>#VALUE!</v>
      </c>
      <c r="Z274" s="1361" t="e">
        <f t="shared" si="119"/>
        <v>#VALUE!</v>
      </c>
      <c r="AA274" s="1361" t="e">
        <f t="shared" si="119"/>
        <v>#VALUE!</v>
      </c>
      <c r="AB274" s="1361" t="e">
        <f t="shared" si="119"/>
        <v>#VALUE!</v>
      </c>
      <c r="AC274" s="1361" t="e">
        <f t="shared" si="119"/>
        <v>#VALUE!</v>
      </c>
      <c r="AD274" s="1361" t="e">
        <f t="shared" si="119"/>
        <v>#VALUE!</v>
      </c>
      <c r="AE274" s="1361" t="e">
        <f t="shared" si="119"/>
        <v>#VALUE!</v>
      </c>
      <c r="AF274" s="1361" t="e">
        <f t="shared" si="119"/>
        <v>#VALUE!</v>
      </c>
      <c r="AG274" s="1361" t="e">
        <f t="shared" si="119"/>
        <v>#VALUE!</v>
      </c>
      <c r="AH274" s="1362" t="s">
        <v>1980</v>
      </c>
      <c r="AI274" s="1363">
        <f>_xlfn.AGGREGATE(9,6,C274:AG274)</f>
        <v>0</v>
      </c>
      <c r="AJ274" s="1353"/>
    </row>
    <row r="275" spans="2:38" hidden="1">
      <c r="B275" s="1360" t="s">
        <v>2107</v>
      </c>
      <c r="C275" s="1364" t="e">
        <f t="shared" ref="C275:AG275" si="120">IF(AND(DAY(C266)&gt;=22,DAY(C266)&lt;=28,C267="土",OR(C272="休",C272="雨")),1,0)</f>
        <v>#VALUE!</v>
      </c>
      <c r="D275" s="1364" t="e">
        <f t="shared" si="120"/>
        <v>#VALUE!</v>
      </c>
      <c r="E275" s="1364" t="e">
        <f t="shared" si="120"/>
        <v>#VALUE!</v>
      </c>
      <c r="F275" s="1364" t="e">
        <f t="shared" si="120"/>
        <v>#VALUE!</v>
      </c>
      <c r="G275" s="1364" t="e">
        <f t="shared" si="120"/>
        <v>#VALUE!</v>
      </c>
      <c r="H275" s="1364" t="e">
        <f t="shared" si="120"/>
        <v>#VALUE!</v>
      </c>
      <c r="I275" s="1364" t="e">
        <f t="shared" si="120"/>
        <v>#VALUE!</v>
      </c>
      <c r="J275" s="1364" t="e">
        <f t="shared" si="120"/>
        <v>#VALUE!</v>
      </c>
      <c r="K275" s="1364" t="e">
        <f t="shared" si="120"/>
        <v>#VALUE!</v>
      </c>
      <c r="L275" s="1364" t="e">
        <f t="shared" si="120"/>
        <v>#VALUE!</v>
      </c>
      <c r="M275" s="1364" t="e">
        <f t="shared" si="120"/>
        <v>#VALUE!</v>
      </c>
      <c r="N275" s="1364" t="e">
        <f t="shared" si="120"/>
        <v>#VALUE!</v>
      </c>
      <c r="O275" s="1364" t="e">
        <f t="shared" si="120"/>
        <v>#VALUE!</v>
      </c>
      <c r="P275" s="1364" t="e">
        <f t="shared" si="120"/>
        <v>#VALUE!</v>
      </c>
      <c r="Q275" s="1364" t="e">
        <f t="shared" si="120"/>
        <v>#VALUE!</v>
      </c>
      <c r="R275" s="1364" t="e">
        <f t="shared" si="120"/>
        <v>#VALUE!</v>
      </c>
      <c r="S275" s="1364" t="e">
        <f t="shared" si="120"/>
        <v>#VALUE!</v>
      </c>
      <c r="T275" s="1364" t="e">
        <f t="shared" si="120"/>
        <v>#VALUE!</v>
      </c>
      <c r="U275" s="1364" t="e">
        <f t="shared" si="120"/>
        <v>#VALUE!</v>
      </c>
      <c r="V275" s="1364" t="e">
        <f t="shared" si="120"/>
        <v>#VALUE!</v>
      </c>
      <c r="W275" s="1364" t="e">
        <f t="shared" si="120"/>
        <v>#VALUE!</v>
      </c>
      <c r="X275" s="1364" t="e">
        <f t="shared" si="120"/>
        <v>#VALUE!</v>
      </c>
      <c r="Y275" s="1364" t="e">
        <f t="shared" si="120"/>
        <v>#VALUE!</v>
      </c>
      <c r="Z275" s="1364" t="e">
        <f t="shared" si="120"/>
        <v>#VALUE!</v>
      </c>
      <c r="AA275" s="1364" t="e">
        <f t="shared" si="120"/>
        <v>#VALUE!</v>
      </c>
      <c r="AB275" s="1364" t="e">
        <f t="shared" si="120"/>
        <v>#VALUE!</v>
      </c>
      <c r="AC275" s="1364" t="e">
        <f t="shared" si="120"/>
        <v>#VALUE!</v>
      </c>
      <c r="AD275" s="1364" t="e">
        <f t="shared" si="120"/>
        <v>#VALUE!</v>
      </c>
      <c r="AE275" s="1364" t="e">
        <f t="shared" si="120"/>
        <v>#VALUE!</v>
      </c>
      <c r="AF275" s="1364" t="e">
        <f t="shared" si="120"/>
        <v>#VALUE!</v>
      </c>
      <c r="AG275" s="1364" t="e">
        <f t="shared" si="120"/>
        <v>#VALUE!</v>
      </c>
      <c r="AH275" s="1365" t="s">
        <v>1981</v>
      </c>
      <c r="AI275" s="1363">
        <f>_xlfn.AGGREGATE(9,6,C275:AG275)</f>
        <v>0</v>
      </c>
      <c r="AJ275" s="1353"/>
    </row>
    <row r="276" spans="2:38" hidden="1">
      <c r="B276" s="1360" t="s">
        <v>2108</v>
      </c>
      <c r="C276" s="1361" t="e">
        <f>IF(AND(DAY(C266)&gt;=8,DAY(C266)&lt;=14,C267="土"),1,0)</f>
        <v>#VALUE!</v>
      </c>
      <c r="D276" s="1361" t="e">
        <f>IF(AND(DAY(D266)&gt;=8,DAY(D266)&lt;=14,D267="土"),1,0)</f>
        <v>#VALUE!</v>
      </c>
      <c r="E276" s="1361" t="e">
        <f t="shared" ref="E276" si="121">IF(AND(DAY(E266)&gt;=8,DAY(E266)&lt;=14,E267="土"),1,0)</f>
        <v>#VALUE!</v>
      </c>
      <c r="F276" s="1361" t="e">
        <f>IF(AND(DAY(F266)&gt;=8,DAY(F266)&lt;=14,F267="土"),1,0)</f>
        <v>#VALUE!</v>
      </c>
      <c r="G276" s="1361" t="e">
        <f>IF(AND(DAY(G266)&gt;=8,DAY(G266)&lt;=14,G267="土"),1,0)</f>
        <v>#VALUE!</v>
      </c>
      <c r="H276" s="1361" t="e">
        <f t="shared" ref="H276:AG276" si="122">IF(AND(DAY(H266)&gt;=8,DAY(H266)&lt;=14,H267="土"),1,0)</f>
        <v>#VALUE!</v>
      </c>
      <c r="I276" s="1361" t="e">
        <f t="shared" si="122"/>
        <v>#VALUE!</v>
      </c>
      <c r="J276" s="1361" t="e">
        <f t="shared" si="122"/>
        <v>#VALUE!</v>
      </c>
      <c r="K276" s="1361" t="e">
        <f t="shared" si="122"/>
        <v>#VALUE!</v>
      </c>
      <c r="L276" s="1361" t="e">
        <f t="shared" si="122"/>
        <v>#VALUE!</v>
      </c>
      <c r="M276" s="1361" t="e">
        <f t="shared" si="122"/>
        <v>#VALUE!</v>
      </c>
      <c r="N276" s="1361" t="e">
        <f t="shared" si="122"/>
        <v>#VALUE!</v>
      </c>
      <c r="O276" s="1361" t="e">
        <f t="shared" si="122"/>
        <v>#VALUE!</v>
      </c>
      <c r="P276" s="1361" t="e">
        <f t="shared" si="122"/>
        <v>#VALUE!</v>
      </c>
      <c r="Q276" s="1361" t="e">
        <f t="shared" si="122"/>
        <v>#VALUE!</v>
      </c>
      <c r="R276" s="1361" t="e">
        <f t="shared" si="122"/>
        <v>#VALUE!</v>
      </c>
      <c r="S276" s="1361" t="e">
        <f t="shared" si="122"/>
        <v>#VALUE!</v>
      </c>
      <c r="T276" s="1361" t="e">
        <f t="shared" si="122"/>
        <v>#VALUE!</v>
      </c>
      <c r="U276" s="1361" t="e">
        <f t="shared" si="122"/>
        <v>#VALUE!</v>
      </c>
      <c r="V276" s="1361" t="e">
        <f t="shared" si="122"/>
        <v>#VALUE!</v>
      </c>
      <c r="W276" s="1361" t="e">
        <f t="shared" si="122"/>
        <v>#VALUE!</v>
      </c>
      <c r="X276" s="1361" t="e">
        <f t="shared" si="122"/>
        <v>#VALUE!</v>
      </c>
      <c r="Y276" s="1361" t="e">
        <f t="shared" si="122"/>
        <v>#VALUE!</v>
      </c>
      <c r="Z276" s="1361" t="e">
        <f t="shared" si="122"/>
        <v>#VALUE!</v>
      </c>
      <c r="AA276" s="1361" t="e">
        <f t="shared" si="122"/>
        <v>#VALUE!</v>
      </c>
      <c r="AB276" s="1361" t="e">
        <f t="shared" si="122"/>
        <v>#VALUE!</v>
      </c>
      <c r="AC276" s="1361" t="e">
        <f t="shared" si="122"/>
        <v>#VALUE!</v>
      </c>
      <c r="AD276" s="1361" t="e">
        <f t="shared" si="122"/>
        <v>#VALUE!</v>
      </c>
      <c r="AE276" s="1361" t="e">
        <f t="shared" si="122"/>
        <v>#VALUE!</v>
      </c>
      <c r="AF276" s="1361" t="e">
        <f t="shared" si="122"/>
        <v>#VALUE!</v>
      </c>
      <c r="AG276" s="1361" t="e">
        <f t="shared" si="122"/>
        <v>#VALUE!</v>
      </c>
      <c r="AH276" s="1362" t="s">
        <v>1980</v>
      </c>
      <c r="AI276" s="1363">
        <f>_xlfn.AGGREGATE(9,6,C276:AG276)</f>
        <v>0</v>
      </c>
      <c r="AJ276" s="1353"/>
    </row>
    <row r="277" spans="2:38" hidden="1">
      <c r="B277" s="1360" t="s">
        <v>2109</v>
      </c>
      <c r="C277" s="1364" t="e">
        <f>IF(AND(DAY(C266)&gt;=8,DAY(C266)&lt;=14,C267="土",OR(C272="休",C272="雨")),1,0)</f>
        <v>#VALUE!</v>
      </c>
      <c r="D277" s="1364" t="e">
        <f>IF(AND(DAY(D266)&gt;=8,DAY(D266)&lt;=14,D267="土",OR(D272="休",D272="雨")),1,0)</f>
        <v>#VALUE!</v>
      </c>
      <c r="E277" s="1364" t="e">
        <f t="shared" ref="E277" si="123">IF(AND(DAY(E266)&gt;=8,DAY(E266)&lt;=14,E267="土",OR(E272="休",E272="雨")),1,0)</f>
        <v>#VALUE!</v>
      </c>
      <c r="F277" s="1364" t="e">
        <f>IF(AND(DAY(F266)&gt;=8,DAY(F266)&lt;=14,F267="土",OR(F272="休",F272="雨")),1,0)</f>
        <v>#VALUE!</v>
      </c>
      <c r="G277" s="1364" t="e">
        <f>IF(AND(DAY(G266)&gt;=8,DAY(G266)&lt;=14,G267="土",OR(G272="休",G272="雨")),1,0)</f>
        <v>#VALUE!</v>
      </c>
      <c r="H277" s="1364" t="e">
        <f t="shared" ref="H277:AG277" si="124">IF(AND(DAY(H266)&gt;=8,DAY(H266)&lt;=14,H267="土",OR(H272="休",H272="雨")),1,0)</f>
        <v>#VALUE!</v>
      </c>
      <c r="I277" s="1364" t="e">
        <f t="shared" si="124"/>
        <v>#VALUE!</v>
      </c>
      <c r="J277" s="1364" t="e">
        <f t="shared" si="124"/>
        <v>#VALUE!</v>
      </c>
      <c r="K277" s="1364" t="e">
        <f t="shared" si="124"/>
        <v>#VALUE!</v>
      </c>
      <c r="L277" s="1364" t="e">
        <f t="shared" si="124"/>
        <v>#VALUE!</v>
      </c>
      <c r="M277" s="1364" t="e">
        <f t="shared" si="124"/>
        <v>#VALUE!</v>
      </c>
      <c r="N277" s="1364" t="e">
        <f t="shared" si="124"/>
        <v>#VALUE!</v>
      </c>
      <c r="O277" s="1364" t="e">
        <f t="shared" si="124"/>
        <v>#VALUE!</v>
      </c>
      <c r="P277" s="1364" t="e">
        <f t="shared" si="124"/>
        <v>#VALUE!</v>
      </c>
      <c r="Q277" s="1364" t="e">
        <f t="shared" si="124"/>
        <v>#VALUE!</v>
      </c>
      <c r="R277" s="1364" t="e">
        <f t="shared" si="124"/>
        <v>#VALUE!</v>
      </c>
      <c r="S277" s="1364" t="e">
        <f t="shared" si="124"/>
        <v>#VALUE!</v>
      </c>
      <c r="T277" s="1364" t="e">
        <f t="shared" si="124"/>
        <v>#VALUE!</v>
      </c>
      <c r="U277" s="1364" t="e">
        <f t="shared" si="124"/>
        <v>#VALUE!</v>
      </c>
      <c r="V277" s="1364" t="e">
        <f t="shared" si="124"/>
        <v>#VALUE!</v>
      </c>
      <c r="W277" s="1364" t="e">
        <f t="shared" si="124"/>
        <v>#VALUE!</v>
      </c>
      <c r="X277" s="1364" t="e">
        <f t="shared" si="124"/>
        <v>#VALUE!</v>
      </c>
      <c r="Y277" s="1364" t="e">
        <f t="shared" si="124"/>
        <v>#VALUE!</v>
      </c>
      <c r="Z277" s="1364" t="e">
        <f t="shared" si="124"/>
        <v>#VALUE!</v>
      </c>
      <c r="AA277" s="1364" t="e">
        <f t="shared" si="124"/>
        <v>#VALUE!</v>
      </c>
      <c r="AB277" s="1364" t="e">
        <f t="shared" si="124"/>
        <v>#VALUE!</v>
      </c>
      <c r="AC277" s="1364" t="e">
        <f t="shared" si="124"/>
        <v>#VALUE!</v>
      </c>
      <c r="AD277" s="1364" t="e">
        <f t="shared" si="124"/>
        <v>#VALUE!</v>
      </c>
      <c r="AE277" s="1364" t="e">
        <f t="shared" si="124"/>
        <v>#VALUE!</v>
      </c>
      <c r="AF277" s="1364" t="e">
        <f t="shared" si="124"/>
        <v>#VALUE!</v>
      </c>
      <c r="AG277" s="1364" t="e">
        <f t="shared" si="124"/>
        <v>#VALUE!</v>
      </c>
      <c r="AH277" s="1365" t="s">
        <v>1981</v>
      </c>
      <c r="AI277" s="1363">
        <f>_xlfn.AGGREGATE(9,6,C277:AG277)</f>
        <v>0</v>
      </c>
      <c r="AJ277" s="1353"/>
    </row>
    <row r="278" spans="2:38" s="1350" customFormat="1">
      <c r="B278" s="1374"/>
      <c r="C278" s="1374"/>
      <c r="D278" s="1374"/>
      <c r="E278" s="1374"/>
      <c r="F278" s="1374"/>
      <c r="G278" s="1374"/>
      <c r="H278" s="1374"/>
      <c r="I278" s="1374"/>
      <c r="J278" s="1374"/>
      <c r="K278" s="1374"/>
      <c r="L278" s="1374"/>
      <c r="M278" s="1374"/>
      <c r="N278" s="1374"/>
      <c r="O278" s="1374"/>
      <c r="P278" s="1374"/>
      <c r="Q278" s="1374"/>
      <c r="R278" s="1374"/>
      <c r="S278" s="1374"/>
      <c r="T278" s="1374"/>
      <c r="U278" s="1374"/>
      <c r="V278" s="1374"/>
      <c r="W278" s="1374"/>
      <c r="X278" s="1374"/>
      <c r="Y278" s="1374"/>
      <c r="Z278" s="1374"/>
      <c r="AA278" s="1374"/>
      <c r="AB278" s="1374"/>
      <c r="AC278" s="1374"/>
      <c r="AD278" s="1374"/>
      <c r="AE278" s="1374"/>
      <c r="AF278" s="1374"/>
      <c r="AG278" s="1374"/>
      <c r="AI278" s="1374"/>
      <c r="AL278" s="1373"/>
    </row>
    <row r="279" spans="2:38" hidden="1">
      <c r="C279" s="1317" t="e">
        <f>YEAR(C282)</f>
        <v>#VALUE!</v>
      </c>
      <c r="D279" s="1317" t="e">
        <f>MONTH(C282)</f>
        <v>#VALUE!</v>
      </c>
    </row>
    <row r="280" spans="2:38">
      <c r="B280" s="1322" t="s">
        <v>1940</v>
      </c>
      <c r="C280" s="3679" t="e">
        <f>C282</f>
        <v>#VALUE!</v>
      </c>
      <c r="D280" s="3641"/>
      <c r="E280" s="3641"/>
      <c r="F280" s="3641"/>
      <c r="G280" s="3641"/>
      <c r="H280" s="3641"/>
      <c r="I280" s="3641"/>
      <c r="J280" s="3641"/>
      <c r="K280" s="3641"/>
      <c r="L280" s="3641"/>
      <c r="M280" s="3641"/>
      <c r="N280" s="3641"/>
      <c r="O280" s="3641"/>
      <c r="P280" s="3641"/>
      <c r="Q280" s="3641"/>
      <c r="R280" s="3641"/>
      <c r="S280" s="3641"/>
      <c r="T280" s="3641"/>
      <c r="U280" s="3641"/>
      <c r="V280" s="3641"/>
      <c r="W280" s="3641"/>
      <c r="X280" s="3641"/>
      <c r="Y280" s="3641"/>
      <c r="Z280" s="3641"/>
      <c r="AA280" s="3641"/>
      <c r="AB280" s="3641"/>
      <c r="AC280" s="3641"/>
      <c r="AD280" s="3641"/>
      <c r="AE280" s="3641"/>
      <c r="AF280" s="3641"/>
      <c r="AG280" s="3641"/>
      <c r="AH280" s="3641"/>
      <c r="AI280" s="3642"/>
    </row>
    <row r="281" spans="2:38" hidden="1">
      <c r="B281" s="1367"/>
      <c r="C281" s="1346" t="e">
        <f>DATE($C279,$D279,1)</f>
        <v>#VALUE!</v>
      </c>
      <c r="D281" s="1346" t="e">
        <f t="shared" ref="D281:AG281" si="125">C281+1</f>
        <v>#VALUE!</v>
      </c>
      <c r="E281" s="1346" t="e">
        <f t="shared" si="125"/>
        <v>#VALUE!</v>
      </c>
      <c r="F281" s="1346" t="e">
        <f t="shared" si="125"/>
        <v>#VALUE!</v>
      </c>
      <c r="G281" s="1346" t="e">
        <f t="shared" si="125"/>
        <v>#VALUE!</v>
      </c>
      <c r="H281" s="1346" t="e">
        <f t="shared" si="125"/>
        <v>#VALUE!</v>
      </c>
      <c r="I281" s="1346" t="e">
        <f t="shared" si="125"/>
        <v>#VALUE!</v>
      </c>
      <c r="J281" s="1346" t="e">
        <f t="shared" si="125"/>
        <v>#VALUE!</v>
      </c>
      <c r="K281" s="1346" t="e">
        <f t="shared" si="125"/>
        <v>#VALUE!</v>
      </c>
      <c r="L281" s="1346" t="e">
        <f t="shared" si="125"/>
        <v>#VALUE!</v>
      </c>
      <c r="M281" s="1346" t="e">
        <f t="shared" si="125"/>
        <v>#VALUE!</v>
      </c>
      <c r="N281" s="1346" t="e">
        <f t="shared" si="125"/>
        <v>#VALUE!</v>
      </c>
      <c r="O281" s="1346" t="e">
        <f t="shared" si="125"/>
        <v>#VALUE!</v>
      </c>
      <c r="P281" s="1346" t="e">
        <f t="shared" si="125"/>
        <v>#VALUE!</v>
      </c>
      <c r="Q281" s="1346" t="e">
        <f t="shared" si="125"/>
        <v>#VALUE!</v>
      </c>
      <c r="R281" s="1346" t="e">
        <f t="shared" si="125"/>
        <v>#VALUE!</v>
      </c>
      <c r="S281" s="1346" t="e">
        <f t="shared" si="125"/>
        <v>#VALUE!</v>
      </c>
      <c r="T281" s="1346" t="e">
        <f t="shared" si="125"/>
        <v>#VALUE!</v>
      </c>
      <c r="U281" s="1346" t="e">
        <f t="shared" si="125"/>
        <v>#VALUE!</v>
      </c>
      <c r="V281" s="1346" t="e">
        <f t="shared" si="125"/>
        <v>#VALUE!</v>
      </c>
      <c r="W281" s="1346" t="e">
        <f t="shared" si="125"/>
        <v>#VALUE!</v>
      </c>
      <c r="X281" s="1346" t="e">
        <f t="shared" si="125"/>
        <v>#VALUE!</v>
      </c>
      <c r="Y281" s="1346" t="e">
        <f t="shared" si="125"/>
        <v>#VALUE!</v>
      </c>
      <c r="Z281" s="1346" t="e">
        <f t="shared" si="125"/>
        <v>#VALUE!</v>
      </c>
      <c r="AA281" s="1346" t="e">
        <f t="shared" si="125"/>
        <v>#VALUE!</v>
      </c>
      <c r="AB281" s="1346" t="e">
        <f t="shared" si="125"/>
        <v>#VALUE!</v>
      </c>
      <c r="AC281" s="1346" t="e">
        <f t="shared" si="125"/>
        <v>#VALUE!</v>
      </c>
      <c r="AD281" s="1346" t="e">
        <f t="shared" si="125"/>
        <v>#VALUE!</v>
      </c>
      <c r="AE281" s="1346" t="e">
        <f t="shared" si="125"/>
        <v>#VALUE!</v>
      </c>
      <c r="AF281" s="1346" t="e">
        <f t="shared" si="125"/>
        <v>#VALUE!</v>
      </c>
      <c r="AG281" s="1346" t="e">
        <f t="shared" si="125"/>
        <v>#VALUE!</v>
      </c>
      <c r="AH281" s="1368"/>
      <c r="AI281" s="1369"/>
    </row>
    <row r="282" spans="2:38">
      <c r="B282" s="1370" t="s">
        <v>1944</v>
      </c>
      <c r="C282" s="1371" t="e">
        <f>IF(EDATE(C265,1)&gt;$G$5,"",EDATE(C265,1))</f>
        <v>#VALUE!</v>
      </c>
      <c r="D282" s="1346" t="e">
        <f t="shared" ref="D282:AG282" si="126">IF(D281&gt;$G$5,"",IF(C282=EOMONTH(DATE($C279,$D279,1),0),"",IF(C282="","",C282+1)))</f>
        <v>#VALUE!</v>
      </c>
      <c r="E282" s="1346" t="e">
        <f t="shared" si="126"/>
        <v>#VALUE!</v>
      </c>
      <c r="F282" s="1346" t="e">
        <f t="shared" si="126"/>
        <v>#VALUE!</v>
      </c>
      <c r="G282" s="1346" t="e">
        <f t="shared" si="126"/>
        <v>#VALUE!</v>
      </c>
      <c r="H282" s="1346" t="e">
        <f t="shared" si="126"/>
        <v>#VALUE!</v>
      </c>
      <c r="I282" s="1346" t="e">
        <f t="shared" si="126"/>
        <v>#VALUE!</v>
      </c>
      <c r="J282" s="1346" t="e">
        <f t="shared" si="126"/>
        <v>#VALUE!</v>
      </c>
      <c r="K282" s="1346" t="e">
        <f t="shared" si="126"/>
        <v>#VALUE!</v>
      </c>
      <c r="L282" s="1346" t="e">
        <f t="shared" si="126"/>
        <v>#VALUE!</v>
      </c>
      <c r="M282" s="1346" t="e">
        <f t="shared" si="126"/>
        <v>#VALUE!</v>
      </c>
      <c r="N282" s="1346" t="e">
        <f t="shared" si="126"/>
        <v>#VALUE!</v>
      </c>
      <c r="O282" s="1346" t="e">
        <f t="shared" si="126"/>
        <v>#VALUE!</v>
      </c>
      <c r="P282" s="1346" t="e">
        <f t="shared" si="126"/>
        <v>#VALUE!</v>
      </c>
      <c r="Q282" s="1346" t="e">
        <f t="shared" si="126"/>
        <v>#VALUE!</v>
      </c>
      <c r="R282" s="1346" t="e">
        <f t="shared" si="126"/>
        <v>#VALUE!</v>
      </c>
      <c r="S282" s="1346" t="e">
        <f t="shared" si="126"/>
        <v>#VALUE!</v>
      </c>
      <c r="T282" s="1346" t="e">
        <f t="shared" si="126"/>
        <v>#VALUE!</v>
      </c>
      <c r="U282" s="1346" t="e">
        <f t="shared" si="126"/>
        <v>#VALUE!</v>
      </c>
      <c r="V282" s="1346" t="e">
        <f t="shared" si="126"/>
        <v>#VALUE!</v>
      </c>
      <c r="W282" s="1346" t="e">
        <f t="shared" si="126"/>
        <v>#VALUE!</v>
      </c>
      <c r="X282" s="1346" t="e">
        <f t="shared" si="126"/>
        <v>#VALUE!</v>
      </c>
      <c r="Y282" s="1346" t="e">
        <f t="shared" si="126"/>
        <v>#VALUE!</v>
      </c>
      <c r="Z282" s="1346" t="e">
        <f t="shared" si="126"/>
        <v>#VALUE!</v>
      </c>
      <c r="AA282" s="1346" t="e">
        <f t="shared" si="126"/>
        <v>#VALUE!</v>
      </c>
      <c r="AB282" s="1346" t="e">
        <f t="shared" si="126"/>
        <v>#VALUE!</v>
      </c>
      <c r="AC282" s="1346" t="e">
        <f t="shared" si="126"/>
        <v>#VALUE!</v>
      </c>
      <c r="AD282" s="1346" t="e">
        <f t="shared" si="126"/>
        <v>#VALUE!</v>
      </c>
      <c r="AE282" s="1346" t="e">
        <f t="shared" si="126"/>
        <v>#VALUE!</v>
      </c>
      <c r="AF282" s="1346" t="e">
        <f t="shared" si="126"/>
        <v>#VALUE!</v>
      </c>
      <c r="AG282" s="1346" t="e">
        <f t="shared" si="126"/>
        <v>#VALUE!</v>
      </c>
      <c r="AH282" s="1347" t="s">
        <v>1978</v>
      </c>
      <c r="AI282" s="1348">
        <f>+COUNTIFS(C283:AG283,"土",C284:AG284,"")+COUNTIFS(C283:AG283,"日",C284:AG284,"")</f>
        <v>0</v>
      </c>
    </row>
    <row r="283" spans="2:38" s="1350" customFormat="1">
      <c r="B283" s="1372" t="s">
        <v>820</v>
      </c>
      <c r="C283" s="1349" t="str">
        <f>IFERROR(TEXT(WEEKDAY(+C282),"aaa"),"")</f>
        <v/>
      </c>
      <c r="D283" s="1349" t="str">
        <f t="shared" ref="D283:AG283" si="127">IFERROR(TEXT(WEEKDAY(+D282),"aaa"),"")</f>
        <v/>
      </c>
      <c r="E283" s="1349" t="str">
        <f t="shared" si="127"/>
        <v/>
      </c>
      <c r="F283" s="1349" t="str">
        <f t="shared" si="127"/>
        <v/>
      </c>
      <c r="G283" s="1349" t="str">
        <f t="shared" si="127"/>
        <v/>
      </c>
      <c r="H283" s="1349" t="str">
        <f t="shared" si="127"/>
        <v/>
      </c>
      <c r="I283" s="1349" t="str">
        <f t="shared" si="127"/>
        <v/>
      </c>
      <c r="J283" s="1349" t="str">
        <f t="shared" si="127"/>
        <v/>
      </c>
      <c r="K283" s="1349" t="str">
        <f t="shared" si="127"/>
        <v/>
      </c>
      <c r="L283" s="1349" t="str">
        <f t="shared" si="127"/>
        <v/>
      </c>
      <c r="M283" s="1349" t="str">
        <f t="shared" si="127"/>
        <v/>
      </c>
      <c r="N283" s="1349" t="str">
        <f t="shared" si="127"/>
        <v/>
      </c>
      <c r="O283" s="1349" t="str">
        <f t="shared" si="127"/>
        <v/>
      </c>
      <c r="P283" s="1349" t="str">
        <f t="shared" si="127"/>
        <v/>
      </c>
      <c r="Q283" s="1349" t="str">
        <f t="shared" si="127"/>
        <v/>
      </c>
      <c r="R283" s="1349" t="str">
        <f t="shared" si="127"/>
        <v/>
      </c>
      <c r="S283" s="1349" t="str">
        <f t="shared" si="127"/>
        <v/>
      </c>
      <c r="T283" s="1349" t="str">
        <f t="shared" si="127"/>
        <v/>
      </c>
      <c r="U283" s="1349" t="str">
        <f t="shared" si="127"/>
        <v/>
      </c>
      <c r="V283" s="1349" t="str">
        <f t="shared" si="127"/>
        <v/>
      </c>
      <c r="W283" s="1349" t="str">
        <f t="shared" si="127"/>
        <v/>
      </c>
      <c r="X283" s="1349" t="str">
        <f t="shared" si="127"/>
        <v/>
      </c>
      <c r="Y283" s="1349" t="str">
        <f t="shared" si="127"/>
        <v/>
      </c>
      <c r="Z283" s="1349" t="str">
        <f t="shared" si="127"/>
        <v/>
      </c>
      <c r="AA283" s="1349" t="str">
        <f t="shared" si="127"/>
        <v/>
      </c>
      <c r="AB283" s="1349" t="str">
        <f t="shared" si="127"/>
        <v/>
      </c>
      <c r="AC283" s="1349" t="str">
        <f t="shared" si="127"/>
        <v/>
      </c>
      <c r="AD283" s="1349" t="str">
        <f t="shared" si="127"/>
        <v/>
      </c>
      <c r="AE283" s="1349" t="str">
        <f t="shared" si="127"/>
        <v/>
      </c>
      <c r="AF283" s="1349" t="str">
        <f t="shared" si="127"/>
        <v/>
      </c>
      <c r="AG283" s="1349" t="str">
        <f t="shared" si="127"/>
        <v/>
      </c>
      <c r="AH283" s="1347" t="s">
        <v>1979</v>
      </c>
      <c r="AI283" s="1348">
        <f>+COUNTIF(C284:AG284,"夏休")+COUNTIF(C284:AG284,"冬休")+COUNTIF(C284:AG284,"中止")</f>
        <v>0</v>
      </c>
      <c r="AL283" s="1373"/>
    </row>
    <row r="284" spans="2:38" s="1350" customFormat="1" ht="13.5" customHeight="1">
      <c r="B284" s="3643" t="s">
        <v>1948</v>
      </c>
      <c r="C284" s="3645"/>
      <c r="D284" s="3640"/>
      <c r="E284" s="3640"/>
      <c r="F284" s="3640"/>
      <c r="G284" s="3640"/>
      <c r="H284" s="3640"/>
      <c r="I284" s="3640"/>
      <c r="J284" s="3640"/>
      <c r="K284" s="3640"/>
      <c r="L284" s="3640"/>
      <c r="M284" s="3640"/>
      <c r="N284" s="3640"/>
      <c r="O284" s="3640"/>
      <c r="P284" s="3640"/>
      <c r="Q284" s="3640"/>
      <c r="R284" s="3640"/>
      <c r="S284" s="3640"/>
      <c r="T284" s="3640"/>
      <c r="U284" s="3640"/>
      <c r="V284" s="3640"/>
      <c r="W284" s="3640"/>
      <c r="X284" s="3640"/>
      <c r="Y284" s="3640"/>
      <c r="Z284" s="3640"/>
      <c r="AA284" s="3640"/>
      <c r="AB284" s="3640"/>
      <c r="AC284" s="3640"/>
      <c r="AD284" s="3640"/>
      <c r="AE284" s="3640"/>
      <c r="AF284" s="3640"/>
      <c r="AG284" s="3667"/>
      <c r="AH284" s="1351" t="s">
        <v>821</v>
      </c>
      <c r="AI284" s="1352">
        <f>COUNT(C282:AG282)-AI283</f>
        <v>0</v>
      </c>
      <c r="AL284" s="1373"/>
    </row>
    <row r="285" spans="2:38" s="1350" customFormat="1" ht="13.5" customHeight="1">
      <c r="B285" s="3644"/>
      <c r="C285" s="3645"/>
      <c r="D285" s="3640"/>
      <c r="E285" s="3640"/>
      <c r="F285" s="3640"/>
      <c r="G285" s="3640"/>
      <c r="H285" s="3640"/>
      <c r="I285" s="3640"/>
      <c r="J285" s="3640"/>
      <c r="K285" s="3640"/>
      <c r="L285" s="3640"/>
      <c r="M285" s="3640"/>
      <c r="N285" s="3640"/>
      <c r="O285" s="3640"/>
      <c r="P285" s="3640"/>
      <c r="Q285" s="3640"/>
      <c r="R285" s="3640"/>
      <c r="S285" s="3640"/>
      <c r="T285" s="3640"/>
      <c r="U285" s="3640"/>
      <c r="V285" s="3640"/>
      <c r="W285" s="3640"/>
      <c r="X285" s="3640"/>
      <c r="Y285" s="3640"/>
      <c r="Z285" s="3640"/>
      <c r="AA285" s="3640"/>
      <c r="AB285" s="3640"/>
      <c r="AC285" s="3640"/>
      <c r="AD285" s="3640"/>
      <c r="AE285" s="3640"/>
      <c r="AF285" s="3640"/>
      <c r="AG285" s="3667"/>
      <c r="AH285" s="1351" t="s">
        <v>822</v>
      </c>
      <c r="AI285" s="1352">
        <f>+COUNTIF(C286:AG287,"休")</f>
        <v>0</v>
      </c>
      <c r="AJ285" s="1353" t="e">
        <f>IF(AI286&gt;0.285,"",IF(AI285&lt;AI282,"←計画日数が足りません",""))</f>
        <v>#DIV/0!</v>
      </c>
      <c r="AL285" s="1373"/>
    </row>
    <row r="286" spans="2:38" s="1350" customFormat="1" ht="13.5" customHeight="1">
      <c r="B286" s="3668" t="s">
        <v>815</v>
      </c>
      <c r="C286" s="3669"/>
      <c r="D286" s="3666"/>
      <c r="E286" s="3666"/>
      <c r="F286" s="3666"/>
      <c r="G286" s="3666"/>
      <c r="H286" s="3666"/>
      <c r="I286" s="3666"/>
      <c r="J286" s="3666"/>
      <c r="K286" s="3666"/>
      <c r="L286" s="3666"/>
      <c r="M286" s="3666"/>
      <c r="N286" s="3666"/>
      <c r="O286" s="3666"/>
      <c r="P286" s="3666"/>
      <c r="Q286" s="3666"/>
      <c r="R286" s="3666"/>
      <c r="S286" s="3666"/>
      <c r="T286" s="3666"/>
      <c r="U286" s="3666"/>
      <c r="V286" s="3666"/>
      <c r="W286" s="3666"/>
      <c r="X286" s="3666"/>
      <c r="Y286" s="3666"/>
      <c r="Z286" s="3666"/>
      <c r="AA286" s="3666"/>
      <c r="AB286" s="3666"/>
      <c r="AC286" s="3666"/>
      <c r="AD286" s="3666"/>
      <c r="AE286" s="3666"/>
      <c r="AF286" s="3666"/>
      <c r="AG286" s="3672"/>
      <c r="AH286" s="1351" t="s">
        <v>823</v>
      </c>
      <c r="AI286" s="1354" t="e">
        <f>+AI285/AI284</f>
        <v>#DIV/0!</v>
      </c>
      <c r="AL286" s="1373"/>
    </row>
    <row r="287" spans="2:38" s="1350" customFormat="1">
      <c r="B287" s="3668"/>
      <c r="C287" s="3669"/>
      <c r="D287" s="3666"/>
      <c r="E287" s="3666"/>
      <c r="F287" s="3666"/>
      <c r="G287" s="3666"/>
      <c r="H287" s="3666"/>
      <c r="I287" s="3666"/>
      <c r="J287" s="3666"/>
      <c r="K287" s="3666"/>
      <c r="L287" s="3666"/>
      <c r="M287" s="3666"/>
      <c r="N287" s="3666"/>
      <c r="O287" s="3666"/>
      <c r="P287" s="3666"/>
      <c r="Q287" s="3666"/>
      <c r="R287" s="3666"/>
      <c r="S287" s="3666"/>
      <c r="T287" s="3666"/>
      <c r="U287" s="3666"/>
      <c r="V287" s="3666"/>
      <c r="W287" s="3666"/>
      <c r="X287" s="3666"/>
      <c r="Y287" s="3666"/>
      <c r="Z287" s="3666"/>
      <c r="AA287" s="3666"/>
      <c r="AB287" s="3666"/>
      <c r="AC287" s="3666"/>
      <c r="AD287" s="3666"/>
      <c r="AE287" s="3666"/>
      <c r="AF287" s="3666"/>
      <c r="AG287" s="3672"/>
      <c r="AH287" s="1351" t="s">
        <v>812</v>
      </c>
      <c r="AI287" s="1352">
        <f>+COUNTA(C288:AG289)</f>
        <v>0</v>
      </c>
      <c r="AL287" s="1373"/>
    </row>
    <row r="288" spans="2:38" s="1350" customFormat="1">
      <c r="B288" s="3673" t="s">
        <v>817</v>
      </c>
      <c r="C288" s="3675"/>
      <c r="D288" s="3670"/>
      <c r="E288" s="3670"/>
      <c r="F288" s="3670"/>
      <c r="G288" s="3670"/>
      <c r="H288" s="3670"/>
      <c r="I288" s="3670"/>
      <c r="J288" s="3670"/>
      <c r="K288" s="3670"/>
      <c r="L288" s="3670"/>
      <c r="M288" s="3670"/>
      <c r="N288" s="3670"/>
      <c r="O288" s="3670"/>
      <c r="P288" s="3670"/>
      <c r="Q288" s="3670"/>
      <c r="R288" s="3670"/>
      <c r="S288" s="3670"/>
      <c r="T288" s="3670"/>
      <c r="U288" s="3670"/>
      <c r="V288" s="3670"/>
      <c r="W288" s="3670"/>
      <c r="X288" s="3670"/>
      <c r="Y288" s="3670"/>
      <c r="Z288" s="3670"/>
      <c r="AA288" s="3670"/>
      <c r="AB288" s="3670"/>
      <c r="AC288" s="3670"/>
      <c r="AD288" s="3670"/>
      <c r="AE288" s="3670"/>
      <c r="AF288" s="3670"/>
      <c r="AG288" s="3677"/>
      <c r="AH288" s="1355" t="s">
        <v>824</v>
      </c>
      <c r="AI288" s="1356" t="e">
        <f>+AI287/AI284</f>
        <v>#DIV/0!</v>
      </c>
      <c r="AL288" s="1338">
        <f>+COUNTIF(C286:AG287,"休")</f>
        <v>0</v>
      </c>
    </row>
    <row r="289" spans="2:38" s="1350" customFormat="1">
      <c r="B289" s="3674"/>
      <c r="C289" s="3676"/>
      <c r="D289" s="3671"/>
      <c r="E289" s="3671"/>
      <c r="F289" s="3671"/>
      <c r="G289" s="3671"/>
      <c r="H289" s="3671"/>
      <c r="I289" s="3671"/>
      <c r="J289" s="3671"/>
      <c r="K289" s="3671"/>
      <c r="L289" s="3671"/>
      <c r="M289" s="3671"/>
      <c r="N289" s="3671"/>
      <c r="O289" s="3671"/>
      <c r="P289" s="3671"/>
      <c r="Q289" s="3671"/>
      <c r="R289" s="3671"/>
      <c r="S289" s="3671"/>
      <c r="T289" s="3671"/>
      <c r="U289" s="3671"/>
      <c r="V289" s="3671"/>
      <c r="W289" s="3671"/>
      <c r="X289" s="3671"/>
      <c r="Y289" s="3671"/>
      <c r="Z289" s="3671"/>
      <c r="AA289" s="3671"/>
      <c r="AB289" s="3671"/>
      <c r="AC289" s="3671"/>
      <c r="AD289" s="3671"/>
      <c r="AE289" s="3671"/>
      <c r="AF289" s="3671"/>
      <c r="AG289" s="3678"/>
      <c r="AH289" s="1357" t="s">
        <v>1952</v>
      </c>
      <c r="AI289" s="1358" t="str">
        <f>IF(7&gt;AI284,"対象外",IF(AI287&gt;=AI282,"OK","NG"))</f>
        <v>対象外</v>
      </c>
      <c r="AJ289" s="1353" t="str">
        <f>IF(AI289="対象外","←７日間に満たない期間は達成判定の対象外",IF(AI289="NG","←月単位未達成","←月単位達成"))</f>
        <v>←７日間に満たない期間は達成判定の対象外</v>
      </c>
      <c r="AL289" s="1359" t="str">
        <f>IF(7&gt;AI284,"対象外",IF(AL288&gt;=AI282,"OK","NG"))</f>
        <v>対象外</v>
      </c>
    </row>
    <row r="290" spans="2:38" hidden="1">
      <c r="B290" s="1360" t="s">
        <v>2106</v>
      </c>
      <c r="C290" s="1361" t="e">
        <f t="shared" ref="C290:AG290" si="128">IF(AND(DAY(C282)&gt;=22,DAY(C282)&lt;=28,C283="土"),1,0)</f>
        <v>#VALUE!</v>
      </c>
      <c r="D290" s="1361" t="e">
        <f t="shared" si="128"/>
        <v>#VALUE!</v>
      </c>
      <c r="E290" s="1361" t="e">
        <f t="shared" si="128"/>
        <v>#VALUE!</v>
      </c>
      <c r="F290" s="1361" t="e">
        <f t="shared" si="128"/>
        <v>#VALUE!</v>
      </c>
      <c r="G290" s="1361" t="e">
        <f t="shared" si="128"/>
        <v>#VALUE!</v>
      </c>
      <c r="H290" s="1361" t="e">
        <f t="shared" si="128"/>
        <v>#VALUE!</v>
      </c>
      <c r="I290" s="1361" t="e">
        <f t="shared" si="128"/>
        <v>#VALUE!</v>
      </c>
      <c r="J290" s="1361" t="e">
        <f t="shared" si="128"/>
        <v>#VALUE!</v>
      </c>
      <c r="K290" s="1361" t="e">
        <f t="shared" si="128"/>
        <v>#VALUE!</v>
      </c>
      <c r="L290" s="1361" t="e">
        <f t="shared" si="128"/>
        <v>#VALUE!</v>
      </c>
      <c r="M290" s="1361" t="e">
        <f t="shared" si="128"/>
        <v>#VALUE!</v>
      </c>
      <c r="N290" s="1361" t="e">
        <f t="shared" si="128"/>
        <v>#VALUE!</v>
      </c>
      <c r="O290" s="1361" t="e">
        <f t="shared" si="128"/>
        <v>#VALUE!</v>
      </c>
      <c r="P290" s="1361" t="e">
        <f t="shared" si="128"/>
        <v>#VALUE!</v>
      </c>
      <c r="Q290" s="1361" t="e">
        <f t="shared" si="128"/>
        <v>#VALUE!</v>
      </c>
      <c r="R290" s="1361" t="e">
        <f t="shared" si="128"/>
        <v>#VALUE!</v>
      </c>
      <c r="S290" s="1361" t="e">
        <f t="shared" si="128"/>
        <v>#VALUE!</v>
      </c>
      <c r="T290" s="1361" t="e">
        <f t="shared" si="128"/>
        <v>#VALUE!</v>
      </c>
      <c r="U290" s="1361" t="e">
        <f t="shared" si="128"/>
        <v>#VALUE!</v>
      </c>
      <c r="V290" s="1361" t="e">
        <f t="shared" si="128"/>
        <v>#VALUE!</v>
      </c>
      <c r="W290" s="1361" t="e">
        <f t="shared" si="128"/>
        <v>#VALUE!</v>
      </c>
      <c r="X290" s="1361" t="e">
        <f t="shared" si="128"/>
        <v>#VALUE!</v>
      </c>
      <c r="Y290" s="1361" t="e">
        <f t="shared" si="128"/>
        <v>#VALUE!</v>
      </c>
      <c r="Z290" s="1361" t="e">
        <f t="shared" si="128"/>
        <v>#VALUE!</v>
      </c>
      <c r="AA290" s="1361" t="e">
        <f t="shared" si="128"/>
        <v>#VALUE!</v>
      </c>
      <c r="AB290" s="1361" t="e">
        <f t="shared" si="128"/>
        <v>#VALUE!</v>
      </c>
      <c r="AC290" s="1361" t="e">
        <f t="shared" si="128"/>
        <v>#VALUE!</v>
      </c>
      <c r="AD290" s="1361" t="e">
        <f t="shared" si="128"/>
        <v>#VALUE!</v>
      </c>
      <c r="AE290" s="1361" t="e">
        <f t="shared" si="128"/>
        <v>#VALUE!</v>
      </c>
      <c r="AF290" s="1361" t="e">
        <f t="shared" si="128"/>
        <v>#VALUE!</v>
      </c>
      <c r="AG290" s="1361" t="e">
        <f t="shared" si="128"/>
        <v>#VALUE!</v>
      </c>
      <c r="AH290" s="1362" t="s">
        <v>1980</v>
      </c>
      <c r="AI290" s="1363">
        <f>_xlfn.AGGREGATE(9,6,C290:AG290)</f>
        <v>0</v>
      </c>
      <c r="AJ290" s="1353"/>
    </row>
    <row r="291" spans="2:38" hidden="1">
      <c r="B291" s="1360" t="s">
        <v>2107</v>
      </c>
      <c r="C291" s="1364" t="e">
        <f t="shared" ref="C291:AG291" si="129">IF(AND(DAY(C282)&gt;=22,DAY(C282)&lt;=28,C283="土",OR(C288="休",C288="雨")),1,0)</f>
        <v>#VALUE!</v>
      </c>
      <c r="D291" s="1364" t="e">
        <f t="shared" si="129"/>
        <v>#VALUE!</v>
      </c>
      <c r="E291" s="1364" t="e">
        <f t="shared" si="129"/>
        <v>#VALUE!</v>
      </c>
      <c r="F291" s="1364" t="e">
        <f t="shared" si="129"/>
        <v>#VALUE!</v>
      </c>
      <c r="G291" s="1364" t="e">
        <f t="shared" si="129"/>
        <v>#VALUE!</v>
      </c>
      <c r="H291" s="1364" t="e">
        <f t="shared" si="129"/>
        <v>#VALUE!</v>
      </c>
      <c r="I291" s="1364" t="e">
        <f t="shared" si="129"/>
        <v>#VALUE!</v>
      </c>
      <c r="J291" s="1364" t="e">
        <f t="shared" si="129"/>
        <v>#VALUE!</v>
      </c>
      <c r="K291" s="1364" t="e">
        <f t="shared" si="129"/>
        <v>#VALUE!</v>
      </c>
      <c r="L291" s="1364" t="e">
        <f t="shared" si="129"/>
        <v>#VALUE!</v>
      </c>
      <c r="M291" s="1364" t="e">
        <f t="shared" si="129"/>
        <v>#VALUE!</v>
      </c>
      <c r="N291" s="1364" t="e">
        <f t="shared" si="129"/>
        <v>#VALUE!</v>
      </c>
      <c r="O291" s="1364" t="e">
        <f t="shared" si="129"/>
        <v>#VALUE!</v>
      </c>
      <c r="P291" s="1364" t="e">
        <f t="shared" si="129"/>
        <v>#VALUE!</v>
      </c>
      <c r="Q291" s="1364" t="e">
        <f t="shared" si="129"/>
        <v>#VALUE!</v>
      </c>
      <c r="R291" s="1364" t="e">
        <f t="shared" si="129"/>
        <v>#VALUE!</v>
      </c>
      <c r="S291" s="1364" t="e">
        <f t="shared" si="129"/>
        <v>#VALUE!</v>
      </c>
      <c r="T291" s="1364" t="e">
        <f t="shared" si="129"/>
        <v>#VALUE!</v>
      </c>
      <c r="U291" s="1364" t="e">
        <f t="shared" si="129"/>
        <v>#VALUE!</v>
      </c>
      <c r="V291" s="1364" t="e">
        <f t="shared" si="129"/>
        <v>#VALUE!</v>
      </c>
      <c r="W291" s="1364" t="e">
        <f t="shared" si="129"/>
        <v>#VALUE!</v>
      </c>
      <c r="X291" s="1364" t="e">
        <f t="shared" si="129"/>
        <v>#VALUE!</v>
      </c>
      <c r="Y291" s="1364" t="e">
        <f t="shared" si="129"/>
        <v>#VALUE!</v>
      </c>
      <c r="Z291" s="1364" t="e">
        <f t="shared" si="129"/>
        <v>#VALUE!</v>
      </c>
      <c r="AA291" s="1364" t="e">
        <f t="shared" si="129"/>
        <v>#VALUE!</v>
      </c>
      <c r="AB291" s="1364" t="e">
        <f t="shared" si="129"/>
        <v>#VALUE!</v>
      </c>
      <c r="AC291" s="1364" t="e">
        <f t="shared" si="129"/>
        <v>#VALUE!</v>
      </c>
      <c r="AD291" s="1364" t="e">
        <f t="shared" si="129"/>
        <v>#VALUE!</v>
      </c>
      <c r="AE291" s="1364" t="e">
        <f t="shared" si="129"/>
        <v>#VALUE!</v>
      </c>
      <c r="AF291" s="1364" t="e">
        <f t="shared" si="129"/>
        <v>#VALUE!</v>
      </c>
      <c r="AG291" s="1364" t="e">
        <f t="shared" si="129"/>
        <v>#VALUE!</v>
      </c>
      <c r="AH291" s="1365" t="s">
        <v>1981</v>
      </c>
      <c r="AI291" s="1363">
        <f>_xlfn.AGGREGATE(9,6,C291:AG291)</f>
        <v>0</v>
      </c>
      <c r="AJ291" s="1353"/>
    </row>
    <row r="292" spans="2:38" hidden="1">
      <c r="B292" s="1360" t="s">
        <v>2108</v>
      </c>
      <c r="C292" s="1361" t="e">
        <f>IF(AND(DAY(C282)&gt;=8,DAY(C282)&lt;=14,C283="土"),1,0)</f>
        <v>#VALUE!</v>
      </c>
      <c r="D292" s="1361" t="e">
        <f>IF(AND(DAY(D282)&gt;=8,DAY(D282)&lt;=14,D283="土"),1,0)</f>
        <v>#VALUE!</v>
      </c>
      <c r="E292" s="1361" t="e">
        <f t="shared" ref="E292" si="130">IF(AND(DAY(E282)&gt;=8,DAY(E282)&lt;=14,E283="土"),1,0)</f>
        <v>#VALUE!</v>
      </c>
      <c r="F292" s="1361" t="e">
        <f>IF(AND(DAY(F282)&gt;=8,DAY(F282)&lt;=14,F283="土"),1,0)</f>
        <v>#VALUE!</v>
      </c>
      <c r="G292" s="1361" t="e">
        <f>IF(AND(DAY(G282)&gt;=8,DAY(G282)&lt;=14,G283="土"),1,0)</f>
        <v>#VALUE!</v>
      </c>
      <c r="H292" s="1361" t="e">
        <f t="shared" ref="H292:AG292" si="131">IF(AND(DAY(H282)&gt;=8,DAY(H282)&lt;=14,H283="土"),1,0)</f>
        <v>#VALUE!</v>
      </c>
      <c r="I292" s="1361" t="e">
        <f t="shared" si="131"/>
        <v>#VALUE!</v>
      </c>
      <c r="J292" s="1361" t="e">
        <f t="shared" si="131"/>
        <v>#VALUE!</v>
      </c>
      <c r="K292" s="1361" t="e">
        <f t="shared" si="131"/>
        <v>#VALUE!</v>
      </c>
      <c r="L292" s="1361" t="e">
        <f t="shared" si="131"/>
        <v>#VALUE!</v>
      </c>
      <c r="M292" s="1361" t="e">
        <f t="shared" si="131"/>
        <v>#VALUE!</v>
      </c>
      <c r="N292" s="1361" t="e">
        <f t="shared" si="131"/>
        <v>#VALUE!</v>
      </c>
      <c r="O292" s="1361" t="e">
        <f t="shared" si="131"/>
        <v>#VALUE!</v>
      </c>
      <c r="P292" s="1361" t="e">
        <f t="shared" si="131"/>
        <v>#VALUE!</v>
      </c>
      <c r="Q292" s="1361" t="e">
        <f t="shared" si="131"/>
        <v>#VALUE!</v>
      </c>
      <c r="R292" s="1361" t="e">
        <f t="shared" si="131"/>
        <v>#VALUE!</v>
      </c>
      <c r="S292" s="1361" t="e">
        <f t="shared" si="131"/>
        <v>#VALUE!</v>
      </c>
      <c r="T292" s="1361" t="e">
        <f t="shared" si="131"/>
        <v>#VALUE!</v>
      </c>
      <c r="U292" s="1361" t="e">
        <f t="shared" si="131"/>
        <v>#VALUE!</v>
      </c>
      <c r="V292" s="1361" t="e">
        <f t="shared" si="131"/>
        <v>#VALUE!</v>
      </c>
      <c r="W292" s="1361" t="e">
        <f t="shared" si="131"/>
        <v>#VALUE!</v>
      </c>
      <c r="X292" s="1361" t="e">
        <f t="shared" si="131"/>
        <v>#VALUE!</v>
      </c>
      <c r="Y292" s="1361" t="e">
        <f t="shared" si="131"/>
        <v>#VALUE!</v>
      </c>
      <c r="Z292" s="1361" t="e">
        <f t="shared" si="131"/>
        <v>#VALUE!</v>
      </c>
      <c r="AA292" s="1361" t="e">
        <f t="shared" si="131"/>
        <v>#VALUE!</v>
      </c>
      <c r="AB292" s="1361" t="e">
        <f t="shared" si="131"/>
        <v>#VALUE!</v>
      </c>
      <c r="AC292" s="1361" t="e">
        <f t="shared" si="131"/>
        <v>#VALUE!</v>
      </c>
      <c r="AD292" s="1361" t="e">
        <f t="shared" si="131"/>
        <v>#VALUE!</v>
      </c>
      <c r="AE292" s="1361" t="e">
        <f t="shared" si="131"/>
        <v>#VALUE!</v>
      </c>
      <c r="AF292" s="1361" t="e">
        <f t="shared" si="131"/>
        <v>#VALUE!</v>
      </c>
      <c r="AG292" s="1361" t="e">
        <f t="shared" si="131"/>
        <v>#VALUE!</v>
      </c>
      <c r="AH292" s="1362" t="s">
        <v>1980</v>
      </c>
      <c r="AI292" s="1363">
        <f>_xlfn.AGGREGATE(9,6,C292:AG292)</f>
        <v>0</v>
      </c>
      <c r="AJ292" s="1353"/>
    </row>
    <row r="293" spans="2:38" hidden="1">
      <c r="B293" s="1360" t="s">
        <v>2109</v>
      </c>
      <c r="C293" s="1364" t="e">
        <f>IF(AND(DAY(C282)&gt;=8,DAY(C282)&lt;=14,C283="土",OR(C288="休",C288="雨")),1,0)</f>
        <v>#VALUE!</v>
      </c>
      <c r="D293" s="1364" t="e">
        <f>IF(AND(DAY(D282)&gt;=8,DAY(D282)&lt;=14,D283="土",OR(D288="休",D288="雨")),1,0)</f>
        <v>#VALUE!</v>
      </c>
      <c r="E293" s="1364" t="e">
        <f t="shared" ref="E293" si="132">IF(AND(DAY(E282)&gt;=8,DAY(E282)&lt;=14,E283="土",OR(E288="休",E288="雨")),1,0)</f>
        <v>#VALUE!</v>
      </c>
      <c r="F293" s="1364" t="e">
        <f>IF(AND(DAY(F282)&gt;=8,DAY(F282)&lt;=14,F283="土",OR(F288="休",F288="雨")),1,0)</f>
        <v>#VALUE!</v>
      </c>
      <c r="G293" s="1364" t="e">
        <f>IF(AND(DAY(G282)&gt;=8,DAY(G282)&lt;=14,G283="土",OR(G288="休",G288="雨")),1,0)</f>
        <v>#VALUE!</v>
      </c>
      <c r="H293" s="1364" t="e">
        <f t="shared" ref="H293:AG293" si="133">IF(AND(DAY(H282)&gt;=8,DAY(H282)&lt;=14,H283="土",OR(H288="休",H288="雨")),1,0)</f>
        <v>#VALUE!</v>
      </c>
      <c r="I293" s="1364" t="e">
        <f t="shared" si="133"/>
        <v>#VALUE!</v>
      </c>
      <c r="J293" s="1364" t="e">
        <f t="shared" si="133"/>
        <v>#VALUE!</v>
      </c>
      <c r="K293" s="1364" t="e">
        <f t="shared" si="133"/>
        <v>#VALUE!</v>
      </c>
      <c r="L293" s="1364" t="e">
        <f t="shared" si="133"/>
        <v>#VALUE!</v>
      </c>
      <c r="M293" s="1364" t="e">
        <f t="shared" si="133"/>
        <v>#VALUE!</v>
      </c>
      <c r="N293" s="1364" t="e">
        <f t="shared" si="133"/>
        <v>#VALUE!</v>
      </c>
      <c r="O293" s="1364" t="e">
        <f t="shared" si="133"/>
        <v>#VALUE!</v>
      </c>
      <c r="P293" s="1364" t="e">
        <f t="shared" si="133"/>
        <v>#VALUE!</v>
      </c>
      <c r="Q293" s="1364" t="e">
        <f t="shared" si="133"/>
        <v>#VALUE!</v>
      </c>
      <c r="R293" s="1364" t="e">
        <f t="shared" si="133"/>
        <v>#VALUE!</v>
      </c>
      <c r="S293" s="1364" t="e">
        <f t="shared" si="133"/>
        <v>#VALUE!</v>
      </c>
      <c r="T293" s="1364" t="e">
        <f t="shared" si="133"/>
        <v>#VALUE!</v>
      </c>
      <c r="U293" s="1364" t="e">
        <f t="shared" si="133"/>
        <v>#VALUE!</v>
      </c>
      <c r="V293" s="1364" t="e">
        <f t="shared" si="133"/>
        <v>#VALUE!</v>
      </c>
      <c r="W293" s="1364" t="e">
        <f t="shared" si="133"/>
        <v>#VALUE!</v>
      </c>
      <c r="X293" s="1364" t="e">
        <f t="shared" si="133"/>
        <v>#VALUE!</v>
      </c>
      <c r="Y293" s="1364" t="e">
        <f t="shared" si="133"/>
        <v>#VALUE!</v>
      </c>
      <c r="Z293" s="1364" t="e">
        <f t="shared" si="133"/>
        <v>#VALUE!</v>
      </c>
      <c r="AA293" s="1364" t="e">
        <f t="shared" si="133"/>
        <v>#VALUE!</v>
      </c>
      <c r="AB293" s="1364" t="e">
        <f t="shared" si="133"/>
        <v>#VALUE!</v>
      </c>
      <c r="AC293" s="1364" t="e">
        <f t="shared" si="133"/>
        <v>#VALUE!</v>
      </c>
      <c r="AD293" s="1364" t="e">
        <f t="shared" si="133"/>
        <v>#VALUE!</v>
      </c>
      <c r="AE293" s="1364" t="e">
        <f t="shared" si="133"/>
        <v>#VALUE!</v>
      </c>
      <c r="AF293" s="1364" t="e">
        <f t="shared" si="133"/>
        <v>#VALUE!</v>
      </c>
      <c r="AG293" s="1364" t="e">
        <f t="shared" si="133"/>
        <v>#VALUE!</v>
      </c>
      <c r="AH293" s="1365" t="s">
        <v>1981</v>
      </c>
      <c r="AI293" s="1363">
        <f>_xlfn.AGGREGATE(9,6,C293:AG293)</f>
        <v>0</v>
      </c>
      <c r="AJ293" s="1353"/>
    </row>
    <row r="295" spans="2:38" hidden="1">
      <c r="C295" s="1317" t="e">
        <f>YEAR(C298)</f>
        <v>#VALUE!</v>
      </c>
      <c r="D295" s="1317" t="e">
        <f>MONTH(C298)</f>
        <v>#VALUE!</v>
      </c>
    </row>
    <row r="296" spans="2:38">
      <c r="B296" s="1322" t="s">
        <v>1940</v>
      </c>
      <c r="C296" s="3679" t="e">
        <f>C298</f>
        <v>#VALUE!</v>
      </c>
      <c r="D296" s="3641"/>
      <c r="E296" s="3641"/>
      <c r="F296" s="3641"/>
      <c r="G296" s="3641"/>
      <c r="H296" s="3641"/>
      <c r="I296" s="3641"/>
      <c r="J296" s="3641"/>
      <c r="K296" s="3641"/>
      <c r="L296" s="3641"/>
      <c r="M296" s="3641"/>
      <c r="N296" s="3641"/>
      <c r="O296" s="3641"/>
      <c r="P296" s="3641"/>
      <c r="Q296" s="3641"/>
      <c r="R296" s="3641"/>
      <c r="S296" s="3641"/>
      <c r="T296" s="3641"/>
      <c r="U296" s="3641"/>
      <c r="V296" s="3641"/>
      <c r="W296" s="3641"/>
      <c r="X296" s="3641"/>
      <c r="Y296" s="3641"/>
      <c r="Z296" s="3641"/>
      <c r="AA296" s="3641"/>
      <c r="AB296" s="3641"/>
      <c r="AC296" s="3641"/>
      <c r="AD296" s="3641"/>
      <c r="AE296" s="3641"/>
      <c r="AF296" s="3641"/>
      <c r="AG296" s="3641"/>
      <c r="AH296" s="3641"/>
      <c r="AI296" s="3642"/>
    </row>
    <row r="297" spans="2:38" hidden="1">
      <c r="B297" s="1367"/>
      <c r="C297" s="1346" t="e">
        <f>DATE($C295,$D295,1)</f>
        <v>#VALUE!</v>
      </c>
      <c r="D297" s="1346" t="e">
        <f t="shared" ref="D297:AG297" si="134">C297+1</f>
        <v>#VALUE!</v>
      </c>
      <c r="E297" s="1346" t="e">
        <f t="shared" si="134"/>
        <v>#VALUE!</v>
      </c>
      <c r="F297" s="1346" t="e">
        <f t="shared" si="134"/>
        <v>#VALUE!</v>
      </c>
      <c r="G297" s="1346" t="e">
        <f t="shared" si="134"/>
        <v>#VALUE!</v>
      </c>
      <c r="H297" s="1346" t="e">
        <f t="shared" si="134"/>
        <v>#VALUE!</v>
      </c>
      <c r="I297" s="1346" t="e">
        <f t="shared" si="134"/>
        <v>#VALUE!</v>
      </c>
      <c r="J297" s="1346" t="e">
        <f t="shared" si="134"/>
        <v>#VALUE!</v>
      </c>
      <c r="K297" s="1346" t="e">
        <f t="shared" si="134"/>
        <v>#VALUE!</v>
      </c>
      <c r="L297" s="1346" t="e">
        <f t="shared" si="134"/>
        <v>#VALUE!</v>
      </c>
      <c r="M297" s="1346" t="e">
        <f t="shared" si="134"/>
        <v>#VALUE!</v>
      </c>
      <c r="N297" s="1346" t="e">
        <f t="shared" si="134"/>
        <v>#VALUE!</v>
      </c>
      <c r="O297" s="1346" t="e">
        <f t="shared" si="134"/>
        <v>#VALUE!</v>
      </c>
      <c r="P297" s="1346" t="e">
        <f t="shared" si="134"/>
        <v>#VALUE!</v>
      </c>
      <c r="Q297" s="1346" t="e">
        <f t="shared" si="134"/>
        <v>#VALUE!</v>
      </c>
      <c r="R297" s="1346" t="e">
        <f t="shared" si="134"/>
        <v>#VALUE!</v>
      </c>
      <c r="S297" s="1346" t="e">
        <f t="shared" si="134"/>
        <v>#VALUE!</v>
      </c>
      <c r="T297" s="1346" t="e">
        <f t="shared" si="134"/>
        <v>#VALUE!</v>
      </c>
      <c r="U297" s="1346" t="e">
        <f t="shared" si="134"/>
        <v>#VALUE!</v>
      </c>
      <c r="V297" s="1346" t="e">
        <f t="shared" si="134"/>
        <v>#VALUE!</v>
      </c>
      <c r="W297" s="1346" t="e">
        <f t="shared" si="134"/>
        <v>#VALUE!</v>
      </c>
      <c r="X297" s="1346" t="e">
        <f t="shared" si="134"/>
        <v>#VALUE!</v>
      </c>
      <c r="Y297" s="1346" t="e">
        <f t="shared" si="134"/>
        <v>#VALUE!</v>
      </c>
      <c r="Z297" s="1346" t="e">
        <f t="shared" si="134"/>
        <v>#VALUE!</v>
      </c>
      <c r="AA297" s="1346" t="e">
        <f t="shared" si="134"/>
        <v>#VALUE!</v>
      </c>
      <c r="AB297" s="1346" t="e">
        <f t="shared" si="134"/>
        <v>#VALUE!</v>
      </c>
      <c r="AC297" s="1346" t="e">
        <f t="shared" si="134"/>
        <v>#VALUE!</v>
      </c>
      <c r="AD297" s="1346" t="e">
        <f t="shared" si="134"/>
        <v>#VALUE!</v>
      </c>
      <c r="AE297" s="1346" t="e">
        <f t="shared" si="134"/>
        <v>#VALUE!</v>
      </c>
      <c r="AF297" s="1346" t="e">
        <f t="shared" si="134"/>
        <v>#VALUE!</v>
      </c>
      <c r="AG297" s="1346" t="e">
        <f t="shared" si="134"/>
        <v>#VALUE!</v>
      </c>
      <c r="AH297" s="1368"/>
      <c r="AI297" s="1369"/>
    </row>
    <row r="298" spans="2:38">
      <c r="B298" s="1370" t="s">
        <v>1944</v>
      </c>
      <c r="C298" s="1371" t="e">
        <f>IF(EDATE(C281,1)&gt;$G$5,"",EDATE(C281,1))</f>
        <v>#VALUE!</v>
      </c>
      <c r="D298" s="1346" t="e">
        <f t="shared" ref="D298:AG298" si="135">IF(D297&gt;$G$5,"",IF(C298=EOMONTH(DATE($C295,$D295,1),0),"",IF(C298="","",C298+1)))</f>
        <v>#VALUE!</v>
      </c>
      <c r="E298" s="1346" t="e">
        <f t="shared" si="135"/>
        <v>#VALUE!</v>
      </c>
      <c r="F298" s="1346" t="e">
        <f t="shared" si="135"/>
        <v>#VALUE!</v>
      </c>
      <c r="G298" s="1346" t="e">
        <f t="shared" si="135"/>
        <v>#VALUE!</v>
      </c>
      <c r="H298" s="1346" t="e">
        <f t="shared" si="135"/>
        <v>#VALUE!</v>
      </c>
      <c r="I298" s="1346" t="e">
        <f t="shared" si="135"/>
        <v>#VALUE!</v>
      </c>
      <c r="J298" s="1346" t="e">
        <f t="shared" si="135"/>
        <v>#VALUE!</v>
      </c>
      <c r="K298" s="1346" t="e">
        <f t="shared" si="135"/>
        <v>#VALUE!</v>
      </c>
      <c r="L298" s="1346" t="e">
        <f t="shared" si="135"/>
        <v>#VALUE!</v>
      </c>
      <c r="M298" s="1346" t="e">
        <f t="shared" si="135"/>
        <v>#VALUE!</v>
      </c>
      <c r="N298" s="1346" t="e">
        <f t="shared" si="135"/>
        <v>#VALUE!</v>
      </c>
      <c r="O298" s="1346" t="e">
        <f t="shared" si="135"/>
        <v>#VALUE!</v>
      </c>
      <c r="P298" s="1346" t="e">
        <f t="shared" si="135"/>
        <v>#VALUE!</v>
      </c>
      <c r="Q298" s="1346" t="e">
        <f t="shared" si="135"/>
        <v>#VALUE!</v>
      </c>
      <c r="R298" s="1346" t="e">
        <f t="shared" si="135"/>
        <v>#VALUE!</v>
      </c>
      <c r="S298" s="1346" t="e">
        <f t="shared" si="135"/>
        <v>#VALUE!</v>
      </c>
      <c r="T298" s="1346" t="e">
        <f t="shared" si="135"/>
        <v>#VALUE!</v>
      </c>
      <c r="U298" s="1346" t="e">
        <f t="shared" si="135"/>
        <v>#VALUE!</v>
      </c>
      <c r="V298" s="1346" t="e">
        <f t="shared" si="135"/>
        <v>#VALUE!</v>
      </c>
      <c r="W298" s="1346" t="e">
        <f t="shared" si="135"/>
        <v>#VALUE!</v>
      </c>
      <c r="X298" s="1346" t="e">
        <f t="shared" si="135"/>
        <v>#VALUE!</v>
      </c>
      <c r="Y298" s="1346" t="e">
        <f t="shared" si="135"/>
        <v>#VALUE!</v>
      </c>
      <c r="Z298" s="1346" t="e">
        <f t="shared" si="135"/>
        <v>#VALUE!</v>
      </c>
      <c r="AA298" s="1346" t="e">
        <f t="shared" si="135"/>
        <v>#VALUE!</v>
      </c>
      <c r="AB298" s="1346" t="e">
        <f t="shared" si="135"/>
        <v>#VALUE!</v>
      </c>
      <c r="AC298" s="1346" t="e">
        <f t="shared" si="135"/>
        <v>#VALUE!</v>
      </c>
      <c r="AD298" s="1346" t="e">
        <f t="shared" si="135"/>
        <v>#VALUE!</v>
      </c>
      <c r="AE298" s="1346" t="e">
        <f t="shared" si="135"/>
        <v>#VALUE!</v>
      </c>
      <c r="AF298" s="1346" t="e">
        <f t="shared" si="135"/>
        <v>#VALUE!</v>
      </c>
      <c r="AG298" s="1346" t="e">
        <f t="shared" si="135"/>
        <v>#VALUE!</v>
      </c>
      <c r="AH298" s="1347" t="s">
        <v>1978</v>
      </c>
      <c r="AI298" s="1348">
        <f>+COUNTIFS(C299:AG299,"土",C300:AG300,"")+COUNTIFS(C299:AG299,"日",C300:AG300,"")</f>
        <v>0</v>
      </c>
    </row>
    <row r="299" spans="2:38" s="1350" customFormat="1">
      <c r="B299" s="1372" t="s">
        <v>820</v>
      </c>
      <c r="C299" s="1349" t="str">
        <f>IFERROR(TEXT(WEEKDAY(+C298),"aaa"),"")</f>
        <v/>
      </c>
      <c r="D299" s="1349" t="str">
        <f t="shared" ref="D299:AG299" si="136">IFERROR(TEXT(WEEKDAY(+D298),"aaa"),"")</f>
        <v/>
      </c>
      <c r="E299" s="1349" t="str">
        <f t="shared" si="136"/>
        <v/>
      </c>
      <c r="F299" s="1349" t="str">
        <f t="shared" si="136"/>
        <v/>
      </c>
      <c r="G299" s="1349" t="str">
        <f t="shared" si="136"/>
        <v/>
      </c>
      <c r="H299" s="1349" t="str">
        <f t="shared" si="136"/>
        <v/>
      </c>
      <c r="I299" s="1349" t="str">
        <f t="shared" si="136"/>
        <v/>
      </c>
      <c r="J299" s="1349" t="str">
        <f t="shared" si="136"/>
        <v/>
      </c>
      <c r="K299" s="1349" t="str">
        <f t="shared" si="136"/>
        <v/>
      </c>
      <c r="L299" s="1349" t="str">
        <f t="shared" si="136"/>
        <v/>
      </c>
      <c r="M299" s="1349" t="str">
        <f t="shared" si="136"/>
        <v/>
      </c>
      <c r="N299" s="1349" t="str">
        <f t="shared" si="136"/>
        <v/>
      </c>
      <c r="O299" s="1349" t="str">
        <f t="shared" si="136"/>
        <v/>
      </c>
      <c r="P299" s="1349" t="str">
        <f t="shared" si="136"/>
        <v/>
      </c>
      <c r="Q299" s="1349" t="str">
        <f t="shared" si="136"/>
        <v/>
      </c>
      <c r="R299" s="1349" t="str">
        <f t="shared" si="136"/>
        <v/>
      </c>
      <c r="S299" s="1349" t="str">
        <f t="shared" si="136"/>
        <v/>
      </c>
      <c r="T299" s="1349" t="str">
        <f t="shared" si="136"/>
        <v/>
      </c>
      <c r="U299" s="1349" t="str">
        <f t="shared" si="136"/>
        <v/>
      </c>
      <c r="V299" s="1349" t="str">
        <f t="shared" si="136"/>
        <v/>
      </c>
      <c r="W299" s="1349" t="str">
        <f t="shared" si="136"/>
        <v/>
      </c>
      <c r="X299" s="1349" t="str">
        <f t="shared" si="136"/>
        <v/>
      </c>
      <c r="Y299" s="1349" t="str">
        <f t="shared" si="136"/>
        <v/>
      </c>
      <c r="Z299" s="1349" t="str">
        <f t="shared" si="136"/>
        <v/>
      </c>
      <c r="AA299" s="1349" t="str">
        <f t="shared" si="136"/>
        <v/>
      </c>
      <c r="AB299" s="1349" t="str">
        <f t="shared" si="136"/>
        <v/>
      </c>
      <c r="AC299" s="1349" t="str">
        <f t="shared" si="136"/>
        <v/>
      </c>
      <c r="AD299" s="1349" t="str">
        <f t="shared" si="136"/>
        <v/>
      </c>
      <c r="AE299" s="1349" t="str">
        <f t="shared" si="136"/>
        <v/>
      </c>
      <c r="AF299" s="1349" t="str">
        <f t="shared" si="136"/>
        <v/>
      </c>
      <c r="AG299" s="1349" t="str">
        <f t="shared" si="136"/>
        <v/>
      </c>
      <c r="AH299" s="1347" t="s">
        <v>1979</v>
      </c>
      <c r="AI299" s="1348">
        <f>+COUNTIF(C300:AG300,"夏休")+COUNTIF(C300:AG300,"冬休")+COUNTIF(C300:AG300,"中止")</f>
        <v>0</v>
      </c>
      <c r="AL299" s="1373"/>
    </row>
    <row r="300" spans="2:38" s="1350" customFormat="1" ht="13.5" customHeight="1">
      <c r="B300" s="3643" t="s">
        <v>1948</v>
      </c>
      <c r="C300" s="3645"/>
      <c r="D300" s="3640"/>
      <c r="E300" s="3640"/>
      <c r="F300" s="3640"/>
      <c r="G300" s="3640"/>
      <c r="H300" s="3640"/>
      <c r="I300" s="3640"/>
      <c r="J300" s="3640"/>
      <c r="K300" s="3640"/>
      <c r="L300" s="3640"/>
      <c r="M300" s="3640"/>
      <c r="N300" s="3640"/>
      <c r="O300" s="3640"/>
      <c r="P300" s="3640"/>
      <c r="Q300" s="3640"/>
      <c r="R300" s="3640"/>
      <c r="S300" s="3640"/>
      <c r="T300" s="3640"/>
      <c r="U300" s="3640"/>
      <c r="V300" s="3640"/>
      <c r="W300" s="3640"/>
      <c r="X300" s="3640"/>
      <c r="Y300" s="3640"/>
      <c r="Z300" s="3640"/>
      <c r="AA300" s="3640"/>
      <c r="AB300" s="3640"/>
      <c r="AC300" s="3640"/>
      <c r="AD300" s="3640"/>
      <c r="AE300" s="3640"/>
      <c r="AF300" s="3640"/>
      <c r="AG300" s="3667"/>
      <c r="AH300" s="1351" t="s">
        <v>821</v>
      </c>
      <c r="AI300" s="1352">
        <f>COUNT(C298:AG298)-AI299</f>
        <v>0</v>
      </c>
      <c r="AL300" s="1373"/>
    </row>
    <row r="301" spans="2:38" s="1350" customFormat="1" ht="13.5" customHeight="1">
      <c r="B301" s="3644"/>
      <c r="C301" s="3645"/>
      <c r="D301" s="3640"/>
      <c r="E301" s="3640"/>
      <c r="F301" s="3640"/>
      <c r="G301" s="3640"/>
      <c r="H301" s="3640"/>
      <c r="I301" s="3640"/>
      <c r="J301" s="3640"/>
      <c r="K301" s="3640"/>
      <c r="L301" s="3640"/>
      <c r="M301" s="3640"/>
      <c r="N301" s="3640"/>
      <c r="O301" s="3640"/>
      <c r="P301" s="3640"/>
      <c r="Q301" s="3640"/>
      <c r="R301" s="3640"/>
      <c r="S301" s="3640"/>
      <c r="T301" s="3640"/>
      <c r="U301" s="3640"/>
      <c r="V301" s="3640"/>
      <c r="W301" s="3640"/>
      <c r="X301" s="3640"/>
      <c r="Y301" s="3640"/>
      <c r="Z301" s="3640"/>
      <c r="AA301" s="3640"/>
      <c r="AB301" s="3640"/>
      <c r="AC301" s="3640"/>
      <c r="AD301" s="3640"/>
      <c r="AE301" s="3640"/>
      <c r="AF301" s="3640"/>
      <c r="AG301" s="3667"/>
      <c r="AH301" s="1351" t="s">
        <v>822</v>
      </c>
      <c r="AI301" s="1352">
        <f>+COUNTIF(C302:AG303,"休")</f>
        <v>0</v>
      </c>
      <c r="AJ301" s="1353" t="e">
        <f>IF(AI302&gt;0.285,"",IF(AI301&lt;AI298,"←計画日数が足りません",""))</f>
        <v>#DIV/0!</v>
      </c>
      <c r="AL301" s="1373"/>
    </row>
    <row r="302" spans="2:38" s="1350" customFormat="1" ht="13.5" customHeight="1">
      <c r="B302" s="3668" t="s">
        <v>815</v>
      </c>
      <c r="C302" s="3669"/>
      <c r="D302" s="3666"/>
      <c r="E302" s="3666"/>
      <c r="F302" s="3666"/>
      <c r="G302" s="3666"/>
      <c r="H302" s="3666"/>
      <c r="I302" s="3666"/>
      <c r="J302" s="3666"/>
      <c r="K302" s="3666"/>
      <c r="L302" s="3666"/>
      <c r="M302" s="3666"/>
      <c r="N302" s="3666"/>
      <c r="O302" s="3666"/>
      <c r="P302" s="3666"/>
      <c r="Q302" s="3666"/>
      <c r="R302" s="3666"/>
      <c r="S302" s="3666"/>
      <c r="T302" s="3666"/>
      <c r="U302" s="3666"/>
      <c r="V302" s="3666"/>
      <c r="W302" s="3666"/>
      <c r="X302" s="3666"/>
      <c r="Y302" s="3666"/>
      <c r="Z302" s="3666"/>
      <c r="AA302" s="3666"/>
      <c r="AB302" s="3666"/>
      <c r="AC302" s="3666"/>
      <c r="AD302" s="3666"/>
      <c r="AE302" s="3666"/>
      <c r="AF302" s="3666"/>
      <c r="AG302" s="3672"/>
      <c r="AH302" s="1351" t="s">
        <v>823</v>
      </c>
      <c r="AI302" s="1354" t="e">
        <f>+AI301/AI300</f>
        <v>#DIV/0!</v>
      </c>
      <c r="AL302" s="1373"/>
    </row>
    <row r="303" spans="2:38" s="1350" customFormat="1">
      <c r="B303" s="3668"/>
      <c r="C303" s="3669"/>
      <c r="D303" s="3666"/>
      <c r="E303" s="3666"/>
      <c r="F303" s="3666"/>
      <c r="G303" s="3666"/>
      <c r="H303" s="3666"/>
      <c r="I303" s="3666"/>
      <c r="J303" s="3666"/>
      <c r="K303" s="3666"/>
      <c r="L303" s="3666"/>
      <c r="M303" s="3666"/>
      <c r="N303" s="3666"/>
      <c r="O303" s="3666"/>
      <c r="P303" s="3666"/>
      <c r="Q303" s="3666"/>
      <c r="R303" s="3666"/>
      <c r="S303" s="3666"/>
      <c r="T303" s="3666"/>
      <c r="U303" s="3666"/>
      <c r="V303" s="3666"/>
      <c r="W303" s="3666"/>
      <c r="X303" s="3666"/>
      <c r="Y303" s="3666"/>
      <c r="Z303" s="3666"/>
      <c r="AA303" s="3666"/>
      <c r="AB303" s="3666"/>
      <c r="AC303" s="3666"/>
      <c r="AD303" s="3666"/>
      <c r="AE303" s="3666"/>
      <c r="AF303" s="3666"/>
      <c r="AG303" s="3672"/>
      <c r="AH303" s="1351" t="s">
        <v>812</v>
      </c>
      <c r="AI303" s="1352">
        <f>+COUNTA(C304:AG305)</f>
        <v>0</v>
      </c>
      <c r="AL303" s="1373"/>
    </row>
    <row r="304" spans="2:38" s="1350" customFormat="1">
      <c r="B304" s="3673" t="s">
        <v>817</v>
      </c>
      <c r="C304" s="3675"/>
      <c r="D304" s="3670"/>
      <c r="E304" s="3670"/>
      <c r="F304" s="3670"/>
      <c r="G304" s="3670"/>
      <c r="H304" s="3670"/>
      <c r="I304" s="3670"/>
      <c r="J304" s="3670"/>
      <c r="K304" s="3670"/>
      <c r="L304" s="3670"/>
      <c r="M304" s="3670"/>
      <c r="N304" s="3670"/>
      <c r="O304" s="3670"/>
      <c r="P304" s="3670"/>
      <c r="Q304" s="3670"/>
      <c r="R304" s="3670"/>
      <c r="S304" s="3670"/>
      <c r="T304" s="3670"/>
      <c r="U304" s="3670"/>
      <c r="V304" s="3670"/>
      <c r="W304" s="3670"/>
      <c r="X304" s="3670"/>
      <c r="Y304" s="3670"/>
      <c r="Z304" s="3670"/>
      <c r="AA304" s="3670"/>
      <c r="AB304" s="3670"/>
      <c r="AC304" s="3670"/>
      <c r="AD304" s="3670"/>
      <c r="AE304" s="3670"/>
      <c r="AF304" s="3670"/>
      <c r="AG304" s="3677"/>
      <c r="AH304" s="1355" t="s">
        <v>824</v>
      </c>
      <c r="AI304" s="1356" t="e">
        <f>+AI303/AI300</f>
        <v>#DIV/0!</v>
      </c>
      <c r="AL304" s="1338">
        <f>+COUNTIF(C302:AG303,"休")</f>
        <v>0</v>
      </c>
    </row>
    <row r="305" spans="2:38" s="1350" customFormat="1">
      <c r="B305" s="3674"/>
      <c r="C305" s="3676"/>
      <c r="D305" s="3671"/>
      <c r="E305" s="3671"/>
      <c r="F305" s="3671"/>
      <c r="G305" s="3671"/>
      <c r="H305" s="3671"/>
      <c r="I305" s="3671"/>
      <c r="J305" s="3671"/>
      <c r="K305" s="3671"/>
      <c r="L305" s="3671"/>
      <c r="M305" s="3671"/>
      <c r="N305" s="3671"/>
      <c r="O305" s="3671"/>
      <c r="P305" s="3671"/>
      <c r="Q305" s="3671"/>
      <c r="R305" s="3671"/>
      <c r="S305" s="3671"/>
      <c r="T305" s="3671"/>
      <c r="U305" s="3671"/>
      <c r="V305" s="3671"/>
      <c r="W305" s="3671"/>
      <c r="X305" s="3671"/>
      <c r="Y305" s="3671"/>
      <c r="Z305" s="3671"/>
      <c r="AA305" s="3671"/>
      <c r="AB305" s="3671"/>
      <c r="AC305" s="3671"/>
      <c r="AD305" s="3671"/>
      <c r="AE305" s="3671"/>
      <c r="AF305" s="3671"/>
      <c r="AG305" s="3678"/>
      <c r="AH305" s="1357" t="s">
        <v>1952</v>
      </c>
      <c r="AI305" s="1358" t="str">
        <f>IF(7&gt;AI300,"対象外",IF(AI303&gt;=AI298,"OK","NG"))</f>
        <v>対象外</v>
      </c>
      <c r="AJ305" s="1353" t="str">
        <f>IF(AI305="対象外","←７日間に満たない期間は達成判定の対象外",IF(AI305="NG","←月単位未達成","←月単位達成"))</f>
        <v>←７日間に満たない期間は達成判定の対象外</v>
      </c>
      <c r="AL305" s="1359" t="str">
        <f>IF(7&gt;AI300,"対象外",IF(AL304&gt;=AI298,"OK","NG"))</f>
        <v>対象外</v>
      </c>
    </row>
    <row r="306" spans="2:38" hidden="1">
      <c r="B306" s="1360" t="s">
        <v>2106</v>
      </c>
      <c r="C306" s="1361" t="e">
        <f t="shared" ref="C306:AG306" si="137">IF(AND(DAY(C298)&gt;=22,DAY(C298)&lt;=28,C299="土"),1,0)</f>
        <v>#VALUE!</v>
      </c>
      <c r="D306" s="1361" t="e">
        <f t="shared" si="137"/>
        <v>#VALUE!</v>
      </c>
      <c r="E306" s="1361" t="e">
        <f t="shared" si="137"/>
        <v>#VALUE!</v>
      </c>
      <c r="F306" s="1361" t="e">
        <f t="shared" si="137"/>
        <v>#VALUE!</v>
      </c>
      <c r="G306" s="1361" t="e">
        <f t="shared" si="137"/>
        <v>#VALUE!</v>
      </c>
      <c r="H306" s="1361" t="e">
        <f t="shared" si="137"/>
        <v>#VALUE!</v>
      </c>
      <c r="I306" s="1361" t="e">
        <f t="shared" si="137"/>
        <v>#VALUE!</v>
      </c>
      <c r="J306" s="1361" t="e">
        <f t="shared" si="137"/>
        <v>#VALUE!</v>
      </c>
      <c r="K306" s="1361" t="e">
        <f t="shared" si="137"/>
        <v>#VALUE!</v>
      </c>
      <c r="L306" s="1361" t="e">
        <f t="shared" si="137"/>
        <v>#VALUE!</v>
      </c>
      <c r="M306" s="1361" t="e">
        <f t="shared" si="137"/>
        <v>#VALUE!</v>
      </c>
      <c r="N306" s="1361" t="e">
        <f t="shared" si="137"/>
        <v>#VALUE!</v>
      </c>
      <c r="O306" s="1361" t="e">
        <f t="shared" si="137"/>
        <v>#VALUE!</v>
      </c>
      <c r="P306" s="1361" t="e">
        <f t="shared" si="137"/>
        <v>#VALUE!</v>
      </c>
      <c r="Q306" s="1361" t="e">
        <f t="shared" si="137"/>
        <v>#VALUE!</v>
      </c>
      <c r="R306" s="1361" t="e">
        <f t="shared" si="137"/>
        <v>#VALUE!</v>
      </c>
      <c r="S306" s="1361" t="e">
        <f t="shared" si="137"/>
        <v>#VALUE!</v>
      </c>
      <c r="T306" s="1361" t="e">
        <f t="shared" si="137"/>
        <v>#VALUE!</v>
      </c>
      <c r="U306" s="1361" t="e">
        <f t="shared" si="137"/>
        <v>#VALUE!</v>
      </c>
      <c r="V306" s="1361" t="e">
        <f t="shared" si="137"/>
        <v>#VALUE!</v>
      </c>
      <c r="W306" s="1361" t="e">
        <f t="shared" si="137"/>
        <v>#VALUE!</v>
      </c>
      <c r="X306" s="1361" t="e">
        <f t="shared" si="137"/>
        <v>#VALUE!</v>
      </c>
      <c r="Y306" s="1361" t="e">
        <f t="shared" si="137"/>
        <v>#VALUE!</v>
      </c>
      <c r="Z306" s="1361" t="e">
        <f t="shared" si="137"/>
        <v>#VALUE!</v>
      </c>
      <c r="AA306" s="1361" t="e">
        <f t="shared" si="137"/>
        <v>#VALUE!</v>
      </c>
      <c r="AB306" s="1361" t="e">
        <f t="shared" si="137"/>
        <v>#VALUE!</v>
      </c>
      <c r="AC306" s="1361" t="e">
        <f t="shared" si="137"/>
        <v>#VALUE!</v>
      </c>
      <c r="AD306" s="1361" t="e">
        <f t="shared" si="137"/>
        <v>#VALUE!</v>
      </c>
      <c r="AE306" s="1361" t="e">
        <f t="shared" si="137"/>
        <v>#VALUE!</v>
      </c>
      <c r="AF306" s="1361" t="e">
        <f t="shared" si="137"/>
        <v>#VALUE!</v>
      </c>
      <c r="AG306" s="1361" t="e">
        <f t="shared" si="137"/>
        <v>#VALUE!</v>
      </c>
      <c r="AH306" s="1362" t="s">
        <v>1980</v>
      </c>
      <c r="AI306" s="1363">
        <f>_xlfn.AGGREGATE(9,6,C306:AG306)</f>
        <v>0</v>
      </c>
      <c r="AJ306" s="1353"/>
    </row>
    <row r="307" spans="2:38" hidden="1">
      <c r="B307" s="1360" t="s">
        <v>2107</v>
      </c>
      <c r="C307" s="1364" t="e">
        <f t="shared" ref="C307:AG307" si="138">IF(AND(DAY(C298)&gt;=22,DAY(C298)&lt;=28,C299="土",OR(C304="休",C304="雨")),1,0)</f>
        <v>#VALUE!</v>
      </c>
      <c r="D307" s="1364" t="e">
        <f t="shared" si="138"/>
        <v>#VALUE!</v>
      </c>
      <c r="E307" s="1364" t="e">
        <f t="shared" si="138"/>
        <v>#VALUE!</v>
      </c>
      <c r="F307" s="1364" t="e">
        <f t="shared" si="138"/>
        <v>#VALUE!</v>
      </c>
      <c r="G307" s="1364" t="e">
        <f t="shared" si="138"/>
        <v>#VALUE!</v>
      </c>
      <c r="H307" s="1364" t="e">
        <f t="shared" si="138"/>
        <v>#VALUE!</v>
      </c>
      <c r="I307" s="1364" t="e">
        <f t="shared" si="138"/>
        <v>#VALUE!</v>
      </c>
      <c r="J307" s="1364" t="e">
        <f t="shared" si="138"/>
        <v>#VALUE!</v>
      </c>
      <c r="K307" s="1364" t="e">
        <f t="shared" si="138"/>
        <v>#VALUE!</v>
      </c>
      <c r="L307" s="1364" t="e">
        <f t="shared" si="138"/>
        <v>#VALUE!</v>
      </c>
      <c r="M307" s="1364" t="e">
        <f t="shared" si="138"/>
        <v>#VALUE!</v>
      </c>
      <c r="N307" s="1364" t="e">
        <f t="shared" si="138"/>
        <v>#VALUE!</v>
      </c>
      <c r="O307" s="1364" t="e">
        <f t="shared" si="138"/>
        <v>#VALUE!</v>
      </c>
      <c r="P307" s="1364" t="e">
        <f t="shared" si="138"/>
        <v>#VALUE!</v>
      </c>
      <c r="Q307" s="1364" t="e">
        <f t="shared" si="138"/>
        <v>#VALUE!</v>
      </c>
      <c r="R307" s="1364" t="e">
        <f t="shared" si="138"/>
        <v>#VALUE!</v>
      </c>
      <c r="S307" s="1364" t="e">
        <f t="shared" si="138"/>
        <v>#VALUE!</v>
      </c>
      <c r="T307" s="1364" t="e">
        <f t="shared" si="138"/>
        <v>#VALUE!</v>
      </c>
      <c r="U307" s="1364" t="e">
        <f t="shared" si="138"/>
        <v>#VALUE!</v>
      </c>
      <c r="V307" s="1364" t="e">
        <f t="shared" si="138"/>
        <v>#VALUE!</v>
      </c>
      <c r="W307" s="1364" t="e">
        <f t="shared" si="138"/>
        <v>#VALUE!</v>
      </c>
      <c r="X307" s="1364" t="e">
        <f t="shared" si="138"/>
        <v>#VALUE!</v>
      </c>
      <c r="Y307" s="1364" t="e">
        <f t="shared" si="138"/>
        <v>#VALUE!</v>
      </c>
      <c r="Z307" s="1364" t="e">
        <f t="shared" si="138"/>
        <v>#VALUE!</v>
      </c>
      <c r="AA307" s="1364" t="e">
        <f t="shared" si="138"/>
        <v>#VALUE!</v>
      </c>
      <c r="AB307" s="1364" t="e">
        <f t="shared" si="138"/>
        <v>#VALUE!</v>
      </c>
      <c r="AC307" s="1364" t="e">
        <f t="shared" si="138"/>
        <v>#VALUE!</v>
      </c>
      <c r="AD307" s="1364" t="e">
        <f t="shared" si="138"/>
        <v>#VALUE!</v>
      </c>
      <c r="AE307" s="1364" t="e">
        <f t="shared" si="138"/>
        <v>#VALUE!</v>
      </c>
      <c r="AF307" s="1364" t="e">
        <f t="shared" si="138"/>
        <v>#VALUE!</v>
      </c>
      <c r="AG307" s="1364" t="e">
        <f t="shared" si="138"/>
        <v>#VALUE!</v>
      </c>
      <c r="AH307" s="1365" t="s">
        <v>1981</v>
      </c>
      <c r="AI307" s="1363">
        <f>_xlfn.AGGREGATE(9,6,C307:AG307)</f>
        <v>0</v>
      </c>
      <c r="AJ307" s="1353"/>
    </row>
    <row r="308" spans="2:38" hidden="1">
      <c r="B308" s="1360" t="s">
        <v>2108</v>
      </c>
      <c r="C308" s="1361" t="e">
        <f>IF(AND(DAY(C298)&gt;=8,DAY(C298)&lt;=14,C299="土"),1,0)</f>
        <v>#VALUE!</v>
      </c>
      <c r="D308" s="1361" t="e">
        <f>IF(AND(DAY(D298)&gt;=8,DAY(D298)&lt;=14,D299="土"),1,0)</f>
        <v>#VALUE!</v>
      </c>
      <c r="E308" s="1361" t="e">
        <f t="shared" ref="E308" si="139">IF(AND(DAY(E298)&gt;=8,DAY(E298)&lt;=14,E299="土"),1,0)</f>
        <v>#VALUE!</v>
      </c>
      <c r="F308" s="1361" t="e">
        <f>IF(AND(DAY(F298)&gt;=8,DAY(F298)&lt;=14,F299="土"),1,0)</f>
        <v>#VALUE!</v>
      </c>
      <c r="G308" s="1361" t="e">
        <f>IF(AND(DAY(G298)&gt;=8,DAY(G298)&lt;=14,G299="土"),1,0)</f>
        <v>#VALUE!</v>
      </c>
      <c r="H308" s="1361" t="e">
        <f t="shared" ref="H308:AG308" si="140">IF(AND(DAY(H298)&gt;=8,DAY(H298)&lt;=14,H299="土"),1,0)</f>
        <v>#VALUE!</v>
      </c>
      <c r="I308" s="1361" t="e">
        <f t="shared" si="140"/>
        <v>#VALUE!</v>
      </c>
      <c r="J308" s="1361" t="e">
        <f t="shared" si="140"/>
        <v>#VALUE!</v>
      </c>
      <c r="K308" s="1361" t="e">
        <f t="shared" si="140"/>
        <v>#VALUE!</v>
      </c>
      <c r="L308" s="1361" t="e">
        <f t="shared" si="140"/>
        <v>#VALUE!</v>
      </c>
      <c r="M308" s="1361" t="e">
        <f t="shared" si="140"/>
        <v>#VALUE!</v>
      </c>
      <c r="N308" s="1361" t="e">
        <f t="shared" si="140"/>
        <v>#VALUE!</v>
      </c>
      <c r="O308" s="1361" t="e">
        <f t="shared" si="140"/>
        <v>#VALUE!</v>
      </c>
      <c r="P308" s="1361" t="e">
        <f t="shared" si="140"/>
        <v>#VALUE!</v>
      </c>
      <c r="Q308" s="1361" t="e">
        <f t="shared" si="140"/>
        <v>#VALUE!</v>
      </c>
      <c r="R308" s="1361" t="e">
        <f t="shared" si="140"/>
        <v>#VALUE!</v>
      </c>
      <c r="S308" s="1361" t="e">
        <f t="shared" si="140"/>
        <v>#VALUE!</v>
      </c>
      <c r="T308" s="1361" t="e">
        <f t="shared" si="140"/>
        <v>#VALUE!</v>
      </c>
      <c r="U308" s="1361" t="e">
        <f t="shared" si="140"/>
        <v>#VALUE!</v>
      </c>
      <c r="V308" s="1361" t="e">
        <f t="shared" si="140"/>
        <v>#VALUE!</v>
      </c>
      <c r="W308" s="1361" t="e">
        <f t="shared" si="140"/>
        <v>#VALUE!</v>
      </c>
      <c r="X308" s="1361" t="e">
        <f t="shared" si="140"/>
        <v>#VALUE!</v>
      </c>
      <c r="Y308" s="1361" t="e">
        <f t="shared" si="140"/>
        <v>#VALUE!</v>
      </c>
      <c r="Z308" s="1361" t="e">
        <f t="shared" si="140"/>
        <v>#VALUE!</v>
      </c>
      <c r="AA308" s="1361" t="e">
        <f t="shared" si="140"/>
        <v>#VALUE!</v>
      </c>
      <c r="AB308" s="1361" t="e">
        <f t="shared" si="140"/>
        <v>#VALUE!</v>
      </c>
      <c r="AC308" s="1361" t="e">
        <f t="shared" si="140"/>
        <v>#VALUE!</v>
      </c>
      <c r="AD308" s="1361" t="e">
        <f t="shared" si="140"/>
        <v>#VALUE!</v>
      </c>
      <c r="AE308" s="1361" t="e">
        <f t="shared" si="140"/>
        <v>#VALUE!</v>
      </c>
      <c r="AF308" s="1361" t="e">
        <f t="shared" si="140"/>
        <v>#VALUE!</v>
      </c>
      <c r="AG308" s="1361" t="e">
        <f t="shared" si="140"/>
        <v>#VALUE!</v>
      </c>
      <c r="AH308" s="1362" t="s">
        <v>1980</v>
      </c>
      <c r="AI308" s="1363">
        <f>_xlfn.AGGREGATE(9,6,C308:AG308)</f>
        <v>0</v>
      </c>
      <c r="AJ308" s="1353"/>
    </row>
    <row r="309" spans="2:38" hidden="1">
      <c r="B309" s="1360" t="s">
        <v>2109</v>
      </c>
      <c r="C309" s="1364" t="e">
        <f>IF(AND(DAY(C298)&gt;=8,DAY(C298)&lt;=14,C299="土",OR(C304="休",C304="雨")),1,0)</f>
        <v>#VALUE!</v>
      </c>
      <c r="D309" s="1364" t="e">
        <f>IF(AND(DAY(D298)&gt;=8,DAY(D298)&lt;=14,D299="土",OR(D304="休",D304="雨")),1,0)</f>
        <v>#VALUE!</v>
      </c>
      <c r="E309" s="1364" t="e">
        <f t="shared" ref="E309" si="141">IF(AND(DAY(E298)&gt;=8,DAY(E298)&lt;=14,E299="土",OR(E304="休",E304="雨")),1,0)</f>
        <v>#VALUE!</v>
      </c>
      <c r="F309" s="1364" t="e">
        <f>IF(AND(DAY(F298)&gt;=8,DAY(F298)&lt;=14,F299="土",OR(F304="休",F304="雨")),1,0)</f>
        <v>#VALUE!</v>
      </c>
      <c r="G309" s="1364" t="e">
        <f>IF(AND(DAY(G298)&gt;=8,DAY(G298)&lt;=14,G299="土",OR(G304="休",G304="雨")),1,0)</f>
        <v>#VALUE!</v>
      </c>
      <c r="H309" s="1364" t="e">
        <f t="shared" ref="H309:AG309" si="142">IF(AND(DAY(H298)&gt;=8,DAY(H298)&lt;=14,H299="土",OR(H304="休",H304="雨")),1,0)</f>
        <v>#VALUE!</v>
      </c>
      <c r="I309" s="1364" t="e">
        <f t="shared" si="142"/>
        <v>#VALUE!</v>
      </c>
      <c r="J309" s="1364" t="e">
        <f t="shared" si="142"/>
        <v>#VALUE!</v>
      </c>
      <c r="K309" s="1364" t="e">
        <f t="shared" si="142"/>
        <v>#VALUE!</v>
      </c>
      <c r="L309" s="1364" t="e">
        <f t="shared" si="142"/>
        <v>#VALUE!</v>
      </c>
      <c r="M309" s="1364" t="e">
        <f t="shared" si="142"/>
        <v>#VALUE!</v>
      </c>
      <c r="N309" s="1364" t="e">
        <f t="shared" si="142"/>
        <v>#VALUE!</v>
      </c>
      <c r="O309" s="1364" t="e">
        <f t="shared" si="142"/>
        <v>#VALUE!</v>
      </c>
      <c r="P309" s="1364" t="e">
        <f t="shared" si="142"/>
        <v>#VALUE!</v>
      </c>
      <c r="Q309" s="1364" t="e">
        <f t="shared" si="142"/>
        <v>#VALUE!</v>
      </c>
      <c r="R309" s="1364" t="e">
        <f t="shared" si="142"/>
        <v>#VALUE!</v>
      </c>
      <c r="S309" s="1364" t="e">
        <f t="shared" si="142"/>
        <v>#VALUE!</v>
      </c>
      <c r="T309" s="1364" t="e">
        <f t="shared" si="142"/>
        <v>#VALUE!</v>
      </c>
      <c r="U309" s="1364" t="e">
        <f t="shared" si="142"/>
        <v>#VALUE!</v>
      </c>
      <c r="V309" s="1364" t="e">
        <f t="shared" si="142"/>
        <v>#VALUE!</v>
      </c>
      <c r="W309" s="1364" t="e">
        <f t="shared" si="142"/>
        <v>#VALUE!</v>
      </c>
      <c r="X309" s="1364" t="e">
        <f t="shared" si="142"/>
        <v>#VALUE!</v>
      </c>
      <c r="Y309" s="1364" t="e">
        <f t="shared" si="142"/>
        <v>#VALUE!</v>
      </c>
      <c r="Z309" s="1364" t="e">
        <f t="shared" si="142"/>
        <v>#VALUE!</v>
      </c>
      <c r="AA309" s="1364" t="e">
        <f t="shared" si="142"/>
        <v>#VALUE!</v>
      </c>
      <c r="AB309" s="1364" t="e">
        <f t="shared" si="142"/>
        <v>#VALUE!</v>
      </c>
      <c r="AC309" s="1364" t="e">
        <f t="shared" si="142"/>
        <v>#VALUE!</v>
      </c>
      <c r="AD309" s="1364" t="e">
        <f t="shared" si="142"/>
        <v>#VALUE!</v>
      </c>
      <c r="AE309" s="1364" t="e">
        <f t="shared" si="142"/>
        <v>#VALUE!</v>
      </c>
      <c r="AF309" s="1364" t="e">
        <f t="shared" si="142"/>
        <v>#VALUE!</v>
      </c>
      <c r="AG309" s="1364" t="e">
        <f t="shared" si="142"/>
        <v>#VALUE!</v>
      </c>
      <c r="AH309" s="1365" t="s">
        <v>1981</v>
      </c>
      <c r="AI309" s="1363">
        <f>_xlfn.AGGREGATE(9,6,C309:AG309)</f>
        <v>0</v>
      </c>
      <c r="AJ309" s="1353"/>
    </row>
    <row r="311" spans="2:38" hidden="1">
      <c r="C311" s="1317" t="e">
        <f>YEAR(C314)</f>
        <v>#VALUE!</v>
      </c>
      <c r="D311" s="1317" t="e">
        <f>MONTH(C314)</f>
        <v>#VALUE!</v>
      </c>
    </row>
    <row r="312" spans="2:38">
      <c r="B312" s="1322" t="s">
        <v>1940</v>
      </c>
      <c r="C312" s="3679" t="e">
        <f>C314</f>
        <v>#VALUE!</v>
      </c>
      <c r="D312" s="3641"/>
      <c r="E312" s="3641"/>
      <c r="F312" s="3641"/>
      <c r="G312" s="3641"/>
      <c r="H312" s="3641"/>
      <c r="I312" s="3641"/>
      <c r="J312" s="3641"/>
      <c r="K312" s="3641"/>
      <c r="L312" s="3641"/>
      <c r="M312" s="3641"/>
      <c r="N312" s="3641"/>
      <c r="O312" s="3641"/>
      <c r="P312" s="3641"/>
      <c r="Q312" s="3641"/>
      <c r="R312" s="3641"/>
      <c r="S312" s="3641"/>
      <c r="T312" s="3641"/>
      <c r="U312" s="3641"/>
      <c r="V312" s="3641"/>
      <c r="W312" s="3641"/>
      <c r="X312" s="3641"/>
      <c r="Y312" s="3641"/>
      <c r="Z312" s="3641"/>
      <c r="AA312" s="3641"/>
      <c r="AB312" s="3641"/>
      <c r="AC312" s="3641"/>
      <c r="AD312" s="3641"/>
      <c r="AE312" s="3641"/>
      <c r="AF312" s="3641"/>
      <c r="AG312" s="3641"/>
      <c r="AH312" s="3641"/>
      <c r="AI312" s="3642"/>
    </row>
    <row r="313" spans="2:38" hidden="1">
      <c r="B313" s="1367"/>
      <c r="C313" s="1346" t="e">
        <f>DATE($C311,$D311,1)</f>
        <v>#VALUE!</v>
      </c>
      <c r="D313" s="1346" t="e">
        <f t="shared" ref="D313:AG313" si="143">C313+1</f>
        <v>#VALUE!</v>
      </c>
      <c r="E313" s="1346" t="e">
        <f t="shared" si="143"/>
        <v>#VALUE!</v>
      </c>
      <c r="F313" s="1346" t="e">
        <f t="shared" si="143"/>
        <v>#VALUE!</v>
      </c>
      <c r="G313" s="1346" t="e">
        <f t="shared" si="143"/>
        <v>#VALUE!</v>
      </c>
      <c r="H313" s="1346" t="e">
        <f t="shared" si="143"/>
        <v>#VALUE!</v>
      </c>
      <c r="I313" s="1346" t="e">
        <f t="shared" si="143"/>
        <v>#VALUE!</v>
      </c>
      <c r="J313" s="1346" t="e">
        <f t="shared" si="143"/>
        <v>#VALUE!</v>
      </c>
      <c r="K313" s="1346" t="e">
        <f t="shared" si="143"/>
        <v>#VALUE!</v>
      </c>
      <c r="L313" s="1346" t="e">
        <f t="shared" si="143"/>
        <v>#VALUE!</v>
      </c>
      <c r="M313" s="1346" t="e">
        <f t="shared" si="143"/>
        <v>#VALUE!</v>
      </c>
      <c r="N313" s="1346" t="e">
        <f t="shared" si="143"/>
        <v>#VALUE!</v>
      </c>
      <c r="O313" s="1346" t="e">
        <f t="shared" si="143"/>
        <v>#VALUE!</v>
      </c>
      <c r="P313" s="1346" t="e">
        <f t="shared" si="143"/>
        <v>#VALUE!</v>
      </c>
      <c r="Q313" s="1346" t="e">
        <f t="shared" si="143"/>
        <v>#VALUE!</v>
      </c>
      <c r="R313" s="1346" t="e">
        <f t="shared" si="143"/>
        <v>#VALUE!</v>
      </c>
      <c r="S313" s="1346" t="e">
        <f t="shared" si="143"/>
        <v>#VALUE!</v>
      </c>
      <c r="T313" s="1346" t="e">
        <f t="shared" si="143"/>
        <v>#VALUE!</v>
      </c>
      <c r="U313" s="1346" t="e">
        <f t="shared" si="143"/>
        <v>#VALUE!</v>
      </c>
      <c r="V313" s="1346" t="e">
        <f t="shared" si="143"/>
        <v>#VALUE!</v>
      </c>
      <c r="W313" s="1346" t="e">
        <f t="shared" si="143"/>
        <v>#VALUE!</v>
      </c>
      <c r="X313" s="1346" t="e">
        <f t="shared" si="143"/>
        <v>#VALUE!</v>
      </c>
      <c r="Y313" s="1346" t="e">
        <f t="shared" si="143"/>
        <v>#VALUE!</v>
      </c>
      <c r="Z313" s="1346" t="e">
        <f t="shared" si="143"/>
        <v>#VALUE!</v>
      </c>
      <c r="AA313" s="1346" t="e">
        <f t="shared" si="143"/>
        <v>#VALUE!</v>
      </c>
      <c r="AB313" s="1346" t="e">
        <f t="shared" si="143"/>
        <v>#VALUE!</v>
      </c>
      <c r="AC313" s="1346" t="e">
        <f t="shared" si="143"/>
        <v>#VALUE!</v>
      </c>
      <c r="AD313" s="1346" t="e">
        <f t="shared" si="143"/>
        <v>#VALUE!</v>
      </c>
      <c r="AE313" s="1346" t="e">
        <f t="shared" si="143"/>
        <v>#VALUE!</v>
      </c>
      <c r="AF313" s="1346" t="e">
        <f t="shared" si="143"/>
        <v>#VALUE!</v>
      </c>
      <c r="AG313" s="1346" t="e">
        <f t="shared" si="143"/>
        <v>#VALUE!</v>
      </c>
      <c r="AH313" s="1368"/>
      <c r="AI313" s="1369"/>
    </row>
    <row r="314" spans="2:38">
      <c r="B314" s="1370" t="s">
        <v>1944</v>
      </c>
      <c r="C314" s="1371" t="e">
        <f>IF(EDATE(C297,1)&gt;$G$5,"",EDATE(C297,1))</f>
        <v>#VALUE!</v>
      </c>
      <c r="D314" s="1346" t="e">
        <f t="shared" ref="D314:AG314" si="144">IF(D313&gt;$G$5,"",IF(C314=EOMONTH(DATE($C311,$D311,1),0),"",IF(C314="","",C314+1)))</f>
        <v>#VALUE!</v>
      </c>
      <c r="E314" s="1346" t="e">
        <f t="shared" si="144"/>
        <v>#VALUE!</v>
      </c>
      <c r="F314" s="1346" t="e">
        <f t="shared" si="144"/>
        <v>#VALUE!</v>
      </c>
      <c r="G314" s="1346" t="e">
        <f t="shared" si="144"/>
        <v>#VALUE!</v>
      </c>
      <c r="H314" s="1346" t="e">
        <f t="shared" si="144"/>
        <v>#VALUE!</v>
      </c>
      <c r="I314" s="1346" t="e">
        <f t="shared" si="144"/>
        <v>#VALUE!</v>
      </c>
      <c r="J314" s="1346" t="e">
        <f t="shared" si="144"/>
        <v>#VALUE!</v>
      </c>
      <c r="K314" s="1346" t="e">
        <f t="shared" si="144"/>
        <v>#VALUE!</v>
      </c>
      <c r="L314" s="1346" t="e">
        <f t="shared" si="144"/>
        <v>#VALUE!</v>
      </c>
      <c r="M314" s="1346" t="e">
        <f t="shared" si="144"/>
        <v>#VALUE!</v>
      </c>
      <c r="N314" s="1346" t="e">
        <f t="shared" si="144"/>
        <v>#VALUE!</v>
      </c>
      <c r="O314" s="1346" t="e">
        <f t="shared" si="144"/>
        <v>#VALUE!</v>
      </c>
      <c r="P314" s="1346" t="e">
        <f t="shared" si="144"/>
        <v>#VALUE!</v>
      </c>
      <c r="Q314" s="1346" t="e">
        <f t="shared" si="144"/>
        <v>#VALUE!</v>
      </c>
      <c r="R314" s="1346" t="e">
        <f t="shared" si="144"/>
        <v>#VALUE!</v>
      </c>
      <c r="S314" s="1346" t="e">
        <f t="shared" si="144"/>
        <v>#VALUE!</v>
      </c>
      <c r="T314" s="1346" t="e">
        <f t="shared" si="144"/>
        <v>#VALUE!</v>
      </c>
      <c r="U314" s="1346" t="e">
        <f t="shared" si="144"/>
        <v>#VALUE!</v>
      </c>
      <c r="V314" s="1346" t="e">
        <f t="shared" si="144"/>
        <v>#VALUE!</v>
      </c>
      <c r="W314" s="1346" t="e">
        <f t="shared" si="144"/>
        <v>#VALUE!</v>
      </c>
      <c r="X314" s="1346" t="e">
        <f t="shared" si="144"/>
        <v>#VALUE!</v>
      </c>
      <c r="Y314" s="1346" t="e">
        <f t="shared" si="144"/>
        <v>#VALUE!</v>
      </c>
      <c r="Z314" s="1346" t="e">
        <f t="shared" si="144"/>
        <v>#VALUE!</v>
      </c>
      <c r="AA314" s="1346" t="e">
        <f t="shared" si="144"/>
        <v>#VALUE!</v>
      </c>
      <c r="AB314" s="1346" t="e">
        <f t="shared" si="144"/>
        <v>#VALUE!</v>
      </c>
      <c r="AC314" s="1346" t="e">
        <f t="shared" si="144"/>
        <v>#VALUE!</v>
      </c>
      <c r="AD314" s="1346" t="e">
        <f t="shared" si="144"/>
        <v>#VALUE!</v>
      </c>
      <c r="AE314" s="1346" t="e">
        <f t="shared" si="144"/>
        <v>#VALUE!</v>
      </c>
      <c r="AF314" s="1346" t="e">
        <f t="shared" si="144"/>
        <v>#VALUE!</v>
      </c>
      <c r="AG314" s="1346" t="e">
        <f t="shared" si="144"/>
        <v>#VALUE!</v>
      </c>
      <c r="AH314" s="1347" t="s">
        <v>1978</v>
      </c>
      <c r="AI314" s="1348">
        <f>+COUNTIFS(C315:AG315,"土",C316:AG316,"")+COUNTIFS(C315:AG315,"日",C316:AG316,"")</f>
        <v>0</v>
      </c>
    </row>
    <row r="315" spans="2:38" s="1350" customFormat="1">
      <c r="B315" s="1372" t="s">
        <v>820</v>
      </c>
      <c r="C315" s="1349" t="str">
        <f>IFERROR(TEXT(WEEKDAY(+C314),"aaa"),"")</f>
        <v/>
      </c>
      <c r="D315" s="1349" t="str">
        <f t="shared" ref="D315:AG315" si="145">IFERROR(TEXT(WEEKDAY(+D314),"aaa"),"")</f>
        <v/>
      </c>
      <c r="E315" s="1349" t="str">
        <f t="shared" si="145"/>
        <v/>
      </c>
      <c r="F315" s="1349" t="str">
        <f t="shared" si="145"/>
        <v/>
      </c>
      <c r="G315" s="1349" t="str">
        <f t="shared" si="145"/>
        <v/>
      </c>
      <c r="H315" s="1349" t="str">
        <f t="shared" si="145"/>
        <v/>
      </c>
      <c r="I315" s="1349" t="str">
        <f t="shared" si="145"/>
        <v/>
      </c>
      <c r="J315" s="1349" t="str">
        <f t="shared" si="145"/>
        <v/>
      </c>
      <c r="K315" s="1349" t="str">
        <f t="shared" si="145"/>
        <v/>
      </c>
      <c r="L315" s="1349" t="str">
        <f t="shared" si="145"/>
        <v/>
      </c>
      <c r="M315" s="1349" t="str">
        <f t="shared" si="145"/>
        <v/>
      </c>
      <c r="N315" s="1349" t="str">
        <f t="shared" si="145"/>
        <v/>
      </c>
      <c r="O315" s="1349" t="str">
        <f t="shared" si="145"/>
        <v/>
      </c>
      <c r="P315" s="1349" t="str">
        <f t="shared" si="145"/>
        <v/>
      </c>
      <c r="Q315" s="1349" t="str">
        <f t="shared" si="145"/>
        <v/>
      </c>
      <c r="R315" s="1349" t="str">
        <f t="shared" si="145"/>
        <v/>
      </c>
      <c r="S315" s="1349" t="str">
        <f t="shared" si="145"/>
        <v/>
      </c>
      <c r="T315" s="1349" t="str">
        <f t="shared" si="145"/>
        <v/>
      </c>
      <c r="U315" s="1349" t="str">
        <f t="shared" si="145"/>
        <v/>
      </c>
      <c r="V315" s="1349" t="str">
        <f t="shared" si="145"/>
        <v/>
      </c>
      <c r="W315" s="1349" t="str">
        <f t="shared" si="145"/>
        <v/>
      </c>
      <c r="X315" s="1349" t="str">
        <f t="shared" si="145"/>
        <v/>
      </c>
      <c r="Y315" s="1349" t="str">
        <f t="shared" si="145"/>
        <v/>
      </c>
      <c r="Z315" s="1349" t="str">
        <f t="shared" si="145"/>
        <v/>
      </c>
      <c r="AA315" s="1349" t="str">
        <f t="shared" si="145"/>
        <v/>
      </c>
      <c r="AB315" s="1349" t="str">
        <f t="shared" si="145"/>
        <v/>
      </c>
      <c r="AC315" s="1349" t="str">
        <f t="shared" si="145"/>
        <v/>
      </c>
      <c r="AD315" s="1349" t="str">
        <f t="shared" si="145"/>
        <v/>
      </c>
      <c r="AE315" s="1349" t="str">
        <f t="shared" si="145"/>
        <v/>
      </c>
      <c r="AF315" s="1349" t="str">
        <f t="shared" si="145"/>
        <v/>
      </c>
      <c r="AG315" s="1349" t="str">
        <f t="shared" si="145"/>
        <v/>
      </c>
      <c r="AH315" s="1347" t="s">
        <v>1979</v>
      </c>
      <c r="AI315" s="1348">
        <f>+COUNTIF(C316:AG316,"夏休")+COUNTIF(C316:AG316,"冬休")+COUNTIF(C316:AG316,"中止")</f>
        <v>0</v>
      </c>
      <c r="AL315" s="1373"/>
    </row>
    <row r="316" spans="2:38" s="1350" customFormat="1" ht="13.5" customHeight="1">
      <c r="B316" s="3643" t="s">
        <v>1948</v>
      </c>
      <c r="C316" s="3645"/>
      <c r="D316" s="3640"/>
      <c r="E316" s="3640"/>
      <c r="F316" s="3640"/>
      <c r="G316" s="3640"/>
      <c r="H316" s="3640"/>
      <c r="I316" s="3640"/>
      <c r="J316" s="3640"/>
      <c r="K316" s="3640"/>
      <c r="L316" s="3640"/>
      <c r="M316" s="3640"/>
      <c r="N316" s="3640"/>
      <c r="O316" s="3640"/>
      <c r="P316" s="3640"/>
      <c r="Q316" s="3640"/>
      <c r="R316" s="3640"/>
      <c r="S316" s="3640"/>
      <c r="T316" s="3640"/>
      <c r="U316" s="3640"/>
      <c r="V316" s="3640"/>
      <c r="W316" s="3640"/>
      <c r="X316" s="3640"/>
      <c r="Y316" s="3640"/>
      <c r="Z316" s="3640"/>
      <c r="AA316" s="3640"/>
      <c r="AB316" s="3640"/>
      <c r="AC316" s="3640"/>
      <c r="AD316" s="3640"/>
      <c r="AE316" s="3640"/>
      <c r="AF316" s="3640"/>
      <c r="AG316" s="3667"/>
      <c r="AH316" s="1351" t="s">
        <v>821</v>
      </c>
      <c r="AI316" s="1352">
        <f>COUNT(C314:AG314)-AI315</f>
        <v>0</v>
      </c>
      <c r="AL316" s="1373"/>
    </row>
    <row r="317" spans="2:38" s="1350" customFormat="1" ht="13.5" customHeight="1">
      <c r="B317" s="3644"/>
      <c r="C317" s="3645"/>
      <c r="D317" s="3640"/>
      <c r="E317" s="3640"/>
      <c r="F317" s="3640"/>
      <c r="G317" s="3640"/>
      <c r="H317" s="3640"/>
      <c r="I317" s="3640"/>
      <c r="J317" s="3640"/>
      <c r="K317" s="3640"/>
      <c r="L317" s="3640"/>
      <c r="M317" s="3640"/>
      <c r="N317" s="3640"/>
      <c r="O317" s="3640"/>
      <c r="P317" s="3640"/>
      <c r="Q317" s="3640"/>
      <c r="R317" s="3640"/>
      <c r="S317" s="3640"/>
      <c r="T317" s="3640"/>
      <c r="U317" s="3640"/>
      <c r="V317" s="3640"/>
      <c r="W317" s="3640"/>
      <c r="X317" s="3640"/>
      <c r="Y317" s="3640"/>
      <c r="Z317" s="3640"/>
      <c r="AA317" s="3640"/>
      <c r="AB317" s="3640"/>
      <c r="AC317" s="3640"/>
      <c r="AD317" s="3640"/>
      <c r="AE317" s="3640"/>
      <c r="AF317" s="3640"/>
      <c r="AG317" s="3667"/>
      <c r="AH317" s="1351" t="s">
        <v>822</v>
      </c>
      <c r="AI317" s="1352">
        <f>+COUNTIF(C318:AG319,"休")</f>
        <v>0</v>
      </c>
      <c r="AJ317" s="1353" t="e">
        <f>IF(AI318&gt;0.285,"",IF(AI317&lt;AI314,"←計画日数が足りません",""))</f>
        <v>#DIV/0!</v>
      </c>
      <c r="AL317" s="1373"/>
    </row>
    <row r="318" spans="2:38" s="1350" customFormat="1" ht="13.5" customHeight="1">
      <c r="B318" s="3668" t="s">
        <v>815</v>
      </c>
      <c r="C318" s="3669"/>
      <c r="D318" s="3666"/>
      <c r="E318" s="3666"/>
      <c r="F318" s="3666"/>
      <c r="G318" s="3666"/>
      <c r="H318" s="3666"/>
      <c r="I318" s="3666"/>
      <c r="J318" s="3666"/>
      <c r="K318" s="3666"/>
      <c r="L318" s="3666"/>
      <c r="M318" s="3666"/>
      <c r="N318" s="3666"/>
      <c r="O318" s="3666"/>
      <c r="P318" s="3666"/>
      <c r="Q318" s="3666"/>
      <c r="R318" s="3666"/>
      <c r="S318" s="3666"/>
      <c r="T318" s="3666"/>
      <c r="U318" s="3666"/>
      <c r="V318" s="3666"/>
      <c r="W318" s="3666"/>
      <c r="X318" s="3666"/>
      <c r="Y318" s="3666"/>
      <c r="Z318" s="3666"/>
      <c r="AA318" s="3666"/>
      <c r="AB318" s="3666"/>
      <c r="AC318" s="3666"/>
      <c r="AD318" s="3666"/>
      <c r="AE318" s="3666"/>
      <c r="AF318" s="3666"/>
      <c r="AG318" s="3672"/>
      <c r="AH318" s="1351" t="s">
        <v>823</v>
      </c>
      <c r="AI318" s="1354" t="e">
        <f>+AI317/AI316</f>
        <v>#DIV/0!</v>
      </c>
      <c r="AL318" s="1373"/>
    </row>
    <row r="319" spans="2:38" s="1350" customFormat="1">
      <c r="B319" s="3668"/>
      <c r="C319" s="3669"/>
      <c r="D319" s="3666"/>
      <c r="E319" s="3666"/>
      <c r="F319" s="3666"/>
      <c r="G319" s="3666"/>
      <c r="H319" s="3666"/>
      <c r="I319" s="3666"/>
      <c r="J319" s="3666"/>
      <c r="K319" s="3666"/>
      <c r="L319" s="3666"/>
      <c r="M319" s="3666"/>
      <c r="N319" s="3666"/>
      <c r="O319" s="3666"/>
      <c r="P319" s="3666"/>
      <c r="Q319" s="3666"/>
      <c r="R319" s="3666"/>
      <c r="S319" s="3666"/>
      <c r="T319" s="3666"/>
      <c r="U319" s="3666"/>
      <c r="V319" s="3666"/>
      <c r="W319" s="3666"/>
      <c r="X319" s="3666"/>
      <c r="Y319" s="3666"/>
      <c r="Z319" s="3666"/>
      <c r="AA319" s="3666"/>
      <c r="AB319" s="3666"/>
      <c r="AC319" s="3666"/>
      <c r="AD319" s="3666"/>
      <c r="AE319" s="3666"/>
      <c r="AF319" s="3666"/>
      <c r="AG319" s="3672"/>
      <c r="AH319" s="1351" t="s">
        <v>812</v>
      </c>
      <c r="AI319" s="1352">
        <f>+COUNTA(C320:AG321)</f>
        <v>0</v>
      </c>
      <c r="AL319" s="1373"/>
    </row>
    <row r="320" spans="2:38" s="1350" customFormat="1">
      <c r="B320" s="3673" t="s">
        <v>817</v>
      </c>
      <c r="C320" s="3675"/>
      <c r="D320" s="3670"/>
      <c r="E320" s="3670"/>
      <c r="F320" s="3670"/>
      <c r="G320" s="3670"/>
      <c r="H320" s="3670"/>
      <c r="I320" s="3670"/>
      <c r="J320" s="3670"/>
      <c r="K320" s="3670"/>
      <c r="L320" s="3670"/>
      <c r="M320" s="3670"/>
      <c r="N320" s="3670"/>
      <c r="O320" s="3670"/>
      <c r="P320" s="3670"/>
      <c r="Q320" s="3670"/>
      <c r="R320" s="3670"/>
      <c r="S320" s="3670"/>
      <c r="T320" s="3670"/>
      <c r="U320" s="3670"/>
      <c r="V320" s="3670"/>
      <c r="W320" s="3670"/>
      <c r="X320" s="3670"/>
      <c r="Y320" s="3670"/>
      <c r="Z320" s="3670"/>
      <c r="AA320" s="3670"/>
      <c r="AB320" s="3670"/>
      <c r="AC320" s="3670"/>
      <c r="AD320" s="3670"/>
      <c r="AE320" s="3670"/>
      <c r="AF320" s="3670"/>
      <c r="AG320" s="3677"/>
      <c r="AH320" s="1355" t="s">
        <v>824</v>
      </c>
      <c r="AI320" s="1356" t="e">
        <f>+AI319/AI316</f>
        <v>#DIV/0!</v>
      </c>
      <c r="AL320" s="1338">
        <f>+COUNTIF(C318:AG319,"休")</f>
        <v>0</v>
      </c>
    </row>
    <row r="321" spans="2:38" s="1350" customFormat="1">
      <c r="B321" s="3674"/>
      <c r="C321" s="3676"/>
      <c r="D321" s="3671"/>
      <c r="E321" s="3671"/>
      <c r="F321" s="3671"/>
      <c r="G321" s="3671"/>
      <c r="H321" s="3671"/>
      <c r="I321" s="3671"/>
      <c r="J321" s="3671"/>
      <c r="K321" s="3671"/>
      <c r="L321" s="3671"/>
      <c r="M321" s="3671"/>
      <c r="N321" s="3671"/>
      <c r="O321" s="3671"/>
      <c r="P321" s="3671"/>
      <c r="Q321" s="3671"/>
      <c r="R321" s="3671"/>
      <c r="S321" s="3671"/>
      <c r="T321" s="3671"/>
      <c r="U321" s="3671"/>
      <c r="V321" s="3671"/>
      <c r="W321" s="3671"/>
      <c r="X321" s="3671"/>
      <c r="Y321" s="3671"/>
      <c r="Z321" s="3671"/>
      <c r="AA321" s="3671"/>
      <c r="AB321" s="3671"/>
      <c r="AC321" s="3671"/>
      <c r="AD321" s="3671"/>
      <c r="AE321" s="3671"/>
      <c r="AF321" s="3671"/>
      <c r="AG321" s="3678"/>
      <c r="AH321" s="1357" t="s">
        <v>1952</v>
      </c>
      <c r="AI321" s="1358" t="str">
        <f>IF(7&gt;AI316,"対象外",IF(AI319&gt;=AI314,"OK","NG"))</f>
        <v>対象外</v>
      </c>
      <c r="AJ321" s="1353" t="str">
        <f>IF(AI321="対象外","←７日間に満たない期間は達成判定の対象外",IF(AI321="NG","←月単位未達成","←月単位達成"))</f>
        <v>←７日間に満たない期間は達成判定の対象外</v>
      </c>
      <c r="AL321" s="1359" t="str">
        <f>IF(7&gt;AI316,"対象外",IF(AL320&gt;=AI314,"OK","NG"))</f>
        <v>対象外</v>
      </c>
    </row>
    <row r="322" spans="2:38" hidden="1">
      <c r="B322" s="1360" t="s">
        <v>2106</v>
      </c>
      <c r="C322" s="1361" t="e">
        <f t="shared" ref="C322:AG322" si="146">IF(AND(DAY(C314)&gt;=22,DAY(C314)&lt;=28,C315="土"),1,0)</f>
        <v>#VALUE!</v>
      </c>
      <c r="D322" s="1361" t="e">
        <f t="shared" si="146"/>
        <v>#VALUE!</v>
      </c>
      <c r="E322" s="1361" t="e">
        <f t="shared" si="146"/>
        <v>#VALUE!</v>
      </c>
      <c r="F322" s="1361" t="e">
        <f t="shared" si="146"/>
        <v>#VALUE!</v>
      </c>
      <c r="G322" s="1361" t="e">
        <f t="shared" si="146"/>
        <v>#VALUE!</v>
      </c>
      <c r="H322" s="1361" t="e">
        <f t="shared" si="146"/>
        <v>#VALUE!</v>
      </c>
      <c r="I322" s="1361" t="e">
        <f t="shared" si="146"/>
        <v>#VALUE!</v>
      </c>
      <c r="J322" s="1361" t="e">
        <f t="shared" si="146"/>
        <v>#VALUE!</v>
      </c>
      <c r="K322" s="1361" t="e">
        <f t="shared" si="146"/>
        <v>#VALUE!</v>
      </c>
      <c r="L322" s="1361" t="e">
        <f t="shared" si="146"/>
        <v>#VALUE!</v>
      </c>
      <c r="M322" s="1361" t="e">
        <f t="shared" si="146"/>
        <v>#VALUE!</v>
      </c>
      <c r="N322" s="1361" t="e">
        <f t="shared" si="146"/>
        <v>#VALUE!</v>
      </c>
      <c r="O322" s="1361" t="e">
        <f t="shared" si="146"/>
        <v>#VALUE!</v>
      </c>
      <c r="P322" s="1361" t="e">
        <f t="shared" si="146"/>
        <v>#VALUE!</v>
      </c>
      <c r="Q322" s="1361" t="e">
        <f t="shared" si="146"/>
        <v>#VALUE!</v>
      </c>
      <c r="R322" s="1361" t="e">
        <f t="shared" si="146"/>
        <v>#VALUE!</v>
      </c>
      <c r="S322" s="1361" t="e">
        <f t="shared" si="146"/>
        <v>#VALUE!</v>
      </c>
      <c r="T322" s="1361" t="e">
        <f t="shared" si="146"/>
        <v>#VALUE!</v>
      </c>
      <c r="U322" s="1361" t="e">
        <f t="shared" si="146"/>
        <v>#VALUE!</v>
      </c>
      <c r="V322" s="1361" t="e">
        <f t="shared" si="146"/>
        <v>#VALUE!</v>
      </c>
      <c r="W322" s="1361" t="e">
        <f t="shared" si="146"/>
        <v>#VALUE!</v>
      </c>
      <c r="X322" s="1361" t="e">
        <f t="shared" si="146"/>
        <v>#VALUE!</v>
      </c>
      <c r="Y322" s="1361" t="e">
        <f t="shared" si="146"/>
        <v>#VALUE!</v>
      </c>
      <c r="Z322" s="1361" t="e">
        <f t="shared" si="146"/>
        <v>#VALUE!</v>
      </c>
      <c r="AA322" s="1361" t="e">
        <f t="shared" si="146"/>
        <v>#VALUE!</v>
      </c>
      <c r="AB322" s="1361" t="e">
        <f t="shared" si="146"/>
        <v>#VALUE!</v>
      </c>
      <c r="AC322" s="1361" t="e">
        <f t="shared" si="146"/>
        <v>#VALUE!</v>
      </c>
      <c r="AD322" s="1361" t="e">
        <f t="shared" si="146"/>
        <v>#VALUE!</v>
      </c>
      <c r="AE322" s="1361" t="e">
        <f t="shared" si="146"/>
        <v>#VALUE!</v>
      </c>
      <c r="AF322" s="1361" t="e">
        <f t="shared" si="146"/>
        <v>#VALUE!</v>
      </c>
      <c r="AG322" s="1361" t="e">
        <f t="shared" si="146"/>
        <v>#VALUE!</v>
      </c>
      <c r="AH322" s="1362" t="s">
        <v>1980</v>
      </c>
      <c r="AI322" s="1363">
        <f>_xlfn.AGGREGATE(9,6,C322:AG322)</f>
        <v>0</v>
      </c>
      <c r="AJ322" s="1353"/>
    </row>
    <row r="323" spans="2:38" hidden="1">
      <c r="B323" s="1360" t="s">
        <v>2107</v>
      </c>
      <c r="C323" s="1364" t="e">
        <f t="shared" ref="C323:AG323" si="147">IF(AND(DAY(C314)&gt;=22,DAY(C314)&lt;=28,C315="土",OR(C320="休",C320="雨")),1,0)</f>
        <v>#VALUE!</v>
      </c>
      <c r="D323" s="1364" t="e">
        <f t="shared" si="147"/>
        <v>#VALUE!</v>
      </c>
      <c r="E323" s="1364" t="e">
        <f t="shared" si="147"/>
        <v>#VALUE!</v>
      </c>
      <c r="F323" s="1364" t="e">
        <f t="shared" si="147"/>
        <v>#VALUE!</v>
      </c>
      <c r="G323" s="1364" t="e">
        <f t="shared" si="147"/>
        <v>#VALUE!</v>
      </c>
      <c r="H323" s="1364" t="e">
        <f t="shared" si="147"/>
        <v>#VALUE!</v>
      </c>
      <c r="I323" s="1364" t="e">
        <f t="shared" si="147"/>
        <v>#VALUE!</v>
      </c>
      <c r="J323" s="1364" t="e">
        <f t="shared" si="147"/>
        <v>#VALUE!</v>
      </c>
      <c r="K323" s="1364" t="e">
        <f t="shared" si="147"/>
        <v>#VALUE!</v>
      </c>
      <c r="L323" s="1364" t="e">
        <f t="shared" si="147"/>
        <v>#VALUE!</v>
      </c>
      <c r="M323" s="1364" t="e">
        <f t="shared" si="147"/>
        <v>#VALUE!</v>
      </c>
      <c r="N323" s="1364" t="e">
        <f t="shared" si="147"/>
        <v>#VALUE!</v>
      </c>
      <c r="O323" s="1364" t="e">
        <f t="shared" si="147"/>
        <v>#VALUE!</v>
      </c>
      <c r="P323" s="1364" t="e">
        <f t="shared" si="147"/>
        <v>#VALUE!</v>
      </c>
      <c r="Q323" s="1364" t="e">
        <f t="shared" si="147"/>
        <v>#VALUE!</v>
      </c>
      <c r="R323" s="1364" t="e">
        <f t="shared" si="147"/>
        <v>#VALUE!</v>
      </c>
      <c r="S323" s="1364" t="e">
        <f t="shared" si="147"/>
        <v>#VALUE!</v>
      </c>
      <c r="T323" s="1364" t="e">
        <f t="shared" si="147"/>
        <v>#VALUE!</v>
      </c>
      <c r="U323" s="1364" t="e">
        <f t="shared" si="147"/>
        <v>#VALUE!</v>
      </c>
      <c r="V323" s="1364" t="e">
        <f t="shared" si="147"/>
        <v>#VALUE!</v>
      </c>
      <c r="W323" s="1364" t="e">
        <f t="shared" si="147"/>
        <v>#VALUE!</v>
      </c>
      <c r="X323" s="1364" t="e">
        <f t="shared" si="147"/>
        <v>#VALUE!</v>
      </c>
      <c r="Y323" s="1364" t="e">
        <f t="shared" si="147"/>
        <v>#VALUE!</v>
      </c>
      <c r="Z323" s="1364" t="e">
        <f t="shared" si="147"/>
        <v>#VALUE!</v>
      </c>
      <c r="AA323" s="1364" t="e">
        <f t="shared" si="147"/>
        <v>#VALUE!</v>
      </c>
      <c r="AB323" s="1364" t="e">
        <f t="shared" si="147"/>
        <v>#VALUE!</v>
      </c>
      <c r="AC323" s="1364" t="e">
        <f t="shared" si="147"/>
        <v>#VALUE!</v>
      </c>
      <c r="AD323" s="1364" t="e">
        <f t="shared" si="147"/>
        <v>#VALUE!</v>
      </c>
      <c r="AE323" s="1364" t="e">
        <f t="shared" si="147"/>
        <v>#VALUE!</v>
      </c>
      <c r="AF323" s="1364" t="e">
        <f t="shared" si="147"/>
        <v>#VALUE!</v>
      </c>
      <c r="AG323" s="1364" t="e">
        <f t="shared" si="147"/>
        <v>#VALUE!</v>
      </c>
      <c r="AH323" s="1365" t="s">
        <v>1981</v>
      </c>
      <c r="AI323" s="1363">
        <f>_xlfn.AGGREGATE(9,6,C323:AG323)</f>
        <v>0</v>
      </c>
      <c r="AJ323" s="1353"/>
    </row>
    <row r="324" spans="2:38" hidden="1">
      <c r="B324" s="1360" t="s">
        <v>2108</v>
      </c>
      <c r="C324" s="1361" t="e">
        <f>IF(AND(DAY(C314)&gt;=8,DAY(C314)&lt;=14,C315="土"),1,0)</f>
        <v>#VALUE!</v>
      </c>
      <c r="D324" s="1361" t="e">
        <f>IF(AND(DAY(D314)&gt;=8,DAY(D314)&lt;=14,D315="土"),1,0)</f>
        <v>#VALUE!</v>
      </c>
      <c r="E324" s="1361" t="e">
        <f t="shared" ref="E324" si="148">IF(AND(DAY(E314)&gt;=8,DAY(E314)&lt;=14,E315="土"),1,0)</f>
        <v>#VALUE!</v>
      </c>
      <c r="F324" s="1361" t="e">
        <f>IF(AND(DAY(F314)&gt;=8,DAY(F314)&lt;=14,F315="土"),1,0)</f>
        <v>#VALUE!</v>
      </c>
      <c r="G324" s="1361" t="e">
        <f>IF(AND(DAY(G314)&gt;=8,DAY(G314)&lt;=14,G315="土"),1,0)</f>
        <v>#VALUE!</v>
      </c>
      <c r="H324" s="1361" t="e">
        <f t="shared" ref="H324:AG324" si="149">IF(AND(DAY(H314)&gt;=8,DAY(H314)&lt;=14,H315="土"),1,0)</f>
        <v>#VALUE!</v>
      </c>
      <c r="I324" s="1361" t="e">
        <f t="shared" si="149"/>
        <v>#VALUE!</v>
      </c>
      <c r="J324" s="1361" t="e">
        <f t="shared" si="149"/>
        <v>#VALUE!</v>
      </c>
      <c r="K324" s="1361" t="e">
        <f t="shared" si="149"/>
        <v>#VALUE!</v>
      </c>
      <c r="L324" s="1361" t="e">
        <f t="shared" si="149"/>
        <v>#VALUE!</v>
      </c>
      <c r="M324" s="1361" t="e">
        <f t="shared" si="149"/>
        <v>#VALUE!</v>
      </c>
      <c r="N324" s="1361" t="e">
        <f t="shared" si="149"/>
        <v>#VALUE!</v>
      </c>
      <c r="O324" s="1361" t="e">
        <f t="shared" si="149"/>
        <v>#VALUE!</v>
      </c>
      <c r="P324" s="1361" t="e">
        <f t="shared" si="149"/>
        <v>#VALUE!</v>
      </c>
      <c r="Q324" s="1361" t="e">
        <f t="shared" si="149"/>
        <v>#VALUE!</v>
      </c>
      <c r="R324" s="1361" t="e">
        <f t="shared" si="149"/>
        <v>#VALUE!</v>
      </c>
      <c r="S324" s="1361" t="e">
        <f t="shared" si="149"/>
        <v>#VALUE!</v>
      </c>
      <c r="T324" s="1361" t="e">
        <f t="shared" si="149"/>
        <v>#VALUE!</v>
      </c>
      <c r="U324" s="1361" t="e">
        <f t="shared" si="149"/>
        <v>#VALUE!</v>
      </c>
      <c r="V324" s="1361" t="e">
        <f t="shared" si="149"/>
        <v>#VALUE!</v>
      </c>
      <c r="W324" s="1361" t="e">
        <f t="shared" si="149"/>
        <v>#VALUE!</v>
      </c>
      <c r="X324" s="1361" t="e">
        <f t="shared" si="149"/>
        <v>#VALUE!</v>
      </c>
      <c r="Y324" s="1361" t="e">
        <f t="shared" si="149"/>
        <v>#VALUE!</v>
      </c>
      <c r="Z324" s="1361" t="e">
        <f t="shared" si="149"/>
        <v>#VALUE!</v>
      </c>
      <c r="AA324" s="1361" t="e">
        <f t="shared" si="149"/>
        <v>#VALUE!</v>
      </c>
      <c r="AB324" s="1361" t="e">
        <f t="shared" si="149"/>
        <v>#VALUE!</v>
      </c>
      <c r="AC324" s="1361" t="e">
        <f t="shared" si="149"/>
        <v>#VALUE!</v>
      </c>
      <c r="AD324" s="1361" t="e">
        <f t="shared" si="149"/>
        <v>#VALUE!</v>
      </c>
      <c r="AE324" s="1361" t="e">
        <f t="shared" si="149"/>
        <v>#VALUE!</v>
      </c>
      <c r="AF324" s="1361" t="e">
        <f t="shared" si="149"/>
        <v>#VALUE!</v>
      </c>
      <c r="AG324" s="1361" t="e">
        <f t="shared" si="149"/>
        <v>#VALUE!</v>
      </c>
      <c r="AH324" s="1362" t="s">
        <v>1980</v>
      </c>
      <c r="AI324" s="1363">
        <f>_xlfn.AGGREGATE(9,6,C324:AG324)</f>
        <v>0</v>
      </c>
      <c r="AJ324" s="1353"/>
    </row>
    <row r="325" spans="2:38" hidden="1">
      <c r="B325" s="1360" t="s">
        <v>2109</v>
      </c>
      <c r="C325" s="1364" t="e">
        <f>IF(AND(DAY(C314)&gt;=8,DAY(C314)&lt;=14,C315="土",OR(C320="休",C320="雨")),1,0)</f>
        <v>#VALUE!</v>
      </c>
      <c r="D325" s="1364" t="e">
        <f>IF(AND(DAY(D314)&gt;=8,DAY(D314)&lt;=14,D315="土",OR(D320="休",D320="雨")),1,0)</f>
        <v>#VALUE!</v>
      </c>
      <c r="E325" s="1364" t="e">
        <f t="shared" ref="E325" si="150">IF(AND(DAY(E314)&gt;=8,DAY(E314)&lt;=14,E315="土",OR(E320="休",E320="雨")),1,0)</f>
        <v>#VALUE!</v>
      </c>
      <c r="F325" s="1364" t="e">
        <f>IF(AND(DAY(F314)&gt;=8,DAY(F314)&lt;=14,F315="土",OR(F320="休",F320="雨")),1,0)</f>
        <v>#VALUE!</v>
      </c>
      <c r="G325" s="1364" t="e">
        <f>IF(AND(DAY(G314)&gt;=8,DAY(G314)&lt;=14,G315="土",OR(G320="休",G320="雨")),1,0)</f>
        <v>#VALUE!</v>
      </c>
      <c r="H325" s="1364" t="e">
        <f t="shared" ref="H325:AG325" si="151">IF(AND(DAY(H314)&gt;=8,DAY(H314)&lt;=14,H315="土",OR(H320="休",H320="雨")),1,0)</f>
        <v>#VALUE!</v>
      </c>
      <c r="I325" s="1364" t="e">
        <f t="shared" si="151"/>
        <v>#VALUE!</v>
      </c>
      <c r="J325" s="1364" t="e">
        <f t="shared" si="151"/>
        <v>#VALUE!</v>
      </c>
      <c r="K325" s="1364" t="e">
        <f t="shared" si="151"/>
        <v>#VALUE!</v>
      </c>
      <c r="L325" s="1364" t="e">
        <f t="shared" si="151"/>
        <v>#VALUE!</v>
      </c>
      <c r="M325" s="1364" t="e">
        <f t="shared" si="151"/>
        <v>#VALUE!</v>
      </c>
      <c r="N325" s="1364" t="e">
        <f t="shared" si="151"/>
        <v>#VALUE!</v>
      </c>
      <c r="O325" s="1364" t="e">
        <f t="shared" si="151"/>
        <v>#VALUE!</v>
      </c>
      <c r="P325" s="1364" t="e">
        <f t="shared" si="151"/>
        <v>#VALUE!</v>
      </c>
      <c r="Q325" s="1364" t="e">
        <f t="shared" si="151"/>
        <v>#VALUE!</v>
      </c>
      <c r="R325" s="1364" t="e">
        <f t="shared" si="151"/>
        <v>#VALUE!</v>
      </c>
      <c r="S325" s="1364" t="e">
        <f t="shared" si="151"/>
        <v>#VALUE!</v>
      </c>
      <c r="T325" s="1364" t="e">
        <f t="shared" si="151"/>
        <v>#VALUE!</v>
      </c>
      <c r="U325" s="1364" t="e">
        <f t="shared" si="151"/>
        <v>#VALUE!</v>
      </c>
      <c r="V325" s="1364" t="e">
        <f t="shared" si="151"/>
        <v>#VALUE!</v>
      </c>
      <c r="W325" s="1364" t="e">
        <f t="shared" si="151"/>
        <v>#VALUE!</v>
      </c>
      <c r="X325" s="1364" t="e">
        <f t="shared" si="151"/>
        <v>#VALUE!</v>
      </c>
      <c r="Y325" s="1364" t="e">
        <f t="shared" si="151"/>
        <v>#VALUE!</v>
      </c>
      <c r="Z325" s="1364" t="e">
        <f t="shared" si="151"/>
        <v>#VALUE!</v>
      </c>
      <c r="AA325" s="1364" t="e">
        <f t="shared" si="151"/>
        <v>#VALUE!</v>
      </c>
      <c r="AB325" s="1364" t="e">
        <f t="shared" si="151"/>
        <v>#VALUE!</v>
      </c>
      <c r="AC325" s="1364" t="e">
        <f t="shared" si="151"/>
        <v>#VALUE!</v>
      </c>
      <c r="AD325" s="1364" t="e">
        <f t="shared" si="151"/>
        <v>#VALUE!</v>
      </c>
      <c r="AE325" s="1364" t="e">
        <f t="shared" si="151"/>
        <v>#VALUE!</v>
      </c>
      <c r="AF325" s="1364" t="e">
        <f t="shared" si="151"/>
        <v>#VALUE!</v>
      </c>
      <c r="AG325" s="1364" t="e">
        <f t="shared" si="151"/>
        <v>#VALUE!</v>
      </c>
      <c r="AH325" s="1365" t="s">
        <v>1981</v>
      </c>
      <c r="AI325" s="1363">
        <f>_xlfn.AGGREGATE(9,6,C325:AG325)</f>
        <v>0</v>
      </c>
      <c r="AJ325" s="1353"/>
    </row>
    <row r="327" spans="2:38" hidden="1">
      <c r="C327" s="1317" t="e">
        <f>YEAR(C330)</f>
        <v>#VALUE!</v>
      </c>
      <c r="D327" s="1317" t="e">
        <f>MONTH(C330)</f>
        <v>#VALUE!</v>
      </c>
    </row>
    <row r="328" spans="2:38">
      <c r="B328" s="1322" t="s">
        <v>1940</v>
      </c>
      <c r="C328" s="3679" t="e">
        <f>C330</f>
        <v>#VALUE!</v>
      </c>
      <c r="D328" s="3641"/>
      <c r="E328" s="3641"/>
      <c r="F328" s="3641"/>
      <c r="G328" s="3641"/>
      <c r="H328" s="3641"/>
      <c r="I328" s="3641"/>
      <c r="J328" s="3641"/>
      <c r="K328" s="3641"/>
      <c r="L328" s="3641"/>
      <c r="M328" s="3641"/>
      <c r="N328" s="3641"/>
      <c r="O328" s="3641"/>
      <c r="P328" s="3641"/>
      <c r="Q328" s="3641"/>
      <c r="R328" s="3641"/>
      <c r="S328" s="3641"/>
      <c r="T328" s="3641"/>
      <c r="U328" s="3641"/>
      <c r="V328" s="3641"/>
      <c r="W328" s="3641"/>
      <c r="X328" s="3641"/>
      <c r="Y328" s="3641"/>
      <c r="Z328" s="3641"/>
      <c r="AA328" s="3641"/>
      <c r="AB328" s="3641"/>
      <c r="AC328" s="3641"/>
      <c r="AD328" s="3641"/>
      <c r="AE328" s="3641"/>
      <c r="AF328" s="3641"/>
      <c r="AG328" s="3641"/>
      <c r="AH328" s="3641"/>
      <c r="AI328" s="3642"/>
    </row>
    <row r="329" spans="2:38" hidden="1">
      <c r="B329" s="1367"/>
      <c r="C329" s="1346" t="e">
        <f>DATE($C327,$D327,1)</f>
        <v>#VALUE!</v>
      </c>
      <c r="D329" s="1346" t="e">
        <f t="shared" ref="D329:AG329" si="152">C329+1</f>
        <v>#VALUE!</v>
      </c>
      <c r="E329" s="1346" t="e">
        <f t="shared" si="152"/>
        <v>#VALUE!</v>
      </c>
      <c r="F329" s="1346" t="e">
        <f t="shared" si="152"/>
        <v>#VALUE!</v>
      </c>
      <c r="G329" s="1346" t="e">
        <f t="shared" si="152"/>
        <v>#VALUE!</v>
      </c>
      <c r="H329" s="1346" t="e">
        <f t="shared" si="152"/>
        <v>#VALUE!</v>
      </c>
      <c r="I329" s="1346" t="e">
        <f t="shared" si="152"/>
        <v>#VALUE!</v>
      </c>
      <c r="J329" s="1346" t="e">
        <f t="shared" si="152"/>
        <v>#VALUE!</v>
      </c>
      <c r="K329" s="1346" t="e">
        <f t="shared" si="152"/>
        <v>#VALUE!</v>
      </c>
      <c r="L329" s="1346" t="e">
        <f t="shared" si="152"/>
        <v>#VALUE!</v>
      </c>
      <c r="M329" s="1346" t="e">
        <f t="shared" si="152"/>
        <v>#VALUE!</v>
      </c>
      <c r="N329" s="1346" t="e">
        <f t="shared" si="152"/>
        <v>#VALUE!</v>
      </c>
      <c r="O329" s="1346" t="e">
        <f t="shared" si="152"/>
        <v>#VALUE!</v>
      </c>
      <c r="P329" s="1346" t="e">
        <f t="shared" si="152"/>
        <v>#VALUE!</v>
      </c>
      <c r="Q329" s="1346" t="e">
        <f t="shared" si="152"/>
        <v>#VALUE!</v>
      </c>
      <c r="R329" s="1346" t="e">
        <f t="shared" si="152"/>
        <v>#VALUE!</v>
      </c>
      <c r="S329" s="1346" t="e">
        <f t="shared" si="152"/>
        <v>#VALUE!</v>
      </c>
      <c r="T329" s="1346" t="e">
        <f t="shared" si="152"/>
        <v>#VALUE!</v>
      </c>
      <c r="U329" s="1346" t="e">
        <f t="shared" si="152"/>
        <v>#VALUE!</v>
      </c>
      <c r="V329" s="1346" t="e">
        <f t="shared" si="152"/>
        <v>#VALUE!</v>
      </c>
      <c r="W329" s="1346" t="e">
        <f t="shared" si="152"/>
        <v>#VALUE!</v>
      </c>
      <c r="X329" s="1346" t="e">
        <f t="shared" si="152"/>
        <v>#VALUE!</v>
      </c>
      <c r="Y329" s="1346" t="e">
        <f t="shared" si="152"/>
        <v>#VALUE!</v>
      </c>
      <c r="Z329" s="1346" t="e">
        <f t="shared" si="152"/>
        <v>#VALUE!</v>
      </c>
      <c r="AA329" s="1346" t="e">
        <f t="shared" si="152"/>
        <v>#VALUE!</v>
      </c>
      <c r="AB329" s="1346" t="e">
        <f t="shared" si="152"/>
        <v>#VALUE!</v>
      </c>
      <c r="AC329" s="1346" t="e">
        <f t="shared" si="152"/>
        <v>#VALUE!</v>
      </c>
      <c r="AD329" s="1346" t="e">
        <f t="shared" si="152"/>
        <v>#VALUE!</v>
      </c>
      <c r="AE329" s="1346" t="e">
        <f t="shared" si="152"/>
        <v>#VALUE!</v>
      </c>
      <c r="AF329" s="1346" t="e">
        <f t="shared" si="152"/>
        <v>#VALUE!</v>
      </c>
      <c r="AG329" s="1346" t="e">
        <f t="shared" si="152"/>
        <v>#VALUE!</v>
      </c>
      <c r="AH329" s="1368"/>
      <c r="AI329" s="1369"/>
    </row>
    <row r="330" spans="2:38">
      <c r="B330" s="1370" t="s">
        <v>1944</v>
      </c>
      <c r="C330" s="1371" t="e">
        <f>IF(EDATE(C313,1)&gt;$G$5,"",EDATE(C313,1))</f>
        <v>#VALUE!</v>
      </c>
      <c r="D330" s="1346" t="e">
        <f t="shared" ref="D330:AG330" si="153">IF(D329&gt;$G$5,"",IF(C330=EOMONTH(DATE($C327,$D327,1),0),"",IF(C330="","",C330+1)))</f>
        <v>#VALUE!</v>
      </c>
      <c r="E330" s="1346" t="e">
        <f t="shared" si="153"/>
        <v>#VALUE!</v>
      </c>
      <c r="F330" s="1346" t="e">
        <f t="shared" si="153"/>
        <v>#VALUE!</v>
      </c>
      <c r="G330" s="1346" t="e">
        <f t="shared" si="153"/>
        <v>#VALUE!</v>
      </c>
      <c r="H330" s="1346" t="e">
        <f t="shared" si="153"/>
        <v>#VALUE!</v>
      </c>
      <c r="I330" s="1346" t="e">
        <f t="shared" si="153"/>
        <v>#VALUE!</v>
      </c>
      <c r="J330" s="1346" t="e">
        <f t="shared" si="153"/>
        <v>#VALUE!</v>
      </c>
      <c r="K330" s="1346" t="e">
        <f t="shared" si="153"/>
        <v>#VALUE!</v>
      </c>
      <c r="L330" s="1346" t="e">
        <f t="shared" si="153"/>
        <v>#VALUE!</v>
      </c>
      <c r="M330" s="1346" t="e">
        <f t="shared" si="153"/>
        <v>#VALUE!</v>
      </c>
      <c r="N330" s="1346" t="e">
        <f t="shared" si="153"/>
        <v>#VALUE!</v>
      </c>
      <c r="O330" s="1346" t="e">
        <f t="shared" si="153"/>
        <v>#VALUE!</v>
      </c>
      <c r="P330" s="1346" t="e">
        <f t="shared" si="153"/>
        <v>#VALUE!</v>
      </c>
      <c r="Q330" s="1346" t="e">
        <f t="shared" si="153"/>
        <v>#VALUE!</v>
      </c>
      <c r="R330" s="1346" t="e">
        <f t="shared" si="153"/>
        <v>#VALUE!</v>
      </c>
      <c r="S330" s="1346" t="e">
        <f t="shared" si="153"/>
        <v>#VALUE!</v>
      </c>
      <c r="T330" s="1346" t="e">
        <f t="shared" si="153"/>
        <v>#VALUE!</v>
      </c>
      <c r="U330" s="1346" t="e">
        <f t="shared" si="153"/>
        <v>#VALUE!</v>
      </c>
      <c r="V330" s="1346" t="e">
        <f t="shared" si="153"/>
        <v>#VALUE!</v>
      </c>
      <c r="W330" s="1346" t="e">
        <f t="shared" si="153"/>
        <v>#VALUE!</v>
      </c>
      <c r="X330" s="1346" t="e">
        <f t="shared" si="153"/>
        <v>#VALUE!</v>
      </c>
      <c r="Y330" s="1346" t="e">
        <f t="shared" si="153"/>
        <v>#VALUE!</v>
      </c>
      <c r="Z330" s="1346" t="e">
        <f t="shared" si="153"/>
        <v>#VALUE!</v>
      </c>
      <c r="AA330" s="1346" t="e">
        <f t="shared" si="153"/>
        <v>#VALUE!</v>
      </c>
      <c r="AB330" s="1346" t="e">
        <f t="shared" si="153"/>
        <v>#VALUE!</v>
      </c>
      <c r="AC330" s="1346" t="e">
        <f t="shared" si="153"/>
        <v>#VALUE!</v>
      </c>
      <c r="AD330" s="1346" t="e">
        <f t="shared" si="153"/>
        <v>#VALUE!</v>
      </c>
      <c r="AE330" s="1346" t="e">
        <f t="shared" si="153"/>
        <v>#VALUE!</v>
      </c>
      <c r="AF330" s="1346" t="e">
        <f t="shared" si="153"/>
        <v>#VALUE!</v>
      </c>
      <c r="AG330" s="1346" t="e">
        <f t="shared" si="153"/>
        <v>#VALUE!</v>
      </c>
      <c r="AH330" s="1347" t="s">
        <v>1978</v>
      </c>
      <c r="AI330" s="1348">
        <f>+COUNTIFS(C331:AG331,"土",C332:AG332,"")+COUNTIFS(C331:AG331,"日",C332:AG332,"")</f>
        <v>0</v>
      </c>
    </row>
    <row r="331" spans="2:38" s="1350" customFormat="1">
      <c r="B331" s="1372" t="s">
        <v>820</v>
      </c>
      <c r="C331" s="1349" t="str">
        <f>IFERROR(TEXT(WEEKDAY(+C330),"aaa"),"")</f>
        <v/>
      </c>
      <c r="D331" s="1349" t="str">
        <f t="shared" ref="D331:AG331" si="154">IFERROR(TEXT(WEEKDAY(+D330),"aaa"),"")</f>
        <v/>
      </c>
      <c r="E331" s="1349" t="str">
        <f t="shared" si="154"/>
        <v/>
      </c>
      <c r="F331" s="1349" t="str">
        <f t="shared" si="154"/>
        <v/>
      </c>
      <c r="G331" s="1349" t="str">
        <f t="shared" si="154"/>
        <v/>
      </c>
      <c r="H331" s="1349" t="str">
        <f t="shared" si="154"/>
        <v/>
      </c>
      <c r="I331" s="1349" t="str">
        <f t="shared" si="154"/>
        <v/>
      </c>
      <c r="J331" s="1349" t="str">
        <f t="shared" si="154"/>
        <v/>
      </c>
      <c r="K331" s="1349" t="str">
        <f t="shared" si="154"/>
        <v/>
      </c>
      <c r="L331" s="1349" t="str">
        <f t="shared" si="154"/>
        <v/>
      </c>
      <c r="M331" s="1349" t="str">
        <f t="shared" si="154"/>
        <v/>
      </c>
      <c r="N331" s="1349" t="str">
        <f t="shared" si="154"/>
        <v/>
      </c>
      <c r="O331" s="1349" t="str">
        <f t="shared" si="154"/>
        <v/>
      </c>
      <c r="P331" s="1349" t="str">
        <f t="shared" si="154"/>
        <v/>
      </c>
      <c r="Q331" s="1349" t="str">
        <f t="shared" si="154"/>
        <v/>
      </c>
      <c r="R331" s="1349" t="str">
        <f t="shared" si="154"/>
        <v/>
      </c>
      <c r="S331" s="1349" t="str">
        <f t="shared" si="154"/>
        <v/>
      </c>
      <c r="T331" s="1349" t="str">
        <f t="shared" si="154"/>
        <v/>
      </c>
      <c r="U331" s="1349" t="str">
        <f t="shared" si="154"/>
        <v/>
      </c>
      <c r="V331" s="1349" t="str">
        <f t="shared" si="154"/>
        <v/>
      </c>
      <c r="W331" s="1349" t="str">
        <f t="shared" si="154"/>
        <v/>
      </c>
      <c r="X331" s="1349" t="str">
        <f t="shared" si="154"/>
        <v/>
      </c>
      <c r="Y331" s="1349" t="str">
        <f t="shared" si="154"/>
        <v/>
      </c>
      <c r="Z331" s="1349" t="str">
        <f t="shared" si="154"/>
        <v/>
      </c>
      <c r="AA331" s="1349" t="str">
        <f t="shared" si="154"/>
        <v/>
      </c>
      <c r="AB331" s="1349" t="str">
        <f t="shared" si="154"/>
        <v/>
      </c>
      <c r="AC331" s="1349" t="str">
        <f t="shared" si="154"/>
        <v/>
      </c>
      <c r="AD331" s="1349" t="str">
        <f t="shared" si="154"/>
        <v/>
      </c>
      <c r="AE331" s="1349" t="str">
        <f t="shared" si="154"/>
        <v/>
      </c>
      <c r="AF331" s="1349" t="str">
        <f t="shared" si="154"/>
        <v/>
      </c>
      <c r="AG331" s="1349" t="str">
        <f t="shared" si="154"/>
        <v/>
      </c>
      <c r="AH331" s="1347" t="s">
        <v>1979</v>
      </c>
      <c r="AI331" s="1348">
        <f>+COUNTIF(C332:AG332,"夏休")+COUNTIF(C332:AG332,"冬休")+COUNTIF(C332:AG332,"中止")</f>
        <v>0</v>
      </c>
      <c r="AL331" s="1373"/>
    </row>
    <row r="332" spans="2:38" s="1350" customFormat="1" ht="13.5" customHeight="1">
      <c r="B332" s="3643" t="s">
        <v>1948</v>
      </c>
      <c r="C332" s="3645"/>
      <c r="D332" s="3640"/>
      <c r="E332" s="3640"/>
      <c r="F332" s="3640"/>
      <c r="G332" s="3640"/>
      <c r="H332" s="3640"/>
      <c r="I332" s="3640"/>
      <c r="J332" s="3640"/>
      <c r="K332" s="3640"/>
      <c r="L332" s="3640"/>
      <c r="M332" s="3640"/>
      <c r="N332" s="3640"/>
      <c r="O332" s="3640"/>
      <c r="P332" s="3640"/>
      <c r="Q332" s="3640"/>
      <c r="R332" s="3640"/>
      <c r="S332" s="3640"/>
      <c r="T332" s="3640"/>
      <c r="U332" s="3640"/>
      <c r="V332" s="3640"/>
      <c r="W332" s="3640"/>
      <c r="X332" s="3640"/>
      <c r="Y332" s="3640"/>
      <c r="Z332" s="3640"/>
      <c r="AA332" s="3640"/>
      <c r="AB332" s="3640"/>
      <c r="AC332" s="3640"/>
      <c r="AD332" s="3640"/>
      <c r="AE332" s="3640"/>
      <c r="AF332" s="3640"/>
      <c r="AG332" s="3667"/>
      <c r="AH332" s="1351" t="s">
        <v>821</v>
      </c>
      <c r="AI332" s="1352">
        <f>COUNT(C330:AG330)-AI331</f>
        <v>0</v>
      </c>
      <c r="AL332" s="1373"/>
    </row>
    <row r="333" spans="2:38" s="1350" customFormat="1" ht="13.5" customHeight="1">
      <c r="B333" s="3644"/>
      <c r="C333" s="3645"/>
      <c r="D333" s="3640"/>
      <c r="E333" s="3640"/>
      <c r="F333" s="3640"/>
      <c r="G333" s="3640"/>
      <c r="H333" s="3640"/>
      <c r="I333" s="3640"/>
      <c r="J333" s="3640"/>
      <c r="K333" s="3640"/>
      <c r="L333" s="3640"/>
      <c r="M333" s="3640"/>
      <c r="N333" s="3640"/>
      <c r="O333" s="3640"/>
      <c r="P333" s="3640"/>
      <c r="Q333" s="3640"/>
      <c r="R333" s="3640"/>
      <c r="S333" s="3640"/>
      <c r="T333" s="3640"/>
      <c r="U333" s="3640"/>
      <c r="V333" s="3640"/>
      <c r="W333" s="3640"/>
      <c r="X333" s="3640"/>
      <c r="Y333" s="3640"/>
      <c r="Z333" s="3640"/>
      <c r="AA333" s="3640"/>
      <c r="AB333" s="3640"/>
      <c r="AC333" s="3640"/>
      <c r="AD333" s="3640"/>
      <c r="AE333" s="3640"/>
      <c r="AF333" s="3640"/>
      <c r="AG333" s="3667"/>
      <c r="AH333" s="1351" t="s">
        <v>822</v>
      </c>
      <c r="AI333" s="1352">
        <f>+COUNTIF(C334:AG335,"休")</f>
        <v>0</v>
      </c>
      <c r="AJ333" s="1353" t="e">
        <f>IF(AI334&gt;0.285,"",IF(AI333&lt;AI330,"←計画日数が足りません",""))</f>
        <v>#DIV/0!</v>
      </c>
      <c r="AL333" s="1373"/>
    </row>
    <row r="334" spans="2:38" s="1350" customFormat="1" ht="13.5" customHeight="1">
      <c r="B334" s="3668" t="s">
        <v>815</v>
      </c>
      <c r="C334" s="3669"/>
      <c r="D334" s="3666"/>
      <c r="E334" s="3666"/>
      <c r="F334" s="3666"/>
      <c r="G334" s="3666"/>
      <c r="H334" s="3666"/>
      <c r="I334" s="3666"/>
      <c r="J334" s="3666"/>
      <c r="K334" s="3666"/>
      <c r="L334" s="3666"/>
      <c r="M334" s="3666"/>
      <c r="N334" s="3666"/>
      <c r="O334" s="3666"/>
      <c r="P334" s="3666"/>
      <c r="Q334" s="3666"/>
      <c r="R334" s="3666"/>
      <c r="S334" s="3666"/>
      <c r="T334" s="3666"/>
      <c r="U334" s="3666"/>
      <c r="V334" s="3666"/>
      <c r="W334" s="3666"/>
      <c r="X334" s="3666"/>
      <c r="Y334" s="3666"/>
      <c r="Z334" s="3666"/>
      <c r="AA334" s="3666"/>
      <c r="AB334" s="3666"/>
      <c r="AC334" s="3666"/>
      <c r="AD334" s="3666"/>
      <c r="AE334" s="3666"/>
      <c r="AF334" s="3666"/>
      <c r="AG334" s="3672"/>
      <c r="AH334" s="1351" t="s">
        <v>823</v>
      </c>
      <c r="AI334" s="1354" t="e">
        <f>+AI333/AI332</f>
        <v>#DIV/0!</v>
      </c>
      <c r="AL334" s="1373"/>
    </row>
    <row r="335" spans="2:38" s="1350" customFormat="1">
      <c r="B335" s="3668"/>
      <c r="C335" s="3669"/>
      <c r="D335" s="3666"/>
      <c r="E335" s="3666"/>
      <c r="F335" s="3666"/>
      <c r="G335" s="3666"/>
      <c r="H335" s="3666"/>
      <c r="I335" s="3666"/>
      <c r="J335" s="3666"/>
      <c r="K335" s="3666"/>
      <c r="L335" s="3666"/>
      <c r="M335" s="3666"/>
      <c r="N335" s="3666"/>
      <c r="O335" s="3666"/>
      <c r="P335" s="3666"/>
      <c r="Q335" s="3666"/>
      <c r="R335" s="3666"/>
      <c r="S335" s="3666"/>
      <c r="T335" s="3666"/>
      <c r="U335" s="3666"/>
      <c r="V335" s="3666"/>
      <c r="W335" s="3666"/>
      <c r="X335" s="3666"/>
      <c r="Y335" s="3666"/>
      <c r="Z335" s="3666"/>
      <c r="AA335" s="3666"/>
      <c r="AB335" s="3666"/>
      <c r="AC335" s="3666"/>
      <c r="AD335" s="3666"/>
      <c r="AE335" s="3666"/>
      <c r="AF335" s="3666"/>
      <c r="AG335" s="3672"/>
      <c r="AH335" s="1351" t="s">
        <v>812</v>
      </c>
      <c r="AI335" s="1352">
        <f>+COUNTA(C336:AG337)</f>
        <v>0</v>
      </c>
      <c r="AL335" s="1373"/>
    </row>
    <row r="336" spans="2:38" s="1350" customFormat="1">
      <c r="B336" s="3673" t="s">
        <v>817</v>
      </c>
      <c r="C336" s="3675"/>
      <c r="D336" s="3670"/>
      <c r="E336" s="3670"/>
      <c r="F336" s="3670"/>
      <c r="G336" s="3670"/>
      <c r="H336" s="3670"/>
      <c r="I336" s="3670"/>
      <c r="J336" s="3670"/>
      <c r="K336" s="3670"/>
      <c r="L336" s="3670"/>
      <c r="M336" s="3670"/>
      <c r="N336" s="3670"/>
      <c r="O336" s="3670"/>
      <c r="P336" s="3670"/>
      <c r="Q336" s="3670"/>
      <c r="R336" s="3670"/>
      <c r="S336" s="3670"/>
      <c r="T336" s="3670"/>
      <c r="U336" s="3670"/>
      <c r="V336" s="3670"/>
      <c r="W336" s="3670"/>
      <c r="X336" s="3670"/>
      <c r="Y336" s="3670"/>
      <c r="Z336" s="3670"/>
      <c r="AA336" s="3670"/>
      <c r="AB336" s="3670"/>
      <c r="AC336" s="3670"/>
      <c r="AD336" s="3670"/>
      <c r="AE336" s="3670"/>
      <c r="AF336" s="3670"/>
      <c r="AG336" s="3677"/>
      <c r="AH336" s="1355" t="s">
        <v>824</v>
      </c>
      <c r="AI336" s="1356" t="e">
        <f>+AI335/AI332</f>
        <v>#DIV/0!</v>
      </c>
      <c r="AL336" s="1338">
        <f>+COUNTIF(C334:AG335,"休")</f>
        <v>0</v>
      </c>
    </row>
    <row r="337" spans="2:38" s="1350" customFormat="1">
      <c r="B337" s="3674"/>
      <c r="C337" s="3676"/>
      <c r="D337" s="3671"/>
      <c r="E337" s="3671"/>
      <c r="F337" s="3671"/>
      <c r="G337" s="3671"/>
      <c r="H337" s="3671"/>
      <c r="I337" s="3671"/>
      <c r="J337" s="3671"/>
      <c r="K337" s="3671"/>
      <c r="L337" s="3671"/>
      <c r="M337" s="3671"/>
      <c r="N337" s="3671"/>
      <c r="O337" s="3671"/>
      <c r="P337" s="3671"/>
      <c r="Q337" s="3671"/>
      <c r="R337" s="3671"/>
      <c r="S337" s="3671"/>
      <c r="T337" s="3671"/>
      <c r="U337" s="3671"/>
      <c r="V337" s="3671"/>
      <c r="W337" s="3671"/>
      <c r="X337" s="3671"/>
      <c r="Y337" s="3671"/>
      <c r="Z337" s="3671"/>
      <c r="AA337" s="3671"/>
      <c r="AB337" s="3671"/>
      <c r="AC337" s="3671"/>
      <c r="AD337" s="3671"/>
      <c r="AE337" s="3671"/>
      <c r="AF337" s="3671"/>
      <c r="AG337" s="3678"/>
      <c r="AH337" s="1357" t="s">
        <v>1952</v>
      </c>
      <c r="AI337" s="1358" t="str">
        <f>IF(7&gt;AI332,"対象外",IF(AI335&gt;=AI330,"OK","NG"))</f>
        <v>対象外</v>
      </c>
      <c r="AJ337" s="1353" t="str">
        <f>IF(AI337="対象外","←７日間に満たない期間は達成判定の対象外",IF(AI337="NG","←月単位未達成","←月単位達成"))</f>
        <v>←７日間に満たない期間は達成判定の対象外</v>
      </c>
      <c r="AL337" s="1359" t="str">
        <f>IF(7&gt;AI332,"対象外",IF(AL336&gt;=AI330,"OK","NG"))</f>
        <v>対象外</v>
      </c>
    </row>
    <row r="338" spans="2:38" hidden="1">
      <c r="B338" s="1360" t="s">
        <v>2106</v>
      </c>
      <c r="C338" s="1361" t="e">
        <f t="shared" ref="C338:AG338" si="155">IF(AND(DAY(C330)&gt;=22,DAY(C330)&lt;=28,C331="土"),1,0)</f>
        <v>#VALUE!</v>
      </c>
      <c r="D338" s="1361" t="e">
        <f t="shared" si="155"/>
        <v>#VALUE!</v>
      </c>
      <c r="E338" s="1361" t="e">
        <f t="shared" si="155"/>
        <v>#VALUE!</v>
      </c>
      <c r="F338" s="1361" t="e">
        <f t="shared" si="155"/>
        <v>#VALUE!</v>
      </c>
      <c r="G338" s="1361" t="e">
        <f t="shared" si="155"/>
        <v>#VALUE!</v>
      </c>
      <c r="H338" s="1361" t="e">
        <f t="shared" si="155"/>
        <v>#VALUE!</v>
      </c>
      <c r="I338" s="1361" t="e">
        <f t="shared" si="155"/>
        <v>#VALUE!</v>
      </c>
      <c r="J338" s="1361" t="e">
        <f t="shared" si="155"/>
        <v>#VALUE!</v>
      </c>
      <c r="K338" s="1361" t="e">
        <f t="shared" si="155"/>
        <v>#VALUE!</v>
      </c>
      <c r="L338" s="1361" t="e">
        <f t="shared" si="155"/>
        <v>#VALUE!</v>
      </c>
      <c r="M338" s="1361" t="e">
        <f t="shared" si="155"/>
        <v>#VALUE!</v>
      </c>
      <c r="N338" s="1361" t="e">
        <f t="shared" si="155"/>
        <v>#VALUE!</v>
      </c>
      <c r="O338" s="1361" t="e">
        <f t="shared" si="155"/>
        <v>#VALUE!</v>
      </c>
      <c r="P338" s="1361" t="e">
        <f t="shared" si="155"/>
        <v>#VALUE!</v>
      </c>
      <c r="Q338" s="1361" t="e">
        <f t="shared" si="155"/>
        <v>#VALUE!</v>
      </c>
      <c r="R338" s="1361" t="e">
        <f t="shared" si="155"/>
        <v>#VALUE!</v>
      </c>
      <c r="S338" s="1361" t="e">
        <f t="shared" si="155"/>
        <v>#VALUE!</v>
      </c>
      <c r="T338" s="1361" t="e">
        <f t="shared" si="155"/>
        <v>#VALUE!</v>
      </c>
      <c r="U338" s="1361" t="e">
        <f t="shared" si="155"/>
        <v>#VALUE!</v>
      </c>
      <c r="V338" s="1361" t="e">
        <f t="shared" si="155"/>
        <v>#VALUE!</v>
      </c>
      <c r="W338" s="1361" t="e">
        <f t="shared" si="155"/>
        <v>#VALUE!</v>
      </c>
      <c r="X338" s="1361" t="e">
        <f t="shared" si="155"/>
        <v>#VALUE!</v>
      </c>
      <c r="Y338" s="1361" t="e">
        <f t="shared" si="155"/>
        <v>#VALUE!</v>
      </c>
      <c r="Z338" s="1361" t="e">
        <f t="shared" si="155"/>
        <v>#VALUE!</v>
      </c>
      <c r="AA338" s="1361" t="e">
        <f t="shared" si="155"/>
        <v>#VALUE!</v>
      </c>
      <c r="AB338" s="1361" t="e">
        <f t="shared" si="155"/>
        <v>#VALUE!</v>
      </c>
      <c r="AC338" s="1361" t="e">
        <f t="shared" si="155"/>
        <v>#VALUE!</v>
      </c>
      <c r="AD338" s="1361" t="e">
        <f t="shared" si="155"/>
        <v>#VALUE!</v>
      </c>
      <c r="AE338" s="1361" t="e">
        <f t="shared" si="155"/>
        <v>#VALUE!</v>
      </c>
      <c r="AF338" s="1361" t="e">
        <f t="shared" si="155"/>
        <v>#VALUE!</v>
      </c>
      <c r="AG338" s="1361" t="e">
        <f t="shared" si="155"/>
        <v>#VALUE!</v>
      </c>
      <c r="AH338" s="1362" t="s">
        <v>1980</v>
      </c>
      <c r="AI338" s="1363">
        <f>_xlfn.AGGREGATE(9,6,C338:AG338)</f>
        <v>0</v>
      </c>
      <c r="AJ338" s="1353"/>
    </row>
    <row r="339" spans="2:38" hidden="1">
      <c r="B339" s="1360" t="s">
        <v>2107</v>
      </c>
      <c r="C339" s="1364" t="e">
        <f t="shared" ref="C339:AG339" si="156">IF(AND(DAY(C330)&gt;=22,DAY(C330)&lt;=28,C331="土",OR(C336="休",C336="雨")),1,0)</f>
        <v>#VALUE!</v>
      </c>
      <c r="D339" s="1364" t="e">
        <f t="shared" si="156"/>
        <v>#VALUE!</v>
      </c>
      <c r="E339" s="1364" t="e">
        <f t="shared" si="156"/>
        <v>#VALUE!</v>
      </c>
      <c r="F339" s="1364" t="e">
        <f t="shared" si="156"/>
        <v>#VALUE!</v>
      </c>
      <c r="G339" s="1364" t="e">
        <f t="shared" si="156"/>
        <v>#VALUE!</v>
      </c>
      <c r="H339" s="1364" t="e">
        <f t="shared" si="156"/>
        <v>#VALUE!</v>
      </c>
      <c r="I339" s="1364" t="e">
        <f t="shared" si="156"/>
        <v>#VALUE!</v>
      </c>
      <c r="J339" s="1364" t="e">
        <f t="shared" si="156"/>
        <v>#VALUE!</v>
      </c>
      <c r="K339" s="1364" t="e">
        <f t="shared" si="156"/>
        <v>#VALUE!</v>
      </c>
      <c r="L339" s="1364" t="e">
        <f t="shared" si="156"/>
        <v>#VALUE!</v>
      </c>
      <c r="M339" s="1364" t="e">
        <f t="shared" si="156"/>
        <v>#VALUE!</v>
      </c>
      <c r="N339" s="1364" t="e">
        <f t="shared" si="156"/>
        <v>#VALUE!</v>
      </c>
      <c r="O339" s="1364" t="e">
        <f t="shared" si="156"/>
        <v>#VALUE!</v>
      </c>
      <c r="P339" s="1364" t="e">
        <f t="shared" si="156"/>
        <v>#VALUE!</v>
      </c>
      <c r="Q339" s="1364" t="e">
        <f t="shared" si="156"/>
        <v>#VALUE!</v>
      </c>
      <c r="R339" s="1364" t="e">
        <f t="shared" si="156"/>
        <v>#VALUE!</v>
      </c>
      <c r="S339" s="1364" t="e">
        <f t="shared" si="156"/>
        <v>#VALUE!</v>
      </c>
      <c r="T339" s="1364" t="e">
        <f t="shared" si="156"/>
        <v>#VALUE!</v>
      </c>
      <c r="U339" s="1364" t="e">
        <f t="shared" si="156"/>
        <v>#VALUE!</v>
      </c>
      <c r="V339" s="1364" t="e">
        <f t="shared" si="156"/>
        <v>#VALUE!</v>
      </c>
      <c r="W339" s="1364" t="e">
        <f t="shared" si="156"/>
        <v>#VALUE!</v>
      </c>
      <c r="X339" s="1364" t="e">
        <f t="shared" si="156"/>
        <v>#VALUE!</v>
      </c>
      <c r="Y339" s="1364" t="e">
        <f t="shared" si="156"/>
        <v>#VALUE!</v>
      </c>
      <c r="Z339" s="1364" t="e">
        <f t="shared" si="156"/>
        <v>#VALUE!</v>
      </c>
      <c r="AA339" s="1364" t="e">
        <f t="shared" si="156"/>
        <v>#VALUE!</v>
      </c>
      <c r="AB339" s="1364" t="e">
        <f t="shared" si="156"/>
        <v>#VALUE!</v>
      </c>
      <c r="AC339" s="1364" t="e">
        <f t="shared" si="156"/>
        <v>#VALUE!</v>
      </c>
      <c r="AD339" s="1364" t="e">
        <f t="shared" si="156"/>
        <v>#VALUE!</v>
      </c>
      <c r="AE339" s="1364" t="e">
        <f t="shared" si="156"/>
        <v>#VALUE!</v>
      </c>
      <c r="AF339" s="1364" t="e">
        <f t="shared" si="156"/>
        <v>#VALUE!</v>
      </c>
      <c r="AG339" s="1364" t="e">
        <f t="shared" si="156"/>
        <v>#VALUE!</v>
      </c>
      <c r="AH339" s="1365" t="s">
        <v>1981</v>
      </c>
      <c r="AI339" s="1363">
        <f>_xlfn.AGGREGATE(9,6,C339:AG339)</f>
        <v>0</v>
      </c>
      <c r="AJ339" s="1353"/>
    </row>
    <row r="340" spans="2:38" hidden="1">
      <c r="B340" s="1360" t="s">
        <v>2108</v>
      </c>
      <c r="C340" s="1361" t="e">
        <f>IF(AND(DAY(C330)&gt;=8,DAY(C330)&lt;=14,C331="土"),1,0)</f>
        <v>#VALUE!</v>
      </c>
      <c r="D340" s="1361" t="e">
        <f>IF(AND(DAY(D330)&gt;=8,DAY(D330)&lt;=14,D331="土"),1,0)</f>
        <v>#VALUE!</v>
      </c>
      <c r="E340" s="1361" t="e">
        <f t="shared" ref="E340" si="157">IF(AND(DAY(E330)&gt;=8,DAY(E330)&lt;=14,E331="土"),1,0)</f>
        <v>#VALUE!</v>
      </c>
      <c r="F340" s="1361" t="e">
        <f>IF(AND(DAY(F330)&gt;=8,DAY(F330)&lt;=14,F331="土"),1,0)</f>
        <v>#VALUE!</v>
      </c>
      <c r="G340" s="1361" t="e">
        <f>IF(AND(DAY(G330)&gt;=8,DAY(G330)&lt;=14,G331="土"),1,0)</f>
        <v>#VALUE!</v>
      </c>
      <c r="H340" s="1361" t="e">
        <f t="shared" ref="H340:AG340" si="158">IF(AND(DAY(H330)&gt;=8,DAY(H330)&lt;=14,H331="土"),1,0)</f>
        <v>#VALUE!</v>
      </c>
      <c r="I340" s="1361" t="e">
        <f t="shared" si="158"/>
        <v>#VALUE!</v>
      </c>
      <c r="J340" s="1361" t="e">
        <f t="shared" si="158"/>
        <v>#VALUE!</v>
      </c>
      <c r="K340" s="1361" t="e">
        <f t="shared" si="158"/>
        <v>#VALUE!</v>
      </c>
      <c r="L340" s="1361" t="e">
        <f t="shared" si="158"/>
        <v>#VALUE!</v>
      </c>
      <c r="M340" s="1361" t="e">
        <f t="shared" si="158"/>
        <v>#VALUE!</v>
      </c>
      <c r="N340" s="1361" t="e">
        <f t="shared" si="158"/>
        <v>#VALUE!</v>
      </c>
      <c r="O340" s="1361" t="e">
        <f t="shared" si="158"/>
        <v>#VALUE!</v>
      </c>
      <c r="P340" s="1361" t="e">
        <f t="shared" si="158"/>
        <v>#VALUE!</v>
      </c>
      <c r="Q340" s="1361" t="e">
        <f t="shared" si="158"/>
        <v>#VALUE!</v>
      </c>
      <c r="R340" s="1361" t="e">
        <f t="shared" si="158"/>
        <v>#VALUE!</v>
      </c>
      <c r="S340" s="1361" t="e">
        <f t="shared" si="158"/>
        <v>#VALUE!</v>
      </c>
      <c r="T340" s="1361" t="e">
        <f t="shared" si="158"/>
        <v>#VALUE!</v>
      </c>
      <c r="U340" s="1361" t="e">
        <f t="shared" si="158"/>
        <v>#VALUE!</v>
      </c>
      <c r="V340" s="1361" t="e">
        <f t="shared" si="158"/>
        <v>#VALUE!</v>
      </c>
      <c r="W340" s="1361" t="e">
        <f t="shared" si="158"/>
        <v>#VALUE!</v>
      </c>
      <c r="X340" s="1361" t="e">
        <f t="shared" si="158"/>
        <v>#VALUE!</v>
      </c>
      <c r="Y340" s="1361" t="e">
        <f t="shared" si="158"/>
        <v>#VALUE!</v>
      </c>
      <c r="Z340" s="1361" t="e">
        <f t="shared" si="158"/>
        <v>#VALUE!</v>
      </c>
      <c r="AA340" s="1361" t="e">
        <f t="shared" si="158"/>
        <v>#VALUE!</v>
      </c>
      <c r="AB340" s="1361" t="e">
        <f t="shared" si="158"/>
        <v>#VALUE!</v>
      </c>
      <c r="AC340" s="1361" t="e">
        <f t="shared" si="158"/>
        <v>#VALUE!</v>
      </c>
      <c r="AD340" s="1361" t="e">
        <f t="shared" si="158"/>
        <v>#VALUE!</v>
      </c>
      <c r="AE340" s="1361" t="e">
        <f t="shared" si="158"/>
        <v>#VALUE!</v>
      </c>
      <c r="AF340" s="1361" t="e">
        <f t="shared" si="158"/>
        <v>#VALUE!</v>
      </c>
      <c r="AG340" s="1361" t="e">
        <f t="shared" si="158"/>
        <v>#VALUE!</v>
      </c>
      <c r="AH340" s="1362" t="s">
        <v>1980</v>
      </c>
      <c r="AI340" s="1363">
        <f>_xlfn.AGGREGATE(9,6,C340:AG340)</f>
        <v>0</v>
      </c>
      <c r="AJ340" s="1353"/>
    </row>
    <row r="341" spans="2:38" hidden="1">
      <c r="B341" s="1360" t="s">
        <v>2109</v>
      </c>
      <c r="C341" s="1364" t="e">
        <f>IF(AND(DAY(C330)&gt;=8,DAY(C330)&lt;=14,C331="土",OR(C336="休",C336="雨")),1,0)</f>
        <v>#VALUE!</v>
      </c>
      <c r="D341" s="1364" t="e">
        <f>IF(AND(DAY(D330)&gt;=8,DAY(D330)&lt;=14,D331="土",OR(D336="休",D336="雨")),1,0)</f>
        <v>#VALUE!</v>
      </c>
      <c r="E341" s="1364" t="e">
        <f t="shared" ref="E341" si="159">IF(AND(DAY(E330)&gt;=8,DAY(E330)&lt;=14,E331="土",OR(E336="休",E336="雨")),1,0)</f>
        <v>#VALUE!</v>
      </c>
      <c r="F341" s="1364" t="e">
        <f>IF(AND(DAY(F330)&gt;=8,DAY(F330)&lt;=14,F331="土",OR(F336="休",F336="雨")),1,0)</f>
        <v>#VALUE!</v>
      </c>
      <c r="G341" s="1364" t="e">
        <f>IF(AND(DAY(G330)&gt;=8,DAY(G330)&lt;=14,G331="土",OR(G336="休",G336="雨")),1,0)</f>
        <v>#VALUE!</v>
      </c>
      <c r="H341" s="1364" t="e">
        <f t="shared" ref="H341:AG341" si="160">IF(AND(DAY(H330)&gt;=8,DAY(H330)&lt;=14,H331="土",OR(H336="休",H336="雨")),1,0)</f>
        <v>#VALUE!</v>
      </c>
      <c r="I341" s="1364" t="e">
        <f t="shared" si="160"/>
        <v>#VALUE!</v>
      </c>
      <c r="J341" s="1364" t="e">
        <f t="shared" si="160"/>
        <v>#VALUE!</v>
      </c>
      <c r="K341" s="1364" t="e">
        <f t="shared" si="160"/>
        <v>#VALUE!</v>
      </c>
      <c r="L341" s="1364" t="e">
        <f t="shared" si="160"/>
        <v>#VALUE!</v>
      </c>
      <c r="M341" s="1364" t="e">
        <f t="shared" si="160"/>
        <v>#VALUE!</v>
      </c>
      <c r="N341" s="1364" t="e">
        <f t="shared" si="160"/>
        <v>#VALUE!</v>
      </c>
      <c r="O341" s="1364" t="e">
        <f t="shared" si="160"/>
        <v>#VALUE!</v>
      </c>
      <c r="P341" s="1364" t="e">
        <f t="shared" si="160"/>
        <v>#VALUE!</v>
      </c>
      <c r="Q341" s="1364" t="e">
        <f t="shared" si="160"/>
        <v>#VALUE!</v>
      </c>
      <c r="R341" s="1364" t="e">
        <f t="shared" si="160"/>
        <v>#VALUE!</v>
      </c>
      <c r="S341" s="1364" t="e">
        <f t="shared" si="160"/>
        <v>#VALUE!</v>
      </c>
      <c r="T341" s="1364" t="e">
        <f t="shared" si="160"/>
        <v>#VALUE!</v>
      </c>
      <c r="U341" s="1364" t="e">
        <f t="shared" si="160"/>
        <v>#VALUE!</v>
      </c>
      <c r="V341" s="1364" t="e">
        <f t="shared" si="160"/>
        <v>#VALUE!</v>
      </c>
      <c r="W341" s="1364" t="e">
        <f t="shared" si="160"/>
        <v>#VALUE!</v>
      </c>
      <c r="X341" s="1364" t="e">
        <f t="shared" si="160"/>
        <v>#VALUE!</v>
      </c>
      <c r="Y341" s="1364" t="e">
        <f t="shared" si="160"/>
        <v>#VALUE!</v>
      </c>
      <c r="Z341" s="1364" t="e">
        <f t="shared" si="160"/>
        <v>#VALUE!</v>
      </c>
      <c r="AA341" s="1364" t="e">
        <f t="shared" si="160"/>
        <v>#VALUE!</v>
      </c>
      <c r="AB341" s="1364" t="e">
        <f t="shared" si="160"/>
        <v>#VALUE!</v>
      </c>
      <c r="AC341" s="1364" t="e">
        <f t="shared" si="160"/>
        <v>#VALUE!</v>
      </c>
      <c r="AD341" s="1364" t="e">
        <f t="shared" si="160"/>
        <v>#VALUE!</v>
      </c>
      <c r="AE341" s="1364" t="e">
        <f t="shared" si="160"/>
        <v>#VALUE!</v>
      </c>
      <c r="AF341" s="1364" t="e">
        <f t="shared" si="160"/>
        <v>#VALUE!</v>
      </c>
      <c r="AG341" s="1364" t="e">
        <f t="shared" si="160"/>
        <v>#VALUE!</v>
      </c>
      <c r="AH341" s="1365" t="s">
        <v>1981</v>
      </c>
      <c r="AI341" s="1363">
        <f>_xlfn.AGGREGATE(9,6,C341:AG341)</f>
        <v>0</v>
      </c>
      <c r="AJ341" s="1353"/>
    </row>
  </sheetData>
  <mergeCells count="2063">
    <mergeCell ref="AG336:AG337"/>
    <mergeCell ref="AA336:AA337"/>
    <mergeCell ref="AB336:AB337"/>
    <mergeCell ref="AC336:AC337"/>
    <mergeCell ref="AD336:AD337"/>
    <mergeCell ref="AE336:AE337"/>
    <mergeCell ref="AF336:AF337"/>
    <mergeCell ref="U336:U337"/>
    <mergeCell ref="V336:V337"/>
    <mergeCell ref="W336:W337"/>
    <mergeCell ref="X336:X337"/>
    <mergeCell ref="Y336:Y337"/>
    <mergeCell ref="Z336:Z337"/>
    <mergeCell ref="O336:O337"/>
    <mergeCell ref="P336:P337"/>
    <mergeCell ref="Q336:Q337"/>
    <mergeCell ref="R336:R337"/>
    <mergeCell ref="S336:S337"/>
    <mergeCell ref="T336:T337"/>
    <mergeCell ref="I336:I337"/>
    <mergeCell ref="J336:J337"/>
    <mergeCell ref="K336:K337"/>
    <mergeCell ref="L336:L337"/>
    <mergeCell ref="M336:M337"/>
    <mergeCell ref="N336:N337"/>
    <mergeCell ref="AE334:AE335"/>
    <mergeCell ref="AF334:AF335"/>
    <mergeCell ref="AG334:AG335"/>
    <mergeCell ref="B336:B337"/>
    <mergeCell ref="C336:C337"/>
    <mergeCell ref="D336:D337"/>
    <mergeCell ref="E336:E337"/>
    <mergeCell ref="F336:F337"/>
    <mergeCell ref="G336:G337"/>
    <mergeCell ref="H336:H337"/>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M334:M335"/>
    <mergeCell ref="N334:N335"/>
    <mergeCell ref="O334:O335"/>
    <mergeCell ref="P334:P335"/>
    <mergeCell ref="Q334:Q335"/>
    <mergeCell ref="R334:R335"/>
    <mergeCell ref="G334:G335"/>
    <mergeCell ref="H334:H335"/>
    <mergeCell ref="I334:I335"/>
    <mergeCell ref="J334:J335"/>
    <mergeCell ref="K334:K335"/>
    <mergeCell ref="L334:L335"/>
    <mergeCell ref="AC332:AC333"/>
    <mergeCell ref="AD332:AD333"/>
    <mergeCell ref="AE332:AE333"/>
    <mergeCell ref="AF332:AF333"/>
    <mergeCell ref="AG332:AG333"/>
    <mergeCell ref="B334:B335"/>
    <mergeCell ref="C334:C335"/>
    <mergeCell ref="D334:D335"/>
    <mergeCell ref="E334:E335"/>
    <mergeCell ref="F334:F335"/>
    <mergeCell ref="W332:W333"/>
    <mergeCell ref="X332:X333"/>
    <mergeCell ref="Y332:Y333"/>
    <mergeCell ref="Z332:Z333"/>
    <mergeCell ref="AA332:AA333"/>
    <mergeCell ref="AB332:AB333"/>
    <mergeCell ref="Q332:Q333"/>
    <mergeCell ref="R332:R333"/>
    <mergeCell ref="S332:S333"/>
    <mergeCell ref="T332:T333"/>
    <mergeCell ref="U332:U333"/>
    <mergeCell ref="V332:V333"/>
    <mergeCell ref="K332:K333"/>
    <mergeCell ref="L332:L333"/>
    <mergeCell ref="M332:M333"/>
    <mergeCell ref="N332:N333"/>
    <mergeCell ref="O332:O333"/>
    <mergeCell ref="P332:P333"/>
    <mergeCell ref="C328:AI328"/>
    <mergeCell ref="B332:B333"/>
    <mergeCell ref="C332:C333"/>
    <mergeCell ref="D332:D333"/>
    <mergeCell ref="E332:E333"/>
    <mergeCell ref="F332:F333"/>
    <mergeCell ref="G332:G333"/>
    <mergeCell ref="H332:H333"/>
    <mergeCell ref="I332:I333"/>
    <mergeCell ref="J332:J333"/>
    <mergeCell ref="AB320:AB321"/>
    <mergeCell ref="AC320:AC321"/>
    <mergeCell ref="AD320:AD321"/>
    <mergeCell ref="AE320:AE321"/>
    <mergeCell ref="AF320:AF321"/>
    <mergeCell ref="AG320:AG321"/>
    <mergeCell ref="V320:V321"/>
    <mergeCell ref="W320:W321"/>
    <mergeCell ref="X320:X321"/>
    <mergeCell ref="Y320:Y321"/>
    <mergeCell ref="Z320:Z321"/>
    <mergeCell ref="AA320:AA321"/>
    <mergeCell ref="P320:P321"/>
    <mergeCell ref="Q320:Q321"/>
    <mergeCell ref="R320:R321"/>
    <mergeCell ref="S320:S321"/>
    <mergeCell ref="T320:T321"/>
    <mergeCell ref="U320:U321"/>
    <mergeCell ref="J320:J321"/>
    <mergeCell ref="K320:K321"/>
    <mergeCell ref="L320:L321"/>
    <mergeCell ref="M320:M321"/>
    <mergeCell ref="N320:N321"/>
    <mergeCell ref="O320:O321"/>
    <mergeCell ref="AF318:AF319"/>
    <mergeCell ref="AG318:AG319"/>
    <mergeCell ref="B320:B321"/>
    <mergeCell ref="C320:C321"/>
    <mergeCell ref="D320:D321"/>
    <mergeCell ref="E320:E321"/>
    <mergeCell ref="F320:F321"/>
    <mergeCell ref="G320:G321"/>
    <mergeCell ref="H320:H321"/>
    <mergeCell ref="I320:I321"/>
    <mergeCell ref="Z318:Z319"/>
    <mergeCell ref="AA318:AA319"/>
    <mergeCell ref="AB318:AB319"/>
    <mergeCell ref="AC318:AC319"/>
    <mergeCell ref="AD318:AD319"/>
    <mergeCell ref="AE318:AE319"/>
    <mergeCell ref="T318:T319"/>
    <mergeCell ref="U318:U319"/>
    <mergeCell ref="V318:V319"/>
    <mergeCell ref="W318:W319"/>
    <mergeCell ref="X318:X319"/>
    <mergeCell ref="Y318:Y319"/>
    <mergeCell ref="N318:N319"/>
    <mergeCell ref="O318:O319"/>
    <mergeCell ref="P318:P319"/>
    <mergeCell ref="Q318:Q319"/>
    <mergeCell ref="R318:R319"/>
    <mergeCell ref="S318:S319"/>
    <mergeCell ref="H318:H319"/>
    <mergeCell ref="I318:I319"/>
    <mergeCell ref="J318:J319"/>
    <mergeCell ref="K318:K319"/>
    <mergeCell ref="L318:L319"/>
    <mergeCell ref="M318:M319"/>
    <mergeCell ref="B318:B319"/>
    <mergeCell ref="C318:C319"/>
    <mergeCell ref="D318:D319"/>
    <mergeCell ref="E318:E319"/>
    <mergeCell ref="F318:F319"/>
    <mergeCell ref="G318:G319"/>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P316:P317"/>
    <mergeCell ref="Q316:Q317"/>
    <mergeCell ref="R316:R317"/>
    <mergeCell ref="S316:S317"/>
    <mergeCell ref="T316:T317"/>
    <mergeCell ref="U316:U317"/>
    <mergeCell ref="J316:J317"/>
    <mergeCell ref="K316:K317"/>
    <mergeCell ref="L316:L317"/>
    <mergeCell ref="M316:M317"/>
    <mergeCell ref="N316:N317"/>
    <mergeCell ref="O316:O317"/>
    <mergeCell ref="AG304:AG305"/>
    <mergeCell ref="C312:AI312"/>
    <mergeCell ref="B316:B317"/>
    <mergeCell ref="C316:C317"/>
    <mergeCell ref="D316:D317"/>
    <mergeCell ref="E316:E317"/>
    <mergeCell ref="F316:F317"/>
    <mergeCell ref="G316:G317"/>
    <mergeCell ref="H316:H317"/>
    <mergeCell ref="I316:I317"/>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O304:O305"/>
    <mergeCell ref="P304:P305"/>
    <mergeCell ref="Q304:Q305"/>
    <mergeCell ref="R304:R305"/>
    <mergeCell ref="S304:S305"/>
    <mergeCell ref="T304:T305"/>
    <mergeCell ref="I304:I305"/>
    <mergeCell ref="J304:J305"/>
    <mergeCell ref="K304:K305"/>
    <mergeCell ref="L304:L305"/>
    <mergeCell ref="M304:M305"/>
    <mergeCell ref="N304:N305"/>
    <mergeCell ref="AE302:AE303"/>
    <mergeCell ref="AF302:AF303"/>
    <mergeCell ref="AG302:AG303"/>
    <mergeCell ref="B304:B305"/>
    <mergeCell ref="C304:C305"/>
    <mergeCell ref="D304:D305"/>
    <mergeCell ref="E304:E305"/>
    <mergeCell ref="F304:F305"/>
    <mergeCell ref="G304:G305"/>
    <mergeCell ref="H304:H305"/>
    <mergeCell ref="Y302:Y303"/>
    <mergeCell ref="Z302:Z303"/>
    <mergeCell ref="AA302:AA303"/>
    <mergeCell ref="AB302:AB303"/>
    <mergeCell ref="AC302:AC303"/>
    <mergeCell ref="AD302:AD303"/>
    <mergeCell ref="S302:S303"/>
    <mergeCell ref="T302:T303"/>
    <mergeCell ref="U302:U303"/>
    <mergeCell ref="V302:V303"/>
    <mergeCell ref="W302:W303"/>
    <mergeCell ref="X302:X303"/>
    <mergeCell ref="M302:M303"/>
    <mergeCell ref="N302:N303"/>
    <mergeCell ref="O302:O303"/>
    <mergeCell ref="P302:P303"/>
    <mergeCell ref="Q302:Q303"/>
    <mergeCell ref="R302:R303"/>
    <mergeCell ref="G302:G303"/>
    <mergeCell ref="H302:H303"/>
    <mergeCell ref="I302:I303"/>
    <mergeCell ref="J302:J303"/>
    <mergeCell ref="K302:K303"/>
    <mergeCell ref="L302:L303"/>
    <mergeCell ref="AC300:AC301"/>
    <mergeCell ref="AD300:AD301"/>
    <mergeCell ref="AE300:AE301"/>
    <mergeCell ref="AF300:AF301"/>
    <mergeCell ref="AG300:AG301"/>
    <mergeCell ref="B302:B303"/>
    <mergeCell ref="C302:C303"/>
    <mergeCell ref="D302:D303"/>
    <mergeCell ref="E302:E303"/>
    <mergeCell ref="F302:F303"/>
    <mergeCell ref="W300:W301"/>
    <mergeCell ref="X300:X301"/>
    <mergeCell ref="Y300:Y301"/>
    <mergeCell ref="Z300:Z301"/>
    <mergeCell ref="AA300:AA301"/>
    <mergeCell ref="AB300:AB301"/>
    <mergeCell ref="Q300:Q301"/>
    <mergeCell ref="R300:R301"/>
    <mergeCell ref="S300:S301"/>
    <mergeCell ref="T300:T301"/>
    <mergeCell ref="U300:U301"/>
    <mergeCell ref="V300:V301"/>
    <mergeCell ref="K300:K301"/>
    <mergeCell ref="L300:L301"/>
    <mergeCell ref="M300:M301"/>
    <mergeCell ref="N300:N301"/>
    <mergeCell ref="O300:O301"/>
    <mergeCell ref="P300:P301"/>
    <mergeCell ref="C296:AI296"/>
    <mergeCell ref="B300:B301"/>
    <mergeCell ref="C300:C301"/>
    <mergeCell ref="D300:D301"/>
    <mergeCell ref="E300:E301"/>
    <mergeCell ref="F300:F301"/>
    <mergeCell ref="G300:G301"/>
    <mergeCell ref="H300:H301"/>
    <mergeCell ref="I300:I301"/>
    <mergeCell ref="J300:J301"/>
    <mergeCell ref="AB288:AB289"/>
    <mergeCell ref="AC288:AC289"/>
    <mergeCell ref="AD288:AD289"/>
    <mergeCell ref="AE288:AE289"/>
    <mergeCell ref="AF288:AF289"/>
    <mergeCell ref="AG288:AG289"/>
    <mergeCell ref="V288:V289"/>
    <mergeCell ref="W288:W289"/>
    <mergeCell ref="X288:X289"/>
    <mergeCell ref="Y288:Y289"/>
    <mergeCell ref="Z288:Z289"/>
    <mergeCell ref="AA288:AA289"/>
    <mergeCell ref="P288:P289"/>
    <mergeCell ref="Q288:Q289"/>
    <mergeCell ref="R288:R289"/>
    <mergeCell ref="S288:S289"/>
    <mergeCell ref="T288:T289"/>
    <mergeCell ref="U288:U289"/>
    <mergeCell ref="J288:J289"/>
    <mergeCell ref="K288:K289"/>
    <mergeCell ref="L288:L289"/>
    <mergeCell ref="M288:M289"/>
    <mergeCell ref="N288:N289"/>
    <mergeCell ref="O288:O289"/>
    <mergeCell ref="AF286:AF287"/>
    <mergeCell ref="AG286:AG287"/>
    <mergeCell ref="B288:B289"/>
    <mergeCell ref="C288:C289"/>
    <mergeCell ref="D288:D289"/>
    <mergeCell ref="E288:E289"/>
    <mergeCell ref="F288:F289"/>
    <mergeCell ref="G288:G289"/>
    <mergeCell ref="H288:H289"/>
    <mergeCell ref="I288:I289"/>
    <mergeCell ref="Z286:Z287"/>
    <mergeCell ref="AA286:AA287"/>
    <mergeCell ref="AB286:AB287"/>
    <mergeCell ref="AC286:AC287"/>
    <mergeCell ref="AD286:AD287"/>
    <mergeCell ref="AE286:AE287"/>
    <mergeCell ref="T286:T287"/>
    <mergeCell ref="U286:U287"/>
    <mergeCell ref="V286:V287"/>
    <mergeCell ref="W286:W287"/>
    <mergeCell ref="X286:X287"/>
    <mergeCell ref="Y286:Y287"/>
    <mergeCell ref="N286:N287"/>
    <mergeCell ref="O286:O287"/>
    <mergeCell ref="P286:P287"/>
    <mergeCell ref="Q286:Q287"/>
    <mergeCell ref="R286:R287"/>
    <mergeCell ref="S286:S287"/>
    <mergeCell ref="H286:H287"/>
    <mergeCell ref="I286:I287"/>
    <mergeCell ref="J286:J287"/>
    <mergeCell ref="K286:K287"/>
    <mergeCell ref="L286:L287"/>
    <mergeCell ref="M286:M287"/>
    <mergeCell ref="B286:B287"/>
    <mergeCell ref="C286:C287"/>
    <mergeCell ref="D286:D287"/>
    <mergeCell ref="E286:E287"/>
    <mergeCell ref="F286:F287"/>
    <mergeCell ref="G286:G287"/>
    <mergeCell ref="AB284:AB285"/>
    <mergeCell ref="AC284:AC285"/>
    <mergeCell ref="AD284:AD285"/>
    <mergeCell ref="AE284:AE285"/>
    <mergeCell ref="AF284:AF285"/>
    <mergeCell ref="AG284:AG285"/>
    <mergeCell ref="V284:V285"/>
    <mergeCell ref="W284:W285"/>
    <mergeCell ref="X284:X285"/>
    <mergeCell ref="Y284:Y285"/>
    <mergeCell ref="Z284:Z285"/>
    <mergeCell ref="AA284:AA285"/>
    <mergeCell ref="P284:P285"/>
    <mergeCell ref="Q284:Q285"/>
    <mergeCell ref="R284:R285"/>
    <mergeCell ref="S284:S285"/>
    <mergeCell ref="T284:T285"/>
    <mergeCell ref="U284:U285"/>
    <mergeCell ref="J284:J285"/>
    <mergeCell ref="K284:K285"/>
    <mergeCell ref="L284:L285"/>
    <mergeCell ref="M284:M285"/>
    <mergeCell ref="N284:N285"/>
    <mergeCell ref="O284:O285"/>
    <mergeCell ref="AG272:AG273"/>
    <mergeCell ref="C280:AI280"/>
    <mergeCell ref="B284:B285"/>
    <mergeCell ref="C284:C285"/>
    <mergeCell ref="D284:D285"/>
    <mergeCell ref="E284:E285"/>
    <mergeCell ref="F284:F285"/>
    <mergeCell ref="G284:G285"/>
    <mergeCell ref="H284:H285"/>
    <mergeCell ref="I284:I285"/>
    <mergeCell ref="AA272:AA273"/>
    <mergeCell ref="AB272:AB273"/>
    <mergeCell ref="AC272:AC273"/>
    <mergeCell ref="AD272:AD273"/>
    <mergeCell ref="AE272:AE273"/>
    <mergeCell ref="AF272:AF273"/>
    <mergeCell ref="U272:U273"/>
    <mergeCell ref="V272:V273"/>
    <mergeCell ref="W272:W273"/>
    <mergeCell ref="X272:X273"/>
    <mergeCell ref="Y272:Y273"/>
    <mergeCell ref="Z272:Z273"/>
    <mergeCell ref="O272:O273"/>
    <mergeCell ref="P272:P273"/>
    <mergeCell ref="Q272:Q273"/>
    <mergeCell ref="R272:R273"/>
    <mergeCell ref="S272:S273"/>
    <mergeCell ref="T272:T273"/>
    <mergeCell ref="I272:I273"/>
    <mergeCell ref="J272:J273"/>
    <mergeCell ref="K272:K273"/>
    <mergeCell ref="L272:L273"/>
    <mergeCell ref="M272:M273"/>
    <mergeCell ref="N272:N273"/>
    <mergeCell ref="AE270:AE271"/>
    <mergeCell ref="AF270:AF271"/>
    <mergeCell ref="AG270:AG271"/>
    <mergeCell ref="B272:B273"/>
    <mergeCell ref="C272:C273"/>
    <mergeCell ref="D272:D273"/>
    <mergeCell ref="E272:E273"/>
    <mergeCell ref="F272:F273"/>
    <mergeCell ref="G272:G273"/>
    <mergeCell ref="H272:H273"/>
    <mergeCell ref="Y270:Y271"/>
    <mergeCell ref="Z270:Z271"/>
    <mergeCell ref="AA270:AA271"/>
    <mergeCell ref="AB270:AB271"/>
    <mergeCell ref="AC270:AC271"/>
    <mergeCell ref="AD270:AD271"/>
    <mergeCell ref="S270:S271"/>
    <mergeCell ref="T270:T271"/>
    <mergeCell ref="U270:U271"/>
    <mergeCell ref="V270:V271"/>
    <mergeCell ref="W270:W271"/>
    <mergeCell ref="X270:X271"/>
    <mergeCell ref="M270:M271"/>
    <mergeCell ref="N270:N271"/>
    <mergeCell ref="O270:O271"/>
    <mergeCell ref="P270:P271"/>
    <mergeCell ref="Q270:Q271"/>
    <mergeCell ref="R270:R271"/>
    <mergeCell ref="G270:G271"/>
    <mergeCell ref="H270:H271"/>
    <mergeCell ref="I270:I271"/>
    <mergeCell ref="J270:J271"/>
    <mergeCell ref="K270:K271"/>
    <mergeCell ref="L270:L271"/>
    <mergeCell ref="AC268:AC269"/>
    <mergeCell ref="AD268:AD269"/>
    <mergeCell ref="AE268:AE269"/>
    <mergeCell ref="AF268:AF269"/>
    <mergeCell ref="AG268:AG269"/>
    <mergeCell ref="B270:B271"/>
    <mergeCell ref="C270:C271"/>
    <mergeCell ref="D270:D271"/>
    <mergeCell ref="E270:E271"/>
    <mergeCell ref="F270:F271"/>
    <mergeCell ref="W268:W269"/>
    <mergeCell ref="X268:X269"/>
    <mergeCell ref="Y268:Y269"/>
    <mergeCell ref="Z268:Z269"/>
    <mergeCell ref="AA268:AA269"/>
    <mergeCell ref="AB268:AB269"/>
    <mergeCell ref="Q268:Q269"/>
    <mergeCell ref="R268:R269"/>
    <mergeCell ref="S268:S269"/>
    <mergeCell ref="T268:T269"/>
    <mergeCell ref="U268:U269"/>
    <mergeCell ref="V268:V269"/>
    <mergeCell ref="K268:K269"/>
    <mergeCell ref="L268:L269"/>
    <mergeCell ref="M268:M269"/>
    <mergeCell ref="N268:N269"/>
    <mergeCell ref="O268:O269"/>
    <mergeCell ref="P268:P269"/>
    <mergeCell ref="C264:AI264"/>
    <mergeCell ref="B268:B269"/>
    <mergeCell ref="C268:C269"/>
    <mergeCell ref="D268:D269"/>
    <mergeCell ref="E268:E269"/>
    <mergeCell ref="F268:F269"/>
    <mergeCell ref="G268:G269"/>
    <mergeCell ref="H268:H269"/>
    <mergeCell ref="I268:I269"/>
    <mergeCell ref="J268:J269"/>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P256:P257"/>
    <mergeCell ref="Q256:Q257"/>
    <mergeCell ref="R256:R257"/>
    <mergeCell ref="S256:S257"/>
    <mergeCell ref="T256:T257"/>
    <mergeCell ref="U256:U257"/>
    <mergeCell ref="J256:J257"/>
    <mergeCell ref="K256:K257"/>
    <mergeCell ref="L256:L257"/>
    <mergeCell ref="M256:M257"/>
    <mergeCell ref="N256:N257"/>
    <mergeCell ref="O256:O257"/>
    <mergeCell ref="AF254:AF255"/>
    <mergeCell ref="AG254:AG255"/>
    <mergeCell ref="B256:B257"/>
    <mergeCell ref="C256:C257"/>
    <mergeCell ref="D256:D257"/>
    <mergeCell ref="E256:E257"/>
    <mergeCell ref="F256:F257"/>
    <mergeCell ref="G256:G257"/>
    <mergeCell ref="H256:H257"/>
    <mergeCell ref="I256:I257"/>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5"/>
    <mergeCell ref="O254:O255"/>
    <mergeCell ref="P254:P255"/>
    <mergeCell ref="Q254:Q255"/>
    <mergeCell ref="R254:R255"/>
    <mergeCell ref="S254:S255"/>
    <mergeCell ref="H254:H255"/>
    <mergeCell ref="I254:I255"/>
    <mergeCell ref="J254:J255"/>
    <mergeCell ref="K254:K255"/>
    <mergeCell ref="L254:L255"/>
    <mergeCell ref="M254:M255"/>
    <mergeCell ref="B254:B255"/>
    <mergeCell ref="C254:C255"/>
    <mergeCell ref="D254:D255"/>
    <mergeCell ref="E254:E255"/>
    <mergeCell ref="F254:F255"/>
    <mergeCell ref="G254:G255"/>
    <mergeCell ref="AB252:AB253"/>
    <mergeCell ref="AC252:AC253"/>
    <mergeCell ref="AD252:AD253"/>
    <mergeCell ref="AE252:AE253"/>
    <mergeCell ref="AF252:AF253"/>
    <mergeCell ref="AG252:AG253"/>
    <mergeCell ref="V252:V253"/>
    <mergeCell ref="W252:W253"/>
    <mergeCell ref="X252:X253"/>
    <mergeCell ref="Y252:Y253"/>
    <mergeCell ref="Z252:Z253"/>
    <mergeCell ref="AA252:AA253"/>
    <mergeCell ref="P252:P253"/>
    <mergeCell ref="Q252:Q253"/>
    <mergeCell ref="R252:R253"/>
    <mergeCell ref="S252:S253"/>
    <mergeCell ref="T252:T253"/>
    <mergeCell ref="U252:U253"/>
    <mergeCell ref="J252:J253"/>
    <mergeCell ref="K252:K253"/>
    <mergeCell ref="L252:L253"/>
    <mergeCell ref="M252:M253"/>
    <mergeCell ref="N252:N253"/>
    <mergeCell ref="O252:O253"/>
    <mergeCell ref="AG240:AG241"/>
    <mergeCell ref="C248:AI248"/>
    <mergeCell ref="B252:B253"/>
    <mergeCell ref="C252:C253"/>
    <mergeCell ref="D252:D253"/>
    <mergeCell ref="E252:E253"/>
    <mergeCell ref="F252:F253"/>
    <mergeCell ref="G252:G253"/>
    <mergeCell ref="H252:H253"/>
    <mergeCell ref="I252:I253"/>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C232:AI232"/>
    <mergeCell ref="B236:B237"/>
    <mergeCell ref="C236:C237"/>
    <mergeCell ref="D236:D237"/>
    <mergeCell ref="E236:E237"/>
    <mergeCell ref="F236:F237"/>
    <mergeCell ref="G236:G237"/>
    <mergeCell ref="H236:H237"/>
    <mergeCell ref="I236:I237"/>
    <mergeCell ref="J236:J237"/>
    <mergeCell ref="AB224:AB225"/>
    <mergeCell ref="AC224:AC225"/>
    <mergeCell ref="AD224:AD225"/>
    <mergeCell ref="AE224:AE225"/>
    <mergeCell ref="AF224:AF225"/>
    <mergeCell ref="AG224:AG225"/>
    <mergeCell ref="V224:V225"/>
    <mergeCell ref="W224:W225"/>
    <mergeCell ref="X224:X225"/>
    <mergeCell ref="Y224:Y225"/>
    <mergeCell ref="Z224:Z225"/>
    <mergeCell ref="AA224:AA225"/>
    <mergeCell ref="P224:P225"/>
    <mergeCell ref="Q224:Q225"/>
    <mergeCell ref="R224:R225"/>
    <mergeCell ref="S224:S225"/>
    <mergeCell ref="T224:T225"/>
    <mergeCell ref="U224:U225"/>
    <mergeCell ref="J224:J225"/>
    <mergeCell ref="K224:K225"/>
    <mergeCell ref="L224:L225"/>
    <mergeCell ref="M224:M225"/>
    <mergeCell ref="N224:N225"/>
    <mergeCell ref="O224:O225"/>
    <mergeCell ref="AF222:AF223"/>
    <mergeCell ref="AG222:AG223"/>
    <mergeCell ref="B224:B225"/>
    <mergeCell ref="C224:C225"/>
    <mergeCell ref="D224:D225"/>
    <mergeCell ref="E224:E225"/>
    <mergeCell ref="F224:F225"/>
    <mergeCell ref="G224:G225"/>
    <mergeCell ref="H224:H225"/>
    <mergeCell ref="I224:I225"/>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P222:P223"/>
    <mergeCell ref="Q222:Q223"/>
    <mergeCell ref="R222:R223"/>
    <mergeCell ref="S222:S223"/>
    <mergeCell ref="H222:H223"/>
    <mergeCell ref="I222:I223"/>
    <mergeCell ref="J222:J223"/>
    <mergeCell ref="K222:K223"/>
    <mergeCell ref="L222:L223"/>
    <mergeCell ref="M222:M223"/>
    <mergeCell ref="B222:B223"/>
    <mergeCell ref="C222:C223"/>
    <mergeCell ref="D222:D223"/>
    <mergeCell ref="E222:E223"/>
    <mergeCell ref="F222:F223"/>
    <mergeCell ref="G222:G223"/>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P220:P221"/>
    <mergeCell ref="Q220:Q221"/>
    <mergeCell ref="R220:R221"/>
    <mergeCell ref="S220:S221"/>
    <mergeCell ref="T220:T221"/>
    <mergeCell ref="U220:U221"/>
    <mergeCell ref="J220:J221"/>
    <mergeCell ref="K220:K221"/>
    <mergeCell ref="L220:L221"/>
    <mergeCell ref="M220:M221"/>
    <mergeCell ref="N220:N221"/>
    <mergeCell ref="O220:O221"/>
    <mergeCell ref="AG208:AG209"/>
    <mergeCell ref="C216:AI216"/>
    <mergeCell ref="B220:B221"/>
    <mergeCell ref="C220:C221"/>
    <mergeCell ref="D220:D221"/>
    <mergeCell ref="E220:E221"/>
    <mergeCell ref="F220:F221"/>
    <mergeCell ref="G220:G221"/>
    <mergeCell ref="H220:H221"/>
    <mergeCell ref="I220:I22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K208:K209"/>
    <mergeCell ref="L208:L209"/>
    <mergeCell ref="M208:M209"/>
    <mergeCell ref="N208:N209"/>
    <mergeCell ref="AE206:AE207"/>
    <mergeCell ref="AF206:AF207"/>
    <mergeCell ref="AG206:AG207"/>
    <mergeCell ref="B208:B209"/>
    <mergeCell ref="C208:C209"/>
    <mergeCell ref="D208:D209"/>
    <mergeCell ref="E208:E209"/>
    <mergeCell ref="F208:F209"/>
    <mergeCell ref="G208:G209"/>
    <mergeCell ref="H208:H209"/>
    <mergeCell ref="Y206:Y207"/>
    <mergeCell ref="Z206:Z207"/>
    <mergeCell ref="AA206:AA207"/>
    <mergeCell ref="AB206:AB207"/>
    <mergeCell ref="AC206:AC207"/>
    <mergeCell ref="AD206:AD207"/>
    <mergeCell ref="S206:S207"/>
    <mergeCell ref="T206:T207"/>
    <mergeCell ref="U206:U207"/>
    <mergeCell ref="V206:V207"/>
    <mergeCell ref="W206:W207"/>
    <mergeCell ref="X206:X207"/>
    <mergeCell ref="M206:M207"/>
    <mergeCell ref="N206:N207"/>
    <mergeCell ref="O206:O207"/>
    <mergeCell ref="P206:P207"/>
    <mergeCell ref="Q206:Q207"/>
    <mergeCell ref="R206:R207"/>
    <mergeCell ref="G206:G207"/>
    <mergeCell ref="H206:H207"/>
    <mergeCell ref="I206:I207"/>
    <mergeCell ref="J206:J207"/>
    <mergeCell ref="K206:K207"/>
    <mergeCell ref="L206:L207"/>
    <mergeCell ref="AC204:AC205"/>
    <mergeCell ref="AD204:AD205"/>
    <mergeCell ref="AE204:AE205"/>
    <mergeCell ref="AF204:AF205"/>
    <mergeCell ref="AG204:AG205"/>
    <mergeCell ref="B206:B207"/>
    <mergeCell ref="C206:C207"/>
    <mergeCell ref="D206:D207"/>
    <mergeCell ref="E206:E207"/>
    <mergeCell ref="F206:F207"/>
    <mergeCell ref="W204:W205"/>
    <mergeCell ref="X204:X205"/>
    <mergeCell ref="Y204:Y205"/>
    <mergeCell ref="Z204:Z205"/>
    <mergeCell ref="AA204:AA205"/>
    <mergeCell ref="AB204:AB205"/>
    <mergeCell ref="Q204:Q205"/>
    <mergeCell ref="R204:R205"/>
    <mergeCell ref="S204:S205"/>
    <mergeCell ref="T204:T205"/>
    <mergeCell ref="U204:U205"/>
    <mergeCell ref="V204:V205"/>
    <mergeCell ref="K204:K205"/>
    <mergeCell ref="L204:L205"/>
    <mergeCell ref="M204:M205"/>
    <mergeCell ref="N204:N205"/>
    <mergeCell ref="O204:O205"/>
    <mergeCell ref="P204:P205"/>
    <mergeCell ref="C200:AI200"/>
    <mergeCell ref="B204:B205"/>
    <mergeCell ref="C204:C205"/>
    <mergeCell ref="D204:D205"/>
    <mergeCell ref="E204:E205"/>
    <mergeCell ref="F204:F205"/>
    <mergeCell ref="G204:G205"/>
    <mergeCell ref="H204:H205"/>
    <mergeCell ref="I204:I205"/>
    <mergeCell ref="J204:J205"/>
    <mergeCell ref="AB192:AB193"/>
    <mergeCell ref="AC192:AC193"/>
    <mergeCell ref="AD192:AD193"/>
    <mergeCell ref="AE192:AE193"/>
    <mergeCell ref="AF192:AF193"/>
    <mergeCell ref="AG192:AG193"/>
    <mergeCell ref="V192:V193"/>
    <mergeCell ref="W192:W193"/>
    <mergeCell ref="X192:X193"/>
    <mergeCell ref="Y192:Y193"/>
    <mergeCell ref="Z192:Z193"/>
    <mergeCell ref="AA192:AA193"/>
    <mergeCell ref="P192:P193"/>
    <mergeCell ref="Q192:Q193"/>
    <mergeCell ref="R192:R193"/>
    <mergeCell ref="S192:S193"/>
    <mergeCell ref="T192:T193"/>
    <mergeCell ref="U192:U193"/>
    <mergeCell ref="J192:J193"/>
    <mergeCell ref="K192:K193"/>
    <mergeCell ref="L192:L193"/>
    <mergeCell ref="M192:M193"/>
    <mergeCell ref="N192:N193"/>
    <mergeCell ref="O192:O193"/>
    <mergeCell ref="AF190:AF191"/>
    <mergeCell ref="AG190:AG191"/>
    <mergeCell ref="B192:B193"/>
    <mergeCell ref="C192:C193"/>
    <mergeCell ref="D192:D193"/>
    <mergeCell ref="E192:E193"/>
    <mergeCell ref="F192:F193"/>
    <mergeCell ref="G192:G193"/>
    <mergeCell ref="H192:H193"/>
    <mergeCell ref="I192:I193"/>
    <mergeCell ref="Z190:Z191"/>
    <mergeCell ref="AA190:AA191"/>
    <mergeCell ref="AB190:AB191"/>
    <mergeCell ref="AC190:AC191"/>
    <mergeCell ref="AD190:AD191"/>
    <mergeCell ref="AE190:AE191"/>
    <mergeCell ref="T190:T191"/>
    <mergeCell ref="U190:U191"/>
    <mergeCell ref="V190:V191"/>
    <mergeCell ref="W190:W191"/>
    <mergeCell ref="X190:X191"/>
    <mergeCell ref="Y190:Y191"/>
    <mergeCell ref="N190:N191"/>
    <mergeCell ref="O190:O191"/>
    <mergeCell ref="P190:P191"/>
    <mergeCell ref="Q190:Q191"/>
    <mergeCell ref="R190:R191"/>
    <mergeCell ref="S190:S191"/>
    <mergeCell ref="H190:H191"/>
    <mergeCell ref="I190:I191"/>
    <mergeCell ref="J190:J191"/>
    <mergeCell ref="K190:K191"/>
    <mergeCell ref="L190:L191"/>
    <mergeCell ref="M190:M191"/>
    <mergeCell ref="B190:B191"/>
    <mergeCell ref="C190:C191"/>
    <mergeCell ref="D190:D191"/>
    <mergeCell ref="E190:E191"/>
    <mergeCell ref="F190:F191"/>
    <mergeCell ref="G190:G191"/>
    <mergeCell ref="AB188:AB189"/>
    <mergeCell ref="AC188:AC189"/>
    <mergeCell ref="AD188:AD189"/>
    <mergeCell ref="AE188:AE189"/>
    <mergeCell ref="AF188:AF189"/>
    <mergeCell ref="AG188:AG189"/>
    <mergeCell ref="V188:V189"/>
    <mergeCell ref="W188:W189"/>
    <mergeCell ref="X188:X189"/>
    <mergeCell ref="Y188:Y189"/>
    <mergeCell ref="Z188:Z189"/>
    <mergeCell ref="AA188:AA189"/>
    <mergeCell ref="P188:P189"/>
    <mergeCell ref="Q188:Q189"/>
    <mergeCell ref="R188:R189"/>
    <mergeCell ref="S188:S189"/>
    <mergeCell ref="T188:T189"/>
    <mergeCell ref="U188:U189"/>
    <mergeCell ref="J188:J189"/>
    <mergeCell ref="K188:K189"/>
    <mergeCell ref="L188:L189"/>
    <mergeCell ref="M188:M189"/>
    <mergeCell ref="N188:N189"/>
    <mergeCell ref="O188:O189"/>
    <mergeCell ref="AG176:AG177"/>
    <mergeCell ref="C184:AI184"/>
    <mergeCell ref="B188:B189"/>
    <mergeCell ref="C188:C189"/>
    <mergeCell ref="D188:D189"/>
    <mergeCell ref="E188:E189"/>
    <mergeCell ref="F188:F189"/>
    <mergeCell ref="G188:G189"/>
    <mergeCell ref="H188:H189"/>
    <mergeCell ref="I188:I189"/>
    <mergeCell ref="AA176:AA177"/>
    <mergeCell ref="AB176:AB177"/>
    <mergeCell ref="AC176:AC177"/>
    <mergeCell ref="AD176:AD177"/>
    <mergeCell ref="AE176:AE177"/>
    <mergeCell ref="AF176:AF177"/>
    <mergeCell ref="U176:U177"/>
    <mergeCell ref="V176:V177"/>
    <mergeCell ref="W176:W177"/>
    <mergeCell ref="X176:X177"/>
    <mergeCell ref="Y176:Y177"/>
    <mergeCell ref="Z176:Z177"/>
    <mergeCell ref="O176:O177"/>
    <mergeCell ref="P176:P177"/>
    <mergeCell ref="Q176:Q177"/>
    <mergeCell ref="R176:R177"/>
    <mergeCell ref="S176:S177"/>
    <mergeCell ref="T176:T177"/>
    <mergeCell ref="I176:I177"/>
    <mergeCell ref="J176:J177"/>
    <mergeCell ref="K176:K177"/>
    <mergeCell ref="L176:L177"/>
    <mergeCell ref="M176:M177"/>
    <mergeCell ref="N176:N177"/>
    <mergeCell ref="AE174:AE175"/>
    <mergeCell ref="AF174:AF175"/>
    <mergeCell ref="AG174:AG175"/>
    <mergeCell ref="B176:B177"/>
    <mergeCell ref="C176:C177"/>
    <mergeCell ref="D176:D177"/>
    <mergeCell ref="E176:E177"/>
    <mergeCell ref="F176:F177"/>
    <mergeCell ref="G176:G177"/>
    <mergeCell ref="H176:H177"/>
    <mergeCell ref="Y174:Y175"/>
    <mergeCell ref="Z174:Z175"/>
    <mergeCell ref="AA174:AA175"/>
    <mergeCell ref="AB174:AB175"/>
    <mergeCell ref="AC174:AC175"/>
    <mergeCell ref="AD174:AD175"/>
    <mergeCell ref="S174:S175"/>
    <mergeCell ref="T174:T175"/>
    <mergeCell ref="U174:U175"/>
    <mergeCell ref="V174:V175"/>
    <mergeCell ref="W174:W175"/>
    <mergeCell ref="X174:X175"/>
    <mergeCell ref="M174:M175"/>
    <mergeCell ref="N174:N175"/>
    <mergeCell ref="O174:O175"/>
    <mergeCell ref="P174:P175"/>
    <mergeCell ref="Q174:Q175"/>
    <mergeCell ref="R174:R175"/>
    <mergeCell ref="G174:G175"/>
    <mergeCell ref="H174:H175"/>
    <mergeCell ref="I174:I175"/>
    <mergeCell ref="J174:J175"/>
    <mergeCell ref="K174:K175"/>
    <mergeCell ref="L174:L175"/>
    <mergeCell ref="AC172:AC173"/>
    <mergeCell ref="AD172:AD173"/>
    <mergeCell ref="AE172:AE173"/>
    <mergeCell ref="AF172:AF173"/>
    <mergeCell ref="AG172:AG173"/>
    <mergeCell ref="B174:B175"/>
    <mergeCell ref="C174:C175"/>
    <mergeCell ref="D174:D175"/>
    <mergeCell ref="E174:E175"/>
    <mergeCell ref="F174:F175"/>
    <mergeCell ref="W172:W173"/>
    <mergeCell ref="X172:X173"/>
    <mergeCell ref="Y172:Y173"/>
    <mergeCell ref="Z172:Z173"/>
    <mergeCell ref="AA172:AA173"/>
    <mergeCell ref="AB172:AB173"/>
    <mergeCell ref="Q172:Q173"/>
    <mergeCell ref="R172:R173"/>
    <mergeCell ref="S172:S173"/>
    <mergeCell ref="T172:T173"/>
    <mergeCell ref="U172:U173"/>
    <mergeCell ref="V172:V173"/>
    <mergeCell ref="K172:K173"/>
    <mergeCell ref="L172:L173"/>
    <mergeCell ref="M172:M173"/>
    <mergeCell ref="N172:N173"/>
    <mergeCell ref="O172:O173"/>
    <mergeCell ref="P172:P173"/>
    <mergeCell ref="C168:AI168"/>
    <mergeCell ref="B172:B173"/>
    <mergeCell ref="C172:C173"/>
    <mergeCell ref="D172:D173"/>
    <mergeCell ref="E172:E173"/>
    <mergeCell ref="F172:F173"/>
    <mergeCell ref="G172:G173"/>
    <mergeCell ref="H172:H173"/>
    <mergeCell ref="I172:I173"/>
    <mergeCell ref="J172:J173"/>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P160:P161"/>
    <mergeCell ref="Q160:Q161"/>
    <mergeCell ref="R160:R161"/>
    <mergeCell ref="S160:S161"/>
    <mergeCell ref="T160:T161"/>
    <mergeCell ref="U160:U161"/>
    <mergeCell ref="J160:J161"/>
    <mergeCell ref="K160:K161"/>
    <mergeCell ref="L160:L161"/>
    <mergeCell ref="M160:M161"/>
    <mergeCell ref="N160:N161"/>
    <mergeCell ref="O160:O161"/>
    <mergeCell ref="AF158:AF159"/>
    <mergeCell ref="AG158:AG159"/>
    <mergeCell ref="B160:B161"/>
    <mergeCell ref="C160:C161"/>
    <mergeCell ref="D160:D161"/>
    <mergeCell ref="E160:E161"/>
    <mergeCell ref="F160:F161"/>
    <mergeCell ref="G160:G161"/>
    <mergeCell ref="H160:H161"/>
    <mergeCell ref="I160:I161"/>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59"/>
    <mergeCell ref="O158:O159"/>
    <mergeCell ref="P158:P159"/>
    <mergeCell ref="Q158:Q159"/>
    <mergeCell ref="R158:R159"/>
    <mergeCell ref="S158:S159"/>
    <mergeCell ref="H158:H159"/>
    <mergeCell ref="I158:I159"/>
    <mergeCell ref="J158:J159"/>
    <mergeCell ref="K158:K159"/>
    <mergeCell ref="L158:L159"/>
    <mergeCell ref="M158:M159"/>
    <mergeCell ref="B158:B159"/>
    <mergeCell ref="C158:C159"/>
    <mergeCell ref="D158:D159"/>
    <mergeCell ref="E158:E159"/>
    <mergeCell ref="F158:F159"/>
    <mergeCell ref="G158:G159"/>
    <mergeCell ref="AB156:AB157"/>
    <mergeCell ref="AC156:AC157"/>
    <mergeCell ref="AD156:AD157"/>
    <mergeCell ref="AE156:AE157"/>
    <mergeCell ref="AF156:AF157"/>
    <mergeCell ref="AG156:AG157"/>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J156:J157"/>
    <mergeCell ref="K156:K157"/>
    <mergeCell ref="L156:L157"/>
    <mergeCell ref="M156:M157"/>
    <mergeCell ref="N156:N157"/>
    <mergeCell ref="O156:O157"/>
    <mergeCell ref="AG144:AG145"/>
    <mergeCell ref="C152:AI152"/>
    <mergeCell ref="B156:B157"/>
    <mergeCell ref="C156:C157"/>
    <mergeCell ref="D156:D157"/>
    <mergeCell ref="E156:E157"/>
    <mergeCell ref="F156:F157"/>
    <mergeCell ref="G156:G157"/>
    <mergeCell ref="H156:H157"/>
    <mergeCell ref="I156:I157"/>
    <mergeCell ref="AA144:AA145"/>
    <mergeCell ref="AB144:AB145"/>
    <mergeCell ref="AC144:AC145"/>
    <mergeCell ref="AD144:AD145"/>
    <mergeCell ref="AE144:AE145"/>
    <mergeCell ref="AF144:AF145"/>
    <mergeCell ref="U144:U145"/>
    <mergeCell ref="V144:V145"/>
    <mergeCell ref="W144:W145"/>
    <mergeCell ref="X144:X145"/>
    <mergeCell ref="Y144:Y145"/>
    <mergeCell ref="Z144:Z145"/>
    <mergeCell ref="O144:O145"/>
    <mergeCell ref="P144:P145"/>
    <mergeCell ref="Q144:Q145"/>
    <mergeCell ref="R144:R145"/>
    <mergeCell ref="S144:S145"/>
    <mergeCell ref="T144:T145"/>
    <mergeCell ref="I144:I145"/>
    <mergeCell ref="J144:J145"/>
    <mergeCell ref="K144:K145"/>
    <mergeCell ref="L144:L145"/>
    <mergeCell ref="M144:M145"/>
    <mergeCell ref="N144:N145"/>
    <mergeCell ref="AE142:AE143"/>
    <mergeCell ref="AF142:AF143"/>
    <mergeCell ref="AG142:AG143"/>
    <mergeCell ref="B144:B145"/>
    <mergeCell ref="C144:C145"/>
    <mergeCell ref="D144:D145"/>
    <mergeCell ref="E144:E145"/>
    <mergeCell ref="F144:F145"/>
    <mergeCell ref="G144:G145"/>
    <mergeCell ref="H144:H145"/>
    <mergeCell ref="Y142:Y143"/>
    <mergeCell ref="Z142:Z143"/>
    <mergeCell ref="AA142:AA143"/>
    <mergeCell ref="AB142:AB143"/>
    <mergeCell ref="AC142:AC143"/>
    <mergeCell ref="AD142:AD143"/>
    <mergeCell ref="S142:S143"/>
    <mergeCell ref="T142:T143"/>
    <mergeCell ref="U142:U143"/>
    <mergeCell ref="V142:V143"/>
    <mergeCell ref="W142:W143"/>
    <mergeCell ref="X142:X143"/>
    <mergeCell ref="M142:M143"/>
    <mergeCell ref="N142:N143"/>
    <mergeCell ref="O142:O143"/>
    <mergeCell ref="P142:P143"/>
    <mergeCell ref="Q142:Q143"/>
    <mergeCell ref="R142:R143"/>
    <mergeCell ref="G142:G143"/>
    <mergeCell ref="H142:H143"/>
    <mergeCell ref="I142:I143"/>
    <mergeCell ref="J142:J143"/>
    <mergeCell ref="K142:K143"/>
    <mergeCell ref="L142:L143"/>
    <mergeCell ref="AC140:AC141"/>
    <mergeCell ref="AD140:AD141"/>
    <mergeCell ref="AE140:AE141"/>
    <mergeCell ref="AF140:AF141"/>
    <mergeCell ref="AG140:AG141"/>
    <mergeCell ref="B142:B143"/>
    <mergeCell ref="C142:C143"/>
    <mergeCell ref="D142:D143"/>
    <mergeCell ref="E142:E143"/>
    <mergeCell ref="F142:F143"/>
    <mergeCell ref="W140:W141"/>
    <mergeCell ref="X140:X141"/>
    <mergeCell ref="Y140:Y141"/>
    <mergeCell ref="Z140:Z141"/>
    <mergeCell ref="AA140:AA141"/>
    <mergeCell ref="AB140:AB141"/>
    <mergeCell ref="Q140:Q141"/>
    <mergeCell ref="R140:R141"/>
    <mergeCell ref="S140:S141"/>
    <mergeCell ref="T140:T141"/>
    <mergeCell ref="U140:U141"/>
    <mergeCell ref="V140:V141"/>
    <mergeCell ref="K140:K141"/>
    <mergeCell ref="L140:L141"/>
    <mergeCell ref="M140:M141"/>
    <mergeCell ref="N140:N141"/>
    <mergeCell ref="O140:O141"/>
    <mergeCell ref="P140:P141"/>
    <mergeCell ref="C136:AI136"/>
    <mergeCell ref="B140:B141"/>
    <mergeCell ref="C140:C141"/>
    <mergeCell ref="D140:D141"/>
    <mergeCell ref="E140:E141"/>
    <mergeCell ref="F140:F141"/>
    <mergeCell ref="G140:G141"/>
    <mergeCell ref="H140:H141"/>
    <mergeCell ref="I140:I141"/>
    <mergeCell ref="J140:J141"/>
    <mergeCell ref="AB128:AB129"/>
    <mergeCell ref="AC128:AC129"/>
    <mergeCell ref="AD128:AD129"/>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F126:AF127"/>
    <mergeCell ref="AG126:AG127"/>
    <mergeCell ref="B128:B129"/>
    <mergeCell ref="C128:C129"/>
    <mergeCell ref="D128:D129"/>
    <mergeCell ref="E128:E129"/>
    <mergeCell ref="F128:F129"/>
    <mergeCell ref="G128:G129"/>
    <mergeCell ref="H128:H129"/>
    <mergeCell ref="I128:I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B126:B127"/>
    <mergeCell ref="C126:C127"/>
    <mergeCell ref="D126:D127"/>
    <mergeCell ref="E126:E127"/>
    <mergeCell ref="F126:F127"/>
    <mergeCell ref="G126:G127"/>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P124:P125"/>
    <mergeCell ref="Q124:Q125"/>
    <mergeCell ref="R124:R125"/>
    <mergeCell ref="S124:S125"/>
    <mergeCell ref="T124:T125"/>
    <mergeCell ref="U124:U125"/>
    <mergeCell ref="J124:J125"/>
    <mergeCell ref="K124:K125"/>
    <mergeCell ref="L124:L125"/>
    <mergeCell ref="M124:M125"/>
    <mergeCell ref="N124:N125"/>
    <mergeCell ref="O124:O125"/>
    <mergeCell ref="AG112:AG113"/>
    <mergeCell ref="C120:AI120"/>
    <mergeCell ref="B124:B125"/>
    <mergeCell ref="C124:C125"/>
    <mergeCell ref="D124:D125"/>
    <mergeCell ref="E124:E125"/>
    <mergeCell ref="F124:F125"/>
    <mergeCell ref="G124:G125"/>
    <mergeCell ref="H124:H125"/>
    <mergeCell ref="I124:I125"/>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M112:M113"/>
    <mergeCell ref="N112:N113"/>
    <mergeCell ref="AE110:AE111"/>
    <mergeCell ref="AF110:AF111"/>
    <mergeCell ref="AG110:AG111"/>
    <mergeCell ref="B112:B113"/>
    <mergeCell ref="C112:C113"/>
    <mergeCell ref="D112:D113"/>
    <mergeCell ref="E112:E113"/>
    <mergeCell ref="F112:F113"/>
    <mergeCell ref="G112:G113"/>
    <mergeCell ref="H112:H113"/>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I110:I111"/>
    <mergeCell ref="J110:J111"/>
    <mergeCell ref="K110:K111"/>
    <mergeCell ref="L110:L111"/>
    <mergeCell ref="AC108:AC109"/>
    <mergeCell ref="AD108:AD109"/>
    <mergeCell ref="AE108:AE109"/>
    <mergeCell ref="AF108:AF109"/>
    <mergeCell ref="AG108:AG109"/>
    <mergeCell ref="B110:B111"/>
    <mergeCell ref="C110:C111"/>
    <mergeCell ref="D110:D111"/>
    <mergeCell ref="E110:E111"/>
    <mergeCell ref="F110:F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C104:AI104"/>
    <mergeCell ref="B108:B109"/>
    <mergeCell ref="C108:C109"/>
    <mergeCell ref="D108:D109"/>
    <mergeCell ref="E108:E109"/>
    <mergeCell ref="F108:F109"/>
    <mergeCell ref="G108:G109"/>
    <mergeCell ref="H108:H109"/>
    <mergeCell ref="I108:I109"/>
    <mergeCell ref="J108:J109"/>
    <mergeCell ref="AB96:AB97"/>
    <mergeCell ref="AC96:AC97"/>
    <mergeCell ref="AD96:AD97"/>
    <mergeCell ref="AE96:AE97"/>
    <mergeCell ref="AF96:AF97"/>
    <mergeCell ref="AG96:AG97"/>
    <mergeCell ref="V96:V97"/>
    <mergeCell ref="W96:W97"/>
    <mergeCell ref="X96:X97"/>
    <mergeCell ref="Y96:Y97"/>
    <mergeCell ref="Z96:Z97"/>
    <mergeCell ref="AA96:AA97"/>
    <mergeCell ref="P96:P97"/>
    <mergeCell ref="Q96:Q97"/>
    <mergeCell ref="R96:R97"/>
    <mergeCell ref="S96:S97"/>
    <mergeCell ref="T96:T97"/>
    <mergeCell ref="U96:U97"/>
    <mergeCell ref="J96:J97"/>
    <mergeCell ref="K96:K97"/>
    <mergeCell ref="L96:L97"/>
    <mergeCell ref="M96:M97"/>
    <mergeCell ref="N96:N97"/>
    <mergeCell ref="O96:O97"/>
    <mergeCell ref="AF94:AF95"/>
    <mergeCell ref="AG94:AG95"/>
    <mergeCell ref="B96:B97"/>
    <mergeCell ref="C96:C97"/>
    <mergeCell ref="D96:D97"/>
    <mergeCell ref="E96:E97"/>
    <mergeCell ref="F96:F97"/>
    <mergeCell ref="G96:G97"/>
    <mergeCell ref="H96:H97"/>
    <mergeCell ref="I96:I97"/>
    <mergeCell ref="Z94:Z95"/>
    <mergeCell ref="AA94:AA95"/>
    <mergeCell ref="AB94:AB95"/>
    <mergeCell ref="AC94:AC95"/>
    <mergeCell ref="AD94:AD95"/>
    <mergeCell ref="AE94:AE95"/>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AB92:AB93"/>
    <mergeCell ref="AC92:AC93"/>
    <mergeCell ref="AD92:AD93"/>
    <mergeCell ref="AE92:AE93"/>
    <mergeCell ref="AF92:AF93"/>
    <mergeCell ref="AG92:AG93"/>
    <mergeCell ref="V92:V93"/>
    <mergeCell ref="W92:W93"/>
    <mergeCell ref="X92:X93"/>
    <mergeCell ref="Y92:Y93"/>
    <mergeCell ref="Z92:Z93"/>
    <mergeCell ref="AA92:AA93"/>
    <mergeCell ref="P92:P93"/>
    <mergeCell ref="Q92:Q93"/>
    <mergeCell ref="R92:R93"/>
    <mergeCell ref="S92:S93"/>
    <mergeCell ref="T92:T93"/>
    <mergeCell ref="U92:U93"/>
    <mergeCell ref="J92:J93"/>
    <mergeCell ref="K92:K93"/>
    <mergeCell ref="L92:L93"/>
    <mergeCell ref="M92:M93"/>
    <mergeCell ref="N92:N93"/>
    <mergeCell ref="O92:O93"/>
    <mergeCell ref="AG80:AG81"/>
    <mergeCell ref="C88:AI88"/>
    <mergeCell ref="B92:B93"/>
    <mergeCell ref="C92:C93"/>
    <mergeCell ref="D92:D93"/>
    <mergeCell ref="E92:E93"/>
    <mergeCell ref="F92:F93"/>
    <mergeCell ref="G92:G93"/>
    <mergeCell ref="H92:H93"/>
    <mergeCell ref="I92:I93"/>
    <mergeCell ref="AA80:AA81"/>
    <mergeCell ref="AB80:AB81"/>
    <mergeCell ref="AC80:AC81"/>
    <mergeCell ref="AD80:AD81"/>
    <mergeCell ref="AE80:AE81"/>
    <mergeCell ref="AF80:AF81"/>
    <mergeCell ref="U80:U81"/>
    <mergeCell ref="V80:V81"/>
    <mergeCell ref="W80:W81"/>
    <mergeCell ref="X80:X81"/>
    <mergeCell ref="Y80:Y81"/>
    <mergeCell ref="Z80:Z81"/>
    <mergeCell ref="O80:O81"/>
    <mergeCell ref="P80:P81"/>
    <mergeCell ref="Q80:Q81"/>
    <mergeCell ref="R80:R81"/>
    <mergeCell ref="S80:S81"/>
    <mergeCell ref="T80:T81"/>
    <mergeCell ref="I80:I81"/>
    <mergeCell ref="J80:J81"/>
    <mergeCell ref="K80:K81"/>
    <mergeCell ref="L80:L81"/>
    <mergeCell ref="M80:M81"/>
    <mergeCell ref="N80:N81"/>
    <mergeCell ref="AE78:AE79"/>
    <mergeCell ref="AF78:AF79"/>
    <mergeCell ref="AG78:AG79"/>
    <mergeCell ref="B80:B81"/>
    <mergeCell ref="C80:C81"/>
    <mergeCell ref="D80:D81"/>
    <mergeCell ref="E80:E81"/>
    <mergeCell ref="F80:F81"/>
    <mergeCell ref="G80:G81"/>
    <mergeCell ref="H80:H81"/>
    <mergeCell ref="Y78:Y79"/>
    <mergeCell ref="Z78:Z79"/>
    <mergeCell ref="AA78:AA79"/>
    <mergeCell ref="AB78:AB79"/>
    <mergeCell ref="AC78:AC79"/>
    <mergeCell ref="AD78:AD79"/>
    <mergeCell ref="S78:S79"/>
    <mergeCell ref="T78:T79"/>
    <mergeCell ref="U78:U79"/>
    <mergeCell ref="V78:V79"/>
    <mergeCell ref="W78:W79"/>
    <mergeCell ref="X78:X79"/>
    <mergeCell ref="M78:M79"/>
    <mergeCell ref="N78:N79"/>
    <mergeCell ref="O78:O79"/>
    <mergeCell ref="P78:P79"/>
    <mergeCell ref="Q78:Q79"/>
    <mergeCell ref="R78:R79"/>
    <mergeCell ref="G78:G79"/>
    <mergeCell ref="H78:H79"/>
    <mergeCell ref="I78:I79"/>
    <mergeCell ref="J78:J79"/>
    <mergeCell ref="K78:K79"/>
    <mergeCell ref="L78:L79"/>
    <mergeCell ref="AC76:AC77"/>
    <mergeCell ref="AD76:AD77"/>
    <mergeCell ref="AE76:AE77"/>
    <mergeCell ref="AF76:AF77"/>
    <mergeCell ref="AG76:AG77"/>
    <mergeCell ref="B78:B79"/>
    <mergeCell ref="C78:C79"/>
    <mergeCell ref="D78:D79"/>
    <mergeCell ref="E78:E79"/>
    <mergeCell ref="F78:F79"/>
    <mergeCell ref="W76:W77"/>
    <mergeCell ref="X76:X77"/>
    <mergeCell ref="Y76:Y77"/>
    <mergeCell ref="Z76:Z77"/>
    <mergeCell ref="AA76:AA77"/>
    <mergeCell ref="AB76:AB77"/>
    <mergeCell ref="Q76:Q77"/>
    <mergeCell ref="R76:R77"/>
    <mergeCell ref="S76:S77"/>
    <mergeCell ref="T76:T77"/>
    <mergeCell ref="U76:U77"/>
    <mergeCell ref="V76:V77"/>
    <mergeCell ref="K76:K77"/>
    <mergeCell ref="L76:L77"/>
    <mergeCell ref="M76:M77"/>
    <mergeCell ref="N76:N77"/>
    <mergeCell ref="O76:O77"/>
    <mergeCell ref="P76:P77"/>
    <mergeCell ref="C72:AI72"/>
    <mergeCell ref="B76:B77"/>
    <mergeCell ref="C76:C77"/>
    <mergeCell ref="D76:D77"/>
    <mergeCell ref="E76:E77"/>
    <mergeCell ref="F76:F77"/>
    <mergeCell ref="G76:G77"/>
    <mergeCell ref="H76:H77"/>
    <mergeCell ref="I76:I77"/>
    <mergeCell ref="J76:J77"/>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J64:J65"/>
    <mergeCell ref="K64:K65"/>
    <mergeCell ref="L64:L65"/>
    <mergeCell ref="M64:M65"/>
    <mergeCell ref="N64:N65"/>
    <mergeCell ref="O64:O65"/>
    <mergeCell ref="AF62:AF63"/>
    <mergeCell ref="AG62:AG63"/>
    <mergeCell ref="B64:B65"/>
    <mergeCell ref="C64:C65"/>
    <mergeCell ref="D64:D65"/>
    <mergeCell ref="E64:E65"/>
    <mergeCell ref="F64:F65"/>
    <mergeCell ref="G64:G65"/>
    <mergeCell ref="H64:H65"/>
    <mergeCell ref="I64:I65"/>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AB60:AB61"/>
    <mergeCell ref="AC60:AC61"/>
    <mergeCell ref="AD60:AD61"/>
    <mergeCell ref="AE60:AE61"/>
    <mergeCell ref="AF60:AF61"/>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AG48:AG49"/>
    <mergeCell ref="C56:AI56"/>
    <mergeCell ref="B60:B61"/>
    <mergeCell ref="C60:C61"/>
    <mergeCell ref="D60:D61"/>
    <mergeCell ref="E60:E61"/>
    <mergeCell ref="F60:F61"/>
    <mergeCell ref="G60:G61"/>
    <mergeCell ref="H60:H61"/>
    <mergeCell ref="I60:I61"/>
    <mergeCell ref="AA48:AA49"/>
    <mergeCell ref="AB48:AB49"/>
    <mergeCell ref="AC48:AC49"/>
    <mergeCell ref="AD48:AD49"/>
    <mergeCell ref="AE48:AE49"/>
    <mergeCell ref="AF48:AF49"/>
    <mergeCell ref="U48:U49"/>
    <mergeCell ref="V48:V49"/>
    <mergeCell ref="W48:W49"/>
    <mergeCell ref="X48:X49"/>
    <mergeCell ref="Y48:Y49"/>
    <mergeCell ref="Z48:Z49"/>
    <mergeCell ref="O48:O49"/>
    <mergeCell ref="P48:P49"/>
    <mergeCell ref="Q48:Q49"/>
    <mergeCell ref="R48:R49"/>
    <mergeCell ref="S48:S49"/>
    <mergeCell ref="T48:T49"/>
    <mergeCell ref="I48:I49"/>
    <mergeCell ref="J48:J49"/>
    <mergeCell ref="K48:K49"/>
    <mergeCell ref="L48:L49"/>
    <mergeCell ref="M48:M49"/>
    <mergeCell ref="N48:N49"/>
    <mergeCell ref="AE46:AE47"/>
    <mergeCell ref="AF46:AF47"/>
    <mergeCell ref="AG46:AG47"/>
    <mergeCell ref="B48:B49"/>
    <mergeCell ref="C48:C49"/>
    <mergeCell ref="D48:D49"/>
    <mergeCell ref="E48:E49"/>
    <mergeCell ref="F48:F49"/>
    <mergeCell ref="G48:G49"/>
    <mergeCell ref="H48:H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AC44:AC45"/>
    <mergeCell ref="AD44:AD45"/>
    <mergeCell ref="AE44:AE45"/>
    <mergeCell ref="AF44:AF45"/>
    <mergeCell ref="AG44:AG45"/>
    <mergeCell ref="B46:B47"/>
    <mergeCell ref="C46:C47"/>
    <mergeCell ref="D46:D47"/>
    <mergeCell ref="E46:E47"/>
    <mergeCell ref="F46:F47"/>
    <mergeCell ref="W44:W45"/>
    <mergeCell ref="X44:X45"/>
    <mergeCell ref="Y44:Y45"/>
    <mergeCell ref="Z44:Z45"/>
    <mergeCell ref="AA44:AA45"/>
    <mergeCell ref="AB44:AB45"/>
    <mergeCell ref="Q44:Q45"/>
    <mergeCell ref="R44:R45"/>
    <mergeCell ref="S44:S45"/>
    <mergeCell ref="T44:T45"/>
    <mergeCell ref="U44:U45"/>
    <mergeCell ref="V44:V45"/>
    <mergeCell ref="K44:K45"/>
    <mergeCell ref="L44:L45"/>
    <mergeCell ref="M44:M45"/>
    <mergeCell ref="N44:N45"/>
    <mergeCell ref="O44:O45"/>
    <mergeCell ref="P44:P45"/>
    <mergeCell ref="C40:AI40"/>
    <mergeCell ref="B44:B45"/>
    <mergeCell ref="C44:C45"/>
    <mergeCell ref="D44:D45"/>
    <mergeCell ref="E44:E45"/>
    <mergeCell ref="F44:F45"/>
    <mergeCell ref="G44:G45"/>
    <mergeCell ref="H44:H45"/>
    <mergeCell ref="I44:I45"/>
    <mergeCell ref="J44:J45"/>
    <mergeCell ref="AB32:AB33"/>
    <mergeCell ref="AC32:AC33"/>
    <mergeCell ref="AD32:AD33"/>
    <mergeCell ref="AE32:AE33"/>
    <mergeCell ref="AF32:AF33"/>
    <mergeCell ref="AG32:AG33"/>
    <mergeCell ref="V32:V33"/>
    <mergeCell ref="W32:W33"/>
    <mergeCell ref="X32:X33"/>
    <mergeCell ref="Y32:Y33"/>
    <mergeCell ref="Z32:Z33"/>
    <mergeCell ref="AA32:AA33"/>
    <mergeCell ref="P32:P33"/>
    <mergeCell ref="Q32:Q33"/>
    <mergeCell ref="R32:R33"/>
    <mergeCell ref="S32:S33"/>
    <mergeCell ref="T32:T33"/>
    <mergeCell ref="U32:U33"/>
    <mergeCell ref="J32:J33"/>
    <mergeCell ref="K32:K33"/>
    <mergeCell ref="L32:L33"/>
    <mergeCell ref="M32:M33"/>
    <mergeCell ref="N32:N33"/>
    <mergeCell ref="O32:O33"/>
    <mergeCell ref="AF30:AF31"/>
    <mergeCell ref="AG30:AG31"/>
    <mergeCell ref="B32:B33"/>
    <mergeCell ref="C32:C33"/>
    <mergeCell ref="D32:D33"/>
    <mergeCell ref="E32:E33"/>
    <mergeCell ref="F32:F33"/>
    <mergeCell ref="G32:G33"/>
    <mergeCell ref="H32:H33"/>
    <mergeCell ref="I32:I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AC28:AC29"/>
    <mergeCell ref="AD28:AD29"/>
    <mergeCell ref="AE28:AE29"/>
    <mergeCell ref="AF28:AF29"/>
    <mergeCell ref="AG28:AG29"/>
    <mergeCell ref="V28:V29"/>
    <mergeCell ref="W28:W29"/>
    <mergeCell ref="X28:X29"/>
    <mergeCell ref="Y28:Y29"/>
    <mergeCell ref="Z28:Z29"/>
    <mergeCell ref="AA28:AA29"/>
    <mergeCell ref="P28:P29"/>
    <mergeCell ref="Q28:Q29"/>
    <mergeCell ref="R28:R29"/>
    <mergeCell ref="S28:S29"/>
    <mergeCell ref="T28:T29"/>
    <mergeCell ref="U28:U29"/>
    <mergeCell ref="Q16:Q17"/>
    <mergeCell ref="R16:R17"/>
    <mergeCell ref="S16:S17"/>
    <mergeCell ref="T16:T17"/>
    <mergeCell ref="I16:I17"/>
    <mergeCell ref="J16:J17"/>
    <mergeCell ref="J30:J31"/>
    <mergeCell ref="K30:K31"/>
    <mergeCell ref="L30:L31"/>
    <mergeCell ref="M30:M31"/>
    <mergeCell ref="B30:B31"/>
    <mergeCell ref="C30:C31"/>
    <mergeCell ref="D30:D31"/>
    <mergeCell ref="E30:E31"/>
    <mergeCell ref="F30:F31"/>
    <mergeCell ref="G30:G31"/>
    <mergeCell ref="AB28:AB29"/>
    <mergeCell ref="J28:J29"/>
    <mergeCell ref="K28:K29"/>
    <mergeCell ref="L28:L29"/>
    <mergeCell ref="M28:M29"/>
    <mergeCell ref="M14:M15"/>
    <mergeCell ref="N14:N15"/>
    <mergeCell ref="O14:O15"/>
    <mergeCell ref="P14:P15"/>
    <mergeCell ref="Q14:Q15"/>
    <mergeCell ref="R14:R15"/>
    <mergeCell ref="N28:N29"/>
    <mergeCell ref="O28:O29"/>
    <mergeCell ref="AG16:AG17"/>
    <mergeCell ref="C24:AI24"/>
    <mergeCell ref="B28:B29"/>
    <mergeCell ref="C28:C29"/>
    <mergeCell ref="D28:D29"/>
    <mergeCell ref="E28:E29"/>
    <mergeCell ref="F28:F29"/>
    <mergeCell ref="G28:G29"/>
    <mergeCell ref="H28:H29"/>
    <mergeCell ref="I28:I2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U12:U13"/>
    <mergeCell ref="V12:V13"/>
    <mergeCell ref="K12:K13"/>
    <mergeCell ref="L12:L13"/>
    <mergeCell ref="M12:M13"/>
    <mergeCell ref="N12:N13"/>
    <mergeCell ref="K16:K17"/>
    <mergeCell ref="L16:L17"/>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B4:E4"/>
    <mergeCell ref="G4:J4"/>
    <mergeCell ref="S4:T4"/>
    <mergeCell ref="U4:V4"/>
    <mergeCell ref="W4:X4"/>
    <mergeCell ref="Y4:Z4"/>
    <mergeCell ref="G14:G15"/>
    <mergeCell ref="H14:H15"/>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2:V2"/>
    <mergeCell ref="W2:X2"/>
    <mergeCell ref="Y2:Z2"/>
    <mergeCell ref="AB2:AG2"/>
    <mergeCell ref="B3:E3"/>
    <mergeCell ref="S3:T3"/>
    <mergeCell ref="U3:V3"/>
    <mergeCell ref="W3:X3"/>
    <mergeCell ref="Y3:Z3"/>
    <mergeCell ref="AB3:AG3"/>
    <mergeCell ref="O12:O13"/>
    <mergeCell ref="P12:P13"/>
    <mergeCell ref="C8:AI8"/>
    <mergeCell ref="B12:B13"/>
    <mergeCell ref="C12:C13"/>
    <mergeCell ref="D12:D13"/>
    <mergeCell ref="E12:E13"/>
    <mergeCell ref="F12:F13"/>
    <mergeCell ref="G12:G13"/>
    <mergeCell ref="H12:H13"/>
    <mergeCell ref="I12:I13"/>
    <mergeCell ref="J12:J13"/>
    <mergeCell ref="AB4:AG4"/>
    <mergeCell ref="B5:E5"/>
    <mergeCell ref="G5:J5"/>
    <mergeCell ref="L5:N5"/>
    <mergeCell ref="P5:R5"/>
    <mergeCell ref="S5:T5"/>
    <mergeCell ref="U5:V5"/>
    <mergeCell ref="W5:X5"/>
    <mergeCell ref="Y5:Z5"/>
    <mergeCell ref="AB5:AG5"/>
  </mergeCells>
  <phoneticPr fontId="19"/>
  <conditionalFormatting sqref="AI16">
    <cfRule type="cellIs" dxfId="2229" priority="693" operator="lessThan">
      <formula>0.285</formula>
    </cfRule>
  </conditionalFormatting>
  <conditionalFormatting sqref="C10:AG11">
    <cfRule type="expression" dxfId="2228" priority="694">
      <formula>WEEKDAY(C$10)=7</formula>
    </cfRule>
    <cfRule type="expression" dxfId="2227" priority="695">
      <formula>WEEKDAY(C$10)=1</formula>
    </cfRule>
  </conditionalFormatting>
  <conditionalFormatting sqref="C26:AG27">
    <cfRule type="expression" dxfId="2226" priority="691">
      <formula>WEEKDAY(C$26)=7</formula>
    </cfRule>
    <cfRule type="expression" dxfId="2225" priority="692">
      <formula>WEEKDAY(C$26)=1</formula>
    </cfRule>
  </conditionalFormatting>
  <conditionalFormatting sqref="C42:AG43">
    <cfRule type="expression" dxfId="2224" priority="689">
      <formula>WEEKDAY(C$42)=7</formula>
    </cfRule>
    <cfRule type="expression" dxfId="2223" priority="690">
      <formula>WEEKDAY(C$42)=1</formula>
    </cfRule>
  </conditionalFormatting>
  <conditionalFormatting sqref="C58:AG59">
    <cfRule type="expression" dxfId="2222" priority="687">
      <formula>WEEKDAY(C$58)=7</formula>
    </cfRule>
    <cfRule type="expression" dxfId="2221" priority="688">
      <formula>WEEKDAY(C$58)=1</formula>
    </cfRule>
  </conditionalFormatting>
  <conditionalFormatting sqref="C74:AG75">
    <cfRule type="expression" dxfId="2220" priority="685">
      <formula>WEEKDAY(C$74)=7</formula>
    </cfRule>
    <cfRule type="expression" dxfId="2219" priority="686">
      <formula>WEEKDAY(C$74)=1</formula>
    </cfRule>
  </conditionalFormatting>
  <conditionalFormatting sqref="C90:AG91">
    <cfRule type="expression" dxfId="2218" priority="683">
      <formula>WEEKDAY(C$90)=7</formula>
    </cfRule>
    <cfRule type="expression" dxfId="2217" priority="684">
      <formula>WEEKDAY(C$90)=1</formula>
    </cfRule>
  </conditionalFormatting>
  <conditionalFormatting sqref="C106:AG107">
    <cfRule type="expression" dxfId="2216" priority="681">
      <formula>WEEKDAY(C$106)=7</formula>
    </cfRule>
    <cfRule type="expression" dxfId="2215" priority="682">
      <formula>WEEKDAY(C$106)=1</formula>
    </cfRule>
  </conditionalFormatting>
  <conditionalFormatting sqref="C122:AG123">
    <cfRule type="expression" dxfId="2214" priority="679">
      <formula>WEEKDAY(C$122)=7</formula>
    </cfRule>
    <cfRule type="expression" dxfId="2213" priority="680">
      <formula>WEEKDAY(C$122)=1</formula>
    </cfRule>
  </conditionalFormatting>
  <conditionalFormatting sqref="C138:AG139">
    <cfRule type="expression" dxfId="2212" priority="677">
      <formula>WEEKDAY(C$138)=7</formula>
    </cfRule>
    <cfRule type="expression" dxfId="2211" priority="678">
      <formula>WEEKDAY(C$138)=1</formula>
    </cfRule>
  </conditionalFormatting>
  <conditionalFormatting sqref="C154:AG155">
    <cfRule type="expression" dxfId="2210" priority="675">
      <formula>WEEKDAY(C$154)=7</formula>
    </cfRule>
    <cfRule type="expression" dxfId="2209" priority="676">
      <formula>WEEKDAY(C$154)=1</formula>
    </cfRule>
  </conditionalFormatting>
  <conditionalFormatting sqref="C170:AG171">
    <cfRule type="expression" dxfId="2208" priority="673">
      <formula>WEEKDAY(C$170)=7</formula>
    </cfRule>
    <cfRule type="expression" dxfId="2207" priority="674">
      <formula>WEEKDAY(C$170)=1</formula>
    </cfRule>
  </conditionalFormatting>
  <conditionalFormatting sqref="C186:AG187">
    <cfRule type="expression" dxfId="2206" priority="671">
      <formula>WEEKDAY(C$186)=7</formula>
    </cfRule>
    <cfRule type="expression" dxfId="2205" priority="672">
      <formula>WEEKDAY(C$186)=1</formula>
    </cfRule>
  </conditionalFormatting>
  <conditionalFormatting sqref="C202:AG203">
    <cfRule type="expression" dxfId="2204" priority="669">
      <formula>WEEKDAY(C$202)=7</formula>
    </cfRule>
    <cfRule type="expression" dxfId="2203" priority="670">
      <formula>WEEKDAY(C$202)=1</formula>
    </cfRule>
  </conditionalFormatting>
  <conditionalFormatting sqref="C218:AG219">
    <cfRule type="expression" dxfId="2202" priority="667">
      <formula>WEEKDAY(C$218)=7</formula>
    </cfRule>
    <cfRule type="expression" dxfId="2201" priority="668">
      <formula>WEEKDAY(C$218)=1</formula>
    </cfRule>
  </conditionalFormatting>
  <conditionalFormatting sqref="C234:AG235">
    <cfRule type="expression" dxfId="2200" priority="665">
      <formula>WEEKDAY(C$234)=7</formula>
    </cfRule>
    <cfRule type="expression" dxfId="2199" priority="666">
      <formula>WEEKDAY(C$234)=1</formula>
    </cfRule>
  </conditionalFormatting>
  <conditionalFormatting sqref="C250:AG251">
    <cfRule type="expression" dxfId="2198" priority="663">
      <formula>WEEKDAY(C$250)=7</formula>
    </cfRule>
    <cfRule type="expression" dxfId="2197" priority="664">
      <formula>WEEKDAY(C$250)=1</formula>
    </cfRule>
  </conditionalFormatting>
  <conditionalFormatting sqref="C266:AG267">
    <cfRule type="expression" dxfId="2196" priority="661">
      <formula>WEEKDAY(C$266)=7</formula>
    </cfRule>
    <cfRule type="expression" dxfId="2195" priority="662">
      <formula>WEEKDAY(C$266)=1</formula>
    </cfRule>
  </conditionalFormatting>
  <conditionalFormatting sqref="C282:AG283">
    <cfRule type="expression" dxfId="2194" priority="659">
      <formula>WEEKDAY(C$282)=7</formula>
    </cfRule>
    <cfRule type="expression" dxfId="2193" priority="660">
      <formula>WEEKDAY(C$282)=1</formula>
    </cfRule>
  </conditionalFormatting>
  <conditionalFormatting sqref="C298:AG299">
    <cfRule type="expression" dxfId="2192" priority="657">
      <formula>WEEKDAY(C$298)=7</formula>
    </cfRule>
    <cfRule type="expression" dxfId="2191" priority="658">
      <formula>WEEKDAY(C$298)=1</formula>
    </cfRule>
  </conditionalFormatting>
  <conditionalFormatting sqref="C314:AG315">
    <cfRule type="expression" dxfId="2190" priority="655">
      <formula>WEEKDAY(C$314)=7</formula>
    </cfRule>
    <cfRule type="expression" dxfId="2189" priority="656">
      <formula>WEEKDAY(C$314)=1</formula>
    </cfRule>
  </conditionalFormatting>
  <conditionalFormatting sqref="C330:AG331">
    <cfRule type="expression" dxfId="2188" priority="653">
      <formula>WEEKDAY(C$330)=7</formula>
    </cfRule>
    <cfRule type="expression" dxfId="2187" priority="654">
      <formula>WEEKDAY(C$330)=1</formula>
    </cfRule>
  </conditionalFormatting>
  <conditionalFormatting sqref="C42:AG42">
    <cfRule type="expression" dxfId="2186" priority="87">
      <formula>OR(C42=0,C42=C42-DAY(C42)-WEEKDAY(C42-DAY(C42)-5,3)+7*2)</formula>
    </cfRule>
    <cfRule type="expression" dxfId="2185" priority="652">
      <formula>OR(C42=0,C42=C42-DAY(C42)-WEEKDAY(C42-DAY(C42)-5,3)+7*4)</formula>
    </cfRule>
  </conditionalFormatting>
  <conditionalFormatting sqref="C26:AG26">
    <cfRule type="expression" dxfId="2184" priority="88">
      <formula>OR(C26=0,C26=C26-DAY(C26)-WEEKDAY(C26-DAY(C26)-5,3)+7*2)</formula>
    </cfRule>
    <cfRule type="expression" dxfId="2183" priority="651">
      <formula>OR(C26=0,C26=C26-DAY(C26)-WEEKDAY(C26-DAY(C26)-5,3)+7*4)</formula>
    </cfRule>
  </conditionalFormatting>
  <conditionalFormatting sqref="C14:E17 H14:K17 O14:R17 V14:Y17 AC14:AG17">
    <cfRule type="cellIs" dxfId="2182" priority="649" operator="equal">
      <formula>"雨"</formula>
    </cfRule>
    <cfRule type="cellIs" dxfId="2181" priority="650" operator="equal">
      <formula>"休"</formula>
    </cfRule>
  </conditionalFormatting>
  <conditionalFormatting sqref="C12:AG13">
    <cfRule type="cellIs" priority="648" operator="equal">
      <formula>"中止,夏休,冬休"</formula>
    </cfRule>
  </conditionalFormatting>
  <conditionalFormatting sqref="C10:AG10">
    <cfRule type="expression" dxfId="2180" priority="89">
      <formula>OR(C10=0,C10=C10-DAY(C10)-WEEKDAY(C10-DAY(C10)-5,3)+7*2)</formula>
    </cfRule>
    <cfRule type="expression" dxfId="2179" priority="647">
      <formula>OR(C10=0,C10=C10-DAY(C10)-WEEKDAY(C10-DAY(C10)-5,3)+7*4)</formula>
    </cfRule>
  </conditionalFormatting>
  <conditionalFormatting sqref="C30:D33 U30:U33 G30:G33 AG30:AG33">
    <cfRule type="cellIs" dxfId="2178" priority="645" operator="equal">
      <formula>"雨"</formula>
    </cfRule>
    <cfRule type="cellIs" dxfId="2177" priority="646" operator="equal">
      <formula>"休"</formula>
    </cfRule>
  </conditionalFormatting>
  <conditionalFormatting sqref="C28:AG29">
    <cfRule type="cellIs" priority="644" operator="equal">
      <formula>"中止,夏休,冬休"</formula>
    </cfRule>
  </conditionalFormatting>
  <conditionalFormatting sqref="AI32">
    <cfRule type="cellIs" dxfId="2176" priority="643" operator="lessThan">
      <formula>0.285</formula>
    </cfRule>
  </conditionalFormatting>
  <conditionalFormatting sqref="C46:D49 U46:U49 AG46:AG49">
    <cfRule type="cellIs" dxfId="2175" priority="641" operator="equal">
      <formula>"雨"</formula>
    </cfRule>
    <cfRule type="cellIs" dxfId="2174" priority="642" operator="equal">
      <formula>"休"</formula>
    </cfRule>
  </conditionalFormatting>
  <conditionalFormatting sqref="C44:AG45">
    <cfRule type="cellIs" priority="640" operator="equal">
      <formula>"中止,夏休,冬休"</formula>
    </cfRule>
  </conditionalFormatting>
  <conditionalFormatting sqref="C62:C65 AG62:AG65 G62:G65 N62:N65 U62:U65 AB62:AB65">
    <cfRule type="cellIs" dxfId="2173" priority="638" operator="equal">
      <formula>"雨"</formula>
    </cfRule>
    <cfRule type="cellIs" dxfId="2172" priority="639" operator="equal">
      <formula>"休"</formula>
    </cfRule>
  </conditionalFormatting>
  <conditionalFormatting sqref="C60:AG61">
    <cfRule type="cellIs" priority="637" operator="equal">
      <formula>"中止,夏休,冬休"</formula>
    </cfRule>
  </conditionalFormatting>
  <conditionalFormatting sqref="C58:AG58">
    <cfRule type="expression" dxfId="2171" priority="86">
      <formula>OR(C58=0,C58=C58-DAY(C58)-WEEKDAY(C58-DAY(C58)-5,3)+7*2)</formula>
    </cfRule>
    <cfRule type="expression" dxfId="2170" priority="636">
      <formula>OR(C58=0,C58=C58-DAY(C58)-WEEKDAY(C58-DAY(C58)-5,3)+7*4)</formula>
    </cfRule>
  </conditionalFormatting>
  <conditionalFormatting sqref="C78:D81 Y78:Y81 AF78:AG81 R78:R81 K78:K81">
    <cfRule type="cellIs" dxfId="2169" priority="634" operator="equal">
      <formula>"雨"</formula>
    </cfRule>
    <cfRule type="cellIs" dxfId="2168" priority="635" operator="equal">
      <formula>"休"</formula>
    </cfRule>
  </conditionalFormatting>
  <conditionalFormatting sqref="C76:AG77">
    <cfRule type="cellIs" priority="633" operator="equal">
      <formula>"中止,夏休,冬休"</formula>
    </cfRule>
  </conditionalFormatting>
  <conditionalFormatting sqref="C74:AG74">
    <cfRule type="expression" dxfId="2167" priority="85">
      <formula>OR(C74=0,C74=C74-DAY(C74)-WEEKDAY(C74-DAY(C74)-5,3)+7*2)</formula>
    </cfRule>
    <cfRule type="expression" dxfId="2166" priority="632">
      <formula>OR(C74=0,C74=C74-DAY(C74)-WEEKDAY(C74-DAY(C74)-5,3)+7*4)</formula>
    </cfRule>
  </conditionalFormatting>
  <conditionalFormatting sqref="C94:C97 M94:M97 AF94:AG97">
    <cfRule type="cellIs" dxfId="2165" priority="630" operator="equal">
      <formula>"雨"</formula>
    </cfRule>
    <cfRule type="cellIs" dxfId="2164" priority="631" operator="equal">
      <formula>"休"</formula>
    </cfRule>
  </conditionalFormatting>
  <conditionalFormatting sqref="C92:AG93">
    <cfRule type="cellIs" priority="629" operator="equal">
      <formula>"中止,夏休,冬休"</formula>
    </cfRule>
  </conditionalFormatting>
  <conditionalFormatting sqref="C90:AG90">
    <cfRule type="expression" dxfId="2163" priority="84">
      <formula>OR(C90=0,C90=C90-DAY(C90)-WEEKDAY(C90-DAY(C90)-5,3)+7*2)</formula>
    </cfRule>
    <cfRule type="expression" dxfId="2162" priority="628">
      <formula>OR(C90=0,C90=C90-DAY(C90)-WEEKDAY(C90-DAY(C90)-5,3)+7*4)</formula>
    </cfRule>
  </conditionalFormatting>
  <conditionalFormatting sqref="C110:C113 AF110:AG113 F110:F113 M110:M113 T110:T113 AA110:AA113">
    <cfRule type="cellIs" dxfId="2161" priority="626" operator="equal">
      <formula>"雨"</formula>
    </cfRule>
    <cfRule type="cellIs" dxfId="2160" priority="627" operator="equal">
      <formula>"休"</formula>
    </cfRule>
  </conditionalFormatting>
  <conditionalFormatting sqref="C108:AG109">
    <cfRule type="cellIs" priority="625" operator="equal">
      <formula>"中止,夏休,冬休"</formula>
    </cfRule>
  </conditionalFormatting>
  <conditionalFormatting sqref="C106:AG106">
    <cfRule type="expression" dxfId="2159" priority="83">
      <formula>OR(C106=0,C106=C106-DAY(C106)-WEEKDAY(C106-DAY(C106)-5,3)+7*2)</formula>
    </cfRule>
    <cfRule type="expression" dxfId="2158" priority="624">
      <formula>OR(C106=0,C106=C106-DAY(C106)-WEEKDAY(C106-DAY(C106)-5,3)+7*4)</formula>
    </cfRule>
  </conditionalFormatting>
  <conditionalFormatting sqref="C126:C129 AG126:AG129">
    <cfRule type="cellIs" dxfId="2157" priority="622" operator="equal">
      <formula>"雨"</formula>
    </cfRule>
    <cfRule type="cellIs" dxfId="2156" priority="623" operator="equal">
      <formula>"休"</formula>
    </cfRule>
  </conditionalFormatting>
  <conditionalFormatting sqref="C124:AG125">
    <cfRule type="cellIs" priority="621" operator="equal">
      <formula>"中止,夏休,冬休"</formula>
    </cfRule>
  </conditionalFormatting>
  <conditionalFormatting sqref="C122:AG122">
    <cfRule type="expression" dxfId="2155" priority="82">
      <formula>OR(C122=0,C122=C122-DAY(C122)-WEEKDAY(C122-DAY(C122)-5,3)+7*2)</formula>
    </cfRule>
    <cfRule type="expression" dxfId="2154" priority="620">
      <formula>OR(C122=0,C122=C122-DAY(C122)-WEEKDAY(C122-DAY(C122)-5,3)+7*4)</formula>
    </cfRule>
  </conditionalFormatting>
  <conditionalFormatting sqref="D142:E145 AF142:AG145 H142:H145 O142:O145 V142:V145 AC142:AC145">
    <cfRule type="cellIs" dxfId="2153" priority="618" operator="equal">
      <formula>"雨"</formula>
    </cfRule>
    <cfRule type="cellIs" dxfId="2152" priority="619" operator="equal">
      <formula>"休"</formula>
    </cfRule>
  </conditionalFormatting>
  <conditionalFormatting sqref="C140:AG141">
    <cfRule type="cellIs" priority="617" operator="equal">
      <formula>"中止,夏休,冬休"</formula>
    </cfRule>
  </conditionalFormatting>
  <conditionalFormatting sqref="C138:AG138">
    <cfRule type="expression" dxfId="2151" priority="81">
      <formula>OR(C138=0,C138=C138-DAY(C138)-WEEKDAY(C138-DAY(C138)-5,3)+7*2)</formula>
    </cfRule>
    <cfRule type="expression" dxfId="2150" priority="616">
      <formula>OR(C138=0,C138=C138-DAY(C138)-WEEKDAY(C138-DAY(C138)-5,3)+7*4)</formula>
    </cfRule>
  </conditionalFormatting>
  <conditionalFormatting sqref="C158:E161 O158:S161 V158:Z161 AC158:AG161 H158:L161">
    <cfRule type="cellIs" dxfId="2149" priority="614" operator="equal">
      <formula>"雨"</formula>
    </cfRule>
    <cfRule type="cellIs" dxfId="2148" priority="615" operator="equal">
      <formula>"休"</formula>
    </cfRule>
  </conditionalFormatting>
  <conditionalFormatting sqref="C156:AG157">
    <cfRule type="cellIs" priority="613" operator="equal">
      <formula>"中止,夏休,冬休"</formula>
    </cfRule>
  </conditionalFormatting>
  <conditionalFormatting sqref="C154:AG154">
    <cfRule type="expression" dxfId="2147" priority="80">
      <formula>OR(C154=0,C154=C154-DAY(C154)-WEEKDAY(C154-DAY(C154)-5,3)+7*2)</formula>
    </cfRule>
    <cfRule type="expression" dxfId="2146" priority="612">
      <formula>OR(C154=0,C154=C154-DAY(C154)-WEEKDAY(C154-DAY(C154)-5,3)+7*4)</formula>
    </cfRule>
  </conditionalFormatting>
  <conditionalFormatting sqref="E174:I177 S174:W177 L174:P177 Z174:AG177">
    <cfRule type="cellIs" dxfId="2145" priority="610" operator="equal">
      <formula>"雨"</formula>
    </cfRule>
    <cfRule type="cellIs" dxfId="2144" priority="611" operator="equal">
      <formula>"休"</formula>
    </cfRule>
  </conditionalFormatting>
  <conditionalFormatting sqref="C172:AG173">
    <cfRule type="cellIs" priority="609" operator="equal">
      <formula>"中止,夏休,冬休"</formula>
    </cfRule>
  </conditionalFormatting>
  <conditionalFormatting sqref="C170:AG170">
    <cfRule type="expression" dxfId="2143" priority="79">
      <formula>OR(C170=0,C170=C170-DAY(C170)-WEEKDAY(C170-DAY(C170)-5,3)+7*2)</formula>
    </cfRule>
    <cfRule type="expression" dxfId="2142" priority="608">
      <formula>OR(C170=0,C170=C170-DAY(C170)-WEEKDAY(C170-DAY(C170)-5,3)+7*4)</formula>
    </cfRule>
  </conditionalFormatting>
  <conditionalFormatting sqref="AI17">
    <cfRule type="expression" dxfId="2141" priority="607">
      <formula>AI17="NG"</formula>
    </cfRule>
  </conditionalFormatting>
  <conditionalFormatting sqref="C190:AG193">
    <cfRule type="cellIs" dxfId="2140" priority="605" operator="equal">
      <formula>"雨"</formula>
    </cfRule>
    <cfRule type="cellIs" dxfId="2139" priority="606" operator="equal">
      <formula>"休"</formula>
    </cfRule>
  </conditionalFormatting>
  <conditionalFormatting sqref="C188:AG189">
    <cfRule type="cellIs" priority="604" operator="equal">
      <formula>"中止,夏休,冬休"</formula>
    </cfRule>
  </conditionalFormatting>
  <conditionalFormatting sqref="C186:AG186">
    <cfRule type="expression" dxfId="2138" priority="78">
      <formula>OR(C186=0,C186=C186-DAY(C186)-WEEKDAY(C186-DAY(C186)-5,3)+7*2)</formula>
    </cfRule>
    <cfRule type="expression" dxfId="2137" priority="603">
      <formula>OR(C186=0,C186=C186-DAY(C186)-WEEKDAY(C186-DAY(C186)-5,3)+7*4)</formula>
    </cfRule>
  </conditionalFormatting>
  <conditionalFormatting sqref="C206:AG209">
    <cfRule type="cellIs" dxfId="2136" priority="601" operator="equal">
      <formula>"雨"</formula>
    </cfRule>
    <cfRule type="cellIs" dxfId="2135" priority="602" operator="equal">
      <formula>"休"</formula>
    </cfRule>
  </conditionalFormatting>
  <conditionalFormatting sqref="C204:AG205">
    <cfRule type="cellIs" priority="600" operator="equal">
      <formula>"中止,夏休,冬休"</formula>
    </cfRule>
  </conditionalFormatting>
  <conditionalFormatting sqref="C202:AG202">
    <cfRule type="expression" dxfId="2134" priority="77">
      <formula>OR(C202=0,C202=C202-DAY(C202)-WEEKDAY(C202-DAY(C202)-5,3)+7*2)</formula>
    </cfRule>
    <cfRule type="expression" dxfId="2133" priority="599">
      <formula>OR(C202=0,C202=C202-DAY(C202)-WEEKDAY(C202-DAY(C202)-5,3)+7*4)</formula>
    </cfRule>
  </conditionalFormatting>
  <conditionalFormatting sqref="C222:AG225">
    <cfRule type="cellIs" dxfId="2132" priority="597" operator="equal">
      <formula>"雨"</formula>
    </cfRule>
    <cfRule type="cellIs" dxfId="2131" priority="598" operator="equal">
      <formula>"休"</formula>
    </cfRule>
  </conditionalFormatting>
  <conditionalFormatting sqref="C220:AG221">
    <cfRule type="cellIs" priority="596" operator="equal">
      <formula>"中止,夏休,冬休"</formula>
    </cfRule>
  </conditionalFormatting>
  <conditionalFormatting sqref="C218:AG218">
    <cfRule type="expression" dxfId="2130" priority="76">
      <formula>OR(C218=0,C218=C218-DAY(C218)-WEEKDAY(C218-DAY(C218)-5,3)+7*2)</formula>
    </cfRule>
    <cfRule type="expression" dxfId="2129" priority="595">
      <formula>OR(C218=0,C218=C218-DAY(C218)-WEEKDAY(C218-DAY(C218)-5,3)+7*4)</formula>
    </cfRule>
  </conditionalFormatting>
  <conditionalFormatting sqref="C238:AG241">
    <cfRule type="cellIs" dxfId="2128" priority="593" operator="equal">
      <formula>"雨"</formula>
    </cfRule>
    <cfRule type="cellIs" dxfId="2127" priority="594" operator="equal">
      <formula>"休"</formula>
    </cfRule>
  </conditionalFormatting>
  <conditionalFormatting sqref="C236:AG237">
    <cfRule type="cellIs" priority="592" operator="equal">
      <formula>"中止,夏休,冬休"</formula>
    </cfRule>
  </conditionalFormatting>
  <conditionalFormatting sqref="C234:AG234">
    <cfRule type="expression" dxfId="2126" priority="75">
      <formula>OR(C234=0,C234=C234-DAY(C234)-WEEKDAY(C234-DAY(C234)-5,3)+7*2)</formula>
    </cfRule>
    <cfRule type="expression" dxfId="2125" priority="591">
      <formula>OR(C234=0,C234=C234-DAY(C234)-WEEKDAY(C234-DAY(C234)-5,3)+7*4)</formula>
    </cfRule>
  </conditionalFormatting>
  <conditionalFormatting sqref="C254:AG257">
    <cfRule type="cellIs" dxfId="2124" priority="589" operator="equal">
      <formula>"雨"</formula>
    </cfRule>
    <cfRule type="cellIs" dxfId="2123" priority="590" operator="equal">
      <formula>"休"</formula>
    </cfRule>
  </conditionalFormatting>
  <conditionalFormatting sqref="C252:AG253">
    <cfRule type="cellIs" priority="588" operator="equal">
      <formula>"中止,夏休,冬休"</formula>
    </cfRule>
  </conditionalFormatting>
  <conditionalFormatting sqref="C250:AG250">
    <cfRule type="expression" dxfId="2122" priority="74">
      <formula>OR(C250=0,C250=C250-DAY(C250)-WEEKDAY(C250-DAY(C250)-5,3)+7*2)</formula>
    </cfRule>
    <cfRule type="expression" dxfId="2121" priority="587">
      <formula>OR(C250=0,C250=C250-DAY(C250)-WEEKDAY(C250-DAY(C250)-5,3)+7*4)</formula>
    </cfRule>
  </conditionalFormatting>
  <conditionalFormatting sqref="C270:AG273">
    <cfRule type="cellIs" dxfId="2120" priority="585" operator="equal">
      <formula>"雨"</formula>
    </cfRule>
    <cfRule type="cellIs" dxfId="2119" priority="586" operator="equal">
      <formula>"休"</formula>
    </cfRule>
  </conditionalFormatting>
  <conditionalFormatting sqref="C268:AG269">
    <cfRule type="cellIs" priority="584" operator="equal">
      <formula>"中止,夏休,冬休"</formula>
    </cfRule>
  </conditionalFormatting>
  <conditionalFormatting sqref="C266:AG266">
    <cfRule type="expression" dxfId="2118" priority="73">
      <formula>OR(C266=0,C266=C266-DAY(C266)-WEEKDAY(C266-DAY(C266)-5,3)+7*2)</formula>
    </cfRule>
    <cfRule type="expression" dxfId="2117" priority="583">
      <formula>OR(C266=0,C266=C266-DAY(C266)-WEEKDAY(C266-DAY(C266)-5,3)+7*4)</formula>
    </cfRule>
  </conditionalFormatting>
  <conditionalFormatting sqref="C286:AG289">
    <cfRule type="cellIs" dxfId="2116" priority="581" operator="equal">
      <formula>"雨"</formula>
    </cfRule>
    <cfRule type="cellIs" dxfId="2115" priority="582" operator="equal">
      <formula>"休"</formula>
    </cfRule>
  </conditionalFormatting>
  <conditionalFormatting sqref="C284:AG285">
    <cfRule type="cellIs" priority="580" operator="equal">
      <formula>"中止,夏休,冬休"</formula>
    </cfRule>
  </conditionalFormatting>
  <conditionalFormatting sqref="C282:AG282">
    <cfRule type="expression" dxfId="2114" priority="72">
      <formula>OR(C282=0,C282=C282-DAY(C282)-WEEKDAY(C282-DAY(C282)-5,3)+7*2)</formula>
    </cfRule>
    <cfRule type="expression" dxfId="2113" priority="579">
      <formula>OR(C282=0,C282=C282-DAY(C282)-WEEKDAY(C282-DAY(C282)-5,3)+7*4)</formula>
    </cfRule>
  </conditionalFormatting>
  <conditionalFormatting sqref="C302:AG305">
    <cfRule type="cellIs" dxfId="2112" priority="577" operator="equal">
      <formula>"雨"</formula>
    </cfRule>
    <cfRule type="cellIs" dxfId="2111" priority="578" operator="equal">
      <formula>"休"</formula>
    </cfRule>
  </conditionalFormatting>
  <conditionalFormatting sqref="C300:AG301">
    <cfRule type="cellIs" priority="576" operator="equal">
      <formula>"中止,夏休,冬休"</formula>
    </cfRule>
  </conditionalFormatting>
  <conditionalFormatting sqref="C298:AG298">
    <cfRule type="expression" dxfId="2110" priority="71">
      <formula>OR(C298=0,C298=C298-DAY(C298)-WEEKDAY(C298-DAY(C298)-5,3)+7*2)</formula>
    </cfRule>
    <cfRule type="expression" dxfId="2109" priority="575">
      <formula>OR(C298=0,C298=C298-DAY(C298)-WEEKDAY(C298-DAY(C298)-5,3)+7*4)</formula>
    </cfRule>
  </conditionalFormatting>
  <conditionalFormatting sqref="C318:AG321">
    <cfRule type="cellIs" dxfId="2108" priority="573" operator="equal">
      <formula>"雨"</formula>
    </cfRule>
    <cfRule type="cellIs" dxfId="2107" priority="574" operator="equal">
      <formula>"休"</formula>
    </cfRule>
  </conditionalFormatting>
  <conditionalFormatting sqref="C316:AG317">
    <cfRule type="cellIs" priority="572" operator="equal">
      <formula>"中止,夏休,冬休"</formula>
    </cfRule>
  </conditionalFormatting>
  <conditionalFormatting sqref="C314:AG314">
    <cfRule type="expression" dxfId="2106" priority="70">
      <formula>OR(C314=0,C314=C314-DAY(C314)-WEEKDAY(C314-DAY(C314)-5,3)+7*2)</formula>
    </cfRule>
    <cfRule type="expression" dxfId="2105" priority="571">
      <formula>OR(C314=0,C314=C314-DAY(C314)-WEEKDAY(C314-DAY(C314)-5,3)+7*4)</formula>
    </cfRule>
  </conditionalFormatting>
  <conditionalFormatting sqref="C334:AG337">
    <cfRule type="cellIs" dxfId="2104" priority="569" operator="equal">
      <formula>"雨"</formula>
    </cfRule>
    <cfRule type="cellIs" dxfId="2103" priority="570" operator="equal">
      <formula>"休"</formula>
    </cfRule>
  </conditionalFormatting>
  <conditionalFormatting sqref="C332:AG333">
    <cfRule type="cellIs" priority="568" operator="equal">
      <formula>"中止,夏休,冬休"</formula>
    </cfRule>
  </conditionalFormatting>
  <conditionalFormatting sqref="C330:AG330">
    <cfRule type="expression" dxfId="2102" priority="69">
      <formula>OR(C330=0,C330=C330-DAY(C330)-WEEKDAY(C330-DAY(C330)-5,3)+7*2)</formula>
    </cfRule>
    <cfRule type="expression" dxfId="2101" priority="567">
      <formula>OR(C330=0,C330=C330-DAY(C330)-WEEKDAY(C330-DAY(C330)-5,3)+7*4)</formula>
    </cfRule>
  </conditionalFormatting>
  <conditionalFormatting sqref="T142:T145">
    <cfRule type="cellIs" dxfId="2100" priority="332" operator="equal">
      <formula>"雨"</formula>
    </cfRule>
    <cfRule type="cellIs" dxfId="2099" priority="333" operator="equal">
      <formula>"休"</formula>
    </cfRule>
  </conditionalFormatting>
  <conditionalFormatting sqref="AF126:AF129">
    <cfRule type="cellIs" dxfId="2098" priority="565" operator="equal">
      <formula>"雨"</formula>
    </cfRule>
    <cfRule type="cellIs" dxfId="2097" priority="566" operator="equal">
      <formula>"休"</formula>
    </cfRule>
  </conditionalFormatting>
  <conditionalFormatting sqref="C142:C145">
    <cfRule type="cellIs" dxfId="2096" priority="563" operator="equal">
      <formula>"雨"</formula>
    </cfRule>
    <cfRule type="cellIs" dxfId="2095" priority="564" operator="equal">
      <formula>"休"</formula>
    </cfRule>
  </conditionalFormatting>
  <conditionalFormatting sqref="Q174:R177">
    <cfRule type="cellIs" dxfId="2094" priority="561" operator="equal">
      <formula>"雨"</formula>
    </cfRule>
    <cfRule type="cellIs" dxfId="2093" priority="562" operator="equal">
      <formula>"休"</formula>
    </cfRule>
  </conditionalFormatting>
  <conditionalFormatting sqref="J174:K177">
    <cfRule type="cellIs" dxfId="2092" priority="559" operator="equal">
      <formula>"雨"</formula>
    </cfRule>
    <cfRule type="cellIs" dxfId="2091" priority="560" operator="equal">
      <formula>"休"</formula>
    </cfRule>
  </conditionalFormatting>
  <conditionalFormatting sqref="C174:D177">
    <cfRule type="cellIs" dxfId="2090" priority="557" operator="equal">
      <formula>"雨"</formula>
    </cfRule>
    <cfRule type="cellIs" dxfId="2089" priority="558" operator="equal">
      <formula>"休"</formula>
    </cfRule>
  </conditionalFormatting>
  <conditionalFormatting sqref="X174:Y177">
    <cfRule type="cellIs" dxfId="2088" priority="555" operator="equal">
      <formula>"雨"</formula>
    </cfRule>
    <cfRule type="cellIs" dxfId="2087" priority="556" operator="equal">
      <formula>"休"</formula>
    </cfRule>
  </conditionalFormatting>
  <conditionalFormatting sqref="AI48">
    <cfRule type="cellIs" dxfId="2086" priority="554" operator="lessThan">
      <formula>0.285</formula>
    </cfRule>
  </conditionalFormatting>
  <conditionalFormatting sqref="AI64">
    <cfRule type="cellIs" dxfId="2085" priority="553" operator="lessThan">
      <formula>0.285</formula>
    </cfRule>
  </conditionalFormatting>
  <conditionalFormatting sqref="AI80">
    <cfRule type="cellIs" dxfId="2084" priority="552" operator="lessThan">
      <formula>0.285</formula>
    </cfRule>
  </conditionalFormatting>
  <conditionalFormatting sqref="AI96">
    <cfRule type="cellIs" dxfId="2083" priority="551" operator="lessThan">
      <formula>0.285</formula>
    </cfRule>
  </conditionalFormatting>
  <conditionalFormatting sqref="AI112">
    <cfRule type="cellIs" dxfId="2082" priority="550" operator="lessThan">
      <formula>0.285</formula>
    </cfRule>
  </conditionalFormatting>
  <conditionalFormatting sqref="AI128">
    <cfRule type="cellIs" dxfId="2081" priority="549" operator="lessThan">
      <formula>0.285</formula>
    </cfRule>
  </conditionalFormatting>
  <conditionalFormatting sqref="AI144">
    <cfRule type="cellIs" dxfId="2080" priority="548" operator="lessThan">
      <formula>0.285</formula>
    </cfRule>
  </conditionalFormatting>
  <conditionalFormatting sqref="AI160">
    <cfRule type="cellIs" dxfId="2079" priority="547" operator="lessThan">
      <formula>0.285</formula>
    </cfRule>
  </conditionalFormatting>
  <conditionalFormatting sqref="AI176">
    <cfRule type="cellIs" dxfId="2078" priority="546" operator="lessThan">
      <formula>0.285</formula>
    </cfRule>
  </conditionalFormatting>
  <conditionalFormatting sqref="AI192">
    <cfRule type="cellIs" dxfId="2077" priority="545" operator="lessThan">
      <formula>0.285</formula>
    </cfRule>
  </conditionalFormatting>
  <conditionalFormatting sqref="AI208">
    <cfRule type="cellIs" dxfId="2076" priority="544" operator="lessThan">
      <formula>0.285</formula>
    </cfRule>
  </conditionalFormatting>
  <conditionalFormatting sqref="AI224">
    <cfRule type="cellIs" dxfId="2075" priority="543" operator="lessThan">
      <formula>0.285</formula>
    </cfRule>
  </conditionalFormatting>
  <conditionalFormatting sqref="AI240">
    <cfRule type="cellIs" dxfId="2074" priority="542" operator="lessThan">
      <formula>0.285</formula>
    </cfRule>
  </conditionalFormatting>
  <conditionalFormatting sqref="AI256">
    <cfRule type="cellIs" dxfId="2073" priority="541" operator="lessThan">
      <formula>0.285</formula>
    </cfRule>
  </conditionalFormatting>
  <conditionalFormatting sqref="AI272">
    <cfRule type="cellIs" dxfId="2072" priority="540" operator="lessThan">
      <formula>0.285</formula>
    </cfRule>
  </conditionalFormatting>
  <conditionalFormatting sqref="AI288">
    <cfRule type="cellIs" dxfId="2071" priority="539" operator="lessThan">
      <formula>0.285</formula>
    </cfRule>
  </conditionalFormatting>
  <conditionalFormatting sqref="AI304">
    <cfRule type="cellIs" dxfId="2070" priority="538" operator="lessThan">
      <formula>0.285</formula>
    </cfRule>
  </conditionalFormatting>
  <conditionalFormatting sqref="AI320">
    <cfRule type="cellIs" dxfId="2069" priority="537" operator="lessThan">
      <formula>0.285</formula>
    </cfRule>
  </conditionalFormatting>
  <conditionalFormatting sqref="AI336">
    <cfRule type="cellIs" dxfId="2068" priority="536" operator="lessThan">
      <formula>0.285</formula>
    </cfRule>
  </conditionalFormatting>
  <conditionalFormatting sqref="E32:F33">
    <cfRule type="cellIs" dxfId="2067" priority="534" operator="equal">
      <formula>"雨"</formula>
    </cfRule>
    <cfRule type="cellIs" dxfId="2066" priority="535" operator="equal">
      <formula>"休"</formula>
    </cfRule>
  </conditionalFormatting>
  <conditionalFormatting sqref="F14:F17">
    <cfRule type="cellIs" dxfId="2065" priority="140" operator="equal">
      <formula>"雨"</formula>
    </cfRule>
    <cfRule type="cellIs" dxfId="2064" priority="141" operator="equal">
      <formula>"休"</formula>
    </cfRule>
  </conditionalFormatting>
  <conditionalFormatting sqref="M14:M17">
    <cfRule type="cellIs" dxfId="2063" priority="144" operator="equal">
      <formula>"雨"</formula>
    </cfRule>
    <cfRule type="cellIs" dxfId="2062" priority="145" operator="equal">
      <formula>"休"</formula>
    </cfRule>
  </conditionalFormatting>
  <conditionalFormatting sqref="J30:J33">
    <cfRule type="cellIs" dxfId="2061" priority="148" operator="equal">
      <formula>"雨"</formula>
    </cfRule>
    <cfRule type="cellIs" dxfId="2060" priority="149" operator="equal">
      <formula>"休"</formula>
    </cfRule>
  </conditionalFormatting>
  <conditionalFormatting sqref="Q30:Q33">
    <cfRule type="cellIs" dxfId="2059" priority="152" operator="equal">
      <formula>"雨"</formula>
    </cfRule>
    <cfRule type="cellIs" dxfId="2058" priority="153" operator="equal">
      <formula>"休"</formula>
    </cfRule>
  </conditionalFormatting>
  <conditionalFormatting sqref="X30:X33">
    <cfRule type="cellIs" dxfId="2057" priority="156" operator="equal">
      <formula>"雨"</formula>
    </cfRule>
    <cfRule type="cellIs" dxfId="2056" priority="157" operator="equal">
      <formula>"休"</formula>
    </cfRule>
  </conditionalFormatting>
  <conditionalFormatting sqref="AE30:AE33">
    <cfRule type="cellIs" dxfId="2055" priority="160" operator="equal">
      <formula>"雨"</formula>
    </cfRule>
    <cfRule type="cellIs" dxfId="2054" priority="161" operator="equal">
      <formula>"休"</formula>
    </cfRule>
  </conditionalFormatting>
  <conditionalFormatting sqref="H46:H49">
    <cfRule type="cellIs" dxfId="2053" priority="164" operator="equal">
      <formula>"雨"</formula>
    </cfRule>
    <cfRule type="cellIs" dxfId="2052" priority="165" operator="equal">
      <formula>"休"</formula>
    </cfRule>
  </conditionalFormatting>
  <conditionalFormatting sqref="E30:F31">
    <cfRule type="cellIs" dxfId="2051" priority="532" operator="equal">
      <formula>"雨"</formula>
    </cfRule>
    <cfRule type="cellIs" dxfId="2050" priority="533" operator="equal">
      <formula>"休"</formula>
    </cfRule>
  </conditionalFormatting>
  <conditionalFormatting sqref="N30:N33">
    <cfRule type="cellIs" dxfId="2049" priority="530" operator="equal">
      <formula>"雨"</formula>
    </cfRule>
    <cfRule type="cellIs" dxfId="2048" priority="531" operator="equal">
      <formula>"休"</formula>
    </cfRule>
  </conditionalFormatting>
  <conditionalFormatting sqref="L32:M33">
    <cfRule type="cellIs" dxfId="2047" priority="528" operator="equal">
      <formula>"雨"</formula>
    </cfRule>
    <cfRule type="cellIs" dxfId="2046" priority="529" operator="equal">
      <formula>"休"</formula>
    </cfRule>
  </conditionalFormatting>
  <conditionalFormatting sqref="L30:M31">
    <cfRule type="cellIs" dxfId="2045" priority="526" operator="equal">
      <formula>"雨"</formula>
    </cfRule>
    <cfRule type="cellIs" dxfId="2044" priority="527" operator="equal">
      <formula>"休"</formula>
    </cfRule>
  </conditionalFormatting>
  <conditionalFormatting sqref="T30:T33">
    <cfRule type="cellIs" dxfId="2043" priority="524" operator="equal">
      <formula>"雨"</formula>
    </cfRule>
    <cfRule type="cellIs" dxfId="2042" priority="525" operator="equal">
      <formula>"休"</formula>
    </cfRule>
  </conditionalFormatting>
  <conditionalFormatting sqref="S32:S33">
    <cfRule type="cellIs" dxfId="2041" priority="522" operator="equal">
      <formula>"雨"</formula>
    </cfRule>
    <cfRule type="cellIs" dxfId="2040" priority="523" operator="equal">
      <formula>"休"</formula>
    </cfRule>
  </conditionalFormatting>
  <conditionalFormatting sqref="S30:S31">
    <cfRule type="cellIs" dxfId="2039" priority="520" operator="equal">
      <formula>"雨"</formula>
    </cfRule>
    <cfRule type="cellIs" dxfId="2038" priority="521" operator="equal">
      <formula>"休"</formula>
    </cfRule>
  </conditionalFormatting>
  <conditionalFormatting sqref="AB30:AB33">
    <cfRule type="cellIs" dxfId="2037" priority="518" operator="equal">
      <formula>"雨"</formula>
    </cfRule>
    <cfRule type="cellIs" dxfId="2036" priority="519" operator="equal">
      <formula>"休"</formula>
    </cfRule>
  </conditionalFormatting>
  <conditionalFormatting sqref="Z32:AA33">
    <cfRule type="cellIs" dxfId="2035" priority="516" operator="equal">
      <formula>"雨"</formula>
    </cfRule>
    <cfRule type="cellIs" dxfId="2034" priority="517" operator="equal">
      <formula>"休"</formula>
    </cfRule>
  </conditionalFormatting>
  <conditionalFormatting sqref="Z30:AA31">
    <cfRule type="cellIs" dxfId="2033" priority="514" operator="equal">
      <formula>"雨"</formula>
    </cfRule>
    <cfRule type="cellIs" dxfId="2032" priority="515" operator="equal">
      <formula>"休"</formula>
    </cfRule>
  </conditionalFormatting>
  <conditionalFormatting sqref="K46:K49">
    <cfRule type="cellIs" dxfId="2031" priority="512" operator="equal">
      <formula>"雨"</formula>
    </cfRule>
    <cfRule type="cellIs" dxfId="2030" priority="513" operator="equal">
      <formula>"休"</formula>
    </cfRule>
  </conditionalFormatting>
  <conditionalFormatting sqref="J48:J49">
    <cfRule type="cellIs" dxfId="2029" priority="510" operator="equal">
      <formula>"雨"</formula>
    </cfRule>
    <cfRule type="cellIs" dxfId="2028" priority="511" operator="equal">
      <formula>"休"</formula>
    </cfRule>
  </conditionalFormatting>
  <conditionalFormatting sqref="J46:J47">
    <cfRule type="cellIs" dxfId="2027" priority="508" operator="equal">
      <formula>"雨"</formula>
    </cfRule>
    <cfRule type="cellIs" dxfId="2026" priority="509" operator="equal">
      <formula>"休"</formula>
    </cfRule>
  </conditionalFormatting>
  <conditionalFormatting sqref="R46:R49">
    <cfRule type="cellIs" dxfId="2025" priority="506" operator="equal">
      <formula>"雨"</formula>
    </cfRule>
    <cfRule type="cellIs" dxfId="2024" priority="507" operator="equal">
      <formula>"休"</formula>
    </cfRule>
  </conditionalFormatting>
  <conditionalFormatting sqref="Q48:Q49">
    <cfRule type="cellIs" dxfId="2023" priority="504" operator="equal">
      <formula>"雨"</formula>
    </cfRule>
    <cfRule type="cellIs" dxfId="2022" priority="505" operator="equal">
      <formula>"休"</formula>
    </cfRule>
  </conditionalFormatting>
  <conditionalFormatting sqref="Q46:Q47">
    <cfRule type="cellIs" dxfId="2021" priority="502" operator="equal">
      <formula>"雨"</formula>
    </cfRule>
    <cfRule type="cellIs" dxfId="2020" priority="503" operator="equal">
      <formula>"休"</formula>
    </cfRule>
  </conditionalFormatting>
  <conditionalFormatting sqref="Y46:Y49">
    <cfRule type="cellIs" dxfId="2019" priority="500" operator="equal">
      <formula>"雨"</formula>
    </cfRule>
    <cfRule type="cellIs" dxfId="2018" priority="501" operator="equal">
      <formula>"休"</formula>
    </cfRule>
  </conditionalFormatting>
  <conditionalFormatting sqref="X48:X49">
    <cfRule type="cellIs" dxfId="2017" priority="498" operator="equal">
      <formula>"雨"</formula>
    </cfRule>
    <cfRule type="cellIs" dxfId="2016" priority="499" operator="equal">
      <formula>"休"</formula>
    </cfRule>
  </conditionalFormatting>
  <conditionalFormatting sqref="X46:X47">
    <cfRule type="cellIs" dxfId="2015" priority="496" operator="equal">
      <formula>"雨"</formula>
    </cfRule>
    <cfRule type="cellIs" dxfId="2014" priority="497" operator="equal">
      <formula>"休"</formula>
    </cfRule>
  </conditionalFormatting>
  <conditionalFormatting sqref="AF46:AF49">
    <cfRule type="cellIs" dxfId="2013" priority="494" operator="equal">
      <formula>"雨"</formula>
    </cfRule>
    <cfRule type="cellIs" dxfId="2012" priority="495" operator="equal">
      <formula>"休"</formula>
    </cfRule>
  </conditionalFormatting>
  <conditionalFormatting sqref="AE48:AE49">
    <cfRule type="cellIs" dxfId="2011" priority="492" operator="equal">
      <formula>"雨"</formula>
    </cfRule>
    <cfRule type="cellIs" dxfId="2010" priority="493" operator="equal">
      <formula>"休"</formula>
    </cfRule>
  </conditionalFormatting>
  <conditionalFormatting sqref="AE46:AE47">
    <cfRule type="cellIs" dxfId="2009" priority="490" operator="equal">
      <formula>"雨"</formula>
    </cfRule>
    <cfRule type="cellIs" dxfId="2008" priority="491" operator="equal">
      <formula>"休"</formula>
    </cfRule>
  </conditionalFormatting>
  <conditionalFormatting sqref="H64:H65">
    <cfRule type="cellIs" dxfId="2007" priority="488" operator="equal">
      <formula>"雨"</formula>
    </cfRule>
    <cfRule type="cellIs" dxfId="2006" priority="489" operator="equal">
      <formula>"休"</formula>
    </cfRule>
  </conditionalFormatting>
  <conditionalFormatting sqref="H62:H63">
    <cfRule type="cellIs" dxfId="2005" priority="486" operator="equal">
      <formula>"雨"</formula>
    </cfRule>
    <cfRule type="cellIs" dxfId="2004" priority="487" operator="equal">
      <formula>"休"</formula>
    </cfRule>
  </conditionalFormatting>
  <conditionalFormatting sqref="O64:O65">
    <cfRule type="cellIs" dxfId="2003" priority="484" operator="equal">
      <formula>"雨"</formula>
    </cfRule>
    <cfRule type="cellIs" dxfId="2002" priority="485" operator="equal">
      <formula>"休"</formula>
    </cfRule>
  </conditionalFormatting>
  <conditionalFormatting sqref="O62:O63">
    <cfRule type="cellIs" dxfId="2001" priority="482" operator="equal">
      <formula>"雨"</formula>
    </cfRule>
    <cfRule type="cellIs" dxfId="2000" priority="483" operator="equal">
      <formula>"休"</formula>
    </cfRule>
  </conditionalFormatting>
  <conditionalFormatting sqref="AC64:AC65">
    <cfRule type="cellIs" dxfId="1999" priority="480" operator="equal">
      <formula>"雨"</formula>
    </cfRule>
    <cfRule type="cellIs" dxfId="1998" priority="481" operator="equal">
      <formula>"休"</formula>
    </cfRule>
  </conditionalFormatting>
  <conditionalFormatting sqref="AC62:AC63">
    <cfRule type="cellIs" dxfId="1997" priority="478" operator="equal">
      <formula>"雨"</formula>
    </cfRule>
    <cfRule type="cellIs" dxfId="1996" priority="479" operator="equal">
      <formula>"休"</formula>
    </cfRule>
  </conditionalFormatting>
  <conditionalFormatting sqref="V64:V65">
    <cfRule type="cellIs" dxfId="1995" priority="476" operator="equal">
      <formula>"雨"</formula>
    </cfRule>
    <cfRule type="cellIs" dxfId="1994" priority="477" operator="equal">
      <formula>"休"</formula>
    </cfRule>
  </conditionalFormatting>
  <conditionalFormatting sqref="V62:V63">
    <cfRule type="cellIs" dxfId="1993" priority="474" operator="equal">
      <formula>"雨"</formula>
    </cfRule>
    <cfRule type="cellIs" dxfId="1992" priority="475" operator="equal">
      <formula>"休"</formula>
    </cfRule>
  </conditionalFormatting>
  <conditionalFormatting sqref="F78:F81">
    <cfRule type="cellIs" dxfId="1991" priority="472" operator="equal">
      <formula>"雨"</formula>
    </cfRule>
    <cfRule type="cellIs" dxfId="1990" priority="473" operator="equal">
      <formula>"休"</formula>
    </cfRule>
  </conditionalFormatting>
  <conditionalFormatting sqref="E80:E81">
    <cfRule type="cellIs" dxfId="1989" priority="470" operator="equal">
      <formula>"雨"</formula>
    </cfRule>
    <cfRule type="cellIs" dxfId="1988" priority="471" operator="equal">
      <formula>"休"</formula>
    </cfRule>
  </conditionalFormatting>
  <conditionalFormatting sqref="E78:E79">
    <cfRule type="cellIs" dxfId="1987" priority="468" operator="equal">
      <formula>"雨"</formula>
    </cfRule>
    <cfRule type="cellIs" dxfId="1986" priority="469" operator="equal">
      <formula>"休"</formula>
    </cfRule>
  </conditionalFormatting>
  <conditionalFormatting sqref="T78:T81">
    <cfRule type="cellIs" dxfId="1985" priority="466" operator="equal">
      <formula>"雨"</formula>
    </cfRule>
    <cfRule type="cellIs" dxfId="1984" priority="467" operator="equal">
      <formula>"休"</formula>
    </cfRule>
  </conditionalFormatting>
  <conditionalFormatting sqref="S80:S81">
    <cfRule type="cellIs" dxfId="1983" priority="464" operator="equal">
      <formula>"雨"</formula>
    </cfRule>
    <cfRule type="cellIs" dxfId="1982" priority="465" operator="equal">
      <formula>"休"</formula>
    </cfRule>
  </conditionalFormatting>
  <conditionalFormatting sqref="S78:S79">
    <cfRule type="cellIs" dxfId="1981" priority="462" operator="equal">
      <formula>"雨"</formula>
    </cfRule>
    <cfRule type="cellIs" dxfId="1980" priority="463" operator="equal">
      <formula>"休"</formula>
    </cfRule>
  </conditionalFormatting>
  <conditionalFormatting sqref="M78:M81">
    <cfRule type="cellIs" dxfId="1979" priority="460" operator="equal">
      <formula>"雨"</formula>
    </cfRule>
    <cfRule type="cellIs" dxfId="1978" priority="461" operator="equal">
      <formula>"休"</formula>
    </cfRule>
  </conditionalFormatting>
  <conditionalFormatting sqref="L80:L81">
    <cfRule type="cellIs" dxfId="1977" priority="458" operator="equal">
      <formula>"雨"</formula>
    </cfRule>
    <cfRule type="cellIs" dxfId="1976" priority="459" operator="equal">
      <formula>"休"</formula>
    </cfRule>
  </conditionalFormatting>
  <conditionalFormatting sqref="L78:L79">
    <cfRule type="cellIs" dxfId="1975" priority="456" operator="equal">
      <formula>"雨"</formula>
    </cfRule>
    <cfRule type="cellIs" dxfId="1974" priority="457" operator="equal">
      <formula>"休"</formula>
    </cfRule>
  </conditionalFormatting>
  <conditionalFormatting sqref="AA78:AA81">
    <cfRule type="cellIs" dxfId="1973" priority="454" operator="equal">
      <formula>"雨"</formula>
    </cfRule>
    <cfRule type="cellIs" dxfId="1972" priority="455" operator="equal">
      <formula>"休"</formula>
    </cfRule>
  </conditionalFormatting>
  <conditionalFormatting sqref="Z80:Z81">
    <cfRule type="cellIs" dxfId="1971" priority="452" operator="equal">
      <formula>"雨"</formula>
    </cfRule>
    <cfRule type="cellIs" dxfId="1970" priority="453" operator="equal">
      <formula>"休"</formula>
    </cfRule>
  </conditionalFormatting>
  <conditionalFormatting sqref="Z78:Z79">
    <cfRule type="cellIs" dxfId="1969" priority="450" operator="equal">
      <formula>"雨"</formula>
    </cfRule>
    <cfRule type="cellIs" dxfId="1968" priority="451" operator="equal">
      <formula>"休"</formula>
    </cfRule>
  </conditionalFormatting>
  <conditionalFormatting sqref="J94:J97">
    <cfRule type="cellIs" dxfId="1967" priority="448" operator="equal">
      <formula>"雨"</formula>
    </cfRule>
    <cfRule type="cellIs" dxfId="1966" priority="449" operator="equal">
      <formula>"休"</formula>
    </cfRule>
  </conditionalFormatting>
  <conditionalFormatting sqref="I96:I97">
    <cfRule type="cellIs" dxfId="1965" priority="446" operator="equal">
      <formula>"雨"</formula>
    </cfRule>
    <cfRule type="cellIs" dxfId="1964" priority="447" operator="equal">
      <formula>"休"</formula>
    </cfRule>
  </conditionalFormatting>
  <conditionalFormatting sqref="I94:I95">
    <cfRule type="cellIs" dxfId="1963" priority="444" operator="equal">
      <formula>"雨"</formula>
    </cfRule>
    <cfRule type="cellIs" dxfId="1962" priority="445" operator="equal">
      <formula>"休"</formula>
    </cfRule>
  </conditionalFormatting>
  <conditionalFormatting sqref="Q94:Q97">
    <cfRule type="cellIs" dxfId="1961" priority="442" operator="equal">
      <formula>"雨"</formula>
    </cfRule>
    <cfRule type="cellIs" dxfId="1960" priority="443" operator="equal">
      <formula>"休"</formula>
    </cfRule>
  </conditionalFormatting>
  <conditionalFormatting sqref="P96:P97">
    <cfRule type="cellIs" dxfId="1959" priority="440" operator="equal">
      <formula>"雨"</formula>
    </cfRule>
    <cfRule type="cellIs" dxfId="1958" priority="441" operator="equal">
      <formula>"休"</formula>
    </cfRule>
  </conditionalFormatting>
  <conditionalFormatting sqref="P94:P95">
    <cfRule type="cellIs" dxfId="1957" priority="438" operator="equal">
      <formula>"雨"</formula>
    </cfRule>
    <cfRule type="cellIs" dxfId="1956" priority="439" operator="equal">
      <formula>"休"</formula>
    </cfRule>
  </conditionalFormatting>
  <conditionalFormatting sqref="X94:X97">
    <cfRule type="cellIs" dxfId="1955" priority="436" operator="equal">
      <formula>"雨"</formula>
    </cfRule>
    <cfRule type="cellIs" dxfId="1954" priority="437" operator="equal">
      <formula>"休"</formula>
    </cfRule>
  </conditionalFormatting>
  <conditionalFormatting sqref="W96:W97">
    <cfRule type="cellIs" dxfId="1953" priority="434" operator="equal">
      <formula>"雨"</formula>
    </cfRule>
    <cfRule type="cellIs" dxfId="1952" priority="435" operator="equal">
      <formula>"休"</formula>
    </cfRule>
  </conditionalFormatting>
  <conditionalFormatting sqref="W94:W95">
    <cfRule type="cellIs" dxfId="1951" priority="432" operator="equal">
      <formula>"雨"</formula>
    </cfRule>
    <cfRule type="cellIs" dxfId="1950" priority="433" operator="equal">
      <formula>"休"</formula>
    </cfRule>
  </conditionalFormatting>
  <conditionalFormatting sqref="AE94:AE97">
    <cfRule type="cellIs" dxfId="1949" priority="430" operator="equal">
      <formula>"雨"</formula>
    </cfRule>
    <cfRule type="cellIs" dxfId="1948" priority="431" operator="equal">
      <formula>"休"</formula>
    </cfRule>
  </conditionalFormatting>
  <conditionalFormatting sqref="AD96:AD97">
    <cfRule type="cellIs" dxfId="1947" priority="428" operator="equal">
      <formula>"雨"</formula>
    </cfRule>
    <cfRule type="cellIs" dxfId="1946" priority="429" operator="equal">
      <formula>"休"</formula>
    </cfRule>
  </conditionalFormatting>
  <conditionalFormatting sqref="AD94:AD95">
    <cfRule type="cellIs" dxfId="1945" priority="426" operator="equal">
      <formula>"雨"</formula>
    </cfRule>
    <cfRule type="cellIs" dxfId="1944" priority="427" operator="equal">
      <formula>"休"</formula>
    </cfRule>
  </conditionalFormatting>
  <conditionalFormatting sqref="H110:H113">
    <cfRule type="cellIs" dxfId="1943" priority="424" operator="equal">
      <formula>"雨"</formula>
    </cfRule>
    <cfRule type="cellIs" dxfId="1942" priority="425" operator="equal">
      <formula>"休"</formula>
    </cfRule>
  </conditionalFormatting>
  <conditionalFormatting sqref="G112:G113">
    <cfRule type="cellIs" dxfId="1941" priority="422" operator="equal">
      <formula>"雨"</formula>
    </cfRule>
    <cfRule type="cellIs" dxfId="1940" priority="423" operator="equal">
      <formula>"休"</formula>
    </cfRule>
  </conditionalFormatting>
  <conditionalFormatting sqref="G110:G111">
    <cfRule type="cellIs" dxfId="1939" priority="420" operator="equal">
      <formula>"雨"</formula>
    </cfRule>
    <cfRule type="cellIs" dxfId="1938" priority="421" operator="equal">
      <formula>"休"</formula>
    </cfRule>
  </conditionalFormatting>
  <conditionalFormatting sqref="O110:O113">
    <cfRule type="cellIs" dxfId="1937" priority="418" operator="equal">
      <formula>"雨"</formula>
    </cfRule>
    <cfRule type="cellIs" dxfId="1936" priority="419" operator="equal">
      <formula>"休"</formula>
    </cfRule>
  </conditionalFormatting>
  <conditionalFormatting sqref="N112:N113">
    <cfRule type="cellIs" dxfId="1935" priority="416" operator="equal">
      <formula>"雨"</formula>
    </cfRule>
    <cfRule type="cellIs" dxfId="1934" priority="417" operator="equal">
      <formula>"休"</formula>
    </cfRule>
  </conditionalFormatting>
  <conditionalFormatting sqref="N110:N111">
    <cfRule type="cellIs" dxfId="1933" priority="414" operator="equal">
      <formula>"雨"</formula>
    </cfRule>
    <cfRule type="cellIs" dxfId="1932" priority="415" operator="equal">
      <formula>"休"</formula>
    </cfRule>
  </conditionalFormatting>
  <conditionalFormatting sqref="V110:V113">
    <cfRule type="cellIs" dxfId="1931" priority="412" operator="equal">
      <formula>"雨"</formula>
    </cfRule>
    <cfRule type="cellIs" dxfId="1930" priority="413" operator="equal">
      <formula>"休"</formula>
    </cfRule>
  </conditionalFormatting>
  <conditionalFormatting sqref="U112:U113">
    <cfRule type="cellIs" dxfId="1929" priority="410" operator="equal">
      <formula>"雨"</formula>
    </cfRule>
    <cfRule type="cellIs" dxfId="1928" priority="411" operator="equal">
      <formula>"休"</formula>
    </cfRule>
  </conditionalFormatting>
  <conditionalFormatting sqref="U110:U111">
    <cfRule type="cellIs" dxfId="1927" priority="408" operator="equal">
      <formula>"雨"</formula>
    </cfRule>
    <cfRule type="cellIs" dxfId="1926" priority="409" operator="equal">
      <formula>"休"</formula>
    </cfRule>
  </conditionalFormatting>
  <conditionalFormatting sqref="AC110:AC113">
    <cfRule type="cellIs" dxfId="1925" priority="406" operator="equal">
      <formula>"雨"</formula>
    </cfRule>
    <cfRule type="cellIs" dxfId="1924" priority="407" operator="equal">
      <formula>"休"</formula>
    </cfRule>
  </conditionalFormatting>
  <conditionalFormatting sqref="AB112:AB113">
    <cfRule type="cellIs" dxfId="1923" priority="404" operator="equal">
      <formula>"雨"</formula>
    </cfRule>
    <cfRule type="cellIs" dxfId="1922" priority="405" operator="equal">
      <formula>"休"</formula>
    </cfRule>
  </conditionalFormatting>
  <conditionalFormatting sqref="AB110:AB111">
    <cfRule type="cellIs" dxfId="1921" priority="402" operator="equal">
      <formula>"雨"</formula>
    </cfRule>
    <cfRule type="cellIs" dxfId="1920" priority="403" operator="equal">
      <formula>"休"</formula>
    </cfRule>
  </conditionalFormatting>
  <conditionalFormatting sqref="E126:E129">
    <cfRule type="cellIs" dxfId="1919" priority="400" operator="equal">
      <formula>"雨"</formula>
    </cfRule>
    <cfRule type="cellIs" dxfId="1918" priority="401" operator="equal">
      <formula>"休"</formula>
    </cfRule>
  </conditionalFormatting>
  <conditionalFormatting sqref="D128:D129">
    <cfRule type="cellIs" dxfId="1917" priority="398" operator="equal">
      <formula>"雨"</formula>
    </cfRule>
    <cfRule type="cellIs" dxfId="1916" priority="399" operator="equal">
      <formula>"休"</formula>
    </cfRule>
  </conditionalFormatting>
  <conditionalFormatting sqref="D126:D127">
    <cfRule type="cellIs" dxfId="1915" priority="396" operator="equal">
      <formula>"雨"</formula>
    </cfRule>
    <cfRule type="cellIs" dxfId="1914" priority="397" operator="equal">
      <formula>"休"</formula>
    </cfRule>
  </conditionalFormatting>
  <conditionalFormatting sqref="L126:L129">
    <cfRule type="cellIs" dxfId="1913" priority="394" operator="equal">
      <formula>"雨"</formula>
    </cfRule>
    <cfRule type="cellIs" dxfId="1912" priority="395" operator="equal">
      <formula>"休"</formula>
    </cfRule>
  </conditionalFormatting>
  <conditionalFormatting sqref="K128:K129">
    <cfRule type="cellIs" dxfId="1911" priority="392" operator="equal">
      <formula>"雨"</formula>
    </cfRule>
    <cfRule type="cellIs" dxfId="1910" priority="393" operator="equal">
      <formula>"休"</formula>
    </cfRule>
  </conditionalFormatting>
  <conditionalFormatting sqref="K126:K127">
    <cfRule type="cellIs" dxfId="1909" priority="390" operator="equal">
      <formula>"雨"</formula>
    </cfRule>
    <cfRule type="cellIs" dxfId="1908" priority="391" operator="equal">
      <formula>"休"</formula>
    </cfRule>
  </conditionalFormatting>
  <conditionalFormatting sqref="S126:S129">
    <cfRule type="cellIs" dxfId="1907" priority="388" operator="equal">
      <formula>"雨"</formula>
    </cfRule>
    <cfRule type="cellIs" dxfId="1906" priority="389" operator="equal">
      <formula>"休"</formula>
    </cfRule>
  </conditionalFormatting>
  <conditionalFormatting sqref="R128:R129">
    <cfRule type="cellIs" dxfId="1905" priority="386" operator="equal">
      <formula>"雨"</formula>
    </cfRule>
    <cfRule type="cellIs" dxfId="1904" priority="387" operator="equal">
      <formula>"休"</formula>
    </cfRule>
  </conditionalFormatting>
  <conditionalFormatting sqref="R126:R127">
    <cfRule type="cellIs" dxfId="1903" priority="384" operator="equal">
      <formula>"雨"</formula>
    </cfRule>
    <cfRule type="cellIs" dxfId="1902" priority="385" operator="equal">
      <formula>"休"</formula>
    </cfRule>
  </conditionalFormatting>
  <conditionalFormatting sqref="Z126:Z129">
    <cfRule type="cellIs" dxfId="1901" priority="382" operator="equal">
      <formula>"雨"</formula>
    </cfRule>
    <cfRule type="cellIs" dxfId="1900" priority="383" operator="equal">
      <formula>"休"</formula>
    </cfRule>
  </conditionalFormatting>
  <conditionalFormatting sqref="Y128:Y129">
    <cfRule type="cellIs" dxfId="1899" priority="380" operator="equal">
      <formula>"雨"</formula>
    </cfRule>
    <cfRule type="cellIs" dxfId="1898" priority="381" operator="equal">
      <formula>"休"</formula>
    </cfRule>
  </conditionalFormatting>
  <conditionalFormatting sqref="Y126:Y127">
    <cfRule type="cellIs" dxfId="1897" priority="378" operator="equal">
      <formula>"雨"</formula>
    </cfRule>
    <cfRule type="cellIs" dxfId="1896" priority="379" operator="equal">
      <formula>"休"</formula>
    </cfRule>
  </conditionalFormatting>
  <conditionalFormatting sqref="I144:I145">
    <cfRule type="cellIs" dxfId="1895" priority="376" operator="equal">
      <formula>"雨"</formula>
    </cfRule>
    <cfRule type="cellIs" dxfId="1894" priority="377" operator="equal">
      <formula>"休"</formula>
    </cfRule>
  </conditionalFormatting>
  <conditionalFormatting sqref="I142:I143">
    <cfRule type="cellIs" dxfId="1893" priority="374" operator="equal">
      <formula>"雨"</formula>
    </cfRule>
    <cfRule type="cellIs" dxfId="1892" priority="375" operator="equal">
      <formula>"休"</formula>
    </cfRule>
  </conditionalFormatting>
  <conditionalFormatting sqref="P144:P145">
    <cfRule type="cellIs" dxfId="1891" priority="372" operator="equal">
      <formula>"雨"</formula>
    </cfRule>
    <cfRule type="cellIs" dxfId="1890" priority="373" operator="equal">
      <formula>"休"</formula>
    </cfRule>
  </conditionalFormatting>
  <conditionalFormatting sqref="P142:P143">
    <cfRule type="cellIs" dxfId="1889" priority="370" operator="equal">
      <formula>"雨"</formula>
    </cfRule>
    <cfRule type="cellIs" dxfId="1888" priority="371" operator="equal">
      <formula>"休"</formula>
    </cfRule>
  </conditionalFormatting>
  <conditionalFormatting sqref="W144:W145">
    <cfRule type="cellIs" dxfId="1887" priority="368" operator="equal">
      <formula>"雨"</formula>
    </cfRule>
    <cfRule type="cellIs" dxfId="1886" priority="369" operator="equal">
      <formula>"休"</formula>
    </cfRule>
  </conditionalFormatting>
  <conditionalFormatting sqref="W142:W143">
    <cfRule type="cellIs" dxfId="1885" priority="366" operator="equal">
      <formula>"雨"</formula>
    </cfRule>
    <cfRule type="cellIs" dxfId="1884" priority="367" operator="equal">
      <formula>"休"</formula>
    </cfRule>
  </conditionalFormatting>
  <conditionalFormatting sqref="AE142:AE145">
    <cfRule type="cellIs" dxfId="1883" priority="364" operator="equal">
      <formula>"雨"</formula>
    </cfRule>
    <cfRule type="cellIs" dxfId="1882" priority="365" operator="equal">
      <formula>"休"</formula>
    </cfRule>
  </conditionalFormatting>
  <conditionalFormatting sqref="AD144:AD145">
    <cfRule type="cellIs" dxfId="1881" priority="362" operator="equal">
      <formula>"雨"</formula>
    </cfRule>
    <cfRule type="cellIs" dxfId="1880" priority="363" operator="equal">
      <formula>"休"</formula>
    </cfRule>
  </conditionalFormatting>
  <conditionalFormatting sqref="AD142:AD143">
    <cfRule type="cellIs" dxfId="1879" priority="360" operator="equal">
      <formula>"雨"</formula>
    </cfRule>
    <cfRule type="cellIs" dxfId="1878" priority="361" operator="equal">
      <formula>"休"</formula>
    </cfRule>
  </conditionalFormatting>
  <conditionalFormatting sqref="G158:G161">
    <cfRule type="cellIs" dxfId="1877" priority="358" operator="equal">
      <formula>"雨"</formula>
    </cfRule>
    <cfRule type="cellIs" dxfId="1876" priority="359" operator="equal">
      <formula>"休"</formula>
    </cfRule>
  </conditionalFormatting>
  <conditionalFormatting sqref="F160:F161">
    <cfRule type="cellIs" dxfId="1875" priority="356" operator="equal">
      <formula>"雨"</formula>
    </cfRule>
    <cfRule type="cellIs" dxfId="1874" priority="357" operator="equal">
      <formula>"休"</formula>
    </cfRule>
  </conditionalFormatting>
  <conditionalFormatting sqref="F158:F159">
    <cfRule type="cellIs" dxfId="1873" priority="354" operator="equal">
      <formula>"雨"</formula>
    </cfRule>
    <cfRule type="cellIs" dxfId="1872" priority="355" operator="equal">
      <formula>"休"</formula>
    </cfRule>
  </conditionalFormatting>
  <conditionalFormatting sqref="N158:N161">
    <cfRule type="cellIs" dxfId="1871" priority="352" operator="equal">
      <formula>"雨"</formula>
    </cfRule>
    <cfRule type="cellIs" dxfId="1870" priority="353" operator="equal">
      <formula>"休"</formula>
    </cfRule>
  </conditionalFormatting>
  <conditionalFormatting sqref="M160:M161">
    <cfRule type="cellIs" dxfId="1869" priority="350" operator="equal">
      <formula>"雨"</formula>
    </cfRule>
    <cfRule type="cellIs" dxfId="1868" priority="351" operator="equal">
      <formula>"休"</formula>
    </cfRule>
  </conditionalFormatting>
  <conditionalFormatting sqref="M158:M159">
    <cfRule type="cellIs" dxfId="1867" priority="348" operator="equal">
      <formula>"雨"</formula>
    </cfRule>
    <cfRule type="cellIs" dxfId="1866" priority="349" operator="equal">
      <formula>"休"</formula>
    </cfRule>
  </conditionalFormatting>
  <conditionalFormatting sqref="U158:U161">
    <cfRule type="cellIs" dxfId="1865" priority="346" operator="equal">
      <formula>"雨"</formula>
    </cfRule>
    <cfRule type="cellIs" dxfId="1864" priority="347" operator="equal">
      <formula>"休"</formula>
    </cfRule>
  </conditionalFormatting>
  <conditionalFormatting sqref="T160:T161">
    <cfRule type="cellIs" dxfId="1863" priority="344" operator="equal">
      <formula>"雨"</formula>
    </cfRule>
    <cfRule type="cellIs" dxfId="1862" priority="345" operator="equal">
      <formula>"休"</formula>
    </cfRule>
  </conditionalFormatting>
  <conditionalFormatting sqref="T158:T159">
    <cfRule type="cellIs" dxfId="1861" priority="342" operator="equal">
      <formula>"雨"</formula>
    </cfRule>
    <cfRule type="cellIs" dxfId="1860" priority="343" operator="equal">
      <formula>"休"</formula>
    </cfRule>
  </conditionalFormatting>
  <conditionalFormatting sqref="AB158:AB161">
    <cfRule type="cellIs" dxfId="1859" priority="340" operator="equal">
      <formula>"雨"</formula>
    </cfRule>
    <cfRule type="cellIs" dxfId="1858" priority="341" operator="equal">
      <formula>"休"</formula>
    </cfRule>
  </conditionalFormatting>
  <conditionalFormatting sqref="AA160:AA161">
    <cfRule type="cellIs" dxfId="1857" priority="338" operator="equal">
      <formula>"雨"</formula>
    </cfRule>
    <cfRule type="cellIs" dxfId="1856" priority="339" operator="equal">
      <formula>"休"</formula>
    </cfRule>
  </conditionalFormatting>
  <conditionalFormatting sqref="AA158:AA159">
    <cfRule type="cellIs" dxfId="1855" priority="336" operator="equal">
      <formula>"雨"</formula>
    </cfRule>
    <cfRule type="cellIs" dxfId="1854" priority="337" operator="equal">
      <formula>"休"</formula>
    </cfRule>
  </conditionalFormatting>
  <conditionalFormatting sqref="AB142:AB145">
    <cfRule type="cellIs" dxfId="1853" priority="330" operator="equal">
      <formula>"雨"</formula>
    </cfRule>
    <cfRule type="cellIs" dxfId="1852" priority="331" operator="equal">
      <formula>"休"</formula>
    </cfRule>
  </conditionalFormatting>
  <conditionalFormatting sqref="AA142:AA145">
    <cfRule type="cellIs" dxfId="1851" priority="328" operator="equal">
      <formula>"雨"</formula>
    </cfRule>
    <cfRule type="cellIs" dxfId="1850" priority="329" operator="equal">
      <formula>"休"</formula>
    </cfRule>
  </conditionalFormatting>
  <conditionalFormatting sqref="H30:H33">
    <cfRule type="cellIs" dxfId="1849" priority="326" operator="equal">
      <formula>"雨"</formula>
    </cfRule>
    <cfRule type="cellIs" dxfId="1848" priority="327" operator="equal">
      <formula>"休"</formula>
    </cfRule>
  </conditionalFormatting>
  <conditionalFormatting sqref="O30:O33">
    <cfRule type="cellIs" dxfId="1847" priority="324" operator="equal">
      <formula>"雨"</formula>
    </cfRule>
    <cfRule type="cellIs" dxfId="1846" priority="325" operator="equal">
      <formula>"休"</formula>
    </cfRule>
  </conditionalFormatting>
  <conditionalFormatting sqref="I62:J65">
    <cfRule type="cellIs" dxfId="1845" priority="310" operator="equal">
      <formula>"雨"</formula>
    </cfRule>
    <cfRule type="cellIs" dxfId="1844" priority="311" operator="equal">
      <formula>"休"</formula>
    </cfRule>
  </conditionalFormatting>
  <conditionalFormatting sqref="P62:Q65">
    <cfRule type="cellIs" dxfId="1843" priority="308" operator="equal">
      <formula>"雨"</formula>
    </cfRule>
    <cfRule type="cellIs" dxfId="1842" priority="309" operator="equal">
      <formula>"休"</formula>
    </cfRule>
  </conditionalFormatting>
  <conditionalFormatting sqref="G78:G81">
    <cfRule type="cellIs" dxfId="1841" priority="302" operator="equal">
      <formula>"雨"</formula>
    </cfRule>
    <cfRule type="cellIs" dxfId="1840" priority="303" operator="equal">
      <formula>"休"</formula>
    </cfRule>
  </conditionalFormatting>
  <conditionalFormatting sqref="N78:N81">
    <cfRule type="cellIs" dxfId="1839" priority="300" operator="equal">
      <formula>"雨"</formula>
    </cfRule>
    <cfRule type="cellIs" dxfId="1838" priority="301" operator="equal">
      <formula>"休"</formula>
    </cfRule>
  </conditionalFormatting>
  <conditionalFormatting sqref="W62:X65">
    <cfRule type="cellIs" dxfId="1837" priority="306" operator="equal">
      <formula>"雨"</formula>
    </cfRule>
    <cfRule type="cellIs" dxfId="1836" priority="307" operator="equal">
      <formula>"休"</formula>
    </cfRule>
  </conditionalFormatting>
  <conditionalFormatting sqref="AD62:AE65">
    <cfRule type="cellIs" dxfId="1835" priority="304" operator="equal">
      <formula>"雨"</formula>
    </cfRule>
    <cfRule type="cellIs" dxfId="1834" priority="305" operator="equal">
      <formula>"休"</formula>
    </cfRule>
  </conditionalFormatting>
  <conditionalFormatting sqref="R94:S97">
    <cfRule type="cellIs" dxfId="1833" priority="290" operator="equal">
      <formula>"雨"</formula>
    </cfRule>
    <cfRule type="cellIs" dxfId="1832" priority="291" operator="equal">
      <formula>"休"</formula>
    </cfRule>
  </conditionalFormatting>
  <conditionalFormatting sqref="Y94:Z97">
    <cfRule type="cellIs" dxfId="1831" priority="288" operator="equal">
      <formula>"雨"</formula>
    </cfRule>
    <cfRule type="cellIs" dxfId="1830" priority="289" operator="equal">
      <formula>"休"</formula>
    </cfRule>
  </conditionalFormatting>
  <conditionalFormatting sqref="W110:W113">
    <cfRule type="cellIs" dxfId="1829" priority="282" operator="equal">
      <formula>"雨"</formula>
    </cfRule>
    <cfRule type="cellIs" dxfId="1828" priority="283" operator="equal">
      <formula>"休"</formula>
    </cfRule>
  </conditionalFormatting>
  <conditionalFormatting sqref="AD110:AD113">
    <cfRule type="cellIs" dxfId="1827" priority="280" operator="equal">
      <formula>"雨"</formula>
    </cfRule>
    <cfRule type="cellIs" dxfId="1826" priority="281" operator="equal">
      <formula>"休"</formula>
    </cfRule>
  </conditionalFormatting>
  <conditionalFormatting sqref="T126:U129">
    <cfRule type="cellIs" dxfId="1825" priority="274" operator="equal">
      <formula>"雨"</formula>
    </cfRule>
    <cfRule type="cellIs" dxfId="1824" priority="275" operator="equal">
      <formula>"休"</formula>
    </cfRule>
  </conditionalFormatting>
  <conditionalFormatting sqref="AA126:AB129">
    <cfRule type="cellIs" dxfId="1823" priority="272" operator="equal">
      <formula>"雨"</formula>
    </cfRule>
    <cfRule type="cellIs" dxfId="1822" priority="273" operator="equal">
      <formula>"休"</formula>
    </cfRule>
  </conditionalFormatting>
  <conditionalFormatting sqref="X142:Y145">
    <cfRule type="cellIs" dxfId="1821" priority="266" operator="equal">
      <formula>"雨"</formula>
    </cfRule>
    <cfRule type="cellIs" dxfId="1820" priority="267" operator="equal">
      <formula>"休"</formula>
    </cfRule>
  </conditionalFormatting>
  <conditionalFormatting sqref="N142:N145">
    <cfRule type="cellIs" dxfId="1819" priority="264" operator="equal">
      <formula>"雨"</formula>
    </cfRule>
    <cfRule type="cellIs" dxfId="1818" priority="265" operator="equal">
      <formula>"休"</formula>
    </cfRule>
  </conditionalFormatting>
  <conditionalFormatting sqref="P126:P129">
    <cfRule type="cellIs" dxfId="1817" priority="246" operator="equal">
      <formula>"雨"</formula>
    </cfRule>
    <cfRule type="cellIs" dxfId="1816" priority="247" operator="equal">
      <formula>"休"</formula>
    </cfRule>
  </conditionalFormatting>
  <conditionalFormatting sqref="J126:J129">
    <cfRule type="cellIs" dxfId="1815" priority="244" operator="equal">
      <formula>"雨"</formula>
    </cfRule>
    <cfRule type="cellIs" dxfId="1814" priority="245" operator="equal">
      <formula>"休"</formula>
    </cfRule>
  </conditionalFormatting>
  <conditionalFormatting sqref="Y110:Y113">
    <cfRule type="cellIs" dxfId="1813" priority="226" operator="equal">
      <formula>"雨"</formula>
    </cfRule>
    <cfRule type="cellIs" dxfId="1812" priority="227" operator="equal">
      <formula>"休"</formula>
    </cfRule>
  </conditionalFormatting>
  <conditionalFormatting sqref="AC94:AC97">
    <cfRule type="cellIs" dxfId="1811" priority="224" operator="equal">
      <formula>"雨"</formula>
    </cfRule>
    <cfRule type="cellIs" dxfId="1810" priority="225" operator="equal">
      <formula>"休"</formula>
    </cfRule>
  </conditionalFormatting>
  <conditionalFormatting sqref="U94:U97">
    <cfRule type="cellIs" dxfId="1809" priority="218" operator="equal">
      <formula>"雨"</formula>
    </cfRule>
    <cfRule type="cellIs" dxfId="1808" priority="219" operator="equal">
      <formula>"休"</formula>
    </cfRule>
  </conditionalFormatting>
  <conditionalFormatting sqref="O94:O97">
    <cfRule type="cellIs" dxfId="1807" priority="216" operator="equal">
      <formula>"雨"</formula>
    </cfRule>
    <cfRule type="cellIs" dxfId="1806" priority="217" operator="equal">
      <formula>"休"</formula>
    </cfRule>
  </conditionalFormatting>
  <conditionalFormatting sqref="G94:G97">
    <cfRule type="cellIs" dxfId="1805" priority="210" operator="equal">
      <formula>"雨"</formula>
    </cfRule>
    <cfRule type="cellIs" dxfId="1804" priority="211" operator="equal">
      <formula>"休"</formula>
    </cfRule>
  </conditionalFormatting>
  <conditionalFormatting sqref="AE78:AE81">
    <cfRule type="cellIs" dxfId="1803" priority="208" operator="equal">
      <formula>"雨"</formula>
    </cfRule>
    <cfRule type="cellIs" dxfId="1802" priority="209" operator="equal">
      <formula>"休"</formula>
    </cfRule>
  </conditionalFormatting>
  <conditionalFormatting sqref="W78:W81">
    <cfRule type="cellIs" dxfId="1801" priority="202" operator="equal">
      <formula>"雨"</formula>
    </cfRule>
    <cfRule type="cellIs" dxfId="1800" priority="203" operator="equal">
      <formula>"休"</formula>
    </cfRule>
  </conditionalFormatting>
  <conditionalFormatting sqref="Q78:Q81">
    <cfRule type="cellIs" dxfId="1799" priority="200" operator="equal">
      <formula>"雨"</formula>
    </cfRule>
    <cfRule type="cellIs" dxfId="1798" priority="201" operator="equal">
      <formula>"休"</formula>
    </cfRule>
  </conditionalFormatting>
  <conditionalFormatting sqref="I78:I81">
    <cfRule type="cellIs" dxfId="1797" priority="194" operator="equal">
      <formula>"雨"</formula>
    </cfRule>
    <cfRule type="cellIs" dxfId="1796" priority="195" operator="equal">
      <formula>"休"</formula>
    </cfRule>
  </conditionalFormatting>
  <conditionalFormatting sqref="AA62:AA65">
    <cfRule type="cellIs" dxfId="1795" priority="192" operator="equal">
      <formula>"雨"</formula>
    </cfRule>
    <cfRule type="cellIs" dxfId="1794" priority="193" operator="equal">
      <formula>"休"</formula>
    </cfRule>
  </conditionalFormatting>
  <conditionalFormatting sqref="S62:S65">
    <cfRule type="cellIs" dxfId="1793" priority="186" operator="equal">
      <formula>"雨"</formula>
    </cfRule>
    <cfRule type="cellIs" dxfId="1792" priority="187" operator="equal">
      <formula>"休"</formula>
    </cfRule>
  </conditionalFormatting>
  <conditionalFormatting sqref="M62:M65">
    <cfRule type="cellIs" dxfId="1791" priority="184" operator="equal">
      <formula>"雨"</formula>
    </cfRule>
    <cfRule type="cellIs" dxfId="1790" priority="185" operator="equal">
      <formula>"休"</formula>
    </cfRule>
  </conditionalFormatting>
  <conditionalFormatting sqref="U142:U145">
    <cfRule type="cellIs" dxfId="1789" priority="334" operator="equal">
      <formula>"雨"</formula>
    </cfRule>
    <cfRule type="cellIs" dxfId="1788" priority="335" operator="equal">
      <formula>"休"</formula>
    </cfRule>
  </conditionalFormatting>
  <conditionalFormatting sqref="I126:I129">
    <cfRule type="cellIs" dxfId="1787" priority="242" operator="equal">
      <formula>"雨"</formula>
    </cfRule>
    <cfRule type="cellIs" dxfId="1786" priority="243" operator="equal">
      <formula>"休"</formula>
    </cfRule>
  </conditionalFormatting>
  <conditionalFormatting sqref="E110:E113">
    <cfRule type="cellIs" dxfId="1785" priority="240" operator="equal">
      <formula>"雨"</formula>
    </cfRule>
    <cfRule type="cellIs" dxfId="1784" priority="241" operator="equal">
      <formula>"休"</formula>
    </cfRule>
  </conditionalFormatting>
  <conditionalFormatting sqref="V30:V33">
    <cfRule type="cellIs" dxfId="1783" priority="322" operator="equal">
      <formula>"雨"</formula>
    </cfRule>
    <cfRule type="cellIs" dxfId="1782" priority="323" operator="equal">
      <formula>"休"</formula>
    </cfRule>
  </conditionalFormatting>
  <conditionalFormatting sqref="AC30:AC33">
    <cfRule type="cellIs" dxfId="1781" priority="320" operator="equal">
      <formula>"雨"</formula>
    </cfRule>
    <cfRule type="cellIs" dxfId="1780" priority="321" operator="equal">
      <formula>"休"</formula>
    </cfRule>
  </conditionalFormatting>
  <conditionalFormatting sqref="E46:F49">
    <cfRule type="cellIs" dxfId="1779" priority="318" operator="equal">
      <formula>"雨"</formula>
    </cfRule>
    <cfRule type="cellIs" dxfId="1778" priority="319" operator="equal">
      <formula>"休"</formula>
    </cfRule>
  </conditionalFormatting>
  <conditionalFormatting sqref="L46:M49">
    <cfRule type="cellIs" dxfId="1777" priority="316" operator="equal">
      <formula>"雨"</formula>
    </cfRule>
    <cfRule type="cellIs" dxfId="1776" priority="317" operator="equal">
      <formula>"休"</formula>
    </cfRule>
  </conditionalFormatting>
  <conditionalFormatting sqref="S46:T49">
    <cfRule type="cellIs" dxfId="1775" priority="314" operator="equal">
      <formula>"雨"</formula>
    </cfRule>
    <cfRule type="cellIs" dxfId="1774" priority="315" operator="equal">
      <formula>"休"</formula>
    </cfRule>
  </conditionalFormatting>
  <conditionalFormatting sqref="Z46:AA49">
    <cfRule type="cellIs" dxfId="1773" priority="312" operator="equal">
      <formula>"雨"</formula>
    </cfRule>
    <cfRule type="cellIs" dxfId="1772" priority="313" operator="equal">
      <formula>"休"</formula>
    </cfRule>
  </conditionalFormatting>
  <conditionalFormatting sqref="U78:U81">
    <cfRule type="cellIs" dxfId="1771" priority="298" operator="equal">
      <formula>"雨"</formula>
    </cfRule>
    <cfRule type="cellIs" dxfId="1770" priority="299" operator="equal">
      <formula>"休"</formula>
    </cfRule>
  </conditionalFormatting>
  <conditionalFormatting sqref="AB78:AB81">
    <cfRule type="cellIs" dxfId="1769" priority="296" operator="equal">
      <formula>"雨"</formula>
    </cfRule>
    <cfRule type="cellIs" dxfId="1768" priority="297" operator="equal">
      <formula>"休"</formula>
    </cfRule>
  </conditionalFormatting>
  <conditionalFormatting sqref="D94:E97">
    <cfRule type="cellIs" dxfId="1767" priority="294" operator="equal">
      <formula>"雨"</formula>
    </cfRule>
    <cfRule type="cellIs" dxfId="1766" priority="295" operator="equal">
      <formula>"休"</formula>
    </cfRule>
  </conditionalFormatting>
  <conditionalFormatting sqref="K94:L97">
    <cfRule type="cellIs" dxfId="1765" priority="292" operator="equal">
      <formula>"雨"</formula>
    </cfRule>
    <cfRule type="cellIs" dxfId="1764" priority="293" operator="equal">
      <formula>"休"</formula>
    </cfRule>
  </conditionalFormatting>
  <conditionalFormatting sqref="I110:I113">
    <cfRule type="cellIs" dxfId="1763" priority="286" operator="equal">
      <formula>"雨"</formula>
    </cfRule>
    <cfRule type="cellIs" dxfId="1762" priority="287" operator="equal">
      <formula>"休"</formula>
    </cfRule>
  </conditionalFormatting>
  <conditionalFormatting sqref="P110:P113">
    <cfRule type="cellIs" dxfId="1761" priority="284" operator="equal">
      <formula>"雨"</formula>
    </cfRule>
    <cfRule type="cellIs" dxfId="1760" priority="285" operator="equal">
      <formula>"休"</formula>
    </cfRule>
  </conditionalFormatting>
  <conditionalFormatting sqref="F126:G129">
    <cfRule type="cellIs" dxfId="1759" priority="278" operator="equal">
      <formula>"雨"</formula>
    </cfRule>
    <cfRule type="cellIs" dxfId="1758" priority="279" operator="equal">
      <formula>"休"</formula>
    </cfRule>
  </conditionalFormatting>
  <conditionalFormatting sqref="M126:N129">
    <cfRule type="cellIs" dxfId="1757" priority="276" operator="equal">
      <formula>"雨"</formula>
    </cfRule>
    <cfRule type="cellIs" dxfId="1756" priority="277" operator="equal">
      <formula>"休"</formula>
    </cfRule>
  </conditionalFormatting>
  <conditionalFormatting sqref="J142:K145">
    <cfRule type="cellIs" dxfId="1755" priority="270" operator="equal">
      <formula>"雨"</formula>
    </cfRule>
    <cfRule type="cellIs" dxfId="1754" priority="271" operator="equal">
      <formula>"休"</formula>
    </cfRule>
  </conditionalFormatting>
  <conditionalFormatting sqref="Q142:R145">
    <cfRule type="cellIs" dxfId="1753" priority="268" operator="equal">
      <formula>"雨"</formula>
    </cfRule>
    <cfRule type="cellIs" dxfId="1752" priority="269" operator="equal">
      <formula>"休"</formula>
    </cfRule>
  </conditionalFormatting>
  <conditionalFormatting sqref="M142:M145">
    <cfRule type="cellIs" dxfId="1751" priority="262" operator="equal">
      <formula>"雨"</formula>
    </cfRule>
    <cfRule type="cellIs" dxfId="1750" priority="263" operator="equal">
      <formula>"休"</formula>
    </cfRule>
  </conditionalFormatting>
  <conditionalFormatting sqref="G142:G145">
    <cfRule type="cellIs" dxfId="1749" priority="260" operator="equal">
      <formula>"雨"</formula>
    </cfRule>
    <cfRule type="cellIs" dxfId="1748" priority="261" operator="equal">
      <formula>"休"</formula>
    </cfRule>
  </conditionalFormatting>
  <conditionalFormatting sqref="F142:F145">
    <cfRule type="cellIs" dxfId="1747" priority="258" operator="equal">
      <formula>"雨"</formula>
    </cfRule>
    <cfRule type="cellIs" dxfId="1746" priority="259" operator="equal">
      <formula>"休"</formula>
    </cfRule>
  </conditionalFormatting>
  <conditionalFormatting sqref="AE126:AE129">
    <cfRule type="cellIs" dxfId="1745" priority="256" operator="equal">
      <formula>"雨"</formula>
    </cfRule>
    <cfRule type="cellIs" dxfId="1744" priority="257" operator="equal">
      <formula>"休"</formula>
    </cfRule>
  </conditionalFormatting>
  <conditionalFormatting sqref="AD126:AD129">
    <cfRule type="cellIs" dxfId="1743" priority="254" operator="equal">
      <formula>"雨"</formula>
    </cfRule>
    <cfRule type="cellIs" dxfId="1742" priority="255" operator="equal">
      <formula>"休"</formula>
    </cfRule>
  </conditionalFormatting>
  <conditionalFormatting sqref="X126:X129">
    <cfRule type="cellIs" dxfId="1741" priority="252" operator="equal">
      <formula>"雨"</formula>
    </cfRule>
    <cfRule type="cellIs" dxfId="1740" priority="253" operator="equal">
      <formula>"休"</formula>
    </cfRule>
  </conditionalFormatting>
  <conditionalFormatting sqref="W126:W129">
    <cfRule type="cellIs" dxfId="1739" priority="250" operator="equal">
      <formula>"雨"</formula>
    </cfRule>
    <cfRule type="cellIs" dxfId="1738" priority="251" operator="equal">
      <formula>"休"</formula>
    </cfRule>
  </conditionalFormatting>
  <conditionalFormatting sqref="Q126:Q129">
    <cfRule type="cellIs" dxfId="1737" priority="248" operator="equal">
      <formula>"雨"</formula>
    </cfRule>
    <cfRule type="cellIs" dxfId="1736" priority="249" operator="equal">
      <formula>"休"</formula>
    </cfRule>
  </conditionalFormatting>
  <conditionalFormatting sqref="D110:D113">
    <cfRule type="cellIs" dxfId="1735" priority="238" operator="equal">
      <formula>"雨"</formula>
    </cfRule>
    <cfRule type="cellIs" dxfId="1734" priority="239" operator="equal">
      <formula>"休"</formula>
    </cfRule>
  </conditionalFormatting>
  <conditionalFormatting sqref="L110:L113">
    <cfRule type="cellIs" dxfId="1733" priority="236" operator="equal">
      <formula>"雨"</formula>
    </cfRule>
    <cfRule type="cellIs" dxfId="1732" priority="237" operator="equal">
      <formula>"休"</formula>
    </cfRule>
  </conditionalFormatting>
  <conditionalFormatting sqref="K110:K113">
    <cfRule type="cellIs" dxfId="1731" priority="234" operator="equal">
      <formula>"雨"</formula>
    </cfRule>
    <cfRule type="cellIs" dxfId="1730" priority="235" operator="equal">
      <formula>"休"</formula>
    </cfRule>
  </conditionalFormatting>
  <conditionalFormatting sqref="S110:S113">
    <cfRule type="cellIs" dxfId="1729" priority="232" operator="equal">
      <formula>"雨"</formula>
    </cfRule>
    <cfRule type="cellIs" dxfId="1728" priority="233" operator="equal">
      <formula>"休"</formula>
    </cfRule>
  </conditionalFormatting>
  <conditionalFormatting sqref="R110:R113">
    <cfRule type="cellIs" dxfId="1727" priority="230" operator="equal">
      <formula>"雨"</formula>
    </cfRule>
    <cfRule type="cellIs" dxfId="1726" priority="231" operator="equal">
      <formula>"休"</formula>
    </cfRule>
  </conditionalFormatting>
  <conditionalFormatting sqref="Z110:Z113">
    <cfRule type="cellIs" dxfId="1725" priority="228" operator="equal">
      <formula>"雨"</formula>
    </cfRule>
    <cfRule type="cellIs" dxfId="1724" priority="229" operator="equal">
      <formula>"休"</formula>
    </cfRule>
  </conditionalFormatting>
  <conditionalFormatting sqref="AB94:AB97">
    <cfRule type="cellIs" dxfId="1723" priority="222" operator="equal">
      <formula>"雨"</formula>
    </cfRule>
    <cfRule type="cellIs" dxfId="1722" priority="223" operator="equal">
      <formula>"休"</formula>
    </cfRule>
  </conditionalFormatting>
  <conditionalFormatting sqref="V94:V97">
    <cfRule type="cellIs" dxfId="1721" priority="220" operator="equal">
      <formula>"雨"</formula>
    </cfRule>
    <cfRule type="cellIs" dxfId="1720" priority="221" operator="equal">
      <formula>"休"</formula>
    </cfRule>
  </conditionalFormatting>
  <conditionalFormatting sqref="N94:N97">
    <cfRule type="cellIs" dxfId="1719" priority="214" operator="equal">
      <formula>"雨"</formula>
    </cfRule>
    <cfRule type="cellIs" dxfId="1718" priority="215" operator="equal">
      <formula>"休"</formula>
    </cfRule>
  </conditionalFormatting>
  <conditionalFormatting sqref="H94:H97">
    <cfRule type="cellIs" dxfId="1717" priority="212" operator="equal">
      <formula>"雨"</formula>
    </cfRule>
    <cfRule type="cellIs" dxfId="1716" priority="213" operator="equal">
      <formula>"休"</formula>
    </cfRule>
  </conditionalFormatting>
  <conditionalFormatting sqref="AD78:AD81">
    <cfRule type="cellIs" dxfId="1715" priority="206" operator="equal">
      <formula>"雨"</formula>
    </cfRule>
    <cfRule type="cellIs" dxfId="1714" priority="207" operator="equal">
      <formula>"休"</formula>
    </cfRule>
  </conditionalFormatting>
  <conditionalFormatting sqref="X78:X81">
    <cfRule type="cellIs" dxfId="1713" priority="204" operator="equal">
      <formula>"雨"</formula>
    </cfRule>
    <cfRule type="cellIs" dxfId="1712" priority="205" operator="equal">
      <formula>"休"</formula>
    </cfRule>
  </conditionalFormatting>
  <conditionalFormatting sqref="P78:P81">
    <cfRule type="cellIs" dxfId="1711" priority="198" operator="equal">
      <formula>"雨"</formula>
    </cfRule>
    <cfRule type="cellIs" dxfId="1710" priority="199" operator="equal">
      <formula>"休"</formula>
    </cfRule>
  </conditionalFormatting>
  <conditionalFormatting sqref="J78:J81">
    <cfRule type="cellIs" dxfId="1709" priority="196" operator="equal">
      <formula>"雨"</formula>
    </cfRule>
    <cfRule type="cellIs" dxfId="1708" priority="197" operator="equal">
      <formula>"休"</formula>
    </cfRule>
  </conditionalFormatting>
  <conditionalFormatting sqref="Z62:Z65">
    <cfRule type="cellIs" dxfId="1707" priority="190" operator="equal">
      <formula>"雨"</formula>
    </cfRule>
    <cfRule type="cellIs" dxfId="1706" priority="191" operator="equal">
      <formula>"休"</formula>
    </cfRule>
  </conditionalFormatting>
  <conditionalFormatting sqref="T62:T65">
    <cfRule type="cellIs" dxfId="1705" priority="188" operator="equal">
      <formula>"雨"</formula>
    </cfRule>
    <cfRule type="cellIs" dxfId="1704" priority="189" operator="equal">
      <formula>"休"</formula>
    </cfRule>
  </conditionalFormatting>
  <conditionalFormatting sqref="F62:F65">
    <cfRule type="cellIs" dxfId="1703" priority="182" operator="equal">
      <formula>"雨"</formula>
    </cfRule>
    <cfRule type="cellIs" dxfId="1702" priority="183" operator="equal">
      <formula>"休"</formula>
    </cfRule>
  </conditionalFormatting>
  <conditionalFormatting sqref="E62:E65">
    <cfRule type="cellIs" dxfId="1701" priority="180" operator="equal">
      <formula>"雨"</formula>
    </cfRule>
    <cfRule type="cellIs" dxfId="1700" priority="181" operator="equal">
      <formula>"休"</formula>
    </cfRule>
  </conditionalFormatting>
  <conditionalFormatting sqref="P46:P49">
    <cfRule type="cellIs" dxfId="1699" priority="178" operator="equal">
      <formula>"雨"</formula>
    </cfRule>
    <cfRule type="cellIs" dxfId="1698" priority="179" operator="equal">
      <formula>"休"</formula>
    </cfRule>
  </conditionalFormatting>
  <conditionalFormatting sqref="O46:O49">
    <cfRule type="cellIs" dxfId="1697" priority="176" operator="equal">
      <formula>"雨"</formula>
    </cfRule>
    <cfRule type="cellIs" dxfId="1696" priority="177" operator="equal">
      <formula>"休"</formula>
    </cfRule>
  </conditionalFormatting>
  <conditionalFormatting sqref="W46:W49">
    <cfRule type="cellIs" dxfId="1695" priority="174" operator="equal">
      <formula>"雨"</formula>
    </cfRule>
    <cfRule type="cellIs" dxfId="1694" priority="175" operator="equal">
      <formula>"休"</formula>
    </cfRule>
  </conditionalFormatting>
  <conditionalFormatting sqref="V46:V49">
    <cfRule type="cellIs" dxfId="1693" priority="172" operator="equal">
      <formula>"雨"</formula>
    </cfRule>
    <cfRule type="cellIs" dxfId="1692" priority="173" operator="equal">
      <formula>"休"</formula>
    </cfRule>
  </conditionalFormatting>
  <conditionalFormatting sqref="AD46:AD49">
    <cfRule type="cellIs" dxfId="1691" priority="170" operator="equal">
      <formula>"雨"</formula>
    </cfRule>
    <cfRule type="cellIs" dxfId="1690" priority="171" operator="equal">
      <formula>"休"</formula>
    </cfRule>
  </conditionalFormatting>
  <conditionalFormatting sqref="AC46:AC49">
    <cfRule type="cellIs" dxfId="1689" priority="168" operator="equal">
      <formula>"雨"</formula>
    </cfRule>
    <cfRule type="cellIs" dxfId="1688" priority="169" operator="equal">
      <formula>"休"</formula>
    </cfRule>
  </conditionalFormatting>
  <conditionalFormatting sqref="I46:I49">
    <cfRule type="cellIs" dxfId="1687" priority="166" operator="equal">
      <formula>"雨"</formula>
    </cfRule>
    <cfRule type="cellIs" dxfId="1686" priority="167" operator="equal">
      <formula>"休"</formula>
    </cfRule>
  </conditionalFormatting>
  <conditionalFormatting sqref="AF30:AF33">
    <cfRule type="cellIs" dxfId="1685" priority="162" operator="equal">
      <formula>"雨"</formula>
    </cfRule>
    <cfRule type="cellIs" dxfId="1684" priority="163" operator="equal">
      <formula>"休"</formula>
    </cfRule>
  </conditionalFormatting>
  <conditionalFormatting sqref="Y30:Y33">
    <cfRule type="cellIs" dxfId="1683" priority="158" operator="equal">
      <formula>"雨"</formula>
    </cfRule>
    <cfRule type="cellIs" dxfId="1682" priority="159" operator="equal">
      <formula>"休"</formula>
    </cfRule>
  </conditionalFormatting>
  <conditionalFormatting sqref="R30:R33">
    <cfRule type="cellIs" dxfId="1681" priority="154" operator="equal">
      <formula>"雨"</formula>
    </cfRule>
    <cfRule type="cellIs" dxfId="1680" priority="155" operator="equal">
      <formula>"休"</formula>
    </cfRule>
  </conditionalFormatting>
  <conditionalFormatting sqref="K30:K33">
    <cfRule type="cellIs" dxfId="1679" priority="150" operator="equal">
      <formula>"雨"</formula>
    </cfRule>
    <cfRule type="cellIs" dxfId="1678" priority="151" operator="equal">
      <formula>"休"</formula>
    </cfRule>
  </conditionalFormatting>
  <conditionalFormatting sqref="N14:N17">
    <cfRule type="cellIs" dxfId="1677" priority="146" operator="equal">
      <formula>"雨"</formula>
    </cfRule>
    <cfRule type="cellIs" dxfId="1676" priority="147" operator="equal">
      <formula>"休"</formula>
    </cfRule>
  </conditionalFormatting>
  <conditionalFormatting sqref="G14:G17">
    <cfRule type="cellIs" dxfId="1675" priority="142" operator="equal">
      <formula>"雨"</formula>
    </cfRule>
    <cfRule type="cellIs" dxfId="1674" priority="143" operator="equal">
      <formula>"休"</formula>
    </cfRule>
  </conditionalFormatting>
  <conditionalFormatting sqref="U14:U17">
    <cfRule type="cellIs" dxfId="1673" priority="138" operator="equal">
      <formula>"雨"</formula>
    </cfRule>
    <cfRule type="cellIs" dxfId="1672" priority="139" operator="equal">
      <formula>"休"</formula>
    </cfRule>
  </conditionalFormatting>
  <conditionalFormatting sqref="T14:T17">
    <cfRule type="cellIs" dxfId="1671" priority="136" operator="equal">
      <formula>"雨"</formula>
    </cfRule>
    <cfRule type="cellIs" dxfId="1670" priority="137" operator="equal">
      <formula>"休"</formula>
    </cfRule>
  </conditionalFormatting>
  <conditionalFormatting sqref="AB14:AB17">
    <cfRule type="cellIs" dxfId="1669" priority="134" operator="equal">
      <formula>"雨"</formula>
    </cfRule>
    <cfRule type="cellIs" dxfId="1668" priority="135" operator="equal">
      <formula>"休"</formula>
    </cfRule>
  </conditionalFormatting>
  <conditionalFormatting sqref="AA14:AA17">
    <cfRule type="cellIs" dxfId="1667" priority="132" operator="equal">
      <formula>"雨"</formula>
    </cfRule>
    <cfRule type="cellIs" dxfId="1666" priority="133" operator="equal">
      <formula>"休"</formula>
    </cfRule>
  </conditionalFormatting>
  <conditionalFormatting sqref="AI33">
    <cfRule type="expression" dxfId="1665" priority="131">
      <formula>AI33="NG"</formula>
    </cfRule>
  </conditionalFormatting>
  <conditionalFormatting sqref="AI49">
    <cfRule type="expression" dxfId="1664" priority="130">
      <formula>AI49="NG"</formula>
    </cfRule>
  </conditionalFormatting>
  <conditionalFormatting sqref="AI65">
    <cfRule type="expression" dxfId="1663" priority="129">
      <formula>AI65="NG"</formula>
    </cfRule>
  </conditionalFormatting>
  <conditionalFormatting sqref="AI81">
    <cfRule type="expression" dxfId="1662" priority="128">
      <formula>AI81="NG"</formula>
    </cfRule>
  </conditionalFormatting>
  <conditionalFormatting sqref="AI97">
    <cfRule type="expression" dxfId="1661" priority="127">
      <formula>AI97="NG"</formula>
    </cfRule>
  </conditionalFormatting>
  <conditionalFormatting sqref="AI113">
    <cfRule type="expression" dxfId="1660" priority="126">
      <formula>AI113="NG"</formula>
    </cfRule>
  </conditionalFormatting>
  <conditionalFormatting sqref="AI129">
    <cfRule type="expression" dxfId="1659" priority="125">
      <formula>AI129="NG"</formula>
    </cfRule>
  </conditionalFormatting>
  <conditionalFormatting sqref="AI145">
    <cfRule type="expression" dxfId="1658" priority="124">
      <formula>AI145="NG"</formula>
    </cfRule>
  </conditionalFormatting>
  <conditionalFormatting sqref="AI161">
    <cfRule type="expression" dxfId="1657" priority="123">
      <formula>AI161="NG"</formula>
    </cfRule>
  </conditionalFormatting>
  <conditionalFormatting sqref="AI177">
    <cfRule type="expression" dxfId="1656" priority="122">
      <formula>AI177="NG"</formula>
    </cfRule>
  </conditionalFormatting>
  <conditionalFormatting sqref="AI193">
    <cfRule type="expression" dxfId="1655" priority="121">
      <formula>AI193="NG"</formula>
    </cfRule>
  </conditionalFormatting>
  <conditionalFormatting sqref="AI209">
    <cfRule type="expression" dxfId="1654" priority="120">
      <formula>AI209="NG"</formula>
    </cfRule>
  </conditionalFormatting>
  <conditionalFormatting sqref="AI225">
    <cfRule type="expression" dxfId="1653" priority="119">
      <formula>AI225="NG"</formula>
    </cfRule>
  </conditionalFormatting>
  <conditionalFormatting sqref="AI241">
    <cfRule type="expression" dxfId="1652" priority="118">
      <formula>AI241="NG"</formula>
    </cfRule>
  </conditionalFormatting>
  <conditionalFormatting sqref="AI257">
    <cfRule type="expression" dxfId="1651" priority="117">
      <formula>AI257="NG"</formula>
    </cfRule>
  </conditionalFormatting>
  <conditionalFormatting sqref="AI273">
    <cfRule type="expression" dxfId="1650" priority="116">
      <formula>AI273="NG"</formula>
    </cfRule>
  </conditionalFormatting>
  <conditionalFormatting sqref="AI289">
    <cfRule type="expression" dxfId="1649" priority="115">
      <formula>AI289="NG"</formula>
    </cfRule>
  </conditionalFormatting>
  <conditionalFormatting sqref="AI305">
    <cfRule type="expression" dxfId="1648" priority="114">
      <formula>AI305="NG"</formula>
    </cfRule>
  </conditionalFormatting>
  <conditionalFormatting sqref="AI321">
    <cfRule type="expression" dxfId="1647" priority="113">
      <formula>AI321="NG"</formula>
    </cfRule>
  </conditionalFormatting>
  <conditionalFormatting sqref="AI337">
    <cfRule type="expression" dxfId="1646" priority="112">
      <formula>AI337="NG"</formula>
    </cfRule>
  </conditionalFormatting>
  <conditionalFormatting sqref="AH3:AH5">
    <cfRule type="expression" dxfId="1645" priority="696">
      <formula>$AH$5="未達成"</formula>
    </cfRule>
  </conditionalFormatting>
  <conditionalFormatting sqref="AL17">
    <cfRule type="expression" dxfId="1644" priority="111">
      <formula>AL17="NG"</formula>
    </cfRule>
  </conditionalFormatting>
  <conditionalFormatting sqref="AL33">
    <cfRule type="expression" dxfId="1643" priority="110">
      <formula>AL33="NG"</formula>
    </cfRule>
  </conditionalFormatting>
  <conditionalFormatting sqref="AL49">
    <cfRule type="expression" dxfId="1642" priority="109">
      <formula>AL49="NG"</formula>
    </cfRule>
  </conditionalFormatting>
  <conditionalFormatting sqref="AL65">
    <cfRule type="expression" dxfId="1641" priority="108">
      <formula>AL65="NG"</formula>
    </cfRule>
  </conditionalFormatting>
  <conditionalFormatting sqref="AL81">
    <cfRule type="expression" dxfId="1640" priority="107">
      <formula>AL81="NG"</formula>
    </cfRule>
  </conditionalFormatting>
  <conditionalFormatting sqref="AL97">
    <cfRule type="expression" dxfId="1639" priority="106">
      <formula>AL97="NG"</formula>
    </cfRule>
  </conditionalFormatting>
  <conditionalFormatting sqref="AL113">
    <cfRule type="expression" dxfId="1638" priority="105">
      <formula>AL113="NG"</formula>
    </cfRule>
  </conditionalFormatting>
  <conditionalFormatting sqref="AL129">
    <cfRule type="expression" dxfId="1637" priority="104">
      <formula>AL129="NG"</formula>
    </cfRule>
  </conditionalFormatting>
  <conditionalFormatting sqref="AL145">
    <cfRule type="expression" dxfId="1636" priority="103">
      <formula>AL145="NG"</formula>
    </cfRule>
  </conditionalFormatting>
  <conditionalFormatting sqref="AL161">
    <cfRule type="expression" dxfId="1635" priority="102">
      <formula>AL161="NG"</formula>
    </cfRule>
  </conditionalFormatting>
  <conditionalFormatting sqref="AL177">
    <cfRule type="expression" dxfId="1634" priority="101">
      <formula>AL177="NG"</formula>
    </cfRule>
  </conditionalFormatting>
  <conditionalFormatting sqref="AL193">
    <cfRule type="expression" dxfId="1633" priority="100">
      <formula>AL193="NG"</formula>
    </cfRule>
  </conditionalFormatting>
  <conditionalFormatting sqref="AL209">
    <cfRule type="expression" dxfId="1632" priority="99">
      <formula>AL209="NG"</formula>
    </cfRule>
  </conditionalFormatting>
  <conditionalFormatting sqref="AL225">
    <cfRule type="expression" dxfId="1631" priority="98">
      <formula>AL225="NG"</formula>
    </cfRule>
  </conditionalFormatting>
  <conditionalFormatting sqref="AL241">
    <cfRule type="expression" dxfId="1630" priority="97">
      <formula>AL241="NG"</formula>
    </cfRule>
  </conditionalFormatting>
  <conditionalFormatting sqref="AL257">
    <cfRule type="expression" dxfId="1629" priority="96">
      <formula>AL257="NG"</formula>
    </cfRule>
  </conditionalFormatting>
  <conditionalFormatting sqref="AL273">
    <cfRule type="expression" dxfId="1628" priority="95">
      <formula>AL273="NG"</formula>
    </cfRule>
  </conditionalFormatting>
  <conditionalFormatting sqref="AL289">
    <cfRule type="expression" dxfId="1627" priority="94">
      <formula>AL289="NG"</formula>
    </cfRule>
  </conditionalFormatting>
  <conditionalFormatting sqref="AL305">
    <cfRule type="expression" dxfId="1626" priority="93">
      <formula>AL305="NG"</formula>
    </cfRule>
  </conditionalFormatting>
  <conditionalFormatting sqref="AL321">
    <cfRule type="expression" dxfId="1625" priority="92">
      <formula>AL321="NG"</formula>
    </cfRule>
  </conditionalFormatting>
  <conditionalFormatting sqref="AL337">
    <cfRule type="expression" dxfId="1624" priority="91">
      <formula>AL337="NG"</formula>
    </cfRule>
  </conditionalFormatting>
  <conditionalFormatting sqref="AH2">
    <cfRule type="expression" dxfId="1623" priority="90">
      <formula>$AH$5="未達成"</formula>
    </cfRule>
  </conditionalFormatting>
  <conditionalFormatting sqref="L14:L17">
    <cfRule type="cellIs" dxfId="1622" priority="67" operator="equal">
      <formula>"雨"</formula>
    </cfRule>
    <cfRule type="cellIs" dxfId="1621" priority="68" operator="equal">
      <formula>"休"</formula>
    </cfRule>
  </conditionalFormatting>
  <conditionalFormatting sqref="S14:S17">
    <cfRule type="cellIs" dxfId="1620" priority="65" operator="equal">
      <formula>"雨"</formula>
    </cfRule>
    <cfRule type="cellIs" dxfId="1619" priority="66" operator="equal">
      <formula>"休"</formula>
    </cfRule>
  </conditionalFormatting>
  <conditionalFormatting sqref="Z14:Z17">
    <cfRule type="cellIs" dxfId="1618" priority="63" operator="equal">
      <formula>"雨"</formula>
    </cfRule>
    <cfRule type="cellIs" dxfId="1617" priority="64" operator="equal">
      <formula>"休"</formula>
    </cfRule>
  </conditionalFormatting>
  <conditionalFormatting sqref="AD30:AD33">
    <cfRule type="cellIs" dxfId="1616" priority="61" operator="equal">
      <formula>"雨"</formula>
    </cfRule>
    <cfRule type="cellIs" dxfId="1615" priority="62" operator="equal">
      <formula>"休"</formula>
    </cfRule>
  </conditionalFormatting>
  <conditionalFormatting sqref="W30:W33">
    <cfRule type="cellIs" dxfId="1614" priority="59" operator="equal">
      <formula>"雨"</formula>
    </cfRule>
    <cfRule type="cellIs" dxfId="1613" priority="60" operator="equal">
      <formula>"休"</formula>
    </cfRule>
  </conditionalFormatting>
  <conditionalFormatting sqref="P30:P33">
    <cfRule type="cellIs" dxfId="1612" priority="57" operator="equal">
      <formula>"雨"</formula>
    </cfRule>
    <cfRule type="cellIs" dxfId="1611" priority="58" operator="equal">
      <formula>"休"</formula>
    </cfRule>
  </conditionalFormatting>
  <conditionalFormatting sqref="I30:I33">
    <cfRule type="cellIs" dxfId="1610" priority="55" operator="equal">
      <formula>"雨"</formula>
    </cfRule>
    <cfRule type="cellIs" dxfId="1609" priority="56" operator="equal">
      <formula>"休"</formula>
    </cfRule>
  </conditionalFormatting>
  <conditionalFormatting sqref="G46:G49">
    <cfRule type="cellIs" dxfId="1608" priority="53" operator="equal">
      <formula>"雨"</formula>
    </cfRule>
    <cfRule type="cellIs" dxfId="1607" priority="54" operator="equal">
      <formula>"休"</formula>
    </cfRule>
  </conditionalFormatting>
  <conditionalFormatting sqref="N46:N49">
    <cfRule type="cellIs" dxfId="1606" priority="51" operator="equal">
      <formula>"雨"</formula>
    </cfRule>
    <cfRule type="cellIs" dxfId="1605" priority="52" operator="equal">
      <formula>"休"</formula>
    </cfRule>
  </conditionalFormatting>
  <conditionalFormatting sqref="AB46:AB49">
    <cfRule type="cellIs" dxfId="1604" priority="49" operator="equal">
      <formula>"雨"</formula>
    </cfRule>
    <cfRule type="cellIs" dxfId="1603" priority="50" operator="equal">
      <formula>"休"</formula>
    </cfRule>
  </conditionalFormatting>
  <conditionalFormatting sqref="D62:D65">
    <cfRule type="cellIs" dxfId="1602" priority="47" operator="equal">
      <formula>"雨"</formula>
    </cfRule>
    <cfRule type="cellIs" dxfId="1601" priority="48" operator="equal">
      <formula>"休"</formula>
    </cfRule>
  </conditionalFormatting>
  <conditionalFormatting sqref="K62:K65">
    <cfRule type="cellIs" dxfId="1600" priority="45" operator="equal">
      <formula>"雨"</formula>
    </cfRule>
    <cfRule type="cellIs" dxfId="1599" priority="46" operator="equal">
      <formula>"休"</formula>
    </cfRule>
  </conditionalFormatting>
  <conditionalFormatting sqref="L62:L65">
    <cfRule type="cellIs" dxfId="1598" priority="43" operator="equal">
      <formula>"雨"</formula>
    </cfRule>
    <cfRule type="cellIs" dxfId="1597" priority="44" operator="equal">
      <formula>"休"</formula>
    </cfRule>
  </conditionalFormatting>
  <conditionalFormatting sqref="R62:R65">
    <cfRule type="cellIs" dxfId="1596" priority="41" operator="equal">
      <formula>"雨"</formula>
    </cfRule>
    <cfRule type="cellIs" dxfId="1595" priority="42" operator="equal">
      <formula>"休"</formula>
    </cfRule>
  </conditionalFormatting>
  <conditionalFormatting sqref="Y62:Y65">
    <cfRule type="cellIs" dxfId="1594" priority="39" operator="equal">
      <formula>"雨"</formula>
    </cfRule>
    <cfRule type="cellIs" dxfId="1593" priority="40" operator="equal">
      <formula>"休"</formula>
    </cfRule>
  </conditionalFormatting>
  <conditionalFormatting sqref="AF62:AF65">
    <cfRule type="cellIs" dxfId="1592" priority="37" operator="equal">
      <formula>"雨"</formula>
    </cfRule>
    <cfRule type="cellIs" dxfId="1591" priority="38" operator="equal">
      <formula>"休"</formula>
    </cfRule>
  </conditionalFormatting>
  <conditionalFormatting sqref="H78:H81">
    <cfRule type="cellIs" dxfId="1590" priority="35" operator="equal">
      <formula>"雨"</formula>
    </cfRule>
    <cfRule type="cellIs" dxfId="1589" priority="36" operator="equal">
      <formula>"休"</formula>
    </cfRule>
  </conditionalFormatting>
  <conditionalFormatting sqref="O78:O81">
    <cfRule type="cellIs" dxfId="1588" priority="33" operator="equal">
      <formula>"雨"</formula>
    </cfRule>
    <cfRule type="cellIs" dxfId="1587" priority="34" operator="equal">
      <formula>"休"</formula>
    </cfRule>
  </conditionalFormatting>
  <conditionalFormatting sqref="V78:V81">
    <cfRule type="cellIs" dxfId="1586" priority="31" operator="equal">
      <formula>"雨"</formula>
    </cfRule>
    <cfRule type="cellIs" dxfId="1585" priority="32" operator="equal">
      <formula>"休"</formula>
    </cfRule>
  </conditionalFormatting>
  <conditionalFormatting sqref="AC78:AC81">
    <cfRule type="cellIs" dxfId="1584" priority="29" operator="equal">
      <formula>"雨"</formula>
    </cfRule>
    <cfRule type="cellIs" dxfId="1583" priority="30" operator="equal">
      <formula>"休"</formula>
    </cfRule>
  </conditionalFormatting>
  <conditionalFormatting sqref="F94:F97">
    <cfRule type="cellIs" dxfId="1582" priority="27" operator="equal">
      <formula>"雨"</formula>
    </cfRule>
    <cfRule type="cellIs" dxfId="1581" priority="28" operator="equal">
      <formula>"休"</formula>
    </cfRule>
  </conditionalFormatting>
  <conditionalFormatting sqref="T94:T97">
    <cfRule type="cellIs" dxfId="1580" priority="25" operator="equal">
      <formula>"雨"</formula>
    </cfRule>
    <cfRule type="cellIs" dxfId="1579" priority="26" operator="equal">
      <formula>"休"</formula>
    </cfRule>
  </conditionalFormatting>
  <conditionalFormatting sqref="AA94:AA97">
    <cfRule type="cellIs" dxfId="1578" priority="23" operator="equal">
      <formula>"雨"</formula>
    </cfRule>
    <cfRule type="cellIs" dxfId="1577" priority="24" operator="equal">
      <formula>"休"</formula>
    </cfRule>
  </conditionalFormatting>
  <conditionalFormatting sqref="J110:J113">
    <cfRule type="cellIs" dxfId="1576" priority="21" operator="equal">
      <formula>"雨"</formula>
    </cfRule>
    <cfRule type="cellIs" dxfId="1575" priority="22" operator="equal">
      <formula>"休"</formula>
    </cfRule>
  </conditionalFormatting>
  <conditionalFormatting sqref="Q110:Q113">
    <cfRule type="cellIs" dxfId="1574" priority="19" operator="equal">
      <formula>"雨"</formula>
    </cfRule>
    <cfRule type="cellIs" dxfId="1573" priority="20" operator="equal">
      <formula>"休"</formula>
    </cfRule>
  </conditionalFormatting>
  <conditionalFormatting sqref="X110:X113">
    <cfRule type="cellIs" dxfId="1572" priority="17" operator="equal">
      <formula>"雨"</formula>
    </cfRule>
    <cfRule type="cellIs" dxfId="1571" priority="18" operator="equal">
      <formula>"休"</formula>
    </cfRule>
  </conditionalFormatting>
  <conditionalFormatting sqref="AE110:AE113">
    <cfRule type="cellIs" dxfId="1570" priority="15" operator="equal">
      <formula>"雨"</formula>
    </cfRule>
    <cfRule type="cellIs" dxfId="1569" priority="16" operator="equal">
      <formula>"休"</formula>
    </cfRule>
  </conditionalFormatting>
  <conditionalFormatting sqref="H126:H129">
    <cfRule type="cellIs" dxfId="1568" priority="13" operator="equal">
      <formula>"雨"</formula>
    </cfRule>
    <cfRule type="cellIs" dxfId="1567" priority="14" operator="equal">
      <formula>"休"</formula>
    </cfRule>
  </conditionalFormatting>
  <conditionalFormatting sqref="O126:O129">
    <cfRule type="cellIs" dxfId="1566" priority="11" operator="equal">
      <formula>"雨"</formula>
    </cfRule>
    <cfRule type="cellIs" dxfId="1565" priority="12" operator="equal">
      <formula>"休"</formula>
    </cfRule>
  </conditionalFormatting>
  <conditionalFormatting sqref="V126:V129">
    <cfRule type="cellIs" dxfId="1564" priority="9" operator="equal">
      <formula>"雨"</formula>
    </cfRule>
    <cfRule type="cellIs" dxfId="1563" priority="10" operator="equal">
      <formula>"休"</formula>
    </cfRule>
  </conditionalFormatting>
  <conditionalFormatting sqref="AC126:AC129">
    <cfRule type="cellIs" dxfId="1562" priority="7" operator="equal">
      <formula>"雨"</formula>
    </cfRule>
    <cfRule type="cellIs" dxfId="1561" priority="8" operator="equal">
      <formula>"休"</formula>
    </cfRule>
  </conditionalFormatting>
  <conditionalFormatting sqref="L142:L145">
    <cfRule type="cellIs" dxfId="1560" priority="5" operator="equal">
      <formula>"雨"</formula>
    </cfRule>
    <cfRule type="cellIs" dxfId="1559" priority="6" operator="equal">
      <formula>"休"</formula>
    </cfRule>
  </conditionalFormatting>
  <conditionalFormatting sqref="S142:S145">
    <cfRule type="cellIs" dxfId="1558" priority="3" operator="equal">
      <formula>"雨"</formula>
    </cfRule>
    <cfRule type="cellIs" dxfId="1557" priority="4" operator="equal">
      <formula>"休"</formula>
    </cfRule>
  </conditionalFormatting>
  <conditionalFormatting sqref="Z142:Z145">
    <cfRule type="cellIs" dxfId="1556" priority="1" operator="equal">
      <formula>"雨"</formula>
    </cfRule>
    <cfRule type="cellIs" dxfId="1555" priority="2" operator="equal">
      <formula>"休"</formula>
    </cfRule>
  </conditionalFormatting>
  <dataValidations count="3">
    <dataValidation type="list" allowBlank="1" showInputMessage="1" showErrorMessage="1" sqref="C12:AG13 C28:AG29 C44:AG45 C60:AG61 C76:AG77 C92:AG93 C108:AG109 C124:AG125 C140:AG141 C156:AG157 C172:AG173 C188:AG189 C204:AG205 C220:AG221 C236:AG237 C252:AG253 C268:AG269 C284:AG285 C300:AG301 C316:AG317 C332:AG333">
      <formula1>"中止,夏休,冬休"</formula1>
    </dataValidation>
    <dataValidation type="list" showInputMessage="1" showErrorMessage="1" sqref="AA158:AA159 C176:AG177 E30:F31 C336:AG337 V62:V63 Z78:Z79 AD94:AD95 AB110:AB111 Y126:Y127 AD142:AD143 C192:AG193 C208:AG209 C224:AG225 C240:AG241 C256:AG257 C272:AG273 C288:AG289 C304:AG305 C320:AG321 C64:AG65 Z30:AA31 L30:M31 C16:AG17 H62:H63 O62:O63 AC62:AC63 AE46:AE47 E78:E79 S78:S79 L78:L79 C48:AG49 I94:I95 P94:P95 W94:W95 C128:AG129 G110:G111 N110:N111 U110:U111 C80:AG81 D126:D127 K126:K127 R126:R127 C96:AG97 I142:I143 P142:P143 W142:W143 C112:AG113 F158:F159 M158:M159 T158:T159 C160:AG161 S30:S31 J46:J47 Q46:Q47 X46:X47 C32:AG33 C144:AG145">
      <formula1>"休,雨"</formula1>
    </dataValidation>
    <dataValidation type="list" allowBlank="1" showInputMessage="1" showErrorMessage="1" sqref="AB158:AG159 Y46:AD47 C174:AG175 C334:AG335 I62:N63 M78:R79 AF46:AG47 AE94:AG95 H110:M111 L126:Q127 AE142:AG143 C190:AG191 C206:AG207 C222:AG223 C238:AG239 C254:AG255 C270:AG271 C286:AG287 C302:AG303 C318:AG319 C14:AG15 AB30:AG31 G30:K31 K46:P47 N30:R31 T30:Y31 W62:AB63 C30:D31 C46:I47 C62:G63 AD62:AG63 R46:W47 C78:D79 T78:Y79 J142:O143 P62:U63 F78:K79 AA78:AG79 J94:O95 C94:H95 Q94:V95 AC110:AG111 O110:T111 C110:F111 C126:C127 X94:AC95 V110:AA111 E126:J127 S126:X127 Z126:AG127 C142:H143 Q142:V143 C158:E159 G158:L159 N158:S159 U158:Z159 X142:AC143">
      <formula1>"休"</formula1>
    </dataValidation>
  </dataValidation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49" max="34" man="1"/>
    <brk id="295" max="34" man="1"/>
  </rowBreaks>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448"/>
  <sheetViews>
    <sheetView view="pageBreakPreview" topLeftCell="B1" zoomScale="70" zoomScaleNormal="85" zoomScaleSheetLayoutView="70" workbookViewId="0">
      <selection activeCell="K13" sqref="K13:N14"/>
    </sheetView>
  </sheetViews>
  <sheetFormatPr defaultRowHeight="13.2"/>
  <cols>
    <col min="1" max="1" width="7.109375" style="1593" hidden="1" customWidth="1"/>
    <col min="2" max="2" width="6.88671875" style="1593" customWidth="1"/>
    <col min="3" max="3" width="12.44140625" style="1593" customWidth="1"/>
    <col min="4" max="10" width="4.109375" style="1593" customWidth="1"/>
    <col min="11" max="14" width="11" style="1593" customWidth="1"/>
    <col min="15" max="15" width="8.44140625" style="1593" customWidth="1"/>
    <col min="16" max="18" width="6.88671875" style="1593" hidden="1" customWidth="1"/>
    <col min="19" max="19" width="6.88671875" style="1593" customWidth="1"/>
    <col min="20" max="20" width="12.44140625" style="1593" customWidth="1"/>
    <col min="21" max="27" width="4.109375" style="1593" customWidth="1"/>
    <col min="28" max="31" width="11" style="1593" customWidth="1"/>
    <col min="32" max="32" width="8.44140625" style="1593" customWidth="1"/>
    <col min="33" max="33" width="6.88671875" style="1593" hidden="1" customWidth="1"/>
    <col min="34" max="35" width="6.88671875" style="1666" hidden="1" customWidth="1"/>
    <col min="36" max="37" width="6.88671875" style="1593" customWidth="1"/>
    <col min="38" max="38" width="12.44140625" style="1593" customWidth="1"/>
    <col min="39" max="45" width="4.33203125" style="1593" customWidth="1"/>
    <col min="46" max="49" width="11" style="1593" customWidth="1"/>
    <col min="50" max="50" width="8.44140625" style="1593" customWidth="1"/>
    <col min="51" max="51" width="6.88671875" style="1593" hidden="1" customWidth="1"/>
    <col min="52" max="53" width="6.88671875" style="1594" hidden="1" customWidth="1"/>
    <col min="54" max="54" width="6.88671875" style="1593" customWidth="1"/>
    <col min="55" max="55" width="12.6640625" style="1593" customWidth="1"/>
    <col min="56" max="62" width="4.109375" style="1593" customWidth="1"/>
    <col min="63" max="66" width="11" style="1593" customWidth="1"/>
    <col min="67" max="67" width="8.44140625" style="1593" customWidth="1"/>
    <col min="68" max="68" width="6.88671875" style="1593" hidden="1" customWidth="1"/>
    <col min="69" max="70" width="6.88671875" style="1594" hidden="1" customWidth="1"/>
    <col min="71" max="72" width="6.88671875" style="1593" customWidth="1"/>
    <col min="73" max="73" width="12.6640625" style="1593" customWidth="1"/>
    <col min="74" max="80" width="4.33203125" style="1593" customWidth="1"/>
    <col min="81" max="84" width="11" style="1593" customWidth="1"/>
    <col min="85" max="85" width="8.44140625" style="1593" customWidth="1"/>
    <col min="86" max="86" width="6.88671875" style="1593" hidden="1" customWidth="1"/>
    <col min="87" max="88" width="6.88671875" style="1594" hidden="1" customWidth="1"/>
    <col min="89" max="89" width="6.88671875" style="1593" customWidth="1"/>
    <col min="90" max="90" width="12.6640625" style="1593" customWidth="1"/>
    <col min="91" max="97" width="4.44140625" style="1593" customWidth="1"/>
    <col min="98" max="101" width="11" style="1593" customWidth="1"/>
    <col min="102" max="102" width="8.44140625" style="1593" customWidth="1"/>
    <col min="103" max="103" width="7.109375" style="1590" hidden="1" customWidth="1"/>
    <col min="104" max="104" width="10.44140625" style="1595" hidden="1" customWidth="1"/>
    <col min="105" max="105" width="8.88671875" style="1595" hidden="1" customWidth="1"/>
    <col min="106" max="106" width="6.88671875" style="1593" customWidth="1"/>
    <col min="107" max="16384" width="8.88671875" style="1593"/>
  </cols>
  <sheetData>
    <row r="1" spans="1:105" ht="18.600000000000001">
      <c r="A1" s="1590"/>
      <c r="B1" s="1590"/>
      <c r="C1" s="1591" t="s">
        <v>2301</v>
      </c>
      <c r="D1" s="1590"/>
      <c r="E1" s="1590"/>
      <c r="F1" s="1590"/>
      <c r="G1" s="1590"/>
      <c r="H1" s="1590"/>
      <c r="I1" s="1590"/>
      <c r="J1" s="1590"/>
      <c r="K1" s="1590"/>
      <c r="L1" s="1590"/>
      <c r="M1" s="1590"/>
      <c r="N1" s="1590"/>
      <c r="O1" s="1590"/>
      <c r="P1" s="1590"/>
      <c r="Q1" s="1590"/>
      <c r="R1" s="1590"/>
      <c r="S1" s="1590"/>
      <c r="T1" s="1590"/>
      <c r="U1" s="1590"/>
      <c r="V1" s="1590"/>
      <c r="W1" s="1590"/>
      <c r="X1" s="1590"/>
      <c r="Y1" s="1590"/>
      <c r="Z1" s="1590"/>
      <c r="AA1" s="1590"/>
      <c r="AB1" s="1590"/>
      <c r="AC1" s="1590"/>
      <c r="AD1" s="1590"/>
      <c r="AE1" s="1590"/>
      <c r="AF1" s="1590"/>
      <c r="AG1" s="1590"/>
      <c r="AH1" s="1592"/>
      <c r="AI1" s="1592"/>
      <c r="AL1" s="1591" t="s">
        <v>2301</v>
      </c>
      <c r="BU1" s="1591" t="s">
        <v>2301</v>
      </c>
    </row>
    <row r="2" spans="1:105" ht="13.8" thickBot="1">
      <c r="A2" s="1590"/>
      <c r="B2" s="1590"/>
      <c r="C2" s="1590"/>
      <c r="D2" s="1590"/>
      <c r="E2" s="1590"/>
      <c r="F2" s="1590"/>
      <c r="G2" s="1590"/>
      <c r="H2" s="1590"/>
      <c r="I2" s="1590"/>
      <c r="J2" s="1590"/>
      <c r="K2" s="1590"/>
      <c r="L2" s="1590"/>
      <c r="M2" s="1590"/>
      <c r="N2" s="1590"/>
      <c r="O2" s="1590"/>
      <c r="P2" s="1590"/>
      <c r="Q2" s="1590"/>
      <c r="R2" s="1590"/>
      <c r="S2" s="1590"/>
      <c r="T2" s="1590"/>
      <c r="U2" s="1590"/>
      <c r="V2" s="1590"/>
      <c r="W2" s="1590"/>
      <c r="X2" s="1590"/>
      <c r="Y2" s="1590"/>
      <c r="Z2" s="1590"/>
      <c r="AA2" s="1590"/>
      <c r="AB2" s="1590"/>
      <c r="AC2" s="1590"/>
      <c r="AD2" s="1590"/>
      <c r="AE2" s="1682" t="s">
        <v>2302</v>
      </c>
      <c r="AF2" s="1590"/>
      <c r="AG2" s="1590"/>
      <c r="AH2" s="1592"/>
      <c r="AI2" s="1592"/>
    </row>
    <row r="3" spans="1:105" ht="13.8" thickBot="1">
      <c r="A3" s="1590"/>
      <c r="B3" s="1590"/>
      <c r="C3" s="3699" t="s">
        <v>2303</v>
      </c>
      <c r="D3" s="3699"/>
      <c r="E3" s="3699"/>
      <c r="F3" s="3699"/>
      <c r="G3" s="1592" t="s">
        <v>825</v>
      </c>
      <c r="H3" s="3707" t="str">
        <f>入力シート!C10</f>
        <v>県道博多天神線排水性舗装工事（第２工区）</v>
      </c>
      <c r="I3" s="3707"/>
      <c r="J3" s="3707"/>
      <c r="K3" s="3707"/>
      <c r="L3" s="3707"/>
      <c r="M3" s="3707"/>
      <c r="N3" s="3707"/>
      <c r="O3" s="1596"/>
      <c r="P3" s="1596"/>
      <c r="Q3" s="1596"/>
      <c r="R3" s="1596"/>
      <c r="S3" s="1596"/>
      <c r="T3" s="1596"/>
      <c r="U3" s="1590"/>
      <c r="V3" s="1590"/>
      <c r="W3" s="1590"/>
      <c r="X3" s="1590"/>
      <c r="Y3" s="1590"/>
      <c r="Z3" s="1590"/>
      <c r="AA3" s="1590"/>
      <c r="AB3" s="3708" t="s">
        <v>2304</v>
      </c>
      <c r="AC3" s="3708"/>
      <c r="AD3" s="3708"/>
      <c r="AE3" s="1597" t="str">
        <f>IF(COUNTIF(P135:DA135,"NG")&gt;=1,"未達成","達成")</f>
        <v>未達成</v>
      </c>
      <c r="AF3" s="1590"/>
      <c r="AG3" s="1590"/>
      <c r="AH3" s="1592"/>
      <c r="AI3" s="1592"/>
      <c r="AL3" s="3699" t="s">
        <v>2303</v>
      </c>
      <c r="AM3" s="3699"/>
      <c r="AN3" s="3699"/>
      <c r="AO3" s="3699"/>
      <c r="AP3" s="1592" t="s">
        <v>825</v>
      </c>
      <c r="AQ3" s="1598"/>
      <c r="AR3" s="1598"/>
      <c r="AS3" s="1598"/>
      <c r="AT3" s="1598"/>
      <c r="AU3" s="1598"/>
      <c r="AV3" s="1598"/>
      <c r="AW3" s="1598"/>
      <c r="AX3" s="1596"/>
      <c r="AY3" s="1596"/>
      <c r="AZ3" s="1599"/>
      <c r="BA3" s="1599"/>
      <c r="BB3" s="1596"/>
      <c r="BC3" s="1590"/>
      <c r="BD3" s="1590"/>
      <c r="BE3" s="1590"/>
      <c r="BF3" s="1590"/>
      <c r="BG3" s="1590"/>
      <c r="BH3" s="1590"/>
      <c r="BU3" s="3699" t="s">
        <v>2303</v>
      </c>
      <c r="BV3" s="3699"/>
      <c r="BW3" s="3699"/>
      <c r="BX3" s="3699"/>
      <c r="BY3" s="1592" t="s">
        <v>825</v>
      </c>
      <c r="BZ3" s="1598"/>
      <c r="CA3" s="1598"/>
      <c r="CB3" s="1598"/>
      <c r="CC3" s="1598"/>
      <c r="CD3" s="1598"/>
      <c r="CE3" s="1598"/>
      <c r="CF3" s="1598"/>
      <c r="CG3" s="1596"/>
      <c r="CH3" s="1596"/>
      <c r="CI3" s="1599"/>
      <c r="CJ3" s="1599"/>
      <c r="CK3" s="1596"/>
      <c r="CL3" s="1590"/>
      <c r="CM3" s="1590"/>
      <c r="CN3" s="1590"/>
      <c r="CO3" s="1590"/>
      <c r="CP3" s="1590"/>
    </row>
    <row r="4" spans="1:105" ht="13.8">
      <c r="A4" s="1590"/>
      <c r="B4" s="1590"/>
      <c r="C4" s="3699" t="s">
        <v>1928</v>
      </c>
      <c r="D4" s="3699"/>
      <c r="E4" s="3699"/>
      <c r="F4" s="3699"/>
      <c r="G4" s="1592" t="s">
        <v>825</v>
      </c>
      <c r="H4" s="1600">
        <f>入力シート!C14</f>
        <v>45840</v>
      </c>
      <c r="I4" s="1601"/>
      <c r="J4" s="1601"/>
      <c r="K4" s="1601"/>
      <c r="L4" s="1602" t="str">
        <f>TEXT(WEEKDAY(H4),"aaa")</f>
        <v>水</v>
      </c>
      <c r="M4" s="1602"/>
      <c r="N4" s="1602"/>
      <c r="O4" s="1602"/>
      <c r="P4" s="1602"/>
      <c r="Q4" s="1602"/>
      <c r="R4" s="1602"/>
      <c r="S4" s="1590"/>
      <c r="T4" s="1590"/>
      <c r="U4" s="1590"/>
      <c r="V4" s="1590"/>
      <c r="W4" s="1590"/>
      <c r="X4" s="1590"/>
      <c r="Y4" s="1590"/>
      <c r="Z4" s="1590"/>
      <c r="AA4" s="1590"/>
      <c r="AB4" s="1590"/>
      <c r="AC4" s="1590"/>
      <c r="AD4" s="1590"/>
      <c r="AE4" s="1590"/>
      <c r="AF4" s="1590"/>
      <c r="AG4" s="1590"/>
      <c r="AH4" s="1592"/>
      <c r="AI4" s="1592"/>
      <c r="AL4" s="3699" t="s">
        <v>2305</v>
      </c>
      <c r="AM4" s="3699"/>
      <c r="AN4" s="3699"/>
      <c r="AO4" s="3699"/>
      <c r="AP4" s="1592" t="s">
        <v>825</v>
      </c>
      <c r="AQ4" s="1600">
        <f>H4</f>
        <v>45840</v>
      </c>
      <c r="AR4" s="1601"/>
      <c r="AS4" s="1601"/>
      <c r="AT4" s="1601"/>
      <c r="AU4" s="1602" t="str">
        <f>TEXT(WEEKDAY(+AQ4),"aaa")</f>
        <v>水</v>
      </c>
      <c r="AV4" s="1602"/>
      <c r="AW4" s="1602"/>
      <c r="AX4" s="1602"/>
      <c r="AY4" s="1602"/>
      <c r="AZ4" s="1603"/>
      <c r="BA4" s="1603"/>
      <c r="BB4" s="1590"/>
      <c r="BC4" s="1590"/>
      <c r="BD4" s="1590"/>
      <c r="BE4" s="1590"/>
      <c r="BF4" s="1590"/>
      <c r="BG4" s="1590"/>
      <c r="BH4" s="1590"/>
      <c r="BU4" s="3699" t="s">
        <v>2305</v>
      </c>
      <c r="BV4" s="3699"/>
      <c r="BW4" s="3699"/>
      <c r="BX4" s="3699"/>
      <c r="BY4" s="1592" t="s">
        <v>825</v>
      </c>
      <c r="BZ4" s="1600">
        <f>AQ4</f>
        <v>45840</v>
      </c>
      <c r="CA4" s="1601"/>
      <c r="CB4" s="1601"/>
      <c r="CC4" s="1601"/>
      <c r="CD4" s="1602" t="str">
        <f>TEXT(WEEKDAY(+BZ4),"aaa")</f>
        <v>水</v>
      </c>
      <c r="CE4" s="1602"/>
      <c r="CF4" s="1602"/>
      <c r="CG4" s="1602"/>
      <c r="CH4" s="1602"/>
      <c r="CI4" s="1603"/>
      <c r="CJ4" s="1603"/>
      <c r="CK4" s="1602"/>
      <c r="CL4" s="1590"/>
      <c r="CM4" s="1590"/>
      <c r="CN4" s="1590"/>
      <c r="CO4" s="1590"/>
      <c r="CP4" s="1590"/>
    </row>
    <row r="5" spans="1:105" ht="13.8">
      <c r="A5" s="1590"/>
      <c r="B5" s="1590"/>
      <c r="C5" s="3699" t="s">
        <v>2306</v>
      </c>
      <c r="D5" s="3699"/>
      <c r="E5" s="3699"/>
      <c r="F5" s="3699"/>
      <c r="G5" s="1592" t="s">
        <v>825</v>
      </c>
      <c r="H5" s="1680"/>
      <c r="I5" s="1681"/>
      <c r="J5" s="1681"/>
      <c r="K5" s="1681"/>
      <c r="L5" s="1602" t="str">
        <f>TEXT(WEEKDAY(H5),"aaa")</f>
        <v>土</v>
      </c>
      <c r="M5" s="1602"/>
      <c r="N5" s="1602"/>
      <c r="O5" s="1602"/>
      <c r="P5" s="1602"/>
      <c r="Q5" s="1602"/>
      <c r="R5" s="1602"/>
      <c r="S5" s="1592"/>
      <c r="T5" s="1604" t="s">
        <v>819</v>
      </c>
      <c r="U5" s="1592" t="s">
        <v>825</v>
      </c>
      <c r="V5" s="1601">
        <f>H5-H4+1</f>
        <v>-45839</v>
      </c>
      <c r="W5" s="1601"/>
      <c r="X5" s="1601"/>
      <c r="Y5" s="1590"/>
      <c r="Z5" s="1590"/>
      <c r="AA5" s="1590"/>
      <c r="AB5" s="1590"/>
      <c r="AC5" s="1590"/>
      <c r="AD5" s="1590"/>
      <c r="AE5" s="1590"/>
      <c r="AF5" s="1590"/>
      <c r="AG5" s="1590"/>
      <c r="AH5" s="1592"/>
      <c r="AI5" s="1592"/>
      <c r="AL5" s="3699" t="s">
        <v>2306</v>
      </c>
      <c r="AM5" s="3699"/>
      <c r="AN5" s="3699"/>
      <c r="AO5" s="3699"/>
      <c r="AP5" s="1592" t="s">
        <v>825</v>
      </c>
      <c r="AQ5" s="1600">
        <f>H5</f>
        <v>0</v>
      </c>
      <c r="AR5" s="1601"/>
      <c r="AS5" s="1601"/>
      <c r="AT5" s="1601"/>
      <c r="AU5" s="1602" t="str">
        <f>TEXT(WEEKDAY(+AQ5),"aaa")</f>
        <v>土</v>
      </c>
      <c r="AV5" s="1602"/>
      <c r="AW5" s="1602"/>
      <c r="AX5" s="1602"/>
      <c r="AY5" s="1602"/>
      <c r="AZ5" s="1603"/>
      <c r="BA5" s="1603"/>
      <c r="BB5" s="1592"/>
      <c r="BC5" s="1604" t="s">
        <v>819</v>
      </c>
      <c r="BD5" s="1592" t="s">
        <v>825</v>
      </c>
      <c r="BE5" s="1601">
        <f>V5</f>
        <v>-45839</v>
      </c>
      <c r="BF5" s="1601"/>
      <c r="BG5" s="1601"/>
      <c r="BH5" s="1590"/>
      <c r="BU5" s="3699" t="s">
        <v>2306</v>
      </c>
      <c r="BV5" s="3699"/>
      <c r="BW5" s="3699"/>
      <c r="BX5" s="3699"/>
      <c r="BY5" s="1592" t="s">
        <v>825</v>
      </c>
      <c r="BZ5" s="1600">
        <f>AQ5</f>
        <v>0</v>
      </c>
      <c r="CA5" s="1601"/>
      <c r="CB5" s="1601"/>
      <c r="CC5" s="1601"/>
      <c r="CD5" s="1602" t="str">
        <f>TEXT(WEEKDAY(+BZ5),"aaa")</f>
        <v>土</v>
      </c>
      <c r="CE5" s="1602"/>
      <c r="CF5" s="1602"/>
      <c r="CG5" s="1602"/>
      <c r="CH5" s="1602"/>
      <c r="CI5" s="1603"/>
      <c r="CJ5" s="1603"/>
      <c r="CK5" s="1602"/>
      <c r="CL5" s="1604" t="s">
        <v>819</v>
      </c>
      <c r="CM5" s="1592" t="s">
        <v>825</v>
      </c>
      <c r="CN5" s="1601">
        <f>BE5</f>
        <v>-45839</v>
      </c>
      <c r="CO5" s="1601"/>
      <c r="CP5" s="1601"/>
    </row>
    <row r="6" spans="1:105" ht="13.8">
      <c r="A6" s="1590"/>
      <c r="B6" s="1590"/>
      <c r="C6" s="1605"/>
      <c r="D6" s="1605"/>
      <c r="E6" s="1605"/>
      <c r="F6" s="1605"/>
      <c r="G6" s="1592"/>
      <c r="H6" s="1606"/>
      <c r="I6" s="1607"/>
      <c r="J6" s="1607"/>
      <c r="K6" s="1607"/>
      <c r="L6" s="1602"/>
      <c r="M6" s="1602"/>
      <c r="N6" s="1602"/>
      <c r="O6" s="1602"/>
      <c r="P6" s="1602"/>
      <c r="Q6" s="1602"/>
      <c r="R6" s="1602"/>
      <c r="S6" s="1592"/>
      <c r="T6" s="1604"/>
      <c r="U6" s="1592"/>
      <c r="V6" s="1607"/>
      <c r="W6" s="1607"/>
      <c r="X6" s="1607"/>
      <c r="Y6" s="1590"/>
      <c r="Z6" s="1590"/>
      <c r="AA6" s="1590"/>
      <c r="AB6" s="1590"/>
      <c r="AC6" s="1590"/>
      <c r="AD6" s="1590"/>
      <c r="AE6" s="1590"/>
      <c r="AF6" s="1590"/>
      <c r="AG6" s="1590"/>
      <c r="AH6" s="1592"/>
      <c r="AI6" s="1592"/>
      <c r="AL6" s="1605"/>
      <c r="AM6" s="1605"/>
      <c r="AN6" s="1605"/>
      <c r="AO6" s="1605"/>
      <c r="AP6" s="1592"/>
      <c r="AQ6" s="1606"/>
      <c r="AR6" s="1607"/>
      <c r="AS6" s="1607"/>
      <c r="AT6" s="1607"/>
      <c r="AU6" s="1602"/>
      <c r="AV6" s="1602"/>
      <c r="AW6" s="1602"/>
      <c r="AX6" s="1602"/>
      <c r="AY6" s="1602"/>
      <c r="AZ6" s="1603"/>
      <c r="BA6" s="1603"/>
      <c r="BB6" s="1592"/>
      <c r="BC6" s="1604"/>
      <c r="BD6" s="1592"/>
      <c r="BE6" s="1607"/>
      <c r="BF6" s="1607"/>
      <c r="BG6" s="1607"/>
      <c r="BH6" s="1590"/>
      <c r="BU6" s="1605"/>
      <c r="BV6" s="1605"/>
      <c r="BW6" s="1605"/>
      <c r="BX6" s="1605"/>
      <c r="BY6" s="1592"/>
      <c r="BZ6" s="1606"/>
      <c r="CA6" s="1607"/>
      <c r="CB6" s="1607"/>
      <c r="CC6" s="1607"/>
      <c r="CD6" s="1602"/>
      <c r="CE6" s="1602"/>
      <c r="CF6" s="1602"/>
      <c r="CG6" s="1602"/>
      <c r="CH6" s="1602"/>
      <c r="CI6" s="1603"/>
      <c r="CJ6" s="1603"/>
      <c r="CK6" s="1602"/>
      <c r="CL6" s="1604"/>
      <c r="CM6" s="1592"/>
      <c r="CN6" s="1607"/>
      <c r="CO6" s="1607"/>
      <c r="CP6" s="1607"/>
    </row>
    <row r="7" spans="1:105">
      <c r="A7" s="1590"/>
      <c r="B7" s="1590"/>
      <c r="C7" s="1590"/>
      <c r="D7" s="1590"/>
      <c r="E7" s="1590"/>
      <c r="F7" s="1590"/>
      <c r="G7" s="1590"/>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2"/>
      <c r="AI7" s="1592"/>
    </row>
    <row r="8" spans="1:105" ht="14.25" hidden="1" customHeight="1">
      <c r="A8" s="1590"/>
      <c r="B8" s="1590"/>
      <c r="C8" s="1590"/>
      <c r="D8" s="1608">
        <f>YEAR(H4)</f>
        <v>2025</v>
      </c>
      <c r="E8" s="1608">
        <f>MONTH(H4)</f>
        <v>7</v>
      </c>
      <c r="F8" s="1608">
        <f>DAY(H4)</f>
        <v>2</v>
      </c>
      <c r="G8" s="1608"/>
      <c r="H8" s="1608"/>
      <c r="I8" s="1608"/>
      <c r="J8" s="1608"/>
      <c r="K8" s="1590"/>
      <c r="L8" s="1590"/>
      <c r="M8" s="1590"/>
      <c r="N8" s="1590"/>
      <c r="O8" s="1590"/>
      <c r="P8" s="1590"/>
      <c r="Q8" s="1590"/>
      <c r="R8" s="1590"/>
      <c r="S8" s="1590"/>
      <c r="T8" s="1590"/>
      <c r="U8" s="1608">
        <f>YEAR(J114+1)</f>
        <v>2025</v>
      </c>
      <c r="V8" s="1608">
        <f>MONTH(J114+1)</f>
        <v>8</v>
      </c>
      <c r="W8" s="1608">
        <f>DAY(J114+1)</f>
        <v>11</v>
      </c>
      <c r="X8" s="1608"/>
      <c r="Y8" s="1608"/>
      <c r="Z8" s="1608"/>
      <c r="AA8" s="1608"/>
      <c r="AB8" s="1590"/>
      <c r="AC8" s="1590"/>
      <c r="AD8" s="1590"/>
      <c r="AE8" s="1590"/>
      <c r="AF8" s="1590"/>
      <c r="AG8" s="1590"/>
      <c r="AH8" s="1592"/>
      <c r="AI8" s="1592"/>
      <c r="AL8" s="1590"/>
      <c r="AM8" s="1608">
        <f>YEAR(AA114+1)</f>
        <v>2025</v>
      </c>
      <c r="AN8" s="1608">
        <f>MONTH(AA114+1)</f>
        <v>9</v>
      </c>
      <c r="AO8" s="1608">
        <f>DAY(AA114+1)</f>
        <v>22</v>
      </c>
      <c r="AP8" s="1608"/>
      <c r="AQ8" s="1608"/>
      <c r="AR8" s="1608"/>
      <c r="AS8" s="1608"/>
      <c r="AT8" s="1590"/>
      <c r="AU8" s="1590"/>
      <c r="AV8" s="1590"/>
      <c r="AW8" s="1590"/>
      <c r="AX8" s="1590"/>
      <c r="AY8" s="1590"/>
      <c r="AZ8" s="1609"/>
      <c r="BA8" s="1609"/>
      <c r="BC8" s="1590"/>
      <c r="BD8" s="1608">
        <f>YEAR(AS114+1)</f>
        <v>2025</v>
      </c>
      <c r="BE8" s="1608">
        <f>MONTH(AS114+1)</f>
        <v>11</v>
      </c>
      <c r="BF8" s="1608">
        <f>DAY(AS114+1)</f>
        <v>3</v>
      </c>
      <c r="BG8" s="1608"/>
      <c r="BH8" s="1608"/>
      <c r="BI8" s="1608"/>
      <c r="BJ8" s="1608"/>
      <c r="BK8" s="1590"/>
      <c r="BL8" s="1590"/>
      <c r="BM8" s="1590"/>
      <c r="BN8" s="1590"/>
      <c r="BO8" s="1590"/>
      <c r="BP8" s="1590"/>
      <c r="BQ8" s="1609"/>
      <c r="BR8" s="1609"/>
      <c r="BU8" s="1590"/>
      <c r="BV8" s="1608">
        <f>YEAR(BJ114+1)</f>
        <v>2025</v>
      </c>
      <c r="BW8" s="1608">
        <f>MONTH(BJ114+1)</f>
        <v>12</v>
      </c>
      <c r="BX8" s="1608">
        <f>DAY(BJ114+1)</f>
        <v>15</v>
      </c>
      <c r="BY8" s="1608"/>
      <c r="BZ8" s="1608"/>
      <c r="CA8" s="1608"/>
      <c r="CB8" s="1608"/>
      <c r="CC8" s="1590"/>
      <c r="CD8" s="1590"/>
      <c r="CE8" s="1590"/>
      <c r="CF8" s="1590"/>
      <c r="CG8" s="1590"/>
      <c r="CH8" s="1590"/>
      <c r="CI8" s="1609"/>
      <c r="CJ8" s="1609"/>
      <c r="CK8" s="1590"/>
      <c r="CL8" s="1590"/>
      <c r="CM8" s="1608">
        <f>YEAR(CB114+1)</f>
        <v>2026</v>
      </c>
      <c r="CN8" s="1608">
        <f>MONTH(CB114+1)</f>
        <v>1</v>
      </c>
      <c r="CO8" s="1608">
        <f>DAY(CB114+1)</f>
        <v>26</v>
      </c>
      <c r="CP8" s="1608"/>
      <c r="CQ8" s="1608"/>
      <c r="CR8" s="1608"/>
      <c r="CS8" s="1608"/>
      <c r="CT8" s="1590"/>
      <c r="CU8" s="1590"/>
    </row>
    <row r="9" spans="1:105" ht="14.25" hidden="1" customHeight="1">
      <c r="A9" s="1590"/>
      <c r="B9" s="1590"/>
      <c r="C9" s="1590"/>
      <c r="D9" s="1610">
        <f t="shared" ref="D9:H9" si="0">E9-1</f>
        <v>45838</v>
      </c>
      <c r="E9" s="1610">
        <f t="shared" si="0"/>
        <v>45839</v>
      </c>
      <c r="F9" s="1610">
        <f t="shared" si="0"/>
        <v>45840</v>
      </c>
      <c r="G9" s="1610">
        <f t="shared" si="0"/>
        <v>45841</v>
      </c>
      <c r="H9" s="1610">
        <f t="shared" si="0"/>
        <v>45842</v>
      </c>
      <c r="I9" s="1610">
        <f>J9-1</f>
        <v>45843</v>
      </c>
      <c r="J9" s="1610">
        <f>DATE(D8,E8,J11)</f>
        <v>45844</v>
      </c>
      <c r="K9" s="1590"/>
      <c r="L9" s="1590"/>
      <c r="M9" s="1590"/>
      <c r="N9" s="1590"/>
      <c r="O9" s="1590"/>
      <c r="P9" s="1590"/>
      <c r="Q9" s="1590"/>
      <c r="R9" s="1590"/>
      <c r="S9" s="1590"/>
      <c r="T9" s="1590"/>
      <c r="U9" s="1610">
        <f>J114+1</f>
        <v>45880</v>
      </c>
      <c r="V9" s="1610">
        <f>U9+1</f>
        <v>45881</v>
      </c>
      <c r="W9" s="1610">
        <f>V9+1</f>
        <v>45882</v>
      </c>
      <c r="X9" s="1610">
        <f t="shared" ref="X9:Z9" si="1">W9+1</f>
        <v>45883</v>
      </c>
      <c r="Y9" s="1610">
        <f t="shared" si="1"/>
        <v>45884</v>
      </c>
      <c r="Z9" s="1610">
        <f t="shared" si="1"/>
        <v>45885</v>
      </c>
      <c r="AA9" s="1610">
        <f>Z9+1</f>
        <v>45886</v>
      </c>
      <c r="AB9" s="1590"/>
      <c r="AC9" s="1590"/>
      <c r="AD9" s="1590"/>
      <c r="AE9" s="1590"/>
      <c r="AF9" s="1590"/>
      <c r="AG9" s="1590"/>
      <c r="AH9" s="1592"/>
      <c r="AI9" s="1592"/>
      <c r="AL9" s="1590"/>
      <c r="AM9" s="1610">
        <f>AA114+1</f>
        <v>45922</v>
      </c>
      <c r="AN9" s="1610">
        <f t="shared" ref="AN9:AS9" si="2">AM9+1</f>
        <v>45923</v>
      </c>
      <c r="AO9" s="1610">
        <f t="shared" si="2"/>
        <v>45924</v>
      </c>
      <c r="AP9" s="1610">
        <f t="shared" si="2"/>
        <v>45925</v>
      </c>
      <c r="AQ9" s="1610">
        <f t="shared" si="2"/>
        <v>45926</v>
      </c>
      <c r="AR9" s="1610">
        <f t="shared" si="2"/>
        <v>45927</v>
      </c>
      <c r="AS9" s="1610">
        <f t="shared" si="2"/>
        <v>45928</v>
      </c>
      <c r="AT9" s="1590"/>
      <c r="AU9" s="1590"/>
      <c r="AV9" s="1590"/>
      <c r="AW9" s="1590"/>
      <c r="AX9" s="1590"/>
      <c r="AY9" s="1590"/>
      <c r="AZ9" s="1609"/>
      <c r="BA9" s="1609"/>
      <c r="BC9" s="1590"/>
      <c r="BD9" s="1610">
        <f>AS114+1</f>
        <v>45964</v>
      </c>
      <c r="BE9" s="1610">
        <f t="shared" ref="BE9:BJ9" si="3">BD9+1</f>
        <v>45965</v>
      </c>
      <c r="BF9" s="1610">
        <f t="shared" si="3"/>
        <v>45966</v>
      </c>
      <c r="BG9" s="1610">
        <f t="shared" si="3"/>
        <v>45967</v>
      </c>
      <c r="BH9" s="1610">
        <f t="shared" si="3"/>
        <v>45968</v>
      </c>
      <c r="BI9" s="1610">
        <f t="shared" si="3"/>
        <v>45969</v>
      </c>
      <c r="BJ9" s="1610">
        <f t="shared" si="3"/>
        <v>45970</v>
      </c>
      <c r="BK9" s="1590"/>
      <c r="BL9" s="1590"/>
      <c r="BM9" s="1590"/>
      <c r="BN9" s="1590"/>
      <c r="BO9" s="1590"/>
      <c r="BP9" s="1590"/>
      <c r="BQ9" s="1609"/>
      <c r="BR9" s="1609"/>
      <c r="BU9" s="1590"/>
      <c r="BV9" s="1610">
        <f>BJ114+1</f>
        <v>46006</v>
      </c>
      <c r="BW9" s="1610">
        <f t="shared" ref="BW9:CB9" si="4">BV9+1</f>
        <v>46007</v>
      </c>
      <c r="BX9" s="1610">
        <f t="shared" si="4"/>
        <v>46008</v>
      </c>
      <c r="BY9" s="1610">
        <f t="shared" si="4"/>
        <v>46009</v>
      </c>
      <c r="BZ9" s="1610">
        <f t="shared" si="4"/>
        <v>46010</v>
      </c>
      <c r="CA9" s="1610">
        <f t="shared" si="4"/>
        <v>46011</v>
      </c>
      <c r="CB9" s="1610">
        <f t="shared" si="4"/>
        <v>46012</v>
      </c>
      <c r="CC9" s="1590"/>
      <c r="CD9" s="1590"/>
      <c r="CE9" s="1590"/>
      <c r="CF9" s="1590"/>
      <c r="CG9" s="1590"/>
      <c r="CH9" s="1590"/>
      <c r="CI9" s="1609"/>
      <c r="CJ9" s="1609"/>
      <c r="CK9" s="1590"/>
      <c r="CL9" s="1590"/>
      <c r="CM9" s="1610">
        <f>CB114+1</f>
        <v>46048</v>
      </c>
      <c r="CN9" s="1610">
        <f t="shared" ref="CN9:CS9" si="5">CM9+1</f>
        <v>46049</v>
      </c>
      <c r="CO9" s="1610">
        <f t="shared" si="5"/>
        <v>46050</v>
      </c>
      <c r="CP9" s="1610">
        <f t="shared" si="5"/>
        <v>46051</v>
      </c>
      <c r="CQ9" s="1610">
        <f t="shared" si="5"/>
        <v>46052</v>
      </c>
      <c r="CR9" s="1610">
        <f t="shared" si="5"/>
        <v>46053</v>
      </c>
      <c r="CS9" s="1610">
        <f t="shared" si="5"/>
        <v>46054</v>
      </c>
      <c r="CT9" s="1590"/>
      <c r="CU9" s="1590"/>
    </row>
    <row r="10" spans="1:105" ht="14.25" customHeight="1">
      <c r="A10" s="1590"/>
      <c r="B10" s="1590"/>
      <c r="C10" s="1611" t="s">
        <v>1940</v>
      </c>
      <c r="D10" s="3700">
        <f>DATE($D8,$E8,1)</f>
        <v>45839</v>
      </c>
      <c r="E10" s="3701"/>
      <c r="F10" s="3701"/>
      <c r="G10" s="3701"/>
      <c r="H10" s="3701"/>
      <c r="I10" s="3701"/>
      <c r="J10" s="3701"/>
      <c r="K10" s="3697" t="s">
        <v>835</v>
      </c>
      <c r="L10" s="3702" t="s">
        <v>2307</v>
      </c>
      <c r="M10" s="3704" t="s">
        <v>2308</v>
      </c>
      <c r="N10" s="3704" t="s">
        <v>829</v>
      </c>
      <c r="O10" s="3695" t="s">
        <v>2309</v>
      </c>
      <c r="P10" s="1612"/>
      <c r="Q10" s="1612"/>
      <c r="R10" s="1612"/>
      <c r="S10" s="1590"/>
      <c r="T10" s="1611" t="s">
        <v>1940</v>
      </c>
      <c r="U10" s="3700">
        <f>DATE($U8,$V8,1)</f>
        <v>45870</v>
      </c>
      <c r="V10" s="3701"/>
      <c r="W10" s="3701"/>
      <c r="X10" s="3701"/>
      <c r="Y10" s="3701"/>
      <c r="Z10" s="3701"/>
      <c r="AA10" s="3706"/>
      <c r="AB10" s="3697" t="s">
        <v>835</v>
      </c>
      <c r="AC10" s="3702" t="s">
        <v>2307</v>
      </c>
      <c r="AD10" s="3704" t="s">
        <v>2308</v>
      </c>
      <c r="AE10" s="3704" t="s">
        <v>829</v>
      </c>
      <c r="AF10" s="3695" t="s">
        <v>2309</v>
      </c>
      <c r="AG10" s="1613"/>
      <c r="AH10" s="1613"/>
      <c r="AI10" s="1613"/>
      <c r="AL10" s="1611" t="s">
        <v>1940</v>
      </c>
      <c r="AM10" s="1614">
        <f>DATE($AM8,$AN8,1)</f>
        <v>45901</v>
      </c>
      <c r="AN10" s="1615"/>
      <c r="AO10" s="1615"/>
      <c r="AP10" s="1615"/>
      <c r="AQ10" s="1615"/>
      <c r="AR10" s="1615"/>
      <c r="AS10" s="1615"/>
      <c r="AT10" s="3697" t="s">
        <v>835</v>
      </c>
      <c r="AU10" s="3702" t="s">
        <v>2307</v>
      </c>
      <c r="AV10" s="3704" t="s">
        <v>2308</v>
      </c>
      <c r="AW10" s="3704" t="s">
        <v>829</v>
      </c>
      <c r="AX10" s="3695" t="s">
        <v>2309</v>
      </c>
      <c r="AY10" s="1613"/>
      <c r="AZ10" s="1616"/>
      <c r="BA10" s="1616"/>
      <c r="BC10" s="1611" t="s">
        <v>1940</v>
      </c>
      <c r="BD10" s="1614">
        <f>DATE($BD8,$BE8,1)</f>
        <v>45962</v>
      </c>
      <c r="BE10" s="1615"/>
      <c r="BF10" s="1615"/>
      <c r="BG10" s="1615"/>
      <c r="BH10" s="1615"/>
      <c r="BI10" s="1615"/>
      <c r="BJ10" s="1615"/>
      <c r="BK10" s="3697" t="s">
        <v>835</v>
      </c>
      <c r="BL10" s="3702" t="s">
        <v>2307</v>
      </c>
      <c r="BM10" s="3704" t="s">
        <v>2308</v>
      </c>
      <c r="BN10" s="3704" t="s">
        <v>829</v>
      </c>
      <c r="BO10" s="3695" t="s">
        <v>2309</v>
      </c>
      <c r="BP10" s="1613"/>
      <c r="BQ10" s="1616"/>
      <c r="BR10" s="1616"/>
      <c r="BU10" s="1611" t="s">
        <v>1940</v>
      </c>
      <c r="BV10" s="1614">
        <f>DATE($BV8,$BW8,1)</f>
        <v>45992</v>
      </c>
      <c r="BW10" s="1615"/>
      <c r="BX10" s="1615"/>
      <c r="BY10" s="1615"/>
      <c r="BZ10" s="1615"/>
      <c r="CA10" s="1615"/>
      <c r="CB10" s="1615"/>
      <c r="CC10" s="3697" t="s">
        <v>835</v>
      </c>
      <c r="CD10" s="3702" t="s">
        <v>2307</v>
      </c>
      <c r="CE10" s="3704" t="s">
        <v>2308</v>
      </c>
      <c r="CF10" s="3704" t="s">
        <v>829</v>
      </c>
      <c r="CG10" s="3695" t="s">
        <v>2309</v>
      </c>
      <c r="CH10" s="1613"/>
      <c r="CI10" s="1616"/>
      <c r="CJ10" s="1616"/>
      <c r="CK10" s="1617"/>
      <c r="CL10" s="1611" t="s">
        <v>1940</v>
      </c>
      <c r="CM10" s="1614">
        <f>DATE($CM8,$CN8,1)</f>
        <v>46023</v>
      </c>
      <c r="CN10" s="1615"/>
      <c r="CO10" s="1615"/>
      <c r="CP10" s="1615"/>
      <c r="CQ10" s="1615"/>
      <c r="CR10" s="1615"/>
      <c r="CS10" s="1615"/>
      <c r="CT10" s="3697" t="s">
        <v>835</v>
      </c>
      <c r="CU10" s="3702" t="s">
        <v>2307</v>
      </c>
      <c r="CV10" s="3704" t="s">
        <v>2308</v>
      </c>
      <c r="CW10" s="3704" t="s">
        <v>829</v>
      </c>
      <c r="CX10" s="3695" t="s">
        <v>2309</v>
      </c>
      <c r="CY10" s="1613"/>
    </row>
    <row r="11" spans="1:105" ht="14.25" customHeight="1">
      <c r="A11" s="1590"/>
      <c r="B11" s="1590"/>
      <c r="C11" s="1618" t="s">
        <v>2310</v>
      </c>
      <c r="D11" s="1619" t="str">
        <f>IF("月"=$L4,$F8,"")</f>
        <v/>
      </c>
      <c r="E11" s="1620" t="str">
        <f>IF(D11="",IF("火"=$L4,$F8,""),D11+1)</f>
        <v/>
      </c>
      <c r="F11" s="1620">
        <f>IF(E11="",IF("水"=$L4,$F8,""),E11+1)</f>
        <v>2</v>
      </c>
      <c r="G11" s="1620">
        <f>IF(F11="",IF("木"=$L4,$F8,""),F11+1)</f>
        <v>3</v>
      </c>
      <c r="H11" s="1620">
        <f>IF(G11="",IF("金"=$L4,$F8,""),G11+1)</f>
        <v>4</v>
      </c>
      <c r="I11" s="1620">
        <f>IF(H11="",IF("土"=$L4,$F8,""),H11+1)</f>
        <v>5</v>
      </c>
      <c r="J11" s="1621">
        <f>IF(I11="",IF("日"=$L4,$F8,""),I11+1)</f>
        <v>6</v>
      </c>
      <c r="K11" s="3698"/>
      <c r="L11" s="3703"/>
      <c r="M11" s="3705"/>
      <c r="N11" s="3705"/>
      <c r="O11" s="3696"/>
      <c r="P11" s="1622">
        <f>COUNT(D11:J11)</f>
        <v>5</v>
      </c>
      <c r="Q11" s="1612"/>
      <c r="R11" s="1612"/>
      <c r="S11" s="1590"/>
      <c r="T11" s="1618" t="s">
        <v>2310</v>
      </c>
      <c r="U11" s="1619" t="str">
        <f>IF(J114&lt;$H$5,J116+1,"")</f>
        <v/>
      </c>
      <c r="V11" s="1620" t="str">
        <f t="shared" ref="V11:AA11" si="6">IF(U9&lt;$H$5,U11+1,"")</f>
        <v/>
      </c>
      <c r="W11" s="1620" t="str">
        <f>IF(V9&lt;$H$5,V11+1,"")</f>
        <v/>
      </c>
      <c r="X11" s="1620" t="str">
        <f>IF(W9&lt;$H$5,W11+1,"")</f>
        <v/>
      </c>
      <c r="Y11" s="1620" t="str">
        <f t="shared" si="6"/>
        <v/>
      </c>
      <c r="Z11" s="1620" t="str">
        <f t="shared" si="6"/>
        <v/>
      </c>
      <c r="AA11" s="1620" t="str">
        <f t="shared" si="6"/>
        <v/>
      </c>
      <c r="AB11" s="3698"/>
      <c r="AC11" s="3703"/>
      <c r="AD11" s="3705"/>
      <c r="AE11" s="3705"/>
      <c r="AF11" s="3696"/>
      <c r="AG11" s="1623">
        <f>COUNT(U11:AA11)</f>
        <v>0</v>
      </c>
      <c r="AH11" s="1613"/>
      <c r="AI11" s="1613"/>
      <c r="AL11" s="1618" t="s">
        <v>2310</v>
      </c>
      <c r="AM11" s="1619" t="str">
        <f>IF(AA114&lt;$H$5,AA116+1,"")</f>
        <v/>
      </c>
      <c r="AN11" s="1620" t="str">
        <f t="shared" ref="AN11:AS11" si="7">IF(AM9&lt;$H$5,AM11+1,"")</f>
        <v/>
      </c>
      <c r="AO11" s="1620" t="str">
        <f t="shared" si="7"/>
        <v/>
      </c>
      <c r="AP11" s="1620" t="str">
        <f t="shared" si="7"/>
        <v/>
      </c>
      <c r="AQ11" s="1620" t="str">
        <f t="shared" si="7"/>
        <v/>
      </c>
      <c r="AR11" s="1620" t="str">
        <f t="shared" si="7"/>
        <v/>
      </c>
      <c r="AS11" s="1620" t="str">
        <f t="shared" si="7"/>
        <v/>
      </c>
      <c r="AT11" s="3698"/>
      <c r="AU11" s="3703"/>
      <c r="AV11" s="3705"/>
      <c r="AW11" s="3705"/>
      <c r="AX11" s="3696"/>
      <c r="AY11" s="1623">
        <f>COUNT(AM11:AS11)</f>
        <v>0</v>
      </c>
      <c r="AZ11" s="1616"/>
      <c r="BA11" s="1616"/>
      <c r="BC11" s="1618" t="s">
        <v>2310</v>
      </c>
      <c r="BD11" s="1619" t="str">
        <f>IF(AS114&lt;$H$5,AS116+1,"")</f>
        <v/>
      </c>
      <c r="BE11" s="1620" t="str">
        <f t="shared" ref="BE11:BJ11" si="8">IF(BD9&lt;$H$5,BD11+1,"")</f>
        <v/>
      </c>
      <c r="BF11" s="1620" t="str">
        <f t="shared" si="8"/>
        <v/>
      </c>
      <c r="BG11" s="1620" t="str">
        <f t="shared" si="8"/>
        <v/>
      </c>
      <c r="BH11" s="1620" t="str">
        <f t="shared" si="8"/>
        <v/>
      </c>
      <c r="BI11" s="1620" t="str">
        <f t="shared" si="8"/>
        <v/>
      </c>
      <c r="BJ11" s="1620" t="str">
        <f t="shared" si="8"/>
        <v/>
      </c>
      <c r="BK11" s="3698"/>
      <c r="BL11" s="3703"/>
      <c r="BM11" s="3705"/>
      <c r="BN11" s="3705"/>
      <c r="BO11" s="3696"/>
      <c r="BP11" s="1623">
        <f>COUNT(BD11:BJ11)</f>
        <v>0</v>
      </c>
      <c r="BQ11" s="1616"/>
      <c r="BR11" s="1616"/>
      <c r="BU11" s="1618" t="s">
        <v>2310</v>
      </c>
      <c r="BV11" s="1619" t="str">
        <f>IF(BJ114&lt;$H$5,BJ116+1,"")</f>
        <v/>
      </c>
      <c r="BW11" s="1620" t="str">
        <f t="shared" ref="BW11:CB11" si="9">IF(BV9&lt;$H$5,BV11+1,"")</f>
        <v/>
      </c>
      <c r="BX11" s="1620" t="str">
        <f t="shared" si="9"/>
        <v/>
      </c>
      <c r="BY11" s="1620" t="str">
        <f t="shared" si="9"/>
        <v/>
      </c>
      <c r="BZ11" s="1620" t="str">
        <f t="shared" si="9"/>
        <v/>
      </c>
      <c r="CA11" s="1620" t="str">
        <f t="shared" si="9"/>
        <v/>
      </c>
      <c r="CB11" s="1620" t="str">
        <f t="shared" si="9"/>
        <v/>
      </c>
      <c r="CC11" s="3698"/>
      <c r="CD11" s="3703"/>
      <c r="CE11" s="3705"/>
      <c r="CF11" s="3705"/>
      <c r="CG11" s="3696"/>
      <c r="CH11" s="1623">
        <f>COUNT(BV11:CB11)</f>
        <v>0</v>
      </c>
      <c r="CI11" s="1616"/>
      <c r="CJ11" s="1616"/>
      <c r="CK11" s="1624"/>
      <c r="CL11" s="1618" t="s">
        <v>2310</v>
      </c>
      <c r="CM11" s="1619" t="str">
        <f>IF(CB114&lt;$H$5,CB116+1,"")</f>
        <v/>
      </c>
      <c r="CN11" s="1620" t="str">
        <f t="shared" ref="CN11:CS11" si="10">IF(CM9&lt;$H$5,CM11+1,"")</f>
        <v/>
      </c>
      <c r="CO11" s="1620" t="str">
        <f t="shared" si="10"/>
        <v/>
      </c>
      <c r="CP11" s="1620" t="str">
        <f t="shared" si="10"/>
        <v/>
      </c>
      <c r="CQ11" s="1620" t="str">
        <f t="shared" si="10"/>
        <v/>
      </c>
      <c r="CR11" s="1620" t="str">
        <f t="shared" si="10"/>
        <v/>
      </c>
      <c r="CS11" s="1620" t="str">
        <f t="shared" si="10"/>
        <v/>
      </c>
      <c r="CT11" s="3698"/>
      <c r="CU11" s="3703"/>
      <c r="CV11" s="3705"/>
      <c r="CW11" s="3705"/>
      <c r="CX11" s="3696"/>
      <c r="CY11" s="1623">
        <f>COUNT(CM11:CS11)</f>
        <v>0</v>
      </c>
    </row>
    <row r="12" spans="1:105" ht="14.25" customHeight="1">
      <c r="A12" s="1590"/>
      <c r="B12" s="1590"/>
      <c r="C12" s="1625" t="s">
        <v>820</v>
      </c>
      <c r="D12" s="1626" t="str">
        <f>IF(D11="","","月")</f>
        <v/>
      </c>
      <c r="E12" s="1626" t="str">
        <f>IF(E11="","","火")</f>
        <v/>
      </c>
      <c r="F12" s="1626" t="str">
        <f>IF(F11="","","水")</f>
        <v>水</v>
      </c>
      <c r="G12" s="1626" t="str">
        <f>IF(G11="","","木")</f>
        <v>木</v>
      </c>
      <c r="H12" s="1626" t="str">
        <f>IF(H11="","","金")</f>
        <v>金</v>
      </c>
      <c r="I12" s="1626" t="str">
        <f>IF(I11="","","土")</f>
        <v>土</v>
      </c>
      <c r="J12" s="1627" t="str">
        <f>IF(J11="","","日")</f>
        <v>日</v>
      </c>
      <c r="K12" s="3698"/>
      <c r="L12" s="3703"/>
      <c r="M12" s="3705"/>
      <c r="N12" s="3705"/>
      <c r="O12" s="3696"/>
      <c r="P12" s="1612"/>
      <c r="Q12" s="1612"/>
      <c r="R12" s="1612"/>
      <c r="T12" s="1618" t="s">
        <v>820</v>
      </c>
      <c r="U12" s="1626" t="str">
        <f>IF(U11="","","月")</f>
        <v/>
      </c>
      <c r="V12" s="1626" t="str">
        <f>IF(V11="","","火")</f>
        <v/>
      </c>
      <c r="W12" s="1626" t="str">
        <f>IF(W11="","","水")</f>
        <v/>
      </c>
      <c r="X12" s="1626" t="str">
        <f>IF(X11="","","木")</f>
        <v/>
      </c>
      <c r="Y12" s="1626" t="str">
        <f>IF(Y11="","","金")</f>
        <v/>
      </c>
      <c r="Z12" s="1626" t="str">
        <f>IF(Z11="","","土")</f>
        <v/>
      </c>
      <c r="AA12" s="1626" t="str">
        <f>IF(AA11="","","日")</f>
        <v/>
      </c>
      <c r="AB12" s="3698"/>
      <c r="AC12" s="3703"/>
      <c r="AD12" s="3705"/>
      <c r="AE12" s="3705"/>
      <c r="AF12" s="3696"/>
      <c r="AG12" s="1624"/>
      <c r="AH12" s="1613"/>
      <c r="AI12" s="1613"/>
      <c r="AL12" s="1618" t="s">
        <v>820</v>
      </c>
      <c r="AM12" s="1626" t="str">
        <f>IF(AM11="","","月")</f>
        <v/>
      </c>
      <c r="AN12" s="1626" t="str">
        <f>IF(AN11="","","火")</f>
        <v/>
      </c>
      <c r="AO12" s="1626" t="str">
        <f>IF(AO11="","","水")</f>
        <v/>
      </c>
      <c r="AP12" s="1626" t="str">
        <f>IF(AP11="","","木")</f>
        <v/>
      </c>
      <c r="AQ12" s="1626" t="str">
        <f>IF(AQ11="","","金")</f>
        <v/>
      </c>
      <c r="AR12" s="1626" t="str">
        <f>IF(AR11="","","土")</f>
        <v/>
      </c>
      <c r="AS12" s="1626" t="str">
        <f>IF(AS11="","","日")</f>
        <v/>
      </c>
      <c r="AT12" s="3698"/>
      <c r="AU12" s="3703"/>
      <c r="AV12" s="3705"/>
      <c r="AW12" s="3705"/>
      <c r="AX12" s="3696"/>
      <c r="AY12" s="1624"/>
      <c r="AZ12" s="1616"/>
      <c r="BA12" s="1616"/>
      <c r="BC12" s="1618" t="s">
        <v>820</v>
      </c>
      <c r="BD12" s="1626" t="str">
        <f>IF(BD11="","","月")</f>
        <v/>
      </c>
      <c r="BE12" s="1626" t="str">
        <f>IF(BE11="","","火")</f>
        <v/>
      </c>
      <c r="BF12" s="1626" t="str">
        <f>IF(BF11="","","水")</f>
        <v/>
      </c>
      <c r="BG12" s="1626" t="str">
        <f>IF(BG11="","","木")</f>
        <v/>
      </c>
      <c r="BH12" s="1626" t="str">
        <f>IF(BH11="","","金")</f>
        <v/>
      </c>
      <c r="BI12" s="1626" t="str">
        <f>IF(BI11="","","土")</f>
        <v/>
      </c>
      <c r="BJ12" s="1626" t="str">
        <f>IF(BJ11="","","日")</f>
        <v/>
      </c>
      <c r="BK12" s="3698"/>
      <c r="BL12" s="3703"/>
      <c r="BM12" s="3705"/>
      <c r="BN12" s="3705"/>
      <c r="BO12" s="3696"/>
      <c r="BP12" s="1624"/>
      <c r="BQ12" s="1616"/>
      <c r="BR12" s="1616"/>
      <c r="BU12" s="1618" t="s">
        <v>820</v>
      </c>
      <c r="BV12" s="1626" t="str">
        <f>IF(BV11="","","月")</f>
        <v/>
      </c>
      <c r="BW12" s="1626" t="str">
        <f>IF(BW11="","","火")</f>
        <v/>
      </c>
      <c r="BX12" s="1626" t="str">
        <f>IF(BX11="","","水")</f>
        <v/>
      </c>
      <c r="BY12" s="1626" t="str">
        <f>IF(BY11="","","木")</f>
        <v/>
      </c>
      <c r="BZ12" s="1626" t="str">
        <f>IF(BZ11="","","金")</f>
        <v/>
      </c>
      <c r="CA12" s="1626" t="str">
        <f>IF(CA11="","","土")</f>
        <v/>
      </c>
      <c r="CB12" s="1626" t="str">
        <f>IF(CB11="","","日")</f>
        <v/>
      </c>
      <c r="CC12" s="3698"/>
      <c r="CD12" s="3703"/>
      <c r="CE12" s="3705"/>
      <c r="CF12" s="3705"/>
      <c r="CG12" s="3696"/>
      <c r="CH12" s="1624"/>
      <c r="CI12" s="1616"/>
      <c r="CJ12" s="1616"/>
      <c r="CK12" s="1624"/>
      <c r="CL12" s="1618" t="s">
        <v>820</v>
      </c>
      <c r="CM12" s="1626" t="str">
        <f>IF(CM11="","","月")</f>
        <v/>
      </c>
      <c r="CN12" s="1626" t="str">
        <f>IF(CN11="","","火")</f>
        <v/>
      </c>
      <c r="CO12" s="1626" t="str">
        <f>IF(CO11="","","水")</f>
        <v/>
      </c>
      <c r="CP12" s="1626" t="str">
        <f>IF(CP11="","","木")</f>
        <v/>
      </c>
      <c r="CQ12" s="1626" t="str">
        <f>IF(CQ11="","","金")</f>
        <v/>
      </c>
      <c r="CR12" s="1626" t="str">
        <f>IF(CR11="","","土")</f>
        <v/>
      </c>
      <c r="CS12" s="1626" t="str">
        <f>IF(CS11="","","日")</f>
        <v/>
      </c>
      <c r="CT12" s="3698"/>
      <c r="CU12" s="3703"/>
      <c r="CV12" s="3705"/>
      <c r="CW12" s="3705"/>
      <c r="CX12" s="3696"/>
      <c r="CY12" s="1624"/>
    </row>
    <row r="13" spans="1:105" ht="14.25" customHeight="1">
      <c r="A13" s="1590"/>
      <c r="B13" s="1590"/>
      <c r="C13" s="3709" t="s">
        <v>831</v>
      </c>
      <c r="D13" s="3711"/>
      <c r="E13" s="3713"/>
      <c r="F13" s="3713"/>
      <c r="G13" s="3713"/>
      <c r="H13" s="3713"/>
      <c r="I13" s="3713"/>
      <c r="J13" s="3715"/>
      <c r="K13" s="3717"/>
      <c r="L13" s="3718"/>
      <c r="M13" s="3718"/>
      <c r="N13" s="3719"/>
      <c r="O13" s="3723">
        <f>ROUND(AVERAGE(N15:N26),3)</f>
        <v>0</v>
      </c>
      <c r="P13" s="1613"/>
      <c r="Q13" s="1613"/>
      <c r="R13" s="1613"/>
      <c r="S13" s="1590"/>
      <c r="T13" s="3709" t="s">
        <v>831</v>
      </c>
      <c r="U13" s="3711"/>
      <c r="V13" s="3713"/>
      <c r="W13" s="3713"/>
      <c r="X13" s="3713"/>
      <c r="Y13" s="3713"/>
      <c r="Z13" s="3713"/>
      <c r="AA13" s="3715"/>
      <c r="AB13" s="3717"/>
      <c r="AC13" s="3718"/>
      <c r="AD13" s="3718"/>
      <c r="AE13" s="3719"/>
      <c r="AF13" s="3723" t="e">
        <f>ROUND(AVERAGE(AE15:AE26),3)</f>
        <v>#DIV/0!</v>
      </c>
      <c r="AG13" s="1624"/>
      <c r="AH13" s="1613"/>
      <c r="AI13" s="1613"/>
      <c r="AL13" s="3709" t="s">
        <v>831</v>
      </c>
      <c r="AM13" s="3711"/>
      <c r="AN13" s="3713"/>
      <c r="AO13" s="3713"/>
      <c r="AP13" s="3713"/>
      <c r="AQ13" s="3713"/>
      <c r="AR13" s="3713"/>
      <c r="AS13" s="3715"/>
      <c r="AT13" s="3717"/>
      <c r="AU13" s="3718"/>
      <c r="AV13" s="3718"/>
      <c r="AW13" s="3719"/>
      <c r="AX13" s="3723" t="e">
        <f>ROUND(AVERAGE(AW15:AW26),3)</f>
        <v>#DIV/0!</v>
      </c>
      <c r="AY13" s="1624"/>
      <c r="AZ13" s="1616"/>
      <c r="BA13" s="1616"/>
      <c r="BC13" s="3709" t="s">
        <v>831</v>
      </c>
      <c r="BD13" s="3711"/>
      <c r="BE13" s="3713"/>
      <c r="BF13" s="3713"/>
      <c r="BG13" s="3713"/>
      <c r="BH13" s="3713"/>
      <c r="BI13" s="3713"/>
      <c r="BJ13" s="3715"/>
      <c r="BK13" s="3717"/>
      <c r="BL13" s="3718"/>
      <c r="BM13" s="3718"/>
      <c r="BN13" s="3719"/>
      <c r="BO13" s="3723" t="e">
        <f>ROUND(AVERAGE(BN15:BN26),3)</f>
        <v>#DIV/0!</v>
      </c>
      <c r="BP13" s="1624"/>
      <c r="BQ13" s="1616"/>
      <c r="BR13" s="1616"/>
      <c r="BU13" s="3709" t="s">
        <v>831</v>
      </c>
      <c r="BV13" s="3711"/>
      <c r="BW13" s="3713"/>
      <c r="BX13" s="3713"/>
      <c r="BY13" s="3713"/>
      <c r="BZ13" s="3713"/>
      <c r="CA13" s="3713"/>
      <c r="CB13" s="3715"/>
      <c r="CC13" s="3717"/>
      <c r="CD13" s="3718"/>
      <c r="CE13" s="3718"/>
      <c r="CF13" s="3719"/>
      <c r="CG13" s="3723" t="e">
        <f>ROUND(AVERAGE(CF15:CF26),3)</f>
        <v>#DIV/0!</v>
      </c>
      <c r="CH13" s="1624"/>
      <c r="CI13" s="1616"/>
      <c r="CJ13" s="1616"/>
      <c r="CK13" s="1624"/>
      <c r="CL13" s="3709" t="s">
        <v>831</v>
      </c>
      <c r="CM13" s="3711"/>
      <c r="CN13" s="3713"/>
      <c r="CO13" s="3713"/>
      <c r="CP13" s="3713"/>
      <c r="CQ13" s="3713"/>
      <c r="CR13" s="3713"/>
      <c r="CS13" s="3715"/>
      <c r="CT13" s="3717"/>
      <c r="CU13" s="3718"/>
      <c r="CV13" s="3718"/>
      <c r="CW13" s="3719"/>
      <c r="CX13" s="3723" t="e">
        <f>ROUND(AVERAGE(CW15:CW26),3)</f>
        <v>#DIV/0!</v>
      </c>
      <c r="CY13" s="1624"/>
    </row>
    <row r="14" spans="1:105" ht="14.25" customHeight="1">
      <c r="A14" s="1590"/>
      <c r="B14" s="1590"/>
      <c r="C14" s="3710"/>
      <c r="D14" s="3712"/>
      <c r="E14" s="3714"/>
      <c r="F14" s="3714"/>
      <c r="G14" s="3714"/>
      <c r="H14" s="3714"/>
      <c r="I14" s="3714"/>
      <c r="J14" s="3716"/>
      <c r="K14" s="3720"/>
      <c r="L14" s="3721"/>
      <c r="M14" s="3721"/>
      <c r="N14" s="3722"/>
      <c r="O14" s="3724"/>
      <c r="P14" s="1613"/>
      <c r="Q14" s="1613"/>
      <c r="R14" s="1613"/>
      <c r="S14" s="1590"/>
      <c r="T14" s="3710"/>
      <c r="U14" s="3712"/>
      <c r="V14" s="3714"/>
      <c r="W14" s="3714"/>
      <c r="X14" s="3714"/>
      <c r="Y14" s="3714"/>
      <c r="Z14" s="3714"/>
      <c r="AA14" s="3716"/>
      <c r="AB14" s="3720"/>
      <c r="AC14" s="3721"/>
      <c r="AD14" s="3721"/>
      <c r="AE14" s="3722"/>
      <c r="AF14" s="3724"/>
      <c r="AG14" s="1624"/>
      <c r="AH14" s="1613"/>
      <c r="AI14" s="1613"/>
      <c r="AL14" s="3710"/>
      <c r="AM14" s="3712"/>
      <c r="AN14" s="3714"/>
      <c r="AO14" s="3714"/>
      <c r="AP14" s="3714"/>
      <c r="AQ14" s="3714"/>
      <c r="AR14" s="3714"/>
      <c r="AS14" s="3716"/>
      <c r="AT14" s="3720"/>
      <c r="AU14" s="3721"/>
      <c r="AV14" s="3721"/>
      <c r="AW14" s="3722"/>
      <c r="AX14" s="3724"/>
      <c r="AY14" s="1624"/>
      <c r="AZ14" s="1616"/>
      <c r="BA14" s="1616"/>
      <c r="BC14" s="3710"/>
      <c r="BD14" s="3712"/>
      <c r="BE14" s="3714"/>
      <c r="BF14" s="3714"/>
      <c r="BG14" s="3714"/>
      <c r="BH14" s="3714"/>
      <c r="BI14" s="3714"/>
      <c r="BJ14" s="3716"/>
      <c r="BK14" s="3720"/>
      <c r="BL14" s="3721"/>
      <c r="BM14" s="3721"/>
      <c r="BN14" s="3722"/>
      <c r="BO14" s="3724"/>
      <c r="BP14" s="1624"/>
      <c r="BQ14" s="1616"/>
      <c r="BR14" s="1616"/>
      <c r="BU14" s="3710"/>
      <c r="BV14" s="3712"/>
      <c r="BW14" s="3714"/>
      <c r="BX14" s="3714"/>
      <c r="BY14" s="3714"/>
      <c r="BZ14" s="3714"/>
      <c r="CA14" s="3714"/>
      <c r="CB14" s="3716"/>
      <c r="CC14" s="3720"/>
      <c r="CD14" s="3721"/>
      <c r="CE14" s="3721"/>
      <c r="CF14" s="3722"/>
      <c r="CG14" s="3724"/>
      <c r="CH14" s="1624"/>
      <c r="CI14" s="1616"/>
      <c r="CJ14" s="1616"/>
      <c r="CK14" s="1624"/>
      <c r="CL14" s="3710"/>
      <c r="CM14" s="3712"/>
      <c r="CN14" s="3714"/>
      <c r="CO14" s="3714"/>
      <c r="CP14" s="3714"/>
      <c r="CQ14" s="3714"/>
      <c r="CR14" s="3714"/>
      <c r="CS14" s="3716"/>
      <c r="CT14" s="3720"/>
      <c r="CU14" s="3721"/>
      <c r="CV14" s="3721"/>
      <c r="CW14" s="3722"/>
      <c r="CX14" s="3724"/>
      <c r="CY14" s="1624"/>
    </row>
    <row r="15" spans="1:105" ht="14.25" customHeight="1">
      <c r="A15" s="1590"/>
      <c r="B15" s="1628"/>
      <c r="C15" s="1629" t="s">
        <v>2311</v>
      </c>
      <c r="D15" s="1630"/>
      <c r="E15" s="1631"/>
      <c r="F15" s="1631"/>
      <c r="G15" s="1631"/>
      <c r="H15" s="1631"/>
      <c r="I15" s="1631"/>
      <c r="J15" s="1632"/>
      <c r="K15" s="1633">
        <f>IF(C15="","",COUNT($D$11:$J$11)-L15)</f>
        <v>5</v>
      </c>
      <c r="L15" s="1634">
        <f>IF(C15="","",Q15+R15)</f>
        <v>0</v>
      </c>
      <c r="M15" s="1635">
        <f>IF(C15="","",COUNTIF(D15:J15,"休"))</f>
        <v>0</v>
      </c>
      <c r="N15" s="1636">
        <f>IF(K15&lt;2,"対象外",IF(C15="","",IFERROR(ROUND(M15/K15,3),"")))</f>
        <v>0</v>
      </c>
      <c r="O15" s="3724"/>
      <c r="P15" s="1613"/>
      <c r="Q15" s="1613">
        <f>IF(C15="","",COUNTIF(D15:J15,"ー"))</f>
        <v>0</v>
      </c>
      <c r="R15" s="1613">
        <f>IF(C15="","",COUNTIF(D15:J15,"外"))</f>
        <v>0</v>
      </c>
      <c r="S15" s="1590"/>
      <c r="T15" s="1629" t="s">
        <v>2311</v>
      </c>
      <c r="U15" s="1630"/>
      <c r="V15" s="1631"/>
      <c r="W15" s="1631"/>
      <c r="X15" s="1631"/>
      <c r="Y15" s="1631"/>
      <c r="Z15" s="1631"/>
      <c r="AA15" s="1632"/>
      <c r="AB15" s="1633">
        <f>IF(T15="","",COUNT($U$11:$AA$11)-AC15)</f>
        <v>0</v>
      </c>
      <c r="AC15" s="1634">
        <f>IF(T15="","",AH15+AI15)</f>
        <v>0</v>
      </c>
      <c r="AD15" s="1635">
        <f>IF(T15="","",COUNTIF(U15:AA15,"休"))</f>
        <v>0</v>
      </c>
      <c r="AE15" s="1636" t="str">
        <f>IF(AB15&lt;1,"対象外",IF(T15="","",IFERROR(ROUND(AD15/AB15,3),"")))</f>
        <v>対象外</v>
      </c>
      <c r="AF15" s="3724"/>
      <c r="AG15" s="1637"/>
      <c r="AH15" s="1638">
        <f>IF(T15="","",COUNTIF(U15:AA15,"ー"))</f>
        <v>0</v>
      </c>
      <c r="AI15" s="1638">
        <f>IF(T15="","",COUNTIF(U15:AA15,"外"))</f>
        <v>0</v>
      </c>
      <c r="AL15" s="1629" t="s">
        <v>2311</v>
      </c>
      <c r="AM15" s="1630"/>
      <c r="AN15" s="1631"/>
      <c r="AO15" s="1631"/>
      <c r="AP15" s="1631"/>
      <c r="AQ15" s="1631"/>
      <c r="AR15" s="1631"/>
      <c r="AS15" s="1632"/>
      <c r="AT15" s="1633">
        <f>IF(AL15="","",COUNT($AM$11:$AS$11)-AU15)</f>
        <v>0</v>
      </c>
      <c r="AU15" s="1634">
        <f>IF(AL15="","",AZ15+BA15)</f>
        <v>0</v>
      </c>
      <c r="AV15" s="1635">
        <f>IF(AL15="","",COUNTIF(AM15:AS15,"休"))</f>
        <v>0</v>
      </c>
      <c r="AW15" s="1636" t="str">
        <f>IF(AT15&lt;7,"対象外",IF(AL15="","",IFERROR(ROUND(AV15/AT15,3),"")))</f>
        <v>対象外</v>
      </c>
      <c r="AX15" s="3724"/>
      <c r="AY15" s="1637"/>
      <c r="AZ15" s="1616">
        <f>IF(AL15="","",COUNTIF(AM15:AS15,"ー"))</f>
        <v>0</v>
      </c>
      <c r="BA15" s="1616">
        <f>IF(AL15="","",COUNTIF(AM15:AS15,"外"))</f>
        <v>0</v>
      </c>
      <c r="BC15" s="1629" t="s">
        <v>2311</v>
      </c>
      <c r="BD15" s="1630"/>
      <c r="BE15" s="1631"/>
      <c r="BF15" s="1631"/>
      <c r="BG15" s="1631"/>
      <c r="BH15" s="1631"/>
      <c r="BI15" s="1631"/>
      <c r="BJ15" s="1632"/>
      <c r="BK15" s="1633">
        <f>IF(BC15="","",COUNT($BD$11:$BJ$11)-BL15)</f>
        <v>0</v>
      </c>
      <c r="BL15" s="1634">
        <f>IF(BC15="","",BQ15+BR15)</f>
        <v>0</v>
      </c>
      <c r="BM15" s="1635">
        <f>IF(BC15="","",COUNTIF(BD15:BJ15,"休"))</f>
        <v>0</v>
      </c>
      <c r="BN15" s="1636" t="str">
        <f>IF(BK15&lt;7,"対象外",IF(BC15="","",IFERROR(ROUND(BM15/BK15,3),"")))</f>
        <v>対象外</v>
      </c>
      <c r="BO15" s="3724"/>
      <c r="BP15" s="1637"/>
      <c r="BQ15" s="1616">
        <f>IF(BC15="","",COUNTIF(BD15:BJ15,"ー"))</f>
        <v>0</v>
      </c>
      <c r="BR15" s="1616">
        <f>IF(BC15="","",COUNTIF(BD15:BJ15,"外"))</f>
        <v>0</v>
      </c>
      <c r="BU15" s="1629" t="s">
        <v>2311</v>
      </c>
      <c r="BV15" s="1630"/>
      <c r="BW15" s="1631"/>
      <c r="BX15" s="1631"/>
      <c r="BY15" s="1631"/>
      <c r="BZ15" s="1631"/>
      <c r="CA15" s="1631"/>
      <c r="CB15" s="1632"/>
      <c r="CC15" s="1633">
        <f>IF(BU15="","",COUNT($BV$11:$CB$11)-CD15)</f>
        <v>0</v>
      </c>
      <c r="CD15" s="1634">
        <f>IF(BU15="","",CI15+CJ15)</f>
        <v>0</v>
      </c>
      <c r="CE15" s="1635">
        <f>IF(BU15="","",COUNTIF(BV15:CB15,"休"))</f>
        <v>0</v>
      </c>
      <c r="CF15" s="1636" t="str">
        <f>IF(CC15&lt;7,"対象外",IF(BU15="","",IFERROR(ROUND(CE15/CC15,3),"")))</f>
        <v>対象外</v>
      </c>
      <c r="CG15" s="3724"/>
      <c r="CH15" s="1637"/>
      <c r="CI15" s="1616">
        <f>IF(BU15="","",COUNTIF(BV15:CB15,"ー"))</f>
        <v>0</v>
      </c>
      <c r="CJ15" s="1616">
        <f>IF(BU15="","",COUNTIF(BV15:CB15,"外"))</f>
        <v>0</v>
      </c>
      <c r="CK15" s="1637"/>
      <c r="CL15" s="1629" t="s">
        <v>2311</v>
      </c>
      <c r="CM15" s="1630"/>
      <c r="CN15" s="1631"/>
      <c r="CO15" s="1631"/>
      <c r="CP15" s="1631"/>
      <c r="CQ15" s="1631"/>
      <c r="CR15" s="1631"/>
      <c r="CS15" s="1632"/>
      <c r="CT15" s="1633">
        <f>IF(CL15="","",COUNT($CM$11:$CS$11)-CU15)</f>
        <v>0</v>
      </c>
      <c r="CU15" s="1634">
        <f>IF(CL15="","",CZ15+DA15)</f>
        <v>0</v>
      </c>
      <c r="CV15" s="1635">
        <f>IF(CL15="","",COUNTIF(CM15:CS15,"休"))</f>
        <v>0</v>
      </c>
      <c r="CW15" s="1636" t="str">
        <f>IF(CT15&lt;7,"対象外",IF(CL15="","",IFERROR(ROUND(CV15/CT15,3),"")))</f>
        <v>対象外</v>
      </c>
      <c r="CX15" s="3724"/>
      <c r="CY15" s="1637"/>
      <c r="CZ15" s="1595">
        <f>IF(CL15="","",COUNTIF(CM15:CS15,"ー"))</f>
        <v>0</v>
      </c>
      <c r="DA15" s="1595">
        <f>IF(CL15="","",COUNTIF(CM15:CS15,"外"))</f>
        <v>0</v>
      </c>
    </row>
    <row r="16" spans="1:105" ht="14.25" customHeight="1">
      <c r="A16" s="1590"/>
      <c r="B16" s="1628"/>
      <c r="C16" s="1629" t="s">
        <v>2312</v>
      </c>
      <c r="D16" s="1630"/>
      <c r="E16" s="1631"/>
      <c r="F16" s="1631"/>
      <c r="G16" s="1631"/>
      <c r="H16" s="1631"/>
      <c r="I16" s="1631"/>
      <c r="J16" s="1632"/>
      <c r="K16" s="1633">
        <f>IF(C16="","",COUNT($D$11:$J$11)-L16)</f>
        <v>5</v>
      </c>
      <c r="L16" s="1634">
        <f t="shared" ref="L16:L18" si="11">IF(C16="","",Q16+R16)</f>
        <v>0</v>
      </c>
      <c r="M16" s="1635">
        <f t="shared" ref="M16:M18" si="12">IF(C16="","",COUNTIF(D16:J16,"休"))</f>
        <v>0</v>
      </c>
      <c r="N16" s="1636">
        <f>IF(K16&lt;1,"対象外",IF(C16="","",IFERROR(ROUND(M16/K16,3),"")))</f>
        <v>0</v>
      </c>
      <c r="O16" s="3724"/>
      <c r="P16" s="1613"/>
      <c r="Q16" s="1613">
        <f t="shared" ref="Q16:Q79" si="13">IF(C16="","",COUNTIF(D16:J16,"ー"))</f>
        <v>0</v>
      </c>
      <c r="R16" s="1613">
        <f t="shared" ref="R16:R79" si="14">IF(C16="","",COUNTIF(D16:J16,"外"))</f>
        <v>0</v>
      </c>
      <c r="S16" s="1590"/>
      <c r="T16" s="1629" t="s">
        <v>2312</v>
      </c>
      <c r="U16" s="1630"/>
      <c r="V16" s="1631"/>
      <c r="W16" s="1631"/>
      <c r="X16" s="1631"/>
      <c r="Y16" s="1631"/>
      <c r="Z16" s="1631"/>
      <c r="AA16" s="1632"/>
      <c r="AB16" s="1633">
        <f>IF(T16="","",COUNT($U$11:$AA$11)-AC16)</f>
        <v>0</v>
      </c>
      <c r="AC16" s="1634">
        <f>IF(T16="","",AH16+AI16)</f>
        <v>0</v>
      </c>
      <c r="AD16" s="1635">
        <f t="shared" ref="AD16:AD18" si="15">IF(T16="","",COUNTIF(U16:AA16,"休"))</f>
        <v>0</v>
      </c>
      <c r="AE16" s="1636" t="str">
        <f>IF(AB16&lt;1,"対象外",IF(T16="","",IFERROR(ROUND(AD16/AB16,3),"")))</f>
        <v>対象外</v>
      </c>
      <c r="AF16" s="3724"/>
      <c r="AG16" s="1624"/>
      <c r="AH16" s="1638">
        <f t="shared" ref="AH16:AH79" si="16">IF(T16="","",COUNTIF(U16:AA16,"ー"))</f>
        <v>0</v>
      </c>
      <c r="AI16" s="1638">
        <f t="shared" ref="AI16:AI79" si="17">IF(T16="","",COUNTIF(U16:AA16,"外"))</f>
        <v>0</v>
      </c>
      <c r="AL16" s="1629" t="s">
        <v>2312</v>
      </c>
      <c r="AM16" s="1630"/>
      <c r="AN16" s="1631"/>
      <c r="AO16" s="1631"/>
      <c r="AP16" s="1631"/>
      <c r="AQ16" s="1631"/>
      <c r="AR16" s="1631"/>
      <c r="AS16" s="1632"/>
      <c r="AT16" s="1633">
        <f>IF(AL16="","",COUNT($AM$11:$AS$11)-AU16)</f>
        <v>0</v>
      </c>
      <c r="AU16" s="1634">
        <f>IF(AL16="","",AZ16+BA16)</f>
        <v>0</v>
      </c>
      <c r="AV16" s="1635">
        <f t="shared" ref="AV16:AV18" si="18">IF(AL16="","",COUNTIF(AM16:AS16,"休"))</f>
        <v>0</v>
      </c>
      <c r="AW16" s="1636" t="str">
        <f>IF(AT16&lt;7,"対象外",IF(AL16="","",IFERROR(ROUND(AV16/AT16,3),"")))</f>
        <v>対象外</v>
      </c>
      <c r="AX16" s="3724"/>
      <c r="AY16" s="1624"/>
      <c r="AZ16" s="1616">
        <f t="shared" ref="AZ16:AZ79" si="19">IF(AL16="","",COUNTIF(AM16:AS16,"ー"))</f>
        <v>0</v>
      </c>
      <c r="BA16" s="1616">
        <f t="shared" ref="BA16:BA79" si="20">IF(AL16="","",COUNTIF(AM16:AS16,"外"))</f>
        <v>0</v>
      </c>
      <c r="BC16" s="1629" t="s">
        <v>2312</v>
      </c>
      <c r="BD16" s="1630"/>
      <c r="BE16" s="1631"/>
      <c r="BF16" s="1631"/>
      <c r="BG16" s="1631"/>
      <c r="BH16" s="1631"/>
      <c r="BI16" s="1631"/>
      <c r="BJ16" s="1632"/>
      <c r="BK16" s="1633">
        <f>IF(BC16="","",COUNT($BD$11:$BJ$11)-BL16)</f>
        <v>0</v>
      </c>
      <c r="BL16" s="1634">
        <f>IF(BC16="","",BQ16+BR16)</f>
        <v>0</v>
      </c>
      <c r="BM16" s="1635">
        <f t="shared" ref="BM16:BM18" si="21">IF(BC16="","",COUNTIF(BD16:BJ16,"休"))</f>
        <v>0</v>
      </c>
      <c r="BN16" s="1636" t="str">
        <f>IF(BK16&lt;7,"対象外",IF(BC16="","",IFERROR(ROUND(BM16/BK16,3),"")))</f>
        <v>対象外</v>
      </c>
      <c r="BO16" s="3724"/>
      <c r="BP16" s="1624"/>
      <c r="BQ16" s="1616">
        <f t="shared" ref="BQ16:BQ79" si="22">IF(BC16="","",COUNTIF(BD16:BJ16,"ー"))</f>
        <v>0</v>
      </c>
      <c r="BR16" s="1616">
        <f t="shared" ref="BR16:BR79" si="23">IF(BC16="","",COUNTIF(BD16:BJ16,"外"))</f>
        <v>0</v>
      </c>
      <c r="BU16" s="1629" t="s">
        <v>2312</v>
      </c>
      <c r="BV16" s="1630"/>
      <c r="BW16" s="1631"/>
      <c r="BX16" s="1631"/>
      <c r="BY16" s="1631"/>
      <c r="BZ16" s="1631"/>
      <c r="CA16" s="1631"/>
      <c r="CB16" s="1632"/>
      <c r="CC16" s="1633">
        <f>IF(BU16="","",COUNT($BV$11:$CB$11)-CD16)</f>
        <v>0</v>
      </c>
      <c r="CD16" s="1634">
        <f>IF(BU16="","",CI16+CJ16)</f>
        <v>0</v>
      </c>
      <c r="CE16" s="1635">
        <f t="shared" ref="CE16:CE18" si="24">IF(BU16="","",COUNTIF(BV16:CB16,"休"))</f>
        <v>0</v>
      </c>
      <c r="CF16" s="1636" t="str">
        <f>IF(CC16&lt;7,"対象外",IF(BU16="","",IFERROR(ROUND(CE16/CC16,3),"")))</f>
        <v>対象外</v>
      </c>
      <c r="CG16" s="3724"/>
      <c r="CH16" s="1624"/>
      <c r="CI16" s="1616">
        <f t="shared" ref="CI16:CI79" si="25">IF(BU16="","",COUNTIF(BV16:CB16,"ー"))</f>
        <v>0</v>
      </c>
      <c r="CJ16" s="1616">
        <f t="shared" ref="CJ16:CJ79" si="26">IF(BU16="","",COUNTIF(BV16:CB16,"外"))</f>
        <v>0</v>
      </c>
      <c r="CK16" s="1624"/>
      <c r="CL16" s="1629" t="s">
        <v>2312</v>
      </c>
      <c r="CM16" s="1630"/>
      <c r="CN16" s="1631"/>
      <c r="CO16" s="1631"/>
      <c r="CP16" s="1631"/>
      <c r="CQ16" s="1631"/>
      <c r="CR16" s="1631"/>
      <c r="CS16" s="1632"/>
      <c r="CT16" s="1633">
        <f>IF(CL16="","",COUNT($CM$11:$CS$11)-CU16)</f>
        <v>0</v>
      </c>
      <c r="CU16" s="1634">
        <f>IF(CL16="","",CZ16+DA16)</f>
        <v>0</v>
      </c>
      <c r="CV16" s="1635">
        <f t="shared" ref="CV16:CV18" si="27">IF(CL16="","",COUNTIF(CM16:CS16,"休"))</f>
        <v>0</v>
      </c>
      <c r="CW16" s="1636" t="str">
        <f>IF(CT16&lt;7,"対象外",IF(CL16="","",IFERROR(ROUND(CV16/CT16,3),"")))</f>
        <v>対象外</v>
      </c>
      <c r="CX16" s="3724"/>
      <c r="CY16" s="1624"/>
      <c r="CZ16" s="1595">
        <f t="shared" ref="CZ16:CZ79" si="28">IF(CL16="","",COUNTIF(CM16:CS16,"ー"))</f>
        <v>0</v>
      </c>
      <c r="DA16" s="1595">
        <f t="shared" ref="DA16:DA79" si="29">IF(CL16="","",COUNTIF(CM16:CS16,"外"))</f>
        <v>0</v>
      </c>
    </row>
    <row r="17" spans="1:105" ht="14.25" customHeight="1">
      <c r="A17" s="1590"/>
      <c r="B17" s="1628"/>
      <c r="C17" s="1629" t="s">
        <v>2313</v>
      </c>
      <c r="D17" s="1630"/>
      <c r="E17" s="1631"/>
      <c r="F17" s="1631"/>
      <c r="G17" s="1631"/>
      <c r="H17" s="1631"/>
      <c r="I17" s="1631"/>
      <c r="J17" s="1632"/>
      <c r="K17" s="1633">
        <f>IF(C17="","",COUNT($D$11:$J$11)-L17)</f>
        <v>5</v>
      </c>
      <c r="L17" s="1634">
        <f t="shared" si="11"/>
        <v>0</v>
      </c>
      <c r="M17" s="1635">
        <f t="shared" si="12"/>
        <v>0</v>
      </c>
      <c r="N17" s="1636">
        <f>IF(K17&lt;1,"対象外",IF(C17="","",IFERROR(ROUND(M17/K17,3),"")))</f>
        <v>0</v>
      </c>
      <c r="O17" s="3724"/>
      <c r="P17" s="1613"/>
      <c r="Q17" s="1613">
        <f t="shared" si="13"/>
        <v>0</v>
      </c>
      <c r="R17" s="1613">
        <f t="shared" si="14"/>
        <v>0</v>
      </c>
      <c r="S17" s="1590"/>
      <c r="T17" s="1629" t="s">
        <v>2313</v>
      </c>
      <c r="U17" s="1630"/>
      <c r="V17" s="1631"/>
      <c r="W17" s="1631"/>
      <c r="X17" s="1631"/>
      <c r="Y17" s="1631"/>
      <c r="Z17" s="1631"/>
      <c r="AA17" s="1632"/>
      <c r="AB17" s="1633">
        <f>IF(T17="","",COUNT($U$11:$AA$11)-AC17)</f>
        <v>0</v>
      </c>
      <c r="AC17" s="1634">
        <f>IF(T17="","",AH17+AI17)</f>
        <v>0</v>
      </c>
      <c r="AD17" s="1635">
        <f t="shared" si="15"/>
        <v>0</v>
      </c>
      <c r="AE17" s="1636" t="str">
        <f>IF(AB17&lt;1,"対象外",IF(T17="","",IFERROR(ROUND(AD17/AB17,3),"")))</f>
        <v>対象外</v>
      </c>
      <c r="AF17" s="3724"/>
      <c r="AG17" s="1637"/>
      <c r="AH17" s="1638">
        <f t="shared" si="16"/>
        <v>0</v>
      </c>
      <c r="AI17" s="1638">
        <f t="shared" si="17"/>
        <v>0</v>
      </c>
      <c r="AL17" s="1629" t="s">
        <v>2313</v>
      </c>
      <c r="AM17" s="1630"/>
      <c r="AN17" s="1631"/>
      <c r="AO17" s="1631"/>
      <c r="AP17" s="1631"/>
      <c r="AQ17" s="1631"/>
      <c r="AR17" s="1631"/>
      <c r="AS17" s="1632"/>
      <c r="AT17" s="1633">
        <f>IF(AL17="","",COUNT($AM$11:$AS$11)-AU17)</f>
        <v>0</v>
      </c>
      <c r="AU17" s="1634">
        <f>IF(AL17="","",AZ17+BA17)</f>
        <v>0</v>
      </c>
      <c r="AV17" s="1635">
        <f t="shared" si="18"/>
        <v>0</v>
      </c>
      <c r="AW17" s="1636" t="str">
        <f>IF(AT17&lt;7,"対象外",IF(AL17="","",IFERROR(ROUND(AV17/AT17,3),"")))</f>
        <v>対象外</v>
      </c>
      <c r="AX17" s="3724"/>
      <c r="AY17" s="1637"/>
      <c r="AZ17" s="1616">
        <f t="shared" si="19"/>
        <v>0</v>
      </c>
      <c r="BA17" s="1616">
        <f t="shared" si="20"/>
        <v>0</v>
      </c>
      <c r="BC17" s="1629" t="s">
        <v>2313</v>
      </c>
      <c r="BD17" s="1630"/>
      <c r="BE17" s="1631"/>
      <c r="BF17" s="1631"/>
      <c r="BG17" s="1631"/>
      <c r="BH17" s="1631"/>
      <c r="BI17" s="1631"/>
      <c r="BJ17" s="1632"/>
      <c r="BK17" s="1633">
        <f>IF(BC17="","",COUNT($BD$11:$BJ$11)-BL17)</f>
        <v>0</v>
      </c>
      <c r="BL17" s="1634">
        <f>IF(BC17="","",BQ17+BR17)</f>
        <v>0</v>
      </c>
      <c r="BM17" s="1635">
        <f t="shared" si="21"/>
        <v>0</v>
      </c>
      <c r="BN17" s="1636" t="str">
        <f>IF(BK17&lt;7,"対象外",IF(BC17="","",IFERROR(ROUND(BM17/BK17,3),"")))</f>
        <v>対象外</v>
      </c>
      <c r="BO17" s="3724"/>
      <c r="BP17" s="1637"/>
      <c r="BQ17" s="1616">
        <f t="shared" si="22"/>
        <v>0</v>
      </c>
      <c r="BR17" s="1616">
        <f>IF(BC17="","",COUNTIF(BD17:BJ17,"外"))</f>
        <v>0</v>
      </c>
      <c r="BU17" s="1629" t="s">
        <v>2313</v>
      </c>
      <c r="BV17" s="1630"/>
      <c r="BW17" s="1631"/>
      <c r="BX17" s="1631"/>
      <c r="BY17" s="1631"/>
      <c r="BZ17" s="1631"/>
      <c r="CA17" s="1631"/>
      <c r="CB17" s="1632"/>
      <c r="CC17" s="1633">
        <f>IF(BU17="","",COUNT($BV$11:$CB$11)-CD17)</f>
        <v>0</v>
      </c>
      <c r="CD17" s="1634">
        <f>IF(BU17="","",CI17+CJ17)</f>
        <v>0</v>
      </c>
      <c r="CE17" s="1635">
        <f t="shared" si="24"/>
        <v>0</v>
      </c>
      <c r="CF17" s="1636" t="str">
        <f>IF(CC17&lt;7,"対象外",IF(BU17="","",IFERROR(ROUND(CE17/CC17,3),"")))</f>
        <v>対象外</v>
      </c>
      <c r="CG17" s="3724"/>
      <c r="CH17" s="1637"/>
      <c r="CI17" s="1616">
        <f t="shared" si="25"/>
        <v>0</v>
      </c>
      <c r="CJ17" s="1616">
        <f t="shared" si="26"/>
        <v>0</v>
      </c>
      <c r="CK17" s="1637"/>
      <c r="CL17" s="1629" t="s">
        <v>2313</v>
      </c>
      <c r="CM17" s="1630"/>
      <c r="CN17" s="1631"/>
      <c r="CO17" s="1631"/>
      <c r="CP17" s="1631"/>
      <c r="CQ17" s="1631"/>
      <c r="CR17" s="1631"/>
      <c r="CS17" s="1632"/>
      <c r="CT17" s="1633">
        <f>IF(CL17="","",COUNT($CM$11:$CS$11)-CU17)</f>
        <v>0</v>
      </c>
      <c r="CU17" s="1634">
        <f>IF(CL17="","",CZ17+DA17)</f>
        <v>0</v>
      </c>
      <c r="CV17" s="1635">
        <f t="shared" si="27"/>
        <v>0</v>
      </c>
      <c r="CW17" s="1636" t="str">
        <f>IF(CT17&lt;7,"対象外",IF(CL17="","",IFERROR(ROUND(CV17/CT17,3),"")))</f>
        <v>対象外</v>
      </c>
      <c r="CX17" s="3724"/>
      <c r="CY17" s="1637"/>
      <c r="CZ17" s="1595">
        <f t="shared" si="28"/>
        <v>0</v>
      </c>
      <c r="DA17" s="1595">
        <f t="shared" si="29"/>
        <v>0</v>
      </c>
    </row>
    <row r="18" spans="1:105" ht="14.25" customHeight="1">
      <c r="A18" s="1590"/>
      <c r="B18" s="1628"/>
      <c r="C18" s="1639" t="s">
        <v>2314</v>
      </c>
      <c r="D18" s="1640"/>
      <c r="E18" s="1641"/>
      <c r="F18" s="1641"/>
      <c r="G18" s="1641"/>
      <c r="H18" s="1641"/>
      <c r="I18" s="1641"/>
      <c r="J18" s="1642"/>
      <c r="K18" s="1640">
        <f t="shared" ref="K18" si="30">IF(C18="","",COUNT($D$11:$J$11)-L18)</f>
        <v>5</v>
      </c>
      <c r="L18" s="1643">
        <f t="shared" si="11"/>
        <v>0</v>
      </c>
      <c r="M18" s="1644">
        <f t="shared" si="12"/>
        <v>0</v>
      </c>
      <c r="N18" s="1645">
        <f>IF(K18&lt;1,"対象外",IF(C18="","",IFERROR(ROUND(M18/K18,3),"")))</f>
        <v>0</v>
      </c>
      <c r="O18" s="3724"/>
      <c r="P18" s="1613"/>
      <c r="Q18" s="1613">
        <f t="shared" si="13"/>
        <v>0</v>
      </c>
      <c r="R18" s="1613">
        <f t="shared" si="14"/>
        <v>0</v>
      </c>
      <c r="S18" s="1590"/>
      <c r="T18" s="1639" t="s">
        <v>2314</v>
      </c>
      <c r="U18" s="1640"/>
      <c r="V18" s="1641"/>
      <c r="W18" s="1641"/>
      <c r="X18" s="1641"/>
      <c r="Y18" s="1641"/>
      <c r="Z18" s="1641"/>
      <c r="AA18" s="1642"/>
      <c r="AB18" s="1640">
        <f>IF(T18="","",COUNT($U$11:$AA$11)-AC18)</f>
        <v>0</v>
      </c>
      <c r="AC18" s="1643">
        <f>IF(T18="","",AH18+AI18)</f>
        <v>0</v>
      </c>
      <c r="AD18" s="1644">
        <f t="shared" si="15"/>
        <v>0</v>
      </c>
      <c r="AE18" s="1645" t="str">
        <f>IF(AB18&lt;1,"対象外",IF(T18="","",IFERROR(ROUND(AD18/AB18,3),"")))</f>
        <v>対象外</v>
      </c>
      <c r="AF18" s="3724"/>
      <c r="AG18" s="1624"/>
      <c r="AH18" s="1638">
        <f t="shared" si="16"/>
        <v>0</v>
      </c>
      <c r="AI18" s="1638">
        <f t="shared" si="17"/>
        <v>0</v>
      </c>
      <c r="AL18" s="1639" t="s">
        <v>2314</v>
      </c>
      <c r="AM18" s="1640"/>
      <c r="AN18" s="1641"/>
      <c r="AO18" s="1641"/>
      <c r="AP18" s="1641"/>
      <c r="AQ18" s="1641"/>
      <c r="AR18" s="1641"/>
      <c r="AS18" s="1642"/>
      <c r="AT18" s="1640">
        <f>IF(AL18="","",COUNT($AM$11:$AS$11)-AU18)</f>
        <v>0</v>
      </c>
      <c r="AU18" s="1643">
        <f>IF(AL18="","",AZ18+BA18)</f>
        <v>0</v>
      </c>
      <c r="AV18" s="1644">
        <f t="shared" si="18"/>
        <v>0</v>
      </c>
      <c r="AW18" s="1645" t="str">
        <f>IF(AT18&lt;7,"対象外",IF(AL18="","",IFERROR(ROUND(AV18/AT18,3),"")))</f>
        <v>対象外</v>
      </c>
      <c r="AX18" s="3724"/>
      <c r="AY18" s="1623"/>
      <c r="AZ18" s="1616">
        <f t="shared" si="19"/>
        <v>0</v>
      </c>
      <c r="BA18" s="1616">
        <f t="shared" si="20"/>
        <v>0</v>
      </c>
      <c r="BC18" s="1639" t="s">
        <v>2314</v>
      </c>
      <c r="BD18" s="1640"/>
      <c r="BE18" s="1641"/>
      <c r="BF18" s="1641"/>
      <c r="BG18" s="1641"/>
      <c r="BH18" s="1641"/>
      <c r="BI18" s="1641"/>
      <c r="BJ18" s="1642"/>
      <c r="BK18" s="1640">
        <f>IF(BC18="","",COUNT($BD$11:$BJ$11)-BL18)</f>
        <v>0</v>
      </c>
      <c r="BL18" s="1643">
        <f>IF(BC18="","",BQ18+BR18)</f>
        <v>0</v>
      </c>
      <c r="BM18" s="1644">
        <f t="shared" si="21"/>
        <v>0</v>
      </c>
      <c r="BN18" s="1645" t="str">
        <f>IF(BK18&lt;7,"対象外",IF(BC18="","",IFERROR(ROUND(BM18/BK18,3),"")))</f>
        <v>対象外</v>
      </c>
      <c r="BO18" s="3724"/>
      <c r="BP18" s="1624"/>
      <c r="BQ18" s="1616">
        <f t="shared" si="22"/>
        <v>0</v>
      </c>
      <c r="BR18" s="1616">
        <f t="shared" si="23"/>
        <v>0</v>
      </c>
      <c r="BU18" s="1639" t="s">
        <v>2314</v>
      </c>
      <c r="BV18" s="1640"/>
      <c r="BW18" s="1641"/>
      <c r="BX18" s="1641"/>
      <c r="BY18" s="1641"/>
      <c r="BZ18" s="1641"/>
      <c r="CA18" s="1641"/>
      <c r="CB18" s="1642"/>
      <c r="CC18" s="1640">
        <f>IF(BU18="","",COUNT($BV$11:$CB$11)-CD18)</f>
        <v>0</v>
      </c>
      <c r="CD18" s="1643">
        <f>IF(BU18="","",CI18+CJ18)</f>
        <v>0</v>
      </c>
      <c r="CE18" s="1644">
        <f t="shared" si="24"/>
        <v>0</v>
      </c>
      <c r="CF18" s="1645" t="str">
        <f>IF(CC18&lt;7,"対象外",IF(BU18="","",IFERROR(ROUND(CE18/CC18,3),"")))</f>
        <v>対象外</v>
      </c>
      <c r="CG18" s="3724"/>
      <c r="CH18" s="1624"/>
      <c r="CI18" s="1616">
        <f t="shared" si="25"/>
        <v>0</v>
      </c>
      <c r="CJ18" s="1616">
        <f t="shared" si="26"/>
        <v>0</v>
      </c>
      <c r="CK18" s="1624"/>
      <c r="CL18" s="1639" t="s">
        <v>2314</v>
      </c>
      <c r="CM18" s="1640"/>
      <c r="CN18" s="1641"/>
      <c r="CO18" s="1641"/>
      <c r="CP18" s="1641"/>
      <c r="CQ18" s="1641"/>
      <c r="CR18" s="1641"/>
      <c r="CS18" s="1642"/>
      <c r="CT18" s="1640">
        <f>IF(CL18="","",COUNT($CM$11:$CS$11)-CU18)</f>
        <v>0</v>
      </c>
      <c r="CU18" s="1643">
        <f>IF(CL18="","",CZ18+DA18)</f>
        <v>0</v>
      </c>
      <c r="CV18" s="1644">
        <f t="shared" si="27"/>
        <v>0</v>
      </c>
      <c r="CW18" s="1645" t="str">
        <f>IF(CT18&lt;7,"対象外",IF(CL18="","",IFERROR(ROUND(CV18/CT18,3),"")))</f>
        <v>対象外</v>
      </c>
      <c r="CX18" s="3724"/>
      <c r="CY18" s="1624"/>
      <c r="CZ18" s="1595">
        <f t="shared" si="28"/>
        <v>0</v>
      </c>
      <c r="DA18" s="1595">
        <f t="shared" si="29"/>
        <v>0</v>
      </c>
    </row>
    <row r="19" spans="1:105" ht="14.25" customHeight="1">
      <c r="A19" s="1590"/>
      <c r="B19" s="1628"/>
      <c r="C19" s="3709" t="s">
        <v>833</v>
      </c>
      <c r="D19" s="3711"/>
      <c r="E19" s="3713"/>
      <c r="F19" s="3713"/>
      <c r="G19" s="3713"/>
      <c r="H19" s="3713"/>
      <c r="I19" s="3713"/>
      <c r="J19" s="3715"/>
      <c r="K19" s="3717"/>
      <c r="L19" s="3718"/>
      <c r="M19" s="3718"/>
      <c r="N19" s="3719"/>
      <c r="O19" s="3724"/>
      <c r="P19" s="1613"/>
      <c r="Q19" s="1613">
        <f t="shared" si="13"/>
        <v>0</v>
      </c>
      <c r="R19" s="1613">
        <f t="shared" si="14"/>
        <v>0</v>
      </c>
      <c r="S19" s="1590"/>
      <c r="T19" s="3709" t="s">
        <v>833</v>
      </c>
      <c r="U19" s="3711"/>
      <c r="V19" s="3713"/>
      <c r="W19" s="3713"/>
      <c r="X19" s="3713"/>
      <c r="Y19" s="3713"/>
      <c r="Z19" s="3713"/>
      <c r="AA19" s="3715"/>
      <c r="AB19" s="3717"/>
      <c r="AC19" s="3718"/>
      <c r="AD19" s="3718"/>
      <c r="AE19" s="3719"/>
      <c r="AF19" s="3724"/>
      <c r="AG19" s="1624"/>
      <c r="AH19" s="1638">
        <f>IF(T19="","",COUNTIF(U19:AA19,"ー"))</f>
        <v>0</v>
      </c>
      <c r="AI19" s="1638">
        <f t="shared" si="17"/>
        <v>0</v>
      </c>
      <c r="AL19" s="3709" t="s">
        <v>833</v>
      </c>
      <c r="AM19" s="3711"/>
      <c r="AN19" s="3713"/>
      <c r="AO19" s="3713"/>
      <c r="AP19" s="3713"/>
      <c r="AQ19" s="3713"/>
      <c r="AR19" s="3713"/>
      <c r="AS19" s="3715"/>
      <c r="AT19" s="3717"/>
      <c r="AU19" s="3718"/>
      <c r="AV19" s="3718"/>
      <c r="AW19" s="3719"/>
      <c r="AX19" s="3724"/>
      <c r="AY19" s="1624"/>
      <c r="AZ19" s="1616">
        <f t="shared" si="19"/>
        <v>0</v>
      </c>
      <c r="BA19" s="1616">
        <f t="shared" si="20"/>
        <v>0</v>
      </c>
      <c r="BC19" s="3709" t="s">
        <v>833</v>
      </c>
      <c r="BD19" s="3711"/>
      <c r="BE19" s="3713"/>
      <c r="BF19" s="3713"/>
      <c r="BG19" s="3713"/>
      <c r="BH19" s="3713"/>
      <c r="BI19" s="3713"/>
      <c r="BJ19" s="3715"/>
      <c r="BK19" s="3717"/>
      <c r="BL19" s="3718"/>
      <c r="BM19" s="3718"/>
      <c r="BN19" s="3719"/>
      <c r="BO19" s="3724"/>
      <c r="BP19" s="1624"/>
      <c r="BQ19" s="1616">
        <f t="shared" si="22"/>
        <v>0</v>
      </c>
      <c r="BR19" s="1616">
        <f>IF(BC19="","",COUNTIF(BD19:BJ19,"外"))</f>
        <v>0</v>
      </c>
      <c r="BU19" s="3709" t="s">
        <v>833</v>
      </c>
      <c r="BV19" s="3711"/>
      <c r="BW19" s="3713"/>
      <c r="BX19" s="3713"/>
      <c r="BY19" s="3713"/>
      <c r="BZ19" s="3713"/>
      <c r="CA19" s="3713"/>
      <c r="CB19" s="3715"/>
      <c r="CC19" s="3717"/>
      <c r="CD19" s="3718"/>
      <c r="CE19" s="3718"/>
      <c r="CF19" s="3719"/>
      <c r="CG19" s="3724"/>
      <c r="CH19" s="1624"/>
      <c r="CI19" s="1616">
        <f t="shared" si="25"/>
        <v>0</v>
      </c>
      <c r="CJ19" s="1616">
        <f t="shared" si="26"/>
        <v>0</v>
      </c>
      <c r="CK19" s="1624"/>
      <c r="CL19" s="3709" t="s">
        <v>833</v>
      </c>
      <c r="CM19" s="3711"/>
      <c r="CN19" s="3713"/>
      <c r="CO19" s="3713"/>
      <c r="CP19" s="3713"/>
      <c r="CQ19" s="3713"/>
      <c r="CR19" s="3713"/>
      <c r="CS19" s="3715"/>
      <c r="CT19" s="3717"/>
      <c r="CU19" s="3718"/>
      <c r="CV19" s="3718"/>
      <c r="CW19" s="3719"/>
      <c r="CX19" s="3724"/>
      <c r="CY19" s="1624"/>
      <c r="CZ19" s="1595">
        <f t="shared" si="28"/>
        <v>0</v>
      </c>
      <c r="DA19" s="1595">
        <f t="shared" si="29"/>
        <v>0</v>
      </c>
    </row>
    <row r="20" spans="1:105" ht="14.25" customHeight="1">
      <c r="A20" s="1590"/>
      <c r="B20" s="1628"/>
      <c r="C20" s="3710"/>
      <c r="D20" s="3712"/>
      <c r="E20" s="3714"/>
      <c r="F20" s="3714"/>
      <c r="G20" s="3714"/>
      <c r="H20" s="3714"/>
      <c r="I20" s="3714"/>
      <c r="J20" s="3716"/>
      <c r="K20" s="3720"/>
      <c r="L20" s="3721"/>
      <c r="M20" s="3721"/>
      <c r="N20" s="3722"/>
      <c r="O20" s="3724"/>
      <c r="P20" s="1613"/>
      <c r="Q20" s="1613" t="str">
        <f t="shared" si="13"/>
        <v/>
      </c>
      <c r="R20" s="1613" t="str">
        <f t="shared" si="14"/>
        <v/>
      </c>
      <c r="S20" s="1590"/>
      <c r="T20" s="3710"/>
      <c r="U20" s="3712"/>
      <c r="V20" s="3714"/>
      <c r="W20" s="3714"/>
      <c r="X20" s="3714"/>
      <c r="Y20" s="3714"/>
      <c r="Z20" s="3714"/>
      <c r="AA20" s="3716"/>
      <c r="AB20" s="3720"/>
      <c r="AC20" s="3721"/>
      <c r="AD20" s="3721"/>
      <c r="AE20" s="3722"/>
      <c r="AF20" s="3724"/>
      <c r="AG20" s="1624"/>
      <c r="AH20" s="1638" t="str">
        <f t="shared" si="16"/>
        <v/>
      </c>
      <c r="AI20" s="1638" t="str">
        <f t="shared" si="17"/>
        <v/>
      </c>
      <c r="AL20" s="3710"/>
      <c r="AM20" s="3712"/>
      <c r="AN20" s="3714"/>
      <c r="AO20" s="3714"/>
      <c r="AP20" s="3714"/>
      <c r="AQ20" s="3714"/>
      <c r="AR20" s="3714"/>
      <c r="AS20" s="3716"/>
      <c r="AT20" s="3720"/>
      <c r="AU20" s="3721"/>
      <c r="AV20" s="3721"/>
      <c r="AW20" s="3722"/>
      <c r="AX20" s="3724"/>
      <c r="AY20" s="1624"/>
      <c r="AZ20" s="1616" t="str">
        <f t="shared" si="19"/>
        <v/>
      </c>
      <c r="BA20" s="1616" t="str">
        <f t="shared" si="20"/>
        <v/>
      </c>
      <c r="BC20" s="3710"/>
      <c r="BD20" s="3712"/>
      <c r="BE20" s="3714"/>
      <c r="BF20" s="3714"/>
      <c r="BG20" s="3714"/>
      <c r="BH20" s="3714"/>
      <c r="BI20" s="3714"/>
      <c r="BJ20" s="3716"/>
      <c r="BK20" s="3720"/>
      <c r="BL20" s="3721"/>
      <c r="BM20" s="3721"/>
      <c r="BN20" s="3722"/>
      <c r="BO20" s="3724"/>
      <c r="BP20" s="1624"/>
      <c r="BQ20" s="1616" t="str">
        <f t="shared" si="22"/>
        <v/>
      </c>
      <c r="BR20" s="1616" t="str">
        <f t="shared" si="23"/>
        <v/>
      </c>
      <c r="BU20" s="3710"/>
      <c r="BV20" s="3712"/>
      <c r="BW20" s="3714"/>
      <c r="BX20" s="3714"/>
      <c r="BY20" s="3714"/>
      <c r="BZ20" s="3714"/>
      <c r="CA20" s="3714"/>
      <c r="CB20" s="3716"/>
      <c r="CC20" s="3720"/>
      <c r="CD20" s="3721"/>
      <c r="CE20" s="3721"/>
      <c r="CF20" s="3722"/>
      <c r="CG20" s="3724"/>
      <c r="CH20" s="1624"/>
      <c r="CI20" s="1616" t="str">
        <f t="shared" si="25"/>
        <v/>
      </c>
      <c r="CJ20" s="1616" t="str">
        <f t="shared" si="26"/>
        <v/>
      </c>
      <c r="CK20" s="1624"/>
      <c r="CL20" s="3710"/>
      <c r="CM20" s="3712"/>
      <c r="CN20" s="3714"/>
      <c r="CO20" s="3714"/>
      <c r="CP20" s="3714"/>
      <c r="CQ20" s="3714"/>
      <c r="CR20" s="3714"/>
      <c r="CS20" s="3716"/>
      <c r="CT20" s="3720"/>
      <c r="CU20" s="3721"/>
      <c r="CV20" s="3721"/>
      <c r="CW20" s="3722"/>
      <c r="CX20" s="3724"/>
      <c r="CY20" s="1624"/>
      <c r="CZ20" s="1595" t="str">
        <f t="shared" si="28"/>
        <v/>
      </c>
      <c r="DA20" s="1595" t="str">
        <f t="shared" si="29"/>
        <v/>
      </c>
    </row>
    <row r="21" spans="1:105" ht="14.25" customHeight="1">
      <c r="A21" s="1590"/>
      <c r="B21" s="1590"/>
      <c r="C21" s="1646" t="s">
        <v>2311</v>
      </c>
      <c r="D21" s="1633"/>
      <c r="E21" s="1647"/>
      <c r="F21" s="1647"/>
      <c r="G21" s="1647"/>
      <c r="H21" s="1647"/>
      <c r="I21" s="1647"/>
      <c r="J21" s="1648"/>
      <c r="K21" s="1649">
        <f>IF(C21="","",COUNT($D$11:$J$11)-L21)</f>
        <v>5</v>
      </c>
      <c r="L21" s="1650">
        <f t="shared" ref="L21:L23" si="31">IF(C21="","",Q21+R21)</f>
        <v>0</v>
      </c>
      <c r="M21" s="1650">
        <f t="shared" ref="M21:M23" si="32">IF(C21="","",COUNTIF(D21:J21,"休"))</f>
        <v>0</v>
      </c>
      <c r="N21" s="1651">
        <f>IF(K21&lt;1,"対象外",IF(C21="","",IFERROR(ROUND(M21/K21,3),"")))</f>
        <v>0</v>
      </c>
      <c r="O21" s="3724"/>
      <c r="P21" s="1652"/>
      <c r="Q21" s="1613">
        <f t="shared" si="13"/>
        <v>0</v>
      </c>
      <c r="R21" s="1613">
        <f t="shared" si="14"/>
        <v>0</v>
      </c>
      <c r="S21" s="1653"/>
      <c r="T21" s="1646" t="s">
        <v>2311</v>
      </c>
      <c r="U21" s="1633"/>
      <c r="V21" s="1647"/>
      <c r="W21" s="1647"/>
      <c r="X21" s="1647"/>
      <c r="Y21" s="1647"/>
      <c r="Z21" s="1647"/>
      <c r="AA21" s="1648"/>
      <c r="AB21" s="1649">
        <f>IF(T21="","",COUNT($U$11:$AA$11)-AC21)</f>
        <v>0</v>
      </c>
      <c r="AC21" s="1650">
        <f>IF(T21="","",AH21+AI21)</f>
        <v>0</v>
      </c>
      <c r="AD21" s="1650">
        <f t="shared" ref="AD21:AD23" si="33">IF(T21="","",COUNTIF(U21:AA21,"休"))</f>
        <v>0</v>
      </c>
      <c r="AE21" s="1651" t="str">
        <f>IF(AB21&lt;1,"対象外",IF(T21="","",IFERROR(ROUND(AD21/AB21,3),"")))</f>
        <v>対象外</v>
      </c>
      <c r="AF21" s="3724"/>
      <c r="AG21" s="1652"/>
      <c r="AH21" s="1638">
        <f>IF(T21="","",COUNTIF(U21:AA21,"ー"))</f>
        <v>0</v>
      </c>
      <c r="AI21" s="1638">
        <f t="shared" si="17"/>
        <v>0</v>
      </c>
      <c r="AJ21" s="1654"/>
      <c r="AK21" s="1654"/>
      <c r="AL21" s="1646" t="s">
        <v>2311</v>
      </c>
      <c r="AM21" s="1633"/>
      <c r="AN21" s="1647"/>
      <c r="AO21" s="1647"/>
      <c r="AP21" s="1647"/>
      <c r="AQ21" s="1647"/>
      <c r="AR21" s="1647"/>
      <c r="AS21" s="1648"/>
      <c r="AT21" s="1649">
        <f>IF(AL21="","",COUNT($AM$11:$AS$11)-AU21)</f>
        <v>0</v>
      </c>
      <c r="AU21" s="1650">
        <f>IF(AL21="","",AZ21+BA21)</f>
        <v>0</v>
      </c>
      <c r="AV21" s="1650">
        <f t="shared" ref="AV21:AV23" si="34">IF(AL21="","",COUNTIF(AM21:AS21,"休"))</f>
        <v>0</v>
      </c>
      <c r="AW21" s="1651" t="str">
        <f>IF(AT21&lt;7,"対象外",IF(AL21="","",IFERROR(ROUND(AV21/AT21,3),"")))</f>
        <v>対象外</v>
      </c>
      <c r="AX21" s="3724"/>
      <c r="AY21" s="1652"/>
      <c r="AZ21" s="1616">
        <f t="shared" si="19"/>
        <v>0</v>
      </c>
      <c r="BA21" s="1616">
        <f t="shared" si="20"/>
        <v>0</v>
      </c>
      <c r="BB21" s="1654"/>
      <c r="BC21" s="1646" t="s">
        <v>2311</v>
      </c>
      <c r="BD21" s="1633"/>
      <c r="BE21" s="1647"/>
      <c r="BF21" s="1647"/>
      <c r="BG21" s="1647"/>
      <c r="BH21" s="1647"/>
      <c r="BI21" s="1647"/>
      <c r="BJ21" s="1648"/>
      <c r="BK21" s="1649">
        <f>IF(BC21="","",COUNT($BD$11:$BJ$11)-BL21)</f>
        <v>0</v>
      </c>
      <c r="BL21" s="1650">
        <f>IF(BC21="","",BQ21+BR21)</f>
        <v>0</v>
      </c>
      <c r="BM21" s="1650">
        <f t="shared" ref="BM21:BM23" si="35">IF(BC21="","",COUNTIF(BD21:BJ21,"休"))</f>
        <v>0</v>
      </c>
      <c r="BN21" s="1651" t="str">
        <f>IF(BK21&lt;7,"対象外",IF(BC21="","",IFERROR(ROUND(BM21/BK21,3),"")))</f>
        <v>対象外</v>
      </c>
      <c r="BO21" s="3724"/>
      <c r="BP21" s="1652"/>
      <c r="BQ21" s="1616">
        <f t="shared" si="22"/>
        <v>0</v>
      </c>
      <c r="BR21" s="1616">
        <f t="shared" si="23"/>
        <v>0</v>
      </c>
      <c r="BS21" s="1654"/>
      <c r="BT21" s="1654"/>
      <c r="BU21" s="1646" t="s">
        <v>2311</v>
      </c>
      <c r="BV21" s="1633"/>
      <c r="BW21" s="1647"/>
      <c r="BX21" s="1647"/>
      <c r="BY21" s="1647"/>
      <c r="BZ21" s="1647"/>
      <c r="CA21" s="1647"/>
      <c r="CB21" s="1648"/>
      <c r="CC21" s="1649">
        <f>IF(BU21="","",COUNT($BV$11:$CB$11)-CD21)</f>
        <v>0</v>
      </c>
      <c r="CD21" s="1650">
        <f>IF(BU21="","",CI21+CJ21)</f>
        <v>0</v>
      </c>
      <c r="CE21" s="1650">
        <f t="shared" ref="CE21:CE23" si="36">IF(BU21="","",COUNTIF(BV21:CB21,"休"))</f>
        <v>0</v>
      </c>
      <c r="CF21" s="1651" t="str">
        <f>IF(CC21&lt;7,"対象外",IF(BU21="","",IFERROR(ROUND(CE21/CC21,3),"")))</f>
        <v>対象外</v>
      </c>
      <c r="CG21" s="3724"/>
      <c r="CH21" s="1652"/>
      <c r="CI21" s="1616">
        <f t="shared" si="25"/>
        <v>0</v>
      </c>
      <c r="CJ21" s="1616">
        <f t="shared" si="26"/>
        <v>0</v>
      </c>
      <c r="CK21" s="1652"/>
      <c r="CL21" s="1646" t="s">
        <v>2311</v>
      </c>
      <c r="CM21" s="1633"/>
      <c r="CN21" s="1647"/>
      <c r="CO21" s="1647"/>
      <c r="CP21" s="1647"/>
      <c r="CQ21" s="1647"/>
      <c r="CR21" s="1647"/>
      <c r="CS21" s="1648"/>
      <c r="CT21" s="1649">
        <f>IF(CL21="","",COUNT($CM$11:$CS$11)-CU21)</f>
        <v>0</v>
      </c>
      <c r="CU21" s="1650">
        <f>IF(CL21="","",CZ21+DA21)</f>
        <v>0</v>
      </c>
      <c r="CV21" s="1650">
        <f t="shared" ref="CV21:CV23" si="37">IF(CL21="","",COUNTIF(CM21:CS21,"休"))</f>
        <v>0</v>
      </c>
      <c r="CW21" s="1651" t="str">
        <f>IF(CT21&lt;7,"対象外",IF(CL21="","",IFERROR(ROUND(CV21/CT21,3),"")))</f>
        <v>対象外</v>
      </c>
      <c r="CX21" s="3724"/>
      <c r="CY21" s="1652"/>
      <c r="CZ21" s="1595">
        <f t="shared" si="28"/>
        <v>0</v>
      </c>
      <c r="DA21" s="1595">
        <f t="shared" si="29"/>
        <v>0</v>
      </c>
    </row>
    <row r="22" spans="1:105" ht="14.25" customHeight="1">
      <c r="A22" s="1590"/>
      <c r="B22" s="1590"/>
      <c r="C22" s="1629" t="s">
        <v>2312</v>
      </c>
      <c r="D22" s="1630"/>
      <c r="E22" s="1631"/>
      <c r="F22" s="1631"/>
      <c r="G22" s="1631"/>
      <c r="H22" s="1631"/>
      <c r="I22" s="1631"/>
      <c r="J22" s="1632"/>
      <c r="K22" s="1630">
        <f>IF(C22="","",COUNT($D$11:$J$11)-L22)</f>
        <v>5</v>
      </c>
      <c r="L22" s="1655">
        <f t="shared" si="31"/>
        <v>0</v>
      </c>
      <c r="M22" s="1655">
        <f t="shared" si="32"/>
        <v>0</v>
      </c>
      <c r="N22" s="1656">
        <f>IF(K22&lt;1,"対象外",IF(C22="","",IFERROR(ROUND(M22/K22,3),"")))</f>
        <v>0</v>
      </c>
      <c r="O22" s="3724"/>
      <c r="P22" s="1652"/>
      <c r="Q22" s="1613">
        <f t="shared" si="13"/>
        <v>0</v>
      </c>
      <c r="R22" s="1613">
        <f t="shared" si="14"/>
        <v>0</v>
      </c>
      <c r="S22" s="1653"/>
      <c r="T22" s="1629" t="s">
        <v>2312</v>
      </c>
      <c r="U22" s="1630"/>
      <c r="V22" s="1631"/>
      <c r="W22" s="1631"/>
      <c r="X22" s="1631"/>
      <c r="Y22" s="1631"/>
      <c r="Z22" s="1631"/>
      <c r="AA22" s="1632"/>
      <c r="AB22" s="1630">
        <f>IF(T22="","",COUNT($U$11:$AA$11)-AC22)</f>
        <v>0</v>
      </c>
      <c r="AC22" s="1655">
        <f>IF(T22="","",AH22+AI22)</f>
        <v>0</v>
      </c>
      <c r="AD22" s="1655">
        <f t="shared" si="33"/>
        <v>0</v>
      </c>
      <c r="AE22" s="1656" t="str">
        <f>IF(AB22&lt;1,"対象外",IF(T22="","",IFERROR(ROUND(AD22/AB22,3),"")))</f>
        <v>対象外</v>
      </c>
      <c r="AF22" s="3724"/>
      <c r="AG22" s="1652"/>
      <c r="AH22" s="1638">
        <f t="shared" si="16"/>
        <v>0</v>
      </c>
      <c r="AI22" s="1638">
        <f t="shared" si="17"/>
        <v>0</v>
      </c>
      <c r="AJ22" s="1654"/>
      <c r="AK22" s="1654"/>
      <c r="AL22" s="1629" t="s">
        <v>2312</v>
      </c>
      <c r="AM22" s="1630"/>
      <c r="AN22" s="1631"/>
      <c r="AO22" s="1631"/>
      <c r="AP22" s="1631"/>
      <c r="AQ22" s="1631"/>
      <c r="AR22" s="1631"/>
      <c r="AS22" s="1632"/>
      <c r="AT22" s="1630">
        <f>IF(AL22="","",COUNT($AM$11:$AS$11)-AU22)</f>
        <v>0</v>
      </c>
      <c r="AU22" s="1655">
        <f>IF(AL22="","",AZ22+BA22)</f>
        <v>0</v>
      </c>
      <c r="AV22" s="1655">
        <f t="shared" si="34"/>
        <v>0</v>
      </c>
      <c r="AW22" s="1656" t="str">
        <f>IF(AT22&lt;7,"対象外",IF(AL22="","",IFERROR(ROUND(AV22/AT22,3),"")))</f>
        <v>対象外</v>
      </c>
      <c r="AX22" s="3724"/>
      <c r="AY22" s="1652"/>
      <c r="AZ22" s="1616">
        <f t="shared" si="19"/>
        <v>0</v>
      </c>
      <c r="BA22" s="1616">
        <f t="shared" si="20"/>
        <v>0</v>
      </c>
      <c r="BB22" s="1654"/>
      <c r="BC22" s="1629" t="s">
        <v>2312</v>
      </c>
      <c r="BD22" s="1630"/>
      <c r="BE22" s="1631"/>
      <c r="BF22" s="1631"/>
      <c r="BG22" s="1631"/>
      <c r="BH22" s="1631"/>
      <c r="BI22" s="1631"/>
      <c r="BJ22" s="1632"/>
      <c r="BK22" s="1630">
        <f>IF(BC22="","",COUNT($BD$11:$BJ$11)-BL22)</f>
        <v>0</v>
      </c>
      <c r="BL22" s="1655">
        <f>IF(BC22="","",BQ22+BR22)</f>
        <v>0</v>
      </c>
      <c r="BM22" s="1655">
        <f t="shared" si="35"/>
        <v>0</v>
      </c>
      <c r="BN22" s="1656" t="str">
        <f>IF(BK22&lt;7,"対象外",IF(BC22="","",IFERROR(ROUND(BM22/BK22,3),"")))</f>
        <v>対象外</v>
      </c>
      <c r="BO22" s="3724"/>
      <c r="BP22" s="1652"/>
      <c r="BQ22" s="1616">
        <f t="shared" si="22"/>
        <v>0</v>
      </c>
      <c r="BR22" s="1616">
        <f t="shared" si="23"/>
        <v>0</v>
      </c>
      <c r="BS22" s="1654"/>
      <c r="BT22" s="1654"/>
      <c r="BU22" s="1629" t="s">
        <v>2312</v>
      </c>
      <c r="BV22" s="1630"/>
      <c r="BW22" s="1631"/>
      <c r="BX22" s="1631"/>
      <c r="BY22" s="1631"/>
      <c r="BZ22" s="1631"/>
      <c r="CA22" s="1631"/>
      <c r="CB22" s="1632"/>
      <c r="CC22" s="1630">
        <f>IF(BU22="","",COUNT($BV$11:$CB$11)-CD22)</f>
        <v>0</v>
      </c>
      <c r="CD22" s="1655">
        <f>IF(BU22="","",CI22+CJ22)</f>
        <v>0</v>
      </c>
      <c r="CE22" s="1655">
        <f t="shared" si="36"/>
        <v>0</v>
      </c>
      <c r="CF22" s="1656" t="str">
        <f>IF(CC22&lt;7,"対象外",IF(BU22="","",IFERROR(ROUND(CE22/CC22,3),"")))</f>
        <v>対象外</v>
      </c>
      <c r="CG22" s="3724"/>
      <c r="CH22" s="1652"/>
      <c r="CI22" s="1616">
        <f t="shared" si="25"/>
        <v>0</v>
      </c>
      <c r="CJ22" s="1616">
        <f t="shared" si="26"/>
        <v>0</v>
      </c>
      <c r="CK22" s="1652"/>
      <c r="CL22" s="1629" t="s">
        <v>2312</v>
      </c>
      <c r="CM22" s="1630"/>
      <c r="CN22" s="1631"/>
      <c r="CO22" s="1631"/>
      <c r="CP22" s="1631"/>
      <c r="CQ22" s="1631"/>
      <c r="CR22" s="1631"/>
      <c r="CS22" s="1632"/>
      <c r="CT22" s="1630">
        <f>IF(CL22="","",COUNT($CM$11:$CS$11)-CU22)</f>
        <v>0</v>
      </c>
      <c r="CU22" s="1655">
        <f>IF(CL22="","",CZ22+DA22)</f>
        <v>0</v>
      </c>
      <c r="CV22" s="1655">
        <f t="shared" si="37"/>
        <v>0</v>
      </c>
      <c r="CW22" s="1656" t="str">
        <f>IF(CT22&lt;7,"対象外",IF(CL22="","",IFERROR(ROUND(CV22/CT22,3),"")))</f>
        <v>対象外</v>
      </c>
      <c r="CX22" s="3724"/>
      <c r="CY22" s="1652"/>
      <c r="CZ22" s="1595">
        <f t="shared" si="28"/>
        <v>0</v>
      </c>
      <c r="DA22" s="1595">
        <f t="shared" si="29"/>
        <v>0</v>
      </c>
    </row>
    <row r="23" spans="1:105" ht="14.25" customHeight="1">
      <c r="A23" s="1590"/>
      <c r="B23" s="1590"/>
      <c r="C23" s="1629" t="s">
        <v>2313</v>
      </c>
      <c r="D23" s="1630"/>
      <c r="E23" s="1631"/>
      <c r="F23" s="1631"/>
      <c r="G23" s="1631"/>
      <c r="H23" s="1631"/>
      <c r="I23" s="1631"/>
      <c r="J23" s="1632"/>
      <c r="K23" s="1630">
        <f>IF(C23="","",COUNT($D$11:$J$11)-L23)</f>
        <v>5</v>
      </c>
      <c r="L23" s="1655">
        <f t="shared" si="31"/>
        <v>0</v>
      </c>
      <c r="M23" s="1655">
        <f t="shared" si="32"/>
        <v>0</v>
      </c>
      <c r="N23" s="1656">
        <f>IF(K23&lt;1,"対象外",IF(C23="","",IFERROR(ROUND(M23/K23,3),"")))</f>
        <v>0</v>
      </c>
      <c r="O23" s="3724"/>
      <c r="P23" s="1652"/>
      <c r="Q23" s="1613">
        <f t="shared" si="13"/>
        <v>0</v>
      </c>
      <c r="R23" s="1613">
        <f t="shared" si="14"/>
        <v>0</v>
      </c>
      <c r="S23" s="1653"/>
      <c r="T23" s="1629" t="s">
        <v>2313</v>
      </c>
      <c r="U23" s="1630"/>
      <c r="V23" s="1631"/>
      <c r="W23" s="1631"/>
      <c r="X23" s="1631"/>
      <c r="Y23" s="1631"/>
      <c r="Z23" s="1631"/>
      <c r="AA23" s="1632"/>
      <c r="AB23" s="1630">
        <f>IF(T23="","",COUNT($U$11:$AA$11)-AC23)</f>
        <v>0</v>
      </c>
      <c r="AC23" s="1655">
        <f>IF(T23="","",AH23+AI23)</f>
        <v>0</v>
      </c>
      <c r="AD23" s="1655">
        <f t="shared" si="33"/>
        <v>0</v>
      </c>
      <c r="AE23" s="1656" t="str">
        <f>IF(AB23&lt;1,"対象外",IF(T23="","",IFERROR(ROUND(AD23/AB23,3),"")))</f>
        <v>対象外</v>
      </c>
      <c r="AF23" s="3724"/>
      <c r="AG23" s="1652"/>
      <c r="AH23" s="1638">
        <f t="shared" si="16"/>
        <v>0</v>
      </c>
      <c r="AI23" s="1638">
        <f t="shared" si="17"/>
        <v>0</v>
      </c>
      <c r="AJ23" s="1654"/>
      <c r="AK23" s="1654"/>
      <c r="AL23" s="1629" t="s">
        <v>2313</v>
      </c>
      <c r="AM23" s="1630"/>
      <c r="AN23" s="1631"/>
      <c r="AO23" s="1631"/>
      <c r="AP23" s="1631"/>
      <c r="AQ23" s="1631"/>
      <c r="AR23" s="1631"/>
      <c r="AS23" s="1632"/>
      <c r="AT23" s="1630">
        <f>IF(AL23="","",COUNT($AM$11:$AS$11)-AU23)</f>
        <v>0</v>
      </c>
      <c r="AU23" s="1655">
        <f>IF(AL23="","",AZ23+BA23)</f>
        <v>0</v>
      </c>
      <c r="AV23" s="1655">
        <f t="shared" si="34"/>
        <v>0</v>
      </c>
      <c r="AW23" s="1656" t="str">
        <f>IF(AT23&lt;7,"対象外",IF(AL23="","",IFERROR(ROUND(AV23/AT23,3),"")))</f>
        <v>対象外</v>
      </c>
      <c r="AX23" s="3724"/>
      <c r="AY23" s="1652"/>
      <c r="AZ23" s="1616">
        <f t="shared" si="19"/>
        <v>0</v>
      </c>
      <c r="BA23" s="1616">
        <f t="shared" si="20"/>
        <v>0</v>
      </c>
      <c r="BB23" s="1654"/>
      <c r="BC23" s="1629" t="s">
        <v>2313</v>
      </c>
      <c r="BD23" s="1630"/>
      <c r="BE23" s="1631"/>
      <c r="BF23" s="1631"/>
      <c r="BG23" s="1631"/>
      <c r="BH23" s="1631"/>
      <c r="BI23" s="1631"/>
      <c r="BJ23" s="1632"/>
      <c r="BK23" s="1630">
        <f>IF(BC23="","",COUNT($BD$11:$BJ$11)-BL23)</f>
        <v>0</v>
      </c>
      <c r="BL23" s="1655">
        <f>IF(BC23="","",BQ23+BR23)</f>
        <v>0</v>
      </c>
      <c r="BM23" s="1655">
        <f t="shared" si="35"/>
        <v>0</v>
      </c>
      <c r="BN23" s="1656" t="str">
        <f>IF(BK23&lt;7,"対象外",IF(BC23="","",IFERROR(ROUND(BM23/BK23,3),"")))</f>
        <v>対象外</v>
      </c>
      <c r="BO23" s="3724"/>
      <c r="BP23" s="1652"/>
      <c r="BQ23" s="1616">
        <f t="shared" si="22"/>
        <v>0</v>
      </c>
      <c r="BR23" s="1616">
        <f t="shared" si="23"/>
        <v>0</v>
      </c>
      <c r="BS23" s="1654"/>
      <c r="BT23" s="1654"/>
      <c r="BU23" s="1629" t="s">
        <v>2313</v>
      </c>
      <c r="BV23" s="1630"/>
      <c r="BW23" s="1631"/>
      <c r="BX23" s="1631"/>
      <c r="BY23" s="1631"/>
      <c r="BZ23" s="1631"/>
      <c r="CA23" s="1631"/>
      <c r="CB23" s="1632"/>
      <c r="CC23" s="1630">
        <f>IF(BU23="","",COUNT($BV$11:$CB$11)-CD23)</f>
        <v>0</v>
      </c>
      <c r="CD23" s="1655">
        <f>IF(BU23="","",CI23+CJ23)</f>
        <v>0</v>
      </c>
      <c r="CE23" s="1655">
        <f t="shared" si="36"/>
        <v>0</v>
      </c>
      <c r="CF23" s="1656" t="str">
        <f>IF(CC23&lt;7,"対象外",IF(BU23="","",IFERROR(ROUND(CE23/CC23,3),"")))</f>
        <v>対象外</v>
      </c>
      <c r="CG23" s="3724"/>
      <c r="CH23" s="1652"/>
      <c r="CI23" s="1616">
        <f t="shared" si="25"/>
        <v>0</v>
      </c>
      <c r="CJ23" s="1616">
        <f t="shared" si="26"/>
        <v>0</v>
      </c>
      <c r="CK23" s="1652"/>
      <c r="CL23" s="1629" t="s">
        <v>2313</v>
      </c>
      <c r="CM23" s="1630"/>
      <c r="CN23" s="1631"/>
      <c r="CO23" s="1631"/>
      <c r="CP23" s="1631"/>
      <c r="CQ23" s="1631"/>
      <c r="CR23" s="1631"/>
      <c r="CS23" s="1632"/>
      <c r="CT23" s="1630">
        <f>IF(CL23="","",COUNT($CM$11:$CS$11)-CU23)</f>
        <v>0</v>
      </c>
      <c r="CU23" s="1655">
        <f>IF(CL23="","",CZ23+DA23)</f>
        <v>0</v>
      </c>
      <c r="CV23" s="1655">
        <f t="shared" si="37"/>
        <v>0</v>
      </c>
      <c r="CW23" s="1656" t="str">
        <f>IF(CT23&lt;7,"対象外",IF(CL23="","",IFERROR(ROUND(CV23/CT23,3),"")))</f>
        <v>対象外</v>
      </c>
      <c r="CX23" s="3724"/>
      <c r="CY23" s="1652"/>
      <c r="CZ23" s="1595">
        <f t="shared" si="28"/>
        <v>0</v>
      </c>
      <c r="DA23" s="1595">
        <f t="shared" si="29"/>
        <v>0</v>
      </c>
    </row>
    <row r="24" spans="1:105" ht="14.25" customHeight="1">
      <c r="A24" s="1590"/>
      <c r="B24" s="1590"/>
      <c r="C24" s="3709" t="s">
        <v>834</v>
      </c>
      <c r="D24" s="3711"/>
      <c r="E24" s="3713"/>
      <c r="F24" s="3713"/>
      <c r="G24" s="3713"/>
      <c r="H24" s="3713"/>
      <c r="I24" s="3713"/>
      <c r="J24" s="3715"/>
      <c r="K24" s="3717"/>
      <c r="L24" s="3718"/>
      <c r="M24" s="3718"/>
      <c r="N24" s="3719"/>
      <c r="O24" s="3724"/>
      <c r="P24" s="1624"/>
      <c r="Q24" s="1613">
        <f t="shared" si="13"/>
        <v>0</v>
      </c>
      <c r="R24" s="1613">
        <f t="shared" si="14"/>
        <v>0</v>
      </c>
      <c r="S24" s="1590"/>
      <c r="T24" s="3709" t="s">
        <v>834</v>
      </c>
      <c r="U24" s="3711"/>
      <c r="V24" s="3713"/>
      <c r="W24" s="3713"/>
      <c r="X24" s="3713"/>
      <c r="Y24" s="3713"/>
      <c r="Z24" s="3713"/>
      <c r="AA24" s="3715"/>
      <c r="AB24" s="3717"/>
      <c r="AC24" s="3718"/>
      <c r="AD24" s="3718"/>
      <c r="AE24" s="3719"/>
      <c r="AF24" s="3724"/>
      <c r="AG24" s="1624"/>
      <c r="AH24" s="1638">
        <f t="shared" si="16"/>
        <v>0</v>
      </c>
      <c r="AI24" s="1638">
        <f t="shared" si="17"/>
        <v>0</v>
      </c>
      <c r="AL24" s="3709" t="s">
        <v>834</v>
      </c>
      <c r="AM24" s="3711"/>
      <c r="AN24" s="3713"/>
      <c r="AO24" s="3713"/>
      <c r="AP24" s="3713"/>
      <c r="AQ24" s="3713"/>
      <c r="AR24" s="3713"/>
      <c r="AS24" s="3715"/>
      <c r="AT24" s="3717"/>
      <c r="AU24" s="3718"/>
      <c r="AV24" s="3718"/>
      <c r="AW24" s="3719"/>
      <c r="AX24" s="3724"/>
      <c r="AY24" s="1624"/>
      <c r="AZ24" s="1616">
        <f t="shared" si="19"/>
        <v>0</v>
      </c>
      <c r="BA24" s="1616">
        <f t="shared" si="20"/>
        <v>0</v>
      </c>
      <c r="BC24" s="3709" t="s">
        <v>834</v>
      </c>
      <c r="BD24" s="3711"/>
      <c r="BE24" s="3713"/>
      <c r="BF24" s="3713"/>
      <c r="BG24" s="3713"/>
      <c r="BH24" s="3713"/>
      <c r="BI24" s="3713"/>
      <c r="BJ24" s="3715"/>
      <c r="BK24" s="3717"/>
      <c r="BL24" s="3718"/>
      <c r="BM24" s="3718"/>
      <c r="BN24" s="3719"/>
      <c r="BO24" s="3724"/>
      <c r="BP24" s="1624"/>
      <c r="BQ24" s="1616">
        <f t="shared" si="22"/>
        <v>0</v>
      </c>
      <c r="BR24" s="1616">
        <f t="shared" si="23"/>
        <v>0</v>
      </c>
      <c r="BU24" s="3709" t="s">
        <v>834</v>
      </c>
      <c r="BV24" s="3711"/>
      <c r="BW24" s="3713"/>
      <c r="BX24" s="3713"/>
      <c r="BY24" s="3713"/>
      <c r="BZ24" s="3713"/>
      <c r="CA24" s="3713"/>
      <c r="CB24" s="3715"/>
      <c r="CC24" s="3717"/>
      <c r="CD24" s="3718"/>
      <c r="CE24" s="3718"/>
      <c r="CF24" s="3719"/>
      <c r="CG24" s="3724"/>
      <c r="CH24" s="1624"/>
      <c r="CI24" s="1616">
        <f t="shared" si="25"/>
        <v>0</v>
      </c>
      <c r="CJ24" s="1616">
        <f t="shared" si="26"/>
        <v>0</v>
      </c>
      <c r="CK24" s="1624"/>
      <c r="CL24" s="3709" t="s">
        <v>834</v>
      </c>
      <c r="CM24" s="3711"/>
      <c r="CN24" s="3713"/>
      <c r="CO24" s="3713"/>
      <c r="CP24" s="3713"/>
      <c r="CQ24" s="3713"/>
      <c r="CR24" s="3713"/>
      <c r="CS24" s="3715"/>
      <c r="CT24" s="3717"/>
      <c r="CU24" s="3718"/>
      <c r="CV24" s="3718"/>
      <c r="CW24" s="3719"/>
      <c r="CX24" s="3724"/>
      <c r="CY24" s="1624"/>
      <c r="CZ24" s="1595">
        <f t="shared" si="28"/>
        <v>0</v>
      </c>
      <c r="DA24" s="1595">
        <f t="shared" si="29"/>
        <v>0</v>
      </c>
    </row>
    <row r="25" spans="1:105" ht="14.25" customHeight="1">
      <c r="A25" s="1590"/>
      <c r="B25" s="1590"/>
      <c r="C25" s="3710"/>
      <c r="D25" s="3712"/>
      <c r="E25" s="3714"/>
      <c r="F25" s="3714"/>
      <c r="G25" s="3714"/>
      <c r="H25" s="3714"/>
      <c r="I25" s="3714"/>
      <c r="J25" s="3716"/>
      <c r="K25" s="3720"/>
      <c r="L25" s="3721"/>
      <c r="M25" s="3721"/>
      <c r="N25" s="3722"/>
      <c r="O25" s="3724"/>
      <c r="P25" s="1624"/>
      <c r="Q25" s="1613" t="str">
        <f t="shared" si="13"/>
        <v/>
      </c>
      <c r="R25" s="1613" t="str">
        <f t="shared" si="14"/>
        <v/>
      </c>
      <c r="S25" s="1590"/>
      <c r="T25" s="3710"/>
      <c r="U25" s="3712"/>
      <c r="V25" s="3714"/>
      <c r="W25" s="3714"/>
      <c r="X25" s="3714"/>
      <c r="Y25" s="3714"/>
      <c r="Z25" s="3714"/>
      <c r="AA25" s="3716"/>
      <c r="AB25" s="3720"/>
      <c r="AC25" s="3721"/>
      <c r="AD25" s="3721"/>
      <c r="AE25" s="3722"/>
      <c r="AF25" s="3724"/>
      <c r="AG25" s="1624"/>
      <c r="AH25" s="1638" t="str">
        <f t="shared" si="16"/>
        <v/>
      </c>
      <c r="AI25" s="1638" t="str">
        <f t="shared" si="17"/>
        <v/>
      </c>
      <c r="AL25" s="3710"/>
      <c r="AM25" s="3712"/>
      <c r="AN25" s="3714"/>
      <c r="AO25" s="3714"/>
      <c r="AP25" s="3714"/>
      <c r="AQ25" s="3714"/>
      <c r="AR25" s="3714"/>
      <c r="AS25" s="3716"/>
      <c r="AT25" s="3720"/>
      <c r="AU25" s="3721"/>
      <c r="AV25" s="3721"/>
      <c r="AW25" s="3722"/>
      <c r="AX25" s="3724"/>
      <c r="AY25" s="1624"/>
      <c r="AZ25" s="1616" t="str">
        <f t="shared" si="19"/>
        <v/>
      </c>
      <c r="BA25" s="1616" t="str">
        <f t="shared" si="20"/>
        <v/>
      </c>
      <c r="BC25" s="3710"/>
      <c r="BD25" s="3712"/>
      <c r="BE25" s="3714"/>
      <c r="BF25" s="3714"/>
      <c r="BG25" s="3714"/>
      <c r="BH25" s="3714"/>
      <c r="BI25" s="3714"/>
      <c r="BJ25" s="3716"/>
      <c r="BK25" s="3720"/>
      <c r="BL25" s="3721"/>
      <c r="BM25" s="3721"/>
      <c r="BN25" s="3722"/>
      <c r="BO25" s="3724"/>
      <c r="BP25" s="1624"/>
      <c r="BQ25" s="1616" t="str">
        <f t="shared" si="22"/>
        <v/>
      </c>
      <c r="BR25" s="1616" t="str">
        <f t="shared" si="23"/>
        <v/>
      </c>
      <c r="BU25" s="3710"/>
      <c r="BV25" s="3712"/>
      <c r="BW25" s="3714"/>
      <c r="BX25" s="3714"/>
      <c r="BY25" s="3714"/>
      <c r="BZ25" s="3714"/>
      <c r="CA25" s="3714"/>
      <c r="CB25" s="3716"/>
      <c r="CC25" s="3720"/>
      <c r="CD25" s="3721"/>
      <c r="CE25" s="3721"/>
      <c r="CF25" s="3722"/>
      <c r="CG25" s="3724"/>
      <c r="CH25" s="1624"/>
      <c r="CI25" s="1616" t="str">
        <f t="shared" si="25"/>
        <v/>
      </c>
      <c r="CJ25" s="1616" t="str">
        <f t="shared" si="26"/>
        <v/>
      </c>
      <c r="CK25" s="1624"/>
      <c r="CL25" s="3710"/>
      <c r="CM25" s="3712"/>
      <c r="CN25" s="3714"/>
      <c r="CO25" s="3714"/>
      <c r="CP25" s="3714"/>
      <c r="CQ25" s="3714"/>
      <c r="CR25" s="3714"/>
      <c r="CS25" s="3716"/>
      <c r="CT25" s="3720"/>
      <c r="CU25" s="3721"/>
      <c r="CV25" s="3721"/>
      <c r="CW25" s="3722"/>
      <c r="CX25" s="3724"/>
      <c r="CY25" s="1624"/>
      <c r="CZ25" s="1595" t="str">
        <f t="shared" si="28"/>
        <v/>
      </c>
      <c r="DA25" s="1595" t="str">
        <f t="shared" si="29"/>
        <v/>
      </c>
    </row>
    <row r="26" spans="1:105" ht="14.25" customHeight="1">
      <c r="A26" s="1590"/>
      <c r="B26" s="1590"/>
      <c r="C26" s="1639" t="s">
        <v>2314</v>
      </c>
      <c r="D26" s="1640"/>
      <c r="E26" s="1641"/>
      <c r="F26" s="1641"/>
      <c r="G26" s="1641"/>
      <c r="H26" s="1641"/>
      <c r="I26" s="1641"/>
      <c r="J26" s="1642"/>
      <c r="K26" s="1640">
        <f>IF(C26="","",COUNT($D$11:$J$11)-L26)</f>
        <v>5</v>
      </c>
      <c r="L26" s="1644">
        <f t="shared" ref="L26" si="38">IF(C26="","",Q26+R26)</f>
        <v>0</v>
      </c>
      <c r="M26" s="1644">
        <f t="shared" ref="M26" si="39">IF(C26="","",COUNTIF(D26:J26,"休"))</f>
        <v>0</v>
      </c>
      <c r="N26" s="1645">
        <f>IF(K26&lt;1,"対象外",IF(C26="","",IFERROR(ROUND(M26/K26,3),"")))</f>
        <v>0</v>
      </c>
      <c r="O26" s="3725"/>
      <c r="P26" s="1613" t="str">
        <f>IF(1&gt;P11,"対象外",IF(O13&gt;=0.285,"OK","NG"))</f>
        <v>NG</v>
      </c>
      <c r="Q26" s="1613">
        <f>IF(C26="","",COUNTIF(D26:J26,"ー"))</f>
        <v>0</v>
      </c>
      <c r="R26" s="1613">
        <f t="shared" si="14"/>
        <v>0</v>
      </c>
      <c r="S26" s="1590"/>
      <c r="T26" s="1639" t="s">
        <v>2314</v>
      </c>
      <c r="U26" s="1640"/>
      <c r="V26" s="1641"/>
      <c r="W26" s="1641"/>
      <c r="X26" s="1641"/>
      <c r="Y26" s="1641"/>
      <c r="Z26" s="1641"/>
      <c r="AA26" s="1642"/>
      <c r="AB26" s="1640">
        <f>IF(T26="","",COUNT($U$11:$AA$11)-AC26)</f>
        <v>0</v>
      </c>
      <c r="AC26" s="1644">
        <f>IF(T26="","",AH26+AI26)</f>
        <v>0</v>
      </c>
      <c r="AD26" s="1644">
        <f t="shared" ref="AD26" si="40">IF(T26="","",COUNTIF(U26:AA26,"休"))</f>
        <v>0</v>
      </c>
      <c r="AE26" s="1645" t="str">
        <f>IF(AB26&lt;1,"対象外",IF(T26="","",IFERROR(ROUND(AD26/AB26,3),"")))</f>
        <v>対象外</v>
      </c>
      <c r="AF26" s="3725"/>
      <c r="AG26" s="1613" t="str">
        <f>IF(1&gt;AG11,"対象外",IF(AF13&gt;=0.285,"OK","NG"))</f>
        <v>対象外</v>
      </c>
      <c r="AH26" s="1638">
        <f t="shared" si="16"/>
        <v>0</v>
      </c>
      <c r="AI26" s="1638">
        <f t="shared" si="17"/>
        <v>0</v>
      </c>
      <c r="AL26" s="1639" t="s">
        <v>2314</v>
      </c>
      <c r="AM26" s="1640"/>
      <c r="AN26" s="1641"/>
      <c r="AO26" s="1641"/>
      <c r="AP26" s="1641"/>
      <c r="AQ26" s="1641"/>
      <c r="AR26" s="1641"/>
      <c r="AS26" s="1642"/>
      <c r="AT26" s="1640">
        <f>IF(AL26="","",COUNT($AM$11:$AS$11)-AU26)</f>
        <v>0</v>
      </c>
      <c r="AU26" s="1644">
        <f>IF(AL26="","",AZ26+BA26)</f>
        <v>0</v>
      </c>
      <c r="AV26" s="1644">
        <f t="shared" ref="AV26" si="41">IF(AL26="","",COUNTIF(AM26:AS26,"休"))</f>
        <v>0</v>
      </c>
      <c r="AW26" s="1645" t="str">
        <f>IF(AT26&lt;7,"対象外",IF(AL26="","",IFERROR(ROUND(AV26/AT26,3),"")))</f>
        <v>対象外</v>
      </c>
      <c r="AX26" s="3725"/>
      <c r="AY26" s="1613" t="str">
        <f>IF(1&gt;AY11,"対象外",IF(AX13&gt;=0.285,"OK","NG"))</f>
        <v>対象外</v>
      </c>
      <c r="AZ26" s="1616">
        <f t="shared" si="19"/>
        <v>0</v>
      </c>
      <c r="BA26" s="1616">
        <f t="shared" si="20"/>
        <v>0</v>
      </c>
      <c r="BC26" s="1639" t="s">
        <v>2314</v>
      </c>
      <c r="BD26" s="1640"/>
      <c r="BE26" s="1641"/>
      <c r="BF26" s="1641"/>
      <c r="BG26" s="1641"/>
      <c r="BH26" s="1641"/>
      <c r="BI26" s="1641"/>
      <c r="BJ26" s="1642"/>
      <c r="BK26" s="1640">
        <f>IF(BC26="","",COUNT($BD$11:$BJ$11)-BL26)</f>
        <v>0</v>
      </c>
      <c r="BL26" s="1644">
        <f>IF(BC26="","",BQ26+BR26)</f>
        <v>0</v>
      </c>
      <c r="BM26" s="1644">
        <f t="shared" ref="BM26" si="42">IF(BC26="","",COUNTIF(BD26:BJ26,"休"))</f>
        <v>0</v>
      </c>
      <c r="BN26" s="1645" t="str">
        <f>IF(BK26&lt;7,"対象外",IF(BC26="","",IFERROR(ROUND(BM26/BK26,3),"")))</f>
        <v>対象外</v>
      </c>
      <c r="BO26" s="3725"/>
      <c r="BP26" s="1613" t="str">
        <f>IF(1&gt;BP11,"対象外",IF(BO13&gt;=0.285,"OK","NG"))</f>
        <v>対象外</v>
      </c>
      <c r="BQ26" s="1616">
        <f t="shared" si="22"/>
        <v>0</v>
      </c>
      <c r="BR26" s="1616">
        <f t="shared" si="23"/>
        <v>0</v>
      </c>
      <c r="BU26" s="1639" t="s">
        <v>2314</v>
      </c>
      <c r="BV26" s="1640"/>
      <c r="BW26" s="1641"/>
      <c r="BX26" s="1641"/>
      <c r="BY26" s="1641"/>
      <c r="BZ26" s="1641"/>
      <c r="CA26" s="1641"/>
      <c r="CB26" s="1642"/>
      <c r="CC26" s="1640">
        <f>IF(BU26="","",COUNT($BV$11:$CB$11)-CD26)</f>
        <v>0</v>
      </c>
      <c r="CD26" s="1644">
        <f>IF(BU26="","",CI26+CJ26)</f>
        <v>0</v>
      </c>
      <c r="CE26" s="1644">
        <f t="shared" ref="CE26" si="43">IF(BU26="","",COUNTIF(BV26:CB26,"休"))</f>
        <v>0</v>
      </c>
      <c r="CF26" s="1645" t="str">
        <f>IF(CC26&lt;7,"対象外",IF(BU26="","",IFERROR(ROUND(CE26/CC26,3),"")))</f>
        <v>対象外</v>
      </c>
      <c r="CG26" s="3725"/>
      <c r="CH26" s="1613" t="str">
        <f>IF(1&gt;CH11,"対象外",IF(CG13&gt;=0.285,"OK","NG"))</f>
        <v>対象外</v>
      </c>
      <c r="CI26" s="1616">
        <f t="shared" si="25"/>
        <v>0</v>
      </c>
      <c r="CJ26" s="1616">
        <f t="shared" si="26"/>
        <v>0</v>
      </c>
      <c r="CK26" s="1624"/>
      <c r="CL26" s="1639" t="s">
        <v>2314</v>
      </c>
      <c r="CM26" s="1640"/>
      <c r="CN26" s="1641"/>
      <c r="CO26" s="1641"/>
      <c r="CP26" s="1641"/>
      <c r="CQ26" s="1641"/>
      <c r="CR26" s="1641"/>
      <c r="CS26" s="1642"/>
      <c r="CT26" s="1640">
        <f>IF(CL26="","",COUNT($CM$11:$CS$11)-CU26)</f>
        <v>0</v>
      </c>
      <c r="CU26" s="1644">
        <f>IF(CL26="","",CZ26+DA26)</f>
        <v>0</v>
      </c>
      <c r="CV26" s="1644">
        <f t="shared" ref="CV26" si="44">IF(CL26="","",COUNTIF(CM26:CS26,"休"))</f>
        <v>0</v>
      </c>
      <c r="CW26" s="1645" t="str">
        <f>IF(CT26&lt;7,"対象外",IF(CL26="","",IFERROR(ROUND(CV26/CT26,3),"")))</f>
        <v>対象外</v>
      </c>
      <c r="CX26" s="3725"/>
      <c r="CY26" s="1613" t="str">
        <f>IF(1&gt;CY11,"対象外",IF(CX13&gt;=0.285,"OK","NG"))</f>
        <v>対象外</v>
      </c>
      <c r="CZ26" s="1595">
        <f t="shared" si="28"/>
        <v>0</v>
      </c>
      <c r="DA26" s="1595">
        <f t="shared" si="29"/>
        <v>0</v>
      </c>
    </row>
    <row r="27" spans="1:105" ht="14.25" customHeight="1">
      <c r="A27" s="1590"/>
      <c r="B27" s="1590"/>
      <c r="C27" s="1613"/>
      <c r="D27" s="1613"/>
      <c r="E27" s="1613"/>
      <c r="F27" s="1613"/>
      <c r="G27" s="1613"/>
      <c r="H27" s="1613"/>
      <c r="I27" s="1613"/>
      <c r="J27" s="1613"/>
      <c r="K27" s="1613"/>
      <c r="L27" s="1638"/>
      <c r="M27" s="1638"/>
      <c r="N27" s="1657"/>
      <c r="O27" s="1613"/>
      <c r="P27" s="1613"/>
      <c r="Q27" s="1613" t="str">
        <f t="shared" si="13"/>
        <v/>
      </c>
      <c r="R27" s="1613" t="str">
        <f t="shared" si="14"/>
        <v/>
      </c>
      <c r="S27" s="1590"/>
      <c r="T27" s="1613"/>
      <c r="U27" s="1613"/>
      <c r="V27" s="1613"/>
      <c r="W27" s="1613"/>
      <c r="X27" s="1613"/>
      <c r="Y27" s="1613"/>
      <c r="Z27" s="1613"/>
      <c r="AA27" s="1613"/>
      <c r="AB27" s="1624"/>
      <c r="AC27" s="1624"/>
      <c r="AD27" s="1624"/>
      <c r="AE27" s="1624"/>
      <c r="AF27" s="1624"/>
      <c r="AG27" s="1590"/>
      <c r="AH27" s="1638" t="str">
        <f t="shared" si="16"/>
        <v/>
      </c>
      <c r="AI27" s="1638" t="str">
        <f t="shared" si="17"/>
        <v/>
      </c>
      <c r="AL27" s="1613"/>
      <c r="AM27" s="1613"/>
      <c r="AN27" s="1613"/>
      <c r="AO27" s="1613"/>
      <c r="AP27" s="1613"/>
      <c r="AQ27" s="1613"/>
      <c r="AR27" s="1613"/>
      <c r="AS27" s="1613"/>
      <c r="AT27" s="1624"/>
      <c r="AU27" s="1624"/>
      <c r="AV27" s="1624"/>
      <c r="AW27" s="1624"/>
      <c r="AX27" s="1624"/>
      <c r="AY27" s="1602"/>
      <c r="AZ27" s="1616" t="str">
        <f t="shared" si="19"/>
        <v/>
      </c>
      <c r="BA27" s="1616" t="str">
        <f t="shared" si="20"/>
        <v/>
      </c>
      <c r="BC27" s="1613"/>
      <c r="BD27" s="1613"/>
      <c r="BE27" s="1613"/>
      <c r="BF27" s="1613"/>
      <c r="BG27" s="1613"/>
      <c r="BH27" s="1613"/>
      <c r="BI27" s="1613"/>
      <c r="BJ27" s="1613"/>
      <c r="BK27" s="1624"/>
      <c r="BL27" s="1624"/>
      <c r="BM27" s="1624"/>
      <c r="BN27" s="1624"/>
      <c r="BO27" s="1624"/>
      <c r="BQ27" s="1616" t="str">
        <f t="shared" si="22"/>
        <v/>
      </c>
      <c r="BR27" s="1616" t="str">
        <f t="shared" si="23"/>
        <v/>
      </c>
      <c r="BU27" s="1613"/>
      <c r="BV27" s="1613"/>
      <c r="BW27" s="1613"/>
      <c r="BX27" s="1613"/>
      <c r="BY27" s="1613"/>
      <c r="BZ27" s="1613"/>
      <c r="CA27" s="1613"/>
      <c r="CB27" s="1613"/>
      <c r="CC27" s="1624"/>
      <c r="CD27" s="1624"/>
      <c r="CE27" s="1624"/>
      <c r="CF27" s="1624"/>
      <c r="CG27" s="1624"/>
      <c r="CH27" s="1602"/>
      <c r="CI27" s="1616" t="str">
        <f t="shared" si="25"/>
        <v/>
      </c>
      <c r="CJ27" s="1616" t="str">
        <f t="shared" si="26"/>
        <v/>
      </c>
      <c r="CK27" s="1624"/>
      <c r="CL27" s="1613"/>
      <c r="CM27" s="1613"/>
      <c r="CN27" s="1613"/>
      <c r="CO27" s="1613"/>
      <c r="CP27" s="1613"/>
      <c r="CQ27" s="1613"/>
      <c r="CR27" s="1613"/>
      <c r="CS27" s="1613"/>
      <c r="CT27" s="1624"/>
      <c r="CU27" s="1624"/>
      <c r="CZ27" s="1595" t="str">
        <f t="shared" si="28"/>
        <v/>
      </c>
      <c r="DA27" s="1595" t="str">
        <f t="shared" si="29"/>
        <v/>
      </c>
    </row>
    <row r="28" spans="1:105" ht="14.25" hidden="1" customHeight="1">
      <c r="A28" s="1590"/>
      <c r="B28" s="1590"/>
      <c r="C28" s="1590"/>
      <c r="D28" s="1590"/>
      <c r="E28" s="1628"/>
      <c r="F28" s="1590"/>
      <c r="G28" s="1590"/>
      <c r="H28" s="1590"/>
      <c r="I28" s="1590"/>
      <c r="J28" s="1590"/>
      <c r="K28" s="1590"/>
      <c r="L28" s="1590"/>
      <c r="M28" s="1590"/>
      <c r="N28" s="1590"/>
      <c r="O28" s="1590"/>
      <c r="P28" s="1613"/>
      <c r="Q28" s="1613" t="str">
        <f t="shared" si="13"/>
        <v/>
      </c>
      <c r="R28" s="1613" t="str">
        <f t="shared" si="14"/>
        <v/>
      </c>
      <c r="S28" s="1590"/>
      <c r="T28" s="1590"/>
      <c r="U28" s="1590"/>
      <c r="V28" s="1590"/>
      <c r="W28" s="1590"/>
      <c r="X28" s="1590"/>
      <c r="Y28" s="1590"/>
      <c r="Z28" s="1590"/>
      <c r="AA28" s="1590"/>
      <c r="AB28" s="1590"/>
      <c r="AC28" s="1590"/>
      <c r="AD28" s="1590"/>
      <c r="AE28" s="1590"/>
      <c r="AF28" s="1590"/>
      <c r="AG28" s="1590"/>
      <c r="AH28" s="1638" t="str">
        <f t="shared" si="16"/>
        <v/>
      </c>
      <c r="AI28" s="1638" t="str">
        <f t="shared" si="17"/>
        <v/>
      </c>
      <c r="AZ28" s="1616" t="str">
        <f t="shared" si="19"/>
        <v/>
      </c>
      <c r="BA28" s="1616" t="str">
        <f t="shared" si="20"/>
        <v/>
      </c>
      <c r="BQ28" s="1616" t="str">
        <f t="shared" si="22"/>
        <v/>
      </c>
      <c r="BR28" s="1616" t="str">
        <f t="shared" si="23"/>
        <v/>
      </c>
      <c r="CI28" s="1616" t="str">
        <f t="shared" si="25"/>
        <v/>
      </c>
      <c r="CJ28" s="1616" t="str">
        <f t="shared" si="26"/>
        <v/>
      </c>
      <c r="CZ28" s="1595" t="str">
        <f t="shared" si="28"/>
        <v/>
      </c>
      <c r="DA28" s="1595" t="str">
        <f t="shared" si="29"/>
        <v/>
      </c>
    </row>
    <row r="29" spans="1:105" ht="14.25" hidden="1" customHeight="1">
      <c r="A29" s="1590"/>
      <c r="B29" s="1590"/>
      <c r="C29" s="1590"/>
      <c r="D29" s="1608">
        <f>YEAR(J9+1)</f>
        <v>2025</v>
      </c>
      <c r="E29" s="1608">
        <f>MONTH(J9+1)</f>
        <v>7</v>
      </c>
      <c r="F29" s="1608">
        <f>DAY(J9+1)</f>
        <v>7</v>
      </c>
      <c r="G29" s="1608"/>
      <c r="H29" s="1608"/>
      <c r="I29" s="1608"/>
      <c r="J29" s="1608"/>
      <c r="K29" s="1590"/>
      <c r="L29" s="1590"/>
      <c r="M29" s="1590"/>
      <c r="N29" s="1590"/>
      <c r="O29" s="1590"/>
      <c r="P29" s="1613"/>
      <c r="Q29" s="1613" t="str">
        <f t="shared" si="13"/>
        <v/>
      </c>
      <c r="R29" s="1613" t="str">
        <f t="shared" si="14"/>
        <v/>
      </c>
      <c r="S29" s="1590"/>
      <c r="T29" s="1590"/>
      <c r="U29" s="1608">
        <f>YEAR(AA9+1)</f>
        <v>2025</v>
      </c>
      <c r="V29" s="1608">
        <f>MONTH(AA9+1)</f>
        <v>8</v>
      </c>
      <c r="W29" s="1608">
        <f>DAY(AA9+1)</f>
        <v>18</v>
      </c>
      <c r="X29" s="1608"/>
      <c r="Y29" s="1608"/>
      <c r="Z29" s="1608"/>
      <c r="AA29" s="1608"/>
      <c r="AB29" s="1590"/>
      <c r="AC29" s="1590"/>
      <c r="AD29" s="1590"/>
      <c r="AE29" s="1590"/>
      <c r="AF29" s="1590"/>
      <c r="AG29" s="1590"/>
      <c r="AH29" s="1638" t="str">
        <f t="shared" si="16"/>
        <v/>
      </c>
      <c r="AI29" s="1638" t="str">
        <f t="shared" si="17"/>
        <v/>
      </c>
      <c r="AL29" s="1590"/>
      <c r="AM29" s="1608">
        <f>YEAR(AS9+1)</f>
        <v>2025</v>
      </c>
      <c r="AN29" s="1608">
        <f>MONTH(AS9+1)</f>
        <v>9</v>
      </c>
      <c r="AO29" s="1608">
        <f>DAY(AS9+1)</f>
        <v>29</v>
      </c>
      <c r="AP29" s="1608"/>
      <c r="AQ29" s="1608"/>
      <c r="AR29" s="1608"/>
      <c r="AS29" s="1608"/>
      <c r="AT29" s="1590"/>
      <c r="AU29" s="1590"/>
      <c r="AV29" s="1590"/>
      <c r="AW29" s="1590"/>
      <c r="AX29" s="1590"/>
      <c r="AY29" s="1590"/>
      <c r="AZ29" s="1616" t="str">
        <f t="shared" si="19"/>
        <v/>
      </c>
      <c r="BA29" s="1616" t="str">
        <f t="shared" si="20"/>
        <v/>
      </c>
      <c r="BC29" s="1590"/>
      <c r="BD29" s="1608">
        <f>YEAR(BJ9+1)</f>
        <v>2025</v>
      </c>
      <c r="BE29" s="1608">
        <f>MONTH(BJ9+1)</f>
        <v>11</v>
      </c>
      <c r="BF29" s="1608">
        <f>DAY(BJ9+1)</f>
        <v>10</v>
      </c>
      <c r="BG29" s="1608"/>
      <c r="BH29" s="1608"/>
      <c r="BI29" s="1608"/>
      <c r="BJ29" s="1608"/>
      <c r="BK29" s="1590"/>
      <c r="BL29" s="1590"/>
      <c r="BM29" s="1590"/>
      <c r="BN29" s="1590"/>
      <c r="BO29" s="1590"/>
      <c r="BP29" s="1590"/>
      <c r="BQ29" s="1616" t="str">
        <f t="shared" si="22"/>
        <v/>
      </c>
      <c r="BR29" s="1616" t="str">
        <f t="shared" si="23"/>
        <v/>
      </c>
      <c r="BU29" s="1590"/>
      <c r="BV29" s="1608">
        <f>YEAR(CB9+1)</f>
        <v>2025</v>
      </c>
      <c r="BW29" s="1608">
        <f>MONTH(CB9+1)</f>
        <v>12</v>
      </c>
      <c r="BX29" s="1608">
        <f>DAY(CB9+1)</f>
        <v>22</v>
      </c>
      <c r="BY29" s="1608"/>
      <c r="BZ29" s="1608"/>
      <c r="CA29" s="1608"/>
      <c r="CB29" s="1608"/>
      <c r="CC29" s="1590"/>
      <c r="CD29" s="1590"/>
      <c r="CE29" s="1590"/>
      <c r="CF29" s="1590"/>
      <c r="CG29" s="1590"/>
      <c r="CH29" s="1590"/>
      <c r="CI29" s="1616" t="str">
        <f t="shared" si="25"/>
        <v/>
      </c>
      <c r="CJ29" s="1616" t="str">
        <f t="shared" si="26"/>
        <v/>
      </c>
      <c r="CK29" s="1590"/>
      <c r="CL29" s="1590"/>
      <c r="CM29" s="1608">
        <f>YEAR(CS9+1)</f>
        <v>2026</v>
      </c>
      <c r="CN29" s="1608">
        <f>MONTH(CS9+1)</f>
        <v>2</v>
      </c>
      <c r="CO29" s="1608">
        <f>DAY(CS9+1)</f>
        <v>2</v>
      </c>
      <c r="CP29" s="1608"/>
      <c r="CQ29" s="1608"/>
      <c r="CR29" s="1608"/>
      <c r="CS29" s="1608"/>
      <c r="CT29" s="1590"/>
      <c r="CU29" s="1590"/>
      <c r="CZ29" s="1595" t="str">
        <f t="shared" si="28"/>
        <v/>
      </c>
      <c r="DA29" s="1595" t="str">
        <f t="shared" si="29"/>
        <v/>
      </c>
    </row>
    <row r="30" spans="1:105" ht="14.25" hidden="1" customHeight="1">
      <c r="A30" s="1590"/>
      <c r="B30" s="1590"/>
      <c r="C30" s="1590"/>
      <c r="D30" s="1610">
        <f>J9+1</f>
        <v>45845</v>
      </c>
      <c r="E30" s="1610">
        <f>D30+1</f>
        <v>45846</v>
      </c>
      <c r="F30" s="1610">
        <f t="shared" ref="F30:I30" si="45">E30+1</f>
        <v>45847</v>
      </c>
      <c r="G30" s="1610">
        <f t="shared" si="45"/>
        <v>45848</v>
      </c>
      <c r="H30" s="1610">
        <f t="shared" si="45"/>
        <v>45849</v>
      </c>
      <c r="I30" s="1610">
        <f t="shared" si="45"/>
        <v>45850</v>
      </c>
      <c r="J30" s="1610">
        <f>I30+1</f>
        <v>45851</v>
      </c>
      <c r="K30" s="1590"/>
      <c r="L30" s="1590"/>
      <c r="M30" s="1590"/>
      <c r="N30" s="1590"/>
      <c r="O30" s="1590"/>
      <c r="P30" s="1613"/>
      <c r="Q30" s="1613" t="str">
        <f t="shared" si="13"/>
        <v/>
      </c>
      <c r="R30" s="1613" t="str">
        <f t="shared" si="14"/>
        <v/>
      </c>
      <c r="S30" s="1590"/>
      <c r="T30" s="1590"/>
      <c r="U30" s="1610">
        <f>AA9+1</f>
        <v>45887</v>
      </c>
      <c r="V30" s="1610">
        <f t="shared" ref="V30:AA30" si="46">U30+1</f>
        <v>45888</v>
      </c>
      <c r="W30" s="1610">
        <f t="shared" si="46"/>
        <v>45889</v>
      </c>
      <c r="X30" s="1610">
        <f t="shared" si="46"/>
        <v>45890</v>
      </c>
      <c r="Y30" s="1610">
        <f t="shared" si="46"/>
        <v>45891</v>
      </c>
      <c r="Z30" s="1610">
        <f t="shared" si="46"/>
        <v>45892</v>
      </c>
      <c r="AA30" s="1610">
        <f t="shared" si="46"/>
        <v>45893</v>
      </c>
      <c r="AB30" s="1590"/>
      <c r="AC30" s="1590"/>
      <c r="AD30" s="1590"/>
      <c r="AE30" s="1590"/>
      <c r="AF30" s="1590"/>
      <c r="AG30" s="1590"/>
      <c r="AH30" s="1638" t="str">
        <f t="shared" si="16"/>
        <v/>
      </c>
      <c r="AI30" s="1638" t="str">
        <f t="shared" si="17"/>
        <v/>
      </c>
      <c r="AL30" s="1590"/>
      <c r="AM30" s="1610">
        <f>AS9+1</f>
        <v>45929</v>
      </c>
      <c r="AN30" s="1610">
        <f t="shared" ref="AN30:AS30" si="47">AM30+1</f>
        <v>45930</v>
      </c>
      <c r="AO30" s="1610">
        <f t="shared" si="47"/>
        <v>45931</v>
      </c>
      <c r="AP30" s="1610">
        <f t="shared" si="47"/>
        <v>45932</v>
      </c>
      <c r="AQ30" s="1610">
        <f t="shared" si="47"/>
        <v>45933</v>
      </c>
      <c r="AR30" s="1610">
        <f t="shared" si="47"/>
        <v>45934</v>
      </c>
      <c r="AS30" s="1610">
        <f t="shared" si="47"/>
        <v>45935</v>
      </c>
      <c r="AT30" s="1590"/>
      <c r="AU30" s="1590"/>
      <c r="AV30" s="1590"/>
      <c r="AW30" s="1590"/>
      <c r="AX30" s="1590"/>
      <c r="AY30" s="1590"/>
      <c r="AZ30" s="1616" t="str">
        <f t="shared" si="19"/>
        <v/>
      </c>
      <c r="BA30" s="1616" t="str">
        <f t="shared" si="20"/>
        <v/>
      </c>
      <c r="BC30" s="1590"/>
      <c r="BD30" s="1610">
        <f>BJ9+1</f>
        <v>45971</v>
      </c>
      <c r="BE30" s="1610">
        <f t="shared" ref="BE30:BJ30" si="48">BD30+1</f>
        <v>45972</v>
      </c>
      <c r="BF30" s="1610">
        <f t="shared" si="48"/>
        <v>45973</v>
      </c>
      <c r="BG30" s="1610">
        <f t="shared" si="48"/>
        <v>45974</v>
      </c>
      <c r="BH30" s="1610">
        <f t="shared" si="48"/>
        <v>45975</v>
      </c>
      <c r="BI30" s="1610">
        <f t="shared" si="48"/>
        <v>45976</v>
      </c>
      <c r="BJ30" s="1610">
        <f t="shared" si="48"/>
        <v>45977</v>
      </c>
      <c r="BK30" s="1590"/>
      <c r="BL30" s="1590"/>
      <c r="BM30" s="1590"/>
      <c r="BN30" s="1590"/>
      <c r="BO30" s="1590"/>
      <c r="BP30" s="1590"/>
      <c r="BQ30" s="1616" t="str">
        <f t="shared" si="22"/>
        <v/>
      </c>
      <c r="BR30" s="1616" t="str">
        <f t="shared" si="23"/>
        <v/>
      </c>
      <c r="BU30" s="1590"/>
      <c r="BV30" s="1610">
        <f>CB9+1</f>
        <v>46013</v>
      </c>
      <c r="BW30" s="1610">
        <f t="shared" ref="BW30:CB30" si="49">BV30+1</f>
        <v>46014</v>
      </c>
      <c r="BX30" s="1610">
        <f t="shared" si="49"/>
        <v>46015</v>
      </c>
      <c r="BY30" s="1610">
        <f t="shared" si="49"/>
        <v>46016</v>
      </c>
      <c r="BZ30" s="1610">
        <f t="shared" si="49"/>
        <v>46017</v>
      </c>
      <c r="CA30" s="1610">
        <f t="shared" si="49"/>
        <v>46018</v>
      </c>
      <c r="CB30" s="1610">
        <f t="shared" si="49"/>
        <v>46019</v>
      </c>
      <c r="CC30" s="1590"/>
      <c r="CD30" s="1590"/>
      <c r="CE30" s="1590"/>
      <c r="CF30" s="1590"/>
      <c r="CG30" s="1590"/>
      <c r="CH30" s="1590"/>
      <c r="CI30" s="1616" t="str">
        <f t="shared" si="25"/>
        <v/>
      </c>
      <c r="CJ30" s="1616" t="str">
        <f t="shared" si="26"/>
        <v/>
      </c>
      <c r="CK30" s="1590"/>
      <c r="CL30" s="1590"/>
      <c r="CM30" s="1610">
        <f>CS9+1</f>
        <v>46055</v>
      </c>
      <c r="CN30" s="1610">
        <f t="shared" ref="CN30:CS30" si="50">CM30+1</f>
        <v>46056</v>
      </c>
      <c r="CO30" s="1610">
        <f t="shared" si="50"/>
        <v>46057</v>
      </c>
      <c r="CP30" s="1610">
        <f t="shared" si="50"/>
        <v>46058</v>
      </c>
      <c r="CQ30" s="1610">
        <f t="shared" si="50"/>
        <v>46059</v>
      </c>
      <c r="CR30" s="1658">
        <f>CQ30+1</f>
        <v>46060</v>
      </c>
      <c r="CS30" s="1610">
        <f t="shared" si="50"/>
        <v>46061</v>
      </c>
      <c r="CT30" s="1590"/>
      <c r="CU30" s="1590"/>
      <c r="CZ30" s="1595" t="str">
        <f t="shared" si="28"/>
        <v/>
      </c>
      <c r="DA30" s="1595" t="str">
        <f t="shared" si="29"/>
        <v/>
      </c>
    </row>
    <row r="31" spans="1:105" ht="14.25" customHeight="1">
      <c r="A31" s="1590"/>
      <c r="B31" s="1590"/>
      <c r="C31" s="1611" t="s">
        <v>1940</v>
      </c>
      <c r="D31" s="3700">
        <f>DATE($D29,$E29,1)</f>
        <v>45839</v>
      </c>
      <c r="E31" s="3701"/>
      <c r="F31" s="3701"/>
      <c r="G31" s="3701"/>
      <c r="H31" s="3701"/>
      <c r="I31" s="3701"/>
      <c r="J31" s="3701"/>
      <c r="K31" s="3697" t="s">
        <v>835</v>
      </c>
      <c r="L31" s="3702" t="s">
        <v>2307</v>
      </c>
      <c r="M31" s="3704" t="s">
        <v>2308</v>
      </c>
      <c r="N31" s="3704" t="s">
        <v>829</v>
      </c>
      <c r="O31" s="3695" t="s">
        <v>2309</v>
      </c>
      <c r="P31" s="1613"/>
      <c r="Q31" s="1613">
        <f t="shared" si="13"/>
        <v>0</v>
      </c>
      <c r="R31" s="1613">
        <f t="shared" si="14"/>
        <v>0</v>
      </c>
      <c r="S31" s="1590"/>
      <c r="T31" s="1611" t="s">
        <v>1940</v>
      </c>
      <c r="U31" s="1614">
        <f>DATE($U29,$V29,1)</f>
        <v>45870</v>
      </c>
      <c r="V31" s="1615"/>
      <c r="W31" s="1615"/>
      <c r="X31" s="1615"/>
      <c r="Y31" s="1615"/>
      <c r="Z31" s="1615"/>
      <c r="AA31" s="1615"/>
      <c r="AB31" s="3697" t="s">
        <v>835</v>
      </c>
      <c r="AC31" s="3702" t="s">
        <v>2307</v>
      </c>
      <c r="AD31" s="3704" t="s">
        <v>2308</v>
      </c>
      <c r="AE31" s="3704" t="s">
        <v>829</v>
      </c>
      <c r="AF31" s="3695" t="s">
        <v>2309</v>
      </c>
      <c r="AG31" s="1613"/>
      <c r="AH31" s="1638">
        <f t="shared" si="16"/>
        <v>0</v>
      </c>
      <c r="AI31" s="1638">
        <f t="shared" si="17"/>
        <v>0</v>
      </c>
      <c r="AL31" s="1611" t="s">
        <v>1940</v>
      </c>
      <c r="AM31" s="1614">
        <f>DATE($AM29,$AN29,1)</f>
        <v>45901</v>
      </c>
      <c r="AN31" s="1615"/>
      <c r="AO31" s="1615"/>
      <c r="AP31" s="1615"/>
      <c r="AQ31" s="1615"/>
      <c r="AR31" s="1615"/>
      <c r="AS31" s="1615"/>
      <c r="AT31" s="3697" t="s">
        <v>835</v>
      </c>
      <c r="AU31" s="3702" t="s">
        <v>2307</v>
      </c>
      <c r="AV31" s="3704" t="s">
        <v>2308</v>
      </c>
      <c r="AW31" s="3704" t="s">
        <v>829</v>
      </c>
      <c r="AX31" s="3695" t="s">
        <v>2309</v>
      </c>
      <c r="AY31" s="1613"/>
      <c r="AZ31" s="1616">
        <f t="shared" si="19"/>
        <v>0</v>
      </c>
      <c r="BA31" s="1616">
        <f t="shared" si="20"/>
        <v>0</v>
      </c>
      <c r="BC31" s="1611" t="s">
        <v>1940</v>
      </c>
      <c r="BD31" s="1614">
        <f>DATE($BD29,$BE29,1)</f>
        <v>45962</v>
      </c>
      <c r="BE31" s="1615"/>
      <c r="BF31" s="1615"/>
      <c r="BG31" s="1615"/>
      <c r="BH31" s="1615"/>
      <c r="BI31" s="1615"/>
      <c r="BJ31" s="1615"/>
      <c r="BK31" s="3697" t="s">
        <v>835</v>
      </c>
      <c r="BL31" s="3702" t="s">
        <v>2307</v>
      </c>
      <c r="BM31" s="3704" t="s">
        <v>2308</v>
      </c>
      <c r="BN31" s="3704" t="s">
        <v>829</v>
      </c>
      <c r="BO31" s="3695" t="s">
        <v>2309</v>
      </c>
      <c r="BP31" s="1613"/>
      <c r="BQ31" s="1616">
        <f t="shared" si="22"/>
        <v>0</v>
      </c>
      <c r="BR31" s="1616">
        <f t="shared" si="23"/>
        <v>0</v>
      </c>
      <c r="BU31" s="1611" t="s">
        <v>1940</v>
      </c>
      <c r="BV31" s="1614">
        <f>DATE($BV29,$BW29,1)</f>
        <v>45992</v>
      </c>
      <c r="BW31" s="1615"/>
      <c r="BX31" s="1615"/>
      <c r="BY31" s="1615"/>
      <c r="BZ31" s="1615"/>
      <c r="CA31" s="1615"/>
      <c r="CB31" s="1615"/>
      <c r="CC31" s="3697" t="s">
        <v>835</v>
      </c>
      <c r="CD31" s="3702" t="s">
        <v>2307</v>
      </c>
      <c r="CE31" s="3704" t="s">
        <v>2308</v>
      </c>
      <c r="CF31" s="3704" t="s">
        <v>829</v>
      </c>
      <c r="CG31" s="3695" t="s">
        <v>2309</v>
      </c>
      <c r="CH31" s="1613"/>
      <c r="CI31" s="1616">
        <f>IF(BU31="","",COUNTIF(BV31:CB31,"ー"))</f>
        <v>0</v>
      </c>
      <c r="CJ31" s="1616">
        <f t="shared" si="26"/>
        <v>0</v>
      </c>
      <c r="CK31" s="1617"/>
      <c r="CL31" s="1611" t="s">
        <v>1940</v>
      </c>
      <c r="CM31" s="1614">
        <f>DATE($CM29,$CN29,1)</f>
        <v>46054</v>
      </c>
      <c r="CN31" s="1615"/>
      <c r="CO31" s="1615"/>
      <c r="CP31" s="1615"/>
      <c r="CQ31" s="1615"/>
      <c r="CR31" s="1615"/>
      <c r="CS31" s="1615"/>
      <c r="CT31" s="3697" t="s">
        <v>835</v>
      </c>
      <c r="CU31" s="3702" t="s">
        <v>2307</v>
      </c>
      <c r="CV31" s="3704" t="s">
        <v>2308</v>
      </c>
      <c r="CW31" s="3704" t="s">
        <v>829</v>
      </c>
      <c r="CX31" s="3695" t="s">
        <v>2309</v>
      </c>
      <c r="CY31" s="1613"/>
      <c r="CZ31" s="1595">
        <f t="shared" si="28"/>
        <v>0</v>
      </c>
      <c r="DA31" s="1595">
        <f t="shared" si="29"/>
        <v>0</v>
      </c>
    </row>
    <row r="32" spans="1:105" ht="14.25" customHeight="1">
      <c r="A32" s="1590"/>
      <c r="B32" s="1590"/>
      <c r="C32" s="1618" t="s">
        <v>2310</v>
      </c>
      <c r="D32" s="1619" t="str">
        <f>IF(J9&lt;$H$5,D30,"")</f>
        <v/>
      </c>
      <c r="E32" s="1620" t="str">
        <f t="shared" ref="E32:J32" si="51">IF(D30&lt;$H$5,D32+1,"")</f>
        <v/>
      </c>
      <c r="F32" s="1620" t="str">
        <f t="shared" si="51"/>
        <v/>
      </c>
      <c r="G32" s="1620" t="str">
        <f t="shared" si="51"/>
        <v/>
      </c>
      <c r="H32" s="1620" t="str">
        <f t="shared" si="51"/>
        <v/>
      </c>
      <c r="I32" s="1620" t="str">
        <f t="shared" si="51"/>
        <v/>
      </c>
      <c r="J32" s="1620" t="str">
        <f t="shared" si="51"/>
        <v/>
      </c>
      <c r="K32" s="3698"/>
      <c r="L32" s="3703"/>
      <c r="M32" s="3705"/>
      <c r="N32" s="3705"/>
      <c r="O32" s="3696"/>
      <c r="P32" s="1659">
        <f>COUNT(D32:J32)</f>
        <v>0</v>
      </c>
      <c r="Q32" s="1613">
        <f t="shared" si="13"/>
        <v>0</v>
      </c>
      <c r="R32" s="1613">
        <f t="shared" si="14"/>
        <v>0</v>
      </c>
      <c r="S32" s="1590"/>
      <c r="T32" s="1618" t="s">
        <v>2310</v>
      </c>
      <c r="U32" s="1619" t="str">
        <f>IF(AA9&lt;$H$5,AA11+1,"")</f>
        <v/>
      </c>
      <c r="V32" s="1620" t="str">
        <f t="shared" ref="V32:AA32" si="52">IF(U30&lt;$H$5,U32+1,"")</f>
        <v/>
      </c>
      <c r="W32" s="1620" t="str">
        <f t="shared" si="52"/>
        <v/>
      </c>
      <c r="X32" s="1620" t="str">
        <f t="shared" si="52"/>
        <v/>
      </c>
      <c r="Y32" s="1620" t="str">
        <f t="shared" si="52"/>
        <v/>
      </c>
      <c r="Z32" s="1620" t="str">
        <f t="shared" si="52"/>
        <v/>
      </c>
      <c r="AA32" s="1620" t="str">
        <f t="shared" si="52"/>
        <v/>
      </c>
      <c r="AB32" s="3698"/>
      <c r="AC32" s="3703"/>
      <c r="AD32" s="3705"/>
      <c r="AE32" s="3705"/>
      <c r="AF32" s="3696"/>
      <c r="AG32" s="1623">
        <f>COUNT(U32:AA32)</f>
        <v>0</v>
      </c>
      <c r="AH32" s="1638">
        <f t="shared" si="16"/>
        <v>0</v>
      </c>
      <c r="AI32" s="1638">
        <f t="shared" si="17"/>
        <v>0</v>
      </c>
      <c r="AL32" s="1618" t="s">
        <v>2310</v>
      </c>
      <c r="AM32" s="1619" t="str">
        <f>IF(AS9&lt;$H$5,AS11+1,"")</f>
        <v/>
      </c>
      <c r="AN32" s="1620" t="str">
        <f t="shared" ref="AN32:AS32" si="53">IF(AM30&lt;$H$5,AM32+1,"")</f>
        <v/>
      </c>
      <c r="AO32" s="1620" t="str">
        <f t="shared" si="53"/>
        <v/>
      </c>
      <c r="AP32" s="1620" t="str">
        <f t="shared" si="53"/>
        <v/>
      </c>
      <c r="AQ32" s="1620" t="str">
        <f t="shared" si="53"/>
        <v/>
      </c>
      <c r="AR32" s="1620" t="str">
        <f t="shared" si="53"/>
        <v/>
      </c>
      <c r="AS32" s="1620" t="str">
        <f t="shared" si="53"/>
        <v/>
      </c>
      <c r="AT32" s="3698"/>
      <c r="AU32" s="3703"/>
      <c r="AV32" s="3705"/>
      <c r="AW32" s="3705"/>
      <c r="AX32" s="3696"/>
      <c r="AY32" s="1623">
        <f>COUNT(AM32:AS32)</f>
        <v>0</v>
      </c>
      <c r="AZ32" s="1616">
        <f t="shared" si="19"/>
        <v>0</v>
      </c>
      <c r="BA32" s="1616">
        <f t="shared" si="20"/>
        <v>0</v>
      </c>
      <c r="BC32" s="1618" t="s">
        <v>2310</v>
      </c>
      <c r="BD32" s="1619" t="str">
        <f>IF(BJ9&lt;$H$5,BJ11+1,"")</f>
        <v/>
      </c>
      <c r="BE32" s="1620" t="str">
        <f t="shared" ref="BE32:BJ32" si="54">IF(BD30&lt;$H$5,BD32+1,"")</f>
        <v/>
      </c>
      <c r="BF32" s="1620" t="str">
        <f t="shared" si="54"/>
        <v/>
      </c>
      <c r="BG32" s="1620" t="str">
        <f t="shared" si="54"/>
        <v/>
      </c>
      <c r="BH32" s="1620" t="str">
        <f t="shared" si="54"/>
        <v/>
      </c>
      <c r="BI32" s="1620" t="str">
        <f t="shared" si="54"/>
        <v/>
      </c>
      <c r="BJ32" s="1620" t="str">
        <f t="shared" si="54"/>
        <v/>
      </c>
      <c r="BK32" s="3698"/>
      <c r="BL32" s="3703"/>
      <c r="BM32" s="3705"/>
      <c r="BN32" s="3705"/>
      <c r="BO32" s="3696"/>
      <c r="BP32" s="1623">
        <f>COUNT(BD32:BJ32)</f>
        <v>0</v>
      </c>
      <c r="BQ32" s="1616">
        <f t="shared" si="22"/>
        <v>0</v>
      </c>
      <c r="BR32" s="1616">
        <f t="shared" si="23"/>
        <v>0</v>
      </c>
      <c r="BU32" s="1618" t="s">
        <v>2310</v>
      </c>
      <c r="BV32" s="1619" t="str">
        <f>IF(CB9&lt;$H$5,CB11+1,"")</f>
        <v/>
      </c>
      <c r="BW32" s="1620" t="str">
        <f t="shared" ref="BW32:CB32" si="55">IF(BV30&lt;$H$5,BV32+1,"")</f>
        <v/>
      </c>
      <c r="BX32" s="1620" t="str">
        <f t="shared" si="55"/>
        <v/>
      </c>
      <c r="BY32" s="1620" t="str">
        <f t="shared" si="55"/>
        <v/>
      </c>
      <c r="BZ32" s="1620" t="str">
        <f t="shared" si="55"/>
        <v/>
      </c>
      <c r="CA32" s="1620" t="str">
        <f t="shared" si="55"/>
        <v/>
      </c>
      <c r="CB32" s="1620" t="str">
        <f t="shared" si="55"/>
        <v/>
      </c>
      <c r="CC32" s="3698"/>
      <c r="CD32" s="3703"/>
      <c r="CE32" s="3705"/>
      <c r="CF32" s="3705"/>
      <c r="CG32" s="3696"/>
      <c r="CH32" s="1623">
        <f t="shared" ref="CH32" si="56">COUNT(BV32:CB32)</f>
        <v>0</v>
      </c>
      <c r="CI32" s="1616">
        <f t="shared" si="25"/>
        <v>0</v>
      </c>
      <c r="CJ32" s="1616">
        <f t="shared" si="26"/>
        <v>0</v>
      </c>
      <c r="CK32" s="1624"/>
      <c r="CL32" s="1618" t="s">
        <v>2310</v>
      </c>
      <c r="CM32" s="1619" t="str">
        <f>IF(CS9&lt;$H$5,CS11+1,"")</f>
        <v/>
      </c>
      <c r="CN32" s="1620" t="str">
        <f t="shared" ref="CN32:CS32" si="57">IF(CM30&lt;$H$5,CM32+1,"")</f>
        <v/>
      </c>
      <c r="CO32" s="1620" t="str">
        <f t="shared" si="57"/>
        <v/>
      </c>
      <c r="CP32" s="1620" t="str">
        <f t="shared" si="57"/>
        <v/>
      </c>
      <c r="CQ32" s="1620" t="str">
        <f t="shared" si="57"/>
        <v/>
      </c>
      <c r="CR32" s="1620" t="str">
        <f t="shared" si="57"/>
        <v/>
      </c>
      <c r="CS32" s="1620" t="str">
        <f t="shared" si="57"/>
        <v/>
      </c>
      <c r="CT32" s="3698"/>
      <c r="CU32" s="3703"/>
      <c r="CV32" s="3705"/>
      <c r="CW32" s="3705"/>
      <c r="CX32" s="3696"/>
      <c r="CY32" s="1623">
        <f>COUNT(CM32:CS32)</f>
        <v>0</v>
      </c>
      <c r="CZ32" s="1595">
        <f t="shared" si="28"/>
        <v>0</v>
      </c>
      <c r="DA32" s="1595">
        <f t="shared" si="29"/>
        <v>0</v>
      </c>
    </row>
    <row r="33" spans="1:105" ht="14.25" customHeight="1">
      <c r="A33" s="1590"/>
      <c r="B33" s="1590"/>
      <c r="C33" s="1618" t="s">
        <v>820</v>
      </c>
      <c r="D33" s="1626" t="str">
        <f>IF(D32="","","月")</f>
        <v/>
      </c>
      <c r="E33" s="1626" t="str">
        <f>IF(E32="","","火")</f>
        <v/>
      </c>
      <c r="F33" s="1626" t="str">
        <f>IF(F32="","","水")</f>
        <v/>
      </c>
      <c r="G33" s="1626" t="str">
        <f>IF(G32="","","木")</f>
        <v/>
      </c>
      <c r="H33" s="1626" t="str">
        <f>IF(H32="","","金")</f>
        <v/>
      </c>
      <c r="I33" s="1626" t="str">
        <f>IF(I32="","","土")</f>
        <v/>
      </c>
      <c r="J33" s="1626" t="str">
        <f>IF(J32="","","日")</f>
        <v/>
      </c>
      <c r="K33" s="3698"/>
      <c r="L33" s="3703"/>
      <c r="M33" s="3705"/>
      <c r="N33" s="3705"/>
      <c r="O33" s="3696"/>
      <c r="P33" s="1613"/>
      <c r="Q33" s="1613">
        <f t="shared" si="13"/>
        <v>0</v>
      </c>
      <c r="R33" s="1613">
        <f t="shared" si="14"/>
        <v>0</v>
      </c>
      <c r="S33" s="1590"/>
      <c r="T33" s="1618" t="s">
        <v>820</v>
      </c>
      <c r="U33" s="1626" t="str">
        <f>IF(U32="","","月")</f>
        <v/>
      </c>
      <c r="V33" s="1626" t="str">
        <f>IF(V32="","","火")</f>
        <v/>
      </c>
      <c r="W33" s="1626" t="str">
        <f>IF(W32="","","水")</f>
        <v/>
      </c>
      <c r="X33" s="1626" t="str">
        <f>IF(X32="","","木")</f>
        <v/>
      </c>
      <c r="Y33" s="1626" t="str">
        <f>IF(Y32="","","金")</f>
        <v/>
      </c>
      <c r="Z33" s="1626" t="str">
        <f>IF(Z32="","","土")</f>
        <v/>
      </c>
      <c r="AA33" s="1626" t="str">
        <f>IF(AA32="","","日")</f>
        <v/>
      </c>
      <c r="AB33" s="3698"/>
      <c r="AC33" s="3703"/>
      <c r="AD33" s="3705"/>
      <c r="AE33" s="3705"/>
      <c r="AF33" s="3696"/>
      <c r="AG33" s="1624"/>
      <c r="AH33" s="1638">
        <f t="shared" si="16"/>
        <v>0</v>
      </c>
      <c r="AI33" s="1638">
        <f t="shared" si="17"/>
        <v>0</v>
      </c>
      <c r="AL33" s="1618" t="s">
        <v>820</v>
      </c>
      <c r="AM33" s="1626" t="str">
        <f>IF(AM32="","","月")</f>
        <v/>
      </c>
      <c r="AN33" s="1626" t="str">
        <f>IF(AN32="","","火")</f>
        <v/>
      </c>
      <c r="AO33" s="1626" t="str">
        <f>IF(AO32="","","水")</f>
        <v/>
      </c>
      <c r="AP33" s="1626" t="str">
        <f>IF(AP32="","","木")</f>
        <v/>
      </c>
      <c r="AQ33" s="1626" t="str">
        <f>IF(AQ32="","","金")</f>
        <v/>
      </c>
      <c r="AR33" s="1626" t="str">
        <f>IF(AR32="","","土")</f>
        <v/>
      </c>
      <c r="AS33" s="1626" t="str">
        <f>IF(AS32="","","日")</f>
        <v/>
      </c>
      <c r="AT33" s="3698"/>
      <c r="AU33" s="3703"/>
      <c r="AV33" s="3705"/>
      <c r="AW33" s="3705"/>
      <c r="AX33" s="3696"/>
      <c r="AY33" s="1624"/>
      <c r="AZ33" s="1616">
        <f t="shared" si="19"/>
        <v>0</v>
      </c>
      <c r="BA33" s="1616">
        <f t="shared" si="20"/>
        <v>0</v>
      </c>
      <c r="BC33" s="1618" t="s">
        <v>820</v>
      </c>
      <c r="BD33" s="1626" t="str">
        <f>IF(BD32="","","月")</f>
        <v/>
      </c>
      <c r="BE33" s="1626" t="str">
        <f>IF(BE32="","","火")</f>
        <v/>
      </c>
      <c r="BF33" s="1626" t="str">
        <f>IF(BF32="","","水")</f>
        <v/>
      </c>
      <c r="BG33" s="1626" t="str">
        <f>IF(BG32="","","木")</f>
        <v/>
      </c>
      <c r="BH33" s="1626" t="str">
        <f>IF(BH32="","","金")</f>
        <v/>
      </c>
      <c r="BI33" s="1626" t="str">
        <f>IF(BI32="","","土")</f>
        <v/>
      </c>
      <c r="BJ33" s="1626" t="str">
        <f>IF(BJ32="","","日")</f>
        <v/>
      </c>
      <c r="BK33" s="3698"/>
      <c r="BL33" s="3703"/>
      <c r="BM33" s="3705"/>
      <c r="BN33" s="3705"/>
      <c r="BO33" s="3696"/>
      <c r="BP33" s="1624"/>
      <c r="BQ33" s="1616">
        <f t="shared" si="22"/>
        <v>0</v>
      </c>
      <c r="BR33" s="1616">
        <f t="shared" si="23"/>
        <v>0</v>
      </c>
      <c r="BU33" s="1618" t="s">
        <v>820</v>
      </c>
      <c r="BV33" s="1626" t="str">
        <f>IF(BV32="","","月")</f>
        <v/>
      </c>
      <c r="BW33" s="1626" t="str">
        <f>IF(BW32="","","火")</f>
        <v/>
      </c>
      <c r="BX33" s="1626" t="str">
        <f>IF(BX32="","","水")</f>
        <v/>
      </c>
      <c r="BY33" s="1626" t="str">
        <f>IF(BY32="","","木")</f>
        <v/>
      </c>
      <c r="BZ33" s="1626" t="str">
        <f>IF(BZ32="","","金")</f>
        <v/>
      </c>
      <c r="CA33" s="1626" t="str">
        <f>IF(CA32="","","土")</f>
        <v/>
      </c>
      <c r="CB33" s="1626" t="str">
        <f>IF(CB32="","","日")</f>
        <v/>
      </c>
      <c r="CC33" s="3698"/>
      <c r="CD33" s="3703"/>
      <c r="CE33" s="3705"/>
      <c r="CF33" s="3705"/>
      <c r="CG33" s="3696"/>
      <c r="CH33" s="1624"/>
      <c r="CI33" s="1616">
        <f t="shared" si="25"/>
        <v>0</v>
      </c>
      <c r="CJ33" s="1616">
        <f t="shared" si="26"/>
        <v>0</v>
      </c>
      <c r="CK33" s="1624"/>
      <c r="CL33" s="1618" t="s">
        <v>820</v>
      </c>
      <c r="CM33" s="1626" t="str">
        <f>IF(CM32="","","月")</f>
        <v/>
      </c>
      <c r="CN33" s="1626" t="str">
        <f>IF(CN32="","","火")</f>
        <v/>
      </c>
      <c r="CO33" s="1626" t="str">
        <f>IF(CO32="","","水")</f>
        <v/>
      </c>
      <c r="CP33" s="1626" t="str">
        <f>IF(CP32="","","木")</f>
        <v/>
      </c>
      <c r="CQ33" s="1626" t="str">
        <f>IF(CQ32="","","金")</f>
        <v/>
      </c>
      <c r="CR33" s="1626" t="str">
        <f>IF(CR32="","","土")</f>
        <v/>
      </c>
      <c r="CS33" s="1626" t="str">
        <f>IF(CS32="","","日")</f>
        <v/>
      </c>
      <c r="CT33" s="3698"/>
      <c r="CU33" s="3703"/>
      <c r="CV33" s="3705"/>
      <c r="CW33" s="3705"/>
      <c r="CX33" s="3696"/>
      <c r="CY33" s="1624"/>
      <c r="CZ33" s="1595">
        <f t="shared" si="28"/>
        <v>0</v>
      </c>
      <c r="DA33" s="1595">
        <f t="shared" si="29"/>
        <v>0</v>
      </c>
    </row>
    <row r="34" spans="1:105" ht="14.25" customHeight="1">
      <c r="A34" s="1590"/>
      <c r="B34" s="1590"/>
      <c r="C34" s="3709" t="s">
        <v>831</v>
      </c>
      <c r="D34" s="3711"/>
      <c r="E34" s="3713"/>
      <c r="F34" s="3713"/>
      <c r="G34" s="3713"/>
      <c r="H34" s="3713"/>
      <c r="I34" s="3713"/>
      <c r="J34" s="3715"/>
      <c r="K34" s="3717"/>
      <c r="L34" s="3718"/>
      <c r="M34" s="3718"/>
      <c r="N34" s="3719"/>
      <c r="O34" s="3723" t="e">
        <f>ROUND(AVERAGE(N36:N47),3)</f>
        <v>#DIV/0!</v>
      </c>
      <c r="P34" s="1613"/>
      <c r="Q34" s="1613">
        <f t="shared" si="13"/>
        <v>0</v>
      </c>
      <c r="R34" s="1613">
        <f t="shared" si="14"/>
        <v>0</v>
      </c>
      <c r="S34" s="1590"/>
      <c r="T34" s="3709" t="s">
        <v>831</v>
      </c>
      <c r="U34" s="3711"/>
      <c r="V34" s="3713"/>
      <c r="W34" s="3713"/>
      <c r="X34" s="3713"/>
      <c r="Y34" s="3713"/>
      <c r="Z34" s="3713"/>
      <c r="AA34" s="3715"/>
      <c r="AB34" s="3717"/>
      <c r="AC34" s="3718"/>
      <c r="AD34" s="3718"/>
      <c r="AE34" s="3719"/>
      <c r="AF34" s="3723" t="e">
        <f>ROUND(AVERAGE(AE36:AE47),3)</f>
        <v>#DIV/0!</v>
      </c>
      <c r="AG34" s="1624"/>
      <c r="AH34" s="1638">
        <f t="shared" si="16"/>
        <v>0</v>
      </c>
      <c r="AI34" s="1638">
        <f t="shared" si="17"/>
        <v>0</v>
      </c>
      <c r="AL34" s="3709" t="s">
        <v>831</v>
      </c>
      <c r="AM34" s="3711"/>
      <c r="AN34" s="3713"/>
      <c r="AO34" s="3713"/>
      <c r="AP34" s="3713"/>
      <c r="AQ34" s="3713"/>
      <c r="AR34" s="3713"/>
      <c r="AS34" s="3715"/>
      <c r="AT34" s="3717"/>
      <c r="AU34" s="3718"/>
      <c r="AV34" s="3718"/>
      <c r="AW34" s="3719"/>
      <c r="AX34" s="3723" t="e">
        <f>ROUND(AVERAGE(AW36:AW47),3)</f>
        <v>#DIV/0!</v>
      </c>
      <c r="AY34" s="1624"/>
      <c r="AZ34" s="1616">
        <f t="shared" si="19"/>
        <v>0</v>
      </c>
      <c r="BA34" s="1616">
        <f t="shared" si="20"/>
        <v>0</v>
      </c>
      <c r="BC34" s="3709" t="s">
        <v>831</v>
      </c>
      <c r="BD34" s="3711"/>
      <c r="BE34" s="3713"/>
      <c r="BF34" s="3713"/>
      <c r="BG34" s="3713"/>
      <c r="BH34" s="3713"/>
      <c r="BI34" s="3713"/>
      <c r="BJ34" s="3715"/>
      <c r="BK34" s="3717"/>
      <c r="BL34" s="3718"/>
      <c r="BM34" s="3718"/>
      <c r="BN34" s="3719"/>
      <c r="BO34" s="3723" t="e">
        <f>ROUND(AVERAGE(BN36:BN47),3)</f>
        <v>#DIV/0!</v>
      </c>
      <c r="BP34" s="1624"/>
      <c r="BQ34" s="1616">
        <f t="shared" si="22"/>
        <v>0</v>
      </c>
      <c r="BR34" s="1616">
        <f t="shared" si="23"/>
        <v>0</v>
      </c>
      <c r="BU34" s="3709" t="s">
        <v>831</v>
      </c>
      <c r="BV34" s="3711"/>
      <c r="BW34" s="3713"/>
      <c r="BX34" s="3713"/>
      <c r="BY34" s="3713"/>
      <c r="BZ34" s="3713"/>
      <c r="CA34" s="3713"/>
      <c r="CB34" s="3715"/>
      <c r="CC34" s="3717"/>
      <c r="CD34" s="3718"/>
      <c r="CE34" s="3718"/>
      <c r="CF34" s="3719"/>
      <c r="CG34" s="3723" t="e">
        <f>ROUND(AVERAGE(CF36:CF47),3)</f>
        <v>#DIV/0!</v>
      </c>
      <c r="CH34" s="1624"/>
      <c r="CI34" s="1616">
        <f t="shared" si="25"/>
        <v>0</v>
      </c>
      <c r="CJ34" s="1616">
        <f t="shared" si="26"/>
        <v>0</v>
      </c>
      <c r="CK34" s="1624"/>
      <c r="CL34" s="3709" t="s">
        <v>831</v>
      </c>
      <c r="CM34" s="3711"/>
      <c r="CN34" s="3713"/>
      <c r="CO34" s="3713"/>
      <c r="CP34" s="3713"/>
      <c r="CQ34" s="3713"/>
      <c r="CR34" s="3713"/>
      <c r="CS34" s="3715"/>
      <c r="CT34" s="3717"/>
      <c r="CU34" s="3718"/>
      <c r="CV34" s="3718"/>
      <c r="CW34" s="3719"/>
      <c r="CX34" s="3723" t="e">
        <f>ROUND(AVERAGE(CW36:CW47),3)</f>
        <v>#DIV/0!</v>
      </c>
      <c r="CY34" s="1624"/>
      <c r="CZ34" s="1595">
        <f t="shared" si="28"/>
        <v>0</v>
      </c>
      <c r="DA34" s="1595">
        <f t="shared" si="29"/>
        <v>0</v>
      </c>
    </row>
    <row r="35" spans="1:105" ht="14.25" customHeight="1">
      <c r="A35" s="1590"/>
      <c r="B35" s="1590"/>
      <c r="C35" s="3710"/>
      <c r="D35" s="3712"/>
      <c r="E35" s="3714"/>
      <c r="F35" s="3714"/>
      <c r="G35" s="3714"/>
      <c r="H35" s="3714"/>
      <c r="I35" s="3714"/>
      <c r="J35" s="3716"/>
      <c r="K35" s="3720"/>
      <c r="L35" s="3721"/>
      <c r="M35" s="3721"/>
      <c r="N35" s="3722"/>
      <c r="O35" s="3724"/>
      <c r="P35" s="1613"/>
      <c r="Q35" s="1613" t="str">
        <f t="shared" si="13"/>
        <v/>
      </c>
      <c r="R35" s="1613" t="str">
        <f t="shared" si="14"/>
        <v/>
      </c>
      <c r="S35" s="1590"/>
      <c r="T35" s="3710"/>
      <c r="U35" s="3712"/>
      <c r="V35" s="3714"/>
      <c r="W35" s="3714"/>
      <c r="X35" s="3714"/>
      <c r="Y35" s="3714"/>
      <c r="Z35" s="3714"/>
      <c r="AA35" s="3716"/>
      <c r="AB35" s="3720"/>
      <c r="AC35" s="3721"/>
      <c r="AD35" s="3721"/>
      <c r="AE35" s="3722"/>
      <c r="AF35" s="3724"/>
      <c r="AG35" s="1624"/>
      <c r="AH35" s="1638" t="str">
        <f t="shared" si="16"/>
        <v/>
      </c>
      <c r="AI35" s="1638" t="str">
        <f t="shared" si="17"/>
        <v/>
      </c>
      <c r="AL35" s="3710"/>
      <c r="AM35" s="3712"/>
      <c r="AN35" s="3714"/>
      <c r="AO35" s="3714"/>
      <c r="AP35" s="3714"/>
      <c r="AQ35" s="3714"/>
      <c r="AR35" s="3714"/>
      <c r="AS35" s="3716"/>
      <c r="AT35" s="3720"/>
      <c r="AU35" s="3721"/>
      <c r="AV35" s="3721"/>
      <c r="AW35" s="3722"/>
      <c r="AX35" s="3724"/>
      <c r="AY35" s="1624"/>
      <c r="AZ35" s="1616" t="str">
        <f t="shared" si="19"/>
        <v/>
      </c>
      <c r="BA35" s="1616" t="str">
        <f t="shared" si="20"/>
        <v/>
      </c>
      <c r="BC35" s="3710"/>
      <c r="BD35" s="3712"/>
      <c r="BE35" s="3714"/>
      <c r="BF35" s="3714"/>
      <c r="BG35" s="3714"/>
      <c r="BH35" s="3714"/>
      <c r="BI35" s="3714"/>
      <c r="BJ35" s="3716"/>
      <c r="BK35" s="3720"/>
      <c r="BL35" s="3721"/>
      <c r="BM35" s="3721"/>
      <c r="BN35" s="3722"/>
      <c r="BO35" s="3724"/>
      <c r="BP35" s="1624"/>
      <c r="BQ35" s="1616" t="str">
        <f t="shared" si="22"/>
        <v/>
      </c>
      <c r="BR35" s="1616" t="str">
        <f t="shared" si="23"/>
        <v/>
      </c>
      <c r="BU35" s="3710"/>
      <c r="BV35" s="3712"/>
      <c r="BW35" s="3714"/>
      <c r="BX35" s="3714"/>
      <c r="BY35" s="3714"/>
      <c r="BZ35" s="3714"/>
      <c r="CA35" s="3714"/>
      <c r="CB35" s="3716"/>
      <c r="CC35" s="3720"/>
      <c r="CD35" s="3721"/>
      <c r="CE35" s="3721"/>
      <c r="CF35" s="3722"/>
      <c r="CG35" s="3724"/>
      <c r="CH35" s="1624"/>
      <c r="CI35" s="1616" t="str">
        <f t="shared" si="25"/>
        <v/>
      </c>
      <c r="CJ35" s="1616" t="str">
        <f t="shared" si="26"/>
        <v/>
      </c>
      <c r="CK35" s="1624"/>
      <c r="CL35" s="3710"/>
      <c r="CM35" s="3712"/>
      <c r="CN35" s="3714"/>
      <c r="CO35" s="3714"/>
      <c r="CP35" s="3714"/>
      <c r="CQ35" s="3714"/>
      <c r="CR35" s="3714"/>
      <c r="CS35" s="3716"/>
      <c r="CT35" s="3720"/>
      <c r="CU35" s="3721"/>
      <c r="CV35" s="3721"/>
      <c r="CW35" s="3722"/>
      <c r="CX35" s="3724"/>
      <c r="CY35" s="1624"/>
      <c r="CZ35" s="1595" t="str">
        <f t="shared" si="28"/>
        <v/>
      </c>
      <c r="DA35" s="1595" t="str">
        <f t="shared" si="29"/>
        <v/>
      </c>
    </row>
    <row r="36" spans="1:105" ht="14.25" customHeight="1">
      <c r="A36" s="1590"/>
      <c r="B36" s="1590"/>
      <c r="C36" s="1629" t="s">
        <v>2311</v>
      </c>
      <c r="D36" s="1630"/>
      <c r="E36" s="1631"/>
      <c r="F36" s="1631"/>
      <c r="G36" s="1631"/>
      <c r="H36" s="1631"/>
      <c r="I36" s="1631"/>
      <c r="J36" s="1632"/>
      <c r="K36" s="1633">
        <f>IF(C36="","",COUNT($D$32:$J$32)-L36)</f>
        <v>0</v>
      </c>
      <c r="L36" s="1634">
        <f>IF(C36="","",Q36+R36)</f>
        <v>0</v>
      </c>
      <c r="M36" s="1635">
        <f>IF(C36="","",COUNTIF(D36:J36,"休"))</f>
        <v>0</v>
      </c>
      <c r="N36" s="1636" t="str">
        <f>IF(K36&lt;1,"対象外",IF(C36="","",IFERROR(ROUND(M36/K36,3),"")))</f>
        <v>対象外</v>
      </c>
      <c r="O36" s="3724"/>
      <c r="P36" s="1613"/>
      <c r="Q36" s="1613">
        <f t="shared" si="13"/>
        <v>0</v>
      </c>
      <c r="R36" s="1613">
        <f t="shared" si="14"/>
        <v>0</v>
      </c>
      <c r="S36" s="1590"/>
      <c r="T36" s="1629" t="s">
        <v>2311</v>
      </c>
      <c r="U36" s="1630"/>
      <c r="V36" s="1631"/>
      <c r="W36" s="1631"/>
      <c r="X36" s="1631"/>
      <c r="Y36" s="1631"/>
      <c r="Z36" s="1631"/>
      <c r="AA36" s="1632"/>
      <c r="AB36" s="1633">
        <f>IF(T36="","",COUNT($U$32:$AA$32)-AC36)</f>
        <v>0</v>
      </c>
      <c r="AC36" s="1634">
        <f>IF(T36="","",AH36+AI36)</f>
        <v>0</v>
      </c>
      <c r="AD36" s="1635">
        <f>IF(T36="","",COUNTIF(U36:AA36,"休"))</f>
        <v>0</v>
      </c>
      <c r="AE36" s="1636" t="str">
        <f>IF(AB36&lt;1,"対象外",IF(T36="","",IFERROR(ROUND(AD36/AB36,3),"")))</f>
        <v>対象外</v>
      </c>
      <c r="AF36" s="3724"/>
      <c r="AG36" s="1637"/>
      <c r="AH36" s="1638">
        <f t="shared" si="16"/>
        <v>0</v>
      </c>
      <c r="AI36" s="1638">
        <f t="shared" si="17"/>
        <v>0</v>
      </c>
      <c r="AL36" s="1629" t="s">
        <v>2311</v>
      </c>
      <c r="AM36" s="1630"/>
      <c r="AN36" s="1631"/>
      <c r="AO36" s="1631"/>
      <c r="AP36" s="1631"/>
      <c r="AQ36" s="1631"/>
      <c r="AR36" s="1631"/>
      <c r="AS36" s="1632"/>
      <c r="AT36" s="1633">
        <f>IF(AL36="","",COUNT($AM$32:$AS$32)-AU36)</f>
        <v>0</v>
      </c>
      <c r="AU36" s="1634">
        <f>IF(AL36="","",AZ36+BA36)</f>
        <v>0</v>
      </c>
      <c r="AV36" s="1635">
        <f>IF(AL36="","",COUNTIF(AM36:AS36,"休"))</f>
        <v>0</v>
      </c>
      <c r="AW36" s="1636" t="str">
        <f>IF(AT36&lt;7,"対象外",IF(AL36="","",IFERROR(ROUND(AV36/AT36,3),"")))</f>
        <v>対象外</v>
      </c>
      <c r="AX36" s="3724"/>
      <c r="AY36" s="1637"/>
      <c r="AZ36" s="1616">
        <f t="shared" si="19"/>
        <v>0</v>
      </c>
      <c r="BA36" s="1616">
        <f t="shared" si="20"/>
        <v>0</v>
      </c>
      <c r="BC36" s="1629" t="s">
        <v>2311</v>
      </c>
      <c r="BD36" s="1630"/>
      <c r="BE36" s="1631"/>
      <c r="BF36" s="1631"/>
      <c r="BG36" s="1631"/>
      <c r="BH36" s="1631"/>
      <c r="BI36" s="1631"/>
      <c r="BJ36" s="1632"/>
      <c r="BK36" s="1633">
        <f>IF(BC36="","",COUNT($BD$32:$BJ$32)-BL36)</f>
        <v>0</v>
      </c>
      <c r="BL36" s="1634">
        <f>IF(BC36="","",BQ36+BR36)</f>
        <v>0</v>
      </c>
      <c r="BM36" s="1635">
        <f>IF(BC36="","",COUNTIF(BD36:BJ36,"休"))</f>
        <v>0</v>
      </c>
      <c r="BN36" s="1636" t="str">
        <f>IF(BK36&lt;7,"対象外",IF(BC36="","",IFERROR(ROUND(BM36/BK36,3),"")))</f>
        <v>対象外</v>
      </c>
      <c r="BO36" s="3724"/>
      <c r="BP36" s="1637"/>
      <c r="BQ36" s="1616">
        <f t="shared" si="22"/>
        <v>0</v>
      </c>
      <c r="BR36" s="1616">
        <f t="shared" si="23"/>
        <v>0</v>
      </c>
      <c r="BU36" s="1629" t="s">
        <v>2311</v>
      </c>
      <c r="BV36" s="1630"/>
      <c r="BW36" s="1631"/>
      <c r="BX36" s="1631"/>
      <c r="BY36" s="1631"/>
      <c r="BZ36" s="1631"/>
      <c r="CA36" s="1631"/>
      <c r="CB36" s="1632"/>
      <c r="CC36" s="1633">
        <f>IF(BU36="","",COUNT($BV$32:$CB$32)-CD36)</f>
        <v>0</v>
      </c>
      <c r="CD36" s="1634">
        <f>IF(BU36="","",CI36+CJ36)</f>
        <v>0</v>
      </c>
      <c r="CE36" s="1635">
        <f>IF(BU36="","",COUNTIF(BV36:CB36,"休"))</f>
        <v>0</v>
      </c>
      <c r="CF36" s="1636" t="str">
        <f>IF(CC36&lt;7,"対象外",IF(BU36="","",IFERROR(ROUND(CE36/CC36,3),"")))</f>
        <v>対象外</v>
      </c>
      <c r="CG36" s="3724"/>
      <c r="CH36" s="1637"/>
      <c r="CI36" s="1616">
        <f t="shared" si="25"/>
        <v>0</v>
      </c>
      <c r="CJ36" s="1616">
        <f t="shared" si="26"/>
        <v>0</v>
      </c>
      <c r="CK36" s="1637"/>
      <c r="CL36" s="1629" t="s">
        <v>2311</v>
      </c>
      <c r="CM36" s="1630"/>
      <c r="CN36" s="1631"/>
      <c r="CO36" s="1631"/>
      <c r="CP36" s="1631"/>
      <c r="CQ36" s="1631"/>
      <c r="CR36" s="1631"/>
      <c r="CS36" s="1632"/>
      <c r="CT36" s="1633">
        <f>IF(CL36="","",COUNT($CM$32:$CS$32)-CU36)</f>
        <v>0</v>
      </c>
      <c r="CU36" s="1634">
        <f>IF(CL36="","",CZ36+DA36)</f>
        <v>0</v>
      </c>
      <c r="CV36" s="1635">
        <f>IF(CL36="","",COUNTIF(CM36:CS36,"休"))</f>
        <v>0</v>
      </c>
      <c r="CW36" s="1636" t="str">
        <f>IF(CT36&lt;7,"対象外",IF(CL36="","",IFERROR(ROUND(CV36/CT36,3),"")))</f>
        <v>対象外</v>
      </c>
      <c r="CX36" s="3724"/>
      <c r="CY36" s="1637"/>
      <c r="CZ36" s="1595">
        <f t="shared" si="28"/>
        <v>0</v>
      </c>
      <c r="DA36" s="1595">
        <f t="shared" si="29"/>
        <v>0</v>
      </c>
    </row>
    <row r="37" spans="1:105" ht="14.25" customHeight="1">
      <c r="A37" s="1590"/>
      <c r="B37" s="1590"/>
      <c r="C37" s="1629" t="s">
        <v>2312</v>
      </c>
      <c r="D37" s="1630"/>
      <c r="E37" s="1631"/>
      <c r="F37" s="1631"/>
      <c r="G37" s="1631"/>
      <c r="H37" s="1631"/>
      <c r="I37" s="1631"/>
      <c r="J37" s="1632"/>
      <c r="K37" s="1633">
        <f>IF(C37="","",COUNT($D$32:$J$32)-L37)</f>
        <v>0</v>
      </c>
      <c r="L37" s="1634">
        <f t="shared" ref="L37:L39" si="58">IF(C37="","",Q37+R37)</f>
        <v>0</v>
      </c>
      <c r="M37" s="1635">
        <f t="shared" ref="M37:M39" si="59">IF(C37="","",COUNTIF(D37:J37,"休"))</f>
        <v>0</v>
      </c>
      <c r="N37" s="1636" t="str">
        <f>IF(K37&lt;1,"対象外",IF(C37="","",IFERROR(ROUND(M37/K37,3),"")))</f>
        <v>対象外</v>
      </c>
      <c r="O37" s="3724"/>
      <c r="P37" s="1613"/>
      <c r="Q37" s="1613">
        <f t="shared" si="13"/>
        <v>0</v>
      </c>
      <c r="R37" s="1613">
        <f t="shared" si="14"/>
        <v>0</v>
      </c>
      <c r="S37" s="1590"/>
      <c r="T37" s="1629" t="s">
        <v>2312</v>
      </c>
      <c r="U37" s="1630"/>
      <c r="V37" s="1631"/>
      <c r="W37" s="1631"/>
      <c r="X37" s="1631"/>
      <c r="Y37" s="1631"/>
      <c r="Z37" s="1631"/>
      <c r="AA37" s="1632"/>
      <c r="AB37" s="1633">
        <f>IF(T37="","",COUNT($U$32:$AA$32)-AC37)</f>
        <v>0</v>
      </c>
      <c r="AC37" s="1634">
        <f>IF(T37="","",AH37+AI37)</f>
        <v>0</v>
      </c>
      <c r="AD37" s="1635">
        <f t="shared" ref="AD37:AD39" si="60">IF(T37="","",COUNTIF(U37:AA37,"休"))</f>
        <v>0</v>
      </c>
      <c r="AE37" s="1636" t="str">
        <f>IF(AB37&lt;1,"対象外",IF(T37="","",IFERROR(ROUND(AD37/AB37,3),"")))</f>
        <v>対象外</v>
      </c>
      <c r="AF37" s="3724"/>
      <c r="AG37" s="1624"/>
      <c r="AH37" s="1638">
        <f t="shared" si="16"/>
        <v>0</v>
      </c>
      <c r="AI37" s="1638">
        <f t="shared" si="17"/>
        <v>0</v>
      </c>
      <c r="AL37" s="1629" t="s">
        <v>2312</v>
      </c>
      <c r="AM37" s="1630"/>
      <c r="AN37" s="1631"/>
      <c r="AO37" s="1631"/>
      <c r="AP37" s="1631"/>
      <c r="AQ37" s="1631"/>
      <c r="AR37" s="1631"/>
      <c r="AS37" s="1632"/>
      <c r="AT37" s="1633">
        <f>IF(AL37="","",COUNT($AM$32:$AS$32)-AU37)</f>
        <v>0</v>
      </c>
      <c r="AU37" s="1634">
        <f>IF(AL37="","",AZ37+BA37)</f>
        <v>0</v>
      </c>
      <c r="AV37" s="1635">
        <f t="shared" ref="AV37:AV39" si="61">IF(AL37="","",COUNTIF(AM37:AS37,"休"))</f>
        <v>0</v>
      </c>
      <c r="AW37" s="1636" t="str">
        <f>IF(AT37&lt;7,"対象外",IF(AL37="","",IFERROR(ROUND(AV37/AT37,3),"")))</f>
        <v>対象外</v>
      </c>
      <c r="AX37" s="3724"/>
      <c r="AY37" s="1624"/>
      <c r="AZ37" s="1616">
        <f t="shared" si="19"/>
        <v>0</v>
      </c>
      <c r="BA37" s="1616">
        <f t="shared" si="20"/>
        <v>0</v>
      </c>
      <c r="BC37" s="1629" t="s">
        <v>2312</v>
      </c>
      <c r="BD37" s="1630"/>
      <c r="BE37" s="1631"/>
      <c r="BF37" s="1631"/>
      <c r="BG37" s="1631"/>
      <c r="BH37" s="1631"/>
      <c r="BI37" s="1631"/>
      <c r="BJ37" s="1632"/>
      <c r="BK37" s="1633">
        <f>IF(BC37="","",COUNT($BD$32:$BJ$32)-BL37)</f>
        <v>0</v>
      </c>
      <c r="BL37" s="1634">
        <f>IF(BC37="","",BQ37+BR37)</f>
        <v>0</v>
      </c>
      <c r="BM37" s="1635">
        <f t="shared" ref="BM37:BM39" si="62">IF(BC37="","",COUNTIF(BD37:BJ37,"休"))</f>
        <v>0</v>
      </c>
      <c r="BN37" s="1636" t="str">
        <f>IF(BK37&lt;7,"対象外",IF(BC37="","",IFERROR(ROUND(BM37/BK37,3),"")))</f>
        <v>対象外</v>
      </c>
      <c r="BO37" s="3724"/>
      <c r="BP37" s="1624"/>
      <c r="BQ37" s="1616">
        <f t="shared" si="22"/>
        <v>0</v>
      </c>
      <c r="BR37" s="1616">
        <f t="shared" si="23"/>
        <v>0</v>
      </c>
      <c r="BU37" s="1629" t="s">
        <v>2312</v>
      </c>
      <c r="BV37" s="1630"/>
      <c r="BW37" s="1631"/>
      <c r="BX37" s="1631"/>
      <c r="BY37" s="1631"/>
      <c r="BZ37" s="1631"/>
      <c r="CA37" s="1631"/>
      <c r="CB37" s="1632"/>
      <c r="CC37" s="1633">
        <f>IF(BU37="","",COUNT($BV$32:$CB$32)-CD37)</f>
        <v>0</v>
      </c>
      <c r="CD37" s="1634">
        <f>IF(BU37="","",CI37+CJ37)</f>
        <v>0</v>
      </c>
      <c r="CE37" s="1635">
        <f t="shared" ref="CE37:CE38" si="63">IF(BU37="","",COUNTIF(BV37:CB37,"休"))</f>
        <v>0</v>
      </c>
      <c r="CF37" s="1636" t="str">
        <f>IF(CC37&lt;7,"対象外",IF(BU37="","",IFERROR(ROUND(CE37/CC37,3),"")))</f>
        <v>対象外</v>
      </c>
      <c r="CG37" s="3724"/>
      <c r="CH37" s="1624"/>
      <c r="CI37" s="1616">
        <f>IF(BU37="","",COUNTIF(BV37:CB37,"ー"))</f>
        <v>0</v>
      </c>
      <c r="CJ37" s="1616">
        <f t="shared" si="26"/>
        <v>0</v>
      </c>
      <c r="CK37" s="1624"/>
      <c r="CL37" s="1629" t="s">
        <v>2312</v>
      </c>
      <c r="CM37" s="1630"/>
      <c r="CN37" s="1631"/>
      <c r="CO37" s="1631"/>
      <c r="CP37" s="1631"/>
      <c r="CQ37" s="1631"/>
      <c r="CR37" s="1631"/>
      <c r="CS37" s="1632"/>
      <c r="CT37" s="1633">
        <f>IF(CL37="","",COUNT($CM$32:$CS$32)-CU37)</f>
        <v>0</v>
      </c>
      <c r="CU37" s="1634">
        <f>IF(CL37="","",CZ37+DA37)</f>
        <v>0</v>
      </c>
      <c r="CV37" s="1635">
        <f t="shared" ref="CV37:CV39" si="64">IF(CL37="","",COUNTIF(CM37:CS37,"休"))</f>
        <v>0</v>
      </c>
      <c r="CW37" s="1636" t="str">
        <f>IF(CT37&lt;7,"対象外",IF(CL37="","",IFERROR(ROUND(CV37/CT37,3),"")))</f>
        <v>対象外</v>
      </c>
      <c r="CX37" s="3724"/>
      <c r="CY37" s="1624"/>
      <c r="CZ37" s="1595">
        <f t="shared" si="28"/>
        <v>0</v>
      </c>
      <c r="DA37" s="1595">
        <f t="shared" si="29"/>
        <v>0</v>
      </c>
    </row>
    <row r="38" spans="1:105" ht="14.25" customHeight="1">
      <c r="A38" s="1590"/>
      <c r="B38" s="1590"/>
      <c r="C38" s="1629" t="s">
        <v>2313</v>
      </c>
      <c r="D38" s="1630"/>
      <c r="E38" s="1631"/>
      <c r="F38" s="1631"/>
      <c r="G38" s="1631"/>
      <c r="H38" s="1631"/>
      <c r="I38" s="1631"/>
      <c r="J38" s="1632"/>
      <c r="K38" s="1633">
        <f>IF(C38="","",COUNT($D$32:$J$32)-L38)</f>
        <v>0</v>
      </c>
      <c r="L38" s="1634">
        <f t="shared" si="58"/>
        <v>0</v>
      </c>
      <c r="M38" s="1635">
        <f t="shared" si="59"/>
        <v>0</v>
      </c>
      <c r="N38" s="1636" t="str">
        <f>IF(K38&lt;1,"対象外",IF(C38="","",IFERROR(ROUND(M38/K38,3),"")))</f>
        <v>対象外</v>
      </c>
      <c r="O38" s="3724"/>
      <c r="P38" s="1613"/>
      <c r="Q38" s="1613">
        <f t="shared" si="13"/>
        <v>0</v>
      </c>
      <c r="R38" s="1613">
        <f t="shared" si="14"/>
        <v>0</v>
      </c>
      <c r="S38" s="1590"/>
      <c r="T38" s="1629" t="s">
        <v>2313</v>
      </c>
      <c r="U38" s="1630"/>
      <c r="V38" s="1631"/>
      <c r="W38" s="1631"/>
      <c r="X38" s="1631"/>
      <c r="Y38" s="1631"/>
      <c r="Z38" s="1631"/>
      <c r="AA38" s="1632"/>
      <c r="AB38" s="1633">
        <f>IF(T38="","",COUNT($U$32:$AA$32)-AC38)</f>
        <v>0</v>
      </c>
      <c r="AC38" s="1634">
        <f>IF(T38="","",AH38+AI38)</f>
        <v>0</v>
      </c>
      <c r="AD38" s="1635">
        <f t="shared" si="60"/>
        <v>0</v>
      </c>
      <c r="AE38" s="1636" t="str">
        <f>IF(AB38&lt;1,"対象外",IF(T38="","",IFERROR(ROUND(AD38/AB38,3),"")))</f>
        <v>対象外</v>
      </c>
      <c r="AF38" s="3724"/>
      <c r="AG38" s="1637"/>
      <c r="AH38" s="1638">
        <f t="shared" si="16"/>
        <v>0</v>
      </c>
      <c r="AI38" s="1638">
        <f t="shared" si="17"/>
        <v>0</v>
      </c>
      <c r="AL38" s="1629" t="s">
        <v>2313</v>
      </c>
      <c r="AM38" s="1630"/>
      <c r="AN38" s="1631"/>
      <c r="AO38" s="1631"/>
      <c r="AP38" s="1631"/>
      <c r="AQ38" s="1631"/>
      <c r="AR38" s="1631"/>
      <c r="AS38" s="1632"/>
      <c r="AT38" s="1633">
        <f>IF(AL38="","",COUNT($AM$32:$AS$32)-AU38)</f>
        <v>0</v>
      </c>
      <c r="AU38" s="1634">
        <f>IF(AL38="","",AZ38+BA38)</f>
        <v>0</v>
      </c>
      <c r="AV38" s="1635">
        <f t="shared" si="61"/>
        <v>0</v>
      </c>
      <c r="AW38" s="1636" t="str">
        <f>IF(AT38&lt;7,"対象外",IF(AL38="","",IFERROR(ROUND(AV38/AT38,3),"")))</f>
        <v>対象外</v>
      </c>
      <c r="AX38" s="3724"/>
      <c r="AY38" s="1637"/>
      <c r="AZ38" s="1616">
        <f t="shared" si="19"/>
        <v>0</v>
      </c>
      <c r="BA38" s="1616">
        <f t="shared" si="20"/>
        <v>0</v>
      </c>
      <c r="BC38" s="1629" t="s">
        <v>2313</v>
      </c>
      <c r="BD38" s="1630"/>
      <c r="BE38" s="1631"/>
      <c r="BF38" s="1631"/>
      <c r="BG38" s="1631"/>
      <c r="BH38" s="1631"/>
      <c r="BI38" s="1631"/>
      <c r="BJ38" s="1632"/>
      <c r="BK38" s="1633">
        <f>IF(BC38="","",COUNT($BD$32:$BJ$32)-BL38)</f>
        <v>0</v>
      </c>
      <c r="BL38" s="1634">
        <f>IF(BC38="","",BQ38+BR38)</f>
        <v>0</v>
      </c>
      <c r="BM38" s="1635">
        <f t="shared" si="62"/>
        <v>0</v>
      </c>
      <c r="BN38" s="1636" t="str">
        <f>IF(BK38&lt;7,"対象外",IF(BC38="","",IFERROR(ROUND(BM38/BK38,3),"")))</f>
        <v>対象外</v>
      </c>
      <c r="BO38" s="3724"/>
      <c r="BP38" s="1637"/>
      <c r="BQ38" s="1616">
        <f t="shared" si="22"/>
        <v>0</v>
      </c>
      <c r="BR38" s="1616">
        <f t="shared" si="23"/>
        <v>0</v>
      </c>
      <c r="BU38" s="1629" t="s">
        <v>2313</v>
      </c>
      <c r="BV38" s="1630"/>
      <c r="BW38" s="1631"/>
      <c r="BX38" s="1631"/>
      <c r="BY38" s="1631"/>
      <c r="BZ38" s="1631"/>
      <c r="CA38" s="1631"/>
      <c r="CB38" s="1632"/>
      <c r="CC38" s="1633">
        <f>IF(BU38="","",COUNT($BV$32:$CB$32)-CD38)</f>
        <v>0</v>
      </c>
      <c r="CD38" s="1634">
        <f>IF(BU38="","",CI38+CJ38)</f>
        <v>0</v>
      </c>
      <c r="CE38" s="1635">
        <f t="shared" si="63"/>
        <v>0</v>
      </c>
      <c r="CF38" s="1636" t="str">
        <f>IF(CC38&lt;7,"対象外",IF(BU38="","",IFERROR(ROUND(CE38/CC38,3),"")))</f>
        <v>対象外</v>
      </c>
      <c r="CG38" s="3724"/>
      <c r="CH38" s="1637"/>
      <c r="CI38" s="1616">
        <f t="shared" si="25"/>
        <v>0</v>
      </c>
      <c r="CJ38" s="1616">
        <f t="shared" si="26"/>
        <v>0</v>
      </c>
      <c r="CK38" s="1637"/>
      <c r="CL38" s="1629" t="s">
        <v>2313</v>
      </c>
      <c r="CM38" s="1630"/>
      <c r="CN38" s="1631"/>
      <c r="CO38" s="1631"/>
      <c r="CP38" s="1631"/>
      <c r="CQ38" s="1631"/>
      <c r="CR38" s="1631"/>
      <c r="CS38" s="1632"/>
      <c r="CT38" s="1633">
        <f>IF(CL38="","",COUNT($CM$32:$CS$32)-CU38)</f>
        <v>0</v>
      </c>
      <c r="CU38" s="1634">
        <f>IF(CL38="","",CZ38+DA38)</f>
        <v>0</v>
      </c>
      <c r="CV38" s="1635">
        <f t="shared" si="64"/>
        <v>0</v>
      </c>
      <c r="CW38" s="1636" t="str">
        <f>IF(CT38&lt;7,"対象外",IF(CL38="","",IFERROR(ROUND(CV38/CT38,3),"")))</f>
        <v>対象外</v>
      </c>
      <c r="CX38" s="3724"/>
      <c r="CY38" s="1637"/>
      <c r="CZ38" s="1595">
        <f t="shared" si="28"/>
        <v>0</v>
      </c>
      <c r="DA38" s="1595">
        <f t="shared" si="29"/>
        <v>0</v>
      </c>
    </row>
    <row r="39" spans="1:105" ht="14.25" customHeight="1">
      <c r="A39" s="1590"/>
      <c r="B39" s="1590"/>
      <c r="C39" s="1639" t="s">
        <v>2314</v>
      </c>
      <c r="D39" s="1640"/>
      <c r="E39" s="1641"/>
      <c r="F39" s="1641"/>
      <c r="G39" s="1641"/>
      <c r="H39" s="1641"/>
      <c r="I39" s="1641"/>
      <c r="J39" s="1642"/>
      <c r="K39" s="1640">
        <f>IF(C39="","",COUNT($D$32:$J$32)-L39)</f>
        <v>0</v>
      </c>
      <c r="L39" s="1643">
        <f t="shared" si="58"/>
        <v>0</v>
      </c>
      <c r="M39" s="1644">
        <f t="shared" si="59"/>
        <v>0</v>
      </c>
      <c r="N39" s="1645" t="str">
        <f>IF(K39&lt;1,"対象外",IF(C39="","",IFERROR(ROUND(M39/K39,3),"")))</f>
        <v>対象外</v>
      </c>
      <c r="O39" s="3724"/>
      <c r="P39" s="1613"/>
      <c r="Q39" s="1613">
        <f t="shared" si="13"/>
        <v>0</v>
      </c>
      <c r="R39" s="1613">
        <f t="shared" si="14"/>
        <v>0</v>
      </c>
      <c r="S39" s="1590"/>
      <c r="T39" s="1639" t="s">
        <v>2314</v>
      </c>
      <c r="U39" s="1640"/>
      <c r="V39" s="1641"/>
      <c r="W39" s="1641"/>
      <c r="X39" s="1641"/>
      <c r="Y39" s="1641"/>
      <c r="Z39" s="1641"/>
      <c r="AA39" s="1642"/>
      <c r="AB39" s="1640">
        <f>IF(T39="","",COUNT($U$32:$AA$32)-AC39)</f>
        <v>0</v>
      </c>
      <c r="AC39" s="1643">
        <f>IF(T39="","",AH39+AI39)</f>
        <v>0</v>
      </c>
      <c r="AD39" s="1644">
        <f t="shared" si="60"/>
        <v>0</v>
      </c>
      <c r="AE39" s="1645" t="str">
        <f>IF(AB39&lt;1,"対象外",IF(T39="","",IFERROR(ROUND(AD39/AB39,3),"")))</f>
        <v>対象外</v>
      </c>
      <c r="AF39" s="3724"/>
      <c r="AG39" s="1624"/>
      <c r="AH39" s="1638">
        <f t="shared" si="16"/>
        <v>0</v>
      </c>
      <c r="AI39" s="1638">
        <f t="shared" si="17"/>
        <v>0</v>
      </c>
      <c r="AL39" s="1639" t="s">
        <v>2314</v>
      </c>
      <c r="AM39" s="1640"/>
      <c r="AN39" s="1641"/>
      <c r="AO39" s="1641"/>
      <c r="AP39" s="1641"/>
      <c r="AQ39" s="1641"/>
      <c r="AR39" s="1641"/>
      <c r="AS39" s="1642"/>
      <c r="AT39" s="1640">
        <f>IF(AL39="","",COUNT($AM$32:$AS$32)-AU39)</f>
        <v>0</v>
      </c>
      <c r="AU39" s="1643">
        <f>IF(AL39="","",AZ39+BA39)</f>
        <v>0</v>
      </c>
      <c r="AV39" s="1644">
        <f t="shared" si="61"/>
        <v>0</v>
      </c>
      <c r="AW39" s="1645" t="str">
        <f>IF(AT39&lt;7,"対象外",IF(AL39="","",IFERROR(ROUND(AV39/AT39,3),"")))</f>
        <v>対象外</v>
      </c>
      <c r="AX39" s="3724"/>
      <c r="AY39" s="1624"/>
      <c r="AZ39" s="1616">
        <f t="shared" si="19"/>
        <v>0</v>
      </c>
      <c r="BA39" s="1616">
        <f t="shared" si="20"/>
        <v>0</v>
      </c>
      <c r="BC39" s="1639" t="s">
        <v>2314</v>
      </c>
      <c r="BD39" s="1640"/>
      <c r="BE39" s="1641"/>
      <c r="BF39" s="1641"/>
      <c r="BG39" s="1641"/>
      <c r="BH39" s="1641"/>
      <c r="BI39" s="1641"/>
      <c r="BJ39" s="1642"/>
      <c r="BK39" s="1640">
        <f>IF(BC39="","",COUNT($BD$32:$BJ$32)-BL39)</f>
        <v>0</v>
      </c>
      <c r="BL39" s="1643">
        <f>IF(BC39="","",BQ39+BR39)</f>
        <v>0</v>
      </c>
      <c r="BM39" s="1644">
        <f t="shared" si="62"/>
        <v>0</v>
      </c>
      <c r="BN39" s="1645" t="str">
        <f>IF(BK39&lt;7,"対象外",IF(BC39="","",IFERROR(ROUND(BM39/BK39,3),"")))</f>
        <v>対象外</v>
      </c>
      <c r="BO39" s="3724"/>
      <c r="BP39" s="1624"/>
      <c r="BQ39" s="1616">
        <f t="shared" si="22"/>
        <v>0</v>
      </c>
      <c r="BR39" s="1616">
        <f t="shared" si="23"/>
        <v>0</v>
      </c>
      <c r="BU39" s="1639" t="s">
        <v>2314</v>
      </c>
      <c r="BV39" s="1640"/>
      <c r="BW39" s="1641"/>
      <c r="BX39" s="1641"/>
      <c r="BY39" s="1641"/>
      <c r="BZ39" s="1641"/>
      <c r="CA39" s="1641"/>
      <c r="CB39" s="1642"/>
      <c r="CC39" s="1640">
        <f>IF(BU39="","",COUNT($BV$32:$CB$32)-CD39)</f>
        <v>0</v>
      </c>
      <c r="CD39" s="1643">
        <f>IF(BU39="","",CI39+CJ39)</f>
        <v>0</v>
      </c>
      <c r="CE39" s="1644">
        <f>IF(BU39="","",COUNTIF(BV39:CB39,"休"))</f>
        <v>0</v>
      </c>
      <c r="CF39" s="1645" t="str">
        <f>IF(CC39&lt;7,"対象外",IF(BU39="","",IFERROR(ROUND(CE39/CC39,3),"")))</f>
        <v>対象外</v>
      </c>
      <c r="CG39" s="3724"/>
      <c r="CH39" s="1624"/>
      <c r="CI39" s="1616">
        <f t="shared" si="25"/>
        <v>0</v>
      </c>
      <c r="CJ39" s="1616">
        <f t="shared" si="26"/>
        <v>0</v>
      </c>
      <c r="CK39" s="1624"/>
      <c r="CL39" s="1639" t="s">
        <v>2314</v>
      </c>
      <c r="CM39" s="1640"/>
      <c r="CN39" s="1641"/>
      <c r="CO39" s="1641"/>
      <c r="CP39" s="1641"/>
      <c r="CQ39" s="1641"/>
      <c r="CR39" s="1641"/>
      <c r="CS39" s="1642"/>
      <c r="CT39" s="1640">
        <f>IF(CL39="","",COUNT($CM$32:$CS$32)-CU39)</f>
        <v>0</v>
      </c>
      <c r="CU39" s="1643">
        <f>IF(CL39="","",CZ39+DA39)</f>
        <v>0</v>
      </c>
      <c r="CV39" s="1644">
        <f t="shared" si="64"/>
        <v>0</v>
      </c>
      <c r="CW39" s="1645" t="str">
        <f>IF(CT39&lt;7,"対象外",IF(CL39="","",IFERROR(ROUND(CV39/CT39,3),"")))</f>
        <v>対象外</v>
      </c>
      <c r="CX39" s="3724"/>
      <c r="CY39" s="1624"/>
      <c r="CZ39" s="1595">
        <f t="shared" si="28"/>
        <v>0</v>
      </c>
      <c r="DA39" s="1595">
        <f t="shared" si="29"/>
        <v>0</v>
      </c>
    </row>
    <row r="40" spans="1:105" ht="14.25" customHeight="1">
      <c r="A40" s="1590"/>
      <c r="B40" s="1590"/>
      <c r="C40" s="3709" t="s">
        <v>833</v>
      </c>
      <c r="D40" s="3711"/>
      <c r="E40" s="3713"/>
      <c r="F40" s="3713"/>
      <c r="G40" s="3713"/>
      <c r="H40" s="3713"/>
      <c r="I40" s="3713"/>
      <c r="J40" s="3715"/>
      <c r="K40" s="3717"/>
      <c r="L40" s="3718"/>
      <c r="M40" s="3718"/>
      <c r="N40" s="3719"/>
      <c r="O40" s="3724"/>
      <c r="P40" s="1613"/>
      <c r="Q40" s="1613">
        <f t="shared" si="13"/>
        <v>0</v>
      </c>
      <c r="R40" s="1613">
        <f t="shared" si="14"/>
        <v>0</v>
      </c>
      <c r="S40" s="1590"/>
      <c r="T40" s="3709" t="s">
        <v>833</v>
      </c>
      <c r="U40" s="3711"/>
      <c r="V40" s="3713"/>
      <c r="W40" s="3713"/>
      <c r="X40" s="3713"/>
      <c r="Y40" s="3713"/>
      <c r="Z40" s="3713"/>
      <c r="AA40" s="3715"/>
      <c r="AB40" s="3717"/>
      <c r="AC40" s="3718"/>
      <c r="AD40" s="3718"/>
      <c r="AE40" s="3719"/>
      <c r="AF40" s="3724"/>
      <c r="AG40" s="1624"/>
      <c r="AH40" s="1638">
        <f t="shared" si="16"/>
        <v>0</v>
      </c>
      <c r="AI40" s="1638">
        <f t="shared" si="17"/>
        <v>0</v>
      </c>
      <c r="AL40" s="3709" t="s">
        <v>833</v>
      </c>
      <c r="AM40" s="3711"/>
      <c r="AN40" s="3713"/>
      <c r="AO40" s="3713"/>
      <c r="AP40" s="3713"/>
      <c r="AQ40" s="3713"/>
      <c r="AR40" s="3713"/>
      <c r="AS40" s="3715"/>
      <c r="AT40" s="3717"/>
      <c r="AU40" s="3718"/>
      <c r="AV40" s="3718"/>
      <c r="AW40" s="3719"/>
      <c r="AX40" s="3724"/>
      <c r="AY40" s="1624"/>
      <c r="AZ40" s="1616">
        <f t="shared" si="19"/>
        <v>0</v>
      </c>
      <c r="BA40" s="1616">
        <f t="shared" si="20"/>
        <v>0</v>
      </c>
      <c r="BC40" s="3709" t="s">
        <v>833</v>
      </c>
      <c r="BD40" s="3711"/>
      <c r="BE40" s="3713"/>
      <c r="BF40" s="3713"/>
      <c r="BG40" s="3713"/>
      <c r="BH40" s="3713"/>
      <c r="BI40" s="3713"/>
      <c r="BJ40" s="3715"/>
      <c r="BK40" s="3717"/>
      <c r="BL40" s="3718"/>
      <c r="BM40" s="3718"/>
      <c r="BN40" s="3719"/>
      <c r="BO40" s="3724"/>
      <c r="BP40" s="1624"/>
      <c r="BQ40" s="1616">
        <f t="shared" si="22"/>
        <v>0</v>
      </c>
      <c r="BR40" s="1616">
        <f t="shared" si="23"/>
        <v>0</v>
      </c>
      <c r="BU40" s="3709" t="s">
        <v>833</v>
      </c>
      <c r="BV40" s="3711"/>
      <c r="BW40" s="3713"/>
      <c r="BX40" s="3713"/>
      <c r="BY40" s="3713"/>
      <c r="BZ40" s="3713"/>
      <c r="CA40" s="3713"/>
      <c r="CB40" s="3715"/>
      <c r="CC40" s="3717"/>
      <c r="CD40" s="3718"/>
      <c r="CE40" s="3718"/>
      <c r="CF40" s="3719"/>
      <c r="CG40" s="3724"/>
      <c r="CH40" s="1624"/>
      <c r="CI40" s="1616">
        <f t="shared" si="25"/>
        <v>0</v>
      </c>
      <c r="CJ40" s="1616">
        <f t="shared" si="26"/>
        <v>0</v>
      </c>
      <c r="CK40" s="1624"/>
      <c r="CL40" s="3709" t="s">
        <v>833</v>
      </c>
      <c r="CM40" s="3711"/>
      <c r="CN40" s="3713"/>
      <c r="CO40" s="3713"/>
      <c r="CP40" s="3713"/>
      <c r="CQ40" s="3713"/>
      <c r="CR40" s="3713"/>
      <c r="CS40" s="3715"/>
      <c r="CT40" s="3717"/>
      <c r="CU40" s="3718"/>
      <c r="CV40" s="3718"/>
      <c r="CW40" s="3719"/>
      <c r="CX40" s="3724"/>
      <c r="CY40" s="1624"/>
      <c r="CZ40" s="1595">
        <f t="shared" si="28"/>
        <v>0</v>
      </c>
      <c r="DA40" s="1595">
        <f t="shared" si="29"/>
        <v>0</v>
      </c>
    </row>
    <row r="41" spans="1:105" ht="14.25" customHeight="1">
      <c r="A41" s="1590"/>
      <c r="B41" s="1590"/>
      <c r="C41" s="3710"/>
      <c r="D41" s="3712"/>
      <c r="E41" s="3714"/>
      <c r="F41" s="3714"/>
      <c r="G41" s="3714"/>
      <c r="H41" s="3714"/>
      <c r="I41" s="3714"/>
      <c r="J41" s="3716"/>
      <c r="K41" s="3720"/>
      <c r="L41" s="3721"/>
      <c r="M41" s="3721"/>
      <c r="N41" s="3722"/>
      <c r="O41" s="3724"/>
      <c r="P41" s="1613"/>
      <c r="Q41" s="1613" t="str">
        <f t="shared" si="13"/>
        <v/>
      </c>
      <c r="R41" s="1613" t="str">
        <f t="shared" si="14"/>
        <v/>
      </c>
      <c r="S41" s="1590"/>
      <c r="T41" s="3710"/>
      <c r="U41" s="3712"/>
      <c r="V41" s="3714"/>
      <c r="W41" s="3714"/>
      <c r="X41" s="3714"/>
      <c r="Y41" s="3714"/>
      <c r="Z41" s="3714"/>
      <c r="AA41" s="3716"/>
      <c r="AB41" s="3720"/>
      <c r="AC41" s="3721"/>
      <c r="AD41" s="3721"/>
      <c r="AE41" s="3722"/>
      <c r="AF41" s="3724"/>
      <c r="AG41" s="1624"/>
      <c r="AH41" s="1638" t="str">
        <f t="shared" si="16"/>
        <v/>
      </c>
      <c r="AI41" s="1638" t="str">
        <f t="shared" si="17"/>
        <v/>
      </c>
      <c r="AL41" s="3710"/>
      <c r="AM41" s="3712"/>
      <c r="AN41" s="3714"/>
      <c r="AO41" s="3714"/>
      <c r="AP41" s="3714"/>
      <c r="AQ41" s="3714"/>
      <c r="AR41" s="3714"/>
      <c r="AS41" s="3716"/>
      <c r="AT41" s="3720"/>
      <c r="AU41" s="3721"/>
      <c r="AV41" s="3721"/>
      <c r="AW41" s="3722"/>
      <c r="AX41" s="3724"/>
      <c r="AY41" s="1624"/>
      <c r="AZ41" s="1616" t="str">
        <f t="shared" si="19"/>
        <v/>
      </c>
      <c r="BA41" s="1616" t="str">
        <f t="shared" si="20"/>
        <v/>
      </c>
      <c r="BC41" s="3710"/>
      <c r="BD41" s="3712"/>
      <c r="BE41" s="3714"/>
      <c r="BF41" s="3714"/>
      <c r="BG41" s="3714"/>
      <c r="BH41" s="3714"/>
      <c r="BI41" s="3714"/>
      <c r="BJ41" s="3716"/>
      <c r="BK41" s="3720"/>
      <c r="BL41" s="3721"/>
      <c r="BM41" s="3721"/>
      <c r="BN41" s="3722"/>
      <c r="BO41" s="3724"/>
      <c r="BP41" s="1624"/>
      <c r="BQ41" s="1616" t="str">
        <f t="shared" si="22"/>
        <v/>
      </c>
      <c r="BR41" s="1616" t="str">
        <f t="shared" si="23"/>
        <v/>
      </c>
      <c r="BU41" s="3710"/>
      <c r="BV41" s="3712"/>
      <c r="BW41" s="3714"/>
      <c r="BX41" s="3714"/>
      <c r="BY41" s="3714"/>
      <c r="BZ41" s="3714"/>
      <c r="CA41" s="3714"/>
      <c r="CB41" s="3716"/>
      <c r="CC41" s="3720"/>
      <c r="CD41" s="3721"/>
      <c r="CE41" s="3721"/>
      <c r="CF41" s="3722"/>
      <c r="CG41" s="3724"/>
      <c r="CH41" s="1624"/>
      <c r="CI41" s="1616" t="str">
        <f t="shared" si="25"/>
        <v/>
      </c>
      <c r="CJ41" s="1616" t="str">
        <f t="shared" si="26"/>
        <v/>
      </c>
      <c r="CK41" s="1624"/>
      <c r="CL41" s="3710"/>
      <c r="CM41" s="3712"/>
      <c r="CN41" s="3714"/>
      <c r="CO41" s="3714"/>
      <c r="CP41" s="3714"/>
      <c r="CQ41" s="3714"/>
      <c r="CR41" s="3714"/>
      <c r="CS41" s="3716"/>
      <c r="CT41" s="3720"/>
      <c r="CU41" s="3721"/>
      <c r="CV41" s="3721"/>
      <c r="CW41" s="3722"/>
      <c r="CX41" s="3724"/>
      <c r="CY41" s="1624"/>
      <c r="CZ41" s="1595" t="str">
        <f t="shared" si="28"/>
        <v/>
      </c>
      <c r="DA41" s="1595" t="str">
        <f t="shared" si="29"/>
        <v/>
      </c>
    </row>
    <row r="42" spans="1:105" ht="14.25" customHeight="1">
      <c r="A42" s="1590"/>
      <c r="B42" s="1590"/>
      <c r="C42" s="1646" t="s">
        <v>2311</v>
      </c>
      <c r="D42" s="1633"/>
      <c r="E42" s="1647"/>
      <c r="F42" s="1647"/>
      <c r="G42" s="1647"/>
      <c r="H42" s="1647"/>
      <c r="I42" s="1647"/>
      <c r="J42" s="1648"/>
      <c r="K42" s="1649">
        <f>IF(C42="","",COUNT($D$32:$J$32)-L42)</f>
        <v>0</v>
      </c>
      <c r="L42" s="1650">
        <f t="shared" ref="L42:L44" si="65">IF(C42="","",Q42+R42)</f>
        <v>0</v>
      </c>
      <c r="M42" s="1650">
        <f t="shared" ref="M42:M44" si="66">IF(C42="","",COUNTIF(D42:J42,"休"))</f>
        <v>0</v>
      </c>
      <c r="N42" s="1651" t="str">
        <f>IF(K42&lt;1,"対象外",IF(C42="","",IFERROR(ROUND(M42/K42,3),"")))</f>
        <v>対象外</v>
      </c>
      <c r="O42" s="3724"/>
      <c r="P42" s="1613"/>
      <c r="Q42" s="1613">
        <f t="shared" si="13"/>
        <v>0</v>
      </c>
      <c r="R42" s="1613">
        <f t="shared" si="14"/>
        <v>0</v>
      </c>
      <c r="S42" s="1590"/>
      <c r="T42" s="1646" t="s">
        <v>2311</v>
      </c>
      <c r="U42" s="1633"/>
      <c r="V42" s="1647"/>
      <c r="W42" s="1647"/>
      <c r="X42" s="1647"/>
      <c r="Y42" s="1647"/>
      <c r="Z42" s="1647"/>
      <c r="AA42" s="1648"/>
      <c r="AB42" s="1649">
        <f>IF(T42="","",COUNT($U$32:$AA$32)-AC42)</f>
        <v>0</v>
      </c>
      <c r="AC42" s="1650">
        <f>IF(T42="","",AH42+AI42)</f>
        <v>0</v>
      </c>
      <c r="AD42" s="1650">
        <f t="shared" ref="AD42:AD44" si="67">IF(T42="","",COUNTIF(U42:AA42,"休"))</f>
        <v>0</v>
      </c>
      <c r="AE42" s="1651" t="str">
        <f>IF(AB42&lt;1,"対象外",IF(T42="","",IFERROR(ROUND(AD42/AB42,3),"")))</f>
        <v>対象外</v>
      </c>
      <c r="AF42" s="3724"/>
      <c r="AG42" s="1652"/>
      <c r="AH42" s="1638">
        <f t="shared" si="16"/>
        <v>0</v>
      </c>
      <c r="AI42" s="1638">
        <f t="shared" si="17"/>
        <v>0</v>
      </c>
      <c r="AL42" s="1646" t="s">
        <v>2311</v>
      </c>
      <c r="AM42" s="1633"/>
      <c r="AN42" s="1647"/>
      <c r="AO42" s="1647"/>
      <c r="AP42" s="1647"/>
      <c r="AQ42" s="1647"/>
      <c r="AR42" s="1647"/>
      <c r="AS42" s="1648"/>
      <c r="AT42" s="1649">
        <f>IF(AL42="","",COUNT($AM$32:$AS$32)-AU42)</f>
        <v>0</v>
      </c>
      <c r="AU42" s="1650">
        <f>IF(AL42="","",AZ42+BA42)</f>
        <v>0</v>
      </c>
      <c r="AV42" s="1650">
        <f t="shared" ref="AV42:AV44" si="68">IF(AL42="","",COUNTIF(AM42:AS42,"休"))</f>
        <v>0</v>
      </c>
      <c r="AW42" s="1651" t="str">
        <f>IF(AT42&lt;7,"対象外",IF(AL42="","",IFERROR(ROUND(AV42/AT42,3),"")))</f>
        <v>対象外</v>
      </c>
      <c r="AX42" s="3724"/>
      <c r="AY42" s="1652"/>
      <c r="AZ42" s="1616">
        <f t="shared" si="19"/>
        <v>0</v>
      </c>
      <c r="BA42" s="1616">
        <f t="shared" si="20"/>
        <v>0</v>
      </c>
      <c r="BC42" s="1646" t="s">
        <v>2311</v>
      </c>
      <c r="BD42" s="1633"/>
      <c r="BE42" s="1647"/>
      <c r="BF42" s="1647"/>
      <c r="BG42" s="1647"/>
      <c r="BH42" s="1647"/>
      <c r="BI42" s="1647"/>
      <c r="BJ42" s="1648"/>
      <c r="BK42" s="1649">
        <f>IF(BC42="","",COUNT($BD$32:$BJ$32)-BL42)</f>
        <v>0</v>
      </c>
      <c r="BL42" s="1650">
        <f>IF(BC42="","",BQ42+BR42)</f>
        <v>0</v>
      </c>
      <c r="BM42" s="1650">
        <f t="shared" ref="BM42:BM44" si="69">IF(BC42="","",COUNTIF(BD42:BJ42,"休"))</f>
        <v>0</v>
      </c>
      <c r="BN42" s="1651" t="str">
        <f>IF(BK42&lt;7,"対象外",IF(BC42="","",IFERROR(ROUND(BM42/BK42,3),"")))</f>
        <v>対象外</v>
      </c>
      <c r="BO42" s="3724"/>
      <c r="BP42" s="1652"/>
      <c r="BQ42" s="1616">
        <f t="shared" si="22"/>
        <v>0</v>
      </c>
      <c r="BR42" s="1616">
        <f t="shared" si="23"/>
        <v>0</v>
      </c>
      <c r="BU42" s="1646" t="s">
        <v>2311</v>
      </c>
      <c r="BV42" s="1633"/>
      <c r="BW42" s="1647"/>
      <c r="BX42" s="1647"/>
      <c r="BY42" s="1647"/>
      <c r="BZ42" s="1647"/>
      <c r="CA42" s="1647"/>
      <c r="CB42" s="1648"/>
      <c r="CC42" s="1649">
        <f>IF(BU42="","",COUNT($BV$32:$CB$32)-CD42)</f>
        <v>0</v>
      </c>
      <c r="CD42" s="1650">
        <f>IF(BU42="","",CI42+CJ42)</f>
        <v>0</v>
      </c>
      <c r="CE42" s="1650">
        <f t="shared" ref="CE42:CE44" si="70">IF(BU42="","",COUNTIF(BV42:CB42,"休"))</f>
        <v>0</v>
      </c>
      <c r="CF42" s="1651" t="str">
        <f>IF(CC42&lt;7,"対象外",IF(BU42="","",IFERROR(ROUND(CE42/CC42,3),"")))</f>
        <v>対象外</v>
      </c>
      <c r="CG42" s="3724"/>
      <c r="CH42" s="1652"/>
      <c r="CI42" s="1616">
        <f t="shared" si="25"/>
        <v>0</v>
      </c>
      <c r="CJ42" s="1616">
        <f t="shared" si="26"/>
        <v>0</v>
      </c>
      <c r="CK42" s="1624"/>
      <c r="CL42" s="1646" t="s">
        <v>2311</v>
      </c>
      <c r="CM42" s="1633"/>
      <c r="CN42" s="1647"/>
      <c r="CO42" s="1647"/>
      <c r="CP42" s="1647"/>
      <c r="CQ42" s="1647"/>
      <c r="CR42" s="1647"/>
      <c r="CS42" s="1648"/>
      <c r="CT42" s="1649">
        <f>IF(CL42="","",COUNT($CM$32:$CS$32)-CU42)</f>
        <v>0</v>
      </c>
      <c r="CU42" s="1650">
        <f>IF(CL42="","",CZ42+DA42)</f>
        <v>0</v>
      </c>
      <c r="CV42" s="1650">
        <f t="shared" ref="CV42:CV44" si="71">IF(CL42="","",COUNTIF(CM42:CS42,"休"))</f>
        <v>0</v>
      </c>
      <c r="CW42" s="1651" t="str">
        <f>IF(CT42&lt;7,"対象外",IF(CL42="","",IFERROR(ROUND(CV42/CT42,3),"")))</f>
        <v>対象外</v>
      </c>
      <c r="CX42" s="3724"/>
      <c r="CY42" s="1652"/>
      <c r="CZ42" s="1595">
        <f t="shared" si="28"/>
        <v>0</v>
      </c>
      <c r="DA42" s="1595">
        <f t="shared" si="29"/>
        <v>0</v>
      </c>
    </row>
    <row r="43" spans="1:105" ht="14.25" customHeight="1">
      <c r="A43" s="1590"/>
      <c r="B43" s="1590"/>
      <c r="C43" s="1629" t="s">
        <v>2312</v>
      </c>
      <c r="D43" s="1630"/>
      <c r="E43" s="1631"/>
      <c r="F43" s="1631"/>
      <c r="G43" s="1631"/>
      <c r="H43" s="1631"/>
      <c r="I43" s="1631"/>
      <c r="J43" s="1632"/>
      <c r="K43" s="1630">
        <f>IF(C43="","",COUNT($D$32:$J$32)-L43)</f>
        <v>0</v>
      </c>
      <c r="L43" s="1655">
        <f t="shared" si="65"/>
        <v>0</v>
      </c>
      <c r="M43" s="1655">
        <f t="shared" si="66"/>
        <v>0</v>
      </c>
      <c r="N43" s="1656" t="str">
        <f>IF(K43&lt;1,"対象外",IF(C43="","",IFERROR(ROUND(M43/K43,3),"")))</f>
        <v>対象外</v>
      </c>
      <c r="O43" s="3724"/>
      <c r="P43" s="1613"/>
      <c r="Q43" s="1613">
        <f t="shared" si="13"/>
        <v>0</v>
      </c>
      <c r="R43" s="1613">
        <f t="shared" si="14"/>
        <v>0</v>
      </c>
      <c r="S43" s="1590"/>
      <c r="T43" s="1629" t="s">
        <v>2312</v>
      </c>
      <c r="U43" s="1630"/>
      <c r="V43" s="1631"/>
      <c r="W43" s="1631"/>
      <c r="X43" s="1631"/>
      <c r="Y43" s="1631"/>
      <c r="Z43" s="1631"/>
      <c r="AA43" s="1632"/>
      <c r="AB43" s="1630">
        <f>IF(T43="","",COUNT($U$32:$AA$32)-AC43)</f>
        <v>0</v>
      </c>
      <c r="AC43" s="1655">
        <f>IF(T43="","",AH43+AI43)</f>
        <v>0</v>
      </c>
      <c r="AD43" s="1655">
        <f t="shared" si="67"/>
        <v>0</v>
      </c>
      <c r="AE43" s="1656" t="str">
        <f>IF(AB43&lt;1,"対象外",IF(T43="","",IFERROR(ROUND(AD43/AB43,3),"")))</f>
        <v>対象外</v>
      </c>
      <c r="AF43" s="3724"/>
      <c r="AG43" s="1652"/>
      <c r="AH43" s="1638">
        <f t="shared" si="16"/>
        <v>0</v>
      </c>
      <c r="AI43" s="1638">
        <f t="shared" si="17"/>
        <v>0</v>
      </c>
      <c r="AL43" s="1629" t="s">
        <v>2312</v>
      </c>
      <c r="AM43" s="1630"/>
      <c r="AN43" s="1631"/>
      <c r="AO43" s="1631"/>
      <c r="AP43" s="1631"/>
      <c r="AQ43" s="1631"/>
      <c r="AR43" s="1631"/>
      <c r="AS43" s="1632"/>
      <c r="AT43" s="1630">
        <f>IF(AL43="","",COUNT($AM$32:$AS$32)-AU43)</f>
        <v>0</v>
      </c>
      <c r="AU43" s="1655">
        <f>IF(AL43="","",AZ43+BA43)</f>
        <v>0</v>
      </c>
      <c r="AV43" s="1655">
        <f t="shared" si="68"/>
        <v>0</v>
      </c>
      <c r="AW43" s="1656" t="str">
        <f>IF(AT43&lt;7,"対象外",IF(AL43="","",IFERROR(ROUND(AV43/AT43,3),"")))</f>
        <v>対象外</v>
      </c>
      <c r="AX43" s="3724"/>
      <c r="AY43" s="1652"/>
      <c r="AZ43" s="1616">
        <f t="shared" si="19"/>
        <v>0</v>
      </c>
      <c r="BA43" s="1616">
        <f t="shared" si="20"/>
        <v>0</v>
      </c>
      <c r="BC43" s="1629" t="s">
        <v>2312</v>
      </c>
      <c r="BD43" s="1630"/>
      <c r="BE43" s="1631"/>
      <c r="BF43" s="1631"/>
      <c r="BG43" s="1631"/>
      <c r="BH43" s="1631"/>
      <c r="BI43" s="1631"/>
      <c r="BJ43" s="1632"/>
      <c r="BK43" s="1630">
        <f>IF(BC43="","",COUNT($BD$32:$BJ$32)-BL43)</f>
        <v>0</v>
      </c>
      <c r="BL43" s="1655">
        <f>IF(BC43="","",BQ43+BR43)</f>
        <v>0</v>
      </c>
      <c r="BM43" s="1655">
        <f t="shared" si="69"/>
        <v>0</v>
      </c>
      <c r="BN43" s="1656" t="str">
        <f>IF(BK43&lt;7,"対象外",IF(BC43="","",IFERROR(ROUND(BM43/BK43,3),"")))</f>
        <v>対象外</v>
      </c>
      <c r="BO43" s="3724"/>
      <c r="BP43" s="1652"/>
      <c r="BQ43" s="1616">
        <f t="shared" si="22"/>
        <v>0</v>
      </c>
      <c r="BR43" s="1616">
        <f t="shared" si="23"/>
        <v>0</v>
      </c>
      <c r="BU43" s="1629" t="s">
        <v>2312</v>
      </c>
      <c r="BV43" s="1630"/>
      <c r="BW43" s="1631"/>
      <c r="BX43" s="1631"/>
      <c r="BY43" s="1631"/>
      <c r="BZ43" s="1631"/>
      <c r="CA43" s="1631"/>
      <c r="CB43" s="1632"/>
      <c r="CC43" s="1630">
        <f>IF(BU43="","",COUNT($BV$32:$CB$32)-CD43)</f>
        <v>0</v>
      </c>
      <c r="CD43" s="1655">
        <f>IF(BU43="","",CI43+CJ43)</f>
        <v>0</v>
      </c>
      <c r="CE43" s="1655">
        <f t="shared" si="70"/>
        <v>0</v>
      </c>
      <c r="CF43" s="1656" t="str">
        <f>IF(CC43&lt;7,"対象外",IF(BU43="","",IFERROR(ROUND(CE43/CC43,3),"")))</f>
        <v>対象外</v>
      </c>
      <c r="CG43" s="3724"/>
      <c r="CH43" s="1652"/>
      <c r="CI43" s="1616">
        <f t="shared" si="25"/>
        <v>0</v>
      </c>
      <c r="CJ43" s="1616">
        <f t="shared" si="26"/>
        <v>0</v>
      </c>
      <c r="CK43" s="1624"/>
      <c r="CL43" s="1629" t="s">
        <v>2312</v>
      </c>
      <c r="CM43" s="1630"/>
      <c r="CN43" s="1631"/>
      <c r="CO43" s="1631"/>
      <c r="CP43" s="1631"/>
      <c r="CQ43" s="1631"/>
      <c r="CR43" s="1631"/>
      <c r="CS43" s="1632"/>
      <c r="CT43" s="1630">
        <f>IF(CL43="","",COUNT($CM$32:$CS$32)-CU43)</f>
        <v>0</v>
      </c>
      <c r="CU43" s="1655">
        <f>IF(CL43="","",CZ43+DA43)</f>
        <v>0</v>
      </c>
      <c r="CV43" s="1655">
        <f t="shared" si="71"/>
        <v>0</v>
      </c>
      <c r="CW43" s="1656" t="str">
        <f>IF(CT43&lt;7,"対象外",IF(CL43="","",IFERROR(ROUND(CV43/CT43,3),"")))</f>
        <v>対象外</v>
      </c>
      <c r="CX43" s="3724"/>
      <c r="CY43" s="1652"/>
      <c r="CZ43" s="1595">
        <f t="shared" si="28"/>
        <v>0</v>
      </c>
      <c r="DA43" s="1595">
        <f t="shared" si="29"/>
        <v>0</v>
      </c>
    </row>
    <row r="44" spans="1:105" ht="14.25" customHeight="1">
      <c r="A44" s="1590"/>
      <c r="B44" s="1590"/>
      <c r="C44" s="1629" t="s">
        <v>2313</v>
      </c>
      <c r="D44" s="1630"/>
      <c r="E44" s="1631"/>
      <c r="F44" s="1631"/>
      <c r="G44" s="1631"/>
      <c r="H44" s="1631"/>
      <c r="I44" s="1631"/>
      <c r="J44" s="1632"/>
      <c r="K44" s="1630">
        <f>IF(C44="","",COUNT($D$32:$J$32)-L44)</f>
        <v>0</v>
      </c>
      <c r="L44" s="1655">
        <f t="shared" si="65"/>
        <v>0</v>
      </c>
      <c r="M44" s="1655">
        <f t="shared" si="66"/>
        <v>0</v>
      </c>
      <c r="N44" s="1656" t="str">
        <f>IF(K44&lt;1,"対象外",IF(C44="","",IFERROR(ROUND(M44/K44,3),"")))</f>
        <v>対象外</v>
      </c>
      <c r="O44" s="3724"/>
      <c r="P44" s="1613"/>
      <c r="Q44" s="1613">
        <f t="shared" si="13"/>
        <v>0</v>
      </c>
      <c r="R44" s="1613">
        <f t="shared" si="14"/>
        <v>0</v>
      </c>
      <c r="S44" s="1590"/>
      <c r="T44" s="1629" t="s">
        <v>2313</v>
      </c>
      <c r="U44" s="1630"/>
      <c r="V44" s="1631"/>
      <c r="W44" s="1631"/>
      <c r="X44" s="1631"/>
      <c r="Y44" s="1631"/>
      <c r="Z44" s="1631"/>
      <c r="AA44" s="1632"/>
      <c r="AB44" s="1630">
        <f>IF(T44="","",COUNT($U$32:$AA$32)-AC44)</f>
        <v>0</v>
      </c>
      <c r="AC44" s="1655">
        <f>IF(T44="","",AH44+AI44)</f>
        <v>0</v>
      </c>
      <c r="AD44" s="1655">
        <f t="shared" si="67"/>
        <v>0</v>
      </c>
      <c r="AE44" s="1656" t="str">
        <f>IF(AB44&lt;1,"対象外",IF(T44="","",IFERROR(ROUND(AD44/AB44,3),"")))</f>
        <v>対象外</v>
      </c>
      <c r="AF44" s="3724"/>
      <c r="AG44" s="1652"/>
      <c r="AH44" s="1638">
        <f t="shared" si="16"/>
        <v>0</v>
      </c>
      <c r="AI44" s="1638">
        <f t="shared" si="17"/>
        <v>0</v>
      </c>
      <c r="AL44" s="1629" t="s">
        <v>2313</v>
      </c>
      <c r="AM44" s="1630"/>
      <c r="AN44" s="1631"/>
      <c r="AO44" s="1631"/>
      <c r="AP44" s="1631"/>
      <c r="AQ44" s="1631"/>
      <c r="AR44" s="1631"/>
      <c r="AS44" s="1632"/>
      <c r="AT44" s="1630">
        <f>IF(AL44="","",COUNT($AM$32:$AS$32)-AU44)</f>
        <v>0</v>
      </c>
      <c r="AU44" s="1655">
        <f>IF(AL44="","",AZ44+BA44)</f>
        <v>0</v>
      </c>
      <c r="AV44" s="1655">
        <f t="shared" si="68"/>
        <v>0</v>
      </c>
      <c r="AW44" s="1656" t="str">
        <f>IF(AT44&lt;7,"対象外",IF(AL44="","",IFERROR(ROUND(AV44/AT44,3),"")))</f>
        <v>対象外</v>
      </c>
      <c r="AX44" s="3724"/>
      <c r="AY44" s="1652"/>
      <c r="AZ44" s="1616">
        <f t="shared" si="19"/>
        <v>0</v>
      </c>
      <c r="BA44" s="1616">
        <f t="shared" si="20"/>
        <v>0</v>
      </c>
      <c r="BC44" s="1629" t="s">
        <v>2313</v>
      </c>
      <c r="BD44" s="1630"/>
      <c r="BE44" s="1631"/>
      <c r="BF44" s="1631"/>
      <c r="BG44" s="1631"/>
      <c r="BH44" s="1631"/>
      <c r="BI44" s="1631"/>
      <c r="BJ44" s="1632"/>
      <c r="BK44" s="1630">
        <f>IF(BC44="","",COUNT($BD$32:$BJ$32)-BL44)</f>
        <v>0</v>
      </c>
      <c r="BL44" s="1655">
        <f>IF(BC44="","",BQ44+BR44)</f>
        <v>0</v>
      </c>
      <c r="BM44" s="1655">
        <f t="shared" si="69"/>
        <v>0</v>
      </c>
      <c r="BN44" s="1656" t="str">
        <f>IF(BK44&lt;7,"対象外",IF(BC44="","",IFERROR(ROUND(BM44/BK44,3),"")))</f>
        <v>対象外</v>
      </c>
      <c r="BO44" s="3724"/>
      <c r="BP44" s="1652"/>
      <c r="BQ44" s="1616">
        <f t="shared" si="22"/>
        <v>0</v>
      </c>
      <c r="BR44" s="1616">
        <f t="shared" si="23"/>
        <v>0</v>
      </c>
      <c r="BU44" s="1629" t="s">
        <v>2313</v>
      </c>
      <c r="BV44" s="1630"/>
      <c r="BW44" s="1631"/>
      <c r="BX44" s="1631"/>
      <c r="BY44" s="1631"/>
      <c r="BZ44" s="1631"/>
      <c r="CA44" s="1631"/>
      <c r="CB44" s="1632"/>
      <c r="CC44" s="1630">
        <f>IF(BU44="","",COUNT($BV$32:$CB$32)-CD44)</f>
        <v>0</v>
      </c>
      <c r="CD44" s="1655">
        <f>IF(BU44="","",CI44+CJ44)</f>
        <v>0</v>
      </c>
      <c r="CE44" s="1655">
        <f t="shared" si="70"/>
        <v>0</v>
      </c>
      <c r="CF44" s="1656" t="str">
        <f>IF(CC44&lt;7,"対象外",IF(BU44="","",IFERROR(ROUND(CE44/CC44,3),"")))</f>
        <v>対象外</v>
      </c>
      <c r="CG44" s="3724"/>
      <c r="CH44" s="1652"/>
      <c r="CI44" s="1616">
        <f t="shared" si="25"/>
        <v>0</v>
      </c>
      <c r="CJ44" s="1616">
        <f t="shared" si="26"/>
        <v>0</v>
      </c>
      <c r="CK44" s="1624"/>
      <c r="CL44" s="1629" t="s">
        <v>2313</v>
      </c>
      <c r="CM44" s="1630"/>
      <c r="CN44" s="1631"/>
      <c r="CO44" s="1631"/>
      <c r="CP44" s="1631"/>
      <c r="CQ44" s="1631"/>
      <c r="CR44" s="1631"/>
      <c r="CS44" s="1632"/>
      <c r="CT44" s="1630">
        <f>IF(CL44="","",COUNT($CM$32:$CS$32)-CU44)</f>
        <v>0</v>
      </c>
      <c r="CU44" s="1655">
        <f>IF(CL44="","",CZ44+DA44)</f>
        <v>0</v>
      </c>
      <c r="CV44" s="1655">
        <f t="shared" si="71"/>
        <v>0</v>
      </c>
      <c r="CW44" s="1656" t="str">
        <f>IF(CT44&lt;7,"対象外",IF(CL44="","",IFERROR(ROUND(CV44/CT44,3),"")))</f>
        <v>対象外</v>
      </c>
      <c r="CX44" s="3724"/>
      <c r="CY44" s="1652"/>
      <c r="CZ44" s="1595">
        <f t="shared" si="28"/>
        <v>0</v>
      </c>
      <c r="DA44" s="1595">
        <f t="shared" si="29"/>
        <v>0</v>
      </c>
    </row>
    <row r="45" spans="1:105" ht="14.25" customHeight="1">
      <c r="A45" s="1590"/>
      <c r="B45" s="1590"/>
      <c r="C45" s="3709" t="s">
        <v>834</v>
      </c>
      <c r="D45" s="3711"/>
      <c r="E45" s="3713"/>
      <c r="F45" s="3713"/>
      <c r="G45" s="3713"/>
      <c r="H45" s="3713"/>
      <c r="I45" s="3713"/>
      <c r="J45" s="3715"/>
      <c r="K45" s="3717"/>
      <c r="L45" s="3718"/>
      <c r="M45" s="3718"/>
      <c r="N45" s="3719"/>
      <c r="O45" s="3724"/>
      <c r="P45" s="1613"/>
      <c r="Q45" s="1613">
        <f t="shared" si="13"/>
        <v>0</v>
      </c>
      <c r="R45" s="1613">
        <f t="shared" si="14"/>
        <v>0</v>
      </c>
      <c r="S45" s="1590"/>
      <c r="T45" s="3709" t="s">
        <v>834</v>
      </c>
      <c r="U45" s="3711"/>
      <c r="V45" s="3713"/>
      <c r="W45" s="3713"/>
      <c r="X45" s="3713"/>
      <c r="Y45" s="3713"/>
      <c r="Z45" s="3713"/>
      <c r="AA45" s="3715"/>
      <c r="AB45" s="3717"/>
      <c r="AC45" s="3718"/>
      <c r="AD45" s="3718"/>
      <c r="AE45" s="3719"/>
      <c r="AF45" s="3724"/>
      <c r="AG45" s="1624"/>
      <c r="AH45" s="1638">
        <f t="shared" si="16"/>
        <v>0</v>
      </c>
      <c r="AI45" s="1638">
        <f t="shared" si="17"/>
        <v>0</v>
      </c>
      <c r="AL45" s="3709" t="s">
        <v>834</v>
      </c>
      <c r="AM45" s="3711"/>
      <c r="AN45" s="3713"/>
      <c r="AO45" s="3713"/>
      <c r="AP45" s="3713"/>
      <c r="AQ45" s="3713"/>
      <c r="AR45" s="3713"/>
      <c r="AS45" s="3715"/>
      <c r="AT45" s="3717"/>
      <c r="AU45" s="3718"/>
      <c r="AV45" s="3718"/>
      <c r="AW45" s="3719"/>
      <c r="AX45" s="3724"/>
      <c r="AY45" s="1624"/>
      <c r="AZ45" s="1616">
        <f t="shared" si="19"/>
        <v>0</v>
      </c>
      <c r="BA45" s="1616">
        <f t="shared" si="20"/>
        <v>0</v>
      </c>
      <c r="BC45" s="3709" t="s">
        <v>834</v>
      </c>
      <c r="BD45" s="3711"/>
      <c r="BE45" s="3713"/>
      <c r="BF45" s="3713"/>
      <c r="BG45" s="3713"/>
      <c r="BH45" s="3713"/>
      <c r="BI45" s="3713"/>
      <c r="BJ45" s="3715"/>
      <c r="BK45" s="3717"/>
      <c r="BL45" s="3718"/>
      <c r="BM45" s="3718"/>
      <c r="BN45" s="3719"/>
      <c r="BO45" s="3724"/>
      <c r="BP45" s="1624"/>
      <c r="BQ45" s="1616">
        <f t="shared" si="22"/>
        <v>0</v>
      </c>
      <c r="BR45" s="1616">
        <f t="shared" si="23"/>
        <v>0</v>
      </c>
      <c r="BU45" s="3709" t="s">
        <v>834</v>
      </c>
      <c r="BV45" s="3711"/>
      <c r="BW45" s="3713"/>
      <c r="BX45" s="3713"/>
      <c r="BY45" s="3713"/>
      <c r="BZ45" s="3713"/>
      <c r="CA45" s="3713"/>
      <c r="CB45" s="3715"/>
      <c r="CC45" s="3717"/>
      <c r="CD45" s="3718"/>
      <c r="CE45" s="3718"/>
      <c r="CF45" s="3719"/>
      <c r="CG45" s="3724"/>
      <c r="CH45" s="1624"/>
      <c r="CI45" s="1616">
        <f t="shared" si="25"/>
        <v>0</v>
      </c>
      <c r="CJ45" s="1616">
        <f t="shared" si="26"/>
        <v>0</v>
      </c>
      <c r="CK45" s="1624"/>
      <c r="CL45" s="3709" t="s">
        <v>834</v>
      </c>
      <c r="CM45" s="3711"/>
      <c r="CN45" s="3713"/>
      <c r="CO45" s="3713"/>
      <c r="CP45" s="3713"/>
      <c r="CQ45" s="3713"/>
      <c r="CR45" s="3713"/>
      <c r="CS45" s="3715"/>
      <c r="CT45" s="3717"/>
      <c r="CU45" s="3718"/>
      <c r="CV45" s="3718"/>
      <c r="CW45" s="3719"/>
      <c r="CX45" s="3724"/>
      <c r="CY45" s="1624"/>
      <c r="CZ45" s="1595">
        <f t="shared" si="28"/>
        <v>0</v>
      </c>
      <c r="DA45" s="1595">
        <f t="shared" si="29"/>
        <v>0</v>
      </c>
    </row>
    <row r="46" spans="1:105" ht="14.25" customHeight="1">
      <c r="A46" s="1590"/>
      <c r="B46" s="1590"/>
      <c r="C46" s="3710"/>
      <c r="D46" s="3712"/>
      <c r="E46" s="3714"/>
      <c r="F46" s="3714"/>
      <c r="G46" s="3714"/>
      <c r="H46" s="3714"/>
      <c r="I46" s="3714"/>
      <c r="J46" s="3716"/>
      <c r="K46" s="3720"/>
      <c r="L46" s="3721"/>
      <c r="M46" s="3721"/>
      <c r="N46" s="3722"/>
      <c r="O46" s="3724"/>
      <c r="P46" s="1613"/>
      <c r="Q46" s="1613" t="str">
        <f t="shared" si="13"/>
        <v/>
      </c>
      <c r="R46" s="1613" t="str">
        <f t="shared" si="14"/>
        <v/>
      </c>
      <c r="S46" s="1590"/>
      <c r="T46" s="3710"/>
      <c r="U46" s="3712"/>
      <c r="V46" s="3714"/>
      <c r="W46" s="3714"/>
      <c r="X46" s="3714"/>
      <c r="Y46" s="3714"/>
      <c r="Z46" s="3714"/>
      <c r="AA46" s="3716"/>
      <c r="AB46" s="3720"/>
      <c r="AC46" s="3721"/>
      <c r="AD46" s="3721"/>
      <c r="AE46" s="3722"/>
      <c r="AF46" s="3724"/>
      <c r="AG46" s="1624"/>
      <c r="AH46" s="1638" t="str">
        <f t="shared" si="16"/>
        <v/>
      </c>
      <c r="AI46" s="1638" t="str">
        <f t="shared" si="17"/>
        <v/>
      </c>
      <c r="AL46" s="3710"/>
      <c r="AM46" s="3712"/>
      <c r="AN46" s="3714"/>
      <c r="AO46" s="3714"/>
      <c r="AP46" s="3714"/>
      <c r="AQ46" s="3714"/>
      <c r="AR46" s="3714"/>
      <c r="AS46" s="3716"/>
      <c r="AT46" s="3720"/>
      <c r="AU46" s="3721"/>
      <c r="AV46" s="3721"/>
      <c r="AW46" s="3722"/>
      <c r="AX46" s="3724"/>
      <c r="AY46" s="1624"/>
      <c r="AZ46" s="1616" t="str">
        <f t="shared" si="19"/>
        <v/>
      </c>
      <c r="BA46" s="1616" t="str">
        <f t="shared" si="20"/>
        <v/>
      </c>
      <c r="BC46" s="3710"/>
      <c r="BD46" s="3712"/>
      <c r="BE46" s="3714"/>
      <c r="BF46" s="3714"/>
      <c r="BG46" s="3714"/>
      <c r="BH46" s="3714"/>
      <c r="BI46" s="3714"/>
      <c r="BJ46" s="3716"/>
      <c r="BK46" s="3720"/>
      <c r="BL46" s="3721"/>
      <c r="BM46" s="3721"/>
      <c r="BN46" s="3722"/>
      <c r="BO46" s="3724"/>
      <c r="BP46" s="1624"/>
      <c r="BQ46" s="1616" t="str">
        <f t="shared" si="22"/>
        <v/>
      </c>
      <c r="BR46" s="1616" t="str">
        <f t="shared" si="23"/>
        <v/>
      </c>
      <c r="BU46" s="3710"/>
      <c r="BV46" s="3712"/>
      <c r="BW46" s="3714"/>
      <c r="BX46" s="3714"/>
      <c r="BY46" s="3714"/>
      <c r="BZ46" s="3714"/>
      <c r="CA46" s="3714"/>
      <c r="CB46" s="3716"/>
      <c r="CC46" s="3720"/>
      <c r="CD46" s="3721"/>
      <c r="CE46" s="3721"/>
      <c r="CF46" s="3722"/>
      <c r="CG46" s="3724"/>
      <c r="CH46" s="1624"/>
      <c r="CI46" s="1616" t="str">
        <f t="shared" si="25"/>
        <v/>
      </c>
      <c r="CJ46" s="1616" t="str">
        <f t="shared" si="26"/>
        <v/>
      </c>
      <c r="CK46" s="1624"/>
      <c r="CL46" s="3710"/>
      <c r="CM46" s="3712"/>
      <c r="CN46" s="3714"/>
      <c r="CO46" s="3714"/>
      <c r="CP46" s="3714"/>
      <c r="CQ46" s="3714"/>
      <c r="CR46" s="3714"/>
      <c r="CS46" s="3716"/>
      <c r="CT46" s="3720"/>
      <c r="CU46" s="3721"/>
      <c r="CV46" s="3721"/>
      <c r="CW46" s="3722"/>
      <c r="CX46" s="3724"/>
      <c r="CY46" s="1624"/>
      <c r="CZ46" s="1595" t="str">
        <f t="shared" si="28"/>
        <v/>
      </c>
      <c r="DA46" s="1595" t="str">
        <f t="shared" si="29"/>
        <v/>
      </c>
    </row>
    <row r="47" spans="1:105" ht="14.25" customHeight="1">
      <c r="A47" s="1590"/>
      <c r="B47" s="1590"/>
      <c r="C47" s="1639" t="s">
        <v>2314</v>
      </c>
      <c r="D47" s="1640"/>
      <c r="E47" s="1641"/>
      <c r="F47" s="1641"/>
      <c r="G47" s="1641"/>
      <c r="H47" s="1641"/>
      <c r="I47" s="1641"/>
      <c r="J47" s="1642"/>
      <c r="K47" s="1640">
        <f>IF(C47="","",COUNT($D$32:$J$32)-L47)</f>
        <v>0</v>
      </c>
      <c r="L47" s="1644">
        <f t="shared" ref="L47" si="72">IF(C47="","",Q47+R47)</f>
        <v>0</v>
      </c>
      <c r="M47" s="1644">
        <f t="shared" ref="M47" si="73">IF(C47="","",COUNTIF(D47:J47,"休"))</f>
        <v>0</v>
      </c>
      <c r="N47" s="1645" t="str">
        <f>IF(K47&lt;1,"対象外",IF(C47="","",IFERROR(ROUND(M47/K47,3),"")))</f>
        <v>対象外</v>
      </c>
      <c r="O47" s="3725"/>
      <c r="P47" s="1613" t="str">
        <f>IF(1&gt;P32,"対象外",IF(O34&gt;=0.285,"OK","NG"))</f>
        <v>対象外</v>
      </c>
      <c r="Q47" s="1613">
        <f t="shared" si="13"/>
        <v>0</v>
      </c>
      <c r="R47" s="1613">
        <f t="shared" si="14"/>
        <v>0</v>
      </c>
      <c r="S47" s="1590"/>
      <c r="T47" s="1639" t="s">
        <v>2314</v>
      </c>
      <c r="U47" s="1640"/>
      <c r="V47" s="1641"/>
      <c r="W47" s="1641"/>
      <c r="X47" s="1641"/>
      <c r="Y47" s="1641"/>
      <c r="Z47" s="1641"/>
      <c r="AA47" s="1642"/>
      <c r="AB47" s="1640">
        <f>IF(T47="","",COUNT($U$32:$AA$32)-AC47)</f>
        <v>0</v>
      </c>
      <c r="AC47" s="1644">
        <f>IF(T47="","",AH47+AI47)</f>
        <v>0</v>
      </c>
      <c r="AD47" s="1644">
        <f t="shared" ref="AD47" si="74">IF(T47="","",COUNTIF(U47:AA47,"休"))</f>
        <v>0</v>
      </c>
      <c r="AE47" s="1645" t="str">
        <f>IF(AB47&lt;1,"対象外",IF(T47="","",IFERROR(ROUND(AD47/AB47,3),"")))</f>
        <v>対象外</v>
      </c>
      <c r="AF47" s="3725"/>
      <c r="AG47" s="1613" t="str">
        <f>IF(1&gt;AG32,"対象外",IF(AF34&gt;=0.285,"OK","NG"))</f>
        <v>対象外</v>
      </c>
      <c r="AH47" s="1638">
        <f t="shared" si="16"/>
        <v>0</v>
      </c>
      <c r="AI47" s="1638">
        <f t="shared" si="17"/>
        <v>0</v>
      </c>
      <c r="AL47" s="1639" t="s">
        <v>2314</v>
      </c>
      <c r="AM47" s="1640"/>
      <c r="AN47" s="1641"/>
      <c r="AO47" s="1641"/>
      <c r="AP47" s="1641"/>
      <c r="AQ47" s="1641"/>
      <c r="AR47" s="1641"/>
      <c r="AS47" s="1642"/>
      <c r="AT47" s="1640">
        <f>IF(AL47="","",COUNT($AM$32:$AS$32)-AU47)</f>
        <v>0</v>
      </c>
      <c r="AU47" s="1644">
        <f>IF(AL47="","",AZ47+BA47)</f>
        <v>0</v>
      </c>
      <c r="AV47" s="1644">
        <f t="shared" ref="AV47" si="75">IF(AL47="","",COUNTIF(AM47:AS47,"休"))</f>
        <v>0</v>
      </c>
      <c r="AW47" s="1645" t="str">
        <f>IF(AT47&lt;7,"対象外",IF(AL47="","",IFERROR(ROUND(AV47/AT47,3),"")))</f>
        <v>対象外</v>
      </c>
      <c r="AX47" s="3725"/>
      <c r="AY47" s="1613" t="str">
        <f>IF(1&gt;AY32,"対象外",IF(AX34&gt;=0.285,"OK","NG"))</f>
        <v>対象外</v>
      </c>
      <c r="AZ47" s="1616">
        <f t="shared" si="19"/>
        <v>0</v>
      </c>
      <c r="BA47" s="1616">
        <f t="shared" si="20"/>
        <v>0</v>
      </c>
      <c r="BC47" s="1639" t="s">
        <v>2314</v>
      </c>
      <c r="BD47" s="1640"/>
      <c r="BE47" s="1641"/>
      <c r="BF47" s="1641"/>
      <c r="BG47" s="1641"/>
      <c r="BH47" s="1641"/>
      <c r="BI47" s="1641"/>
      <c r="BJ47" s="1642"/>
      <c r="BK47" s="1640">
        <f>IF(BC47="","",COUNT($BD$32:$BJ$32)-BL47)</f>
        <v>0</v>
      </c>
      <c r="BL47" s="1644">
        <f>IF(BC47="","",BQ47+BR47)</f>
        <v>0</v>
      </c>
      <c r="BM47" s="1644">
        <f t="shared" ref="BM47" si="76">IF(BC47="","",COUNTIF(BD47:BJ47,"休"))</f>
        <v>0</v>
      </c>
      <c r="BN47" s="1645" t="str">
        <f>IF(BK47&lt;7,"対象外",IF(BC47="","",IFERROR(ROUND(BM47/BK47,3),"")))</f>
        <v>対象外</v>
      </c>
      <c r="BO47" s="3725"/>
      <c r="BP47" s="1613" t="str">
        <f>IF(1&gt;BP32,"対象外",IF(BO34&gt;=0.285,"OK","NG"))</f>
        <v>対象外</v>
      </c>
      <c r="BQ47" s="1616">
        <f t="shared" si="22"/>
        <v>0</v>
      </c>
      <c r="BR47" s="1616">
        <f t="shared" si="23"/>
        <v>0</v>
      </c>
      <c r="BU47" s="1639" t="s">
        <v>2314</v>
      </c>
      <c r="BV47" s="1640"/>
      <c r="BW47" s="1641"/>
      <c r="BX47" s="1641"/>
      <c r="BY47" s="1641"/>
      <c r="BZ47" s="1641"/>
      <c r="CA47" s="1641"/>
      <c r="CB47" s="1642"/>
      <c r="CC47" s="1640">
        <f>IF(BU47="","",COUNT($BV$32:$CB$32)-CD47)</f>
        <v>0</v>
      </c>
      <c r="CD47" s="1644">
        <f>IF(BU47="","",CI47+CJ47)</f>
        <v>0</v>
      </c>
      <c r="CE47" s="1644">
        <f t="shared" ref="CE47" si="77">IF(BU47="","",COUNTIF(BV47:CB47,"休"))</f>
        <v>0</v>
      </c>
      <c r="CF47" s="1645" t="str">
        <f>IF(CC47&lt;7,"対象外",IF(BU47="","",IFERROR(ROUND(CE47/CC47,3),"")))</f>
        <v>対象外</v>
      </c>
      <c r="CG47" s="3725"/>
      <c r="CH47" s="1613" t="str">
        <f>IF(1&gt;CH32,"対象外",IF(CG34&gt;=0.285,"OK","NG"))</f>
        <v>対象外</v>
      </c>
      <c r="CI47" s="1616">
        <f t="shared" si="25"/>
        <v>0</v>
      </c>
      <c r="CJ47" s="1616">
        <f t="shared" si="26"/>
        <v>0</v>
      </c>
      <c r="CK47" s="1624"/>
      <c r="CL47" s="1639" t="s">
        <v>2314</v>
      </c>
      <c r="CM47" s="1640"/>
      <c r="CN47" s="1641"/>
      <c r="CO47" s="1641"/>
      <c r="CP47" s="1641"/>
      <c r="CQ47" s="1641"/>
      <c r="CR47" s="1641"/>
      <c r="CS47" s="1642"/>
      <c r="CT47" s="1640">
        <f>IF(CL47="","",COUNT($CM$32:$CS$32)-CU47)</f>
        <v>0</v>
      </c>
      <c r="CU47" s="1644">
        <f>IF(CL47="","",CZ47+DA47)</f>
        <v>0</v>
      </c>
      <c r="CV47" s="1644">
        <f t="shared" ref="CV47" si="78">IF(CL47="","",COUNTIF(CM47:CS47,"休"))</f>
        <v>0</v>
      </c>
      <c r="CW47" s="1645" t="str">
        <f>IF(CT47&lt;7,"対象外",IF(CL47="","",IFERROR(ROUND(CV47/CT47,3),"")))</f>
        <v>対象外</v>
      </c>
      <c r="CX47" s="3725"/>
      <c r="CY47" s="1613" t="str">
        <f>IF(1&gt;CY32,"対象外",IF(CX34&gt;=0.285,"OK","NG"))</f>
        <v>対象外</v>
      </c>
      <c r="CZ47" s="1595">
        <f t="shared" si="28"/>
        <v>0</v>
      </c>
      <c r="DA47" s="1595">
        <f t="shared" si="29"/>
        <v>0</v>
      </c>
    </row>
    <row r="48" spans="1:105" ht="14.25" customHeight="1">
      <c r="A48" s="1590"/>
      <c r="B48" s="1590"/>
      <c r="C48" s="1613"/>
      <c r="D48" s="1613"/>
      <c r="E48" s="1613"/>
      <c r="F48" s="1613"/>
      <c r="G48" s="1613"/>
      <c r="H48" s="1613"/>
      <c r="I48" s="1660"/>
      <c r="J48" s="1613"/>
      <c r="K48" s="1624"/>
      <c r="L48" s="1624"/>
      <c r="M48" s="1624"/>
      <c r="N48" s="1624"/>
      <c r="O48" s="1624"/>
      <c r="P48" s="1613"/>
      <c r="Q48" s="1613" t="str">
        <f t="shared" si="13"/>
        <v/>
      </c>
      <c r="R48" s="1613" t="str">
        <f t="shared" si="14"/>
        <v/>
      </c>
      <c r="S48" s="1590"/>
      <c r="T48" s="1613"/>
      <c r="U48" s="1613"/>
      <c r="V48" s="1613"/>
      <c r="W48" s="1613"/>
      <c r="X48" s="1613"/>
      <c r="Y48" s="1613"/>
      <c r="Z48" s="1660"/>
      <c r="AA48" s="1613"/>
      <c r="AB48" s="1624"/>
      <c r="AC48" s="1624"/>
      <c r="AD48" s="1624"/>
      <c r="AE48" s="1624"/>
      <c r="AF48" s="1624"/>
      <c r="AG48" s="1590"/>
      <c r="AH48" s="1638" t="str">
        <f t="shared" si="16"/>
        <v/>
      </c>
      <c r="AI48" s="1638" t="str">
        <f t="shared" si="17"/>
        <v/>
      </c>
      <c r="AL48" s="1613"/>
      <c r="AM48" s="1613"/>
      <c r="AN48" s="1613"/>
      <c r="AO48" s="1613"/>
      <c r="AP48" s="1613"/>
      <c r="AQ48" s="1613"/>
      <c r="AR48" s="1660"/>
      <c r="AS48" s="1613"/>
      <c r="AT48" s="1624"/>
      <c r="AU48" s="1624"/>
      <c r="AV48" s="1624"/>
      <c r="AW48" s="1624"/>
      <c r="AX48" s="1624"/>
      <c r="AY48" s="1602"/>
      <c r="AZ48" s="1616" t="str">
        <f t="shared" si="19"/>
        <v/>
      </c>
      <c r="BA48" s="1616" t="str">
        <f t="shared" si="20"/>
        <v/>
      </c>
      <c r="BC48" s="1613"/>
      <c r="BD48" s="1613"/>
      <c r="BE48" s="1613"/>
      <c r="BF48" s="1613"/>
      <c r="BG48" s="1613"/>
      <c r="BH48" s="1613"/>
      <c r="BI48" s="1660"/>
      <c r="BJ48" s="1613"/>
      <c r="BK48" s="1624"/>
      <c r="BL48" s="1624"/>
      <c r="BM48" s="1624"/>
      <c r="BN48" s="1624"/>
      <c r="BO48" s="1624"/>
      <c r="BQ48" s="1616" t="str">
        <f t="shared" si="22"/>
        <v/>
      </c>
      <c r="BR48" s="1616" t="str">
        <f t="shared" si="23"/>
        <v/>
      </c>
      <c r="BU48" s="1613"/>
      <c r="BV48" s="1613"/>
      <c r="BW48" s="1613"/>
      <c r="BX48" s="1613"/>
      <c r="BY48" s="1613"/>
      <c r="BZ48" s="1613"/>
      <c r="CA48" s="1660"/>
      <c r="CB48" s="1613"/>
      <c r="CC48" s="1624"/>
      <c r="CD48" s="1624"/>
      <c r="CE48" s="1624"/>
      <c r="CF48" s="1624"/>
      <c r="CG48" s="1624"/>
      <c r="CH48" s="1602"/>
      <c r="CI48" s="1616" t="str">
        <f t="shared" si="25"/>
        <v/>
      </c>
      <c r="CJ48" s="1616" t="str">
        <f t="shared" si="26"/>
        <v/>
      </c>
      <c r="CK48" s="1624"/>
      <c r="CL48" s="1613"/>
      <c r="CM48" s="1613"/>
      <c r="CN48" s="1613"/>
      <c r="CO48" s="1613"/>
      <c r="CP48" s="1613"/>
      <c r="CQ48" s="1613"/>
      <c r="CR48" s="1660"/>
      <c r="CS48" s="1613"/>
      <c r="CT48" s="1624"/>
      <c r="CU48" s="1624"/>
      <c r="CZ48" s="1595" t="str">
        <f t="shared" si="28"/>
        <v/>
      </c>
      <c r="DA48" s="1595" t="str">
        <f t="shared" si="29"/>
        <v/>
      </c>
    </row>
    <row r="49" spans="1:105" ht="14.25" hidden="1" customHeight="1">
      <c r="A49" s="1590"/>
      <c r="B49" s="1590"/>
      <c r="C49" s="1590"/>
      <c r="D49" s="1590"/>
      <c r="E49" s="1590"/>
      <c r="F49" s="1590"/>
      <c r="G49" s="1590"/>
      <c r="H49" s="1590"/>
      <c r="I49" s="1590"/>
      <c r="J49" s="1590"/>
      <c r="K49" s="1590"/>
      <c r="L49" s="1590"/>
      <c r="M49" s="1590"/>
      <c r="N49" s="1590"/>
      <c r="O49" s="1590"/>
      <c r="P49" s="1613"/>
      <c r="Q49" s="1613" t="str">
        <f t="shared" si="13"/>
        <v/>
      </c>
      <c r="R49" s="1613" t="str">
        <f t="shared" si="14"/>
        <v/>
      </c>
      <c r="S49" s="1590"/>
      <c r="T49" s="1590"/>
      <c r="U49" s="1590"/>
      <c r="V49" s="1590"/>
      <c r="W49" s="1590"/>
      <c r="X49" s="1590"/>
      <c r="Y49" s="1590"/>
      <c r="Z49" s="1590"/>
      <c r="AA49" s="1590"/>
      <c r="AB49" s="1590"/>
      <c r="AC49" s="1590"/>
      <c r="AD49" s="1590"/>
      <c r="AE49" s="1590"/>
      <c r="AF49" s="1590"/>
      <c r="AG49" s="1590"/>
      <c r="AH49" s="1638" t="str">
        <f t="shared" si="16"/>
        <v/>
      </c>
      <c r="AI49" s="1638" t="str">
        <f t="shared" si="17"/>
        <v/>
      </c>
      <c r="AZ49" s="1616" t="str">
        <f t="shared" si="19"/>
        <v/>
      </c>
      <c r="BA49" s="1616" t="str">
        <f t="shared" si="20"/>
        <v/>
      </c>
      <c r="BQ49" s="1616" t="str">
        <f t="shared" si="22"/>
        <v/>
      </c>
      <c r="BR49" s="1616" t="str">
        <f t="shared" si="23"/>
        <v/>
      </c>
      <c r="CI49" s="1616" t="str">
        <f t="shared" si="25"/>
        <v/>
      </c>
      <c r="CJ49" s="1616" t="str">
        <f t="shared" si="26"/>
        <v/>
      </c>
      <c r="CZ49" s="1595" t="str">
        <f t="shared" si="28"/>
        <v/>
      </c>
      <c r="DA49" s="1595" t="str">
        <f t="shared" si="29"/>
        <v/>
      </c>
    </row>
    <row r="50" spans="1:105" ht="14.25" hidden="1" customHeight="1">
      <c r="A50" s="1590"/>
      <c r="B50" s="1590"/>
      <c r="C50" s="1590"/>
      <c r="D50" s="1608">
        <f>YEAR(J30+1)</f>
        <v>2025</v>
      </c>
      <c r="E50" s="1608">
        <f>MONTH(J30+1)</f>
        <v>7</v>
      </c>
      <c r="F50" s="1608">
        <f>DAY(J30+1)</f>
        <v>14</v>
      </c>
      <c r="G50" s="1608"/>
      <c r="H50" s="1608"/>
      <c r="I50" s="1608"/>
      <c r="J50" s="1608"/>
      <c r="K50" s="1590"/>
      <c r="L50" s="1590"/>
      <c r="M50" s="1590"/>
      <c r="N50" s="1590"/>
      <c r="O50" s="1590"/>
      <c r="P50" s="1613"/>
      <c r="Q50" s="1613" t="str">
        <f t="shared" si="13"/>
        <v/>
      </c>
      <c r="R50" s="1613" t="str">
        <f t="shared" si="14"/>
        <v/>
      </c>
      <c r="S50" s="1590"/>
      <c r="T50" s="1590"/>
      <c r="U50" s="1608">
        <f>YEAR(AA30+1)</f>
        <v>2025</v>
      </c>
      <c r="V50" s="1608">
        <f>MONTH(AA30+1)</f>
        <v>8</v>
      </c>
      <c r="W50" s="1608">
        <f>DAY(AA30+1)</f>
        <v>25</v>
      </c>
      <c r="X50" s="1608"/>
      <c r="Y50" s="1608"/>
      <c r="Z50" s="1608"/>
      <c r="AA50" s="1608"/>
      <c r="AB50" s="1590"/>
      <c r="AC50" s="1590"/>
      <c r="AD50" s="1590"/>
      <c r="AE50" s="1590"/>
      <c r="AF50" s="1590"/>
      <c r="AG50" s="1590"/>
      <c r="AH50" s="1638" t="str">
        <f t="shared" si="16"/>
        <v/>
      </c>
      <c r="AI50" s="1638" t="str">
        <f t="shared" si="17"/>
        <v/>
      </c>
      <c r="AL50" s="1590"/>
      <c r="AM50" s="1608">
        <f>YEAR(AS30+1)</f>
        <v>2025</v>
      </c>
      <c r="AN50" s="1608">
        <f>MONTH(AS30+1)</f>
        <v>10</v>
      </c>
      <c r="AO50" s="1608">
        <f>DAY(AS30+1)</f>
        <v>6</v>
      </c>
      <c r="AP50" s="1608"/>
      <c r="AQ50" s="1608"/>
      <c r="AR50" s="1608"/>
      <c r="AS50" s="1608"/>
      <c r="AT50" s="1590"/>
      <c r="AU50" s="1590"/>
      <c r="AV50" s="1590"/>
      <c r="AW50" s="1590"/>
      <c r="AX50" s="1590"/>
      <c r="AY50" s="1590"/>
      <c r="AZ50" s="1616" t="str">
        <f t="shared" si="19"/>
        <v/>
      </c>
      <c r="BA50" s="1616" t="str">
        <f t="shared" si="20"/>
        <v/>
      </c>
      <c r="BC50" s="1590"/>
      <c r="BD50" s="1608">
        <f>YEAR(BJ30+1)</f>
        <v>2025</v>
      </c>
      <c r="BE50" s="1608">
        <f>MONTH(BJ30+1)</f>
        <v>11</v>
      </c>
      <c r="BF50" s="1608">
        <f>DAY(BJ30+1)</f>
        <v>17</v>
      </c>
      <c r="BG50" s="1608"/>
      <c r="BH50" s="1608"/>
      <c r="BI50" s="1608"/>
      <c r="BJ50" s="1608"/>
      <c r="BK50" s="1590"/>
      <c r="BL50" s="1590"/>
      <c r="BM50" s="1590"/>
      <c r="BN50" s="1590"/>
      <c r="BO50" s="1590"/>
      <c r="BP50" s="1590"/>
      <c r="BQ50" s="1616" t="str">
        <f t="shared" si="22"/>
        <v/>
      </c>
      <c r="BR50" s="1616" t="str">
        <f t="shared" si="23"/>
        <v/>
      </c>
      <c r="BU50" s="1590"/>
      <c r="BV50" s="1608">
        <f>YEAR(CB30+1)</f>
        <v>2025</v>
      </c>
      <c r="BW50" s="1608">
        <f>MONTH(CB30+1)</f>
        <v>12</v>
      </c>
      <c r="BX50" s="1608">
        <f>DAY(CB30+1)</f>
        <v>29</v>
      </c>
      <c r="BY50" s="1608"/>
      <c r="BZ50" s="1608"/>
      <c r="CA50" s="1608"/>
      <c r="CB50" s="1608"/>
      <c r="CC50" s="1590"/>
      <c r="CD50" s="1590"/>
      <c r="CE50" s="1590"/>
      <c r="CF50" s="1590"/>
      <c r="CG50" s="1590"/>
      <c r="CH50" s="1590"/>
      <c r="CI50" s="1616" t="str">
        <f t="shared" si="25"/>
        <v/>
      </c>
      <c r="CJ50" s="1616" t="str">
        <f t="shared" si="26"/>
        <v/>
      </c>
      <c r="CK50" s="1590"/>
      <c r="CL50" s="1590"/>
      <c r="CM50" s="1608">
        <f>YEAR(CS30+1)</f>
        <v>2026</v>
      </c>
      <c r="CN50" s="1608">
        <f>MONTH(CS30+1)</f>
        <v>2</v>
      </c>
      <c r="CO50" s="1608">
        <f>DAY(CS30+1)</f>
        <v>9</v>
      </c>
      <c r="CP50" s="1608"/>
      <c r="CQ50" s="1608"/>
      <c r="CR50" s="1608"/>
      <c r="CS50" s="1608"/>
      <c r="CT50" s="1590"/>
      <c r="CU50" s="1590"/>
      <c r="CZ50" s="1595" t="str">
        <f t="shared" si="28"/>
        <v/>
      </c>
      <c r="DA50" s="1595" t="str">
        <f t="shared" si="29"/>
        <v/>
      </c>
    </row>
    <row r="51" spans="1:105" ht="14.25" hidden="1" customHeight="1">
      <c r="A51" s="1590"/>
      <c r="B51" s="1590"/>
      <c r="C51" s="1590"/>
      <c r="D51" s="1610">
        <f>J30+1</f>
        <v>45852</v>
      </c>
      <c r="E51" s="1610">
        <f>D51+1</f>
        <v>45853</v>
      </c>
      <c r="F51" s="1610">
        <f t="shared" ref="F51:J51" si="79">E51+1</f>
        <v>45854</v>
      </c>
      <c r="G51" s="1610">
        <f t="shared" si="79"/>
        <v>45855</v>
      </c>
      <c r="H51" s="1610">
        <f t="shared" si="79"/>
        <v>45856</v>
      </c>
      <c r="I51" s="1610">
        <f t="shared" si="79"/>
        <v>45857</v>
      </c>
      <c r="J51" s="1610">
        <f t="shared" si="79"/>
        <v>45858</v>
      </c>
      <c r="K51" s="1590"/>
      <c r="L51" s="1590"/>
      <c r="M51" s="1590"/>
      <c r="N51" s="1590"/>
      <c r="O51" s="1590"/>
      <c r="P51" s="1613"/>
      <c r="Q51" s="1613" t="str">
        <f t="shared" si="13"/>
        <v/>
      </c>
      <c r="R51" s="1613" t="str">
        <f t="shared" si="14"/>
        <v/>
      </c>
      <c r="S51" s="1590"/>
      <c r="T51" s="1590"/>
      <c r="U51" s="1610">
        <f>AA30+1</f>
        <v>45894</v>
      </c>
      <c r="V51" s="1610">
        <f t="shared" ref="V51:AA51" si="80">U51+1</f>
        <v>45895</v>
      </c>
      <c r="W51" s="1610">
        <f t="shared" si="80"/>
        <v>45896</v>
      </c>
      <c r="X51" s="1610">
        <f t="shared" si="80"/>
        <v>45897</v>
      </c>
      <c r="Y51" s="1610">
        <f t="shared" si="80"/>
        <v>45898</v>
      </c>
      <c r="Z51" s="1610">
        <f t="shared" si="80"/>
        <v>45899</v>
      </c>
      <c r="AA51" s="1610">
        <f t="shared" si="80"/>
        <v>45900</v>
      </c>
      <c r="AB51" s="1590"/>
      <c r="AC51" s="1590"/>
      <c r="AD51" s="1590"/>
      <c r="AE51" s="1590"/>
      <c r="AF51" s="1590"/>
      <c r="AG51" s="1590"/>
      <c r="AH51" s="1638" t="str">
        <f t="shared" si="16"/>
        <v/>
      </c>
      <c r="AI51" s="1638" t="str">
        <f t="shared" si="17"/>
        <v/>
      </c>
      <c r="AL51" s="1590"/>
      <c r="AM51" s="1610">
        <f>AS30+1</f>
        <v>45936</v>
      </c>
      <c r="AN51" s="1610">
        <f t="shared" ref="AN51:AS51" si="81">AM51+1</f>
        <v>45937</v>
      </c>
      <c r="AO51" s="1610">
        <f t="shared" si="81"/>
        <v>45938</v>
      </c>
      <c r="AP51" s="1610">
        <f t="shared" si="81"/>
        <v>45939</v>
      </c>
      <c r="AQ51" s="1610">
        <f t="shared" si="81"/>
        <v>45940</v>
      </c>
      <c r="AR51" s="1610">
        <f t="shared" si="81"/>
        <v>45941</v>
      </c>
      <c r="AS51" s="1610">
        <f t="shared" si="81"/>
        <v>45942</v>
      </c>
      <c r="AT51" s="1590"/>
      <c r="AU51" s="1590"/>
      <c r="AV51" s="1590"/>
      <c r="AW51" s="1590"/>
      <c r="AX51" s="1590"/>
      <c r="AY51" s="1590"/>
      <c r="AZ51" s="1616" t="str">
        <f t="shared" si="19"/>
        <v/>
      </c>
      <c r="BA51" s="1616" t="str">
        <f t="shared" si="20"/>
        <v/>
      </c>
      <c r="BC51" s="1590"/>
      <c r="BD51" s="1610">
        <f>BJ30+1</f>
        <v>45978</v>
      </c>
      <c r="BE51" s="1610">
        <f t="shared" ref="BE51:BJ51" si="82">BD51+1</f>
        <v>45979</v>
      </c>
      <c r="BF51" s="1610">
        <f t="shared" si="82"/>
        <v>45980</v>
      </c>
      <c r="BG51" s="1610">
        <f t="shared" si="82"/>
        <v>45981</v>
      </c>
      <c r="BH51" s="1610">
        <f t="shared" si="82"/>
        <v>45982</v>
      </c>
      <c r="BI51" s="1610">
        <f t="shared" si="82"/>
        <v>45983</v>
      </c>
      <c r="BJ51" s="1610">
        <f t="shared" si="82"/>
        <v>45984</v>
      </c>
      <c r="BK51" s="1590"/>
      <c r="BL51" s="1590"/>
      <c r="BM51" s="1590"/>
      <c r="BN51" s="1590"/>
      <c r="BO51" s="1590"/>
      <c r="BP51" s="1590"/>
      <c r="BQ51" s="1616" t="str">
        <f t="shared" si="22"/>
        <v/>
      </c>
      <c r="BR51" s="1616" t="str">
        <f t="shared" si="23"/>
        <v/>
      </c>
      <c r="BU51" s="1590"/>
      <c r="BV51" s="1610">
        <f>CB30+1</f>
        <v>46020</v>
      </c>
      <c r="BW51" s="1610">
        <f t="shared" ref="BW51:CB51" si="83">BV51+1</f>
        <v>46021</v>
      </c>
      <c r="BX51" s="1610">
        <f t="shared" si="83"/>
        <v>46022</v>
      </c>
      <c r="BY51" s="1610">
        <f t="shared" si="83"/>
        <v>46023</v>
      </c>
      <c r="BZ51" s="1610">
        <f t="shared" si="83"/>
        <v>46024</v>
      </c>
      <c r="CA51" s="1610">
        <f t="shared" si="83"/>
        <v>46025</v>
      </c>
      <c r="CB51" s="1610">
        <f t="shared" si="83"/>
        <v>46026</v>
      </c>
      <c r="CC51" s="1590"/>
      <c r="CD51" s="1590"/>
      <c r="CE51" s="1590"/>
      <c r="CF51" s="1590"/>
      <c r="CG51" s="1590"/>
      <c r="CH51" s="1590"/>
      <c r="CI51" s="1616" t="str">
        <f t="shared" si="25"/>
        <v/>
      </c>
      <c r="CJ51" s="1616" t="str">
        <f t="shared" si="26"/>
        <v/>
      </c>
      <c r="CK51" s="1590"/>
      <c r="CL51" s="1590"/>
      <c r="CM51" s="1610">
        <f>CS30+1</f>
        <v>46062</v>
      </c>
      <c r="CN51" s="1610">
        <f t="shared" ref="CN51:CS51" si="84">CM51+1</f>
        <v>46063</v>
      </c>
      <c r="CO51" s="1610">
        <f t="shared" si="84"/>
        <v>46064</v>
      </c>
      <c r="CP51" s="1610">
        <f t="shared" si="84"/>
        <v>46065</v>
      </c>
      <c r="CQ51" s="1610">
        <f t="shared" si="84"/>
        <v>46066</v>
      </c>
      <c r="CR51" s="1610">
        <f t="shared" si="84"/>
        <v>46067</v>
      </c>
      <c r="CS51" s="1610">
        <f t="shared" si="84"/>
        <v>46068</v>
      </c>
      <c r="CT51" s="1590"/>
      <c r="CU51" s="1590"/>
      <c r="CZ51" s="1595" t="str">
        <f t="shared" si="28"/>
        <v/>
      </c>
      <c r="DA51" s="1595" t="str">
        <f t="shared" si="29"/>
        <v/>
      </c>
    </row>
    <row r="52" spans="1:105" ht="14.25" customHeight="1">
      <c r="A52" s="1590"/>
      <c r="B52" s="1590"/>
      <c r="C52" s="1611" t="s">
        <v>1940</v>
      </c>
      <c r="D52" s="1614">
        <f>DATE($D50,$E50,1)</f>
        <v>45839</v>
      </c>
      <c r="E52" s="1615"/>
      <c r="F52" s="1615"/>
      <c r="G52" s="1615"/>
      <c r="H52" s="1615"/>
      <c r="I52" s="1615"/>
      <c r="J52" s="1615"/>
      <c r="K52" s="3697" t="s">
        <v>835</v>
      </c>
      <c r="L52" s="3702" t="s">
        <v>2307</v>
      </c>
      <c r="M52" s="3704" t="s">
        <v>2308</v>
      </c>
      <c r="N52" s="3704" t="s">
        <v>829</v>
      </c>
      <c r="O52" s="3695" t="s">
        <v>2309</v>
      </c>
      <c r="P52" s="1613"/>
      <c r="Q52" s="1613">
        <f t="shared" si="13"/>
        <v>0</v>
      </c>
      <c r="R52" s="1613">
        <f t="shared" si="14"/>
        <v>0</v>
      </c>
      <c r="S52" s="1590"/>
      <c r="T52" s="1611" t="s">
        <v>1940</v>
      </c>
      <c r="U52" s="1614">
        <f>DATE($U50,$V50,1)</f>
        <v>45870</v>
      </c>
      <c r="V52" s="1615"/>
      <c r="W52" s="1615"/>
      <c r="X52" s="1615"/>
      <c r="Y52" s="1615"/>
      <c r="Z52" s="1615"/>
      <c r="AA52" s="1615"/>
      <c r="AB52" s="3697" t="s">
        <v>835</v>
      </c>
      <c r="AC52" s="3702" t="s">
        <v>2307</v>
      </c>
      <c r="AD52" s="3704" t="s">
        <v>2308</v>
      </c>
      <c r="AE52" s="3704" t="s">
        <v>829</v>
      </c>
      <c r="AF52" s="3695" t="s">
        <v>2309</v>
      </c>
      <c r="AG52" s="1613"/>
      <c r="AH52" s="1638">
        <f t="shared" si="16"/>
        <v>0</v>
      </c>
      <c r="AI52" s="1638">
        <f t="shared" si="17"/>
        <v>0</v>
      </c>
      <c r="AL52" s="1611" t="s">
        <v>1940</v>
      </c>
      <c r="AM52" s="1614">
        <f>DATE($AM50,$AN50,1)</f>
        <v>45931</v>
      </c>
      <c r="AN52" s="1615"/>
      <c r="AO52" s="1615"/>
      <c r="AP52" s="1615"/>
      <c r="AQ52" s="1615"/>
      <c r="AR52" s="1615"/>
      <c r="AS52" s="1615"/>
      <c r="AT52" s="3697" t="s">
        <v>835</v>
      </c>
      <c r="AU52" s="3702" t="s">
        <v>2307</v>
      </c>
      <c r="AV52" s="3704" t="s">
        <v>2308</v>
      </c>
      <c r="AW52" s="3704" t="s">
        <v>829</v>
      </c>
      <c r="AX52" s="3695" t="s">
        <v>2309</v>
      </c>
      <c r="AY52" s="1613"/>
      <c r="AZ52" s="1616">
        <f t="shared" si="19"/>
        <v>0</v>
      </c>
      <c r="BA52" s="1616">
        <f t="shared" si="20"/>
        <v>0</v>
      </c>
      <c r="BC52" s="1611" t="s">
        <v>1940</v>
      </c>
      <c r="BD52" s="1614">
        <f>DATE($BD50,$BE50,1)</f>
        <v>45962</v>
      </c>
      <c r="BE52" s="1615"/>
      <c r="BF52" s="1615"/>
      <c r="BG52" s="1615"/>
      <c r="BH52" s="1615"/>
      <c r="BI52" s="1615"/>
      <c r="BJ52" s="1615"/>
      <c r="BK52" s="3697" t="s">
        <v>835</v>
      </c>
      <c r="BL52" s="3702" t="s">
        <v>2307</v>
      </c>
      <c r="BM52" s="3704" t="s">
        <v>2308</v>
      </c>
      <c r="BN52" s="3704" t="s">
        <v>829</v>
      </c>
      <c r="BO52" s="3695" t="s">
        <v>2309</v>
      </c>
      <c r="BP52" s="1613"/>
      <c r="BQ52" s="1616">
        <f t="shared" si="22"/>
        <v>0</v>
      </c>
      <c r="BR52" s="1616">
        <f t="shared" si="23"/>
        <v>0</v>
      </c>
      <c r="BU52" s="1611" t="s">
        <v>1940</v>
      </c>
      <c r="BV52" s="1614">
        <f>DATE($BV50,$BW50,1)</f>
        <v>45992</v>
      </c>
      <c r="BW52" s="1615"/>
      <c r="BX52" s="1615"/>
      <c r="BY52" s="1615"/>
      <c r="BZ52" s="1615"/>
      <c r="CA52" s="1615"/>
      <c r="CB52" s="1615"/>
      <c r="CC52" s="3697" t="s">
        <v>835</v>
      </c>
      <c r="CD52" s="3702" t="s">
        <v>2307</v>
      </c>
      <c r="CE52" s="3704" t="s">
        <v>2308</v>
      </c>
      <c r="CF52" s="3704" t="s">
        <v>829</v>
      </c>
      <c r="CG52" s="3695" t="s">
        <v>2309</v>
      </c>
      <c r="CH52" s="1613"/>
      <c r="CI52" s="1616">
        <f t="shared" si="25"/>
        <v>0</v>
      </c>
      <c r="CJ52" s="1616">
        <f t="shared" si="26"/>
        <v>0</v>
      </c>
      <c r="CK52" s="1617"/>
      <c r="CL52" s="1611" t="s">
        <v>1940</v>
      </c>
      <c r="CM52" s="1614">
        <f>DATE($CM50,$CN50,1)</f>
        <v>46054</v>
      </c>
      <c r="CN52" s="1615"/>
      <c r="CO52" s="1615"/>
      <c r="CP52" s="1615"/>
      <c r="CQ52" s="1615"/>
      <c r="CR52" s="1615"/>
      <c r="CS52" s="1615"/>
      <c r="CT52" s="3697" t="s">
        <v>835</v>
      </c>
      <c r="CU52" s="3702" t="s">
        <v>2307</v>
      </c>
      <c r="CV52" s="3704" t="s">
        <v>2308</v>
      </c>
      <c r="CW52" s="3704" t="s">
        <v>829</v>
      </c>
      <c r="CX52" s="3695" t="s">
        <v>2309</v>
      </c>
      <c r="CY52" s="1613"/>
      <c r="CZ52" s="1595">
        <f t="shared" si="28"/>
        <v>0</v>
      </c>
      <c r="DA52" s="1595">
        <f t="shared" si="29"/>
        <v>0</v>
      </c>
    </row>
    <row r="53" spans="1:105" ht="14.25" customHeight="1">
      <c r="A53" s="1590"/>
      <c r="B53" s="1590"/>
      <c r="C53" s="1618" t="s">
        <v>2310</v>
      </c>
      <c r="D53" s="1619" t="str">
        <f>IF(J30&lt;$H$5,J32+1,"")</f>
        <v/>
      </c>
      <c r="E53" s="1620" t="str">
        <f t="shared" ref="E53:J53" si="85">IF(D51&lt;$H$5,D53+1,"")</f>
        <v/>
      </c>
      <c r="F53" s="1620" t="str">
        <f t="shared" si="85"/>
        <v/>
      </c>
      <c r="G53" s="1620" t="str">
        <f t="shared" si="85"/>
        <v/>
      </c>
      <c r="H53" s="1620" t="str">
        <f t="shared" si="85"/>
        <v/>
      </c>
      <c r="I53" s="1620" t="str">
        <f t="shared" si="85"/>
        <v/>
      </c>
      <c r="J53" s="1620" t="str">
        <f t="shared" si="85"/>
        <v/>
      </c>
      <c r="K53" s="3698"/>
      <c r="L53" s="3703"/>
      <c r="M53" s="3705"/>
      <c r="N53" s="3705"/>
      <c r="O53" s="3696"/>
      <c r="P53" s="1659">
        <f>COUNT(D53:J53)</f>
        <v>0</v>
      </c>
      <c r="Q53" s="1613">
        <f t="shared" si="13"/>
        <v>0</v>
      </c>
      <c r="R53" s="1613">
        <f t="shared" si="14"/>
        <v>0</v>
      </c>
      <c r="S53" s="1590"/>
      <c r="T53" s="1618" t="s">
        <v>2310</v>
      </c>
      <c r="U53" s="1619" t="str">
        <f>IF(AA30&lt;$H$5,AA32+1,"")</f>
        <v/>
      </c>
      <c r="V53" s="1620" t="str">
        <f t="shared" ref="V53:AA53" si="86">IF(U51&lt;$H$5,U53+1,"")</f>
        <v/>
      </c>
      <c r="W53" s="1620" t="str">
        <f t="shared" si="86"/>
        <v/>
      </c>
      <c r="X53" s="1620" t="str">
        <f t="shared" si="86"/>
        <v/>
      </c>
      <c r="Y53" s="1620" t="str">
        <f t="shared" si="86"/>
        <v/>
      </c>
      <c r="Z53" s="1620" t="str">
        <f t="shared" si="86"/>
        <v/>
      </c>
      <c r="AA53" s="1620" t="str">
        <f t="shared" si="86"/>
        <v/>
      </c>
      <c r="AB53" s="3698"/>
      <c r="AC53" s="3703"/>
      <c r="AD53" s="3705"/>
      <c r="AE53" s="3705"/>
      <c r="AF53" s="3696"/>
      <c r="AG53" s="1623">
        <f>COUNT(U53:AA53)</f>
        <v>0</v>
      </c>
      <c r="AH53" s="1638">
        <f t="shared" si="16"/>
        <v>0</v>
      </c>
      <c r="AI53" s="1638">
        <f t="shared" si="17"/>
        <v>0</v>
      </c>
      <c r="AL53" s="1618" t="s">
        <v>2310</v>
      </c>
      <c r="AM53" s="1619" t="str">
        <f>IF(AS30&lt;$H$5,AS32+1,"")</f>
        <v/>
      </c>
      <c r="AN53" s="1620" t="str">
        <f t="shared" ref="AN53:AS53" si="87">IF(AM51&lt;$H$5,AM53+1,"")</f>
        <v/>
      </c>
      <c r="AO53" s="1620" t="str">
        <f t="shared" si="87"/>
        <v/>
      </c>
      <c r="AP53" s="1620" t="str">
        <f t="shared" si="87"/>
        <v/>
      </c>
      <c r="AQ53" s="1620" t="str">
        <f t="shared" si="87"/>
        <v/>
      </c>
      <c r="AR53" s="1620" t="str">
        <f t="shared" si="87"/>
        <v/>
      </c>
      <c r="AS53" s="1620" t="str">
        <f t="shared" si="87"/>
        <v/>
      </c>
      <c r="AT53" s="3698"/>
      <c r="AU53" s="3703"/>
      <c r="AV53" s="3705"/>
      <c r="AW53" s="3705"/>
      <c r="AX53" s="3696"/>
      <c r="AY53" s="1623">
        <f t="shared" ref="AY53" si="88">COUNT(AM53:AS53)</f>
        <v>0</v>
      </c>
      <c r="AZ53" s="1616">
        <f t="shared" si="19"/>
        <v>0</v>
      </c>
      <c r="BA53" s="1616">
        <f t="shared" si="20"/>
        <v>0</v>
      </c>
      <c r="BC53" s="1618" t="s">
        <v>2310</v>
      </c>
      <c r="BD53" s="1619" t="str">
        <f>IF(BJ30&lt;$H$5,BJ32+1,"")</f>
        <v/>
      </c>
      <c r="BE53" s="1620" t="str">
        <f t="shared" ref="BE53:BJ53" si="89">IF(BD51&lt;$H$5,BD53+1,"")</f>
        <v/>
      </c>
      <c r="BF53" s="1620" t="str">
        <f t="shared" si="89"/>
        <v/>
      </c>
      <c r="BG53" s="1620" t="str">
        <f t="shared" si="89"/>
        <v/>
      </c>
      <c r="BH53" s="1620" t="str">
        <f t="shared" si="89"/>
        <v/>
      </c>
      <c r="BI53" s="1620" t="str">
        <f t="shared" si="89"/>
        <v/>
      </c>
      <c r="BJ53" s="1620" t="str">
        <f t="shared" si="89"/>
        <v/>
      </c>
      <c r="BK53" s="3698"/>
      <c r="BL53" s="3703"/>
      <c r="BM53" s="3705"/>
      <c r="BN53" s="3705"/>
      <c r="BO53" s="3696"/>
      <c r="BP53" s="1623">
        <f>COUNT(BD53:BJ53)</f>
        <v>0</v>
      </c>
      <c r="BQ53" s="1616">
        <f t="shared" si="22"/>
        <v>0</v>
      </c>
      <c r="BR53" s="1616">
        <f t="shared" si="23"/>
        <v>0</v>
      </c>
      <c r="BU53" s="1618" t="s">
        <v>2310</v>
      </c>
      <c r="BV53" s="1619" t="str">
        <f>IF(CB30&lt;$H$5,CB32+1,"")</f>
        <v/>
      </c>
      <c r="BW53" s="1620" t="str">
        <f t="shared" ref="BW53:CB53" si="90">IF(BV51&lt;$H$5,BV53+1,"")</f>
        <v/>
      </c>
      <c r="BX53" s="1620" t="str">
        <f t="shared" si="90"/>
        <v/>
      </c>
      <c r="BY53" s="1620" t="str">
        <f t="shared" si="90"/>
        <v/>
      </c>
      <c r="BZ53" s="1620" t="str">
        <f t="shared" si="90"/>
        <v/>
      </c>
      <c r="CA53" s="1620" t="str">
        <f t="shared" si="90"/>
        <v/>
      </c>
      <c r="CB53" s="1620" t="str">
        <f t="shared" si="90"/>
        <v/>
      </c>
      <c r="CC53" s="3698"/>
      <c r="CD53" s="3703"/>
      <c r="CE53" s="3705"/>
      <c r="CF53" s="3705"/>
      <c r="CG53" s="3696"/>
      <c r="CH53" s="1623">
        <f t="shared" ref="CH53" si="91">COUNT(BV53:CB53)</f>
        <v>0</v>
      </c>
      <c r="CI53" s="1616">
        <f t="shared" si="25"/>
        <v>0</v>
      </c>
      <c r="CJ53" s="1616">
        <f t="shared" si="26"/>
        <v>0</v>
      </c>
      <c r="CK53" s="1624"/>
      <c r="CL53" s="1618" t="s">
        <v>2310</v>
      </c>
      <c r="CM53" s="1619" t="str">
        <f>IF(CS30&lt;$H$5,CS32+1,"")</f>
        <v/>
      </c>
      <c r="CN53" s="1620" t="str">
        <f t="shared" ref="CN53:CS53" si="92">IF(CM51&lt;$H$5,CM53+1,"")</f>
        <v/>
      </c>
      <c r="CO53" s="1620" t="str">
        <f t="shared" si="92"/>
        <v/>
      </c>
      <c r="CP53" s="1620" t="str">
        <f t="shared" si="92"/>
        <v/>
      </c>
      <c r="CQ53" s="1620" t="str">
        <f t="shared" si="92"/>
        <v/>
      </c>
      <c r="CR53" s="1620" t="str">
        <f t="shared" si="92"/>
        <v/>
      </c>
      <c r="CS53" s="1620" t="str">
        <f t="shared" si="92"/>
        <v/>
      </c>
      <c r="CT53" s="3698"/>
      <c r="CU53" s="3703"/>
      <c r="CV53" s="3705"/>
      <c r="CW53" s="3705"/>
      <c r="CX53" s="3696"/>
      <c r="CY53" s="1623">
        <f t="shared" ref="CY53" si="93">COUNT(CM53:CS53)</f>
        <v>0</v>
      </c>
      <c r="CZ53" s="1595">
        <f t="shared" si="28"/>
        <v>0</v>
      </c>
      <c r="DA53" s="1595">
        <f t="shared" si="29"/>
        <v>0</v>
      </c>
    </row>
    <row r="54" spans="1:105" ht="14.25" customHeight="1">
      <c r="A54" s="1590"/>
      <c r="B54" s="1590"/>
      <c r="C54" s="1618" t="s">
        <v>820</v>
      </c>
      <c r="D54" s="1626" t="str">
        <f>IF(D53="","","月")</f>
        <v/>
      </c>
      <c r="E54" s="1626" t="str">
        <f>IF(E53="","","火")</f>
        <v/>
      </c>
      <c r="F54" s="1626" t="str">
        <f>IF(F53="","","水")</f>
        <v/>
      </c>
      <c r="G54" s="1626" t="str">
        <f>IF(G53="","","木")</f>
        <v/>
      </c>
      <c r="H54" s="1626" t="str">
        <f>IF(H53="","","金")</f>
        <v/>
      </c>
      <c r="I54" s="1626" t="str">
        <f>IF(I53="","","土")</f>
        <v/>
      </c>
      <c r="J54" s="1626" t="str">
        <f>IF(J53="","","日")</f>
        <v/>
      </c>
      <c r="K54" s="3698"/>
      <c r="L54" s="3703"/>
      <c r="M54" s="3705"/>
      <c r="N54" s="3705"/>
      <c r="O54" s="3696"/>
      <c r="P54" s="1613"/>
      <c r="Q54" s="1613">
        <f t="shared" si="13"/>
        <v>0</v>
      </c>
      <c r="R54" s="1613">
        <f t="shared" si="14"/>
        <v>0</v>
      </c>
      <c r="S54" s="1590"/>
      <c r="T54" s="1618" t="s">
        <v>820</v>
      </c>
      <c r="U54" s="1626" t="str">
        <f>IF(U53="","","月")</f>
        <v/>
      </c>
      <c r="V54" s="1626" t="str">
        <f>IF(V53="","","火")</f>
        <v/>
      </c>
      <c r="W54" s="1626" t="str">
        <f>IF(W53="","","水")</f>
        <v/>
      </c>
      <c r="X54" s="1626" t="str">
        <f>IF(X53="","","木")</f>
        <v/>
      </c>
      <c r="Y54" s="1626" t="str">
        <f>IF(Y53="","","金")</f>
        <v/>
      </c>
      <c r="Z54" s="1626" t="str">
        <f>IF(Z53="","","土")</f>
        <v/>
      </c>
      <c r="AA54" s="1626" t="str">
        <f>IF(AA53="","","日")</f>
        <v/>
      </c>
      <c r="AB54" s="3698"/>
      <c r="AC54" s="3703"/>
      <c r="AD54" s="3705"/>
      <c r="AE54" s="3705"/>
      <c r="AF54" s="3696"/>
      <c r="AG54" s="1624"/>
      <c r="AH54" s="1638">
        <f t="shared" si="16"/>
        <v>0</v>
      </c>
      <c r="AI54" s="1638">
        <f t="shared" si="17"/>
        <v>0</v>
      </c>
      <c r="AL54" s="1618" t="s">
        <v>820</v>
      </c>
      <c r="AM54" s="1626" t="str">
        <f>IF(AM53="","","月")</f>
        <v/>
      </c>
      <c r="AN54" s="1626" t="str">
        <f>IF(AN53="","","火")</f>
        <v/>
      </c>
      <c r="AO54" s="1626" t="str">
        <f>IF(AO53="","","水")</f>
        <v/>
      </c>
      <c r="AP54" s="1626" t="str">
        <f>IF(AP53="","","木")</f>
        <v/>
      </c>
      <c r="AQ54" s="1626" t="str">
        <f>IF(AQ53="","","金")</f>
        <v/>
      </c>
      <c r="AR54" s="1626" t="str">
        <f>IF(AR53="","","土")</f>
        <v/>
      </c>
      <c r="AS54" s="1626" t="str">
        <f>IF(AS53="","","日")</f>
        <v/>
      </c>
      <c r="AT54" s="3698"/>
      <c r="AU54" s="3703"/>
      <c r="AV54" s="3705"/>
      <c r="AW54" s="3705"/>
      <c r="AX54" s="3696"/>
      <c r="AY54" s="1624"/>
      <c r="AZ54" s="1616">
        <f t="shared" si="19"/>
        <v>0</v>
      </c>
      <c r="BA54" s="1616">
        <f t="shared" si="20"/>
        <v>0</v>
      </c>
      <c r="BC54" s="1618" t="s">
        <v>820</v>
      </c>
      <c r="BD54" s="1626" t="str">
        <f>IF(BD53="","","月")</f>
        <v/>
      </c>
      <c r="BE54" s="1626" t="str">
        <f>IF(BE53="","","火")</f>
        <v/>
      </c>
      <c r="BF54" s="1626" t="str">
        <f>IF(BF53="","","水")</f>
        <v/>
      </c>
      <c r="BG54" s="1626" t="str">
        <f>IF(BG53="","","木")</f>
        <v/>
      </c>
      <c r="BH54" s="1626" t="str">
        <f>IF(BH53="","","金")</f>
        <v/>
      </c>
      <c r="BI54" s="1626" t="str">
        <f>IF(BI53="","","土")</f>
        <v/>
      </c>
      <c r="BJ54" s="1626" t="str">
        <f>IF(BJ53="","","日")</f>
        <v/>
      </c>
      <c r="BK54" s="3698"/>
      <c r="BL54" s="3703"/>
      <c r="BM54" s="3705"/>
      <c r="BN54" s="3705"/>
      <c r="BO54" s="3696"/>
      <c r="BP54" s="1624"/>
      <c r="BQ54" s="1616">
        <f t="shared" si="22"/>
        <v>0</v>
      </c>
      <c r="BR54" s="1616">
        <f t="shared" si="23"/>
        <v>0</v>
      </c>
      <c r="BU54" s="1618" t="s">
        <v>820</v>
      </c>
      <c r="BV54" s="1626" t="str">
        <f>IF(BV53="","","月")</f>
        <v/>
      </c>
      <c r="BW54" s="1626" t="str">
        <f>IF(BW53="","","火")</f>
        <v/>
      </c>
      <c r="BX54" s="1626" t="str">
        <f>IF(BX53="","","水")</f>
        <v/>
      </c>
      <c r="BY54" s="1626" t="str">
        <f>IF(BY53="","","木")</f>
        <v/>
      </c>
      <c r="BZ54" s="1626" t="str">
        <f>IF(BZ53="","","金")</f>
        <v/>
      </c>
      <c r="CA54" s="1626" t="str">
        <f>IF(CA53="","","土")</f>
        <v/>
      </c>
      <c r="CB54" s="1626" t="str">
        <f>IF(CB53="","","日")</f>
        <v/>
      </c>
      <c r="CC54" s="3698"/>
      <c r="CD54" s="3703"/>
      <c r="CE54" s="3705"/>
      <c r="CF54" s="3705"/>
      <c r="CG54" s="3696"/>
      <c r="CH54" s="1624"/>
      <c r="CI54" s="1616">
        <f t="shared" si="25"/>
        <v>0</v>
      </c>
      <c r="CJ54" s="1616">
        <f t="shared" si="26"/>
        <v>0</v>
      </c>
      <c r="CK54" s="1624"/>
      <c r="CL54" s="1618" t="s">
        <v>820</v>
      </c>
      <c r="CM54" s="1626" t="str">
        <f>IF(CM53="","","月")</f>
        <v/>
      </c>
      <c r="CN54" s="1626" t="str">
        <f>IF(CN53="","","火")</f>
        <v/>
      </c>
      <c r="CO54" s="1626" t="str">
        <f>IF(CO53="","","水")</f>
        <v/>
      </c>
      <c r="CP54" s="1626" t="str">
        <f>IF(CP53="","","木")</f>
        <v/>
      </c>
      <c r="CQ54" s="1626" t="str">
        <f>IF(CQ53="","","金")</f>
        <v/>
      </c>
      <c r="CR54" s="1626" t="str">
        <f>IF(CR53="","","土")</f>
        <v/>
      </c>
      <c r="CS54" s="1626" t="str">
        <f>IF(CS53="","","日")</f>
        <v/>
      </c>
      <c r="CT54" s="3698"/>
      <c r="CU54" s="3703"/>
      <c r="CV54" s="3705"/>
      <c r="CW54" s="3705"/>
      <c r="CX54" s="3696"/>
      <c r="CY54" s="1624"/>
      <c r="CZ54" s="1595">
        <f t="shared" si="28"/>
        <v>0</v>
      </c>
      <c r="DA54" s="1595">
        <f t="shared" si="29"/>
        <v>0</v>
      </c>
    </row>
    <row r="55" spans="1:105" ht="14.25" customHeight="1">
      <c r="A55" s="1590"/>
      <c r="B55" s="1590"/>
      <c r="C55" s="3709" t="s">
        <v>831</v>
      </c>
      <c r="D55" s="3711"/>
      <c r="E55" s="3713"/>
      <c r="F55" s="3713"/>
      <c r="G55" s="3713"/>
      <c r="H55" s="3713"/>
      <c r="I55" s="3713"/>
      <c r="J55" s="3715"/>
      <c r="K55" s="3717"/>
      <c r="L55" s="3718"/>
      <c r="M55" s="3718"/>
      <c r="N55" s="3719"/>
      <c r="O55" s="3723" t="e">
        <f>ROUND(AVERAGE(N57:N68),3)</f>
        <v>#DIV/0!</v>
      </c>
      <c r="P55" s="1613"/>
      <c r="Q55" s="1613">
        <f t="shared" si="13"/>
        <v>0</v>
      </c>
      <c r="R55" s="1613">
        <f t="shared" si="14"/>
        <v>0</v>
      </c>
      <c r="S55" s="1590"/>
      <c r="T55" s="3709" t="s">
        <v>831</v>
      </c>
      <c r="U55" s="3711"/>
      <c r="V55" s="3713"/>
      <c r="W55" s="3713"/>
      <c r="X55" s="3713"/>
      <c r="Y55" s="3713"/>
      <c r="Z55" s="3713"/>
      <c r="AA55" s="3715"/>
      <c r="AB55" s="3717"/>
      <c r="AC55" s="3718"/>
      <c r="AD55" s="3718"/>
      <c r="AE55" s="3719"/>
      <c r="AF55" s="3723" t="e">
        <f>ROUND(AVERAGE(AE57:AE68),3)</f>
        <v>#DIV/0!</v>
      </c>
      <c r="AG55" s="1624"/>
      <c r="AH55" s="1638">
        <f t="shared" si="16"/>
        <v>0</v>
      </c>
      <c r="AI55" s="1638">
        <f t="shared" si="17"/>
        <v>0</v>
      </c>
      <c r="AL55" s="3709" t="s">
        <v>831</v>
      </c>
      <c r="AM55" s="3711"/>
      <c r="AN55" s="3713"/>
      <c r="AO55" s="3713"/>
      <c r="AP55" s="3713"/>
      <c r="AQ55" s="3713"/>
      <c r="AR55" s="3713"/>
      <c r="AS55" s="3715"/>
      <c r="AT55" s="3717"/>
      <c r="AU55" s="3718"/>
      <c r="AV55" s="3718"/>
      <c r="AW55" s="3719"/>
      <c r="AX55" s="3723" t="e">
        <f>ROUND(AVERAGE(AW57:AW68),3)</f>
        <v>#DIV/0!</v>
      </c>
      <c r="AY55" s="1624"/>
      <c r="AZ55" s="1616">
        <f t="shared" si="19"/>
        <v>0</v>
      </c>
      <c r="BA55" s="1616">
        <f t="shared" si="20"/>
        <v>0</v>
      </c>
      <c r="BC55" s="3709" t="s">
        <v>831</v>
      </c>
      <c r="BD55" s="3711"/>
      <c r="BE55" s="3713"/>
      <c r="BF55" s="3713"/>
      <c r="BG55" s="3713"/>
      <c r="BH55" s="3713"/>
      <c r="BI55" s="3713"/>
      <c r="BJ55" s="3715"/>
      <c r="BK55" s="3717"/>
      <c r="BL55" s="3718"/>
      <c r="BM55" s="3718"/>
      <c r="BN55" s="3719"/>
      <c r="BO55" s="3723" t="e">
        <f>ROUND(AVERAGE(BN57:BN68),3)</f>
        <v>#DIV/0!</v>
      </c>
      <c r="BP55" s="1624"/>
      <c r="BQ55" s="1616">
        <f t="shared" si="22"/>
        <v>0</v>
      </c>
      <c r="BR55" s="1616">
        <f t="shared" si="23"/>
        <v>0</v>
      </c>
      <c r="BU55" s="3709" t="s">
        <v>831</v>
      </c>
      <c r="BV55" s="3711"/>
      <c r="BW55" s="3713"/>
      <c r="BX55" s="3713"/>
      <c r="BY55" s="3713"/>
      <c r="BZ55" s="3713"/>
      <c r="CA55" s="3713"/>
      <c r="CB55" s="3715"/>
      <c r="CC55" s="3717"/>
      <c r="CD55" s="3718"/>
      <c r="CE55" s="3718"/>
      <c r="CF55" s="3719"/>
      <c r="CG55" s="3723" t="e">
        <f>ROUND(AVERAGE(CF57:CF68),3)</f>
        <v>#DIV/0!</v>
      </c>
      <c r="CH55" s="1624"/>
      <c r="CI55" s="1616">
        <f t="shared" si="25"/>
        <v>0</v>
      </c>
      <c r="CJ55" s="1616">
        <f t="shared" si="26"/>
        <v>0</v>
      </c>
      <c r="CK55" s="1624"/>
      <c r="CL55" s="3709" t="s">
        <v>831</v>
      </c>
      <c r="CM55" s="3711"/>
      <c r="CN55" s="3713"/>
      <c r="CO55" s="3713"/>
      <c r="CP55" s="3713"/>
      <c r="CQ55" s="3713"/>
      <c r="CR55" s="3713"/>
      <c r="CS55" s="3715"/>
      <c r="CT55" s="3717"/>
      <c r="CU55" s="3718"/>
      <c r="CV55" s="3718"/>
      <c r="CW55" s="3719"/>
      <c r="CX55" s="3723" t="e">
        <f>ROUND(AVERAGE(CW57:CW68),3)</f>
        <v>#DIV/0!</v>
      </c>
      <c r="CY55" s="1624"/>
      <c r="CZ55" s="1595">
        <f t="shared" si="28"/>
        <v>0</v>
      </c>
      <c r="DA55" s="1595">
        <f t="shared" si="29"/>
        <v>0</v>
      </c>
    </row>
    <row r="56" spans="1:105" ht="14.25" customHeight="1">
      <c r="A56" s="1590"/>
      <c r="B56" s="1590"/>
      <c r="C56" s="3710"/>
      <c r="D56" s="3712"/>
      <c r="E56" s="3714"/>
      <c r="F56" s="3714"/>
      <c r="G56" s="3714"/>
      <c r="H56" s="3714"/>
      <c r="I56" s="3714"/>
      <c r="J56" s="3716"/>
      <c r="K56" s="3720"/>
      <c r="L56" s="3721"/>
      <c r="M56" s="3721"/>
      <c r="N56" s="3722"/>
      <c r="O56" s="3724"/>
      <c r="P56" s="1613"/>
      <c r="Q56" s="1613" t="str">
        <f t="shared" si="13"/>
        <v/>
      </c>
      <c r="R56" s="1613" t="str">
        <f t="shared" si="14"/>
        <v/>
      </c>
      <c r="S56" s="1590"/>
      <c r="T56" s="3710"/>
      <c r="U56" s="3712"/>
      <c r="V56" s="3714"/>
      <c r="W56" s="3714"/>
      <c r="X56" s="3714"/>
      <c r="Y56" s="3714"/>
      <c r="Z56" s="3714"/>
      <c r="AA56" s="3716"/>
      <c r="AB56" s="3720"/>
      <c r="AC56" s="3721"/>
      <c r="AD56" s="3721"/>
      <c r="AE56" s="3722"/>
      <c r="AF56" s="3724"/>
      <c r="AG56" s="1624"/>
      <c r="AH56" s="1638" t="str">
        <f t="shared" si="16"/>
        <v/>
      </c>
      <c r="AI56" s="1638" t="str">
        <f t="shared" si="17"/>
        <v/>
      </c>
      <c r="AL56" s="3710"/>
      <c r="AM56" s="3712"/>
      <c r="AN56" s="3714"/>
      <c r="AO56" s="3714"/>
      <c r="AP56" s="3714"/>
      <c r="AQ56" s="3714"/>
      <c r="AR56" s="3714"/>
      <c r="AS56" s="3716"/>
      <c r="AT56" s="3720"/>
      <c r="AU56" s="3721"/>
      <c r="AV56" s="3721"/>
      <c r="AW56" s="3722"/>
      <c r="AX56" s="3724"/>
      <c r="AY56" s="1624"/>
      <c r="AZ56" s="1616" t="str">
        <f t="shared" si="19"/>
        <v/>
      </c>
      <c r="BA56" s="1616" t="str">
        <f t="shared" si="20"/>
        <v/>
      </c>
      <c r="BC56" s="3710"/>
      <c r="BD56" s="3712"/>
      <c r="BE56" s="3714"/>
      <c r="BF56" s="3714"/>
      <c r="BG56" s="3714"/>
      <c r="BH56" s="3714"/>
      <c r="BI56" s="3714"/>
      <c r="BJ56" s="3716"/>
      <c r="BK56" s="3720"/>
      <c r="BL56" s="3721"/>
      <c r="BM56" s="3721"/>
      <c r="BN56" s="3722"/>
      <c r="BO56" s="3724"/>
      <c r="BP56" s="1624"/>
      <c r="BQ56" s="1616" t="str">
        <f t="shared" si="22"/>
        <v/>
      </c>
      <c r="BR56" s="1616" t="str">
        <f t="shared" si="23"/>
        <v/>
      </c>
      <c r="BU56" s="3710"/>
      <c r="BV56" s="3712"/>
      <c r="BW56" s="3714"/>
      <c r="BX56" s="3714"/>
      <c r="BY56" s="3714"/>
      <c r="BZ56" s="3714"/>
      <c r="CA56" s="3714"/>
      <c r="CB56" s="3716"/>
      <c r="CC56" s="3720"/>
      <c r="CD56" s="3721"/>
      <c r="CE56" s="3721"/>
      <c r="CF56" s="3722"/>
      <c r="CG56" s="3724"/>
      <c r="CH56" s="1624"/>
      <c r="CI56" s="1616" t="str">
        <f t="shared" si="25"/>
        <v/>
      </c>
      <c r="CJ56" s="1616" t="str">
        <f t="shared" si="26"/>
        <v/>
      </c>
      <c r="CK56" s="1624"/>
      <c r="CL56" s="3710"/>
      <c r="CM56" s="3712"/>
      <c r="CN56" s="3714"/>
      <c r="CO56" s="3714"/>
      <c r="CP56" s="3714"/>
      <c r="CQ56" s="3714"/>
      <c r="CR56" s="3714"/>
      <c r="CS56" s="3716"/>
      <c r="CT56" s="3720"/>
      <c r="CU56" s="3721"/>
      <c r="CV56" s="3721"/>
      <c r="CW56" s="3722"/>
      <c r="CX56" s="3724"/>
      <c r="CY56" s="1624"/>
      <c r="CZ56" s="1595" t="str">
        <f t="shared" si="28"/>
        <v/>
      </c>
      <c r="DA56" s="1595" t="str">
        <f t="shared" si="29"/>
        <v/>
      </c>
    </row>
    <row r="57" spans="1:105" ht="14.25" customHeight="1">
      <c r="A57" s="1590"/>
      <c r="B57" s="1590"/>
      <c r="C57" s="1629" t="s">
        <v>2311</v>
      </c>
      <c r="D57" s="1630"/>
      <c r="E57" s="1631"/>
      <c r="F57" s="1631"/>
      <c r="G57" s="1631"/>
      <c r="H57" s="1631"/>
      <c r="I57" s="1631"/>
      <c r="J57" s="1632"/>
      <c r="K57" s="1633">
        <f>IF(C57="","",COUNT($D$53:$J$53)-L57)</f>
        <v>0</v>
      </c>
      <c r="L57" s="1634">
        <f>IF(C57="","",Q57+R57)</f>
        <v>0</v>
      </c>
      <c r="M57" s="1635">
        <f>IF(C57="","",COUNTIF(D57:J57,"休"))</f>
        <v>0</v>
      </c>
      <c r="N57" s="1636" t="str">
        <f>IF(K57&lt;1,"対象外",IF(C57="","",IFERROR(ROUND(M57/K57,3),"")))</f>
        <v>対象外</v>
      </c>
      <c r="O57" s="3724"/>
      <c r="P57" s="1613"/>
      <c r="Q57" s="1613">
        <f t="shared" si="13"/>
        <v>0</v>
      </c>
      <c r="R57" s="1613">
        <f t="shared" si="14"/>
        <v>0</v>
      </c>
      <c r="S57" s="1590"/>
      <c r="T57" s="1629" t="s">
        <v>2311</v>
      </c>
      <c r="U57" s="1630"/>
      <c r="V57" s="1631"/>
      <c r="W57" s="1631"/>
      <c r="X57" s="1631"/>
      <c r="Y57" s="1631"/>
      <c r="Z57" s="1631"/>
      <c r="AA57" s="1632"/>
      <c r="AB57" s="1633">
        <f>IF(T57="","",COUNT($U$53:$AA$53)-AC57)</f>
        <v>0</v>
      </c>
      <c r="AC57" s="1634">
        <f>IF(T57="","",AH57+AI57)</f>
        <v>0</v>
      </c>
      <c r="AD57" s="1635">
        <f>IF(T57="","",COUNTIF(U57:AA57,"休"))</f>
        <v>0</v>
      </c>
      <c r="AE57" s="1636" t="str">
        <f>IF(AB57&lt;1,"対象外",IF(T57="","",IFERROR(ROUND(AD57/AB57,3),"")))</f>
        <v>対象外</v>
      </c>
      <c r="AF57" s="3724"/>
      <c r="AG57" s="1637"/>
      <c r="AH57" s="1638">
        <f t="shared" si="16"/>
        <v>0</v>
      </c>
      <c r="AI57" s="1638">
        <f t="shared" si="17"/>
        <v>0</v>
      </c>
      <c r="AL57" s="1629" t="s">
        <v>2311</v>
      </c>
      <c r="AM57" s="1630"/>
      <c r="AN57" s="1631"/>
      <c r="AO57" s="1631"/>
      <c r="AP57" s="1631"/>
      <c r="AQ57" s="1631"/>
      <c r="AR57" s="1631"/>
      <c r="AS57" s="1632"/>
      <c r="AT57" s="1633">
        <f>IF(AL57="","",COUNT($AM$53:$AS$53)-AU57)</f>
        <v>0</v>
      </c>
      <c r="AU57" s="1634">
        <f>IF(AL57="","",AZ57+BA57)</f>
        <v>0</v>
      </c>
      <c r="AV57" s="1635">
        <f>IF(AL57="","",COUNTIF(AM57:AS57,"休"))</f>
        <v>0</v>
      </c>
      <c r="AW57" s="1636" t="str">
        <f>IF(AT57&lt;7,"対象外",IF(AL57="","",IFERROR(ROUND(AV57/AT57,3),"")))</f>
        <v>対象外</v>
      </c>
      <c r="AX57" s="3724"/>
      <c r="AY57" s="1637"/>
      <c r="AZ57" s="1616">
        <f t="shared" si="19"/>
        <v>0</v>
      </c>
      <c r="BA57" s="1616">
        <f t="shared" si="20"/>
        <v>0</v>
      </c>
      <c r="BC57" s="1629" t="s">
        <v>2311</v>
      </c>
      <c r="BD57" s="1630"/>
      <c r="BE57" s="1631"/>
      <c r="BF57" s="1631"/>
      <c r="BG57" s="1631"/>
      <c r="BH57" s="1631"/>
      <c r="BI57" s="1631"/>
      <c r="BJ57" s="1632"/>
      <c r="BK57" s="1633">
        <f>IF(BC57="","",COUNT($BD$53:$BJ$53)-BL57)</f>
        <v>0</v>
      </c>
      <c r="BL57" s="1634">
        <f>IF(BC57="","",BQ57+BR57)</f>
        <v>0</v>
      </c>
      <c r="BM57" s="1635">
        <f>IF(BC57="","",COUNTIF(BD57:BJ57,"休"))</f>
        <v>0</v>
      </c>
      <c r="BN57" s="1636" t="str">
        <f>IF(BK57&lt;7,"対象外",IF(BC57="","",IFERROR(ROUND(BM57/BK57,3),"")))</f>
        <v>対象外</v>
      </c>
      <c r="BO57" s="3724"/>
      <c r="BP57" s="1637"/>
      <c r="BQ57" s="1616">
        <f t="shared" si="22"/>
        <v>0</v>
      </c>
      <c r="BR57" s="1616">
        <f t="shared" si="23"/>
        <v>0</v>
      </c>
      <c r="BU57" s="1629" t="s">
        <v>2311</v>
      </c>
      <c r="BV57" s="1630"/>
      <c r="BW57" s="1631"/>
      <c r="BX57" s="1631"/>
      <c r="BY57" s="1631"/>
      <c r="BZ57" s="1631"/>
      <c r="CA57" s="1631"/>
      <c r="CB57" s="1632"/>
      <c r="CC57" s="1633">
        <f>IF(BU57="","",COUNT($BV$53:$CB$53)-CD57)</f>
        <v>0</v>
      </c>
      <c r="CD57" s="1634">
        <f>IF(BU57="","",CI57+CJ57)</f>
        <v>0</v>
      </c>
      <c r="CE57" s="1635">
        <f>IF(BU57="","",COUNTIF(BV57:CB57,"休"))</f>
        <v>0</v>
      </c>
      <c r="CF57" s="1636" t="str">
        <f>IF(CC57&lt;7,"対象外",IF(BU57="","",IFERROR(ROUND(CE57/CC57,3),"")))</f>
        <v>対象外</v>
      </c>
      <c r="CG57" s="3724"/>
      <c r="CH57" s="1637"/>
      <c r="CI57" s="1616">
        <f t="shared" si="25"/>
        <v>0</v>
      </c>
      <c r="CJ57" s="1616">
        <f t="shared" si="26"/>
        <v>0</v>
      </c>
      <c r="CK57" s="1637"/>
      <c r="CL57" s="1629" t="s">
        <v>2311</v>
      </c>
      <c r="CM57" s="1630"/>
      <c r="CN57" s="1631"/>
      <c r="CO57" s="1631"/>
      <c r="CP57" s="1631"/>
      <c r="CQ57" s="1631"/>
      <c r="CR57" s="1631"/>
      <c r="CS57" s="1632"/>
      <c r="CT57" s="1633">
        <f>IF(CL57="","",COUNT($CM$53:$CS$53)-CU57)</f>
        <v>0</v>
      </c>
      <c r="CU57" s="1634">
        <f>IF(CL57="","",CZ57+DA57)</f>
        <v>0</v>
      </c>
      <c r="CV57" s="1635">
        <f>IF(CL57="","",COUNTIF(CM57:CS57,"休"))</f>
        <v>0</v>
      </c>
      <c r="CW57" s="1636" t="str">
        <f>IF(CT57&lt;7,"対象外",IF(CL57="","",IFERROR(ROUND(CV57/CT57,3),"")))</f>
        <v>対象外</v>
      </c>
      <c r="CX57" s="3724"/>
      <c r="CY57" s="1637"/>
      <c r="CZ57" s="1595">
        <f t="shared" si="28"/>
        <v>0</v>
      </c>
      <c r="DA57" s="1595">
        <f t="shared" si="29"/>
        <v>0</v>
      </c>
    </row>
    <row r="58" spans="1:105" ht="14.25" customHeight="1">
      <c r="A58" s="1590"/>
      <c r="B58" s="1590"/>
      <c r="C58" s="1629" t="s">
        <v>2312</v>
      </c>
      <c r="D58" s="1630"/>
      <c r="E58" s="1631"/>
      <c r="F58" s="1631"/>
      <c r="G58" s="1631"/>
      <c r="H58" s="1631"/>
      <c r="I58" s="1631"/>
      <c r="J58" s="1632"/>
      <c r="K58" s="1633">
        <f>IF(C58="","",COUNT($D$53:$J$53)-L58)</f>
        <v>0</v>
      </c>
      <c r="L58" s="1634">
        <f t="shared" ref="L58:L60" si="94">IF(C58="","",Q58+R58)</f>
        <v>0</v>
      </c>
      <c r="M58" s="1635">
        <f t="shared" ref="M58:M60" si="95">IF(C58="","",COUNTIF(D58:J58,"休"))</f>
        <v>0</v>
      </c>
      <c r="N58" s="1636" t="str">
        <f>IF(K58&lt;1,"対象外",IF(C58="","",IFERROR(ROUND(M58/K58,3),"")))</f>
        <v>対象外</v>
      </c>
      <c r="O58" s="3724"/>
      <c r="P58" s="1613"/>
      <c r="Q58" s="1613">
        <f t="shared" si="13"/>
        <v>0</v>
      </c>
      <c r="R58" s="1613">
        <f t="shared" si="14"/>
        <v>0</v>
      </c>
      <c r="S58" s="1590"/>
      <c r="T58" s="1629" t="s">
        <v>2312</v>
      </c>
      <c r="U58" s="1630"/>
      <c r="V58" s="1631"/>
      <c r="W58" s="1631"/>
      <c r="X58" s="1631"/>
      <c r="Y58" s="1631"/>
      <c r="Z58" s="1631"/>
      <c r="AA58" s="1632"/>
      <c r="AB58" s="1633">
        <f>IF(T58="","",COUNT($U$53:$AA$53)-AC58)</f>
        <v>0</v>
      </c>
      <c r="AC58" s="1634">
        <f>IF(T58="","",AH58+AI58)</f>
        <v>0</v>
      </c>
      <c r="AD58" s="1635">
        <f t="shared" ref="AD58:AD60" si="96">IF(T58="","",COUNTIF(U58:AA58,"休"))</f>
        <v>0</v>
      </c>
      <c r="AE58" s="1636" t="str">
        <f>IF(AB58&lt;1,"対象外",IF(T58="","",IFERROR(ROUND(AD58/AB58,3),"")))</f>
        <v>対象外</v>
      </c>
      <c r="AF58" s="3724"/>
      <c r="AG58" s="1624"/>
      <c r="AH58" s="1638">
        <f t="shared" si="16"/>
        <v>0</v>
      </c>
      <c r="AI58" s="1638">
        <f t="shared" si="17"/>
        <v>0</v>
      </c>
      <c r="AL58" s="1629" t="s">
        <v>2312</v>
      </c>
      <c r="AM58" s="1630"/>
      <c r="AN58" s="1631"/>
      <c r="AO58" s="1631"/>
      <c r="AP58" s="1631"/>
      <c r="AQ58" s="1631"/>
      <c r="AR58" s="1631"/>
      <c r="AS58" s="1632"/>
      <c r="AT58" s="1633">
        <f>IF(AL58="","",COUNT($AM$53:$AS$53)-AU58)</f>
        <v>0</v>
      </c>
      <c r="AU58" s="1634">
        <f>IF(AL58="","",AZ58+BA58)</f>
        <v>0</v>
      </c>
      <c r="AV58" s="1635">
        <f t="shared" ref="AV58:AV60" si="97">IF(AL58="","",COUNTIF(AM58:AS58,"休"))</f>
        <v>0</v>
      </c>
      <c r="AW58" s="1636" t="str">
        <f>IF(AT58&lt;7,"対象外",IF(AL58="","",IFERROR(ROUND(AV58/AT58,3),"")))</f>
        <v>対象外</v>
      </c>
      <c r="AX58" s="3724"/>
      <c r="AY58" s="1624"/>
      <c r="AZ58" s="1616">
        <f t="shared" si="19"/>
        <v>0</v>
      </c>
      <c r="BA58" s="1616">
        <f t="shared" si="20"/>
        <v>0</v>
      </c>
      <c r="BC58" s="1629" t="s">
        <v>2312</v>
      </c>
      <c r="BD58" s="1630"/>
      <c r="BE58" s="1631"/>
      <c r="BF58" s="1631"/>
      <c r="BG58" s="1631"/>
      <c r="BH58" s="1631"/>
      <c r="BI58" s="1631"/>
      <c r="BJ58" s="1632"/>
      <c r="BK58" s="1633">
        <f>IF(BC58="","",COUNT($BD$53:$BJ$53)-BL58)</f>
        <v>0</v>
      </c>
      <c r="BL58" s="1634">
        <f>IF(BC58="","",BQ58+BR58)</f>
        <v>0</v>
      </c>
      <c r="BM58" s="1635">
        <f t="shared" ref="BM58:BM60" si="98">IF(BC58="","",COUNTIF(BD58:BJ58,"休"))</f>
        <v>0</v>
      </c>
      <c r="BN58" s="1636" t="str">
        <f>IF(BK58&lt;7,"対象外",IF(BC58="","",IFERROR(ROUND(BM58/BK58,3),"")))</f>
        <v>対象外</v>
      </c>
      <c r="BO58" s="3724"/>
      <c r="BP58" s="1624"/>
      <c r="BQ58" s="1616">
        <f t="shared" si="22"/>
        <v>0</v>
      </c>
      <c r="BR58" s="1616">
        <f t="shared" si="23"/>
        <v>0</v>
      </c>
      <c r="BU58" s="1629" t="s">
        <v>2312</v>
      </c>
      <c r="BV58" s="1630"/>
      <c r="BW58" s="1631"/>
      <c r="BX58" s="1631"/>
      <c r="BY58" s="1631"/>
      <c r="BZ58" s="1631"/>
      <c r="CA58" s="1631"/>
      <c r="CB58" s="1632"/>
      <c r="CC58" s="1633">
        <f>IF(BU58="","",COUNT($BV$53:$CB$53)-CD58)</f>
        <v>0</v>
      </c>
      <c r="CD58" s="1634">
        <f>IF(BU58="","",CI58+CJ58)</f>
        <v>0</v>
      </c>
      <c r="CE58" s="1635">
        <f t="shared" ref="CE58:CE59" si="99">IF(BU58="","",COUNTIF(BV58:CB58,"休"))</f>
        <v>0</v>
      </c>
      <c r="CF58" s="1636" t="str">
        <f>IF(CC58&lt;7,"対象外",IF(BU58="","",IFERROR(ROUND(CE58/CC58,3),"")))</f>
        <v>対象外</v>
      </c>
      <c r="CG58" s="3724"/>
      <c r="CH58" s="1624"/>
      <c r="CI58" s="1616">
        <f t="shared" si="25"/>
        <v>0</v>
      </c>
      <c r="CJ58" s="1616">
        <f t="shared" si="26"/>
        <v>0</v>
      </c>
      <c r="CK58" s="1624"/>
      <c r="CL58" s="1629" t="s">
        <v>2312</v>
      </c>
      <c r="CM58" s="1630"/>
      <c r="CN58" s="1631"/>
      <c r="CO58" s="1631"/>
      <c r="CP58" s="1631"/>
      <c r="CQ58" s="1631"/>
      <c r="CR58" s="1631"/>
      <c r="CS58" s="1632"/>
      <c r="CT58" s="1633">
        <f>IF(CL58="","",COUNT($CM$53:$CS$53)-CU58)</f>
        <v>0</v>
      </c>
      <c r="CU58" s="1634">
        <f>IF(CL58="","",CZ58+DA58)</f>
        <v>0</v>
      </c>
      <c r="CV58" s="1635">
        <f t="shared" ref="CV58:CV60" si="100">IF(CL58="","",COUNTIF(CM58:CS58,"休"))</f>
        <v>0</v>
      </c>
      <c r="CW58" s="1636" t="str">
        <f>IF(CT58&lt;7,"対象外",IF(CL58="","",IFERROR(ROUND(CV58/CT58,3),"")))</f>
        <v>対象外</v>
      </c>
      <c r="CX58" s="3724"/>
      <c r="CY58" s="1624"/>
      <c r="CZ58" s="1595">
        <f t="shared" si="28"/>
        <v>0</v>
      </c>
      <c r="DA58" s="1595">
        <f t="shared" si="29"/>
        <v>0</v>
      </c>
    </row>
    <row r="59" spans="1:105" ht="14.25" customHeight="1">
      <c r="A59" s="1590"/>
      <c r="B59" s="1590"/>
      <c r="C59" s="1629" t="s">
        <v>2313</v>
      </c>
      <c r="D59" s="1630"/>
      <c r="E59" s="1631"/>
      <c r="F59" s="1631"/>
      <c r="G59" s="1631"/>
      <c r="H59" s="1631"/>
      <c r="I59" s="1631"/>
      <c r="J59" s="1632"/>
      <c r="K59" s="1633">
        <f>IF(C59="","",COUNT($D$53:$J$53)-L59)</f>
        <v>0</v>
      </c>
      <c r="L59" s="1634">
        <f t="shared" si="94"/>
        <v>0</v>
      </c>
      <c r="M59" s="1635">
        <f t="shared" si="95"/>
        <v>0</v>
      </c>
      <c r="N59" s="1636" t="str">
        <f>IF(K59&lt;1,"対象外",IF(C59="","",IFERROR(ROUND(M59/K59,3),"")))</f>
        <v>対象外</v>
      </c>
      <c r="O59" s="3724"/>
      <c r="P59" s="1613"/>
      <c r="Q59" s="1613">
        <f t="shared" si="13"/>
        <v>0</v>
      </c>
      <c r="R59" s="1613">
        <f t="shared" si="14"/>
        <v>0</v>
      </c>
      <c r="S59" s="1590"/>
      <c r="T59" s="1629" t="s">
        <v>2313</v>
      </c>
      <c r="U59" s="1630"/>
      <c r="V59" s="1631"/>
      <c r="W59" s="1631"/>
      <c r="X59" s="1631"/>
      <c r="Y59" s="1631"/>
      <c r="Z59" s="1631"/>
      <c r="AA59" s="1632"/>
      <c r="AB59" s="1633">
        <f>IF(T59="","",COUNT($U$53:$AA$53)-AC59)</f>
        <v>0</v>
      </c>
      <c r="AC59" s="1634">
        <f>IF(T59="","",AH59+AI59)</f>
        <v>0</v>
      </c>
      <c r="AD59" s="1635">
        <f t="shared" si="96"/>
        <v>0</v>
      </c>
      <c r="AE59" s="1636" t="str">
        <f>IF(AB59&lt;1,"対象外",IF(T59="","",IFERROR(ROUND(AD59/AB59,3),"")))</f>
        <v>対象外</v>
      </c>
      <c r="AF59" s="3724"/>
      <c r="AG59" s="1637"/>
      <c r="AH59" s="1638">
        <f t="shared" si="16"/>
        <v>0</v>
      </c>
      <c r="AI59" s="1638">
        <f t="shared" si="17"/>
        <v>0</v>
      </c>
      <c r="AL59" s="1629" t="s">
        <v>2313</v>
      </c>
      <c r="AM59" s="1630"/>
      <c r="AN59" s="1631"/>
      <c r="AO59" s="1631"/>
      <c r="AP59" s="1631"/>
      <c r="AQ59" s="1631"/>
      <c r="AR59" s="1631"/>
      <c r="AS59" s="1632"/>
      <c r="AT59" s="1633">
        <f>IF(AL59="","",COUNT($AM$53:$AS$53)-AU59)</f>
        <v>0</v>
      </c>
      <c r="AU59" s="1634">
        <f>IF(AL59="","",AZ59+BA59)</f>
        <v>0</v>
      </c>
      <c r="AV59" s="1635">
        <f t="shared" si="97"/>
        <v>0</v>
      </c>
      <c r="AW59" s="1636" t="str">
        <f>IF(AT59&lt;7,"対象外",IF(AL59="","",IFERROR(ROUND(AV59/AT59,3),"")))</f>
        <v>対象外</v>
      </c>
      <c r="AX59" s="3724"/>
      <c r="AY59" s="1637"/>
      <c r="AZ59" s="1616">
        <f t="shared" si="19"/>
        <v>0</v>
      </c>
      <c r="BA59" s="1616">
        <f t="shared" si="20"/>
        <v>0</v>
      </c>
      <c r="BC59" s="1629" t="s">
        <v>2313</v>
      </c>
      <c r="BD59" s="1630"/>
      <c r="BE59" s="1631"/>
      <c r="BF59" s="1631"/>
      <c r="BG59" s="1631"/>
      <c r="BH59" s="1631"/>
      <c r="BI59" s="1631"/>
      <c r="BJ59" s="1632"/>
      <c r="BK59" s="1633">
        <f>IF(BC59="","",COUNT($BD$53:$BJ$53)-BL59)</f>
        <v>0</v>
      </c>
      <c r="BL59" s="1634">
        <f>IF(BC59="","",BQ59+BR59)</f>
        <v>0</v>
      </c>
      <c r="BM59" s="1635">
        <f t="shared" si="98"/>
        <v>0</v>
      </c>
      <c r="BN59" s="1636" t="str">
        <f>IF(BK59&lt;7,"対象外",IF(BC59="","",IFERROR(ROUND(BM59/BK59,3),"")))</f>
        <v>対象外</v>
      </c>
      <c r="BO59" s="3724"/>
      <c r="BP59" s="1637"/>
      <c r="BQ59" s="1616">
        <f t="shared" si="22"/>
        <v>0</v>
      </c>
      <c r="BR59" s="1616">
        <f t="shared" si="23"/>
        <v>0</v>
      </c>
      <c r="BU59" s="1629" t="s">
        <v>2313</v>
      </c>
      <c r="BV59" s="1630"/>
      <c r="BW59" s="1631"/>
      <c r="BX59" s="1631"/>
      <c r="BY59" s="1631"/>
      <c r="BZ59" s="1631"/>
      <c r="CA59" s="1631"/>
      <c r="CB59" s="1632"/>
      <c r="CC59" s="1633">
        <f>IF(BU59="","",COUNT($BV$53:$CB$53)-CD59)</f>
        <v>0</v>
      </c>
      <c r="CD59" s="1634">
        <f>IF(BU59="","",CI59+CJ59)</f>
        <v>0</v>
      </c>
      <c r="CE59" s="1635">
        <f t="shared" si="99"/>
        <v>0</v>
      </c>
      <c r="CF59" s="1636" t="str">
        <f>IF(CC59&lt;7,"対象外",IF(BU59="","",IFERROR(ROUND(CE59/CC59,3),"")))</f>
        <v>対象外</v>
      </c>
      <c r="CG59" s="3724"/>
      <c r="CH59" s="1637"/>
      <c r="CI59" s="1616">
        <f t="shared" si="25"/>
        <v>0</v>
      </c>
      <c r="CJ59" s="1616">
        <f t="shared" si="26"/>
        <v>0</v>
      </c>
      <c r="CK59" s="1637"/>
      <c r="CL59" s="1629" t="s">
        <v>2313</v>
      </c>
      <c r="CM59" s="1630"/>
      <c r="CN59" s="1631"/>
      <c r="CO59" s="1631"/>
      <c r="CP59" s="1631"/>
      <c r="CQ59" s="1631"/>
      <c r="CR59" s="1631"/>
      <c r="CS59" s="1632"/>
      <c r="CT59" s="1633">
        <f>IF(CL59="","",COUNT($CM$53:$CS$53)-CU59)</f>
        <v>0</v>
      </c>
      <c r="CU59" s="1634">
        <f>IF(CL59="","",CZ59+DA59)</f>
        <v>0</v>
      </c>
      <c r="CV59" s="1635">
        <f t="shared" si="100"/>
        <v>0</v>
      </c>
      <c r="CW59" s="1636" t="str">
        <f>IF(CT59&lt;7,"対象外",IF(CL59="","",IFERROR(ROUND(CV59/CT59,3),"")))</f>
        <v>対象外</v>
      </c>
      <c r="CX59" s="3724"/>
      <c r="CY59" s="1637"/>
      <c r="CZ59" s="1595">
        <f t="shared" si="28"/>
        <v>0</v>
      </c>
      <c r="DA59" s="1595">
        <f t="shared" si="29"/>
        <v>0</v>
      </c>
    </row>
    <row r="60" spans="1:105" ht="14.25" customHeight="1">
      <c r="A60" s="1590"/>
      <c r="B60" s="1590"/>
      <c r="C60" s="1639" t="s">
        <v>2314</v>
      </c>
      <c r="D60" s="1640"/>
      <c r="E60" s="1641"/>
      <c r="F60" s="1641"/>
      <c r="G60" s="1641"/>
      <c r="H60" s="1641"/>
      <c r="I60" s="1641"/>
      <c r="J60" s="1642"/>
      <c r="K60" s="1640">
        <f>IF(C60="","",COUNT($D$53:$J$53)-L60)</f>
        <v>0</v>
      </c>
      <c r="L60" s="1643">
        <f t="shared" si="94"/>
        <v>0</v>
      </c>
      <c r="M60" s="1644">
        <f t="shared" si="95"/>
        <v>0</v>
      </c>
      <c r="N60" s="1645" t="str">
        <f>IF(K60&lt;1,"対象外",IF(C60="","",IFERROR(ROUND(M60/K60,3),"")))</f>
        <v>対象外</v>
      </c>
      <c r="O60" s="3724"/>
      <c r="P60" s="1613"/>
      <c r="Q60" s="1613">
        <f t="shared" si="13"/>
        <v>0</v>
      </c>
      <c r="R60" s="1613">
        <f t="shared" si="14"/>
        <v>0</v>
      </c>
      <c r="S60" s="1590"/>
      <c r="T60" s="1639" t="s">
        <v>2314</v>
      </c>
      <c r="U60" s="1640"/>
      <c r="V60" s="1641"/>
      <c r="W60" s="1641"/>
      <c r="X60" s="1641"/>
      <c r="Y60" s="1641"/>
      <c r="Z60" s="1641"/>
      <c r="AA60" s="1642"/>
      <c r="AB60" s="1640">
        <f>IF(T60="","",COUNT($U$53:$AA$53)-AC60)</f>
        <v>0</v>
      </c>
      <c r="AC60" s="1643">
        <f>IF(T60="","",AH60+AI60)</f>
        <v>0</v>
      </c>
      <c r="AD60" s="1644">
        <f t="shared" si="96"/>
        <v>0</v>
      </c>
      <c r="AE60" s="1645" t="str">
        <f>IF(AB60&lt;1,"対象外",IF(T60="","",IFERROR(ROUND(AD60/AB60,3),"")))</f>
        <v>対象外</v>
      </c>
      <c r="AF60" s="3724"/>
      <c r="AG60" s="1624"/>
      <c r="AH60" s="1638">
        <f t="shared" si="16"/>
        <v>0</v>
      </c>
      <c r="AI60" s="1638">
        <f t="shared" si="17"/>
        <v>0</v>
      </c>
      <c r="AL60" s="1639" t="s">
        <v>2314</v>
      </c>
      <c r="AM60" s="1640"/>
      <c r="AN60" s="1641"/>
      <c r="AO60" s="1641"/>
      <c r="AP60" s="1641"/>
      <c r="AQ60" s="1641"/>
      <c r="AR60" s="1641"/>
      <c r="AS60" s="1642"/>
      <c r="AT60" s="1640">
        <f>IF(AL60="","",COUNT($AM$53:$AS$53)-AU60)</f>
        <v>0</v>
      </c>
      <c r="AU60" s="1643">
        <f>IF(AL60="","",AZ60+BA60)</f>
        <v>0</v>
      </c>
      <c r="AV60" s="1644">
        <f t="shared" si="97"/>
        <v>0</v>
      </c>
      <c r="AW60" s="1645" t="str">
        <f>IF(AT60&lt;7,"対象外",IF(AL60="","",IFERROR(ROUND(AV60/AT60,3),"")))</f>
        <v>対象外</v>
      </c>
      <c r="AX60" s="3724"/>
      <c r="AY60" s="1624"/>
      <c r="AZ60" s="1616">
        <f t="shared" si="19"/>
        <v>0</v>
      </c>
      <c r="BA60" s="1616">
        <f t="shared" si="20"/>
        <v>0</v>
      </c>
      <c r="BC60" s="1639" t="s">
        <v>2314</v>
      </c>
      <c r="BD60" s="1640"/>
      <c r="BE60" s="1641"/>
      <c r="BF60" s="1641"/>
      <c r="BG60" s="1641"/>
      <c r="BH60" s="1641"/>
      <c r="BI60" s="1641"/>
      <c r="BJ60" s="1642"/>
      <c r="BK60" s="1640">
        <f>IF(BC60="","",COUNT($BD$53:$BJ$53)-BL60)</f>
        <v>0</v>
      </c>
      <c r="BL60" s="1643">
        <f>IF(BC60="","",BQ60+BR60)</f>
        <v>0</v>
      </c>
      <c r="BM60" s="1644">
        <f t="shared" si="98"/>
        <v>0</v>
      </c>
      <c r="BN60" s="1645" t="str">
        <f>IF(BK60&lt;7,"対象外",IF(BC60="","",IFERROR(ROUND(BM60/BK60,3),"")))</f>
        <v>対象外</v>
      </c>
      <c r="BO60" s="3724"/>
      <c r="BP60" s="1624"/>
      <c r="BQ60" s="1616">
        <f t="shared" si="22"/>
        <v>0</v>
      </c>
      <c r="BR60" s="1616">
        <f t="shared" si="23"/>
        <v>0</v>
      </c>
      <c r="BU60" s="1639" t="s">
        <v>2314</v>
      </c>
      <c r="BV60" s="1640"/>
      <c r="BW60" s="1641"/>
      <c r="BX60" s="1641"/>
      <c r="BY60" s="1641"/>
      <c r="BZ60" s="1641"/>
      <c r="CA60" s="1641"/>
      <c r="CB60" s="1642"/>
      <c r="CC60" s="1640">
        <f>IF(BU60="","",COUNT($BV$53:$CB$53)-CD60)</f>
        <v>0</v>
      </c>
      <c r="CD60" s="1643">
        <f>IF(BU60="","",CI60+CJ60)</f>
        <v>0</v>
      </c>
      <c r="CE60" s="1644">
        <f>IF(BU60="","",COUNTIF(BV60:CB60,"休"))</f>
        <v>0</v>
      </c>
      <c r="CF60" s="1645" t="str">
        <f>IF(CC60&lt;7,"対象外",IF(BU60="","",IFERROR(ROUND(CE60/CC60,3),"")))</f>
        <v>対象外</v>
      </c>
      <c r="CG60" s="3724"/>
      <c r="CH60" s="1624"/>
      <c r="CI60" s="1616">
        <f t="shared" si="25"/>
        <v>0</v>
      </c>
      <c r="CJ60" s="1616">
        <f t="shared" si="26"/>
        <v>0</v>
      </c>
      <c r="CK60" s="1624"/>
      <c r="CL60" s="1639" t="s">
        <v>2314</v>
      </c>
      <c r="CM60" s="1640"/>
      <c r="CN60" s="1641"/>
      <c r="CO60" s="1641"/>
      <c r="CP60" s="1641"/>
      <c r="CQ60" s="1641"/>
      <c r="CR60" s="1641"/>
      <c r="CS60" s="1642"/>
      <c r="CT60" s="1640">
        <f>IF(CL60="","",COUNT($CM$53:$CS$53)-CU60)</f>
        <v>0</v>
      </c>
      <c r="CU60" s="1643">
        <f>IF(CL60="","",CZ60+DA60)</f>
        <v>0</v>
      </c>
      <c r="CV60" s="1644">
        <f t="shared" si="100"/>
        <v>0</v>
      </c>
      <c r="CW60" s="1645" t="str">
        <f>IF(CT60&lt;7,"対象外",IF(CL60="","",IFERROR(ROUND(CV60/CT60,3),"")))</f>
        <v>対象外</v>
      </c>
      <c r="CX60" s="3724"/>
      <c r="CY60" s="1624"/>
      <c r="CZ60" s="1595">
        <f t="shared" si="28"/>
        <v>0</v>
      </c>
      <c r="DA60" s="1595">
        <f t="shared" si="29"/>
        <v>0</v>
      </c>
    </row>
    <row r="61" spans="1:105" ht="14.25" customHeight="1">
      <c r="A61" s="1590"/>
      <c r="B61" s="1590"/>
      <c r="C61" s="3709" t="s">
        <v>833</v>
      </c>
      <c r="D61" s="3711"/>
      <c r="E61" s="3713"/>
      <c r="F61" s="3713"/>
      <c r="G61" s="3713"/>
      <c r="H61" s="3713"/>
      <c r="I61" s="3713"/>
      <c r="J61" s="3715"/>
      <c r="K61" s="3717"/>
      <c r="L61" s="3718"/>
      <c r="M61" s="3718"/>
      <c r="N61" s="3719"/>
      <c r="O61" s="3724"/>
      <c r="P61" s="1613"/>
      <c r="Q61" s="1613">
        <f t="shared" si="13"/>
        <v>0</v>
      </c>
      <c r="R61" s="1613">
        <f t="shared" si="14"/>
        <v>0</v>
      </c>
      <c r="S61" s="1590"/>
      <c r="T61" s="3709" t="s">
        <v>833</v>
      </c>
      <c r="U61" s="3711"/>
      <c r="V61" s="3713"/>
      <c r="W61" s="3713"/>
      <c r="X61" s="3713"/>
      <c r="Y61" s="3713"/>
      <c r="Z61" s="3713"/>
      <c r="AA61" s="3715"/>
      <c r="AB61" s="3717"/>
      <c r="AC61" s="3718"/>
      <c r="AD61" s="3718"/>
      <c r="AE61" s="3719"/>
      <c r="AF61" s="3724"/>
      <c r="AG61" s="1624"/>
      <c r="AH61" s="1638">
        <f t="shared" si="16"/>
        <v>0</v>
      </c>
      <c r="AI61" s="1638">
        <f t="shared" si="17"/>
        <v>0</v>
      </c>
      <c r="AL61" s="3709" t="s">
        <v>833</v>
      </c>
      <c r="AM61" s="3711"/>
      <c r="AN61" s="3713"/>
      <c r="AO61" s="3713"/>
      <c r="AP61" s="3713"/>
      <c r="AQ61" s="3713"/>
      <c r="AR61" s="3713"/>
      <c r="AS61" s="3715"/>
      <c r="AT61" s="3717"/>
      <c r="AU61" s="3718"/>
      <c r="AV61" s="3718"/>
      <c r="AW61" s="3719"/>
      <c r="AX61" s="3724"/>
      <c r="AY61" s="1624"/>
      <c r="AZ61" s="1616">
        <f t="shared" si="19"/>
        <v>0</v>
      </c>
      <c r="BA61" s="1616">
        <f t="shared" si="20"/>
        <v>0</v>
      </c>
      <c r="BC61" s="3709" t="s">
        <v>833</v>
      </c>
      <c r="BD61" s="3711"/>
      <c r="BE61" s="3713"/>
      <c r="BF61" s="3713"/>
      <c r="BG61" s="3713"/>
      <c r="BH61" s="3713"/>
      <c r="BI61" s="3713"/>
      <c r="BJ61" s="3715"/>
      <c r="BK61" s="3717"/>
      <c r="BL61" s="3718"/>
      <c r="BM61" s="3718"/>
      <c r="BN61" s="3719"/>
      <c r="BO61" s="3724"/>
      <c r="BP61" s="1624"/>
      <c r="BQ61" s="1616">
        <f t="shared" si="22"/>
        <v>0</v>
      </c>
      <c r="BR61" s="1616">
        <f t="shared" si="23"/>
        <v>0</v>
      </c>
      <c r="BU61" s="3709" t="s">
        <v>833</v>
      </c>
      <c r="BV61" s="3711"/>
      <c r="BW61" s="3713"/>
      <c r="BX61" s="3713"/>
      <c r="BY61" s="3713"/>
      <c r="BZ61" s="3713"/>
      <c r="CA61" s="3713"/>
      <c r="CB61" s="3715"/>
      <c r="CC61" s="3717"/>
      <c r="CD61" s="3718"/>
      <c r="CE61" s="3718"/>
      <c r="CF61" s="3719"/>
      <c r="CG61" s="3724"/>
      <c r="CH61" s="1624"/>
      <c r="CI61" s="1616">
        <f t="shared" si="25"/>
        <v>0</v>
      </c>
      <c r="CJ61" s="1616">
        <f t="shared" si="26"/>
        <v>0</v>
      </c>
      <c r="CK61" s="1624"/>
      <c r="CL61" s="3709" t="s">
        <v>833</v>
      </c>
      <c r="CM61" s="3711"/>
      <c r="CN61" s="3713"/>
      <c r="CO61" s="3713"/>
      <c r="CP61" s="3713"/>
      <c r="CQ61" s="3713"/>
      <c r="CR61" s="3713"/>
      <c r="CS61" s="3715"/>
      <c r="CT61" s="3717"/>
      <c r="CU61" s="3718"/>
      <c r="CV61" s="3718"/>
      <c r="CW61" s="3719"/>
      <c r="CX61" s="3724"/>
      <c r="CY61" s="1624"/>
      <c r="CZ61" s="1595">
        <f t="shared" si="28"/>
        <v>0</v>
      </c>
      <c r="DA61" s="1595">
        <f t="shared" si="29"/>
        <v>0</v>
      </c>
    </row>
    <row r="62" spans="1:105" ht="14.25" customHeight="1">
      <c r="A62" s="1590"/>
      <c r="B62" s="1590"/>
      <c r="C62" s="3710"/>
      <c r="D62" s="3712"/>
      <c r="E62" s="3714"/>
      <c r="F62" s="3714"/>
      <c r="G62" s="3714"/>
      <c r="H62" s="3714"/>
      <c r="I62" s="3714"/>
      <c r="J62" s="3716"/>
      <c r="K62" s="3720"/>
      <c r="L62" s="3721"/>
      <c r="M62" s="3721"/>
      <c r="N62" s="3722"/>
      <c r="O62" s="3724"/>
      <c r="P62" s="1613"/>
      <c r="Q62" s="1613" t="str">
        <f t="shared" si="13"/>
        <v/>
      </c>
      <c r="R62" s="1613" t="str">
        <f t="shared" si="14"/>
        <v/>
      </c>
      <c r="S62" s="1590"/>
      <c r="T62" s="3710"/>
      <c r="U62" s="3712"/>
      <c r="V62" s="3714"/>
      <c r="W62" s="3714"/>
      <c r="X62" s="3714"/>
      <c r="Y62" s="3714"/>
      <c r="Z62" s="3714"/>
      <c r="AA62" s="3716"/>
      <c r="AB62" s="3720"/>
      <c r="AC62" s="3721"/>
      <c r="AD62" s="3721"/>
      <c r="AE62" s="3722"/>
      <c r="AF62" s="3724"/>
      <c r="AG62" s="1624"/>
      <c r="AH62" s="1638" t="str">
        <f t="shared" si="16"/>
        <v/>
      </c>
      <c r="AI62" s="1638" t="str">
        <f t="shared" si="17"/>
        <v/>
      </c>
      <c r="AL62" s="3710"/>
      <c r="AM62" s="3712"/>
      <c r="AN62" s="3714"/>
      <c r="AO62" s="3714"/>
      <c r="AP62" s="3714"/>
      <c r="AQ62" s="3714"/>
      <c r="AR62" s="3714"/>
      <c r="AS62" s="3716"/>
      <c r="AT62" s="3720"/>
      <c r="AU62" s="3721"/>
      <c r="AV62" s="3721"/>
      <c r="AW62" s="3722"/>
      <c r="AX62" s="3724"/>
      <c r="AY62" s="1624"/>
      <c r="AZ62" s="1616" t="str">
        <f t="shared" si="19"/>
        <v/>
      </c>
      <c r="BA62" s="1616" t="str">
        <f t="shared" si="20"/>
        <v/>
      </c>
      <c r="BC62" s="3710"/>
      <c r="BD62" s="3712"/>
      <c r="BE62" s="3714"/>
      <c r="BF62" s="3714"/>
      <c r="BG62" s="3714"/>
      <c r="BH62" s="3714"/>
      <c r="BI62" s="3714"/>
      <c r="BJ62" s="3716"/>
      <c r="BK62" s="3720"/>
      <c r="BL62" s="3721"/>
      <c r="BM62" s="3721"/>
      <c r="BN62" s="3722"/>
      <c r="BO62" s="3724"/>
      <c r="BP62" s="1624"/>
      <c r="BQ62" s="1616" t="str">
        <f t="shared" si="22"/>
        <v/>
      </c>
      <c r="BR62" s="1616" t="str">
        <f t="shared" si="23"/>
        <v/>
      </c>
      <c r="BU62" s="3710"/>
      <c r="BV62" s="3712"/>
      <c r="BW62" s="3714"/>
      <c r="BX62" s="3714"/>
      <c r="BY62" s="3714"/>
      <c r="BZ62" s="3714"/>
      <c r="CA62" s="3714"/>
      <c r="CB62" s="3716"/>
      <c r="CC62" s="3720"/>
      <c r="CD62" s="3721"/>
      <c r="CE62" s="3721"/>
      <c r="CF62" s="3722"/>
      <c r="CG62" s="3724"/>
      <c r="CH62" s="1624"/>
      <c r="CI62" s="1616" t="str">
        <f t="shared" si="25"/>
        <v/>
      </c>
      <c r="CJ62" s="1616" t="str">
        <f t="shared" si="26"/>
        <v/>
      </c>
      <c r="CK62" s="1624"/>
      <c r="CL62" s="3710"/>
      <c r="CM62" s="3712"/>
      <c r="CN62" s="3714"/>
      <c r="CO62" s="3714"/>
      <c r="CP62" s="3714"/>
      <c r="CQ62" s="3714"/>
      <c r="CR62" s="3714"/>
      <c r="CS62" s="3716"/>
      <c r="CT62" s="3720"/>
      <c r="CU62" s="3721"/>
      <c r="CV62" s="3721"/>
      <c r="CW62" s="3722"/>
      <c r="CX62" s="3724"/>
      <c r="CY62" s="1624"/>
      <c r="CZ62" s="1595" t="str">
        <f t="shared" si="28"/>
        <v/>
      </c>
      <c r="DA62" s="1595" t="str">
        <f t="shared" si="29"/>
        <v/>
      </c>
    </row>
    <row r="63" spans="1:105" ht="14.25" customHeight="1">
      <c r="A63" s="1590"/>
      <c r="B63" s="1590"/>
      <c r="C63" s="1646" t="s">
        <v>2311</v>
      </c>
      <c r="D63" s="1633"/>
      <c r="E63" s="1647"/>
      <c r="F63" s="1647"/>
      <c r="G63" s="1647"/>
      <c r="H63" s="1647"/>
      <c r="I63" s="1647"/>
      <c r="J63" s="1648"/>
      <c r="K63" s="1649">
        <f>IF(C63="","",COUNT($D$53:$J$53)-L63)</f>
        <v>0</v>
      </c>
      <c r="L63" s="1650">
        <f t="shared" ref="L63:L65" si="101">IF(C63="","",Q63+R63)</f>
        <v>0</v>
      </c>
      <c r="M63" s="1650">
        <f t="shared" ref="M63:M65" si="102">IF(C63="","",COUNTIF(D63:J63,"休"))</f>
        <v>0</v>
      </c>
      <c r="N63" s="1651" t="str">
        <f>IF(K63&lt;1,"対象外",IF(C63="","",IFERROR(ROUND(M63/K63,3),"")))</f>
        <v>対象外</v>
      </c>
      <c r="O63" s="3724"/>
      <c r="P63" s="1613"/>
      <c r="Q63" s="1613">
        <f t="shared" si="13"/>
        <v>0</v>
      </c>
      <c r="R63" s="1613">
        <f t="shared" si="14"/>
        <v>0</v>
      </c>
      <c r="S63" s="1590"/>
      <c r="T63" s="1646" t="s">
        <v>2311</v>
      </c>
      <c r="U63" s="1633"/>
      <c r="V63" s="1647"/>
      <c r="W63" s="1647"/>
      <c r="X63" s="1647"/>
      <c r="Y63" s="1647"/>
      <c r="Z63" s="1647"/>
      <c r="AA63" s="1648"/>
      <c r="AB63" s="1649">
        <f>IF(T63="","",COUNT($U$53:$AA$53)-AC63)</f>
        <v>0</v>
      </c>
      <c r="AC63" s="1650">
        <f>IF(T63="","",AH63+AI63)</f>
        <v>0</v>
      </c>
      <c r="AD63" s="1650">
        <f t="shared" ref="AD63:AD65" si="103">IF(T63="","",COUNTIF(U63:AA63,"休"))</f>
        <v>0</v>
      </c>
      <c r="AE63" s="1651" t="str">
        <f>IF(AB63&lt;1,"対象外",IF(T63="","",IFERROR(ROUND(AD63/AB63,3),"")))</f>
        <v>対象外</v>
      </c>
      <c r="AF63" s="3724"/>
      <c r="AG63" s="1652"/>
      <c r="AH63" s="1638">
        <f t="shared" si="16"/>
        <v>0</v>
      </c>
      <c r="AI63" s="1638">
        <f t="shared" si="17"/>
        <v>0</v>
      </c>
      <c r="AL63" s="1646" t="s">
        <v>2311</v>
      </c>
      <c r="AM63" s="1633"/>
      <c r="AN63" s="1647"/>
      <c r="AO63" s="1647"/>
      <c r="AP63" s="1647"/>
      <c r="AQ63" s="1647"/>
      <c r="AR63" s="1647"/>
      <c r="AS63" s="1648"/>
      <c r="AT63" s="1649">
        <f>IF(AL63="","",COUNT($AM$53:$AS$53)-AU63)</f>
        <v>0</v>
      </c>
      <c r="AU63" s="1650">
        <f>IF(AL63="","",AZ63+BA63)</f>
        <v>0</v>
      </c>
      <c r="AV63" s="1650">
        <f t="shared" ref="AV63:AV65" si="104">IF(AL63="","",COUNTIF(AM63:AS63,"休"))</f>
        <v>0</v>
      </c>
      <c r="AW63" s="1651" t="str">
        <f>IF(AT63&lt;7,"対象外",IF(AL63="","",IFERROR(ROUND(AV63/AT63,3),"")))</f>
        <v>対象外</v>
      </c>
      <c r="AX63" s="3724"/>
      <c r="AY63" s="1652"/>
      <c r="AZ63" s="1616">
        <f t="shared" si="19"/>
        <v>0</v>
      </c>
      <c r="BA63" s="1616">
        <f t="shared" si="20"/>
        <v>0</v>
      </c>
      <c r="BC63" s="1646" t="s">
        <v>2311</v>
      </c>
      <c r="BD63" s="1633"/>
      <c r="BE63" s="1647"/>
      <c r="BF63" s="1647"/>
      <c r="BG63" s="1647"/>
      <c r="BH63" s="1647"/>
      <c r="BI63" s="1647"/>
      <c r="BJ63" s="1648"/>
      <c r="BK63" s="1649">
        <f>IF(BC63="","",COUNT($BD$53:$BJ$53)-BL63)</f>
        <v>0</v>
      </c>
      <c r="BL63" s="1650">
        <f>IF(BC63="","",BQ63+BR63)</f>
        <v>0</v>
      </c>
      <c r="BM63" s="1650">
        <f t="shared" ref="BM63:BM65" si="105">IF(BC63="","",COUNTIF(BD63:BJ63,"休"))</f>
        <v>0</v>
      </c>
      <c r="BN63" s="1651" t="str">
        <f>IF(BK63&lt;7,"対象外",IF(BC63="","",IFERROR(ROUND(BM63/BK63,3),"")))</f>
        <v>対象外</v>
      </c>
      <c r="BO63" s="3724"/>
      <c r="BP63" s="1652"/>
      <c r="BQ63" s="1616">
        <f t="shared" si="22"/>
        <v>0</v>
      </c>
      <c r="BR63" s="1616">
        <f t="shared" si="23"/>
        <v>0</v>
      </c>
      <c r="BU63" s="1646" t="s">
        <v>2311</v>
      </c>
      <c r="BV63" s="1633"/>
      <c r="BW63" s="1647"/>
      <c r="BX63" s="1647"/>
      <c r="BY63" s="1647"/>
      <c r="BZ63" s="1647"/>
      <c r="CA63" s="1647"/>
      <c r="CB63" s="1648"/>
      <c r="CC63" s="1649">
        <f>IF(BU63="","",COUNT($BV$53:$CB$53)-CD63)</f>
        <v>0</v>
      </c>
      <c r="CD63" s="1650">
        <f>IF(BU63="","",CI63+CJ63)</f>
        <v>0</v>
      </c>
      <c r="CE63" s="1650">
        <f t="shared" ref="CE63:CE65" si="106">IF(BU63="","",COUNTIF(BV63:CB63,"休"))</f>
        <v>0</v>
      </c>
      <c r="CF63" s="1651" t="str">
        <f>IF(CC63&lt;7,"対象外",IF(BU63="","",IFERROR(ROUND(CE63/CC63,3),"")))</f>
        <v>対象外</v>
      </c>
      <c r="CG63" s="3724"/>
      <c r="CH63" s="1652"/>
      <c r="CI63" s="1616">
        <f t="shared" si="25"/>
        <v>0</v>
      </c>
      <c r="CJ63" s="1616">
        <f t="shared" si="26"/>
        <v>0</v>
      </c>
      <c r="CK63" s="1624"/>
      <c r="CL63" s="1646" t="s">
        <v>2311</v>
      </c>
      <c r="CM63" s="1633"/>
      <c r="CN63" s="1647"/>
      <c r="CO63" s="1647"/>
      <c r="CP63" s="1647"/>
      <c r="CQ63" s="1647"/>
      <c r="CR63" s="1647"/>
      <c r="CS63" s="1648"/>
      <c r="CT63" s="1649">
        <f>IF(CL63="","",COUNT($CM$53:$CS$53)-CU63)</f>
        <v>0</v>
      </c>
      <c r="CU63" s="1650">
        <f>IF(CL63="","",CZ63+DA63)</f>
        <v>0</v>
      </c>
      <c r="CV63" s="1650">
        <f t="shared" ref="CV63:CV65" si="107">IF(CL63="","",COUNTIF(CM63:CS63,"休"))</f>
        <v>0</v>
      </c>
      <c r="CW63" s="1651" t="str">
        <f>IF(CT63&lt;7,"対象外",IF(CL63="","",IFERROR(ROUND(CV63/CT63,3),"")))</f>
        <v>対象外</v>
      </c>
      <c r="CX63" s="3724"/>
      <c r="CY63" s="1652"/>
      <c r="CZ63" s="1595">
        <f t="shared" si="28"/>
        <v>0</v>
      </c>
      <c r="DA63" s="1595">
        <f t="shared" si="29"/>
        <v>0</v>
      </c>
    </row>
    <row r="64" spans="1:105" ht="14.25" customHeight="1">
      <c r="A64" s="1590"/>
      <c r="B64" s="1590"/>
      <c r="C64" s="1629" t="s">
        <v>2312</v>
      </c>
      <c r="D64" s="1630"/>
      <c r="E64" s="1631"/>
      <c r="F64" s="1631"/>
      <c r="G64" s="1631"/>
      <c r="H64" s="1631"/>
      <c r="I64" s="1631"/>
      <c r="J64" s="1632"/>
      <c r="K64" s="1630">
        <f>IF(C64="","",COUNT($D$53:$J$53)-L64)</f>
        <v>0</v>
      </c>
      <c r="L64" s="1655">
        <f t="shared" si="101"/>
        <v>0</v>
      </c>
      <c r="M64" s="1655">
        <f t="shared" si="102"/>
        <v>0</v>
      </c>
      <c r="N64" s="1656" t="str">
        <f>IF(K64&lt;1,"対象外",IF(C64="","",IFERROR(ROUND(M64/K64,3),"")))</f>
        <v>対象外</v>
      </c>
      <c r="O64" s="3724"/>
      <c r="P64" s="1613"/>
      <c r="Q64" s="1613">
        <f t="shared" si="13"/>
        <v>0</v>
      </c>
      <c r="R64" s="1613">
        <f t="shared" si="14"/>
        <v>0</v>
      </c>
      <c r="S64" s="1590"/>
      <c r="T64" s="1629" t="s">
        <v>2312</v>
      </c>
      <c r="U64" s="1630"/>
      <c r="V64" s="1631"/>
      <c r="W64" s="1631"/>
      <c r="X64" s="1631"/>
      <c r="Y64" s="1631"/>
      <c r="Z64" s="1631"/>
      <c r="AA64" s="1632"/>
      <c r="AB64" s="1630">
        <f>IF(T64="","",COUNT($U$53:$AA$53)-AC64)</f>
        <v>0</v>
      </c>
      <c r="AC64" s="1655">
        <f>IF(T64="","",AH64+AI64)</f>
        <v>0</v>
      </c>
      <c r="AD64" s="1655">
        <f t="shared" si="103"/>
        <v>0</v>
      </c>
      <c r="AE64" s="1656" t="str">
        <f>IF(AB64&lt;1,"対象外",IF(T64="","",IFERROR(ROUND(AD64/AB64,3),"")))</f>
        <v>対象外</v>
      </c>
      <c r="AF64" s="3724"/>
      <c r="AG64" s="1652"/>
      <c r="AH64" s="1638">
        <f t="shared" si="16"/>
        <v>0</v>
      </c>
      <c r="AI64" s="1638">
        <f t="shared" si="17"/>
        <v>0</v>
      </c>
      <c r="AL64" s="1629" t="s">
        <v>2312</v>
      </c>
      <c r="AM64" s="1630"/>
      <c r="AN64" s="1631"/>
      <c r="AO64" s="1631"/>
      <c r="AP64" s="1631"/>
      <c r="AQ64" s="1631"/>
      <c r="AR64" s="1631"/>
      <c r="AS64" s="1632"/>
      <c r="AT64" s="1630">
        <f>IF(AL64="","",COUNT($AM$53:$AS$53)-AU64)</f>
        <v>0</v>
      </c>
      <c r="AU64" s="1655">
        <f>IF(AL64="","",AZ64+BA64)</f>
        <v>0</v>
      </c>
      <c r="AV64" s="1655">
        <f t="shared" si="104"/>
        <v>0</v>
      </c>
      <c r="AW64" s="1656" t="str">
        <f>IF(AT64&lt;7,"対象外",IF(AL64="","",IFERROR(ROUND(AV64/AT64,3),"")))</f>
        <v>対象外</v>
      </c>
      <c r="AX64" s="3724"/>
      <c r="AY64" s="1652"/>
      <c r="AZ64" s="1616">
        <f t="shared" si="19"/>
        <v>0</v>
      </c>
      <c r="BA64" s="1616">
        <f t="shared" si="20"/>
        <v>0</v>
      </c>
      <c r="BC64" s="1629" t="s">
        <v>2312</v>
      </c>
      <c r="BD64" s="1630"/>
      <c r="BE64" s="1631"/>
      <c r="BF64" s="1631"/>
      <c r="BG64" s="1631"/>
      <c r="BH64" s="1631"/>
      <c r="BI64" s="1631"/>
      <c r="BJ64" s="1632"/>
      <c r="BK64" s="1630">
        <f>IF(BC64="","",COUNT($BD$53:$BJ$53)-BL64)</f>
        <v>0</v>
      </c>
      <c r="BL64" s="1655">
        <f>IF(BC64="","",BQ64+BR64)</f>
        <v>0</v>
      </c>
      <c r="BM64" s="1655">
        <f t="shared" si="105"/>
        <v>0</v>
      </c>
      <c r="BN64" s="1656" t="str">
        <f>IF(BK64&lt;7,"対象外",IF(BC64="","",IFERROR(ROUND(BM64/BK64,3),"")))</f>
        <v>対象外</v>
      </c>
      <c r="BO64" s="3724"/>
      <c r="BP64" s="1652"/>
      <c r="BQ64" s="1616">
        <f t="shared" si="22"/>
        <v>0</v>
      </c>
      <c r="BR64" s="1616">
        <f t="shared" si="23"/>
        <v>0</v>
      </c>
      <c r="BU64" s="1629" t="s">
        <v>2312</v>
      </c>
      <c r="BV64" s="1630"/>
      <c r="BW64" s="1631"/>
      <c r="BX64" s="1631"/>
      <c r="BY64" s="1631"/>
      <c r="BZ64" s="1631"/>
      <c r="CA64" s="1631"/>
      <c r="CB64" s="1632"/>
      <c r="CC64" s="1630">
        <f>IF(BU64="","",COUNT($BV$53:$CB$53)-CD64)</f>
        <v>0</v>
      </c>
      <c r="CD64" s="1655">
        <f>IF(BU64="","",CI64+CJ64)</f>
        <v>0</v>
      </c>
      <c r="CE64" s="1655">
        <f t="shared" si="106"/>
        <v>0</v>
      </c>
      <c r="CF64" s="1656" t="str">
        <f>IF(CC64&lt;7,"対象外",IF(BU64="","",IFERROR(ROUND(CE64/CC64,3),"")))</f>
        <v>対象外</v>
      </c>
      <c r="CG64" s="3724"/>
      <c r="CH64" s="1652"/>
      <c r="CI64" s="1616">
        <f t="shared" si="25"/>
        <v>0</v>
      </c>
      <c r="CJ64" s="1616">
        <f t="shared" si="26"/>
        <v>0</v>
      </c>
      <c r="CK64" s="1624"/>
      <c r="CL64" s="1629" t="s">
        <v>2312</v>
      </c>
      <c r="CM64" s="1630"/>
      <c r="CN64" s="1631"/>
      <c r="CO64" s="1631"/>
      <c r="CP64" s="1631"/>
      <c r="CQ64" s="1631"/>
      <c r="CR64" s="1631"/>
      <c r="CS64" s="1632"/>
      <c r="CT64" s="1630">
        <f>IF(CL64="","",COUNT($CM$53:$CS$53)-CU64)</f>
        <v>0</v>
      </c>
      <c r="CU64" s="1655">
        <f>IF(CL64="","",CZ64+DA64)</f>
        <v>0</v>
      </c>
      <c r="CV64" s="1655">
        <f t="shared" si="107"/>
        <v>0</v>
      </c>
      <c r="CW64" s="1656" t="str">
        <f>IF(CT64&lt;7,"対象外",IF(CL64="","",IFERROR(ROUND(CV64/CT64,3),"")))</f>
        <v>対象外</v>
      </c>
      <c r="CX64" s="3724"/>
      <c r="CY64" s="1652"/>
      <c r="CZ64" s="1595">
        <f t="shared" si="28"/>
        <v>0</v>
      </c>
      <c r="DA64" s="1595">
        <f t="shared" si="29"/>
        <v>0</v>
      </c>
    </row>
    <row r="65" spans="1:105" ht="14.25" customHeight="1">
      <c r="A65" s="1590"/>
      <c r="B65" s="1590"/>
      <c r="C65" s="1629" t="s">
        <v>2313</v>
      </c>
      <c r="D65" s="1630"/>
      <c r="E65" s="1631"/>
      <c r="F65" s="1631"/>
      <c r="G65" s="1631"/>
      <c r="H65" s="1631"/>
      <c r="I65" s="1631"/>
      <c r="J65" s="1632"/>
      <c r="K65" s="1630">
        <f>IF(C65="","",COUNT($D$53:$J$53)-L65)</f>
        <v>0</v>
      </c>
      <c r="L65" s="1655">
        <f t="shared" si="101"/>
        <v>0</v>
      </c>
      <c r="M65" s="1655">
        <f t="shared" si="102"/>
        <v>0</v>
      </c>
      <c r="N65" s="1656" t="str">
        <f>IF(K65&lt;1,"対象外",IF(C65="","",IFERROR(ROUND(M65/K65,3),"")))</f>
        <v>対象外</v>
      </c>
      <c r="O65" s="3724"/>
      <c r="P65" s="1613"/>
      <c r="Q65" s="1613">
        <f t="shared" si="13"/>
        <v>0</v>
      </c>
      <c r="R65" s="1613">
        <f t="shared" si="14"/>
        <v>0</v>
      </c>
      <c r="S65" s="1590"/>
      <c r="T65" s="1629" t="s">
        <v>2313</v>
      </c>
      <c r="U65" s="1630"/>
      <c r="V65" s="1631"/>
      <c r="W65" s="1631"/>
      <c r="X65" s="1631"/>
      <c r="Y65" s="1631"/>
      <c r="Z65" s="1631"/>
      <c r="AA65" s="1632"/>
      <c r="AB65" s="1630">
        <f>IF(T65="","",COUNT($U$53:$AA$53)-AC65)</f>
        <v>0</v>
      </c>
      <c r="AC65" s="1655">
        <f>IF(T65="","",AH65+AI65)</f>
        <v>0</v>
      </c>
      <c r="AD65" s="1655">
        <f t="shared" si="103"/>
        <v>0</v>
      </c>
      <c r="AE65" s="1656" t="str">
        <f>IF(AB65&lt;1,"対象外",IF(T65="","",IFERROR(ROUND(AD65/AB65,3),"")))</f>
        <v>対象外</v>
      </c>
      <c r="AF65" s="3724"/>
      <c r="AG65" s="1652"/>
      <c r="AH65" s="1638">
        <f t="shared" si="16"/>
        <v>0</v>
      </c>
      <c r="AI65" s="1638">
        <f t="shared" si="17"/>
        <v>0</v>
      </c>
      <c r="AL65" s="1629" t="s">
        <v>2313</v>
      </c>
      <c r="AM65" s="1630"/>
      <c r="AN65" s="1631"/>
      <c r="AO65" s="1631"/>
      <c r="AP65" s="1631"/>
      <c r="AQ65" s="1631"/>
      <c r="AR65" s="1631"/>
      <c r="AS65" s="1632"/>
      <c r="AT65" s="1630">
        <f>IF(AL65="","",COUNT($AM$53:$AS$53)-AU65)</f>
        <v>0</v>
      </c>
      <c r="AU65" s="1655">
        <f>IF(AL65="","",AZ65+BA65)</f>
        <v>0</v>
      </c>
      <c r="AV65" s="1655">
        <f t="shared" si="104"/>
        <v>0</v>
      </c>
      <c r="AW65" s="1656" t="str">
        <f>IF(AT65&lt;7,"対象外",IF(AL65="","",IFERROR(ROUND(AV65/AT65,3),"")))</f>
        <v>対象外</v>
      </c>
      <c r="AX65" s="3724"/>
      <c r="AY65" s="1652"/>
      <c r="AZ65" s="1616">
        <f t="shared" si="19"/>
        <v>0</v>
      </c>
      <c r="BA65" s="1616">
        <f t="shared" si="20"/>
        <v>0</v>
      </c>
      <c r="BC65" s="1629" t="s">
        <v>2313</v>
      </c>
      <c r="BD65" s="1630"/>
      <c r="BE65" s="1631"/>
      <c r="BF65" s="1631"/>
      <c r="BG65" s="1631"/>
      <c r="BH65" s="1631"/>
      <c r="BI65" s="1631"/>
      <c r="BJ65" s="1632"/>
      <c r="BK65" s="1630">
        <f>IF(BC65="","",COUNT($BD$53:$BJ$53)-BL65)</f>
        <v>0</v>
      </c>
      <c r="BL65" s="1655">
        <f>IF(BC65="","",BQ65+BR65)</f>
        <v>0</v>
      </c>
      <c r="BM65" s="1655">
        <f t="shared" si="105"/>
        <v>0</v>
      </c>
      <c r="BN65" s="1656" t="str">
        <f>IF(BK65&lt;7,"対象外",IF(BC65="","",IFERROR(ROUND(BM65/BK65,3),"")))</f>
        <v>対象外</v>
      </c>
      <c r="BO65" s="3724"/>
      <c r="BP65" s="1652"/>
      <c r="BQ65" s="1616">
        <f t="shared" si="22"/>
        <v>0</v>
      </c>
      <c r="BR65" s="1616">
        <f t="shared" si="23"/>
        <v>0</v>
      </c>
      <c r="BU65" s="1629" t="s">
        <v>2313</v>
      </c>
      <c r="BV65" s="1630"/>
      <c r="BW65" s="1631"/>
      <c r="BX65" s="1631"/>
      <c r="BY65" s="1631"/>
      <c r="BZ65" s="1631"/>
      <c r="CA65" s="1631"/>
      <c r="CB65" s="1632"/>
      <c r="CC65" s="1630">
        <f>IF(BU65="","",COUNT($BV$53:$CB$53)-CD65)</f>
        <v>0</v>
      </c>
      <c r="CD65" s="1655">
        <f>IF(BU65="","",CI65+CJ65)</f>
        <v>0</v>
      </c>
      <c r="CE65" s="1655">
        <f t="shared" si="106"/>
        <v>0</v>
      </c>
      <c r="CF65" s="1656" t="str">
        <f>IF(CC65&lt;7,"対象外",IF(BU65="","",IFERROR(ROUND(CE65/CC65,3),"")))</f>
        <v>対象外</v>
      </c>
      <c r="CG65" s="3724"/>
      <c r="CH65" s="1652"/>
      <c r="CI65" s="1616">
        <f t="shared" si="25"/>
        <v>0</v>
      </c>
      <c r="CJ65" s="1616">
        <f t="shared" si="26"/>
        <v>0</v>
      </c>
      <c r="CK65" s="1624"/>
      <c r="CL65" s="1629" t="s">
        <v>2313</v>
      </c>
      <c r="CM65" s="1630"/>
      <c r="CN65" s="1631"/>
      <c r="CO65" s="1631"/>
      <c r="CP65" s="1631"/>
      <c r="CQ65" s="1631"/>
      <c r="CR65" s="1631"/>
      <c r="CS65" s="1632"/>
      <c r="CT65" s="1630">
        <f>IF(CL65="","",COUNT($CM$53:$CS$53)-CU65)</f>
        <v>0</v>
      </c>
      <c r="CU65" s="1655">
        <f>IF(CL65="","",CZ65+DA65)</f>
        <v>0</v>
      </c>
      <c r="CV65" s="1655">
        <f t="shared" si="107"/>
        <v>0</v>
      </c>
      <c r="CW65" s="1656" t="str">
        <f>IF(CT65&lt;7,"対象外",IF(CL65="","",IFERROR(ROUND(CV65/CT65,3),"")))</f>
        <v>対象外</v>
      </c>
      <c r="CX65" s="3724"/>
      <c r="CY65" s="1652"/>
      <c r="CZ65" s="1595">
        <f t="shared" si="28"/>
        <v>0</v>
      </c>
      <c r="DA65" s="1595">
        <f t="shared" si="29"/>
        <v>0</v>
      </c>
    </row>
    <row r="66" spans="1:105" ht="14.25" customHeight="1">
      <c r="A66" s="1590"/>
      <c r="B66" s="1590"/>
      <c r="C66" s="3709" t="s">
        <v>834</v>
      </c>
      <c r="D66" s="3711"/>
      <c r="E66" s="3713"/>
      <c r="F66" s="3713"/>
      <c r="G66" s="3713"/>
      <c r="H66" s="3713"/>
      <c r="I66" s="3713"/>
      <c r="J66" s="3715"/>
      <c r="K66" s="3717"/>
      <c r="L66" s="3718"/>
      <c r="M66" s="3718"/>
      <c r="N66" s="3719"/>
      <c r="O66" s="3724"/>
      <c r="P66" s="1613"/>
      <c r="Q66" s="1613">
        <f t="shared" si="13"/>
        <v>0</v>
      </c>
      <c r="R66" s="1613">
        <f t="shared" si="14"/>
        <v>0</v>
      </c>
      <c r="S66" s="1590"/>
      <c r="T66" s="3709" t="s">
        <v>834</v>
      </c>
      <c r="U66" s="3711"/>
      <c r="V66" s="3713"/>
      <c r="W66" s="3713"/>
      <c r="X66" s="3713"/>
      <c r="Y66" s="3713"/>
      <c r="Z66" s="3713"/>
      <c r="AA66" s="3715"/>
      <c r="AB66" s="3717"/>
      <c r="AC66" s="3718"/>
      <c r="AD66" s="3718"/>
      <c r="AE66" s="3719"/>
      <c r="AF66" s="3724"/>
      <c r="AG66" s="1624"/>
      <c r="AH66" s="1638">
        <f t="shared" si="16"/>
        <v>0</v>
      </c>
      <c r="AI66" s="1638">
        <f t="shared" si="17"/>
        <v>0</v>
      </c>
      <c r="AL66" s="3709" t="s">
        <v>834</v>
      </c>
      <c r="AM66" s="3711"/>
      <c r="AN66" s="3713"/>
      <c r="AO66" s="3713"/>
      <c r="AP66" s="3713"/>
      <c r="AQ66" s="3713"/>
      <c r="AR66" s="3713"/>
      <c r="AS66" s="3715"/>
      <c r="AT66" s="3717"/>
      <c r="AU66" s="3718"/>
      <c r="AV66" s="3718"/>
      <c r="AW66" s="3719"/>
      <c r="AX66" s="3724"/>
      <c r="AY66" s="1624"/>
      <c r="AZ66" s="1616">
        <f t="shared" si="19"/>
        <v>0</v>
      </c>
      <c r="BA66" s="1616">
        <f t="shared" si="20"/>
        <v>0</v>
      </c>
      <c r="BC66" s="3709" t="s">
        <v>834</v>
      </c>
      <c r="BD66" s="3711"/>
      <c r="BE66" s="3713"/>
      <c r="BF66" s="3713"/>
      <c r="BG66" s="3713"/>
      <c r="BH66" s="3713"/>
      <c r="BI66" s="3713"/>
      <c r="BJ66" s="3715"/>
      <c r="BK66" s="3717"/>
      <c r="BL66" s="3718"/>
      <c r="BM66" s="3718"/>
      <c r="BN66" s="3719"/>
      <c r="BO66" s="3724"/>
      <c r="BP66" s="1624"/>
      <c r="BQ66" s="1616">
        <f t="shared" si="22"/>
        <v>0</v>
      </c>
      <c r="BR66" s="1616">
        <f t="shared" si="23"/>
        <v>0</v>
      </c>
      <c r="BU66" s="3709" t="s">
        <v>834</v>
      </c>
      <c r="BV66" s="3711"/>
      <c r="BW66" s="3713"/>
      <c r="BX66" s="3713"/>
      <c r="BY66" s="3713"/>
      <c r="BZ66" s="3713"/>
      <c r="CA66" s="3713"/>
      <c r="CB66" s="3715"/>
      <c r="CC66" s="3717"/>
      <c r="CD66" s="3718"/>
      <c r="CE66" s="3718"/>
      <c r="CF66" s="3719"/>
      <c r="CG66" s="3724"/>
      <c r="CH66" s="1624"/>
      <c r="CI66" s="1616">
        <f t="shared" si="25"/>
        <v>0</v>
      </c>
      <c r="CJ66" s="1616">
        <f t="shared" si="26"/>
        <v>0</v>
      </c>
      <c r="CK66" s="1624"/>
      <c r="CL66" s="3709" t="s">
        <v>834</v>
      </c>
      <c r="CM66" s="3711"/>
      <c r="CN66" s="3713"/>
      <c r="CO66" s="3713"/>
      <c r="CP66" s="3713"/>
      <c r="CQ66" s="3713"/>
      <c r="CR66" s="3713"/>
      <c r="CS66" s="3715"/>
      <c r="CT66" s="3717"/>
      <c r="CU66" s="3718"/>
      <c r="CV66" s="3718"/>
      <c r="CW66" s="3719"/>
      <c r="CX66" s="3724"/>
      <c r="CY66" s="1624"/>
      <c r="CZ66" s="1595">
        <f t="shared" si="28"/>
        <v>0</v>
      </c>
      <c r="DA66" s="1595">
        <f t="shared" si="29"/>
        <v>0</v>
      </c>
    </row>
    <row r="67" spans="1:105" ht="14.25" customHeight="1">
      <c r="A67" s="1590"/>
      <c r="B67" s="1590"/>
      <c r="C67" s="3710"/>
      <c r="D67" s="3712"/>
      <c r="E67" s="3714"/>
      <c r="F67" s="3714"/>
      <c r="G67" s="3714"/>
      <c r="H67" s="3714"/>
      <c r="I67" s="3714"/>
      <c r="J67" s="3716"/>
      <c r="K67" s="3720"/>
      <c r="L67" s="3721"/>
      <c r="M67" s="3721"/>
      <c r="N67" s="3722"/>
      <c r="O67" s="3724"/>
      <c r="P67" s="1613"/>
      <c r="Q67" s="1613" t="str">
        <f t="shared" si="13"/>
        <v/>
      </c>
      <c r="R67" s="1613" t="str">
        <f t="shared" si="14"/>
        <v/>
      </c>
      <c r="S67" s="1590"/>
      <c r="T67" s="3710"/>
      <c r="U67" s="3712"/>
      <c r="V67" s="3714"/>
      <c r="W67" s="3714"/>
      <c r="X67" s="3714"/>
      <c r="Y67" s="3714"/>
      <c r="Z67" s="3714"/>
      <c r="AA67" s="3716"/>
      <c r="AB67" s="3720"/>
      <c r="AC67" s="3721"/>
      <c r="AD67" s="3721"/>
      <c r="AE67" s="3722"/>
      <c r="AF67" s="3724"/>
      <c r="AG67" s="1624"/>
      <c r="AH67" s="1638" t="str">
        <f t="shared" si="16"/>
        <v/>
      </c>
      <c r="AI67" s="1638" t="str">
        <f t="shared" si="17"/>
        <v/>
      </c>
      <c r="AL67" s="3710"/>
      <c r="AM67" s="3712"/>
      <c r="AN67" s="3714"/>
      <c r="AO67" s="3714"/>
      <c r="AP67" s="3714"/>
      <c r="AQ67" s="3714"/>
      <c r="AR67" s="3714"/>
      <c r="AS67" s="3716"/>
      <c r="AT67" s="3720"/>
      <c r="AU67" s="3721"/>
      <c r="AV67" s="3721"/>
      <c r="AW67" s="3722"/>
      <c r="AX67" s="3724"/>
      <c r="AY67" s="1624"/>
      <c r="AZ67" s="1616" t="str">
        <f t="shared" si="19"/>
        <v/>
      </c>
      <c r="BA67" s="1616" t="str">
        <f t="shared" si="20"/>
        <v/>
      </c>
      <c r="BC67" s="3710"/>
      <c r="BD67" s="3712"/>
      <c r="BE67" s="3714"/>
      <c r="BF67" s="3714"/>
      <c r="BG67" s="3714"/>
      <c r="BH67" s="3714"/>
      <c r="BI67" s="3714"/>
      <c r="BJ67" s="3716"/>
      <c r="BK67" s="3720"/>
      <c r="BL67" s="3721"/>
      <c r="BM67" s="3721"/>
      <c r="BN67" s="3722"/>
      <c r="BO67" s="3724"/>
      <c r="BP67" s="1624"/>
      <c r="BQ67" s="1616" t="str">
        <f t="shared" si="22"/>
        <v/>
      </c>
      <c r="BR67" s="1616" t="str">
        <f t="shared" si="23"/>
        <v/>
      </c>
      <c r="BU67" s="3710"/>
      <c r="BV67" s="3712"/>
      <c r="BW67" s="3714"/>
      <c r="BX67" s="3714"/>
      <c r="BY67" s="3714"/>
      <c r="BZ67" s="3714"/>
      <c r="CA67" s="3714"/>
      <c r="CB67" s="3716"/>
      <c r="CC67" s="3720"/>
      <c r="CD67" s="3721"/>
      <c r="CE67" s="3721"/>
      <c r="CF67" s="3722"/>
      <c r="CG67" s="3724"/>
      <c r="CH67" s="1624"/>
      <c r="CI67" s="1616" t="str">
        <f t="shared" si="25"/>
        <v/>
      </c>
      <c r="CJ67" s="1616" t="str">
        <f t="shared" si="26"/>
        <v/>
      </c>
      <c r="CK67" s="1624"/>
      <c r="CL67" s="3710"/>
      <c r="CM67" s="3712"/>
      <c r="CN67" s="3714"/>
      <c r="CO67" s="3714"/>
      <c r="CP67" s="3714"/>
      <c r="CQ67" s="3714"/>
      <c r="CR67" s="3714"/>
      <c r="CS67" s="3716"/>
      <c r="CT67" s="3720"/>
      <c r="CU67" s="3721"/>
      <c r="CV67" s="3721"/>
      <c r="CW67" s="3722"/>
      <c r="CX67" s="3724"/>
      <c r="CY67" s="1624"/>
      <c r="CZ67" s="1595" t="str">
        <f t="shared" si="28"/>
        <v/>
      </c>
      <c r="DA67" s="1595" t="str">
        <f t="shared" si="29"/>
        <v/>
      </c>
    </row>
    <row r="68" spans="1:105" ht="14.25" customHeight="1">
      <c r="A68" s="1590"/>
      <c r="B68" s="1590"/>
      <c r="C68" s="1639" t="s">
        <v>2314</v>
      </c>
      <c r="D68" s="1640"/>
      <c r="E68" s="1641"/>
      <c r="F68" s="1641"/>
      <c r="G68" s="1641"/>
      <c r="H68" s="1641"/>
      <c r="I68" s="1641"/>
      <c r="J68" s="1642"/>
      <c r="K68" s="1640">
        <f>IF(C68="","",COUNT($D$53:$J$53)-L68)</f>
        <v>0</v>
      </c>
      <c r="L68" s="1644">
        <f t="shared" ref="L68" si="108">IF(C68="","",Q68+R68)</f>
        <v>0</v>
      </c>
      <c r="M68" s="1644">
        <f t="shared" ref="M68" si="109">IF(C68="","",COUNTIF(D68:J68,"休"))</f>
        <v>0</v>
      </c>
      <c r="N68" s="1645" t="str">
        <f>IF(K68&lt;1,"対象外",IF(C68="","",IFERROR(ROUND(M68/K68,3),"")))</f>
        <v>対象外</v>
      </c>
      <c r="O68" s="3725"/>
      <c r="P68" s="1613" t="str">
        <f>IF(1&gt;P53,"対象外",IF(O55&gt;=0.285,"OK","NG"))</f>
        <v>対象外</v>
      </c>
      <c r="Q68" s="1613">
        <f t="shared" si="13"/>
        <v>0</v>
      </c>
      <c r="R68" s="1613">
        <f t="shared" si="14"/>
        <v>0</v>
      </c>
      <c r="S68" s="1590"/>
      <c r="T68" s="1639" t="s">
        <v>2314</v>
      </c>
      <c r="U68" s="1640"/>
      <c r="V68" s="1641"/>
      <c r="W68" s="1641"/>
      <c r="X68" s="1641"/>
      <c r="Y68" s="1641"/>
      <c r="Z68" s="1641"/>
      <c r="AA68" s="1642"/>
      <c r="AB68" s="1640">
        <f>IF(T68="","",COUNT($U$53:$AA$53)-AC68)</f>
        <v>0</v>
      </c>
      <c r="AC68" s="1644">
        <f>IF(T68="","",AH68+AI68)</f>
        <v>0</v>
      </c>
      <c r="AD68" s="1644">
        <f t="shared" ref="AD68" si="110">IF(T68="","",COUNTIF(U68:AA68,"休"))</f>
        <v>0</v>
      </c>
      <c r="AE68" s="1645" t="str">
        <f>IF(AB68&lt;1,"対象外",IF(T68="","",IFERROR(ROUND(AD68/AB68,3),"")))</f>
        <v>対象外</v>
      </c>
      <c r="AF68" s="3725"/>
      <c r="AG68" s="1613" t="str">
        <f>IF(1&gt;AG53,"対象外",IF(AF55&gt;=0.285,"OK","NG"))</f>
        <v>対象外</v>
      </c>
      <c r="AH68" s="1638">
        <f t="shared" si="16"/>
        <v>0</v>
      </c>
      <c r="AI68" s="1638">
        <f t="shared" si="17"/>
        <v>0</v>
      </c>
      <c r="AL68" s="1639" t="s">
        <v>2314</v>
      </c>
      <c r="AM68" s="1640"/>
      <c r="AN68" s="1641"/>
      <c r="AO68" s="1641"/>
      <c r="AP68" s="1641"/>
      <c r="AQ68" s="1641"/>
      <c r="AR68" s="1641"/>
      <c r="AS68" s="1642"/>
      <c r="AT68" s="1640">
        <f>IF(AL68="","",COUNT($AM$53:$AS$53)-AU68)</f>
        <v>0</v>
      </c>
      <c r="AU68" s="1644">
        <f>IF(AL68="","",AZ68+BA68)</f>
        <v>0</v>
      </c>
      <c r="AV68" s="1644">
        <f t="shared" ref="AV68" si="111">IF(AL68="","",COUNTIF(AM68:AS68,"休"))</f>
        <v>0</v>
      </c>
      <c r="AW68" s="1645" t="str">
        <f>IF(AT68&lt;7,"対象外",IF(AL68="","",IFERROR(ROUND(AV68/AT68,3),"")))</f>
        <v>対象外</v>
      </c>
      <c r="AX68" s="3725"/>
      <c r="AY68" s="1613" t="str">
        <f>IF(1&gt;AY53,"対象外",IF(AX55&gt;=0.285,"OK","NG"))</f>
        <v>対象外</v>
      </c>
      <c r="AZ68" s="1616">
        <f t="shared" si="19"/>
        <v>0</v>
      </c>
      <c r="BA68" s="1616">
        <f t="shared" si="20"/>
        <v>0</v>
      </c>
      <c r="BC68" s="1639" t="s">
        <v>2314</v>
      </c>
      <c r="BD68" s="1640"/>
      <c r="BE68" s="1641"/>
      <c r="BF68" s="1641"/>
      <c r="BG68" s="1641"/>
      <c r="BH68" s="1641"/>
      <c r="BI68" s="1641"/>
      <c r="BJ68" s="1642"/>
      <c r="BK68" s="1640">
        <f>IF(BC68="","",COUNT($BD$53:$BJ$53)-BL68)</f>
        <v>0</v>
      </c>
      <c r="BL68" s="1644">
        <f>IF(BC68="","",BQ68+BR68)</f>
        <v>0</v>
      </c>
      <c r="BM68" s="1644">
        <f t="shared" ref="BM68" si="112">IF(BC68="","",COUNTIF(BD68:BJ68,"休"))</f>
        <v>0</v>
      </c>
      <c r="BN68" s="1645" t="str">
        <f>IF(BK68&lt;7,"対象外",IF(BC68="","",IFERROR(ROUND(BM68/BK68,3),"")))</f>
        <v>対象外</v>
      </c>
      <c r="BO68" s="3725"/>
      <c r="BP68" s="1613" t="str">
        <f>IF(1&gt;BP53,"対象外",IF(BO55&gt;=0.285,"OK","NG"))</f>
        <v>対象外</v>
      </c>
      <c r="BQ68" s="1616">
        <f t="shared" si="22"/>
        <v>0</v>
      </c>
      <c r="BR68" s="1616">
        <f t="shared" si="23"/>
        <v>0</v>
      </c>
      <c r="BU68" s="1639" t="s">
        <v>2314</v>
      </c>
      <c r="BV68" s="1640"/>
      <c r="BW68" s="1641"/>
      <c r="BX68" s="1641"/>
      <c r="BY68" s="1641"/>
      <c r="BZ68" s="1641"/>
      <c r="CA68" s="1641"/>
      <c r="CB68" s="1642"/>
      <c r="CC68" s="1640">
        <f>IF(BU68="","",COUNT($BV$53:$CB$53)-CD68)</f>
        <v>0</v>
      </c>
      <c r="CD68" s="1644">
        <f>IF(BU68="","",CI68+CJ68)</f>
        <v>0</v>
      </c>
      <c r="CE68" s="1644">
        <f t="shared" ref="CE68" si="113">IF(BU68="","",COUNTIF(BV68:CB68,"休"))</f>
        <v>0</v>
      </c>
      <c r="CF68" s="1645" t="str">
        <f>IF(CC68&lt;7,"対象外",IF(BU68="","",IFERROR(ROUND(CE68/CC68,3),"")))</f>
        <v>対象外</v>
      </c>
      <c r="CG68" s="3725"/>
      <c r="CH68" s="1613" t="str">
        <f>IF(1&gt;CH53,"対象外",IF(CG55&gt;=0.285,"OK","NG"))</f>
        <v>対象外</v>
      </c>
      <c r="CI68" s="1616">
        <f t="shared" si="25"/>
        <v>0</v>
      </c>
      <c r="CJ68" s="1616">
        <f t="shared" si="26"/>
        <v>0</v>
      </c>
      <c r="CK68" s="1624"/>
      <c r="CL68" s="1639" t="s">
        <v>2314</v>
      </c>
      <c r="CM68" s="1640"/>
      <c r="CN68" s="1641"/>
      <c r="CO68" s="1641"/>
      <c r="CP68" s="1641"/>
      <c r="CQ68" s="1641"/>
      <c r="CR68" s="1641"/>
      <c r="CS68" s="1642"/>
      <c r="CT68" s="1640">
        <f>IF(CL68="","",COUNT($CM$53:$CS$53)-CU68)</f>
        <v>0</v>
      </c>
      <c r="CU68" s="1644">
        <f>IF(CL68="","",CZ68+DA68)</f>
        <v>0</v>
      </c>
      <c r="CV68" s="1644">
        <f t="shared" ref="CV68" si="114">IF(CL68="","",COUNTIF(CM68:CS68,"休"))</f>
        <v>0</v>
      </c>
      <c r="CW68" s="1645" t="str">
        <f>IF(CT68&lt;7,"対象外",IF(CL68="","",IFERROR(ROUND(CV68/CT68,3),"")))</f>
        <v>対象外</v>
      </c>
      <c r="CX68" s="3725"/>
      <c r="CY68" s="1613" t="str">
        <f>IF(1&gt;CY53,"対象外",IF(CX55&gt;=0.285,"OK","NG"))</f>
        <v>対象外</v>
      </c>
      <c r="CZ68" s="1595">
        <f t="shared" si="28"/>
        <v>0</v>
      </c>
      <c r="DA68" s="1595">
        <f t="shared" si="29"/>
        <v>0</v>
      </c>
    </row>
    <row r="69" spans="1:105" ht="14.25" customHeight="1">
      <c r="A69" s="1590"/>
      <c r="B69" s="1590"/>
      <c r="C69" s="1613"/>
      <c r="D69" s="1613"/>
      <c r="E69" s="1613"/>
      <c r="F69" s="1613"/>
      <c r="G69" s="1613"/>
      <c r="H69" s="1613"/>
      <c r="I69" s="1660"/>
      <c r="J69" s="1613"/>
      <c r="K69" s="1624"/>
      <c r="L69" s="1624"/>
      <c r="M69" s="1624"/>
      <c r="N69" s="1624"/>
      <c r="O69" s="1624"/>
      <c r="P69" s="1613"/>
      <c r="Q69" s="1613" t="str">
        <f t="shared" si="13"/>
        <v/>
      </c>
      <c r="R69" s="1613" t="str">
        <f t="shared" si="14"/>
        <v/>
      </c>
      <c r="S69" s="1590"/>
      <c r="T69" s="1613"/>
      <c r="U69" s="1613"/>
      <c r="V69" s="1613"/>
      <c r="W69" s="1613"/>
      <c r="X69" s="1613"/>
      <c r="Y69" s="1613"/>
      <c r="Z69" s="1660"/>
      <c r="AA69" s="1613"/>
      <c r="AB69" s="1624"/>
      <c r="AC69" s="1624"/>
      <c r="AD69" s="1624"/>
      <c r="AE69" s="1624"/>
      <c r="AF69" s="1624"/>
      <c r="AG69" s="1590"/>
      <c r="AH69" s="1638" t="str">
        <f t="shared" si="16"/>
        <v/>
      </c>
      <c r="AI69" s="1638" t="str">
        <f t="shared" si="17"/>
        <v/>
      </c>
      <c r="AL69" s="1613"/>
      <c r="AM69" s="1613"/>
      <c r="AN69" s="1613"/>
      <c r="AO69" s="1613"/>
      <c r="AP69" s="1613"/>
      <c r="AQ69" s="1613"/>
      <c r="AR69" s="1660"/>
      <c r="AS69" s="1613"/>
      <c r="AT69" s="1624"/>
      <c r="AU69" s="1624"/>
      <c r="AV69" s="1624"/>
      <c r="AW69" s="1624"/>
      <c r="AX69" s="1624"/>
      <c r="AY69" s="1602"/>
      <c r="AZ69" s="1616" t="str">
        <f t="shared" si="19"/>
        <v/>
      </c>
      <c r="BA69" s="1616" t="str">
        <f t="shared" si="20"/>
        <v/>
      </c>
      <c r="BC69" s="1613"/>
      <c r="BD69" s="1613"/>
      <c r="BE69" s="1613"/>
      <c r="BF69" s="1613"/>
      <c r="BG69" s="1613"/>
      <c r="BH69" s="1613"/>
      <c r="BI69" s="1660"/>
      <c r="BJ69" s="1613"/>
      <c r="BK69" s="1624"/>
      <c r="BL69" s="1624"/>
      <c r="BM69" s="1624"/>
      <c r="BN69" s="1624"/>
      <c r="BO69" s="1624"/>
      <c r="BQ69" s="1616" t="str">
        <f t="shared" si="22"/>
        <v/>
      </c>
      <c r="BR69" s="1616" t="str">
        <f t="shared" si="23"/>
        <v/>
      </c>
      <c r="BU69" s="1613"/>
      <c r="BV69" s="1613"/>
      <c r="BW69" s="1613"/>
      <c r="BX69" s="1613"/>
      <c r="BY69" s="1613"/>
      <c r="BZ69" s="1613"/>
      <c r="CA69" s="1660"/>
      <c r="CB69" s="1613"/>
      <c r="CC69" s="1624"/>
      <c r="CD69" s="1624"/>
      <c r="CE69" s="1624"/>
      <c r="CF69" s="1624"/>
      <c r="CG69" s="1624"/>
      <c r="CH69" s="1602"/>
      <c r="CI69" s="1616" t="str">
        <f t="shared" si="25"/>
        <v/>
      </c>
      <c r="CJ69" s="1616" t="str">
        <f t="shared" si="26"/>
        <v/>
      </c>
      <c r="CK69" s="1624"/>
      <c r="CL69" s="1613"/>
      <c r="CM69" s="1613"/>
      <c r="CN69" s="1613"/>
      <c r="CO69" s="1613"/>
      <c r="CP69" s="1613"/>
      <c r="CQ69" s="1613"/>
      <c r="CR69" s="1660"/>
      <c r="CS69" s="1613"/>
      <c r="CT69" s="1624"/>
      <c r="CU69" s="1624"/>
      <c r="CZ69" s="1595" t="str">
        <f t="shared" si="28"/>
        <v/>
      </c>
      <c r="DA69" s="1595" t="str">
        <f t="shared" si="29"/>
        <v/>
      </c>
    </row>
    <row r="70" spans="1:105" ht="14.25" hidden="1" customHeight="1">
      <c r="A70" s="1590"/>
      <c r="B70" s="1590"/>
      <c r="C70" s="1590"/>
      <c r="D70" s="1590"/>
      <c r="E70" s="1590"/>
      <c r="F70" s="1590"/>
      <c r="G70" s="1590"/>
      <c r="H70" s="1590"/>
      <c r="I70" s="1590"/>
      <c r="J70" s="1590"/>
      <c r="K70" s="1590"/>
      <c r="L70" s="1590"/>
      <c r="M70" s="1590"/>
      <c r="N70" s="1590"/>
      <c r="O70" s="1590"/>
      <c r="P70" s="1613"/>
      <c r="Q70" s="1613" t="str">
        <f t="shared" si="13"/>
        <v/>
      </c>
      <c r="R70" s="1613" t="str">
        <f t="shared" si="14"/>
        <v/>
      </c>
      <c r="S70" s="1590"/>
      <c r="T70" s="1590"/>
      <c r="U70" s="1590"/>
      <c r="V70" s="1590"/>
      <c r="W70" s="1590"/>
      <c r="X70" s="1590"/>
      <c r="Y70" s="1590"/>
      <c r="Z70" s="1590"/>
      <c r="AA70" s="1590"/>
      <c r="AB70" s="1590"/>
      <c r="AC70" s="1590"/>
      <c r="AD70" s="1590"/>
      <c r="AE70" s="1590"/>
      <c r="AF70" s="1590"/>
      <c r="AG70" s="1590"/>
      <c r="AH70" s="1638" t="str">
        <f t="shared" si="16"/>
        <v/>
      </c>
      <c r="AI70" s="1638" t="str">
        <f t="shared" si="17"/>
        <v/>
      </c>
      <c r="AZ70" s="1616" t="str">
        <f t="shared" si="19"/>
        <v/>
      </c>
      <c r="BA70" s="1616" t="str">
        <f t="shared" si="20"/>
        <v/>
      </c>
      <c r="BQ70" s="1616" t="str">
        <f t="shared" si="22"/>
        <v/>
      </c>
      <c r="BR70" s="1616" t="str">
        <f t="shared" si="23"/>
        <v/>
      </c>
      <c r="CI70" s="1616" t="str">
        <f t="shared" si="25"/>
        <v/>
      </c>
      <c r="CJ70" s="1616" t="str">
        <f t="shared" si="26"/>
        <v/>
      </c>
      <c r="CZ70" s="1595" t="str">
        <f t="shared" si="28"/>
        <v/>
      </c>
      <c r="DA70" s="1595" t="str">
        <f t="shared" si="29"/>
        <v/>
      </c>
    </row>
    <row r="71" spans="1:105" ht="14.25" hidden="1" customHeight="1">
      <c r="A71" s="1590"/>
      <c r="B71" s="1590"/>
      <c r="C71" s="1590"/>
      <c r="D71" s="1608">
        <f>YEAR(J51+1)</f>
        <v>2025</v>
      </c>
      <c r="E71" s="1608">
        <f>MONTH(J51+1)</f>
        <v>7</v>
      </c>
      <c r="F71" s="1608">
        <f>DAY(J51+1)</f>
        <v>21</v>
      </c>
      <c r="G71" s="1608"/>
      <c r="H71" s="1608"/>
      <c r="I71" s="1608"/>
      <c r="J71" s="1608"/>
      <c r="K71" s="1590"/>
      <c r="L71" s="1590"/>
      <c r="M71" s="1590"/>
      <c r="N71" s="1590"/>
      <c r="O71" s="1590"/>
      <c r="P71" s="1613"/>
      <c r="Q71" s="1613" t="str">
        <f t="shared" si="13"/>
        <v/>
      </c>
      <c r="R71" s="1613" t="str">
        <f t="shared" si="14"/>
        <v/>
      </c>
      <c r="S71" s="1590"/>
      <c r="T71" s="1590"/>
      <c r="U71" s="1608">
        <f>YEAR(AA51+1)</f>
        <v>2025</v>
      </c>
      <c r="V71" s="1608">
        <f>MONTH(AA51+1)</f>
        <v>9</v>
      </c>
      <c r="W71" s="1608">
        <f>DAY(AA51+1)</f>
        <v>1</v>
      </c>
      <c r="X71" s="1608"/>
      <c r="Y71" s="1608"/>
      <c r="Z71" s="1608"/>
      <c r="AA71" s="1608"/>
      <c r="AB71" s="1590"/>
      <c r="AC71" s="1590"/>
      <c r="AD71" s="1590"/>
      <c r="AE71" s="1590"/>
      <c r="AF71" s="1590"/>
      <c r="AG71" s="1590"/>
      <c r="AH71" s="1638" t="str">
        <f t="shared" si="16"/>
        <v/>
      </c>
      <c r="AI71" s="1638" t="str">
        <f t="shared" si="17"/>
        <v/>
      </c>
      <c r="AL71" s="1590"/>
      <c r="AM71" s="1608">
        <f>YEAR(AS51+1)</f>
        <v>2025</v>
      </c>
      <c r="AN71" s="1608">
        <f>MONTH(AS51+1)</f>
        <v>10</v>
      </c>
      <c r="AO71" s="1608">
        <f>DAY(AS51+1)</f>
        <v>13</v>
      </c>
      <c r="AP71" s="1608"/>
      <c r="AQ71" s="1608"/>
      <c r="AR71" s="1608"/>
      <c r="AS71" s="1608"/>
      <c r="AT71" s="1590"/>
      <c r="AU71" s="1590"/>
      <c r="AV71" s="1590"/>
      <c r="AW71" s="1590"/>
      <c r="AX71" s="1590"/>
      <c r="AY71" s="1590"/>
      <c r="AZ71" s="1616" t="str">
        <f t="shared" si="19"/>
        <v/>
      </c>
      <c r="BA71" s="1616" t="str">
        <f t="shared" si="20"/>
        <v/>
      </c>
      <c r="BC71" s="1590"/>
      <c r="BD71" s="1608">
        <f>YEAR(BJ51+1)</f>
        <v>2025</v>
      </c>
      <c r="BE71" s="1608">
        <f>MONTH(BJ51+1)</f>
        <v>11</v>
      </c>
      <c r="BF71" s="1608">
        <f>DAY(BJ51+1)</f>
        <v>24</v>
      </c>
      <c r="BG71" s="1608"/>
      <c r="BH71" s="1608"/>
      <c r="BI71" s="1608"/>
      <c r="BJ71" s="1608"/>
      <c r="BK71" s="1590"/>
      <c r="BL71" s="1590"/>
      <c r="BM71" s="1590"/>
      <c r="BN71" s="1590"/>
      <c r="BO71" s="1590"/>
      <c r="BP71" s="1590"/>
      <c r="BQ71" s="1616" t="str">
        <f t="shared" si="22"/>
        <v/>
      </c>
      <c r="BR71" s="1616" t="str">
        <f t="shared" si="23"/>
        <v/>
      </c>
      <c r="BU71" s="1590"/>
      <c r="BV71" s="1608">
        <f>YEAR(CB51+1)</f>
        <v>2026</v>
      </c>
      <c r="BW71" s="1608">
        <f>MONTH(CB51+1)</f>
        <v>1</v>
      </c>
      <c r="BX71" s="1608">
        <f>DAY(CB51+1)</f>
        <v>5</v>
      </c>
      <c r="BY71" s="1608"/>
      <c r="BZ71" s="1608"/>
      <c r="CA71" s="1608"/>
      <c r="CB71" s="1608"/>
      <c r="CC71" s="1590"/>
      <c r="CD71" s="1590"/>
      <c r="CE71" s="1590"/>
      <c r="CF71" s="1590"/>
      <c r="CG71" s="1590"/>
      <c r="CH71" s="1590"/>
      <c r="CI71" s="1616" t="str">
        <f t="shared" si="25"/>
        <v/>
      </c>
      <c r="CJ71" s="1616" t="str">
        <f t="shared" si="26"/>
        <v/>
      </c>
      <c r="CK71" s="1590"/>
      <c r="CL71" s="1590"/>
      <c r="CM71" s="1608">
        <f>YEAR(CS51+1)</f>
        <v>2026</v>
      </c>
      <c r="CN71" s="1608">
        <f>MONTH(CS51+1)</f>
        <v>2</v>
      </c>
      <c r="CO71" s="1608">
        <f>DAY(CS51+1)</f>
        <v>16</v>
      </c>
      <c r="CP71" s="1608"/>
      <c r="CQ71" s="1608"/>
      <c r="CR71" s="1608"/>
      <c r="CS71" s="1608"/>
      <c r="CT71" s="1590"/>
      <c r="CU71" s="1590"/>
      <c r="CZ71" s="1595" t="str">
        <f t="shared" si="28"/>
        <v/>
      </c>
      <c r="DA71" s="1595" t="str">
        <f t="shared" si="29"/>
        <v/>
      </c>
    </row>
    <row r="72" spans="1:105" ht="14.25" hidden="1" customHeight="1">
      <c r="A72" s="1590"/>
      <c r="B72" s="1590"/>
      <c r="C72" s="1590"/>
      <c r="D72" s="1610">
        <f>J51+1</f>
        <v>45859</v>
      </c>
      <c r="E72" s="1610">
        <f>D72+1</f>
        <v>45860</v>
      </c>
      <c r="F72" s="1610">
        <f t="shared" ref="F72:J72" si="115">E72+1</f>
        <v>45861</v>
      </c>
      <c r="G72" s="1610">
        <f t="shared" si="115"/>
        <v>45862</v>
      </c>
      <c r="H72" s="1610">
        <f t="shared" si="115"/>
        <v>45863</v>
      </c>
      <c r="I72" s="1610">
        <f t="shared" si="115"/>
        <v>45864</v>
      </c>
      <c r="J72" s="1610">
        <f t="shared" si="115"/>
        <v>45865</v>
      </c>
      <c r="K72" s="1590"/>
      <c r="L72" s="1590"/>
      <c r="M72" s="1590"/>
      <c r="N72" s="1590"/>
      <c r="O72" s="1590"/>
      <c r="P72" s="1613"/>
      <c r="Q72" s="1613" t="str">
        <f t="shared" si="13"/>
        <v/>
      </c>
      <c r="R72" s="1613" t="str">
        <f t="shared" si="14"/>
        <v/>
      </c>
      <c r="S72" s="1590"/>
      <c r="T72" s="1590"/>
      <c r="U72" s="1610">
        <f>AA51+1</f>
        <v>45901</v>
      </c>
      <c r="V72" s="1610">
        <f t="shared" ref="V72:AA72" si="116">U72+1</f>
        <v>45902</v>
      </c>
      <c r="W72" s="1610">
        <f t="shared" si="116"/>
        <v>45903</v>
      </c>
      <c r="X72" s="1610">
        <f t="shared" si="116"/>
        <v>45904</v>
      </c>
      <c r="Y72" s="1610">
        <f t="shared" si="116"/>
        <v>45905</v>
      </c>
      <c r="Z72" s="1610">
        <f t="shared" si="116"/>
        <v>45906</v>
      </c>
      <c r="AA72" s="1610">
        <f t="shared" si="116"/>
        <v>45907</v>
      </c>
      <c r="AB72" s="1590"/>
      <c r="AC72" s="1590"/>
      <c r="AD72" s="1590"/>
      <c r="AE72" s="1590"/>
      <c r="AF72" s="1590"/>
      <c r="AG72" s="1590"/>
      <c r="AH72" s="1638" t="str">
        <f t="shared" si="16"/>
        <v/>
      </c>
      <c r="AI72" s="1638" t="str">
        <f t="shared" si="17"/>
        <v/>
      </c>
      <c r="AL72" s="1590"/>
      <c r="AM72" s="1610">
        <f>AS51+1</f>
        <v>45943</v>
      </c>
      <c r="AN72" s="1610">
        <f t="shared" ref="AN72:AS72" si="117">AM72+1</f>
        <v>45944</v>
      </c>
      <c r="AO72" s="1610">
        <f t="shared" si="117"/>
        <v>45945</v>
      </c>
      <c r="AP72" s="1610">
        <f t="shared" si="117"/>
        <v>45946</v>
      </c>
      <c r="AQ72" s="1610">
        <f t="shared" si="117"/>
        <v>45947</v>
      </c>
      <c r="AR72" s="1610">
        <f t="shared" si="117"/>
        <v>45948</v>
      </c>
      <c r="AS72" s="1610">
        <f t="shared" si="117"/>
        <v>45949</v>
      </c>
      <c r="AT72" s="1590"/>
      <c r="AU72" s="1590"/>
      <c r="AV72" s="1590"/>
      <c r="AW72" s="1590"/>
      <c r="AX72" s="1590"/>
      <c r="AY72" s="1590"/>
      <c r="AZ72" s="1616" t="str">
        <f t="shared" si="19"/>
        <v/>
      </c>
      <c r="BA72" s="1616" t="str">
        <f t="shared" si="20"/>
        <v/>
      </c>
      <c r="BC72" s="1590"/>
      <c r="BD72" s="1610">
        <f>BJ51+1</f>
        <v>45985</v>
      </c>
      <c r="BE72" s="1610">
        <f t="shared" ref="BE72:BJ72" si="118">BD72+1</f>
        <v>45986</v>
      </c>
      <c r="BF72" s="1610">
        <f t="shared" si="118"/>
        <v>45987</v>
      </c>
      <c r="BG72" s="1610">
        <f t="shared" si="118"/>
        <v>45988</v>
      </c>
      <c r="BH72" s="1610">
        <f t="shared" si="118"/>
        <v>45989</v>
      </c>
      <c r="BI72" s="1610">
        <f t="shared" si="118"/>
        <v>45990</v>
      </c>
      <c r="BJ72" s="1610">
        <f t="shared" si="118"/>
        <v>45991</v>
      </c>
      <c r="BK72" s="1590"/>
      <c r="BL72" s="1590"/>
      <c r="BM72" s="1590"/>
      <c r="BN72" s="1590"/>
      <c r="BO72" s="1590"/>
      <c r="BP72" s="1590"/>
      <c r="BQ72" s="1616" t="str">
        <f t="shared" si="22"/>
        <v/>
      </c>
      <c r="BR72" s="1616" t="str">
        <f t="shared" si="23"/>
        <v/>
      </c>
      <c r="BU72" s="1590"/>
      <c r="BV72" s="1610">
        <f>CB51+1</f>
        <v>46027</v>
      </c>
      <c r="BW72" s="1610">
        <f t="shared" ref="BW72:CB72" si="119">BV72+1</f>
        <v>46028</v>
      </c>
      <c r="BX72" s="1610">
        <f t="shared" si="119"/>
        <v>46029</v>
      </c>
      <c r="BY72" s="1610">
        <f t="shared" si="119"/>
        <v>46030</v>
      </c>
      <c r="BZ72" s="1610">
        <f t="shared" si="119"/>
        <v>46031</v>
      </c>
      <c r="CA72" s="1610">
        <f t="shared" si="119"/>
        <v>46032</v>
      </c>
      <c r="CB72" s="1610">
        <f t="shared" si="119"/>
        <v>46033</v>
      </c>
      <c r="CC72" s="1590"/>
      <c r="CD72" s="1590"/>
      <c r="CE72" s="1590"/>
      <c r="CF72" s="1590"/>
      <c r="CG72" s="1590"/>
      <c r="CH72" s="1590"/>
      <c r="CI72" s="1616" t="str">
        <f t="shared" si="25"/>
        <v/>
      </c>
      <c r="CJ72" s="1616" t="str">
        <f t="shared" si="26"/>
        <v/>
      </c>
      <c r="CK72" s="1590"/>
      <c r="CL72" s="1590"/>
      <c r="CM72" s="1610">
        <f>CS51+1</f>
        <v>46069</v>
      </c>
      <c r="CN72" s="1610">
        <f t="shared" ref="CN72:CS72" si="120">CM72+1</f>
        <v>46070</v>
      </c>
      <c r="CO72" s="1610">
        <f t="shared" si="120"/>
        <v>46071</v>
      </c>
      <c r="CP72" s="1610">
        <f t="shared" si="120"/>
        <v>46072</v>
      </c>
      <c r="CQ72" s="1610">
        <f t="shared" si="120"/>
        <v>46073</v>
      </c>
      <c r="CR72" s="1610">
        <f t="shared" si="120"/>
        <v>46074</v>
      </c>
      <c r="CS72" s="1610">
        <f t="shared" si="120"/>
        <v>46075</v>
      </c>
      <c r="CT72" s="1590"/>
      <c r="CU72" s="1590"/>
      <c r="CZ72" s="1595" t="str">
        <f t="shared" si="28"/>
        <v/>
      </c>
      <c r="DA72" s="1595" t="str">
        <f t="shared" si="29"/>
        <v/>
      </c>
    </row>
    <row r="73" spans="1:105" ht="14.25" customHeight="1">
      <c r="A73" s="1590"/>
      <c r="B73" s="1590"/>
      <c r="C73" s="1611" t="s">
        <v>1940</v>
      </c>
      <c r="D73" s="1614">
        <f>DATE($D71,$E71,1)</f>
        <v>45839</v>
      </c>
      <c r="E73" s="1615"/>
      <c r="F73" s="1615"/>
      <c r="G73" s="1615"/>
      <c r="H73" s="1615"/>
      <c r="I73" s="1615"/>
      <c r="J73" s="1615"/>
      <c r="K73" s="3697" t="s">
        <v>835</v>
      </c>
      <c r="L73" s="3702" t="s">
        <v>2307</v>
      </c>
      <c r="M73" s="3704" t="s">
        <v>2308</v>
      </c>
      <c r="N73" s="3704" t="s">
        <v>829</v>
      </c>
      <c r="O73" s="3695" t="s">
        <v>2309</v>
      </c>
      <c r="P73" s="1613"/>
      <c r="Q73" s="1613">
        <f t="shared" si="13"/>
        <v>0</v>
      </c>
      <c r="R73" s="1613">
        <f t="shared" si="14"/>
        <v>0</v>
      </c>
      <c r="S73" s="1590"/>
      <c r="T73" s="1611" t="s">
        <v>1940</v>
      </c>
      <c r="U73" s="1614">
        <f>DATE($U71,$V71,1)</f>
        <v>45901</v>
      </c>
      <c r="V73" s="1615"/>
      <c r="W73" s="1615"/>
      <c r="X73" s="1615"/>
      <c r="Y73" s="1615"/>
      <c r="Z73" s="1615"/>
      <c r="AA73" s="1615"/>
      <c r="AB73" s="3697" t="s">
        <v>835</v>
      </c>
      <c r="AC73" s="3702" t="s">
        <v>2307</v>
      </c>
      <c r="AD73" s="3704" t="s">
        <v>2308</v>
      </c>
      <c r="AE73" s="3704" t="s">
        <v>829</v>
      </c>
      <c r="AF73" s="3695" t="s">
        <v>2309</v>
      </c>
      <c r="AG73" s="1613"/>
      <c r="AH73" s="1638">
        <f t="shared" si="16"/>
        <v>0</v>
      </c>
      <c r="AI73" s="1638">
        <f t="shared" si="17"/>
        <v>0</v>
      </c>
      <c r="AL73" s="1611" t="s">
        <v>1940</v>
      </c>
      <c r="AM73" s="1614">
        <f>DATE($AM71,$AN71,1)</f>
        <v>45931</v>
      </c>
      <c r="AN73" s="1615"/>
      <c r="AO73" s="1615"/>
      <c r="AP73" s="1615"/>
      <c r="AQ73" s="1615"/>
      <c r="AR73" s="1615"/>
      <c r="AS73" s="1615"/>
      <c r="AT73" s="3697" t="s">
        <v>835</v>
      </c>
      <c r="AU73" s="3702" t="s">
        <v>2307</v>
      </c>
      <c r="AV73" s="3704" t="s">
        <v>2308</v>
      </c>
      <c r="AW73" s="3704" t="s">
        <v>829</v>
      </c>
      <c r="AX73" s="3695" t="s">
        <v>2309</v>
      </c>
      <c r="AY73" s="1613"/>
      <c r="AZ73" s="1616">
        <f t="shared" si="19"/>
        <v>0</v>
      </c>
      <c r="BA73" s="1616">
        <f t="shared" si="20"/>
        <v>0</v>
      </c>
      <c r="BC73" s="1611" t="s">
        <v>1940</v>
      </c>
      <c r="BD73" s="1614">
        <f>DATE($BD71,$BE71,1)</f>
        <v>45962</v>
      </c>
      <c r="BE73" s="1615"/>
      <c r="BF73" s="1615"/>
      <c r="BG73" s="1615"/>
      <c r="BH73" s="1615"/>
      <c r="BI73" s="1615"/>
      <c r="BJ73" s="1615"/>
      <c r="BK73" s="3697" t="s">
        <v>835</v>
      </c>
      <c r="BL73" s="3702" t="s">
        <v>2307</v>
      </c>
      <c r="BM73" s="3704" t="s">
        <v>2308</v>
      </c>
      <c r="BN73" s="3704" t="s">
        <v>829</v>
      </c>
      <c r="BO73" s="3695" t="s">
        <v>2309</v>
      </c>
      <c r="BP73" s="1613"/>
      <c r="BQ73" s="1616">
        <f t="shared" si="22"/>
        <v>0</v>
      </c>
      <c r="BR73" s="1616">
        <f t="shared" si="23"/>
        <v>0</v>
      </c>
      <c r="BU73" s="1611" t="s">
        <v>1940</v>
      </c>
      <c r="BV73" s="1614">
        <f>DATE($BV71,$BW71,1)</f>
        <v>46023</v>
      </c>
      <c r="BW73" s="1615"/>
      <c r="BX73" s="1615"/>
      <c r="BY73" s="1615"/>
      <c r="BZ73" s="1615"/>
      <c r="CA73" s="1615"/>
      <c r="CB73" s="1615"/>
      <c r="CC73" s="3697" t="s">
        <v>835</v>
      </c>
      <c r="CD73" s="3702" t="s">
        <v>2307</v>
      </c>
      <c r="CE73" s="3704" t="s">
        <v>2308</v>
      </c>
      <c r="CF73" s="3704" t="s">
        <v>829</v>
      </c>
      <c r="CG73" s="3695" t="s">
        <v>2309</v>
      </c>
      <c r="CH73" s="1613"/>
      <c r="CI73" s="1616">
        <f t="shared" si="25"/>
        <v>0</v>
      </c>
      <c r="CJ73" s="1616">
        <f t="shared" si="26"/>
        <v>0</v>
      </c>
      <c r="CK73" s="1617"/>
      <c r="CL73" s="1611" t="s">
        <v>1940</v>
      </c>
      <c r="CM73" s="1614">
        <f>DATE($CM71,$CN71,1)</f>
        <v>46054</v>
      </c>
      <c r="CN73" s="1615"/>
      <c r="CO73" s="1615"/>
      <c r="CP73" s="1615"/>
      <c r="CQ73" s="1615"/>
      <c r="CR73" s="1615"/>
      <c r="CS73" s="1615"/>
      <c r="CT73" s="3697" t="s">
        <v>835</v>
      </c>
      <c r="CU73" s="3702" t="s">
        <v>2307</v>
      </c>
      <c r="CV73" s="3704" t="s">
        <v>2308</v>
      </c>
      <c r="CW73" s="3704" t="s">
        <v>829</v>
      </c>
      <c r="CX73" s="3695" t="s">
        <v>2309</v>
      </c>
      <c r="CY73" s="1613"/>
      <c r="CZ73" s="1595">
        <f t="shared" si="28"/>
        <v>0</v>
      </c>
      <c r="DA73" s="1595">
        <f t="shared" si="29"/>
        <v>0</v>
      </c>
    </row>
    <row r="74" spans="1:105" ht="14.25" customHeight="1">
      <c r="A74" s="1590"/>
      <c r="B74" s="1590"/>
      <c r="C74" s="1618" t="s">
        <v>2310</v>
      </c>
      <c r="D74" s="1619" t="str">
        <f>IF(J51&lt;$H$5,J53+1,"")</f>
        <v/>
      </c>
      <c r="E74" s="1620" t="str">
        <f t="shared" ref="E74:J74" si="121">IF(D72&lt;$H$5,D74+1,"")</f>
        <v/>
      </c>
      <c r="F74" s="1620" t="str">
        <f t="shared" si="121"/>
        <v/>
      </c>
      <c r="G74" s="1620" t="str">
        <f t="shared" si="121"/>
        <v/>
      </c>
      <c r="H74" s="1620" t="str">
        <f t="shared" si="121"/>
        <v/>
      </c>
      <c r="I74" s="1620" t="str">
        <f t="shared" si="121"/>
        <v/>
      </c>
      <c r="J74" s="1620" t="str">
        <f t="shared" si="121"/>
        <v/>
      </c>
      <c r="K74" s="3698"/>
      <c r="L74" s="3703"/>
      <c r="M74" s="3705"/>
      <c r="N74" s="3705"/>
      <c r="O74" s="3696"/>
      <c r="P74" s="1659">
        <f>COUNT(D74:J74)</f>
        <v>0</v>
      </c>
      <c r="Q74" s="1613">
        <f t="shared" si="13"/>
        <v>0</v>
      </c>
      <c r="R74" s="1613">
        <f t="shared" si="14"/>
        <v>0</v>
      </c>
      <c r="S74" s="1590"/>
      <c r="T74" s="1618" t="s">
        <v>2310</v>
      </c>
      <c r="U74" s="1619" t="str">
        <f>IF(AA51&lt;$H$5,AA53+1,"")</f>
        <v/>
      </c>
      <c r="V74" s="1620" t="str">
        <f t="shared" ref="V74:AA74" si="122">IF(U72&lt;$H$5,U74+1,"")</f>
        <v/>
      </c>
      <c r="W74" s="1620" t="str">
        <f t="shared" si="122"/>
        <v/>
      </c>
      <c r="X74" s="1620" t="str">
        <f t="shared" si="122"/>
        <v/>
      </c>
      <c r="Y74" s="1620" t="str">
        <f t="shared" si="122"/>
        <v/>
      </c>
      <c r="Z74" s="1620" t="str">
        <f t="shared" si="122"/>
        <v/>
      </c>
      <c r="AA74" s="1620" t="str">
        <f t="shared" si="122"/>
        <v/>
      </c>
      <c r="AB74" s="3698"/>
      <c r="AC74" s="3703"/>
      <c r="AD74" s="3705"/>
      <c r="AE74" s="3705"/>
      <c r="AF74" s="3696"/>
      <c r="AG74" s="1623">
        <f t="shared" ref="AG74" si="123">COUNT(U74:AA74)</f>
        <v>0</v>
      </c>
      <c r="AH74" s="1638">
        <f t="shared" si="16"/>
        <v>0</v>
      </c>
      <c r="AI74" s="1638">
        <f t="shared" si="17"/>
        <v>0</v>
      </c>
      <c r="AL74" s="1618" t="s">
        <v>2310</v>
      </c>
      <c r="AM74" s="1619" t="str">
        <f>IF(AS51&lt;$H$5,AS53+1,"")</f>
        <v/>
      </c>
      <c r="AN74" s="1620" t="str">
        <f t="shared" ref="AN74:AS74" si="124">IF(AM72&lt;$H$5,AM74+1,"")</f>
        <v/>
      </c>
      <c r="AO74" s="1620" t="str">
        <f t="shared" si="124"/>
        <v/>
      </c>
      <c r="AP74" s="1620" t="str">
        <f t="shared" si="124"/>
        <v/>
      </c>
      <c r="AQ74" s="1620" t="str">
        <f t="shared" si="124"/>
        <v/>
      </c>
      <c r="AR74" s="1620" t="str">
        <f t="shared" si="124"/>
        <v/>
      </c>
      <c r="AS74" s="1620" t="str">
        <f t="shared" si="124"/>
        <v/>
      </c>
      <c r="AT74" s="3698"/>
      <c r="AU74" s="3703"/>
      <c r="AV74" s="3705"/>
      <c r="AW74" s="3705"/>
      <c r="AX74" s="3696"/>
      <c r="AY74" s="1623">
        <f t="shared" ref="AY74" si="125">COUNT(AM74:AS74)</f>
        <v>0</v>
      </c>
      <c r="AZ74" s="1616">
        <f t="shared" si="19"/>
        <v>0</v>
      </c>
      <c r="BA74" s="1616">
        <f t="shared" si="20"/>
        <v>0</v>
      </c>
      <c r="BC74" s="1618" t="s">
        <v>2310</v>
      </c>
      <c r="BD74" s="1619" t="str">
        <f>IF(BJ51&lt;$H$5,BJ53+1,"")</f>
        <v/>
      </c>
      <c r="BE74" s="1620" t="str">
        <f t="shared" ref="BE74:BJ74" si="126">IF(BD72&lt;$H$5,BD74+1,"")</f>
        <v/>
      </c>
      <c r="BF74" s="1620" t="str">
        <f t="shared" si="126"/>
        <v/>
      </c>
      <c r="BG74" s="1620" t="str">
        <f t="shared" si="126"/>
        <v/>
      </c>
      <c r="BH74" s="1620" t="str">
        <f t="shared" si="126"/>
        <v/>
      </c>
      <c r="BI74" s="1620" t="str">
        <f t="shared" si="126"/>
        <v/>
      </c>
      <c r="BJ74" s="1620" t="str">
        <f t="shared" si="126"/>
        <v/>
      </c>
      <c r="BK74" s="3698"/>
      <c r="BL74" s="3703"/>
      <c r="BM74" s="3705"/>
      <c r="BN74" s="3705"/>
      <c r="BO74" s="3696"/>
      <c r="BP74" s="1623">
        <f>COUNT(BD74:BJ74)</f>
        <v>0</v>
      </c>
      <c r="BQ74" s="1616">
        <f t="shared" si="22"/>
        <v>0</v>
      </c>
      <c r="BR74" s="1616">
        <f t="shared" si="23"/>
        <v>0</v>
      </c>
      <c r="BU74" s="1618" t="s">
        <v>2310</v>
      </c>
      <c r="BV74" s="1619" t="str">
        <f>IF(CB51&lt;$H$5,CB53+1,"")</f>
        <v/>
      </c>
      <c r="BW74" s="1620" t="str">
        <f t="shared" ref="BW74:CB74" si="127">IF(BV72&lt;$H$5,BV74+1,"")</f>
        <v/>
      </c>
      <c r="BX74" s="1620" t="str">
        <f t="shared" si="127"/>
        <v/>
      </c>
      <c r="BY74" s="1620" t="str">
        <f t="shared" si="127"/>
        <v/>
      </c>
      <c r="BZ74" s="1620" t="str">
        <f t="shared" si="127"/>
        <v/>
      </c>
      <c r="CA74" s="1620" t="str">
        <f t="shared" si="127"/>
        <v/>
      </c>
      <c r="CB74" s="1620" t="str">
        <f t="shared" si="127"/>
        <v/>
      </c>
      <c r="CC74" s="3698"/>
      <c r="CD74" s="3703"/>
      <c r="CE74" s="3705"/>
      <c r="CF74" s="3705"/>
      <c r="CG74" s="3696"/>
      <c r="CH74" s="1623">
        <f t="shared" ref="CH74" si="128">COUNT(BV74:CB74)</f>
        <v>0</v>
      </c>
      <c r="CI74" s="1616">
        <f t="shared" si="25"/>
        <v>0</v>
      </c>
      <c r="CJ74" s="1616">
        <f t="shared" si="26"/>
        <v>0</v>
      </c>
      <c r="CK74" s="1624"/>
      <c r="CL74" s="1618" t="s">
        <v>2310</v>
      </c>
      <c r="CM74" s="1619" t="str">
        <f>IF(CS51&lt;$H$5,CS53+1,"")</f>
        <v/>
      </c>
      <c r="CN74" s="1620" t="str">
        <f t="shared" ref="CN74:CS74" si="129">IF(CM72&lt;$H$5,CM74+1,"")</f>
        <v/>
      </c>
      <c r="CO74" s="1620" t="str">
        <f t="shared" si="129"/>
        <v/>
      </c>
      <c r="CP74" s="1620" t="str">
        <f t="shared" si="129"/>
        <v/>
      </c>
      <c r="CQ74" s="1620" t="str">
        <f t="shared" si="129"/>
        <v/>
      </c>
      <c r="CR74" s="1620" t="str">
        <f t="shared" si="129"/>
        <v/>
      </c>
      <c r="CS74" s="1620" t="str">
        <f t="shared" si="129"/>
        <v/>
      </c>
      <c r="CT74" s="3698"/>
      <c r="CU74" s="3703"/>
      <c r="CV74" s="3705"/>
      <c r="CW74" s="3705"/>
      <c r="CX74" s="3696"/>
      <c r="CY74" s="1623">
        <f t="shared" ref="CY74" si="130">COUNT(CM74:CS74)</f>
        <v>0</v>
      </c>
      <c r="CZ74" s="1595">
        <f t="shared" si="28"/>
        <v>0</v>
      </c>
      <c r="DA74" s="1595">
        <f t="shared" si="29"/>
        <v>0</v>
      </c>
    </row>
    <row r="75" spans="1:105" ht="14.25" customHeight="1">
      <c r="A75" s="1590"/>
      <c r="B75" s="1590"/>
      <c r="C75" s="1618" t="s">
        <v>820</v>
      </c>
      <c r="D75" s="1626" t="str">
        <f>IF(D74="","","月")</f>
        <v/>
      </c>
      <c r="E75" s="1626" t="str">
        <f>IF(E74="","","火")</f>
        <v/>
      </c>
      <c r="F75" s="1626" t="str">
        <f>IF(F74="","","水")</f>
        <v/>
      </c>
      <c r="G75" s="1626" t="str">
        <f>IF(G74="","","木")</f>
        <v/>
      </c>
      <c r="H75" s="1626" t="str">
        <f>IF(H74="","","金")</f>
        <v/>
      </c>
      <c r="I75" s="1626" t="str">
        <f>IF(I74="","","土")</f>
        <v/>
      </c>
      <c r="J75" s="1626" t="str">
        <f>IF(J74="","","日")</f>
        <v/>
      </c>
      <c r="K75" s="3698"/>
      <c r="L75" s="3703"/>
      <c r="M75" s="3705"/>
      <c r="N75" s="3705"/>
      <c r="O75" s="3696"/>
      <c r="P75" s="1613"/>
      <c r="Q75" s="1613">
        <f t="shared" si="13"/>
        <v>0</v>
      </c>
      <c r="R75" s="1613">
        <f t="shared" si="14"/>
        <v>0</v>
      </c>
      <c r="S75" s="1590"/>
      <c r="T75" s="1618" t="s">
        <v>820</v>
      </c>
      <c r="U75" s="1626" t="str">
        <f>IF(U74="","","月")</f>
        <v/>
      </c>
      <c r="V75" s="1626" t="str">
        <f>IF(V74="","","火")</f>
        <v/>
      </c>
      <c r="W75" s="1626" t="str">
        <f>IF(W74="","","水")</f>
        <v/>
      </c>
      <c r="X75" s="1626" t="str">
        <f>IF(X74="","","木")</f>
        <v/>
      </c>
      <c r="Y75" s="1626" t="str">
        <f>IF(Y74="","","金")</f>
        <v/>
      </c>
      <c r="Z75" s="1626" t="str">
        <f>IF(Z74="","","土")</f>
        <v/>
      </c>
      <c r="AA75" s="1626" t="str">
        <f>IF(AA74="","","日")</f>
        <v/>
      </c>
      <c r="AB75" s="3698"/>
      <c r="AC75" s="3703"/>
      <c r="AD75" s="3705"/>
      <c r="AE75" s="3705"/>
      <c r="AF75" s="3696"/>
      <c r="AG75" s="1624"/>
      <c r="AH75" s="1638">
        <f t="shared" si="16"/>
        <v>0</v>
      </c>
      <c r="AI75" s="1638">
        <f t="shared" si="17"/>
        <v>0</v>
      </c>
      <c r="AL75" s="1618" t="s">
        <v>820</v>
      </c>
      <c r="AM75" s="1626" t="str">
        <f>IF(AM74="","","月")</f>
        <v/>
      </c>
      <c r="AN75" s="1626" t="str">
        <f>IF(AN74="","","火")</f>
        <v/>
      </c>
      <c r="AO75" s="1626" t="str">
        <f>IF(AO74="","","水")</f>
        <v/>
      </c>
      <c r="AP75" s="1626" t="str">
        <f>IF(AP74="","","木")</f>
        <v/>
      </c>
      <c r="AQ75" s="1626" t="str">
        <f>IF(AQ74="","","金")</f>
        <v/>
      </c>
      <c r="AR75" s="1626" t="str">
        <f>IF(AR74="","","土")</f>
        <v/>
      </c>
      <c r="AS75" s="1626" t="str">
        <f>IF(AS74="","","日")</f>
        <v/>
      </c>
      <c r="AT75" s="3698"/>
      <c r="AU75" s="3703"/>
      <c r="AV75" s="3705"/>
      <c r="AW75" s="3705"/>
      <c r="AX75" s="3696"/>
      <c r="AY75" s="1624"/>
      <c r="AZ75" s="1616">
        <f t="shared" si="19"/>
        <v>0</v>
      </c>
      <c r="BA75" s="1616">
        <f t="shared" si="20"/>
        <v>0</v>
      </c>
      <c r="BC75" s="1618" t="s">
        <v>820</v>
      </c>
      <c r="BD75" s="1626" t="str">
        <f>IF(BD74="","","月")</f>
        <v/>
      </c>
      <c r="BE75" s="1626" t="str">
        <f>IF(BE74="","","火")</f>
        <v/>
      </c>
      <c r="BF75" s="1626" t="str">
        <f>IF(BF74="","","水")</f>
        <v/>
      </c>
      <c r="BG75" s="1626" t="str">
        <f>IF(BG74="","","木")</f>
        <v/>
      </c>
      <c r="BH75" s="1626" t="str">
        <f>IF(BH74="","","金")</f>
        <v/>
      </c>
      <c r="BI75" s="1626" t="str">
        <f>IF(BI74="","","土")</f>
        <v/>
      </c>
      <c r="BJ75" s="1626" t="str">
        <f>IF(BJ74="","","日")</f>
        <v/>
      </c>
      <c r="BK75" s="3698"/>
      <c r="BL75" s="3703"/>
      <c r="BM75" s="3705"/>
      <c r="BN75" s="3705"/>
      <c r="BO75" s="3696"/>
      <c r="BP75" s="1624"/>
      <c r="BQ75" s="1616">
        <f t="shared" si="22"/>
        <v>0</v>
      </c>
      <c r="BR75" s="1616">
        <f t="shared" si="23"/>
        <v>0</v>
      </c>
      <c r="BU75" s="1618" t="s">
        <v>820</v>
      </c>
      <c r="BV75" s="1626" t="str">
        <f>IF(BV74="","","月")</f>
        <v/>
      </c>
      <c r="BW75" s="1626" t="str">
        <f>IF(BW74="","","火")</f>
        <v/>
      </c>
      <c r="BX75" s="1626" t="str">
        <f>IF(BX74="","","水")</f>
        <v/>
      </c>
      <c r="BY75" s="1626" t="str">
        <f>IF(BY74="","","木")</f>
        <v/>
      </c>
      <c r="BZ75" s="1626" t="str">
        <f>IF(BZ74="","","金")</f>
        <v/>
      </c>
      <c r="CA75" s="1626" t="str">
        <f>IF(CA74="","","土")</f>
        <v/>
      </c>
      <c r="CB75" s="1626" t="str">
        <f>IF(CB74="","","日")</f>
        <v/>
      </c>
      <c r="CC75" s="3698"/>
      <c r="CD75" s="3703"/>
      <c r="CE75" s="3705"/>
      <c r="CF75" s="3705"/>
      <c r="CG75" s="3696"/>
      <c r="CH75" s="1624"/>
      <c r="CI75" s="1616">
        <f t="shared" si="25"/>
        <v>0</v>
      </c>
      <c r="CJ75" s="1616">
        <f t="shared" si="26"/>
        <v>0</v>
      </c>
      <c r="CK75" s="1624"/>
      <c r="CL75" s="1618" t="s">
        <v>820</v>
      </c>
      <c r="CM75" s="1626" t="str">
        <f>IF(CM74="","","月")</f>
        <v/>
      </c>
      <c r="CN75" s="1626" t="str">
        <f>IF(CN74="","","火")</f>
        <v/>
      </c>
      <c r="CO75" s="1626" t="str">
        <f>IF(CO74="","","水")</f>
        <v/>
      </c>
      <c r="CP75" s="1626" t="str">
        <f>IF(CP74="","","木")</f>
        <v/>
      </c>
      <c r="CQ75" s="1626" t="str">
        <f>IF(CQ74="","","金")</f>
        <v/>
      </c>
      <c r="CR75" s="1626" t="str">
        <f>IF(CR74="","","土")</f>
        <v/>
      </c>
      <c r="CS75" s="1626" t="str">
        <f>IF(CS74="","","日")</f>
        <v/>
      </c>
      <c r="CT75" s="3698"/>
      <c r="CU75" s="3703"/>
      <c r="CV75" s="3705"/>
      <c r="CW75" s="3705"/>
      <c r="CX75" s="3696"/>
      <c r="CY75" s="1624"/>
      <c r="CZ75" s="1595">
        <f t="shared" si="28"/>
        <v>0</v>
      </c>
      <c r="DA75" s="1595">
        <f t="shared" si="29"/>
        <v>0</v>
      </c>
    </row>
    <row r="76" spans="1:105" ht="14.25" customHeight="1">
      <c r="A76" s="1590"/>
      <c r="B76" s="1590"/>
      <c r="C76" s="3709" t="s">
        <v>831</v>
      </c>
      <c r="D76" s="3711"/>
      <c r="E76" s="3713"/>
      <c r="F76" s="3713"/>
      <c r="G76" s="3713"/>
      <c r="H76" s="3713"/>
      <c r="I76" s="3713"/>
      <c r="J76" s="3715"/>
      <c r="K76" s="3717"/>
      <c r="L76" s="3718"/>
      <c r="M76" s="3718"/>
      <c r="N76" s="3719"/>
      <c r="O76" s="3723" t="e">
        <f>ROUND(AVERAGE(N78:N89),3)</f>
        <v>#DIV/0!</v>
      </c>
      <c r="P76" s="1613"/>
      <c r="Q76" s="1613">
        <f t="shared" si="13"/>
        <v>0</v>
      </c>
      <c r="R76" s="1613">
        <f t="shared" si="14"/>
        <v>0</v>
      </c>
      <c r="S76" s="1590"/>
      <c r="T76" s="3709" t="s">
        <v>831</v>
      </c>
      <c r="U76" s="3711"/>
      <c r="V76" s="3713"/>
      <c r="W76" s="3713"/>
      <c r="X76" s="3713"/>
      <c r="Y76" s="3713"/>
      <c r="Z76" s="3713"/>
      <c r="AA76" s="3715"/>
      <c r="AB76" s="3717"/>
      <c r="AC76" s="3718"/>
      <c r="AD76" s="3718"/>
      <c r="AE76" s="3719"/>
      <c r="AF76" s="3723" t="e">
        <f>ROUND(AVERAGE(AE78:AE89),3)</f>
        <v>#DIV/0!</v>
      </c>
      <c r="AG76" s="1624"/>
      <c r="AH76" s="1638">
        <f t="shared" si="16"/>
        <v>0</v>
      </c>
      <c r="AI76" s="1638">
        <f t="shared" si="17"/>
        <v>0</v>
      </c>
      <c r="AL76" s="3709" t="s">
        <v>831</v>
      </c>
      <c r="AM76" s="3711"/>
      <c r="AN76" s="3713"/>
      <c r="AO76" s="3713"/>
      <c r="AP76" s="3713"/>
      <c r="AQ76" s="3713"/>
      <c r="AR76" s="3713"/>
      <c r="AS76" s="3715"/>
      <c r="AT76" s="3717"/>
      <c r="AU76" s="3718"/>
      <c r="AV76" s="3718"/>
      <c r="AW76" s="3719"/>
      <c r="AX76" s="3723" t="e">
        <f>ROUND(AVERAGE(AW78:AW89),3)</f>
        <v>#DIV/0!</v>
      </c>
      <c r="AY76" s="1624"/>
      <c r="AZ76" s="1616">
        <f t="shared" si="19"/>
        <v>0</v>
      </c>
      <c r="BA76" s="1616">
        <f t="shared" si="20"/>
        <v>0</v>
      </c>
      <c r="BC76" s="3709" t="s">
        <v>831</v>
      </c>
      <c r="BD76" s="3711"/>
      <c r="BE76" s="3713"/>
      <c r="BF76" s="3713"/>
      <c r="BG76" s="3713"/>
      <c r="BH76" s="3713"/>
      <c r="BI76" s="3713"/>
      <c r="BJ76" s="3715"/>
      <c r="BK76" s="3717"/>
      <c r="BL76" s="3718"/>
      <c r="BM76" s="3718"/>
      <c r="BN76" s="3719"/>
      <c r="BO76" s="3723" t="e">
        <f>ROUND(AVERAGE(BN78:BN89),3)</f>
        <v>#DIV/0!</v>
      </c>
      <c r="BP76" s="1624"/>
      <c r="BQ76" s="1616">
        <f t="shared" si="22"/>
        <v>0</v>
      </c>
      <c r="BR76" s="1616">
        <f t="shared" si="23"/>
        <v>0</v>
      </c>
      <c r="BU76" s="3709" t="s">
        <v>831</v>
      </c>
      <c r="BV76" s="3711"/>
      <c r="BW76" s="3713"/>
      <c r="BX76" s="3713"/>
      <c r="BY76" s="3713"/>
      <c r="BZ76" s="3713"/>
      <c r="CA76" s="3713"/>
      <c r="CB76" s="3715"/>
      <c r="CC76" s="3717"/>
      <c r="CD76" s="3718"/>
      <c r="CE76" s="3718"/>
      <c r="CF76" s="3719"/>
      <c r="CG76" s="3723" t="e">
        <f>ROUND(AVERAGE(CF78:CF89),3)</f>
        <v>#DIV/0!</v>
      </c>
      <c r="CH76" s="1624"/>
      <c r="CI76" s="1616">
        <f t="shared" si="25"/>
        <v>0</v>
      </c>
      <c r="CJ76" s="1616">
        <f t="shared" si="26"/>
        <v>0</v>
      </c>
      <c r="CK76" s="1624"/>
      <c r="CL76" s="3709" t="s">
        <v>831</v>
      </c>
      <c r="CM76" s="3711"/>
      <c r="CN76" s="3713"/>
      <c r="CO76" s="3713"/>
      <c r="CP76" s="3713"/>
      <c r="CQ76" s="3713"/>
      <c r="CR76" s="3713"/>
      <c r="CS76" s="3715"/>
      <c r="CT76" s="3717"/>
      <c r="CU76" s="3718"/>
      <c r="CV76" s="3718"/>
      <c r="CW76" s="3719"/>
      <c r="CX76" s="3723" t="e">
        <f>ROUND(AVERAGE(CW78:CW89),3)</f>
        <v>#DIV/0!</v>
      </c>
      <c r="CY76" s="1624"/>
      <c r="CZ76" s="1595">
        <f t="shared" si="28"/>
        <v>0</v>
      </c>
      <c r="DA76" s="1595">
        <f t="shared" si="29"/>
        <v>0</v>
      </c>
    </row>
    <row r="77" spans="1:105" ht="14.25" customHeight="1">
      <c r="A77" s="1590"/>
      <c r="B77" s="1590"/>
      <c r="C77" s="3710"/>
      <c r="D77" s="3712"/>
      <c r="E77" s="3714"/>
      <c r="F77" s="3714"/>
      <c r="G77" s="3714"/>
      <c r="H77" s="3714"/>
      <c r="I77" s="3714"/>
      <c r="J77" s="3716"/>
      <c r="K77" s="3720"/>
      <c r="L77" s="3721"/>
      <c r="M77" s="3721"/>
      <c r="N77" s="3722"/>
      <c r="O77" s="3724"/>
      <c r="P77" s="1613"/>
      <c r="Q77" s="1613" t="str">
        <f t="shared" si="13"/>
        <v/>
      </c>
      <c r="R77" s="1613" t="str">
        <f t="shared" si="14"/>
        <v/>
      </c>
      <c r="S77" s="1590"/>
      <c r="T77" s="3710"/>
      <c r="U77" s="3712"/>
      <c r="V77" s="3714"/>
      <c r="W77" s="3714"/>
      <c r="X77" s="3714"/>
      <c r="Y77" s="3714"/>
      <c r="Z77" s="3714"/>
      <c r="AA77" s="3716"/>
      <c r="AB77" s="3720"/>
      <c r="AC77" s="3721"/>
      <c r="AD77" s="3721"/>
      <c r="AE77" s="3722"/>
      <c r="AF77" s="3724"/>
      <c r="AG77" s="1624"/>
      <c r="AH77" s="1638" t="str">
        <f t="shared" si="16"/>
        <v/>
      </c>
      <c r="AI77" s="1638" t="str">
        <f t="shared" si="17"/>
        <v/>
      </c>
      <c r="AL77" s="3710"/>
      <c r="AM77" s="3712"/>
      <c r="AN77" s="3714"/>
      <c r="AO77" s="3714"/>
      <c r="AP77" s="3714"/>
      <c r="AQ77" s="3714"/>
      <c r="AR77" s="3714"/>
      <c r="AS77" s="3716"/>
      <c r="AT77" s="3720"/>
      <c r="AU77" s="3721"/>
      <c r="AV77" s="3721"/>
      <c r="AW77" s="3722"/>
      <c r="AX77" s="3724"/>
      <c r="AY77" s="1624"/>
      <c r="AZ77" s="1616" t="str">
        <f t="shared" si="19"/>
        <v/>
      </c>
      <c r="BA77" s="1616" t="str">
        <f t="shared" si="20"/>
        <v/>
      </c>
      <c r="BC77" s="3710"/>
      <c r="BD77" s="3712"/>
      <c r="BE77" s="3714"/>
      <c r="BF77" s="3714"/>
      <c r="BG77" s="3714"/>
      <c r="BH77" s="3714"/>
      <c r="BI77" s="3714"/>
      <c r="BJ77" s="3716"/>
      <c r="BK77" s="3720"/>
      <c r="BL77" s="3721"/>
      <c r="BM77" s="3721"/>
      <c r="BN77" s="3722"/>
      <c r="BO77" s="3724"/>
      <c r="BP77" s="1624"/>
      <c r="BQ77" s="1616" t="str">
        <f t="shared" si="22"/>
        <v/>
      </c>
      <c r="BR77" s="1616" t="str">
        <f t="shared" si="23"/>
        <v/>
      </c>
      <c r="BU77" s="3710"/>
      <c r="BV77" s="3712"/>
      <c r="BW77" s="3714"/>
      <c r="BX77" s="3714"/>
      <c r="BY77" s="3714"/>
      <c r="BZ77" s="3714"/>
      <c r="CA77" s="3714"/>
      <c r="CB77" s="3716"/>
      <c r="CC77" s="3720"/>
      <c r="CD77" s="3721"/>
      <c r="CE77" s="3721"/>
      <c r="CF77" s="3722"/>
      <c r="CG77" s="3724"/>
      <c r="CH77" s="1624"/>
      <c r="CI77" s="1616" t="str">
        <f t="shared" si="25"/>
        <v/>
      </c>
      <c r="CJ77" s="1616" t="str">
        <f t="shared" si="26"/>
        <v/>
      </c>
      <c r="CK77" s="1624"/>
      <c r="CL77" s="3710"/>
      <c r="CM77" s="3712"/>
      <c r="CN77" s="3714"/>
      <c r="CO77" s="3714"/>
      <c r="CP77" s="3714"/>
      <c r="CQ77" s="3714"/>
      <c r="CR77" s="3714"/>
      <c r="CS77" s="3716"/>
      <c r="CT77" s="3720"/>
      <c r="CU77" s="3721"/>
      <c r="CV77" s="3721"/>
      <c r="CW77" s="3722"/>
      <c r="CX77" s="3724"/>
      <c r="CY77" s="1624"/>
      <c r="CZ77" s="1595" t="str">
        <f t="shared" si="28"/>
        <v/>
      </c>
      <c r="DA77" s="1595" t="str">
        <f t="shared" si="29"/>
        <v/>
      </c>
    </row>
    <row r="78" spans="1:105" ht="14.25" customHeight="1">
      <c r="A78" s="1590"/>
      <c r="B78" s="1590"/>
      <c r="C78" s="1629" t="s">
        <v>2311</v>
      </c>
      <c r="D78" s="1630"/>
      <c r="E78" s="1631"/>
      <c r="F78" s="1631"/>
      <c r="G78" s="1631"/>
      <c r="H78" s="1631"/>
      <c r="I78" s="1631"/>
      <c r="J78" s="1632"/>
      <c r="K78" s="1633">
        <f>IF(C78="","",COUNT($D$74:$J$74)-L78)</f>
        <v>0</v>
      </c>
      <c r="L78" s="1634">
        <f>IF(C78="","",Q78+R78)</f>
        <v>0</v>
      </c>
      <c r="M78" s="1635">
        <f>IF(C78="","",COUNTIF(D78:J78,"休"))</f>
        <v>0</v>
      </c>
      <c r="N78" s="1636" t="str">
        <f>IF(K78&lt;1,"対象外",IF(C78="","",IFERROR(ROUND(M78/K78,3),"")))</f>
        <v>対象外</v>
      </c>
      <c r="O78" s="3724"/>
      <c r="P78" s="1613"/>
      <c r="Q78" s="1613">
        <f t="shared" si="13"/>
        <v>0</v>
      </c>
      <c r="R78" s="1613">
        <f t="shared" si="14"/>
        <v>0</v>
      </c>
      <c r="S78" s="1590"/>
      <c r="T78" s="1629" t="s">
        <v>2311</v>
      </c>
      <c r="U78" s="1630"/>
      <c r="V78" s="1631"/>
      <c r="W78" s="1631"/>
      <c r="X78" s="1631"/>
      <c r="Y78" s="1631"/>
      <c r="Z78" s="1631"/>
      <c r="AA78" s="1632"/>
      <c r="AB78" s="1633">
        <f>IF(T78="","",COUNT($U$74:$AA$74)-AC78)</f>
        <v>0</v>
      </c>
      <c r="AC78" s="1634">
        <f>IF(T78="","",AH78+AI78)</f>
        <v>0</v>
      </c>
      <c r="AD78" s="1635">
        <f>IF(T78="","",COUNTIF(U78:AA78,"休"))</f>
        <v>0</v>
      </c>
      <c r="AE78" s="1636" t="str">
        <f>IF(AB78&lt;1,"対象外",IF(T78="","",IFERROR(ROUND(AD78/AB78,3),"")))</f>
        <v>対象外</v>
      </c>
      <c r="AF78" s="3724"/>
      <c r="AG78" s="1637"/>
      <c r="AH78" s="1638">
        <f t="shared" si="16"/>
        <v>0</v>
      </c>
      <c r="AI78" s="1638">
        <f t="shared" si="17"/>
        <v>0</v>
      </c>
      <c r="AL78" s="1629" t="s">
        <v>2311</v>
      </c>
      <c r="AM78" s="1630"/>
      <c r="AN78" s="1631"/>
      <c r="AO78" s="1631"/>
      <c r="AP78" s="1631"/>
      <c r="AQ78" s="1631"/>
      <c r="AR78" s="1631"/>
      <c r="AS78" s="1632"/>
      <c r="AT78" s="1633">
        <f>IF(AL78="","",COUNT($AM$74:$AS$74)-AU78)</f>
        <v>0</v>
      </c>
      <c r="AU78" s="1634">
        <f>IF(AL78="","",AZ78+BA78)</f>
        <v>0</v>
      </c>
      <c r="AV78" s="1635">
        <f>IF(AL78="","",COUNTIF(AM78:AS78,"休"))</f>
        <v>0</v>
      </c>
      <c r="AW78" s="1636" t="str">
        <f>IF(AT78&lt;7,"対象外",IF(AL78="","",IFERROR(ROUND(AV78/AT78,3),"")))</f>
        <v>対象外</v>
      </c>
      <c r="AX78" s="3724"/>
      <c r="AY78" s="1637"/>
      <c r="AZ78" s="1616">
        <f t="shared" si="19"/>
        <v>0</v>
      </c>
      <c r="BA78" s="1616">
        <f t="shared" si="20"/>
        <v>0</v>
      </c>
      <c r="BC78" s="1629" t="s">
        <v>2311</v>
      </c>
      <c r="BD78" s="1630"/>
      <c r="BE78" s="1631"/>
      <c r="BF78" s="1631"/>
      <c r="BG78" s="1631"/>
      <c r="BH78" s="1631"/>
      <c r="BI78" s="1631"/>
      <c r="BJ78" s="1632"/>
      <c r="BK78" s="1633">
        <f>IF(BC78="","",COUNT($BD$74:$BJ$74)-BL78)</f>
        <v>0</v>
      </c>
      <c r="BL78" s="1634">
        <f>IF(BC78="","",BQ78+BR78)</f>
        <v>0</v>
      </c>
      <c r="BM78" s="1635">
        <f>IF(BC78="","",COUNTIF(BD78:BJ78,"休"))</f>
        <v>0</v>
      </c>
      <c r="BN78" s="1636" t="str">
        <f>IF(BK78&lt;7,"対象外",IF(BC78="","",IFERROR(ROUND(BM78/BK78,3),"")))</f>
        <v>対象外</v>
      </c>
      <c r="BO78" s="3724"/>
      <c r="BP78" s="1637"/>
      <c r="BQ78" s="1616">
        <f t="shared" si="22"/>
        <v>0</v>
      </c>
      <c r="BR78" s="1616">
        <f t="shared" si="23"/>
        <v>0</v>
      </c>
      <c r="BU78" s="1629" t="s">
        <v>2311</v>
      </c>
      <c r="BV78" s="1630"/>
      <c r="BW78" s="1631"/>
      <c r="BX78" s="1631"/>
      <c r="BY78" s="1631"/>
      <c r="BZ78" s="1631"/>
      <c r="CA78" s="1631"/>
      <c r="CB78" s="1632"/>
      <c r="CC78" s="1633">
        <f>IF(BU78="","",COUNT($BV$74:$CB$74)-CD78)</f>
        <v>0</v>
      </c>
      <c r="CD78" s="1634">
        <f>IF(BU78="","",CI78+CJ78)</f>
        <v>0</v>
      </c>
      <c r="CE78" s="1635">
        <f>IF(BU78="","",COUNTIF(BV78:CB78,"休"))</f>
        <v>0</v>
      </c>
      <c r="CF78" s="1636" t="str">
        <f>IF(CC78&lt;7,"対象外",IF(BU78="","",IFERROR(ROUND(CE78/CC78,3),"")))</f>
        <v>対象外</v>
      </c>
      <c r="CG78" s="3724"/>
      <c r="CH78" s="1637"/>
      <c r="CI78" s="1616">
        <f t="shared" si="25"/>
        <v>0</v>
      </c>
      <c r="CJ78" s="1616">
        <f t="shared" si="26"/>
        <v>0</v>
      </c>
      <c r="CK78" s="1637"/>
      <c r="CL78" s="1629" t="s">
        <v>2311</v>
      </c>
      <c r="CM78" s="1630"/>
      <c r="CN78" s="1631"/>
      <c r="CO78" s="1631"/>
      <c r="CP78" s="1631"/>
      <c r="CQ78" s="1631"/>
      <c r="CR78" s="1631"/>
      <c r="CS78" s="1632"/>
      <c r="CT78" s="1633">
        <f>IF(CL78="","",COUNT($CM$74:$CS$74)-CU78)</f>
        <v>0</v>
      </c>
      <c r="CU78" s="1634">
        <f>IF(CL78="","",CZ78+DA78)</f>
        <v>0</v>
      </c>
      <c r="CV78" s="1635">
        <f>IF(CL78="","",COUNTIF(CM78:CS78,"休"))</f>
        <v>0</v>
      </c>
      <c r="CW78" s="1636" t="str">
        <f>IF(CT78&lt;7,"対象外",IF(CL78="","",IFERROR(ROUND(CV78/CT78,3),"")))</f>
        <v>対象外</v>
      </c>
      <c r="CX78" s="3724"/>
      <c r="CY78" s="1637"/>
      <c r="CZ78" s="1595">
        <f t="shared" si="28"/>
        <v>0</v>
      </c>
      <c r="DA78" s="1595">
        <f t="shared" si="29"/>
        <v>0</v>
      </c>
    </row>
    <row r="79" spans="1:105" ht="14.25" customHeight="1">
      <c r="A79" s="1590"/>
      <c r="B79" s="1590"/>
      <c r="C79" s="1629" t="s">
        <v>2312</v>
      </c>
      <c r="D79" s="1630"/>
      <c r="E79" s="1631"/>
      <c r="F79" s="1631"/>
      <c r="G79" s="1631"/>
      <c r="H79" s="1631"/>
      <c r="I79" s="1631"/>
      <c r="J79" s="1632"/>
      <c r="K79" s="1633">
        <f>IF(C79="","",COUNT($D$74:$J$74)-L79)</f>
        <v>0</v>
      </c>
      <c r="L79" s="1634">
        <f t="shared" ref="L79:L81" si="131">IF(C79="","",Q79+R79)</f>
        <v>0</v>
      </c>
      <c r="M79" s="1635">
        <f t="shared" ref="M79:M81" si="132">IF(C79="","",COUNTIF(D79:J79,"休"))</f>
        <v>0</v>
      </c>
      <c r="N79" s="1636" t="str">
        <f>IF(K79&lt;1,"対象外",IF(C79="","",IFERROR(ROUND(M79/K79,3),"")))</f>
        <v>対象外</v>
      </c>
      <c r="O79" s="3724"/>
      <c r="P79" s="1613"/>
      <c r="Q79" s="1613">
        <f t="shared" si="13"/>
        <v>0</v>
      </c>
      <c r="R79" s="1613">
        <f t="shared" si="14"/>
        <v>0</v>
      </c>
      <c r="S79" s="1590"/>
      <c r="T79" s="1629" t="s">
        <v>2312</v>
      </c>
      <c r="U79" s="1630"/>
      <c r="V79" s="1631"/>
      <c r="W79" s="1631"/>
      <c r="X79" s="1631"/>
      <c r="Y79" s="1631"/>
      <c r="Z79" s="1631"/>
      <c r="AA79" s="1632"/>
      <c r="AB79" s="1633">
        <f>IF(T79="","",COUNT($U$74:$AA$74)-AC79)</f>
        <v>0</v>
      </c>
      <c r="AC79" s="1634">
        <f>IF(T79="","",AH79+AI79)</f>
        <v>0</v>
      </c>
      <c r="AD79" s="1635">
        <f t="shared" ref="AD79:AD81" si="133">IF(T79="","",COUNTIF(U79:AA79,"休"))</f>
        <v>0</v>
      </c>
      <c r="AE79" s="1636" t="str">
        <f>IF(AB79&lt;1,"対象外",IF(T79="","",IFERROR(ROUND(AD79/AB79,3),"")))</f>
        <v>対象外</v>
      </c>
      <c r="AF79" s="3724"/>
      <c r="AG79" s="1624"/>
      <c r="AH79" s="1638">
        <f t="shared" si="16"/>
        <v>0</v>
      </c>
      <c r="AI79" s="1638">
        <f t="shared" si="17"/>
        <v>0</v>
      </c>
      <c r="AL79" s="1629" t="s">
        <v>2312</v>
      </c>
      <c r="AM79" s="1630"/>
      <c r="AN79" s="1631"/>
      <c r="AO79" s="1631"/>
      <c r="AP79" s="1631"/>
      <c r="AQ79" s="1631"/>
      <c r="AR79" s="1631"/>
      <c r="AS79" s="1632"/>
      <c r="AT79" s="1633">
        <f>IF(AL79="","",COUNT($AM$74:$AS$74)-AU79)</f>
        <v>0</v>
      </c>
      <c r="AU79" s="1634">
        <f>IF(AL79="","",AZ79+BA79)</f>
        <v>0</v>
      </c>
      <c r="AV79" s="1635">
        <f t="shared" ref="AV79:AV81" si="134">IF(AL79="","",COUNTIF(AM79:AS79,"休"))</f>
        <v>0</v>
      </c>
      <c r="AW79" s="1636" t="str">
        <f>IF(AT79&lt;7,"対象外",IF(AL79="","",IFERROR(ROUND(AV79/AT79,3),"")))</f>
        <v>対象外</v>
      </c>
      <c r="AX79" s="3724"/>
      <c r="AY79" s="1624"/>
      <c r="AZ79" s="1616">
        <f t="shared" si="19"/>
        <v>0</v>
      </c>
      <c r="BA79" s="1616">
        <f t="shared" si="20"/>
        <v>0</v>
      </c>
      <c r="BC79" s="1629" t="s">
        <v>2312</v>
      </c>
      <c r="BD79" s="1630"/>
      <c r="BE79" s="1631"/>
      <c r="BF79" s="1631"/>
      <c r="BG79" s="1631"/>
      <c r="BH79" s="1631"/>
      <c r="BI79" s="1631"/>
      <c r="BJ79" s="1632"/>
      <c r="BK79" s="1633">
        <f>IF(BC79="","",COUNT($BD$74:$BJ$74)-BL79)</f>
        <v>0</v>
      </c>
      <c r="BL79" s="1634">
        <f>IF(BC79="","",BQ79+BR79)</f>
        <v>0</v>
      </c>
      <c r="BM79" s="1635">
        <f t="shared" ref="BM79:BM81" si="135">IF(BC79="","",COUNTIF(BD79:BJ79,"休"))</f>
        <v>0</v>
      </c>
      <c r="BN79" s="1636" t="str">
        <f>IF(BK79&lt;7,"対象外",IF(BC79="","",IFERROR(ROUND(BM79/BK79,3),"")))</f>
        <v>対象外</v>
      </c>
      <c r="BO79" s="3724"/>
      <c r="BP79" s="1624"/>
      <c r="BQ79" s="1616">
        <f t="shared" si="22"/>
        <v>0</v>
      </c>
      <c r="BR79" s="1616">
        <f t="shared" si="23"/>
        <v>0</v>
      </c>
      <c r="BU79" s="1629" t="s">
        <v>2312</v>
      </c>
      <c r="BV79" s="1630"/>
      <c r="BW79" s="1631"/>
      <c r="BX79" s="1631"/>
      <c r="BY79" s="1631"/>
      <c r="BZ79" s="1631"/>
      <c r="CA79" s="1631"/>
      <c r="CB79" s="1632"/>
      <c r="CC79" s="1633">
        <f>IF(BU79="","",COUNT($BV$74:$CB$74)-CD79)</f>
        <v>0</v>
      </c>
      <c r="CD79" s="1634">
        <f>IF(BU79="","",CI79+CJ79)</f>
        <v>0</v>
      </c>
      <c r="CE79" s="1635">
        <f t="shared" ref="CE79:CE80" si="136">IF(BU79="","",COUNTIF(BV79:CB79,"休"))</f>
        <v>0</v>
      </c>
      <c r="CF79" s="1636" t="str">
        <f>IF(CC79&lt;7,"対象外",IF(BU79="","",IFERROR(ROUND(CE79/CC79,3),"")))</f>
        <v>対象外</v>
      </c>
      <c r="CG79" s="3724"/>
      <c r="CH79" s="1624"/>
      <c r="CI79" s="1616">
        <f t="shared" si="25"/>
        <v>0</v>
      </c>
      <c r="CJ79" s="1616">
        <f t="shared" si="26"/>
        <v>0</v>
      </c>
      <c r="CK79" s="1624"/>
      <c r="CL79" s="1629" t="s">
        <v>2312</v>
      </c>
      <c r="CM79" s="1630"/>
      <c r="CN79" s="1631"/>
      <c r="CO79" s="1631"/>
      <c r="CP79" s="1631"/>
      <c r="CQ79" s="1631"/>
      <c r="CR79" s="1631"/>
      <c r="CS79" s="1632"/>
      <c r="CT79" s="1633">
        <f>IF(CL79="","",COUNT($CM$74:$CS$74)-CU79)</f>
        <v>0</v>
      </c>
      <c r="CU79" s="1634">
        <f>IF(CL79="","",CZ79+DA79)</f>
        <v>0</v>
      </c>
      <c r="CV79" s="1635">
        <f t="shared" ref="CV79:CV81" si="137">IF(CL79="","",COUNTIF(CM79:CS79,"休"))</f>
        <v>0</v>
      </c>
      <c r="CW79" s="1636" t="str">
        <f>IF(CT79&lt;7,"対象外",IF(CL79="","",IFERROR(ROUND(CV79/CT79,3),"")))</f>
        <v>対象外</v>
      </c>
      <c r="CX79" s="3724"/>
      <c r="CY79" s="1624"/>
      <c r="CZ79" s="1595">
        <f t="shared" si="28"/>
        <v>0</v>
      </c>
      <c r="DA79" s="1595">
        <f t="shared" si="29"/>
        <v>0</v>
      </c>
    </row>
    <row r="80" spans="1:105" ht="14.25" customHeight="1">
      <c r="A80" s="1590"/>
      <c r="B80" s="1590"/>
      <c r="C80" s="1629" t="s">
        <v>2313</v>
      </c>
      <c r="D80" s="1630"/>
      <c r="E80" s="1631"/>
      <c r="F80" s="1631"/>
      <c r="G80" s="1631"/>
      <c r="H80" s="1631"/>
      <c r="I80" s="1631"/>
      <c r="J80" s="1632"/>
      <c r="K80" s="1633">
        <f t="shared" ref="K80:K81" si="138">IF(C80="","",COUNT($D$74:$J$74)-L80)</f>
        <v>0</v>
      </c>
      <c r="L80" s="1634">
        <f t="shared" si="131"/>
        <v>0</v>
      </c>
      <c r="M80" s="1635">
        <f t="shared" si="132"/>
        <v>0</v>
      </c>
      <c r="N80" s="1636" t="str">
        <f>IF(K80&lt;1,"対象外",IF(C80="","",IFERROR(ROUND(M80/K80,3),"")))</f>
        <v>対象外</v>
      </c>
      <c r="O80" s="3724"/>
      <c r="P80" s="1613"/>
      <c r="Q80" s="1613">
        <f t="shared" ref="Q80:Q133" si="139">IF(C80="","",COUNTIF(D80:J80,"ー"))</f>
        <v>0</v>
      </c>
      <c r="R80" s="1613">
        <f t="shared" ref="R80:R133" si="140">IF(C80="","",COUNTIF(D80:J80,"外"))</f>
        <v>0</v>
      </c>
      <c r="S80" s="1590"/>
      <c r="T80" s="1629" t="s">
        <v>2313</v>
      </c>
      <c r="U80" s="1630"/>
      <c r="V80" s="1631"/>
      <c r="W80" s="1631"/>
      <c r="X80" s="1631"/>
      <c r="Y80" s="1631"/>
      <c r="Z80" s="1631"/>
      <c r="AA80" s="1632"/>
      <c r="AB80" s="1633">
        <f t="shared" ref="AB80:AB81" si="141">IF(T80="","",COUNT($U$74:$AA$74)-AC80)</f>
        <v>0</v>
      </c>
      <c r="AC80" s="1634">
        <f>IF(T80="","",AH80+AI80)</f>
        <v>0</v>
      </c>
      <c r="AD80" s="1635">
        <f t="shared" si="133"/>
        <v>0</v>
      </c>
      <c r="AE80" s="1636" t="str">
        <f>IF(AB80&lt;1,"対象外",IF(T80="","",IFERROR(ROUND(AD80/AB80,3),"")))</f>
        <v>対象外</v>
      </c>
      <c r="AF80" s="3724"/>
      <c r="AG80" s="1637"/>
      <c r="AH80" s="1638">
        <f t="shared" ref="AH80:AH133" si="142">IF(T80="","",COUNTIF(U80:AA80,"ー"))</f>
        <v>0</v>
      </c>
      <c r="AI80" s="1638">
        <f t="shared" ref="AI80:AI133" si="143">IF(T80="","",COUNTIF(U80:AA80,"外"))</f>
        <v>0</v>
      </c>
      <c r="AL80" s="1629" t="s">
        <v>2313</v>
      </c>
      <c r="AM80" s="1630"/>
      <c r="AN80" s="1631"/>
      <c r="AO80" s="1631"/>
      <c r="AP80" s="1631"/>
      <c r="AQ80" s="1631"/>
      <c r="AR80" s="1631"/>
      <c r="AS80" s="1632"/>
      <c r="AT80" s="1633">
        <f>IF(AL80="","",COUNT($AM$74:$AS$74)-AU80)</f>
        <v>0</v>
      </c>
      <c r="AU80" s="1634">
        <f>IF(AL80="","",AZ80+BA80)</f>
        <v>0</v>
      </c>
      <c r="AV80" s="1635">
        <f t="shared" si="134"/>
        <v>0</v>
      </c>
      <c r="AW80" s="1636" t="str">
        <f>IF(AT80&lt;7,"対象外",IF(AL80="","",IFERROR(ROUND(AV80/AT80,3),"")))</f>
        <v>対象外</v>
      </c>
      <c r="AX80" s="3724"/>
      <c r="AY80" s="1637"/>
      <c r="AZ80" s="1616">
        <f t="shared" ref="AZ80:AZ131" si="144">IF(AL80="","",COUNTIF(AM80:AS80,"ー"))</f>
        <v>0</v>
      </c>
      <c r="BA80" s="1616">
        <f t="shared" ref="BA80:BA131" si="145">IF(AL80="","",COUNTIF(AM80:AS80,"外"))</f>
        <v>0</v>
      </c>
      <c r="BC80" s="1629" t="s">
        <v>2313</v>
      </c>
      <c r="BD80" s="1630"/>
      <c r="BE80" s="1631"/>
      <c r="BF80" s="1631"/>
      <c r="BG80" s="1631"/>
      <c r="BH80" s="1631"/>
      <c r="BI80" s="1631"/>
      <c r="BJ80" s="1632"/>
      <c r="BK80" s="1633">
        <f>IF(BC80="","",COUNT($BD$74:$BJ$74)-BL80)</f>
        <v>0</v>
      </c>
      <c r="BL80" s="1634">
        <f>IF(BC80="","",BQ80+BR80)</f>
        <v>0</v>
      </c>
      <c r="BM80" s="1635">
        <f t="shared" si="135"/>
        <v>0</v>
      </c>
      <c r="BN80" s="1636" t="str">
        <f>IF(BK80&lt;7,"対象外",IF(BC80="","",IFERROR(ROUND(BM80/BK80,3),"")))</f>
        <v>対象外</v>
      </c>
      <c r="BO80" s="3724"/>
      <c r="BP80" s="1637"/>
      <c r="BQ80" s="1616">
        <f t="shared" ref="BQ80:BQ131" si="146">IF(BC80="","",COUNTIF(BD80:BJ80,"ー"))</f>
        <v>0</v>
      </c>
      <c r="BR80" s="1616">
        <f t="shared" ref="BR80:BR131" si="147">IF(BC80="","",COUNTIF(BD80:BJ80,"外"))</f>
        <v>0</v>
      </c>
      <c r="BU80" s="1629" t="s">
        <v>2313</v>
      </c>
      <c r="BV80" s="1630"/>
      <c r="BW80" s="1631"/>
      <c r="BX80" s="1631"/>
      <c r="BY80" s="1631"/>
      <c r="BZ80" s="1631"/>
      <c r="CA80" s="1631"/>
      <c r="CB80" s="1632"/>
      <c r="CC80" s="1633">
        <f>IF(BU80="","",COUNT($BV$74:$CB$74)-CD80)</f>
        <v>0</v>
      </c>
      <c r="CD80" s="1634">
        <f>IF(BU80="","",CI80+CJ80)</f>
        <v>0</v>
      </c>
      <c r="CE80" s="1635">
        <f t="shared" si="136"/>
        <v>0</v>
      </c>
      <c r="CF80" s="1636" t="str">
        <f>IF(CC80&lt;7,"対象外",IF(BU80="","",IFERROR(ROUND(CE80/CC80,3),"")))</f>
        <v>対象外</v>
      </c>
      <c r="CG80" s="3724"/>
      <c r="CH80" s="1637"/>
      <c r="CI80" s="1616">
        <f t="shared" ref="CI80:CI131" si="148">IF(BU80="","",COUNTIF(BV80:CB80,"ー"))</f>
        <v>0</v>
      </c>
      <c r="CJ80" s="1616">
        <f t="shared" ref="CJ80:CJ131" si="149">IF(BU80="","",COUNTIF(BV80:CB80,"外"))</f>
        <v>0</v>
      </c>
      <c r="CK80" s="1637"/>
      <c r="CL80" s="1629" t="s">
        <v>2313</v>
      </c>
      <c r="CM80" s="1630"/>
      <c r="CN80" s="1631"/>
      <c r="CO80" s="1631"/>
      <c r="CP80" s="1631"/>
      <c r="CQ80" s="1631"/>
      <c r="CR80" s="1631"/>
      <c r="CS80" s="1632"/>
      <c r="CT80" s="1633">
        <f>IF(CL80="","",COUNT($CM$74:$CS$74)-CU80)</f>
        <v>0</v>
      </c>
      <c r="CU80" s="1634">
        <f>IF(CL80="","",CZ80+DA80)</f>
        <v>0</v>
      </c>
      <c r="CV80" s="1635">
        <f t="shared" si="137"/>
        <v>0</v>
      </c>
      <c r="CW80" s="1636" t="str">
        <f>IF(CT80&lt;7,"対象外",IF(CL80="","",IFERROR(ROUND(CV80/CT80,3),"")))</f>
        <v>対象外</v>
      </c>
      <c r="CX80" s="3724"/>
      <c r="CY80" s="1637"/>
      <c r="CZ80" s="1595">
        <f t="shared" ref="CZ80:CZ131" si="150">IF(CL80="","",COUNTIF(CM80:CS80,"ー"))</f>
        <v>0</v>
      </c>
      <c r="DA80" s="1595">
        <f t="shared" ref="DA80:DA131" si="151">IF(CL80="","",COUNTIF(CM80:CS80,"外"))</f>
        <v>0</v>
      </c>
    </row>
    <row r="81" spans="1:105" ht="14.25" customHeight="1">
      <c r="A81" s="1590"/>
      <c r="B81" s="1590"/>
      <c r="C81" s="1639" t="s">
        <v>2314</v>
      </c>
      <c r="D81" s="1640"/>
      <c r="E81" s="1641"/>
      <c r="F81" s="1641"/>
      <c r="G81" s="1641"/>
      <c r="H81" s="1641"/>
      <c r="I81" s="1641"/>
      <c r="J81" s="1642"/>
      <c r="K81" s="1633">
        <f t="shared" si="138"/>
        <v>0</v>
      </c>
      <c r="L81" s="1643">
        <f t="shared" si="131"/>
        <v>0</v>
      </c>
      <c r="M81" s="1644">
        <f t="shared" si="132"/>
        <v>0</v>
      </c>
      <c r="N81" s="1645" t="str">
        <f>IF(K81&lt;1,"対象外",IF(C81="","",IFERROR(ROUND(M81/K81,3),"")))</f>
        <v>対象外</v>
      </c>
      <c r="O81" s="3724"/>
      <c r="P81" s="1613"/>
      <c r="Q81" s="1613">
        <f t="shared" si="139"/>
        <v>0</v>
      </c>
      <c r="R81" s="1613">
        <f t="shared" si="140"/>
        <v>0</v>
      </c>
      <c r="S81" s="1590"/>
      <c r="T81" s="1639" t="s">
        <v>2314</v>
      </c>
      <c r="U81" s="1640"/>
      <c r="V81" s="1641"/>
      <c r="W81" s="1641"/>
      <c r="X81" s="1641"/>
      <c r="Y81" s="1641"/>
      <c r="Z81" s="1641"/>
      <c r="AA81" s="1642"/>
      <c r="AB81" s="1633">
        <f t="shared" si="141"/>
        <v>0</v>
      </c>
      <c r="AC81" s="1643">
        <f>IF(T81="","",AH81+AI81)</f>
        <v>0</v>
      </c>
      <c r="AD81" s="1644">
        <f t="shared" si="133"/>
        <v>0</v>
      </c>
      <c r="AE81" s="1645" t="str">
        <f>IF(AB81&lt;1,"対象外",IF(T81="","",IFERROR(ROUND(AD81/AB81,3),"")))</f>
        <v>対象外</v>
      </c>
      <c r="AF81" s="3724"/>
      <c r="AG81" s="1624"/>
      <c r="AH81" s="1638">
        <f t="shared" si="142"/>
        <v>0</v>
      </c>
      <c r="AI81" s="1638">
        <f t="shared" si="143"/>
        <v>0</v>
      </c>
      <c r="AL81" s="1639" t="s">
        <v>2314</v>
      </c>
      <c r="AM81" s="1640"/>
      <c r="AN81" s="1641"/>
      <c r="AO81" s="1641"/>
      <c r="AP81" s="1641"/>
      <c r="AQ81" s="1641"/>
      <c r="AR81" s="1641"/>
      <c r="AS81" s="1642"/>
      <c r="AT81" s="1640">
        <f>IF(AL81="","",COUNT($AM$74:$AS$74)-AU81)</f>
        <v>0</v>
      </c>
      <c r="AU81" s="1643">
        <f>IF(AL81="","",AZ81+BA81)</f>
        <v>0</v>
      </c>
      <c r="AV81" s="1644">
        <f t="shared" si="134"/>
        <v>0</v>
      </c>
      <c r="AW81" s="1645" t="str">
        <f>IF(AT81&lt;7,"対象外",IF(AL81="","",IFERROR(ROUND(AV81/AT81,3),"")))</f>
        <v>対象外</v>
      </c>
      <c r="AX81" s="3724"/>
      <c r="AY81" s="1624"/>
      <c r="AZ81" s="1616">
        <f t="shared" si="144"/>
        <v>0</v>
      </c>
      <c r="BA81" s="1616">
        <f t="shared" si="145"/>
        <v>0</v>
      </c>
      <c r="BC81" s="1639" t="s">
        <v>2314</v>
      </c>
      <c r="BD81" s="1640"/>
      <c r="BE81" s="1641"/>
      <c r="BF81" s="1641"/>
      <c r="BG81" s="1641"/>
      <c r="BH81" s="1641"/>
      <c r="BI81" s="1641"/>
      <c r="BJ81" s="1642"/>
      <c r="BK81" s="1640">
        <f>IF(BC81="","",COUNT($BD$74:$BJ$74)-BL81)</f>
        <v>0</v>
      </c>
      <c r="BL81" s="1643">
        <f>IF(BC81="","",BQ81+BR81)</f>
        <v>0</v>
      </c>
      <c r="BM81" s="1644">
        <f t="shared" si="135"/>
        <v>0</v>
      </c>
      <c r="BN81" s="1645" t="str">
        <f>IF(BK81&lt;7,"対象外",IF(BC81="","",IFERROR(ROUND(BM81/BK81,3),"")))</f>
        <v>対象外</v>
      </c>
      <c r="BO81" s="3724"/>
      <c r="BP81" s="1624"/>
      <c r="BQ81" s="1616">
        <f t="shared" si="146"/>
        <v>0</v>
      </c>
      <c r="BR81" s="1616">
        <f t="shared" si="147"/>
        <v>0</v>
      </c>
      <c r="BU81" s="1639" t="s">
        <v>2314</v>
      </c>
      <c r="BV81" s="1640"/>
      <c r="BW81" s="1641"/>
      <c r="BX81" s="1641"/>
      <c r="BY81" s="1641"/>
      <c r="BZ81" s="1641"/>
      <c r="CA81" s="1641"/>
      <c r="CB81" s="1642"/>
      <c r="CC81" s="1640">
        <f>IF(BU81="","",COUNT($BV$74:$CB$74)-CD81)</f>
        <v>0</v>
      </c>
      <c r="CD81" s="1643">
        <f>IF(BU81="","",CI81+CJ81)</f>
        <v>0</v>
      </c>
      <c r="CE81" s="1644">
        <f>IF(BU81="","",COUNTIF(BV81:CB81,"休"))</f>
        <v>0</v>
      </c>
      <c r="CF81" s="1645" t="str">
        <f>IF(CC81&lt;7,"対象外",IF(BU81="","",IFERROR(ROUND(CE81/CC81,3),"")))</f>
        <v>対象外</v>
      </c>
      <c r="CG81" s="3724"/>
      <c r="CH81" s="1624"/>
      <c r="CI81" s="1616">
        <f t="shared" si="148"/>
        <v>0</v>
      </c>
      <c r="CJ81" s="1616">
        <f t="shared" si="149"/>
        <v>0</v>
      </c>
      <c r="CK81" s="1624"/>
      <c r="CL81" s="1639" t="s">
        <v>2314</v>
      </c>
      <c r="CM81" s="1640"/>
      <c r="CN81" s="1641"/>
      <c r="CO81" s="1641"/>
      <c r="CP81" s="1641"/>
      <c r="CQ81" s="1641"/>
      <c r="CR81" s="1641"/>
      <c r="CS81" s="1642"/>
      <c r="CT81" s="1640">
        <f>IF(CL81="","",COUNT($CM$74:$CS$74)-CU81)</f>
        <v>0</v>
      </c>
      <c r="CU81" s="1643">
        <f>IF(CL81="","",CZ81+DA81)</f>
        <v>0</v>
      </c>
      <c r="CV81" s="1644">
        <f t="shared" si="137"/>
        <v>0</v>
      </c>
      <c r="CW81" s="1645" t="str">
        <f>IF(CT81&lt;7,"対象外",IF(CL81="","",IFERROR(ROUND(CV81/CT81,3),"")))</f>
        <v>対象外</v>
      </c>
      <c r="CX81" s="3724"/>
      <c r="CY81" s="1624"/>
      <c r="CZ81" s="1595">
        <f t="shared" si="150"/>
        <v>0</v>
      </c>
      <c r="DA81" s="1595">
        <f t="shared" si="151"/>
        <v>0</v>
      </c>
    </row>
    <row r="82" spans="1:105" ht="14.25" customHeight="1">
      <c r="A82" s="1590"/>
      <c r="B82" s="1590"/>
      <c r="C82" s="3709" t="s">
        <v>833</v>
      </c>
      <c r="D82" s="3711"/>
      <c r="E82" s="3713"/>
      <c r="F82" s="3713"/>
      <c r="G82" s="3713"/>
      <c r="H82" s="3713"/>
      <c r="I82" s="3713"/>
      <c r="J82" s="3715"/>
      <c r="K82" s="3717"/>
      <c r="L82" s="3718"/>
      <c r="M82" s="3718"/>
      <c r="N82" s="3719"/>
      <c r="O82" s="3724"/>
      <c r="P82" s="1613"/>
      <c r="Q82" s="1613">
        <f t="shared" si="139"/>
        <v>0</v>
      </c>
      <c r="R82" s="1613">
        <f t="shared" si="140"/>
        <v>0</v>
      </c>
      <c r="S82" s="1590"/>
      <c r="T82" s="3709" t="s">
        <v>833</v>
      </c>
      <c r="U82" s="3711"/>
      <c r="V82" s="3713"/>
      <c r="W82" s="3713"/>
      <c r="X82" s="3713"/>
      <c r="Y82" s="3713"/>
      <c r="Z82" s="3713"/>
      <c r="AA82" s="3715"/>
      <c r="AB82" s="3717"/>
      <c r="AC82" s="3718"/>
      <c r="AD82" s="3718"/>
      <c r="AE82" s="3719"/>
      <c r="AF82" s="3724"/>
      <c r="AG82" s="1624"/>
      <c r="AH82" s="1638">
        <f t="shared" si="142"/>
        <v>0</v>
      </c>
      <c r="AI82" s="1638">
        <f t="shared" si="143"/>
        <v>0</v>
      </c>
      <c r="AL82" s="3709" t="s">
        <v>833</v>
      </c>
      <c r="AM82" s="3711"/>
      <c r="AN82" s="3713"/>
      <c r="AO82" s="3713"/>
      <c r="AP82" s="3713"/>
      <c r="AQ82" s="3713"/>
      <c r="AR82" s="3713"/>
      <c r="AS82" s="3715"/>
      <c r="AT82" s="3717"/>
      <c r="AU82" s="3718"/>
      <c r="AV82" s="3718"/>
      <c r="AW82" s="3719"/>
      <c r="AX82" s="3724"/>
      <c r="AY82" s="1624"/>
      <c r="AZ82" s="1616">
        <f t="shared" si="144"/>
        <v>0</v>
      </c>
      <c r="BA82" s="1616">
        <f t="shared" si="145"/>
        <v>0</v>
      </c>
      <c r="BC82" s="3709" t="s">
        <v>833</v>
      </c>
      <c r="BD82" s="3711"/>
      <c r="BE82" s="3713"/>
      <c r="BF82" s="3713"/>
      <c r="BG82" s="3713"/>
      <c r="BH82" s="3713"/>
      <c r="BI82" s="3713"/>
      <c r="BJ82" s="3715"/>
      <c r="BK82" s="3717"/>
      <c r="BL82" s="3718"/>
      <c r="BM82" s="3718"/>
      <c r="BN82" s="3719"/>
      <c r="BO82" s="3724"/>
      <c r="BP82" s="1624"/>
      <c r="BQ82" s="1616">
        <f t="shared" si="146"/>
        <v>0</v>
      </c>
      <c r="BR82" s="1616">
        <f t="shared" si="147"/>
        <v>0</v>
      </c>
      <c r="BU82" s="3709" t="s">
        <v>833</v>
      </c>
      <c r="BV82" s="3711"/>
      <c r="BW82" s="3713"/>
      <c r="BX82" s="3713"/>
      <c r="BY82" s="3713"/>
      <c r="BZ82" s="3713"/>
      <c r="CA82" s="3713"/>
      <c r="CB82" s="3715"/>
      <c r="CC82" s="3717"/>
      <c r="CD82" s="3718"/>
      <c r="CE82" s="3718"/>
      <c r="CF82" s="3719"/>
      <c r="CG82" s="3724"/>
      <c r="CH82" s="1624"/>
      <c r="CI82" s="1616">
        <f t="shared" si="148"/>
        <v>0</v>
      </c>
      <c r="CJ82" s="1616">
        <f t="shared" si="149"/>
        <v>0</v>
      </c>
      <c r="CK82" s="1624"/>
      <c r="CL82" s="3709" t="s">
        <v>833</v>
      </c>
      <c r="CM82" s="3711"/>
      <c r="CN82" s="3713"/>
      <c r="CO82" s="3713"/>
      <c r="CP82" s="3713"/>
      <c r="CQ82" s="3713"/>
      <c r="CR82" s="3713"/>
      <c r="CS82" s="3715"/>
      <c r="CT82" s="3717"/>
      <c r="CU82" s="3718"/>
      <c r="CV82" s="3718"/>
      <c r="CW82" s="3719"/>
      <c r="CX82" s="3724"/>
      <c r="CY82" s="1624"/>
      <c r="CZ82" s="1595">
        <f t="shared" si="150"/>
        <v>0</v>
      </c>
      <c r="DA82" s="1595">
        <f t="shared" si="151"/>
        <v>0</v>
      </c>
    </row>
    <row r="83" spans="1:105" ht="14.25" customHeight="1">
      <c r="A83" s="1590"/>
      <c r="B83" s="1590"/>
      <c r="C83" s="3710"/>
      <c r="D83" s="3712"/>
      <c r="E83" s="3714"/>
      <c r="F83" s="3714"/>
      <c r="G83" s="3714"/>
      <c r="H83" s="3714"/>
      <c r="I83" s="3714"/>
      <c r="J83" s="3716"/>
      <c r="K83" s="3720"/>
      <c r="L83" s="3721"/>
      <c r="M83" s="3721"/>
      <c r="N83" s="3722"/>
      <c r="O83" s="3724"/>
      <c r="P83" s="1613"/>
      <c r="Q83" s="1613" t="str">
        <f t="shared" si="139"/>
        <v/>
      </c>
      <c r="R83" s="1613" t="str">
        <f t="shared" si="140"/>
        <v/>
      </c>
      <c r="S83" s="1590"/>
      <c r="T83" s="3710"/>
      <c r="U83" s="3712"/>
      <c r="V83" s="3714"/>
      <c r="W83" s="3714"/>
      <c r="X83" s="3714"/>
      <c r="Y83" s="3714"/>
      <c r="Z83" s="3714"/>
      <c r="AA83" s="3716"/>
      <c r="AB83" s="3720"/>
      <c r="AC83" s="3721"/>
      <c r="AD83" s="3721"/>
      <c r="AE83" s="3722"/>
      <c r="AF83" s="3724"/>
      <c r="AG83" s="1624"/>
      <c r="AH83" s="1638" t="str">
        <f t="shared" si="142"/>
        <v/>
      </c>
      <c r="AI83" s="1638" t="str">
        <f t="shared" si="143"/>
        <v/>
      </c>
      <c r="AL83" s="3710"/>
      <c r="AM83" s="3712"/>
      <c r="AN83" s="3714"/>
      <c r="AO83" s="3714"/>
      <c r="AP83" s="3714"/>
      <c r="AQ83" s="3714"/>
      <c r="AR83" s="3714"/>
      <c r="AS83" s="3716"/>
      <c r="AT83" s="3720"/>
      <c r="AU83" s="3721"/>
      <c r="AV83" s="3721"/>
      <c r="AW83" s="3722"/>
      <c r="AX83" s="3724"/>
      <c r="AY83" s="1624"/>
      <c r="AZ83" s="1616" t="str">
        <f t="shared" si="144"/>
        <v/>
      </c>
      <c r="BA83" s="1616" t="str">
        <f t="shared" si="145"/>
        <v/>
      </c>
      <c r="BC83" s="3710"/>
      <c r="BD83" s="3712"/>
      <c r="BE83" s="3714"/>
      <c r="BF83" s="3714"/>
      <c r="BG83" s="3714"/>
      <c r="BH83" s="3714"/>
      <c r="BI83" s="3714"/>
      <c r="BJ83" s="3716"/>
      <c r="BK83" s="3720"/>
      <c r="BL83" s="3721"/>
      <c r="BM83" s="3721"/>
      <c r="BN83" s="3722"/>
      <c r="BO83" s="3724"/>
      <c r="BP83" s="1624"/>
      <c r="BQ83" s="1616" t="str">
        <f t="shared" si="146"/>
        <v/>
      </c>
      <c r="BR83" s="1616" t="str">
        <f t="shared" si="147"/>
        <v/>
      </c>
      <c r="BU83" s="3710"/>
      <c r="BV83" s="3712"/>
      <c r="BW83" s="3714"/>
      <c r="BX83" s="3714"/>
      <c r="BY83" s="3714"/>
      <c r="BZ83" s="3714"/>
      <c r="CA83" s="3714"/>
      <c r="CB83" s="3716"/>
      <c r="CC83" s="3720"/>
      <c r="CD83" s="3721"/>
      <c r="CE83" s="3721"/>
      <c r="CF83" s="3722"/>
      <c r="CG83" s="3724"/>
      <c r="CH83" s="1624"/>
      <c r="CI83" s="1616" t="str">
        <f t="shared" si="148"/>
        <v/>
      </c>
      <c r="CJ83" s="1616" t="str">
        <f t="shared" si="149"/>
        <v/>
      </c>
      <c r="CK83" s="1624"/>
      <c r="CL83" s="3710"/>
      <c r="CM83" s="3712"/>
      <c r="CN83" s="3714"/>
      <c r="CO83" s="3714"/>
      <c r="CP83" s="3714"/>
      <c r="CQ83" s="3714"/>
      <c r="CR83" s="3714"/>
      <c r="CS83" s="3716"/>
      <c r="CT83" s="3720"/>
      <c r="CU83" s="3721"/>
      <c r="CV83" s="3721"/>
      <c r="CW83" s="3722"/>
      <c r="CX83" s="3724"/>
      <c r="CY83" s="1624"/>
      <c r="CZ83" s="1595" t="str">
        <f t="shared" si="150"/>
        <v/>
      </c>
      <c r="DA83" s="1595" t="str">
        <f t="shared" si="151"/>
        <v/>
      </c>
    </row>
    <row r="84" spans="1:105" ht="14.25" customHeight="1">
      <c r="A84" s="1590"/>
      <c r="B84" s="1590"/>
      <c r="C84" s="1646" t="s">
        <v>2311</v>
      </c>
      <c r="D84" s="1633"/>
      <c r="E84" s="1647"/>
      <c r="F84" s="1647"/>
      <c r="G84" s="1647"/>
      <c r="H84" s="1647"/>
      <c r="I84" s="1647"/>
      <c r="J84" s="1648"/>
      <c r="K84" s="1661">
        <f>IF(C84="","",COUNT($D$74:$J$74)-L84)</f>
        <v>0</v>
      </c>
      <c r="L84" s="1650">
        <f t="shared" ref="L84:L86" si="152">IF(C84="","",Q84+R84)</f>
        <v>0</v>
      </c>
      <c r="M84" s="1650">
        <f t="shared" ref="M84:M86" si="153">IF(C84="","",COUNTIF(D84:J84,"休"))</f>
        <v>0</v>
      </c>
      <c r="N84" s="1651" t="str">
        <f>IF(K84&lt;1,"対象外",IF(C84="","",IFERROR(ROUND(M84/K84,3),"")))</f>
        <v>対象外</v>
      </c>
      <c r="O84" s="3724"/>
      <c r="P84" s="1613"/>
      <c r="Q84" s="1613">
        <f t="shared" si="139"/>
        <v>0</v>
      </c>
      <c r="R84" s="1613">
        <f t="shared" si="140"/>
        <v>0</v>
      </c>
      <c r="S84" s="1590"/>
      <c r="T84" s="1646" t="s">
        <v>2311</v>
      </c>
      <c r="U84" s="1633"/>
      <c r="V84" s="1647"/>
      <c r="W84" s="1647"/>
      <c r="X84" s="1647"/>
      <c r="Y84" s="1647"/>
      <c r="Z84" s="1647"/>
      <c r="AA84" s="1648"/>
      <c r="AB84" s="1649">
        <f>IF(T84="","",COUNT($U$74:$AA$74)-AC84)</f>
        <v>0</v>
      </c>
      <c r="AC84" s="1650">
        <f>IF(T84="","",AH84+AI84)</f>
        <v>0</v>
      </c>
      <c r="AD84" s="1650">
        <f t="shared" ref="AD84:AD86" si="154">IF(T84="","",COUNTIF(U84:AA84,"休"))</f>
        <v>0</v>
      </c>
      <c r="AE84" s="1651" t="str">
        <f>IF(AB84&lt;1,"対象外",IF(T84="","",IFERROR(ROUND(AD84/AB84,3),"")))</f>
        <v>対象外</v>
      </c>
      <c r="AF84" s="3724"/>
      <c r="AG84" s="1652"/>
      <c r="AH84" s="1638">
        <f t="shared" si="142"/>
        <v>0</v>
      </c>
      <c r="AI84" s="1638">
        <f t="shared" si="143"/>
        <v>0</v>
      </c>
      <c r="AL84" s="1646" t="s">
        <v>2311</v>
      </c>
      <c r="AM84" s="1633"/>
      <c r="AN84" s="1647"/>
      <c r="AO84" s="1647"/>
      <c r="AP84" s="1647"/>
      <c r="AQ84" s="1647"/>
      <c r="AR84" s="1647"/>
      <c r="AS84" s="1648"/>
      <c r="AT84" s="1649">
        <f>IF(AL84="","",COUNT($AM$74:$AS$74)-AU84)</f>
        <v>0</v>
      </c>
      <c r="AU84" s="1650">
        <f>IF(AL84="","",AZ84+BA84)</f>
        <v>0</v>
      </c>
      <c r="AV84" s="1650">
        <f t="shared" ref="AV84:AV86" si="155">IF(AL84="","",COUNTIF(AM84:AS84,"休"))</f>
        <v>0</v>
      </c>
      <c r="AW84" s="1651" t="str">
        <f>IF(AT84&lt;7,"対象外",IF(AL84="","",IFERROR(ROUND(AV84/AT84,3),"")))</f>
        <v>対象外</v>
      </c>
      <c r="AX84" s="3724"/>
      <c r="AY84" s="1652"/>
      <c r="AZ84" s="1616">
        <f t="shared" si="144"/>
        <v>0</v>
      </c>
      <c r="BA84" s="1616">
        <f t="shared" si="145"/>
        <v>0</v>
      </c>
      <c r="BC84" s="1646" t="s">
        <v>2311</v>
      </c>
      <c r="BD84" s="1633"/>
      <c r="BE84" s="1647"/>
      <c r="BF84" s="1647"/>
      <c r="BG84" s="1647"/>
      <c r="BH84" s="1647"/>
      <c r="BI84" s="1647"/>
      <c r="BJ84" s="1648"/>
      <c r="BK84" s="1649">
        <f>IF(BC84="","",COUNT($BD$74:$BJ$74)-BL84)</f>
        <v>0</v>
      </c>
      <c r="BL84" s="1650">
        <f>IF(BC84="","",BQ84+BR84)</f>
        <v>0</v>
      </c>
      <c r="BM84" s="1650">
        <f t="shared" ref="BM84:BM86" si="156">IF(BC84="","",COUNTIF(BD84:BJ84,"休"))</f>
        <v>0</v>
      </c>
      <c r="BN84" s="1651" t="str">
        <f>IF(BK84&lt;7,"対象外",IF(BC84="","",IFERROR(ROUND(BM84/BK84,3),"")))</f>
        <v>対象外</v>
      </c>
      <c r="BO84" s="3724"/>
      <c r="BP84" s="1652"/>
      <c r="BQ84" s="1616">
        <f t="shared" si="146"/>
        <v>0</v>
      </c>
      <c r="BR84" s="1616">
        <f t="shared" si="147"/>
        <v>0</v>
      </c>
      <c r="BU84" s="1646" t="s">
        <v>2311</v>
      </c>
      <c r="BV84" s="1633"/>
      <c r="BW84" s="1647"/>
      <c r="BX84" s="1647"/>
      <c r="BY84" s="1647"/>
      <c r="BZ84" s="1647"/>
      <c r="CA84" s="1647"/>
      <c r="CB84" s="1648"/>
      <c r="CC84" s="1649">
        <f>IF(BU84="","",COUNT($BV$74:$CB$74)-CD84)</f>
        <v>0</v>
      </c>
      <c r="CD84" s="1650">
        <f>IF(BU84="","",CI84+CJ84)</f>
        <v>0</v>
      </c>
      <c r="CE84" s="1650">
        <f t="shared" ref="CE84:CE86" si="157">IF(BU84="","",COUNTIF(BV84:CB84,"休"))</f>
        <v>0</v>
      </c>
      <c r="CF84" s="1651" t="str">
        <f>IF(CC84&lt;7,"対象外",IF(BU84="","",IFERROR(ROUND(CE84/CC84,3),"")))</f>
        <v>対象外</v>
      </c>
      <c r="CG84" s="3724"/>
      <c r="CH84" s="1652"/>
      <c r="CI84" s="1616">
        <f t="shared" si="148"/>
        <v>0</v>
      </c>
      <c r="CJ84" s="1616">
        <f t="shared" si="149"/>
        <v>0</v>
      </c>
      <c r="CK84" s="1624"/>
      <c r="CL84" s="1646" t="s">
        <v>2311</v>
      </c>
      <c r="CM84" s="1633"/>
      <c r="CN84" s="1647"/>
      <c r="CO84" s="1647"/>
      <c r="CP84" s="1647"/>
      <c r="CQ84" s="1647"/>
      <c r="CR84" s="1647"/>
      <c r="CS84" s="1648"/>
      <c r="CT84" s="1649">
        <f>IF(CL84="","",COUNT($CM$74:$CS$74)-CU84)</f>
        <v>0</v>
      </c>
      <c r="CU84" s="1650">
        <f>IF(CL84="","",CZ84+DA84)</f>
        <v>0</v>
      </c>
      <c r="CV84" s="1650">
        <f t="shared" ref="CV84:CV86" si="158">IF(CL84="","",COUNTIF(CM84:CS84,"休"))</f>
        <v>0</v>
      </c>
      <c r="CW84" s="1651" t="str">
        <f>IF(CT84&lt;7,"対象外",IF(CL84="","",IFERROR(ROUND(CV84/CT84,3),"")))</f>
        <v>対象外</v>
      </c>
      <c r="CX84" s="3724"/>
      <c r="CY84" s="1652"/>
      <c r="CZ84" s="1595">
        <f t="shared" si="150"/>
        <v>0</v>
      </c>
      <c r="DA84" s="1595">
        <f t="shared" si="151"/>
        <v>0</v>
      </c>
    </row>
    <row r="85" spans="1:105" ht="14.25" customHeight="1">
      <c r="A85" s="1590"/>
      <c r="B85" s="1590"/>
      <c r="C85" s="1629" t="s">
        <v>2312</v>
      </c>
      <c r="D85" s="1630"/>
      <c r="E85" s="1631"/>
      <c r="F85" s="1631"/>
      <c r="G85" s="1631"/>
      <c r="H85" s="1631"/>
      <c r="I85" s="1631"/>
      <c r="J85" s="1632"/>
      <c r="K85" s="1630">
        <f t="shared" ref="K85:K86" si="159">IF(C85="","",COUNT($D$74:$J$74)-L85)</f>
        <v>0</v>
      </c>
      <c r="L85" s="1655">
        <f t="shared" si="152"/>
        <v>0</v>
      </c>
      <c r="M85" s="1655">
        <f t="shared" si="153"/>
        <v>0</v>
      </c>
      <c r="N85" s="1656" t="str">
        <f>IF(K85&lt;1,"対象外",IF(C85="","",IFERROR(ROUND(M85/K85,3),"")))</f>
        <v>対象外</v>
      </c>
      <c r="O85" s="3724"/>
      <c r="P85" s="1613"/>
      <c r="Q85" s="1613">
        <f t="shared" si="139"/>
        <v>0</v>
      </c>
      <c r="R85" s="1613">
        <f t="shared" si="140"/>
        <v>0</v>
      </c>
      <c r="S85" s="1590"/>
      <c r="T85" s="1629" t="s">
        <v>2312</v>
      </c>
      <c r="U85" s="1630"/>
      <c r="V85" s="1631"/>
      <c r="W85" s="1631"/>
      <c r="X85" s="1631"/>
      <c r="Y85" s="1631"/>
      <c r="Z85" s="1631"/>
      <c r="AA85" s="1632"/>
      <c r="AB85" s="1630">
        <f>IF(T85="","",COUNT($U$74:$AA$74)-AC85)</f>
        <v>0</v>
      </c>
      <c r="AC85" s="1655">
        <f>IF(T85="","",AH85+AI85)</f>
        <v>0</v>
      </c>
      <c r="AD85" s="1655">
        <f t="shared" si="154"/>
        <v>0</v>
      </c>
      <c r="AE85" s="1656" t="str">
        <f>IF(AB85&lt;1,"対象外",IF(T85="","",IFERROR(ROUND(AD85/AB85,3),"")))</f>
        <v>対象外</v>
      </c>
      <c r="AF85" s="3724"/>
      <c r="AG85" s="1652"/>
      <c r="AH85" s="1638">
        <f t="shared" si="142"/>
        <v>0</v>
      </c>
      <c r="AI85" s="1638">
        <f t="shared" si="143"/>
        <v>0</v>
      </c>
      <c r="AL85" s="1629" t="s">
        <v>2312</v>
      </c>
      <c r="AM85" s="1630"/>
      <c r="AN85" s="1631"/>
      <c r="AO85" s="1631"/>
      <c r="AP85" s="1631"/>
      <c r="AQ85" s="1631"/>
      <c r="AR85" s="1631"/>
      <c r="AS85" s="1632"/>
      <c r="AT85" s="1630">
        <f>IF(AL85="","",COUNT($AM$74:$AS$74)-AU85)</f>
        <v>0</v>
      </c>
      <c r="AU85" s="1655">
        <f>IF(AL85="","",AZ85+BA85)</f>
        <v>0</v>
      </c>
      <c r="AV85" s="1655">
        <f t="shared" si="155"/>
        <v>0</v>
      </c>
      <c r="AW85" s="1656" t="str">
        <f>IF(AT85&lt;7,"対象外",IF(AL85="","",IFERROR(ROUND(AV85/AT85,3),"")))</f>
        <v>対象外</v>
      </c>
      <c r="AX85" s="3724"/>
      <c r="AY85" s="1652"/>
      <c r="AZ85" s="1616">
        <f t="shared" si="144"/>
        <v>0</v>
      </c>
      <c r="BA85" s="1616">
        <f t="shared" si="145"/>
        <v>0</v>
      </c>
      <c r="BC85" s="1629" t="s">
        <v>2312</v>
      </c>
      <c r="BD85" s="1630"/>
      <c r="BE85" s="1631"/>
      <c r="BF85" s="1631"/>
      <c r="BG85" s="1631"/>
      <c r="BH85" s="1631"/>
      <c r="BI85" s="1631"/>
      <c r="BJ85" s="1632"/>
      <c r="BK85" s="1630">
        <f>IF(BC85="","",COUNT($BD$74:$BJ$74)-BL85)</f>
        <v>0</v>
      </c>
      <c r="BL85" s="1655">
        <f>IF(BC85="","",BQ85+BR85)</f>
        <v>0</v>
      </c>
      <c r="BM85" s="1655">
        <f t="shared" si="156"/>
        <v>0</v>
      </c>
      <c r="BN85" s="1656" t="str">
        <f>IF(BK85&lt;7,"対象外",IF(BC85="","",IFERROR(ROUND(BM85/BK85,3),"")))</f>
        <v>対象外</v>
      </c>
      <c r="BO85" s="3724"/>
      <c r="BP85" s="1652"/>
      <c r="BQ85" s="1616">
        <f t="shared" si="146"/>
        <v>0</v>
      </c>
      <c r="BR85" s="1616">
        <f t="shared" si="147"/>
        <v>0</v>
      </c>
      <c r="BU85" s="1629" t="s">
        <v>2312</v>
      </c>
      <c r="BV85" s="1630"/>
      <c r="BW85" s="1631"/>
      <c r="BX85" s="1631"/>
      <c r="BY85" s="1631"/>
      <c r="BZ85" s="1631"/>
      <c r="CA85" s="1631"/>
      <c r="CB85" s="1632"/>
      <c r="CC85" s="1630">
        <f>IF(BU85="","",COUNT($BV$74:$CB$74)-CD85)</f>
        <v>0</v>
      </c>
      <c r="CD85" s="1655">
        <f>IF(BU85="","",CI85+CJ85)</f>
        <v>0</v>
      </c>
      <c r="CE85" s="1655">
        <f t="shared" si="157"/>
        <v>0</v>
      </c>
      <c r="CF85" s="1656" t="str">
        <f>IF(CC85&lt;7,"対象外",IF(BU85="","",IFERROR(ROUND(CE85/CC85,3),"")))</f>
        <v>対象外</v>
      </c>
      <c r="CG85" s="3724"/>
      <c r="CH85" s="1652"/>
      <c r="CI85" s="1616">
        <f t="shared" si="148"/>
        <v>0</v>
      </c>
      <c r="CJ85" s="1616">
        <f t="shared" si="149"/>
        <v>0</v>
      </c>
      <c r="CK85" s="1624"/>
      <c r="CL85" s="1629" t="s">
        <v>2312</v>
      </c>
      <c r="CM85" s="1630"/>
      <c r="CN85" s="1631"/>
      <c r="CO85" s="1631"/>
      <c r="CP85" s="1631"/>
      <c r="CQ85" s="1631"/>
      <c r="CR85" s="1631"/>
      <c r="CS85" s="1632"/>
      <c r="CT85" s="1630">
        <f>IF(CL85="","",COUNT($CM$74:$CS$74)-CU85)</f>
        <v>0</v>
      </c>
      <c r="CU85" s="1655">
        <f>IF(CL85="","",CZ85+DA85)</f>
        <v>0</v>
      </c>
      <c r="CV85" s="1655">
        <f t="shared" si="158"/>
        <v>0</v>
      </c>
      <c r="CW85" s="1656" t="str">
        <f>IF(CT85&lt;7,"対象外",IF(CL85="","",IFERROR(ROUND(CV85/CT85,3),"")))</f>
        <v>対象外</v>
      </c>
      <c r="CX85" s="3724"/>
      <c r="CY85" s="1652"/>
      <c r="CZ85" s="1595">
        <f t="shared" si="150"/>
        <v>0</v>
      </c>
      <c r="DA85" s="1595">
        <f t="shared" si="151"/>
        <v>0</v>
      </c>
    </row>
    <row r="86" spans="1:105" ht="14.25" customHeight="1">
      <c r="A86" s="1590"/>
      <c r="B86" s="1590"/>
      <c r="C86" s="1629" t="s">
        <v>2313</v>
      </c>
      <c r="D86" s="1630"/>
      <c r="E86" s="1631"/>
      <c r="F86" s="1631"/>
      <c r="G86" s="1631"/>
      <c r="H86" s="1631"/>
      <c r="I86" s="1631"/>
      <c r="J86" s="1632"/>
      <c r="K86" s="1633">
        <f t="shared" si="159"/>
        <v>0</v>
      </c>
      <c r="L86" s="1655">
        <f t="shared" si="152"/>
        <v>0</v>
      </c>
      <c r="M86" s="1655">
        <f t="shared" si="153"/>
        <v>0</v>
      </c>
      <c r="N86" s="1656" t="str">
        <f>IF(K86&lt;1,"対象外",IF(C86="","",IFERROR(ROUND(M86/K86,3),"")))</f>
        <v>対象外</v>
      </c>
      <c r="O86" s="3724"/>
      <c r="P86" s="1613"/>
      <c r="Q86" s="1613">
        <f t="shared" si="139"/>
        <v>0</v>
      </c>
      <c r="R86" s="1613">
        <f t="shared" si="140"/>
        <v>0</v>
      </c>
      <c r="S86" s="1590"/>
      <c r="T86" s="1629" t="s">
        <v>2313</v>
      </c>
      <c r="U86" s="1630"/>
      <c r="V86" s="1631"/>
      <c r="W86" s="1631"/>
      <c r="X86" s="1631"/>
      <c r="Y86" s="1631"/>
      <c r="Z86" s="1631"/>
      <c r="AA86" s="1632"/>
      <c r="AB86" s="1630">
        <f>IF(T86="","",COUNT($U$74:$AA$74)-AC86)</f>
        <v>0</v>
      </c>
      <c r="AC86" s="1655">
        <f>IF(T86="","",AH86+AI86)</f>
        <v>0</v>
      </c>
      <c r="AD86" s="1655">
        <f t="shared" si="154"/>
        <v>0</v>
      </c>
      <c r="AE86" s="1656" t="str">
        <f>IF(AB86&lt;1,"対象外",IF(T86="","",IFERROR(ROUND(AD86/AB86,3),"")))</f>
        <v>対象外</v>
      </c>
      <c r="AF86" s="3724"/>
      <c r="AG86" s="1652"/>
      <c r="AH86" s="1638">
        <f t="shared" si="142"/>
        <v>0</v>
      </c>
      <c r="AI86" s="1638">
        <f t="shared" si="143"/>
        <v>0</v>
      </c>
      <c r="AL86" s="1629" t="s">
        <v>2313</v>
      </c>
      <c r="AM86" s="1630"/>
      <c r="AN86" s="1631"/>
      <c r="AO86" s="1631"/>
      <c r="AP86" s="1631"/>
      <c r="AQ86" s="1631"/>
      <c r="AR86" s="1631"/>
      <c r="AS86" s="1632"/>
      <c r="AT86" s="1630">
        <f>IF(AL86="","",COUNT($AM$74:$AS$74)-AU86)</f>
        <v>0</v>
      </c>
      <c r="AU86" s="1655">
        <f>IF(AL86="","",AZ86+BA86)</f>
        <v>0</v>
      </c>
      <c r="AV86" s="1655">
        <f t="shared" si="155"/>
        <v>0</v>
      </c>
      <c r="AW86" s="1656" t="str">
        <f>IF(AT86&lt;7,"対象外",IF(AL86="","",IFERROR(ROUND(AV86/AT86,3),"")))</f>
        <v>対象外</v>
      </c>
      <c r="AX86" s="3724"/>
      <c r="AY86" s="1652"/>
      <c r="AZ86" s="1616">
        <f t="shared" si="144"/>
        <v>0</v>
      </c>
      <c r="BA86" s="1616">
        <f t="shared" si="145"/>
        <v>0</v>
      </c>
      <c r="BC86" s="1629" t="s">
        <v>2313</v>
      </c>
      <c r="BD86" s="1630"/>
      <c r="BE86" s="1631"/>
      <c r="BF86" s="1631"/>
      <c r="BG86" s="1631"/>
      <c r="BH86" s="1631"/>
      <c r="BI86" s="1631"/>
      <c r="BJ86" s="1632"/>
      <c r="BK86" s="1630">
        <f>IF(BC86="","",COUNT($BD$74:$BJ$74)-BL86)</f>
        <v>0</v>
      </c>
      <c r="BL86" s="1655">
        <f>IF(BC86="","",BQ86+BR86)</f>
        <v>0</v>
      </c>
      <c r="BM86" s="1655">
        <f t="shared" si="156"/>
        <v>0</v>
      </c>
      <c r="BN86" s="1656" t="str">
        <f>IF(BK86&lt;7,"対象外",IF(BC86="","",IFERROR(ROUND(BM86/BK86,3),"")))</f>
        <v>対象外</v>
      </c>
      <c r="BO86" s="3724"/>
      <c r="BP86" s="1652"/>
      <c r="BQ86" s="1616">
        <f t="shared" si="146"/>
        <v>0</v>
      </c>
      <c r="BR86" s="1616">
        <f t="shared" si="147"/>
        <v>0</v>
      </c>
      <c r="BU86" s="1629" t="s">
        <v>2313</v>
      </c>
      <c r="BV86" s="1630"/>
      <c r="BW86" s="1631"/>
      <c r="BX86" s="1631"/>
      <c r="BY86" s="1631"/>
      <c r="BZ86" s="1631"/>
      <c r="CA86" s="1631"/>
      <c r="CB86" s="1632"/>
      <c r="CC86" s="1630">
        <f>IF(BU86="","",COUNT($BV$74:$CB$74)-CD86)</f>
        <v>0</v>
      </c>
      <c r="CD86" s="1655">
        <f>IF(BU86="","",CI86+CJ86)</f>
        <v>0</v>
      </c>
      <c r="CE86" s="1655">
        <f t="shared" si="157"/>
        <v>0</v>
      </c>
      <c r="CF86" s="1656" t="str">
        <f>IF(CC86&lt;7,"対象外",IF(BU86="","",IFERROR(ROUND(CE86/CC86,3),"")))</f>
        <v>対象外</v>
      </c>
      <c r="CG86" s="3724"/>
      <c r="CH86" s="1652"/>
      <c r="CI86" s="1616">
        <f t="shared" si="148"/>
        <v>0</v>
      </c>
      <c r="CJ86" s="1616">
        <f t="shared" si="149"/>
        <v>0</v>
      </c>
      <c r="CK86" s="1624"/>
      <c r="CL86" s="1629" t="s">
        <v>2313</v>
      </c>
      <c r="CM86" s="1630"/>
      <c r="CN86" s="1631"/>
      <c r="CO86" s="1631"/>
      <c r="CP86" s="1631"/>
      <c r="CQ86" s="1631"/>
      <c r="CR86" s="1631"/>
      <c r="CS86" s="1632"/>
      <c r="CT86" s="1630">
        <f>IF(CL86="","",COUNT($CM$74:$CS$74)-CU86)</f>
        <v>0</v>
      </c>
      <c r="CU86" s="1655">
        <f>IF(CL86="","",CZ86+DA86)</f>
        <v>0</v>
      </c>
      <c r="CV86" s="1655">
        <f t="shared" si="158"/>
        <v>0</v>
      </c>
      <c r="CW86" s="1656" t="str">
        <f>IF(CT86&lt;7,"対象外",IF(CL86="","",IFERROR(ROUND(CV86/CT86,3),"")))</f>
        <v>対象外</v>
      </c>
      <c r="CX86" s="3724"/>
      <c r="CY86" s="1652"/>
      <c r="CZ86" s="1595">
        <f t="shared" si="150"/>
        <v>0</v>
      </c>
      <c r="DA86" s="1595">
        <f t="shared" si="151"/>
        <v>0</v>
      </c>
    </row>
    <row r="87" spans="1:105" ht="14.25" customHeight="1">
      <c r="A87" s="1590"/>
      <c r="B87" s="1590"/>
      <c r="C87" s="3709" t="s">
        <v>834</v>
      </c>
      <c r="D87" s="3711"/>
      <c r="E87" s="3713"/>
      <c r="F87" s="3713"/>
      <c r="G87" s="3713"/>
      <c r="H87" s="3713"/>
      <c r="I87" s="3713"/>
      <c r="J87" s="3715"/>
      <c r="K87" s="3717"/>
      <c r="L87" s="3718"/>
      <c r="M87" s="3718"/>
      <c r="N87" s="3719"/>
      <c r="O87" s="3724"/>
      <c r="P87" s="1613"/>
      <c r="Q87" s="1613">
        <f t="shared" si="139"/>
        <v>0</v>
      </c>
      <c r="R87" s="1613">
        <f t="shared" si="140"/>
        <v>0</v>
      </c>
      <c r="S87" s="1590"/>
      <c r="T87" s="3709" t="s">
        <v>834</v>
      </c>
      <c r="U87" s="3711"/>
      <c r="V87" s="3713"/>
      <c r="W87" s="3713"/>
      <c r="X87" s="3713"/>
      <c r="Y87" s="3713"/>
      <c r="Z87" s="3713"/>
      <c r="AA87" s="3715"/>
      <c r="AB87" s="3717"/>
      <c r="AC87" s="3718"/>
      <c r="AD87" s="3718"/>
      <c r="AE87" s="3719"/>
      <c r="AF87" s="3724"/>
      <c r="AG87" s="1624"/>
      <c r="AH87" s="1638">
        <f t="shared" si="142"/>
        <v>0</v>
      </c>
      <c r="AI87" s="1638">
        <f t="shared" si="143"/>
        <v>0</v>
      </c>
      <c r="AL87" s="3709" t="s">
        <v>834</v>
      </c>
      <c r="AM87" s="3711"/>
      <c r="AN87" s="3713"/>
      <c r="AO87" s="3713"/>
      <c r="AP87" s="3713"/>
      <c r="AQ87" s="3713"/>
      <c r="AR87" s="3713"/>
      <c r="AS87" s="3715"/>
      <c r="AT87" s="3717"/>
      <c r="AU87" s="3718"/>
      <c r="AV87" s="3718"/>
      <c r="AW87" s="3719"/>
      <c r="AX87" s="3724"/>
      <c r="AY87" s="1624"/>
      <c r="AZ87" s="1616">
        <f t="shared" si="144"/>
        <v>0</v>
      </c>
      <c r="BA87" s="1616">
        <f t="shared" si="145"/>
        <v>0</v>
      </c>
      <c r="BC87" s="3709" t="s">
        <v>834</v>
      </c>
      <c r="BD87" s="3711"/>
      <c r="BE87" s="3713"/>
      <c r="BF87" s="3713"/>
      <c r="BG87" s="3713"/>
      <c r="BH87" s="3713"/>
      <c r="BI87" s="3713"/>
      <c r="BJ87" s="3715"/>
      <c r="BK87" s="3717"/>
      <c r="BL87" s="3718"/>
      <c r="BM87" s="3718"/>
      <c r="BN87" s="3719"/>
      <c r="BO87" s="3724"/>
      <c r="BP87" s="1624"/>
      <c r="BQ87" s="1616">
        <f t="shared" si="146"/>
        <v>0</v>
      </c>
      <c r="BR87" s="1616">
        <f t="shared" si="147"/>
        <v>0</v>
      </c>
      <c r="BU87" s="3709" t="s">
        <v>834</v>
      </c>
      <c r="BV87" s="3711"/>
      <c r="BW87" s="3713"/>
      <c r="BX87" s="3713"/>
      <c r="BY87" s="3713"/>
      <c r="BZ87" s="3713"/>
      <c r="CA87" s="3713"/>
      <c r="CB87" s="3715"/>
      <c r="CC87" s="3717"/>
      <c r="CD87" s="3718"/>
      <c r="CE87" s="3718"/>
      <c r="CF87" s="3719"/>
      <c r="CG87" s="3724"/>
      <c r="CH87" s="1624"/>
      <c r="CI87" s="1616">
        <f t="shared" si="148"/>
        <v>0</v>
      </c>
      <c r="CJ87" s="1616">
        <f t="shared" si="149"/>
        <v>0</v>
      </c>
      <c r="CK87" s="1624"/>
      <c r="CL87" s="3709" t="s">
        <v>834</v>
      </c>
      <c r="CM87" s="3711"/>
      <c r="CN87" s="3713"/>
      <c r="CO87" s="3713"/>
      <c r="CP87" s="3713"/>
      <c r="CQ87" s="3713"/>
      <c r="CR87" s="3713"/>
      <c r="CS87" s="3715"/>
      <c r="CT87" s="3717"/>
      <c r="CU87" s="3718"/>
      <c r="CV87" s="3718"/>
      <c r="CW87" s="3719"/>
      <c r="CX87" s="3724"/>
      <c r="CY87" s="1624"/>
      <c r="CZ87" s="1595">
        <f t="shared" si="150"/>
        <v>0</v>
      </c>
      <c r="DA87" s="1595">
        <f t="shared" si="151"/>
        <v>0</v>
      </c>
    </row>
    <row r="88" spans="1:105" ht="14.25" customHeight="1">
      <c r="A88" s="1590"/>
      <c r="B88" s="1590"/>
      <c r="C88" s="3710"/>
      <c r="D88" s="3712"/>
      <c r="E88" s="3714"/>
      <c r="F88" s="3714"/>
      <c r="G88" s="3714"/>
      <c r="H88" s="3714"/>
      <c r="I88" s="3714"/>
      <c r="J88" s="3716"/>
      <c r="K88" s="3720"/>
      <c r="L88" s="3721"/>
      <c r="M88" s="3721"/>
      <c r="N88" s="3722"/>
      <c r="O88" s="3724"/>
      <c r="P88" s="1613"/>
      <c r="Q88" s="1613" t="str">
        <f t="shared" si="139"/>
        <v/>
      </c>
      <c r="R88" s="1613" t="str">
        <f t="shared" si="140"/>
        <v/>
      </c>
      <c r="S88" s="1590"/>
      <c r="T88" s="3710"/>
      <c r="U88" s="3712"/>
      <c r="V88" s="3714"/>
      <c r="W88" s="3714"/>
      <c r="X88" s="3714"/>
      <c r="Y88" s="3714"/>
      <c r="Z88" s="3714"/>
      <c r="AA88" s="3716"/>
      <c r="AB88" s="3720"/>
      <c r="AC88" s="3721"/>
      <c r="AD88" s="3721"/>
      <c r="AE88" s="3722"/>
      <c r="AF88" s="3724"/>
      <c r="AG88" s="1624"/>
      <c r="AH88" s="1638" t="str">
        <f t="shared" si="142"/>
        <v/>
      </c>
      <c r="AI88" s="1638" t="str">
        <f t="shared" si="143"/>
        <v/>
      </c>
      <c r="AL88" s="3710"/>
      <c r="AM88" s="3712"/>
      <c r="AN88" s="3714"/>
      <c r="AO88" s="3714"/>
      <c r="AP88" s="3714"/>
      <c r="AQ88" s="3714"/>
      <c r="AR88" s="3714"/>
      <c r="AS88" s="3716"/>
      <c r="AT88" s="3720"/>
      <c r="AU88" s="3721"/>
      <c r="AV88" s="3721"/>
      <c r="AW88" s="3722"/>
      <c r="AX88" s="3724"/>
      <c r="AY88" s="1624"/>
      <c r="AZ88" s="1616" t="str">
        <f t="shared" si="144"/>
        <v/>
      </c>
      <c r="BA88" s="1616" t="str">
        <f t="shared" si="145"/>
        <v/>
      </c>
      <c r="BC88" s="3710"/>
      <c r="BD88" s="3712"/>
      <c r="BE88" s="3714"/>
      <c r="BF88" s="3714"/>
      <c r="BG88" s="3714"/>
      <c r="BH88" s="3714"/>
      <c r="BI88" s="3714"/>
      <c r="BJ88" s="3716"/>
      <c r="BK88" s="3720"/>
      <c r="BL88" s="3721"/>
      <c r="BM88" s="3721"/>
      <c r="BN88" s="3722"/>
      <c r="BO88" s="3724"/>
      <c r="BP88" s="1624"/>
      <c r="BQ88" s="1616" t="str">
        <f t="shared" si="146"/>
        <v/>
      </c>
      <c r="BR88" s="1616" t="str">
        <f t="shared" si="147"/>
        <v/>
      </c>
      <c r="BU88" s="3710"/>
      <c r="BV88" s="3712"/>
      <c r="BW88" s="3714"/>
      <c r="BX88" s="3714"/>
      <c r="BY88" s="3714"/>
      <c r="BZ88" s="3714"/>
      <c r="CA88" s="3714"/>
      <c r="CB88" s="3716"/>
      <c r="CC88" s="3720"/>
      <c r="CD88" s="3721"/>
      <c r="CE88" s="3721"/>
      <c r="CF88" s="3722"/>
      <c r="CG88" s="3724"/>
      <c r="CH88" s="1624"/>
      <c r="CI88" s="1616" t="str">
        <f t="shared" si="148"/>
        <v/>
      </c>
      <c r="CJ88" s="1616" t="str">
        <f t="shared" si="149"/>
        <v/>
      </c>
      <c r="CK88" s="1624"/>
      <c r="CL88" s="3710"/>
      <c r="CM88" s="3712"/>
      <c r="CN88" s="3714"/>
      <c r="CO88" s="3714"/>
      <c r="CP88" s="3714"/>
      <c r="CQ88" s="3714"/>
      <c r="CR88" s="3714"/>
      <c r="CS88" s="3716"/>
      <c r="CT88" s="3720"/>
      <c r="CU88" s="3721"/>
      <c r="CV88" s="3721"/>
      <c r="CW88" s="3722"/>
      <c r="CX88" s="3724"/>
      <c r="CY88" s="1624"/>
      <c r="CZ88" s="1595" t="str">
        <f t="shared" si="150"/>
        <v/>
      </c>
      <c r="DA88" s="1595" t="str">
        <f t="shared" si="151"/>
        <v/>
      </c>
    </row>
    <row r="89" spans="1:105" ht="14.25" customHeight="1">
      <c r="A89" s="1590"/>
      <c r="B89" s="1590"/>
      <c r="C89" s="1639" t="s">
        <v>2314</v>
      </c>
      <c r="D89" s="1640"/>
      <c r="E89" s="1641"/>
      <c r="F89" s="1641"/>
      <c r="G89" s="1641"/>
      <c r="H89" s="1641"/>
      <c r="I89" s="1641"/>
      <c r="J89" s="1642"/>
      <c r="K89" s="1640">
        <f>IF(C89="","",COUNT($D$74:$J$74)-L89)</f>
        <v>0</v>
      </c>
      <c r="L89" s="1644">
        <f t="shared" ref="L89" si="160">IF(C89="","",Q89+R89)</f>
        <v>0</v>
      </c>
      <c r="M89" s="1644">
        <f t="shared" ref="M89" si="161">IF(C89="","",COUNTIF(D89:J89,"休"))</f>
        <v>0</v>
      </c>
      <c r="N89" s="1645" t="str">
        <f>IF(K89&lt;1,"対象外",IF(C89="","",IFERROR(ROUND(M89/K89,3),"")))</f>
        <v>対象外</v>
      </c>
      <c r="O89" s="3725"/>
      <c r="P89" s="1613" t="str">
        <f>IF(1&gt;P74,"対象外",IF(O76&gt;=0.285,"OK","NG"))</f>
        <v>対象外</v>
      </c>
      <c r="Q89" s="1613">
        <f t="shared" si="139"/>
        <v>0</v>
      </c>
      <c r="R89" s="1613">
        <f t="shared" si="140"/>
        <v>0</v>
      </c>
      <c r="S89" s="1590"/>
      <c r="T89" s="1639" t="s">
        <v>2314</v>
      </c>
      <c r="U89" s="1640"/>
      <c r="V89" s="1641"/>
      <c r="W89" s="1641"/>
      <c r="X89" s="1641"/>
      <c r="Y89" s="1641"/>
      <c r="Z89" s="1641"/>
      <c r="AA89" s="1642"/>
      <c r="AB89" s="1640">
        <f>IF(T89="","",COUNT($U$74:$AA$74)-AC89)</f>
        <v>0</v>
      </c>
      <c r="AC89" s="1644">
        <f>IF(T89="","",AH89+AI89)</f>
        <v>0</v>
      </c>
      <c r="AD89" s="1644">
        <f t="shared" ref="AD89" si="162">IF(T89="","",COUNTIF(U89:AA89,"休"))</f>
        <v>0</v>
      </c>
      <c r="AE89" s="1645" t="str">
        <f>IF(AB89&lt;1,"対象外",IF(T89="","",IFERROR(ROUND(AD89/AB89,3),"")))</f>
        <v>対象外</v>
      </c>
      <c r="AF89" s="3725"/>
      <c r="AG89" s="1613" t="str">
        <f>IF(1&gt;AG74,"対象外",IF(AF76&gt;=0.285,"OK","NG"))</f>
        <v>対象外</v>
      </c>
      <c r="AH89" s="1638">
        <f t="shared" si="142"/>
        <v>0</v>
      </c>
      <c r="AI89" s="1638">
        <f t="shared" si="143"/>
        <v>0</v>
      </c>
      <c r="AL89" s="1639" t="s">
        <v>2314</v>
      </c>
      <c r="AM89" s="1640"/>
      <c r="AN89" s="1641"/>
      <c r="AO89" s="1641"/>
      <c r="AP89" s="1641"/>
      <c r="AQ89" s="1641"/>
      <c r="AR89" s="1641"/>
      <c r="AS89" s="1642"/>
      <c r="AT89" s="1640">
        <f>IF(AL89="","",COUNT($AM$74:$AS$74)-AU89)</f>
        <v>0</v>
      </c>
      <c r="AU89" s="1644">
        <f>IF(AL89="","",AZ89+BA89)</f>
        <v>0</v>
      </c>
      <c r="AV89" s="1644">
        <f t="shared" ref="AV89" si="163">IF(AL89="","",COUNTIF(AM89:AS89,"休"))</f>
        <v>0</v>
      </c>
      <c r="AW89" s="1645" t="str">
        <f>IF(AT89&lt;7,"対象外",IF(AL89="","",IFERROR(ROUND(AV89/AT89,3),"")))</f>
        <v>対象外</v>
      </c>
      <c r="AX89" s="3725"/>
      <c r="AY89" s="1613" t="str">
        <f>IF(1&gt;AY74,"対象外",IF(AX76&gt;=0.285,"OK","NG"))</f>
        <v>対象外</v>
      </c>
      <c r="AZ89" s="1616">
        <f t="shared" si="144"/>
        <v>0</v>
      </c>
      <c r="BA89" s="1616">
        <f t="shared" si="145"/>
        <v>0</v>
      </c>
      <c r="BC89" s="1639" t="s">
        <v>2314</v>
      </c>
      <c r="BD89" s="1640"/>
      <c r="BE89" s="1641"/>
      <c r="BF89" s="1641"/>
      <c r="BG89" s="1641"/>
      <c r="BH89" s="1641"/>
      <c r="BI89" s="1641"/>
      <c r="BJ89" s="1642"/>
      <c r="BK89" s="1640">
        <f>IF(BC89="","",COUNT($BD$74:$BJ$74)-BL89)</f>
        <v>0</v>
      </c>
      <c r="BL89" s="1644">
        <f>IF(BC89="","",BQ89+BR89)</f>
        <v>0</v>
      </c>
      <c r="BM89" s="1644">
        <f t="shared" ref="BM89" si="164">IF(BC89="","",COUNTIF(BD89:BJ89,"休"))</f>
        <v>0</v>
      </c>
      <c r="BN89" s="1645" t="str">
        <f>IF(BK89&lt;7,"対象外",IF(BC89="","",IFERROR(ROUND(BM89/BK89,3),"")))</f>
        <v>対象外</v>
      </c>
      <c r="BO89" s="3725"/>
      <c r="BP89" s="1613" t="str">
        <f>IF(1&gt;BP74,"対象外",IF(BO76&gt;=0.285,"OK","NG"))</f>
        <v>対象外</v>
      </c>
      <c r="BQ89" s="1616">
        <f t="shared" si="146"/>
        <v>0</v>
      </c>
      <c r="BR89" s="1616">
        <f t="shared" si="147"/>
        <v>0</v>
      </c>
      <c r="BU89" s="1639" t="s">
        <v>2314</v>
      </c>
      <c r="BV89" s="1640"/>
      <c r="BW89" s="1641"/>
      <c r="BX89" s="1641"/>
      <c r="BY89" s="1641"/>
      <c r="BZ89" s="1641"/>
      <c r="CA89" s="1641"/>
      <c r="CB89" s="1642"/>
      <c r="CC89" s="1640">
        <f>IF(BU89="","",COUNT($BV$74:$CB$74)-CD89)</f>
        <v>0</v>
      </c>
      <c r="CD89" s="1644">
        <f>IF(BU89="","",CI89+CJ89)</f>
        <v>0</v>
      </c>
      <c r="CE89" s="1644">
        <f t="shared" ref="CE89" si="165">IF(BU89="","",COUNTIF(BV89:CB89,"休"))</f>
        <v>0</v>
      </c>
      <c r="CF89" s="1645" t="str">
        <f>IF(CC89&lt;7,"対象外",IF(BU89="","",IFERROR(ROUND(CE89/CC89,3),"")))</f>
        <v>対象外</v>
      </c>
      <c r="CG89" s="3725"/>
      <c r="CH89" s="1613" t="str">
        <f>IF(1&gt;CH74,"対象外",IF(CG76&gt;=0.285,"OK","NG"))</f>
        <v>対象外</v>
      </c>
      <c r="CI89" s="1616">
        <f t="shared" si="148"/>
        <v>0</v>
      </c>
      <c r="CJ89" s="1616">
        <f t="shared" si="149"/>
        <v>0</v>
      </c>
      <c r="CK89" s="1624"/>
      <c r="CL89" s="1639" t="s">
        <v>2314</v>
      </c>
      <c r="CM89" s="1640"/>
      <c r="CN89" s="1641"/>
      <c r="CO89" s="1641"/>
      <c r="CP89" s="1641"/>
      <c r="CQ89" s="1641"/>
      <c r="CR89" s="1641"/>
      <c r="CS89" s="1642"/>
      <c r="CT89" s="1640">
        <f>IF(CL89="","",COUNT($CM$74:$CS$74)-CU89)</f>
        <v>0</v>
      </c>
      <c r="CU89" s="1644">
        <f>IF(CL89="","",CZ89+DA89)</f>
        <v>0</v>
      </c>
      <c r="CV89" s="1644">
        <f t="shared" ref="CV89" si="166">IF(CL89="","",COUNTIF(CM89:CS89,"休"))</f>
        <v>0</v>
      </c>
      <c r="CW89" s="1645" t="str">
        <f>IF(CT89&lt;7,"対象外",IF(CL89="","",IFERROR(ROUND(CV89/CT89,3),"")))</f>
        <v>対象外</v>
      </c>
      <c r="CX89" s="3725"/>
      <c r="CY89" s="1613" t="str">
        <f>IF(1&gt;CY74,"対象外",IF(CX76&gt;=0.285,"OK","NG"))</f>
        <v>対象外</v>
      </c>
      <c r="CZ89" s="1595">
        <f t="shared" si="150"/>
        <v>0</v>
      </c>
      <c r="DA89" s="1595">
        <f t="shared" si="151"/>
        <v>0</v>
      </c>
    </row>
    <row r="90" spans="1:105" ht="14.25" customHeight="1">
      <c r="A90" s="1590"/>
      <c r="B90" s="1590"/>
      <c r="C90" s="1613"/>
      <c r="D90" s="1613"/>
      <c r="E90" s="1613"/>
      <c r="F90" s="1613"/>
      <c r="G90" s="1613"/>
      <c r="H90" s="1613"/>
      <c r="I90" s="1660"/>
      <c r="J90" s="1613"/>
      <c r="K90" s="1624"/>
      <c r="L90" s="1624"/>
      <c r="M90" s="1624"/>
      <c r="N90" s="1624"/>
      <c r="O90" s="1624"/>
      <c r="P90" s="1613"/>
      <c r="Q90" s="1613" t="str">
        <f t="shared" si="139"/>
        <v/>
      </c>
      <c r="R90" s="1613" t="str">
        <f t="shared" si="140"/>
        <v/>
      </c>
      <c r="S90" s="1590"/>
      <c r="T90" s="1613"/>
      <c r="U90" s="1613"/>
      <c r="V90" s="1613"/>
      <c r="W90" s="1613"/>
      <c r="X90" s="1613"/>
      <c r="Y90" s="1613"/>
      <c r="Z90" s="1660"/>
      <c r="AA90" s="1613"/>
      <c r="AB90" s="1624"/>
      <c r="AC90" s="1624"/>
      <c r="AD90" s="1624"/>
      <c r="AE90" s="1624"/>
      <c r="AF90" s="1624"/>
      <c r="AG90" s="1590"/>
      <c r="AH90" s="1638" t="str">
        <f t="shared" si="142"/>
        <v/>
      </c>
      <c r="AI90" s="1638" t="str">
        <f t="shared" si="143"/>
        <v/>
      </c>
      <c r="AL90" s="1613"/>
      <c r="AM90" s="1613"/>
      <c r="AN90" s="1613"/>
      <c r="AO90" s="1613"/>
      <c r="AP90" s="1613"/>
      <c r="AQ90" s="1613"/>
      <c r="AR90" s="1660"/>
      <c r="AS90" s="1613"/>
      <c r="AT90" s="1624"/>
      <c r="AU90" s="1624"/>
      <c r="AV90" s="1624"/>
      <c r="AW90" s="1624"/>
      <c r="AX90" s="1624"/>
      <c r="AY90" s="1602"/>
      <c r="AZ90" s="1616" t="str">
        <f t="shared" si="144"/>
        <v/>
      </c>
      <c r="BA90" s="1616" t="str">
        <f t="shared" si="145"/>
        <v/>
      </c>
      <c r="BC90" s="1613"/>
      <c r="BD90" s="1613"/>
      <c r="BE90" s="1613"/>
      <c r="BF90" s="1613"/>
      <c r="BG90" s="1613"/>
      <c r="BH90" s="1613"/>
      <c r="BI90" s="1660"/>
      <c r="BJ90" s="1613"/>
      <c r="BK90" s="1624"/>
      <c r="BL90" s="1624"/>
      <c r="BM90" s="1624"/>
      <c r="BN90" s="1624"/>
      <c r="BO90" s="1624"/>
      <c r="BQ90" s="1616" t="str">
        <f t="shared" si="146"/>
        <v/>
      </c>
      <c r="BR90" s="1616" t="str">
        <f t="shared" si="147"/>
        <v/>
      </c>
      <c r="BU90" s="1613"/>
      <c r="BV90" s="1613"/>
      <c r="BW90" s="1613"/>
      <c r="BX90" s="1613"/>
      <c r="BY90" s="1613"/>
      <c r="BZ90" s="1613"/>
      <c r="CA90" s="1660"/>
      <c r="CB90" s="1613"/>
      <c r="CC90" s="1624"/>
      <c r="CD90" s="1624"/>
      <c r="CE90" s="1624"/>
      <c r="CF90" s="1624"/>
      <c r="CG90" s="1624"/>
      <c r="CH90" s="1602"/>
      <c r="CI90" s="1616" t="str">
        <f t="shared" si="148"/>
        <v/>
      </c>
      <c r="CJ90" s="1616" t="str">
        <f t="shared" si="149"/>
        <v/>
      </c>
      <c r="CK90" s="1624"/>
      <c r="CL90" s="1613"/>
      <c r="CM90" s="1613"/>
      <c r="CN90" s="1613"/>
      <c r="CO90" s="1613"/>
      <c r="CP90" s="1613"/>
      <c r="CQ90" s="1613"/>
      <c r="CR90" s="1660"/>
      <c r="CS90" s="1613"/>
      <c r="CT90" s="1624"/>
      <c r="CU90" s="1624"/>
      <c r="CZ90" s="1595" t="str">
        <f t="shared" si="150"/>
        <v/>
      </c>
      <c r="DA90" s="1595" t="str">
        <f t="shared" si="151"/>
        <v/>
      </c>
    </row>
    <row r="91" spans="1:105" ht="14.25" hidden="1" customHeight="1">
      <c r="A91" s="1590"/>
      <c r="B91" s="1590"/>
      <c r="C91" s="1613"/>
      <c r="D91" s="1613"/>
      <c r="E91" s="1613"/>
      <c r="F91" s="1613"/>
      <c r="G91" s="1613"/>
      <c r="H91" s="1613"/>
      <c r="I91" s="1613"/>
      <c r="J91" s="1613"/>
      <c r="K91" s="1624"/>
      <c r="L91" s="1624"/>
      <c r="M91" s="1624"/>
      <c r="N91" s="1624"/>
      <c r="O91" s="1624"/>
      <c r="P91" s="1613"/>
      <c r="Q91" s="1613" t="str">
        <f t="shared" si="139"/>
        <v/>
      </c>
      <c r="R91" s="1613" t="str">
        <f t="shared" si="140"/>
        <v/>
      </c>
      <c r="S91" s="1590"/>
      <c r="T91" s="1613"/>
      <c r="U91" s="1613"/>
      <c r="V91" s="1613"/>
      <c r="W91" s="1613"/>
      <c r="X91" s="1613"/>
      <c r="Y91" s="1613"/>
      <c r="Z91" s="1613"/>
      <c r="AA91" s="1613"/>
      <c r="AB91" s="1624"/>
      <c r="AC91" s="1624"/>
      <c r="AD91" s="1624"/>
      <c r="AE91" s="1624"/>
      <c r="AF91" s="1624"/>
      <c r="AG91" s="1590"/>
      <c r="AH91" s="1638" t="str">
        <f t="shared" si="142"/>
        <v/>
      </c>
      <c r="AI91" s="1638" t="str">
        <f t="shared" si="143"/>
        <v/>
      </c>
      <c r="AL91" s="1613"/>
      <c r="AM91" s="1613"/>
      <c r="AN91" s="1613"/>
      <c r="AO91" s="1613"/>
      <c r="AP91" s="1613"/>
      <c r="AQ91" s="1613"/>
      <c r="AR91" s="1613"/>
      <c r="AS91" s="1613"/>
      <c r="AT91" s="1624"/>
      <c r="AU91" s="1624"/>
      <c r="AV91" s="1624"/>
      <c r="AW91" s="1624"/>
      <c r="AX91" s="1624"/>
      <c r="AZ91" s="1616" t="str">
        <f t="shared" si="144"/>
        <v/>
      </c>
      <c r="BA91" s="1616" t="str">
        <f t="shared" si="145"/>
        <v/>
      </c>
      <c r="BC91" s="1613"/>
      <c r="BD91" s="1613"/>
      <c r="BE91" s="1613"/>
      <c r="BF91" s="1613"/>
      <c r="BG91" s="1613"/>
      <c r="BH91" s="1613"/>
      <c r="BI91" s="1613"/>
      <c r="BJ91" s="1613"/>
      <c r="BK91" s="1624"/>
      <c r="BL91" s="1624"/>
      <c r="BM91" s="1624"/>
      <c r="BN91" s="1624"/>
      <c r="BO91" s="1624"/>
      <c r="BQ91" s="1616" t="str">
        <f t="shared" si="146"/>
        <v/>
      </c>
      <c r="BR91" s="1616" t="str">
        <f t="shared" si="147"/>
        <v/>
      </c>
      <c r="BU91" s="1613"/>
      <c r="BV91" s="1613"/>
      <c r="BW91" s="1613"/>
      <c r="BX91" s="1613"/>
      <c r="BY91" s="1613"/>
      <c r="BZ91" s="1613"/>
      <c r="CA91" s="1613"/>
      <c r="CB91" s="1613"/>
      <c r="CC91" s="1624"/>
      <c r="CD91" s="1624"/>
      <c r="CE91" s="1624"/>
      <c r="CF91" s="1624"/>
      <c r="CG91" s="1624"/>
      <c r="CI91" s="1616" t="str">
        <f t="shared" si="148"/>
        <v/>
      </c>
      <c r="CJ91" s="1616" t="str">
        <f t="shared" si="149"/>
        <v/>
      </c>
      <c r="CK91" s="1624"/>
      <c r="CL91" s="1613"/>
      <c r="CM91" s="1613"/>
      <c r="CN91" s="1613"/>
      <c r="CO91" s="1613"/>
      <c r="CP91" s="1613"/>
      <c r="CQ91" s="1613"/>
      <c r="CR91" s="1613"/>
      <c r="CS91" s="1613"/>
      <c r="CT91" s="1624"/>
      <c r="CU91" s="1624"/>
      <c r="CZ91" s="1595" t="str">
        <f t="shared" si="150"/>
        <v/>
      </c>
      <c r="DA91" s="1595" t="str">
        <f t="shared" si="151"/>
        <v/>
      </c>
    </row>
    <row r="92" spans="1:105" ht="14.25" hidden="1" customHeight="1">
      <c r="A92" s="1590"/>
      <c r="B92" s="1590"/>
      <c r="C92" s="1590"/>
      <c r="D92" s="1608">
        <f>YEAR(J72+1)</f>
        <v>2025</v>
      </c>
      <c r="E92" s="1608">
        <f>MONTH(J72+1)</f>
        <v>7</v>
      </c>
      <c r="F92" s="1608">
        <f>DAY(J72+1)</f>
        <v>28</v>
      </c>
      <c r="G92" s="1608"/>
      <c r="H92" s="1608"/>
      <c r="I92" s="1608"/>
      <c r="J92" s="1608"/>
      <c r="K92" s="1590"/>
      <c r="L92" s="1590"/>
      <c r="M92" s="1590"/>
      <c r="N92" s="1590"/>
      <c r="O92" s="1590"/>
      <c r="P92" s="1613"/>
      <c r="Q92" s="1613" t="str">
        <f t="shared" si="139"/>
        <v/>
      </c>
      <c r="R92" s="1613" t="str">
        <f t="shared" si="140"/>
        <v/>
      </c>
      <c r="S92" s="1590"/>
      <c r="T92" s="1590"/>
      <c r="U92" s="1608">
        <f>YEAR(AA72+1)</f>
        <v>2025</v>
      </c>
      <c r="V92" s="1608">
        <f>MONTH(AA72+1)</f>
        <v>9</v>
      </c>
      <c r="W92" s="1608">
        <f>DAY(AA72+1)</f>
        <v>8</v>
      </c>
      <c r="X92" s="1608"/>
      <c r="Y92" s="1608"/>
      <c r="Z92" s="1608"/>
      <c r="AA92" s="1608"/>
      <c r="AB92" s="1590"/>
      <c r="AC92" s="1590"/>
      <c r="AD92" s="1590"/>
      <c r="AE92" s="1590"/>
      <c r="AF92" s="1590"/>
      <c r="AG92" s="1590"/>
      <c r="AH92" s="1638" t="str">
        <f t="shared" si="142"/>
        <v/>
      </c>
      <c r="AI92" s="1638" t="str">
        <f t="shared" si="143"/>
        <v/>
      </c>
      <c r="AL92" s="1590"/>
      <c r="AM92" s="1608">
        <f>YEAR(AS72+1)</f>
        <v>2025</v>
      </c>
      <c r="AN92" s="1608">
        <f>MONTH(AS72+1)</f>
        <v>10</v>
      </c>
      <c r="AO92" s="1608">
        <f>DAY(AS72+1)</f>
        <v>20</v>
      </c>
      <c r="AP92" s="1608"/>
      <c r="AQ92" s="1608"/>
      <c r="AR92" s="1608"/>
      <c r="AS92" s="1608"/>
      <c r="AT92" s="1590"/>
      <c r="AU92" s="1590"/>
      <c r="AV92" s="1590"/>
      <c r="AW92" s="1590"/>
      <c r="AX92" s="1590"/>
      <c r="AY92" s="1590"/>
      <c r="AZ92" s="1616" t="str">
        <f t="shared" si="144"/>
        <v/>
      </c>
      <c r="BA92" s="1616" t="str">
        <f t="shared" si="145"/>
        <v/>
      </c>
      <c r="BC92" s="1590"/>
      <c r="BD92" s="1608">
        <f>YEAR(BJ72+1)</f>
        <v>2025</v>
      </c>
      <c r="BE92" s="1608">
        <f>MONTH(BJ72+1)</f>
        <v>12</v>
      </c>
      <c r="BF92" s="1608">
        <f>DAY(BJ72+1)</f>
        <v>1</v>
      </c>
      <c r="BG92" s="1608"/>
      <c r="BH92" s="1608"/>
      <c r="BI92" s="1608"/>
      <c r="BJ92" s="1608"/>
      <c r="BK92" s="1590"/>
      <c r="BL92" s="1590"/>
      <c r="BM92" s="1590"/>
      <c r="BN92" s="1590"/>
      <c r="BO92" s="1590"/>
      <c r="BP92" s="1590"/>
      <c r="BQ92" s="1616" t="str">
        <f t="shared" si="146"/>
        <v/>
      </c>
      <c r="BR92" s="1616" t="str">
        <f t="shared" si="147"/>
        <v/>
      </c>
      <c r="BU92" s="1590"/>
      <c r="BV92" s="1608">
        <f>YEAR(CB72+1)</f>
        <v>2026</v>
      </c>
      <c r="BW92" s="1608">
        <f>MONTH(CB72+1)</f>
        <v>1</v>
      </c>
      <c r="BX92" s="1608">
        <f>DAY(CB72+1)</f>
        <v>12</v>
      </c>
      <c r="BY92" s="1608"/>
      <c r="BZ92" s="1608"/>
      <c r="CA92" s="1608"/>
      <c r="CB92" s="1608"/>
      <c r="CC92" s="1590"/>
      <c r="CD92" s="1590"/>
      <c r="CE92" s="1590"/>
      <c r="CF92" s="1590"/>
      <c r="CG92" s="1590"/>
      <c r="CH92" s="1590"/>
      <c r="CI92" s="1616" t="str">
        <f t="shared" si="148"/>
        <v/>
      </c>
      <c r="CJ92" s="1616" t="str">
        <f t="shared" si="149"/>
        <v/>
      </c>
      <c r="CK92" s="1590"/>
      <c r="CL92" s="1590"/>
      <c r="CM92" s="1608">
        <f>YEAR(CS72+1)</f>
        <v>2026</v>
      </c>
      <c r="CN92" s="1608">
        <f>MONTH(CS72+1)</f>
        <v>2</v>
      </c>
      <c r="CO92" s="1608">
        <f>DAY(CS72+1)</f>
        <v>23</v>
      </c>
      <c r="CP92" s="1608"/>
      <c r="CQ92" s="1608"/>
      <c r="CR92" s="1608"/>
      <c r="CS92" s="1608"/>
      <c r="CT92" s="1590"/>
      <c r="CU92" s="1590"/>
      <c r="CZ92" s="1595" t="str">
        <f t="shared" si="150"/>
        <v/>
      </c>
      <c r="DA92" s="1595" t="str">
        <f t="shared" si="151"/>
        <v/>
      </c>
    </row>
    <row r="93" spans="1:105" ht="14.25" hidden="1" customHeight="1">
      <c r="A93" s="1590"/>
      <c r="B93" s="1590"/>
      <c r="C93" s="1590"/>
      <c r="D93" s="1610">
        <f>J72+1</f>
        <v>45866</v>
      </c>
      <c r="E93" s="1610">
        <f>D93+1</f>
        <v>45867</v>
      </c>
      <c r="F93" s="1610">
        <f t="shared" ref="F93:J93" si="167">E93+1</f>
        <v>45868</v>
      </c>
      <c r="G93" s="1610">
        <f t="shared" si="167"/>
        <v>45869</v>
      </c>
      <c r="H93" s="1610">
        <f t="shared" si="167"/>
        <v>45870</v>
      </c>
      <c r="I93" s="1610">
        <f t="shared" si="167"/>
        <v>45871</v>
      </c>
      <c r="J93" s="1610">
        <f t="shared" si="167"/>
        <v>45872</v>
      </c>
      <c r="K93" s="1590"/>
      <c r="L93" s="1590"/>
      <c r="M93" s="1590"/>
      <c r="N93" s="1590"/>
      <c r="O93" s="1590"/>
      <c r="P93" s="1613"/>
      <c r="Q93" s="1613" t="str">
        <f t="shared" si="139"/>
        <v/>
      </c>
      <c r="R93" s="1613" t="str">
        <f t="shared" si="140"/>
        <v/>
      </c>
      <c r="S93" s="1590"/>
      <c r="T93" s="1590"/>
      <c r="U93" s="1610">
        <f>AA72+1</f>
        <v>45908</v>
      </c>
      <c r="V93" s="1610">
        <f t="shared" ref="V93:AA93" si="168">U93+1</f>
        <v>45909</v>
      </c>
      <c r="W93" s="1610">
        <f t="shared" si="168"/>
        <v>45910</v>
      </c>
      <c r="X93" s="1610">
        <f t="shared" si="168"/>
        <v>45911</v>
      </c>
      <c r="Y93" s="1610">
        <f t="shared" si="168"/>
        <v>45912</v>
      </c>
      <c r="Z93" s="1610">
        <f t="shared" si="168"/>
        <v>45913</v>
      </c>
      <c r="AA93" s="1610">
        <f t="shared" si="168"/>
        <v>45914</v>
      </c>
      <c r="AB93" s="1590"/>
      <c r="AC93" s="1590"/>
      <c r="AD93" s="1590"/>
      <c r="AE93" s="1590"/>
      <c r="AF93" s="1590"/>
      <c r="AG93" s="1590"/>
      <c r="AH93" s="1638" t="str">
        <f t="shared" si="142"/>
        <v/>
      </c>
      <c r="AI93" s="1638" t="str">
        <f t="shared" si="143"/>
        <v/>
      </c>
      <c r="AL93" s="1590"/>
      <c r="AM93" s="1610">
        <f>AS72+1</f>
        <v>45950</v>
      </c>
      <c r="AN93" s="1610">
        <f t="shared" ref="AN93:AS93" si="169">AM93+1</f>
        <v>45951</v>
      </c>
      <c r="AO93" s="1610">
        <f t="shared" si="169"/>
        <v>45952</v>
      </c>
      <c r="AP93" s="1610">
        <f t="shared" si="169"/>
        <v>45953</v>
      </c>
      <c r="AQ93" s="1610">
        <f t="shared" si="169"/>
        <v>45954</v>
      </c>
      <c r="AR93" s="1610">
        <f t="shared" si="169"/>
        <v>45955</v>
      </c>
      <c r="AS93" s="1610">
        <f t="shared" si="169"/>
        <v>45956</v>
      </c>
      <c r="AT93" s="1590"/>
      <c r="AU93" s="1590"/>
      <c r="AV93" s="1590"/>
      <c r="AW93" s="1590"/>
      <c r="AX93" s="1590"/>
      <c r="AY93" s="1590"/>
      <c r="AZ93" s="1616" t="str">
        <f t="shared" si="144"/>
        <v/>
      </c>
      <c r="BA93" s="1616" t="str">
        <f t="shared" si="145"/>
        <v/>
      </c>
      <c r="BC93" s="1590"/>
      <c r="BD93" s="1610">
        <f>BJ72+1</f>
        <v>45992</v>
      </c>
      <c r="BE93" s="1610">
        <f t="shared" ref="BE93:BJ93" si="170">BD93+1</f>
        <v>45993</v>
      </c>
      <c r="BF93" s="1610">
        <f t="shared" si="170"/>
        <v>45994</v>
      </c>
      <c r="BG93" s="1610">
        <f t="shared" si="170"/>
        <v>45995</v>
      </c>
      <c r="BH93" s="1610">
        <f t="shared" si="170"/>
        <v>45996</v>
      </c>
      <c r="BI93" s="1610">
        <f t="shared" si="170"/>
        <v>45997</v>
      </c>
      <c r="BJ93" s="1610">
        <f t="shared" si="170"/>
        <v>45998</v>
      </c>
      <c r="BK93" s="1590"/>
      <c r="BL93" s="1590"/>
      <c r="BM93" s="1590"/>
      <c r="BN93" s="1590"/>
      <c r="BO93" s="1590"/>
      <c r="BP93" s="1590"/>
      <c r="BQ93" s="1616" t="str">
        <f t="shared" si="146"/>
        <v/>
      </c>
      <c r="BR93" s="1616" t="str">
        <f t="shared" si="147"/>
        <v/>
      </c>
      <c r="BU93" s="1590"/>
      <c r="BV93" s="1610">
        <f>CB72+1</f>
        <v>46034</v>
      </c>
      <c r="BW93" s="1610">
        <f t="shared" ref="BW93:CB93" si="171">BV93+1</f>
        <v>46035</v>
      </c>
      <c r="BX93" s="1610">
        <f t="shared" si="171"/>
        <v>46036</v>
      </c>
      <c r="BY93" s="1610">
        <f t="shared" si="171"/>
        <v>46037</v>
      </c>
      <c r="BZ93" s="1610">
        <f t="shared" si="171"/>
        <v>46038</v>
      </c>
      <c r="CA93" s="1610">
        <f t="shared" si="171"/>
        <v>46039</v>
      </c>
      <c r="CB93" s="1610">
        <f t="shared" si="171"/>
        <v>46040</v>
      </c>
      <c r="CC93" s="1590"/>
      <c r="CD93" s="1590"/>
      <c r="CE93" s="1590"/>
      <c r="CF93" s="1590"/>
      <c r="CG93" s="1590"/>
      <c r="CH93" s="1590"/>
      <c r="CI93" s="1616" t="str">
        <f t="shared" si="148"/>
        <v/>
      </c>
      <c r="CJ93" s="1616" t="str">
        <f t="shared" si="149"/>
        <v/>
      </c>
      <c r="CK93" s="1590"/>
      <c r="CL93" s="1590"/>
      <c r="CM93" s="1610">
        <f>CS72+1</f>
        <v>46076</v>
      </c>
      <c r="CN93" s="1610">
        <f t="shared" ref="CN93:CS93" si="172">CM93+1</f>
        <v>46077</v>
      </c>
      <c r="CO93" s="1610">
        <f t="shared" si="172"/>
        <v>46078</v>
      </c>
      <c r="CP93" s="1610">
        <f t="shared" si="172"/>
        <v>46079</v>
      </c>
      <c r="CQ93" s="1610">
        <f t="shared" si="172"/>
        <v>46080</v>
      </c>
      <c r="CR93" s="1610">
        <f t="shared" si="172"/>
        <v>46081</v>
      </c>
      <c r="CS93" s="1610">
        <f t="shared" si="172"/>
        <v>46082</v>
      </c>
      <c r="CT93" s="1590"/>
      <c r="CU93" s="1590"/>
      <c r="CZ93" s="1595" t="str">
        <f t="shared" si="150"/>
        <v/>
      </c>
      <c r="DA93" s="1595" t="str">
        <f t="shared" si="151"/>
        <v/>
      </c>
    </row>
    <row r="94" spans="1:105" ht="14.25" customHeight="1">
      <c r="A94" s="1590"/>
      <c r="B94" s="1590"/>
      <c r="C94" s="1611" t="s">
        <v>1940</v>
      </c>
      <c r="D94" s="1614">
        <f>DATE($D92,$E92,1)</f>
        <v>45839</v>
      </c>
      <c r="E94" s="1615"/>
      <c r="F94" s="1615"/>
      <c r="G94" s="1615"/>
      <c r="H94" s="1615"/>
      <c r="I94" s="1615"/>
      <c r="J94" s="1615"/>
      <c r="K94" s="3697" t="s">
        <v>835</v>
      </c>
      <c r="L94" s="3702" t="s">
        <v>2307</v>
      </c>
      <c r="M94" s="3704" t="s">
        <v>2308</v>
      </c>
      <c r="N94" s="3704" t="s">
        <v>829</v>
      </c>
      <c r="O94" s="3695" t="s">
        <v>2309</v>
      </c>
      <c r="P94" s="1613"/>
      <c r="Q94" s="1613">
        <f t="shared" si="139"/>
        <v>0</v>
      </c>
      <c r="R94" s="1613">
        <f t="shared" si="140"/>
        <v>0</v>
      </c>
      <c r="S94" s="1590"/>
      <c r="T94" s="1611" t="s">
        <v>1940</v>
      </c>
      <c r="U94" s="1614">
        <f>DATE($U92,$V92,1)</f>
        <v>45901</v>
      </c>
      <c r="V94" s="1615"/>
      <c r="W94" s="1615"/>
      <c r="X94" s="1615"/>
      <c r="Y94" s="1615"/>
      <c r="Z94" s="1615"/>
      <c r="AA94" s="1615"/>
      <c r="AB94" s="3697" t="s">
        <v>835</v>
      </c>
      <c r="AC94" s="3702" t="s">
        <v>2307</v>
      </c>
      <c r="AD94" s="3704" t="s">
        <v>2308</v>
      </c>
      <c r="AE94" s="3704" t="s">
        <v>829</v>
      </c>
      <c r="AF94" s="3695" t="s">
        <v>2309</v>
      </c>
      <c r="AG94" s="1613"/>
      <c r="AH94" s="1638">
        <f t="shared" si="142"/>
        <v>0</v>
      </c>
      <c r="AI94" s="1638">
        <f t="shared" si="143"/>
        <v>0</v>
      </c>
      <c r="AL94" s="1611" t="s">
        <v>1940</v>
      </c>
      <c r="AM94" s="1614">
        <f>DATE($AM92,$AN92,1)</f>
        <v>45931</v>
      </c>
      <c r="AN94" s="1615"/>
      <c r="AO94" s="1615"/>
      <c r="AP94" s="1615"/>
      <c r="AQ94" s="1615"/>
      <c r="AR94" s="1615"/>
      <c r="AS94" s="1615"/>
      <c r="AT94" s="3697" t="s">
        <v>835</v>
      </c>
      <c r="AU94" s="3702" t="s">
        <v>2307</v>
      </c>
      <c r="AV94" s="3704" t="s">
        <v>2308</v>
      </c>
      <c r="AW94" s="3704" t="s">
        <v>829</v>
      </c>
      <c r="AX94" s="3695" t="s">
        <v>2309</v>
      </c>
      <c r="AY94" s="1613"/>
      <c r="AZ94" s="1616">
        <f t="shared" si="144"/>
        <v>0</v>
      </c>
      <c r="BA94" s="1616">
        <f t="shared" si="145"/>
        <v>0</v>
      </c>
      <c r="BC94" s="1611" t="s">
        <v>1940</v>
      </c>
      <c r="BD94" s="1614">
        <f>DATE($BD92,$BE92,1)</f>
        <v>45992</v>
      </c>
      <c r="BE94" s="1615"/>
      <c r="BF94" s="1615"/>
      <c r="BG94" s="1615"/>
      <c r="BH94" s="1615"/>
      <c r="BI94" s="1615"/>
      <c r="BJ94" s="1615"/>
      <c r="BK94" s="3697" t="s">
        <v>835</v>
      </c>
      <c r="BL94" s="3702" t="s">
        <v>2307</v>
      </c>
      <c r="BM94" s="3704" t="s">
        <v>2308</v>
      </c>
      <c r="BN94" s="3704" t="s">
        <v>829</v>
      </c>
      <c r="BO94" s="3695" t="s">
        <v>2309</v>
      </c>
      <c r="BP94" s="1613"/>
      <c r="BQ94" s="1616">
        <f t="shared" si="146"/>
        <v>0</v>
      </c>
      <c r="BR94" s="1616">
        <f t="shared" si="147"/>
        <v>0</v>
      </c>
      <c r="BU94" s="1611" t="s">
        <v>1940</v>
      </c>
      <c r="BV94" s="1614">
        <f>DATE($BV92,$BW92,1)</f>
        <v>46023</v>
      </c>
      <c r="BW94" s="1615"/>
      <c r="BX94" s="1615"/>
      <c r="BY94" s="1615"/>
      <c r="BZ94" s="1615"/>
      <c r="CA94" s="1615"/>
      <c r="CB94" s="1615"/>
      <c r="CC94" s="3697" t="s">
        <v>835</v>
      </c>
      <c r="CD94" s="3702" t="s">
        <v>2307</v>
      </c>
      <c r="CE94" s="3704" t="s">
        <v>2308</v>
      </c>
      <c r="CF94" s="3704" t="s">
        <v>829</v>
      </c>
      <c r="CG94" s="3695" t="s">
        <v>2309</v>
      </c>
      <c r="CH94" s="1613"/>
      <c r="CI94" s="1616">
        <f t="shared" si="148"/>
        <v>0</v>
      </c>
      <c r="CJ94" s="1616">
        <f t="shared" si="149"/>
        <v>0</v>
      </c>
      <c r="CK94" s="1617"/>
      <c r="CL94" s="1611" t="s">
        <v>1940</v>
      </c>
      <c r="CM94" s="1614">
        <f>DATE($CM92,$CN92,1)</f>
        <v>46054</v>
      </c>
      <c r="CN94" s="1615"/>
      <c r="CO94" s="1615"/>
      <c r="CP94" s="1615"/>
      <c r="CQ94" s="1615"/>
      <c r="CR94" s="1615"/>
      <c r="CS94" s="1615"/>
      <c r="CT94" s="3697" t="s">
        <v>835</v>
      </c>
      <c r="CU94" s="3702" t="s">
        <v>2307</v>
      </c>
      <c r="CV94" s="3704" t="s">
        <v>2308</v>
      </c>
      <c r="CW94" s="3704" t="s">
        <v>829</v>
      </c>
      <c r="CX94" s="3695" t="s">
        <v>2309</v>
      </c>
      <c r="CY94" s="1613"/>
      <c r="CZ94" s="1595">
        <f t="shared" si="150"/>
        <v>0</v>
      </c>
      <c r="DA94" s="1595">
        <f t="shared" si="151"/>
        <v>0</v>
      </c>
    </row>
    <row r="95" spans="1:105" ht="14.25" customHeight="1">
      <c r="A95" s="1590"/>
      <c r="B95" s="1590"/>
      <c r="C95" s="1618" t="s">
        <v>2310</v>
      </c>
      <c r="D95" s="1619" t="str">
        <f>IF(J72&lt;$H$5,J74+1,"")</f>
        <v/>
      </c>
      <c r="E95" s="1620" t="str">
        <f t="shared" ref="E95:J95" si="173">IF(D93&lt;$H$5,D95+1,"")</f>
        <v/>
      </c>
      <c r="F95" s="1620" t="str">
        <f t="shared" si="173"/>
        <v/>
      </c>
      <c r="G95" s="1620" t="str">
        <f t="shared" si="173"/>
        <v/>
      </c>
      <c r="H95" s="1620" t="str">
        <f t="shared" si="173"/>
        <v/>
      </c>
      <c r="I95" s="1620" t="str">
        <f>IF(H93&lt;$H$5,H95+1,"")</f>
        <v/>
      </c>
      <c r="J95" s="1620" t="str">
        <f t="shared" si="173"/>
        <v/>
      </c>
      <c r="K95" s="3698"/>
      <c r="L95" s="3703"/>
      <c r="M95" s="3705"/>
      <c r="N95" s="3705"/>
      <c r="O95" s="3696"/>
      <c r="P95" s="1659">
        <f>COUNT(D95:J95)</f>
        <v>0</v>
      </c>
      <c r="Q95" s="1613">
        <f t="shared" si="139"/>
        <v>0</v>
      </c>
      <c r="R95" s="1613">
        <f t="shared" si="140"/>
        <v>0</v>
      </c>
      <c r="S95" s="1590"/>
      <c r="T95" s="1618" t="s">
        <v>2310</v>
      </c>
      <c r="U95" s="1619" t="str">
        <f>IF(AA72&lt;$H$5,AA74+1,"")</f>
        <v/>
      </c>
      <c r="V95" s="1620" t="str">
        <f t="shared" ref="V95:AA95" si="174">IF(U93&lt;$H$5,U95+1,"")</f>
        <v/>
      </c>
      <c r="W95" s="1620" t="str">
        <f t="shared" si="174"/>
        <v/>
      </c>
      <c r="X95" s="1620" t="str">
        <f t="shared" si="174"/>
        <v/>
      </c>
      <c r="Y95" s="1620" t="str">
        <f t="shared" si="174"/>
        <v/>
      </c>
      <c r="Z95" s="1620" t="str">
        <f t="shared" si="174"/>
        <v/>
      </c>
      <c r="AA95" s="1620" t="str">
        <f t="shared" si="174"/>
        <v/>
      </c>
      <c r="AB95" s="3698"/>
      <c r="AC95" s="3703"/>
      <c r="AD95" s="3705"/>
      <c r="AE95" s="3705"/>
      <c r="AF95" s="3696"/>
      <c r="AG95" s="1623">
        <f t="shared" ref="AG95" si="175">COUNT(U95:AA95)</f>
        <v>0</v>
      </c>
      <c r="AH95" s="1638">
        <f t="shared" si="142"/>
        <v>0</v>
      </c>
      <c r="AI95" s="1638">
        <f t="shared" si="143"/>
        <v>0</v>
      </c>
      <c r="AL95" s="1618" t="s">
        <v>2310</v>
      </c>
      <c r="AM95" s="1619" t="str">
        <f>IF(AS72&lt;$H$5,AS74+1,"")</f>
        <v/>
      </c>
      <c r="AN95" s="1620" t="str">
        <f t="shared" ref="AN95:AS95" si="176">IF(AM93&lt;$H$5,AM95+1,"")</f>
        <v/>
      </c>
      <c r="AO95" s="1620" t="str">
        <f t="shared" si="176"/>
        <v/>
      </c>
      <c r="AP95" s="1620" t="str">
        <f t="shared" si="176"/>
        <v/>
      </c>
      <c r="AQ95" s="1620" t="str">
        <f t="shared" si="176"/>
        <v/>
      </c>
      <c r="AR95" s="1620" t="str">
        <f t="shared" si="176"/>
        <v/>
      </c>
      <c r="AS95" s="1620" t="str">
        <f t="shared" si="176"/>
        <v/>
      </c>
      <c r="AT95" s="3698"/>
      <c r="AU95" s="3703"/>
      <c r="AV95" s="3705"/>
      <c r="AW95" s="3705"/>
      <c r="AX95" s="3696"/>
      <c r="AY95" s="1623">
        <f t="shared" ref="AY95" si="177">COUNT(AM95:AS95)</f>
        <v>0</v>
      </c>
      <c r="AZ95" s="1616">
        <f t="shared" si="144"/>
        <v>0</v>
      </c>
      <c r="BA95" s="1616">
        <f t="shared" si="145"/>
        <v>0</v>
      </c>
      <c r="BC95" s="1618" t="s">
        <v>2310</v>
      </c>
      <c r="BD95" s="1619" t="str">
        <f>IF(BJ72&lt;$H$5,BJ74+1,"")</f>
        <v/>
      </c>
      <c r="BE95" s="1620" t="str">
        <f t="shared" ref="BE95:BJ95" si="178">IF(BD93&lt;$H$5,BD95+1,"")</f>
        <v/>
      </c>
      <c r="BF95" s="1620" t="str">
        <f t="shared" si="178"/>
        <v/>
      </c>
      <c r="BG95" s="1620" t="str">
        <f t="shared" si="178"/>
        <v/>
      </c>
      <c r="BH95" s="1620" t="str">
        <f t="shared" si="178"/>
        <v/>
      </c>
      <c r="BI95" s="1620" t="str">
        <f t="shared" si="178"/>
        <v/>
      </c>
      <c r="BJ95" s="1620" t="str">
        <f t="shared" si="178"/>
        <v/>
      </c>
      <c r="BK95" s="3698"/>
      <c r="BL95" s="3703"/>
      <c r="BM95" s="3705"/>
      <c r="BN95" s="3705"/>
      <c r="BO95" s="3696"/>
      <c r="BP95" s="1623">
        <f>COUNT(BD95:BJ95)</f>
        <v>0</v>
      </c>
      <c r="BQ95" s="1616">
        <f t="shared" si="146"/>
        <v>0</v>
      </c>
      <c r="BR95" s="1616">
        <f t="shared" si="147"/>
        <v>0</v>
      </c>
      <c r="BU95" s="1618" t="s">
        <v>2310</v>
      </c>
      <c r="BV95" s="1619" t="str">
        <f>IF(CB72&lt;$H$5,CB74+1,"")</f>
        <v/>
      </c>
      <c r="BW95" s="1620" t="str">
        <f t="shared" ref="BW95:CB95" si="179">IF(BV93&lt;$H$5,BV95+1,"")</f>
        <v/>
      </c>
      <c r="BX95" s="1620" t="str">
        <f t="shared" si="179"/>
        <v/>
      </c>
      <c r="BY95" s="1620" t="str">
        <f t="shared" si="179"/>
        <v/>
      </c>
      <c r="BZ95" s="1620" t="str">
        <f t="shared" si="179"/>
        <v/>
      </c>
      <c r="CA95" s="1620" t="str">
        <f t="shared" si="179"/>
        <v/>
      </c>
      <c r="CB95" s="1620" t="str">
        <f t="shared" si="179"/>
        <v/>
      </c>
      <c r="CC95" s="3698"/>
      <c r="CD95" s="3703"/>
      <c r="CE95" s="3705"/>
      <c r="CF95" s="3705"/>
      <c r="CG95" s="3696"/>
      <c r="CH95" s="1623">
        <f t="shared" ref="CH95" si="180">COUNT(BV95:CB95)</f>
        <v>0</v>
      </c>
      <c r="CI95" s="1616">
        <f t="shared" si="148"/>
        <v>0</v>
      </c>
      <c r="CJ95" s="1616">
        <f t="shared" si="149"/>
        <v>0</v>
      </c>
      <c r="CK95" s="1624"/>
      <c r="CL95" s="1618" t="s">
        <v>2310</v>
      </c>
      <c r="CM95" s="1619" t="str">
        <f>IF(CS72&lt;$H$5,CS74+1,"")</f>
        <v/>
      </c>
      <c r="CN95" s="1620" t="str">
        <f t="shared" ref="CN95:CS95" si="181">IF(CM93&lt;$H$5,CM95+1,"")</f>
        <v/>
      </c>
      <c r="CO95" s="1620" t="str">
        <f t="shared" si="181"/>
        <v/>
      </c>
      <c r="CP95" s="1620" t="str">
        <f t="shared" si="181"/>
        <v/>
      </c>
      <c r="CQ95" s="1620" t="str">
        <f t="shared" si="181"/>
        <v/>
      </c>
      <c r="CR95" s="1620" t="str">
        <f t="shared" si="181"/>
        <v/>
      </c>
      <c r="CS95" s="1620" t="str">
        <f t="shared" si="181"/>
        <v/>
      </c>
      <c r="CT95" s="3698"/>
      <c r="CU95" s="3703"/>
      <c r="CV95" s="3705"/>
      <c r="CW95" s="3705"/>
      <c r="CX95" s="3696"/>
      <c r="CY95" s="1623">
        <f t="shared" ref="CY95" si="182">COUNT(CM95:CS95)</f>
        <v>0</v>
      </c>
      <c r="CZ95" s="1595">
        <f t="shared" si="150"/>
        <v>0</v>
      </c>
      <c r="DA95" s="1595">
        <f t="shared" si="151"/>
        <v>0</v>
      </c>
    </row>
    <row r="96" spans="1:105" ht="14.25" customHeight="1">
      <c r="A96" s="1590"/>
      <c r="B96" s="1590"/>
      <c r="C96" s="1618" t="s">
        <v>820</v>
      </c>
      <c r="D96" s="1626" t="str">
        <f>IF(D95="","","月")</f>
        <v/>
      </c>
      <c r="E96" s="1626" t="str">
        <f>IF(E95="","","火")</f>
        <v/>
      </c>
      <c r="F96" s="1626" t="str">
        <f>IF(F95="","","水")</f>
        <v/>
      </c>
      <c r="G96" s="1626" t="str">
        <f>IF(G95="","","木")</f>
        <v/>
      </c>
      <c r="H96" s="1626" t="str">
        <f>IF(H95="","","金")</f>
        <v/>
      </c>
      <c r="I96" s="1626" t="str">
        <f>IF(I95="","","土")</f>
        <v/>
      </c>
      <c r="J96" s="1626" t="str">
        <f>IF(J95="","","日")</f>
        <v/>
      </c>
      <c r="K96" s="3698"/>
      <c r="L96" s="3703"/>
      <c r="M96" s="3705"/>
      <c r="N96" s="3705"/>
      <c r="O96" s="3696"/>
      <c r="P96" s="1613"/>
      <c r="Q96" s="1613">
        <f t="shared" si="139"/>
        <v>0</v>
      </c>
      <c r="R96" s="1613">
        <f t="shared" si="140"/>
        <v>0</v>
      </c>
      <c r="S96" s="1590"/>
      <c r="T96" s="1618" t="s">
        <v>820</v>
      </c>
      <c r="U96" s="1626" t="str">
        <f>IF(U95="","","月")</f>
        <v/>
      </c>
      <c r="V96" s="1626" t="str">
        <f>IF(V95="","","火")</f>
        <v/>
      </c>
      <c r="W96" s="1626" t="str">
        <f>IF(W95="","","水")</f>
        <v/>
      </c>
      <c r="X96" s="1626" t="str">
        <f>IF(X95="","","木")</f>
        <v/>
      </c>
      <c r="Y96" s="1626" t="str">
        <f>IF(Y95="","","金")</f>
        <v/>
      </c>
      <c r="Z96" s="1626" t="str">
        <f>IF(Z95="","","土")</f>
        <v/>
      </c>
      <c r="AA96" s="1626" t="str">
        <f>IF(AA95="","","日")</f>
        <v/>
      </c>
      <c r="AB96" s="3698"/>
      <c r="AC96" s="3703"/>
      <c r="AD96" s="3705"/>
      <c r="AE96" s="3705"/>
      <c r="AF96" s="3696"/>
      <c r="AG96" s="1624"/>
      <c r="AH96" s="1638">
        <f t="shared" si="142"/>
        <v>0</v>
      </c>
      <c r="AI96" s="1638">
        <f t="shared" si="143"/>
        <v>0</v>
      </c>
      <c r="AL96" s="1618" t="s">
        <v>820</v>
      </c>
      <c r="AM96" s="1626" t="str">
        <f>IF(AM95="","","月")</f>
        <v/>
      </c>
      <c r="AN96" s="1626" t="str">
        <f>IF(AN95="","","火")</f>
        <v/>
      </c>
      <c r="AO96" s="1626" t="str">
        <f>IF(AO95="","","水")</f>
        <v/>
      </c>
      <c r="AP96" s="1626" t="str">
        <f>IF(AP95="","","木")</f>
        <v/>
      </c>
      <c r="AQ96" s="1626" t="str">
        <f>IF(AQ95="","","金")</f>
        <v/>
      </c>
      <c r="AR96" s="1626" t="str">
        <f>IF(AR95="","","土")</f>
        <v/>
      </c>
      <c r="AS96" s="1626" t="str">
        <f>IF(AS95="","","日")</f>
        <v/>
      </c>
      <c r="AT96" s="3698"/>
      <c r="AU96" s="3703"/>
      <c r="AV96" s="3705"/>
      <c r="AW96" s="3705"/>
      <c r="AX96" s="3696"/>
      <c r="AY96" s="1624"/>
      <c r="AZ96" s="1616">
        <f t="shared" si="144"/>
        <v>0</v>
      </c>
      <c r="BA96" s="1616">
        <f t="shared" si="145"/>
        <v>0</v>
      </c>
      <c r="BC96" s="1618" t="s">
        <v>820</v>
      </c>
      <c r="BD96" s="1626" t="str">
        <f>IF(BD95="","","月")</f>
        <v/>
      </c>
      <c r="BE96" s="1626" t="str">
        <f>IF(BE95="","","火")</f>
        <v/>
      </c>
      <c r="BF96" s="1626" t="str">
        <f>IF(BF95="","","水")</f>
        <v/>
      </c>
      <c r="BG96" s="1626" t="str">
        <f>IF(BG95="","","木")</f>
        <v/>
      </c>
      <c r="BH96" s="1626" t="str">
        <f>IF(BH95="","","金")</f>
        <v/>
      </c>
      <c r="BI96" s="1626" t="str">
        <f>IF(BI95="","","土")</f>
        <v/>
      </c>
      <c r="BJ96" s="1626" t="str">
        <f>IF(BJ95="","","日")</f>
        <v/>
      </c>
      <c r="BK96" s="3698"/>
      <c r="BL96" s="3703"/>
      <c r="BM96" s="3705"/>
      <c r="BN96" s="3705"/>
      <c r="BO96" s="3696"/>
      <c r="BP96" s="1624"/>
      <c r="BQ96" s="1616">
        <f t="shared" si="146"/>
        <v>0</v>
      </c>
      <c r="BR96" s="1616">
        <f t="shared" si="147"/>
        <v>0</v>
      </c>
      <c r="BU96" s="1618" t="s">
        <v>820</v>
      </c>
      <c r="BV96" s="1626" t="str">
        <f>IF(BV95="","","月")</f>
        <v/>
      </c>
      <c r="BW96" s="1626" t="str">
        <f>IF(BW95="","","火")</f>
        <v/>
      </c>
      <c r="BX96" s="1626" t="str">
        <f>IF(BX95="","","水")</f>
        <v/>
      </c>
      <c r="BY96" s="1626" t="str">
        <f>IF(BY95="","","木")</f>
        <v/>
      </c>
      <c r="BZ96" s="1626" t="str">
        <f>IF(BZ95="","","金")</f>
        <v/>
      </c>
      <c r="CA96" s="1626" t="str">
        <f>IF(CA95="","","土")</f>
        <v/>
      </c>
      <c r="CB96" s="1626" t="str">
        <f>IF(CB95="","","日")</f>
        <v/>
      </c>
      <c r="CC96" s="3698"/>
      <c r="CD96" s="3703"/>
      <c r="CE96" s="3705"/>
      <c r="CF96" s="3705"/>
      <c r="CG96" s="3696"/>
      <c r="CH96" s="1624"/>
      <c r="CI96" s="1616">
        <f t="shared" si="148"/>
        <v>0</v>
      </c>
      <c r="CJ96" s="1616">
        <f t="shared" si="149"/>
        <v>0</v>
      </c>
      <c r="CK96" s="1624"/>
      <c r="CL96" s="1618" t="s">
        <v>820</v>
      </c>
      <c r="CM96" s="1626" t="str">
        <f>IF(CM95="","","月")</f>
        <v/>
      </c>
      <c r="CN96" s="1626" t="str">
        <f>IF(CN95="","","火")</f>
        <v/>
      </c>
      <c r="CO96" s="1626" t="str">
        <f>IF(CO95="","","水")</f>
        <v/>
      </c>
      <c r="CP96" s="1626" t="str">
        <f>IF(CP95="","","木")</f>
        <v/>
      </c>
      <c r="CQ96" s="1626" t="str">
        <f>IF(CQ95="","","金")</f>
        <v/>
      </c>
      <c r="CR96" s="1626" t="str">
        <f>IF(CR95="","","土")</f>
        <v/>
      </c>
      <c r="CS96" s="1626" t="str">
        <f>IF(CS95="","","日")</f>
        <v/>
      </c>
      <c r="CT96" s="3698"/>
      <c r="CU96" s="3703"/>
      <c r="CV96" s="3705"/>
      <c r="CW96" s="3705"/>
      <c r="CX96" s="3696"/>
      <c r="CY96" s="1624"/>
      <c r="CZ96" s="1595">
        <f t="shared" si="150"/>
        <v>0</v>
      </c>
      <c r="DA96" s="1595">
        <f t="shared" si="151"/>
        <v>0</v>
      </c>
    </row>
    <row r="97" spans="1:105" ht="14.25" customHeight="1">
      <c r="A97" s="1590"/>
      <c r="B97" s="1590"/>
      <c r="C97" s="3709" t="s">
        <v>831</v>
      </c>
      <c r="D97" s="3711"/>
      <c r="E97" s="3713"/>
      <c r="F97" s="3713"/>
      <c r="G97" s="3713"/>
      <c r="H97" s="3713"/>
      <c r="I97" s="3713"/>
      <c r="J97" s="3715"/>
      <c r="K97" s="3717"/>
      <c r="L97" s="3718"/>
      <c r="M97" s="3718"/>
      <c r="N97" s="3719"/>
      <c r="O97" s="3723" t="e">
        <f>ROUND(AVERAGE(N99:N110),3)</f>
        <v>#DIV/0!</v>
      </c>
      <c r="P97" s="1613"/>
      <c r="Q97" s="1613">
        <f t="shared" si="139"/>
        <v>0</v>
      </c>
      <c r="R97" s="1613">
        <f t="shared" si="140"/>
        <v>0</v>
      </c>
      <c r="S97" s="1590"/>
      <c r="T97" s="3709" t="s">
        <v>831</v>
      </c>
      <c r="U97" s="3711"/>
      <c r="V97" s="3713"/>
      <c r="W97" s="3713"/>
      <c r="X97" s="3713"/>
      <c r="Y97" s="3713"/>
      <c r="Z97" s="3713"/>
      <c r="AA97" s="3715"/>
      <c r="AB97" s="3717"/>
      <c r="AC97" s="3718"/>
      <c r="AD97" s="3718"/>
      <c r="AE97" s="3719"/>
      <c r="AF97" s="3723" t="e">
        <f>ROUND(AVERAGE(AE99:AE110),3)</f>
        <v>#DIV/0!</v>
      </c>
      <c r="AG97" s="1624"/>
      <c r="AH97" s="1638">
        <f t="shared" si="142"/>
        <v>0</v>
      </c>
      <c r="AI97" s="1638">
        <f t="shared" si="143"/>
        <v>0</v>
      </c>
      <c r="AL97" s="3709" t="s">
        <v>831</v>
      </c>
      <c r="AM97" s="3711"/>
      <c r="AN97" s="3713"/>
      <c r="AO97" s="3713"/>
      <c r="AP97" s="3713"/>
      <c r="AQ97" s="3713"/>
      <c r="AR97" s="3713"/>
      <c r="AS97" s="3715"/>
      <c r="AT97" s="3717"/>
      <c r="AU97" s="3718"/>
      <c r="AV97" s="3718"/>
      <c r="AW97" s="3719"/>
      <c r="AX97" s="3723" t="e">
        <f>ROUND(AVERAGE(AW99:AW110),3)</f>
        <v>#DIV/0!</v>
      </c>
      <c r="AY97" s="1624"/>
      <c r="AZ97" s="1616">
        <f t="shared" si="144"/>
        <v>0</v>
      </c>
      <c r="BA97" s="1616">
        <f t="shared" si="145"/>
        <v>0</v>
      </c>
      <c r="BC97" s="3709" t="s">
        <v>831</v>
      </c>
      <c r="BD97" s="3711"/>
      <c r="BE97" s="3713"/>
      <c r="BF97" s="3713"/>
      <c r="BG97" s="3713"/>
      <c r="BH97" s="3713"/>
      <c r="BI97" s="3713"/>
      <c r="BJ97" s="3715"/>
      <c r="BK97" s="3717"/>
      <c r="BL97" s="3718"/>
      <c r="BM97" s="3718"/>
      <c r="BN97" s="3719"/>
      <c r="BO97" s="3723" t="e">
        <f>ROUND(AVERAGE(BN99:BN110),3)</f>
        <v>#DIV/0!</v>
      </c>
      <c r="BP97" s="1624"/>
      <c r="BQ97" s="1616">
        <f t="shared" si="146"/>
        <v>0</v>
      </c>
      <c r="BR97" s="1616">
        <f t="shared" si="147"/>
        <v>0</v>
      </c>
      <c r="BU97" s="3709" t="s">
        <v>831</v>
      </c>
      <c r="BV97" s="3711"/>
      <c r="BW97" s="3713"/>
      <c r="BX97" s="3713"/>
      <c r="BY97" s="3713"/>
      <c r="BZ97" s="3713"/>
      <c r="CA97" s="3713"/>
      <c r="CB97" s="3715"/>
      <c r="CC97" s="3717"/>
      <c r="CD97" s="3718"/>
      <c r="CE97" s="3718"/>
      <c r="CF97" s="3719"/>
      <c r="CG97" s="3723" t="e">
        <f>ROUND(AVERAGE(CF99:CF110),3)</f>
        <v>#DIV/0!</v>
      </c>
      <c r="CH97" s="1624"/>
      <c r="CI97" s="1616">
        <f t="shared" si="148"/>
        <v>0</v>
      </c>
      <c r="CJ97" s="1616">
        <f t="shared" si="149"/>
        <v>0</v>
      </c>
      <c r="CK97" s="1624"/>
      <c r="CL97" s="3709" t="s">
        <v>831</v>
      </c>
      <c r="CM97" s="3711"/>
      <c r="CN97" s="3713"/>
      <c r="CO97" s="3713"/>
      <c r="CP97" s="3713"/>
      <c r="CQ97" s="3713"/>
      <c r="CR97" s="3713"/>
      <c r="CS97" s="3715"/>
      <c r="CT97" s="3717"/>
      <c r="CU97" s="3718"/>
      <c r="CV97" s="3718"/>
      <c r="CW97" s="3719"/>
      <c r="CX97" s="3723" t="e">
        <f>ROUND(AVERAGE(CW99:CW110),3)</f>
        <v>#DIV/0!</v>
      </c>
      <c r="CY97" s="1624"/>
      <c r="CZ97" s="1595">
        <f t="shared" si="150"/>
        <v>0</v>
      </c>
      <c r="DA97" s="1595">
        <f t="shared" si="151"/>
        <v>0</v>
      </c>
    </row>
    <row r="98" spans="1:105" ht="14.25" customHeight="1">
      <c r="A98" s="1590"/>
      <c r="B98" s="1590"/>
      <c r="C98" s="3710"/>
      <c r="D98" s="3712"/>
      <c r="E98" s="3714"/>
      <c r="F98" s="3714"/>
      <c r="G98" s="3714"/>
      <c r="H98" s="3714"/>
      <c r="I98" s="3714"/>
      <c r="J98" s="3716"/>
      <c r="K98" s="3720"/>
      <c r="L98" s="3721"/>
      <c r="M98" s="3721"/>
      <c r="N98" s="3722"/>
      <c r="O98" s="3724"/>
      <c r="P98" s="1613"/>
      <c r="Q98" s="1613" t="str">
        <f t="shared" si="139"/>
        <v/>
      </c>
      <c r="R98" s="1613" t="str">
        <f t="shared" si="140"/>
        <v/>
      </c>
      <c r="S98" s="1590"/>
      <c r="T98" s="3710"/>
      <c r="U98" s="3712"/>
      <c r="V98" s="3714"/>
      <c r="W98" s="3714"/>
      <c r="X98" s="3714"/>
      <c r="Y98" s="3714"/>
      <c r="Z98" s="3714"/>
      <c r="AA98" s="3716"/>
      <c r="AB98" s="3720"/>
      <c r="AC98" s="3721"/>
      <c r="AD98" s="3721"/>
      <c r="AE98" s="3722"/>
      <c r="AF98" s="3724"/>
      <c r="AG98" s="1624"/>
      <c r="AH98" s="1638" t="str">
        <f t="shared" si="142"/>
        <v/>
      </c>
      <c r="AI98" s="1638" t="str">
        <f t="shared" si="143"/>
        <v/>
      </c>
      <c r="AL98" s="3710"/>
      <c r="AM98" s="3712"/>
      <c r="AN98" s="3714"/>
      <c r="AO98" s="3714"/>
      <c r="AP98" s="3714"/>
      <c r="AQ98" s="3714"/>
      <c r="AR98" s="3714"/>
      <c r="AS98" s="3716"/>
      <c r="AT98" s="3720"/>
      <c r="AU98" s="3721"/>
      <c r="AV98" s="3721"/>
      <c r="AW98" s="3722"/>
      <c r="AX98" s="3724"/>
      <c r="AY98" s="1624"/>
      <c r="AZ98" s="1616" t="str">
        <f t="shared" si="144"/>
        <v/>
      </c>
      <c r="BA98" s="1616" t="str">
        <f t="shared" si="145"/>
        <v/>
      </c>
      <c r="BC98" s="3710"/>
      <c r="BD98" s="3712"/>
      <c r="BE98" s="3714"/>
      <c r="BF98" s="3714"/>
      <c r="BG98" s="3714"/>
      <c r="BH98" s="3714"/>
      <c r="BI98" s="3714"/>
      <c r="BJ98" s="3716"/>
      <c r="BK98" s="3720"/>
      <c r="BL98" s="3721"/>
      <c r="BM98" s="3721"/>
      <c r="BN98" s="3722"/>
      <c r="BO98" s="3724"/>
      <c r="BP98" s="1624"/>
      <c r="BQ98" s="1616" t="str">
        <f t="shared" si="146"/>
        <v/>
      </c>
      <c r="BR98" s="1616" t="str">
        <f t="shared" si="147"/>
        <v/>
      </c>
      <c r="BU98" s="3710"/>
      <c r="BV98" s="3712"/>
      <c r="BW98" s="3714"/>
      <c r="BX98" s="3714"/>
      <c r="BY98" s="3714"/>
      <c r="BZ98" s="3714"/>
      <c r="CA98" s="3714"/>
      <c r="CB98" s="3716"/>
      <c r="CC98" s="3720"/>
      <c r="CD98" s="3721"/>
      <c r="CE98" s="3721"/>
      <c r="CF98" s="3722"/>
      <c r="CG98" s="3724"/>
      <c r="CH98" s="1624"/>
      <c r="CI98" s="1616" t="str">
        <f t="shared" si="148"/>
        <v/>
      </c>
      <c r="CJ98" s="1616" t="str">
        <f t="shared" si="149"/>
        <v/>
      </c>
      <c r="CK98" s="1624"/>
      <c r="CL98" s="3710"/>
      <c r="CM98" s="3712"/>
      <c r="CN98" s="3714"/>
      <c r="CO98" s="3714"/>
      <c r="CP98" s="3714"/>
      <c r="CQ98" s="3714"/>
      <c r="CR98" s="3714"/>
      <c r="CS98" s="3716"/>
      <c r="CT98" s="3720"/>
      <c r="CU98" s="3721"/>
      <c r="CV98" s="3721"/>
      <c r="CW98" s="3722"/>
      <c r="CX98" s="3724"/>
      <c r="CY98" s="1624"/>
      <c r="CZ98" s="1595" t="str">
        <f t="shared" si="150"/>
        <v/>
      </c>
      <c r="DA98" s="1595" t="str">
        <f t="shared" si="151"/>
        <v/>
      </c>
    </row>
    <row r="99" spans="1:105" ht="14.25" customHeight="1">
      <c r="A99" s="1590"/>
      <c r="B99" s="1590"/>
      <c r="C99" s="1629" t="s">
        <v>2311</v>
      </c>
      <c r="D99" s="1630"/>
      <c r="E99" s="1631"/>
      <c r="F99" s="1631"/>
      <c r="G99" s="1631"/>
      <c r="H99" s="1631"/>
      <c r="I99" s="1631"/>
      <c r="J99" s="1632"/>
      <c r="K99" s="1633">
        <f>IF(C99="","",COUNT($D$95:$J$95)-L99)</f>
        <v>0</v>
      </c>
      <c r="L99" s="1634">
        <f>IF(C99="","",Q99+R99)</f>
        <v>0</v>
      </c>
      <c r="M99" s="1635">
        <f>IF(C99="","",COUNTIF(D99:J99,"休"))</f>
        <v>0</v>
      </c>
      <c r="N99" s="1636" t="str">
        <f>IF(K99&lt;1,"対象外",IF(C99="","",IFERROR(ROUND(M99/K99,3),"")))</f>
        <v>対象外</v>
      </c>
      <c r="O99" s="3724"/>
      <c r="P99" s="1613"/>
      <c r="Q99" s="1613">
        <f t="shared" si="139"/>
        <v>0</v>
      </c>
      <c r="R99" s="1613">
        <f t="shared" si="140"/>
        <v>0</v>
      </c>
      <c r="S99" s="1590"/>
      <c r="T99" s="1629" t="s">
        <v>2311</v>
      </c>
      <c r="U99" s="1630"/>
      <c r="V99" s="1631"/>
      <c r="W99" s="1631"/>
      <c r="X99" s="1631"/>
      <c r="Y99" s="1631"/>
      <c r="Z99" s="1631"/>
      <c r="AA99" s="1632"/>
      <c r="AB99" s="1633">
        <f>IF(T99="","",COUNT($U$95:$AA$95)-AC99)</f>
        <v>0</v>
      </c>
      <c r="AC99" s="1634">
        <f>IF(T99="","",AH99+AI99)</f>
        <v>0</v>
      </c>
      <c r="AD99" s="1635">
        <f>IF(T99="","",COUNTIF(U99:AA99,"休"))</f>
        <v>0</v>
      </c>
      <c r="AE99" s="1636" t="str">
        <f>IF(AB99&lt;1,"対象外",IF(T99="","",IFERROR(ROUND(AD99/AB99,3),"")))</f>
        <v>対象外</v>
      </c>
      <c r="AF99" s="3724"/>
      <c r="AG99" s="1637"/>
      <c r="AH99" s="1638">
        <f t="shared" si="142"/>
        <v>0</v>
      </c>
      <c r="AI99" s="1638">
        <f t="shared" si="143"/>
        <v>0</v>
      </c>
      <c r="AL99" s="1629" t="s">
        <v>2311</v>
      </c>
      <c r="AM99" s="1630"/>
      <c r="AN99" s="1631"/>
      <c r="AO99" s="1631"/>
      <c r="AP99" s="1631"/>
      <c r="AQ99" s="1631"/>
      <c r="AR99" s="1631"/>
      <c r="AS99" s="1632"/>
      <c r="AT99" s="1633">
        <f>IF(AL99="","",COUNT($AM$95:$AS$95)-AU99)</f>
        <v>0</v>
      </c>
      <c r="AU99" s="1634">
        <f>IF(AL99="","",AZ99+BA99)</f>
        <v>0</v>
      </c>
      <c r="AV99" s="1635">
        <f>IF(AL99="","",COUNTIF(AM99:AS99,"休"))</f>
        <v>0</v>
      </c>
      <c r="AW99" s="1636" t="str">
        <f>IF(AT99&lt;7,"対象外",IF(AL99="","",IFERROR(ROUND(AV99/AT99,3),"")))</f>
        <v>対象外</v>
      </c>
      <c r="AX99" s="3724"/>
      <c r="AY99" s="1637"/>
      <c r="AZ99" s="1616">
        <f t="shared" si="144"/>
        <v>0</v>
      </c>
      <c r="BA99" s="1616">
        <f t="shared" si="145"/>
        <v>0</v>
      </c>
      <c r="BC99" s="1629" t="s">
        <v>2311</v>
      </c>
      <c r="BD99" s="1630"/>
      <c r="BE99" s="1631"/>
      <c r="BF99" s="1631"/>
      <c r="BG99" s="1631"/>
      <c r="BH99" s="1631"/>
      <c r="BI99" s="1631"/>
      <c r="BJ99" s="1632"/>
      <c r="BK99" s="1633">
        <f>IF(BC99="","",COUNT($BD$95:$BJ$95)-BL99)</f>
        <v>0</v>
      </c>
      <c r="BL99" s="1634">
        <f>IF(BC99="","",BQ99+BR99)</f>
        <v>0</v>
      </c>
      <c r="BM99" s="1635">
        <f>IF(BC99="","",COUNTIF(BD99:BJ99,"休"))</f>
        <v>0</v>
      </c>
      <c r="BN99" s="1636" t="str">
        <f>IF(BK99&lt;7,"対象外",IF(BC99="","",IFERROR(ROUND(BM99/BK99,3),"")))</f>
        <v>対象外</v>
      </c>
      <c r="BO99" s="3724"/>
      <c r="BP99" s="1637"/>
      <c r="BQ99" s="1616">
        <f t="shared" si="146"/>
        <v>0</v>
      </c>
      <c r="BR99" s="1616">
        <f t="shared" si="147"/>
        <v>0</v>
      </c>
      <c r="BU99" s="1629" t="s">
        <v>2311</v>
      </c>
      <c r="BV99" s="1630"/>
      <c r="BW99" s="1631"/>
      <c r="BX99" s="1631"/>
      <c r="BY99" s="1631"/>
      <c r="BZ99" s="1631"/>
      <c r="CA99" s="1631"/>
      <c r="CB99" s="1632"/>
      <c r="CC99" s="1633">
        <f>IF(BU99="","",COUNT($BV$95:$CB$95)-CD99)</f>
        <v>0</v>
      </c>
      <c r="CD99" s="1634">
        <f>IF(BU99="","",CI99+CJ99)</f>
        <v>0</v>
      </c>
      <c r="CE99" s="1635">
        <f>IF(BU99="","",COUNTIF(BV99:CB99,"休"))</f>
        <v>0</v>
      </c>
      <c r="CF99" s="1636" t="str">
        <f>IF(CC99&lt;7,"対象外",IF(BU99="","",IFERROR(ROUND(CE99/CC99,3),"")))</f>
        <v>対象外</v>
      </c>
      <c r="CG99" s="3724"/>
      <c r="CH99" s="1637"/>
      <c r="CI99" s="1616">
        <f t="shared" si="148"/>
        <v>0</v>
      </c>
      <c r="CJ99" s="1616">
        <f t="shared" si="149"/>
        <v>0</v>
      </c>
      <c r="CK99" s="1637"/>
      <c r="CL99" s="1629" t="s">
        <v>2311</v>
      </c>
      <c r="CM99" s="1630"/>
      <c r="CN99" s="1631"/>
      <c r="CO99" s="1631"/>
      <c r="CP99" s="1631"/>
      <c r="CQ99" s="1631"/>
      <c r="CR99" s="1631"/>
      <c r="CS99" s="1632"/>
      <c r="CT99" s="1633">
        <f>IF(CL99="","",COUNT($CM$95:$CS$95)-CU99)</f>
        <v>0</v>
      </c>
      <c r="CU99" s="1634">
        <f>IF(CL99="","",CZ99+DA99)</f>
        <v>0</v>
      </c>
      <c r="CV99" s="1635">
        <f>IF(CL99="","",COUNTIF(CM99:CS99,"休"))</f>
        <v>0</v>
      </c>
      <c r="CW99" s="1636" t="str">
        <f>IF(CT99&lt;7,"対象外",IF(CL99="","",IFERROR(ROUND(CV99/CT99,3),"")))</f>
        <v>対象外</v>
      </c>
      <c r="CX99" s="3724"/>
      <c r="CY99" s="1637"/>
      <c r="CZ99" s="1595">
        <f t="shared" si="150"/>
        <v>0</v>
      </c>
      <c r="DA99" s="1595">
        <f t="shared" si="151"/>
        <v>0</v>
      </c>
    </row>
    <row r="100" spans="1:105" ht="14.25" customHeight="1">
      <c r="A100" s="1590"/>
      <c r="B100" s="1590"/>
      <c r="C100" s="1629" t="s">
        <v>2312</v>
      </c>
      <c r="D100" s="1630"/>
      <c r="E100" s="1631"/>
      <c r="F100" s="1631"/>
      <c r="G100" s="1631"/>
      <c r="H100" s="1631"/>
      <c r="I100" s="1631"/>
      <c r="J100" s="1632"/>
      <c r="K100" s="1633">
        <f t="shared" ref="K100:K102" si="183">IF(C100="","",COUNT($D$95:$J$95)-L100)</f>
        <v>0</v>
      </c>
      <c r="L100" s="1634">
        <f t="shared" ref="L100:L102" si="184">IF(C100="","",Q100+R100)</f>
        <v>0</v>
      </c>
      <c r="M100" s="1635">
        <f t="shared" ref="M100:M102" si="185">IF(C100="","",COUNTIF(D100:J100,"休"))</f>
        <v>0</v>
      </c>
      <c r="N100" s="1636" t="str">
        <f t="shared" ref="N100:N102" si="186">IF(K100&lt;1,"対象外",IF(C100="","",IFERROR(ROUND(M100/K100,3),"")))</f>
        <v>対象外</v>
      </c>
      <c r="O100" s="3724"/>
      <c r="P100" s="1613"/>
      <c r="Q100" s="1613">
        <f t="shared" si="139"/>
        <v>0</v>
      </c>
      <c r="R100" s="1613">
        <f t="shared" si="140"/>
        <v>0</v>
      </c>
      <c r="S100" s="1590"/>
      <c r="T100" s="1629" t="s">
        <v>2312</v>
      </c>
      <c r="U100" s="1630"/>
      <c r="V100" s="1631"/>
      <c r="W100" s="1631"/>
      <c r="X100" s="1631"/>
      <c r="Y100" s="1631"/>
      <c r="Z100" s="1631"/>
      <c r="AA100" s="1632"/>
      <c r="AB100" s="1633">
        <f>IF(T100="","",COUNT($U$95:$AA$95)-AC100)</f>
        <v>0</v>
      </c>
      <c r="AC100" s="1634">
        <f>IF(T100="","",AH100+AI100)</f>
        <v>0</v>
      </c>
      <c r="AD100" s="1635">
        <f t="shared" ref="AD100:AD102" si="187">IF(T100="","",COUNTIF(U100:AA100,"休"))</f>
        <v>0</v>
      </c>
      <c r="AE100" s="1636" t="str">
        <f>IF(AB100&lt;1,"対象外",IF(T100="","",IFERROR(ROUND(AD100/AB100,3),"")))</f>
        <v>対象外</v>
      </c>
      <c r="AF100" s="3724"/>
      <c r="AG100" s="1624"/>
      <c r="AH100" s="1638">
        <f t="shared" si="142"/>
        <v>0</v>
      </c>
      <c r="AI100" s="1638">
        <f t="shared" si="143"/>
        <v>0</v>
      </c>
      <c r="AL100" s="1629" t="s">
        <v>2312</v>
      </c>
      <c r="AM100" s="1630"/>
      <c r="AN100" s="1631"/>
      <c r="AO100" s="1631"/>
      <c r="AP100" s="1631"/>
      <c r="AQ100" s="1631"/>
      <c r="AR100" s="1631"/>
      <c r="AS100" s="1632"/>
      <c r="AT100" s="1633">
        <f>IF(AL100="","",COUNT($AM$95:$AS$95)-AU100)</f>
        <v>0</v>
      </c>
      <c r="AU100" s="1634">
        <f>IF(AL100="","",AZ100+BA100)</f>
        <v>0</v>
      </c>
      <c r="AV100" s="1635">
        <f t="shared" ref="AV100:AV102" si="188">IF(AL100="","",COUNTIF(AM100:AS100,"休"))</f>
        <v>0</v>
      </c>
      <c r="AW100" s="1636" t="str">
        <f>IF(AT100&lt;7,"対象外",IF(AL100="","",IFERROR(ROUND(AV100/AT100,3),"")))</f>
        <v>対象外</v>
      </c>
      <c r="AX100" s="3724"/>
      <c r="AY100" s="1624"/>
      <c r="AZ100" s="1616">
        <f t="shared" si="144"/>
        <v>0</v>
      </c>
      <c r="BA100" s="1616">
        <f t="shared" si="145"/>
        <v>0</v>
      </c>
      <c r="BC100" s="1629" t="s">
        <v>2312</v>
      </c>
      <c r="BD100" s="1630"/>
      <c r="BE100" s="1631"/>
      <c r="BF100" s="1631"/>
      <c r="BG100" s="1631"/>
      <c r="BH100" s="1631"/>
      <c r="BI100" s="1631"/>
      <c r="BJ100" s="1632"/>
      <c r="BK100" s="1633">
        <f>IF(BC100="","",COUNT($BD$95:$BJ$95)-BL100)</f>
        <v>0</v>
      </c>
      <c r="BL100" s="1634">
        <f>IF(BC100="","",BQ100+BR100)</f>
        <v>0</v>
      </c>
      <c r="BM100" s="1635">
        <f t="shared" ref="BM100:BM102" si="189">IF(BC100="","",COUNTIF(BD100:BJ100,"休"))</f>
        <v>0</v>
      </c>
      <c r="BN100" s="1636" t="str">
        <f>IF(BK100&lt;7,"対象外",IF(BC100="","",IFERROR(ROUND(BM100/BK100,3),"")))</f>
        <v>対象外</v>
      </c>
      <c r="BO100" s="3724"/>
      <c r="BP100" s="1624"/>
      <c r="BQ100" s="1616">
        <f t="shared" si="146"/>
        <v>0</v>
      </c>
      <c r="BR100" s="1616">
        <f t="shared" si="147"/>
        <v>0</v>
      </c>
      <c r="BU100" s="1629" t="s">
        <v>2312</v>
      </c>
      <c r="BV100" s="1630"/>
      <c r="BW100" s="1631"/>
      <c r="BX100" s="1631"/>
      <c r="BY100" s="1631"/>
      <c r="BZ100" s="1631"/>
      <c r="CA100" s="1631"/>
      <c r="CB100" s="1632"/>
      <c r="CC100" s="1633">
        <f>IF(BU100="","",COUNT($BV$95:$CB$95)-CD100)</f>
        <v>0</v>
      </c>
      <c r="CD100" s="1634">
        <f>IF(BU100="","",CI100+CJ100)</f>
        <v>0</v>
      </c>
      <c r="CE100" s="1635">
        <f t="shared" ref="CE100:CE101" si="190">IF(BU100="","",COUNTIF(BV100:CB100,"休"))</f>
        <v>0</v>
      </c>
      <c r="CF100" s="1636" t="str">
        <f>IF(CC100&lt;7,"対象外",IF(BU100="","",IFERROR(ROUND(CE100/CC100,3),"")))</f>
        <v>対象外</v>
      </c>
      <c r="CG100" s="3724"/>
      <c r="CH100" s="1624"/>
      <c r="CI100" s="1616">
        <f t="shared" si="148"/>
        <v>0</v>
      </c>
      <c r="CJ100" s="1616">
        <f t="shared" si="149"/>
        <v>0</v>
      </c>
      <c r="CK100" s="1624"/>
      <c r="CL100" s="1629" t="s">
        <v>2312</v>
      </c>
      <c r="CM100" s="1630"/>
      <c r="CN100" s="1631"/>
      <c r="CO100" s="1631"/>
      <c r="CP100" s="1631"/>
      <c r="CQ100" s="1631"/>
      <c r="CR100" s="1631"/>
      <c r="CS100" s="1632"/>
      <c r="CT100" s="1633">
        <f>IF(CL100="","",COUNT($CM$95:$CS$95)-CU100)</f>
        <v>0</v>
      </c>
      <c r="CU100" s="1634">
        <f>IF(CL100="","",CZ100+DA100)</f>
        <v>0</v>
      </c>
      <c r="CV100" s="1635">
        <f t="shared" ref="CV100:CV102" si="191">IF(CL100="","",COUNTIF(CM100:CS100,"休"))</f>
        <v>0</v>
      </c>
      <c r="CW100" s="1636" t="str">
        <f>IF(CT100&lt;7,"対象外",IF(CL100="","",IFERROR(ROUND(CV100/CT100,3),"")))</f>
        <v>対象外</v>
      </c>
      <c r="CX100" s="3724"/>
      <c r="CY100" s="1624"/>
      <c r="CZ100" s="1595">
        <f t="shared" si="150"/>
        <v>0</v>
      </c>
      <c r="DA100" s="1595">
        <f t="shared" si="151"/>
        <v>0</v>
      </c>
    </row>
    <row r="101" spans="1:105" ht="14.25" customHeight="1">
      <c r="A101" s="1590"/>
      <c r="B101" s="1590"/>
      <c r="C101" s="1629" t="s">
        <v>2313</v>
      </c>
      <c r="D101" s="1630"/>
      <c r="E101" s="1631"/>
      <c r="F101" s="1631"/>
      <c r="G101" s="1631"/>
      <c r="H101" s="1631"/>
      <c r="I101" s="1631"/>
      <c r="J101" s="1632"/>
      <c r="K101" s="1633">
        <f t="shared" si="183"/>
        <v>0</v>
      </c>
      <c r="L101" s="1634">
        <f t="shared" si="184"/>
        <v>0</v>
      </c>
      <c r="M101" s="1635">
        <f t="shared" si="185"/>
        <v>0</v>
      </c>
      <c r="N101" s="1636" t="str">
        <f t="shared" si="186"/>
        <v>対象外</v>
      </c>
      <c r="O101" s="3724"/>
      <c r="P101" s="1613"/>
      <c r="Q101" s="1613">
        <f t="shared" si="139"/>
        <v>0</v>
      </c>
      <c r="R101" s="1613">
        <f t="shared" si="140"/>
        <v>0</v>
      </c>
      <c r="S101" s="1590"/>
      <c r="T101" s="1629" t="s">
        <v>2313</v>
      </c>
      <c r="U101" s="1630"/>
      <c r="V101" s="1631"/>
      <c r="W101" s="1631"/>
      <c r="X101" s="1631"/>
      <c r="Y101" s="1631"/>
      <c r="Z101" s="1631"/>
      <c r="AA101" s="1632"/>
      <c r="AB101" s="1633">
        <f>IF(T101="","",COUNT($U$95:$AA$95)-AC101)</f>
        <v>0</v>
      </c>
      <c r="AC101" s="1634">
        <f>IF(T101="","",AH101+AI101)</f>
        <v>0</v>
      </c>
      <c r="AD101" s="1635">
        <f t="shared" si="187"/>
        <v>0</v>
      </c>
      <c r="AE101" s="1636" t="str">
        <f>IF(AB101&lt;1,"対象外",IF(T101="","",IFERROR(ROUND(AD101/AB101,3),"")))</f>
        <v>対象外</v>
      </c>
      <c r="AF101" s="3724"/>
      <c r="AG101" s="1637"/>
      <c r="AH101" s="1638">
        <f t="shared" si="142"/>
        <v>0</v>
      </c>
      <c r="AI101" s="1638">
        <f t="shared" si="143"/>
        <v>0</v>
      </c>
      <c r="AL101" s="1629" t="s">
        <v>2313</v>
      </c>
      <c r="AM101" s="1630"/>
      <c r="AN101" s="1631"/>
      <c r="AO101" s="1631"/>
      <c r="AP101" s="1631"/>
      <c r="AQ101" s="1631"/>
      <c r="AR101" s="1631"/>
      <c r="AS101" s="1632"/>
      <c r="AT101" s="1633">
        <f>IF(AL101="","",COUNT($AM$95:$AS$95)-AU101)</f>
        <v>0</v>
      </c>
      <c r="AU101" s="1634">
        <f>IF(AL101="","",AZ101+BA101)</f>
        <v>0</v>
      </c>
      <c r="AV101" s="1635">
        <f t="shared" si="188"/>
        <v>0</v>
      </c>
      <c r="AW101" s="1636" t="str">
        <f>IF(AT101&lt;7,"対象外",IF(AL101="","",IFERROR(ROUND(AV101/AT101,3),"")))</f>
        <v>対象外</v>
      </c>
      <c r="AX101" s="3724"/>
      <c r="AY101" s="1637"/>
      <c r="AZ101" s="1616">
        <f t="shared" si="144"/>
        <v>0</v>
      </c>
      <c r="BA101" s="1616">
        <f t="shared" si="145"/>
        <v>0</v>
      </c>
      <c r="BC101" s="1629" t="s">
        <v>2313</v>
      </c>
      <c r="BD101" s="1630"/>
      <c r="BE101" s="1631"/>
      <c r="BF101" s="1631"/>
      <c r="BG101" s="1631"/>
      <c r="BH101" s="1631"/>
      <c r="BI101" s="1631"/>
      <c r="BJ101" s="1632"/>
      <c r="BK101" s="1633">
        <f>IF(BC101="","",COUNT($BD$95:$BJ$95)-BL101)</f>
        <v>0</v>
      </c>
      <c r="BL101" s="1634">
        <f>IF(BC101="","",BQ101+BR101)</f>
        <v>0</v>
      </c>
      <c r="BM101" s="1635">
        <f t="shared" si="189"/>
        <v>0</v>
      </c>
      <c r="BN101" s="1636" t="str">
        <f>IF(BK101&lt;7,"対象外",IF(BC101="","",IFERROR(ROUND(BM101/BK101,3),"")))</f>
        <v>対象外</v>
      </c>
      <c r="BO101" s="3724"/>
      <c r="BP101" s="1637"/>
      <c r="BQ101" s="1616">
        <f t="shared" si="146"/>
        <v>0</v>
      </c>
      <c r="BR101" s="1616">
        <f t="shared" si="147"/>
        <v>0</v>
      </c>
      <c r="BU101" s="1629" t="s">
        <v>2313</v>
      </c>
      <c r="BV101" s="1630"/>
      <c r="BW101" s="1631"/>
      <c r="BX101" s="1631"/>
      <c r="BY101" s="1631"/>
      <c r="BZ101" s="1631"/>
      <c r="CA101" s="1631"/>
      <c r="CB101" s="1632"/>
      <c r="CC101" s="1633">
        <f>IF(BU101="","",COUNT($BV$95:$CB$95)-CD101)</f>
        <v>0</v>
      </c>
      <c r="CD101" s="1634">
        <f>IF(BU101="","",CI101+CJ101)</f>
        <v>0</v>
      </c>
      <c r="CE101" s="1635">
        <f t="shared" si="190"/>
        <v>0</v>
      </c>
      <c r="CF101" s="1636" t="str">
        <f>IF(CC101&lt;7,"対象外",IF(BU101="","",IFERROR(ROUND(CE101/CC101,3),"")))</f>
        <v>対象外</v>
      </c>
      <c r="CG101" s="3724"/>
      <c r="CH101" s="1637"/>
      <c r="CI101" s="1616">
        <f t="shared" si="148"/>
        <v>0</v>
      </c>
      <c r="CJ101" s="1616">
        <f t="shared" si="149"/>
        <v>0</v>
      </c>
      <c r="CK101" s="1637"/>
      <c r="CL101" s="1629" t="s">
        <v>2313</v>
      </c>
      <c r="CM101" s="1630"/>
      <c r="CN101" s="1631"/>
      <c r="CO101" s="1631"/>
      <c r="CP101" s="1631"/>
      <c r="CQ101" s="1631"/>
      <c r="CR101" s="1631"/>
      <c r="CS101" s="1632"/>
      <c r="CT101" s="1633">
        <f>IF(CL101="","",COUNT($CM$95:$CS$95)-CU101)</f>
        <v>0</v>
      </c>
      <c r="CU101" s="1634">
        <f>IF(CL101="","",CZ101+DA101)</f>
        <v>0</v>
      </c>
      <c r="CV101" s="1635">
        <f t="shared" si="191"/>
        <v>0</v>
      </c>
      <c r="CW101" s="1636" t="str">
        <f>IF(CT101&lt;7,"対象外",IF(CL101="","",IFERROR(ROUND(CV101/CT101,3),"")))</f>
        <v>対象外</v>
      </c>
      <c r="CX101" s="3724"/>
      <c r="CY101" s="1637"/>
      <c r="CZ101" s="1595">
        <f t="shared" si="150"/>
        <v>0</v>
      </c>
      <c r="DA101" s="1595">
        <f t="shared" si="151"/>
        <v>0</v>
      </c>
    </row>
    <row r="102" spans="1:105" ht="14.25" customHeight="1">
      <c r="A102" s="1590"/>
      <c r="B102" s="1590"/>
      <c r="C102" s="1639" t="s">
        <v>2314</v>
      </c>
      <c r="D102" s="1640"/>
      <c r="E102" s="1641"/>
      <c r="F102" s="1641"/>
      <c r="G102" s="1641"/>
      <c r="H102" s="1641"/>
      <c r="I102" s="1641"/>
      <c r="J102" s="1642"/>
      <c r="K102" s="1633">
        <f t="shared" si="183"/>
        <v>0</v>
      </c>
      <c r="L102" s="1643">
        <f t="shared" si="184"/>
        <v>0</v>
      </c>
      <c r="M102" s="1644">
        <f t="shared" si="185"/>
        <v>0</v>
      </c>
      <c r="N102" s="1636" t="str">
        <f t="shared" si="186"/>
        <v>対象外</v>
      </c>
      <c r="O102" s="3724"/>
      <c r="P102" s="1613"/>
      <c r="Q102" s="1613">
        <f t="shared" si="139"/>
        <v>0</v>
      </c>
      <c r="R102" s="1613">
        <f t="shared" si="140"/>
        <v>0</v>
      </c>
      <c r="S102" s="1590"/>
      <c r="T102" s="1639" t="s">
        <v>2314</v>
      </c>
      <c r="U102" s="1640"/>
      <c r="V102" s="1641"/>
      <c r="W102" s="1641"/>
      <c r="X102" s="1641"/>
      <c r="Y102" s="1641"/>
      <c r="Z102" s="1641"/>
      <c r="AA102" s="1642"/>
      <c r="AB102" s="1640">
        <f>IF(T102="","",COUNT($U$95:$AA$95)-AC102)</f>
        <v>0</v>
      </c>
      <c r="AC102" s="1643">
        <f>IF(T102="","",AH102+AI102)</f>
        <v>0</v>
      </c>
      <c r="AD102" s="1644">
        <f t="shared" si="187"/>
        <v>0</v>
      </c>
      <c r="AE102" s="1645" t="str">
        <f>IF(AB102&lt;1,"対象外",IF(T102="","",IFERROR(ROUND(AD102/AB102,3),"")))</f>
        <v>対象外</v>
      </c>
      <c r="AF102" s="3724"/>
      <c r="AG102" s="1624"/>
      <c r="AH102" s="1638">
        <f t="shared" si="142"/>
        <v>0</v>
      </c>
      <c r="AI102" s="1638">
        <f t="shared" si="143"/>
        <v>0</v>
      </c>
      <c r="AL102" s="1639" t="s">
        <v>2314</v>
      </c>
      <c r="AM102" s="1640"/>
      <c r="AN102" s="1641"/>
      <c r="AO102" s="1641"/>
      <c r="AP102" s="1641"/>
      <c r="AQ102" s="1641"/>
      <c r="AR102" s="1641"/>
      <c r="AS102" s="1642"/>
      <c r="AT102" s="1640">
        <f>IF(AL102="","",COUNT($AM$95:$AS$95)-AU102)</f>
        <v>0</v>
      </c>
      <c r="AU102" s="1643">
        <f>IF(AL102="","",AZ102+BA102)</f>
        <v>0</v>
      </c>
      <c r="AV102" s="1644">
        <f t="shared" si="188"/>
        <v>0</v>
      </c>
      <c r="AW102" s="1645" t="str">
        <f>IF(AT102&lt;7,"対象外",IF(AL102="","",IFERROR(ROUND(AV102/AT102,3),"")))</f>
        <v>対象外</v>
      </c>
      <c r="AX102" s="3724"/>
      <c r="AY102" s="1624"/>
      <c r="AZ102" s="1616">
        <f t="shared" si="144"/>
        <v>0</v>
      </c>
      <c r="BA102" s="1616">
        <f t="shared" si="145"/>
        <v>0</v>
      </c>
      <c r="BC102" s="1639" t="s">
        <v>2314</v>
      </c>
      <c r="BD102" s="1640"/>
      <c r="BE102" s="1641"/>
      <c r="BF102" s="1641"/>
      <c r="BG102" s="1641"/>
      <c r="BH102" s="1641"/>
      <c r="BI102" s="1641"/>
      <c r="BJ102" s="1642"/>
      <c r="BK102" s="1640">
        <f>IF(BC102="","",COUNT($BD$95:$BJ$95)-BL102)</f>
        <v>0</v>
      </c>
      <c r="BL102" s="1643">
        <f>IF(BC102="","",BQ102+BR102)</f>
        <v>0</v>
      </c>
      <c r="BM102" s="1644">
        <f t="shared" si="189"/>
        <v>0</v>
      </c>
      <c r="BN102" s="1645" t="str">
        <f>IF(BK102&lt;7,"対象外",IF(BC102="","",IFERROR(ROUND(BM102/BK102,3),"")))</f>
        <v>対象外</v>
      </c>
      <c r="BO102" s="3724"/>
      <c r="BP102" s="1624"/>
      <c r="BQ102" s="1616">
        <f t="shared" si="146"/>
        <v>0</v>
      </c>
      <c r="BR102" s="1616">
        <f t="shared" si="147"/>
        <v>0</v>
      </c>
      <c r="BU102" s="1639" t="s">
        <v>2314</v>
      </c>
      <c r="BV102" s="1640"/>
      <c r="BW102" s="1641"/>
      <c r="BX102" s="1641"/>
      <c r="BY102" s="1641"/>
      <c r="BZ102" s="1641"/>
      <c r="CA102" s="1641"/>
      <c r="CB102" s="1642"/>
      <c r="CC102" s="1640">
        <f>IF(BU102="","",COUNT($BV$95:$CB$95)-CD102)</f>
        <v>0</v>
      </c>
      <c r="CD102" s="1643">
        <f>IF(BU102="","",CI102+CJ102)</f>
        <v>0</v>
      </c>
      <c r="CE102" s="1644">
        <f>IF(BU102="","",COUNTIF(BV102:CB102,"休"))</f>
        <v>0</v>
      </c>
      <c r="CF102" s="1645" t="str">
        <f>IF(CC102&lt;7,"対象外",IF(BU102="","",IFERROR(ROUND(CE102/CC102,3),"")))</f>
        <v>対象外</v>
      </c>
      <c r="CG102" s="3724"/>
      <c r="CH102" s="1624"/>
      <c r="CI102" s="1616">
        <f t="shared" si="148"/>
        <v>0</v>
      </c>
      <c r="CJ102" s="1616">
        <f t="shared" si="149"/>
        <v>0</v>
      </c>
      <c r="CK102" s="1624"/>
      <c r="CL102" s="1639" t="s">
        <v>2314</v>
      </c>
      <c r="CM102" s="1640"/>
      <c r="CN102" s="1641"/>
      <c r="CO102" s="1641"/>
      <c r="CP102" s="1641"/>
      <c r="CQ102" s="1641"/>
      <c r="CR102" s="1641"/>
      <c r="CS102" s="1642"/>
      <c r="CT102" s="1640">
        <f>IF(CL102="","",COUNT($CM$95:$CS$95)-CU102)</f>
        <v>0</v>
      </c>
      <c r="CU102" s="1643">
        <f>IF(CL102="","",CZ102+DA102)</f>
        <v>0</v>
      </c>
      <c r="CV102" s="1644">
        <f t="shared" si="191"/>
        <v>0</v>
      </c>
      <c r="CW102" s="1645" t="str">
        <f>IF(CT102&lt;7,"対象外",IF(CL102="","",IFERROR(ROUND(CV102/CT102,3),"")))</f>
        <v>対象外</v>
      </c>
      <c r="CX102" s="3724"/>
      <c r="CY102" s="1624"/>
      <c r="CZ102" s="1595">
        <f t="shared" si="150"/>
        <v>0</v>
      </c>
      <c r="DA102" s="1595">
        <f t="shared" si="151"/>
        <v>0</v>
      </c>
    </row>
    <row r="103" spans="1:105" ht="14.25" customHeight="1">
      <c r="A103" s="1590"/>
      <c r="B103" s="1590"/>
      <c r="C103" s="3709" t="s">
        <v>833</v>
      </c>
      <c r="D103" s="3711"/>
      <c r="E103" s="3713"/>
      <c r="F103" s="3713"/>
      <c r="G103" s="3713"/>
      <c r="H103" s="3713"/>
      <c r="I103" s="3713"/>
      <c r="J103" s="3715"/>
      <c r="K103" s="3717"/>
      <c r="L103" s="3718"/>
      <c r="M103" s="3718"/>
      <c r="N103" s="3719"/>
      <c r="O103" s="3724"/>
      <c r="P103" s="1613"/>
      <c r="Q103" s="1613">
        <f t="shared" si="139"/>
        <v>0</v>
      </c>
      <c r="R103" s="1613">
        <f t="shared" si="140"/>
        <v>0</v>
      </c>
      <c r="S103" s="1590"/>
      <c r="T103" s="3709" t="s">
        <v>833</v>
      </c>
      <c r="U103" s="3711"/>
      <c r="V103" s="3713"/>
      <c r="W103" s="3713"/>
      <c r="X103" s="3713"/>
      <c r="Y103" s="3713"/>
      <c r="Z103" s="3713"/>
      <c r="AA103" s="3715"/>
      <c r="AB103" s="3717"/>
      <c r="AC103" s="3718"/>
      <c r="AD103" s="3718"/>
      <c r="AE103" s="3719"/>
      <c r="AF103" s="3724"/>
      <c r="AG103" s="1624"/>
      <c r="AH103" s="1638">
        <f t="shared" si="142"/>
        <v>0</v>
      </c>
      <c r="AI103" s="1638">
        <f t="shared" si="143"/>
        <v>0</v>
      </c>
      <c r="AL103" s="3709" t="s">
        <v>833</v>
      </c>
      <c r="AM103" s="3711"/>
      <c r="AN103" s="3713"/>
      <c r="AO103" s="3713"/>
      <c r="AP103" s="3713"/>
      <c r="AQ103" s="3713"/>
      <c r="AR103" s="3713"/>
      <c r="AS103" s="3715"/>
      <c r="AT103" s="3717"/>
      <c r="AU103" s="3718"/>
      <c r="AV103" s="3718"/>
      <c r="AW103" s="3719"/>
      <c r="AX103" s="3724"/>
      <c r="AY103" s="1624"/>
      <c r="AZ103" s="1616">
        <f t="shared" si="144"/>
        <v>0</v>
      </c>
      <c r="BA103" s="1616">
        <f t="shared" si="145"/>
        <v>0</v>
      </c>
      <c r="BC103" s="3709" t="s">
        <v>833</v>
      </c>
      <c r="BD103" s="3711"/>
      <c r="BE103" s="3713"/>
      <c r="BF103" s="3713"/>
      <c r="BG103" s="3713"/>
      <c r="BH103" s="3713"/>
      <c r="BI103" s="3713"/>
      <c r="BJ103" s="3715"/>
      <c r="BK103" s="3717"/>
      <c r="BL103" s="3718"/>
      <c r="BM103" s="3718"/>
      <c r="BN103" s="3719"/>
      <c r="BO103" s="3724"/>
      <c r="BP103" s="1624"/>
      <c r="BQ103" s="1616">
        <f t="shared" si="146"/>
        <v>0</v>
      </c>
      <c r="BR103" s="1616">
        <f t="shared" si="147"/>
        <v>0</v>
      </c>
      <c r="BU103" s="3709" t="s">
        <v>833</v>
      </c>
      <c r="BV103" s="3711"/>
      <c r="BW103" s="3713"/>
      <c r="BX103" s="3713"/>
      <c r="BY103" s="3713"/>
      <c r="BZ103" s="3713"/>
      <c r="CA103" s="3713"/>
      <c r="CB103" s="3715"/>
      <c r="CC103" s="3717"/>
      <c r="CD103" s="3718"/>
      <c r="CE103" s="3718"/>
      <c r="CF103" s="3719"/>
      <c r="CG103" s="3724"/>
      <c r="CH103" s="1624"/>
      <c r="CI103" s="1616">
        <f t="shared" si="148"/>
        <v>0</v>
      </c>
      <c r="CJ103" s="1616">
        <f t="shared" si="149"/>
        <v>0</v>
      </c>
      <c r="CK103" s="1624"/>
      <c r="CL103" s="3709" t="s">
        <v>833</v>
      </c>
      <c r="CM103" s="3711"/>
      <c r="CN103" s="3713"/>
      <c r="CO103" s="3713"/>
      <c r="CP103" s="3713"/>
      <c r="CQ103" s="3713"/>
      <c r="CR103" s="3713"/>
      <c r="CS103" s="3715"/>
      <c r="CT103" s="3717"/>
      <c r="CU103" s="3718"/>
      <c r="CV103" s="3718"/>
      <c r="CW103" s="3719"/>
      <c r="CX103" s="3724"/>
      <c r="CY103" s="1624"/>
      <c r="CZ103" s="1595">
        <f t="shared" si="150"/>
        <v>0</v>
      </c>
      <c r="DA103" s="1595">
        <f t="shared" si="151"/>
        <v>0</v>
      </c>
    </row>
    <row r="104" spans="1:105" ht="14.25" customHeight="1">
      <c r="A104" s="1590"/>
      <c r="B104" s="1590"/>
      <c r="C104" s="3710"/>
      <c r="D104" s="3712"/>
      <c r="E104" s="3714"/>
      <c r="F104" s="3714"/>
      <c r="G104" s="3714"/>
      <c r="H104" s="3714"/>
      <c r="I104" s="3714"/>
      <c r="J104" s="3716"/>
      <c r="K104" s="3720"/>
      <c r="L104" s="3721"/>
      <c r="M104" s="3721"/>
      <c r="N104" s="3722"/>
      <c r="O104" s="3724"/>
      <c r="P104" s="1613"/>
      <c r="Q104" s="1613" t="str">
        <f t="shared" si="139"/>
        <v/>
      </c>
      <c r="R104" s="1613" t="str">
        <f t="shared" si="140"/>
        <v/>
      </c>
      <c r="S104" s="1590"/>
      <c r="T104" s="3710"/>
      <c r="U104" s="3712"/>
      <c r="V104" s="3714"/>
      <c r="W104" s="3714"/>
      <c r="X104" s="3714"/>
      <c r="Y104" s="3714"/>
      <c r="Z104" s="3714"/>
      <c r="AA104" s="3716"/>
      <c r="AB104" s="3720"/>
      <c r="AC104" s="3721"/>
      <c r="AD104" s="3721"/>
      <c r="AE104" s="3722"/>
      <c r="AF104" s="3724"/>
      <c r="AG104" s="1624"/>
      <c r="AH104" s="1638" t="str">
        <f t="shared" si="142"/>
        <v/>
      </c>
      <c r="AI104" s="1638" t="str">
        <f t="shared" si="143"/>
        <v/>
      </c>
      <c r="AL104" s="3710"/>
      <c r="AM104" s="3712"/>
      <c r="AN104" s="3714"/>
      <c r="AO104" s="3714"/>
      <c r="AP104" s="3714"/>
      <c r="AQ104" s="3714"/>
      <c r="AR104" s="3714"/>
      <c r="AS104" s="3716"/>
      <c r="AT104" s="3720"/>
      <c r="AU104" s="3721"/>
      <c r="AV104" s="3721"/>
      <c r="AW104" s="3722"/>
      <c r="AX104" s="3724"/>
      <c r="AY104" s="1624"/>
      <c r="AZ104" s="1616" t="str">
        <f t="shared" si="144"/>
        <v/>
      </c>
      <c r="BA104" s="1616" t="str">
        <f t="shared" si="145"/>
        <v/>
      </c>
      <c r="BC104" s="3710"/>
      <c r="BD104" s="3712"/>
      <c r="BE104" s="3714"/>
      <c r="BF104" s="3714"/>
      <c r="BG104" s="3714"/>
      <c r="BH104" s="3714"/>
      <c r="BI104" s="3714"/>
      <c r="BJ104" s="3716"/>
      <c r="BK104" s="3720"/>
      <c r="BL104" s="3721"/>
      <c r="BM104" s="3721"/>
      <c r="BN104" s="3722"/>
      <c r="BO104" s="3724"/>
      <c r="BP104" s="1624"/>
      <c r="BQ104" s="1616" t="str">
        <f t="shared" si="146"/>
        <v/>
      </c>
      <c r="BR104" s="1616" t="str">
        <f t="shared" si="147"/>
        <v/>
      </c>
      <c r="BU104" s="3710"/>
      <c r="BV104" s="3712"/>
      <c r="BW104" s="3714"/>
      <c r="BX104" s="3714"/>
      <c r="BY104" s="3714"/>
      <c r="BZ104" s="3714"/>
      <c r="CA104" s="3714"/>
      <c r="CB104" s="3716"/>
      <c r="CC104" s="3720"/>
      <c r="CD104" s="3721"/>
      <c r="CE104" s="3721"/>
      <c r="CF104" s="3722"/>
      <c r="CG104" s="3724"/>
      <c r="CH104" s="1624"/>
      <c r="CI104" s="1616" t="str">
        <f t="shared" si="148"/>
        <v/>
      </c>
      <c r="CJ104" s="1616" t="str">
        <f t="shared" si="149"/>
        <v/>
      </c>
      <c r="CK104" s="1624"/>
      <c r="CL104" s="3710"/>
      <c r="CM104" s="3712"/>
      <c r="CN104" s="3714"/>
      <c r="CO104" s="3714"/>
      <c r="CP104" s="3714"/>
      <c r="CQ104" s="3714"/>
      <c r="CR104" s="3714"/>
      <c r="CS104" s="3716"/>
      <c r="CT104" s="3720"/>
      <c r="CU104" s="3721"/>
      <c r="CV104" s="3721"/>
      <c r="CW104" s="3722"/>
      <c r="CX104" s="3724"/>
      <c r="CY104" s="1624"/>
      <c r="CZ104" s="1595" t="str">
        <f t="shared" si="150"/>
        <v/>
      </c>
      <c r="DA104" s="1595" t="str">
        <f t="shared" si="151"/>
        <v/>
      </c>
    </row>
    <row r="105" spans="1:105" ht="14.25" customHeight="1">
      <c r="A105" s="1590"/>
      <c r="B105" s="1590"/>
      <c r="C105" s="1646" t="s">
        <v>2311</v>
      </c>
      <c r="D105" s="1633"/>
      <c r="E105" s="1647"/>
      <c r="F105" s="1647"/>
      <c r="G105" s="1647"/>
      <c r="H105" s="1647"/>
      <c r="I105" s="1647"/>
      <c r="J105" s="1648"/>
      <c r="K105" s="1661">
        <f>IF(C105="","",COUNT($D$95:$J$95)-L105)</f>
        <v>0</v>
      </c>
      <c r="L105" s="1650">
        <f t="shared" ref="L105:L107" si="192">IF(C105="","",Q105+R105)</f>
        <v>0</v>
      </c>
      <c r="M105" s="1650">
        <f t="shared" ref="M105:M107" si="193">IF(C105="","",COUNTIF(D105:J105,"休"))</f>
        <v>0</v>
      </c>
      <c r="N105" s="1662" t="str">
        <f>IF(K105&lt;1,"対象外",IF(C105="","",IFERROR(ROUND(M105/K105,3),"")))</f>
        <v>対象外</v>
      </c>
      <c r="O105" s="3724"/>
      <c r="P105" s="1613"/>
      <c r="Q105" s="1613">
        <f t="shared" si="139"/>
        <v>0</v>
      </c>
      <c r="R105" s="1613">
        <f t="shared" si="140"/>
        <v>0</v>
      </c>
      <c r="S105" s="1590"/>
      <c r="T105" s="1646" t="s">
        <v>2311</v>
      </c>
      <c r="U105" s="1633"/>
      <c r="V105" s="1647"/>
      <c r="W105" s="1647"/>
      <c r="X105" s="1647"/>
      <c r="Y105" s="1647"/>
      <c r="Z105" s="1647"/>
      <c r="AA105" s="1648"/>
      <c r="AB105" s="1649">
        <f>IF(T105="","",COUNT($U$95:$AA$95)-AC105)</f>
        <v>0</v>
      </c>
      <c r="AC105" s="1650">
        <f>IF(T105="","",AH105+AI105)</f>
        <v>0</v>
      </c>
      <c r="AD105" s="1650">
        <f t="shared" ref="AD105:AD107" si="194">IF(T105="","",COUNTIF(U105:AA105,"休"))</f>
        <v>0</v>
      </c>
      <c r="AE105" s="1651" t="str">
        <f>IF(AB105&lt;1,"対象外",IF(T105="","",IFERROR(ROUND(AD105/AB105,3),"")))</f>
        <v>対象外</v>
      </c>
      <c r="AF105" s="3724"/>
      <c r="AG105" s="1652"/>
      <c r="AH105" s="1638">
        <f t="shared" si="142"/>
        <v>0</v>
      </c>
      <c r="AI105" s="1638">
        <f t="shared" si="143"/>
        <v>0</v>
      </c>
      <c r="AL105" s="1646" t="s">
        <v>2311</v>
      </c>
      <c r="AM105" s="1633"/>
      <c r="AN105" s="1647"/>
      <c r="AO105" s="1647"/>
      <c r="AP105" s="1647"/>
      <c r="AQ105" s="1647"/>
      <c r="AR105" s="1647"/>
      <c r="AS105" s="1648"/>
      <c r="AT105" s="1649">
        <f>IF(AL105="","",COUNT($AM$95:$AS$95)-AU105)</f>
        <v>0</v>
      </c>
      <c r="AU105" s="1650">
        <f>IF(AL105="","",AZ105+BA105)</f>
        <v>0</v>
      </c>
      <c r="AV105" s="1650">
        <f t="shared" ref="AV105:AV107" si="195">IF(AL105="","",COUNTIF(AM105:AS105,"休"))</f>
        <v>0</v>
      </c>
      <c r="AW105" s="1651" t="str">
        <f>IF(AT105&lt;7,"対象外",IF(AL105="","",IFERROR(ROUND(AV105/AT105,3),"")))</f>
        <v>対象外</v>
      </c>
      <c r="AX105" s="3724"/>
      <c r="AY105" s="1652"/>
      <c r="AZ105" s="1616">
        <f t="shared" si="144"/>
        <v>0</v>
      </c>
      <c r="BA105" s="1616">
        <f t="shared" si="145"/>
        <v>0</v>
      </c>
      <c r="BC105" s="1646" t="s">
        <v>2311</v>
      </c>
      <c r="BD105" s="1633"/>
      <c r="BE105" s="1647"/>
      <c r="BF105" s="1647"/>
      <c r="BG105" s="1647"/>
      <c r="BH105" s="1647"/>
      <c r="BI105" s="1647"/>
      <c r="BJ105" s="1648"/>
      <c r="BK105" s="1649">
        <f>IF(BC105="","",COUNT($BD$95:$BJ$95)-BL105)</f>
        <v>0</v>
      </c>
      <c r="BL105" s="1650">
        <f>IF(BC105="","",BQ105+BR105)</f>
        <v>0</v>
      </c>
      <c r="BM105" s="1650">
        <f t="shared" ref="BM105:BM107" si="196">IF(BC105="","",COUNTIF(BD105:BJ105,"休"))</f>
        <v>0</v>
      </c>
      <c r="BN105" s="1651" t="str">
        <f>IF(BK105&lt;7,"対象外",IF(BC105="","",IFERROR(ROUND(BM105/BK105,3),"")))</f>
        <v>対象外</v>
      </c>
      <c r="BO105" s="3724"/>
      <c r="BP105" s="1652"/>
      <c r="BQ105" s="1616">
        <f t="shared" si="146"/>
        <v>0</v>
      </c>
      <c r="BR105" s="1616">
        <f t="shared" si="147"/>
        <v>0</v>
      </c>
      <c r="BU105" s="1646" t="s">
        <v>2311</v>
      </c>
      <c r="BV105" s="1633"/>
      <c r="BW105" s="1647"/>
      <c r="BX105" s="1647"/>
      <c r="BY105" s="1647"/>
      <c r="BZ105" s="1647"/>
      <c r="CA105" s="1647"/>
      <c r="CB105" s="1648"/>
      <c r="CC105" s="1649">
        <f>IF(BU105="","",COUNT($BV$95:$CB$95)-CD105)</f>
        <v>0</v>
      </c>
      <c r="CD105" s="1650">
        <f>IF(BU105="","",CI105+CJ105)</f>
        <v>0</v>
      </c>
      <c r="CE105" s="1650">
        <f t="shared" ref="CE105:CE107" si="197">IF(BU105="","",COUNTIF(BV105:CB105,"休"))</f>
        <v>0</v>
      </c>
      <c r="CF105" s="1651" t="str">
        <f>IF(CC105&lt;7,"対象外",IF(BU105="","",IFERROR(ROUND(CE105/CC105,3),"")))</f>
        <v>対象外</v>
      </c>
      <c r="CG105" s="3724"/>
      <c r="CH105" s="1652"/>
      <c r="CI105" s="1616">
        <f t="shared" si="148"/>
        <v>0</v>
      </c>
      <c r="CJ105" s="1616">
        <f t="shared" si="149"/>
        <v>0</v>
      </c>
      <c r="CK105" s="1624"/>
      <c r="CL105" s="1646" t="s">
        <v>2311</v>
      </c>
      <c r="CM105" s="1633"/>
      <c r="CN105" s="1647"/>
      <c r="CO105" s="1647"/>
      <c r="CP105" s="1647"/>
      <c r="CQ105" s="1647"/>
      <c r="CR105" s="1647"/>
      <c r="CS105" s="1648"/>
      <c r="CT105" s="1649">
        <f>IF(CL105="","",COUNT($CM$95:$CS$95)-CU105)</f>
        <v>0</v>
      </c>
      <c r="CU105" s="1650">
        <f>IF(CL105="","",CZ105+DA105)</f>
        <v>0</v>
      </c>
      <c r="CV105" s="1650">
        <f t="shared" ref="CV105:CV107" si="198">IF(CL105="","",COUNTIF(CM105:CS105,"休"))</f>
        <v>0</v>
      </c>
      <c r="CW105" s="1651" t="str">
        <f>IF(CT105&lt;7,"対象外",IF(CL105="","",IFERROR(ROUND(CV105/CT105,3),"")))</f>
        <v>対象外</v>
      </c>
      <c r="CX105" s="3724"/>
      <c r="CY105" s="1652"/>
      <c r="CZ105" s="1595">
        <f t="shared" si="150"/>
        <v>0</v>
      </c>
      <c r="DA105" s="1595">
        <f t="shared" si="151"/>
        <v>0</v>
      </c>
    </row>
    <row r="106" spans="1:105" ht="14.25" customHeight="1">
      <c r="A106" s="1590"/>
      <c r="B106" s="1590"/>
      <c r="C106" s="1629" t="s">
        <v>2312</v>
      </c>
      <c r="D106" s="1630"/>
      <c r="E106" s="1631"/>
      <c r="F106" s="1631"/>
      <c r="G106" s="1631"/>
      <c r="H106" s="1631"/>
      <c r="I106" s="1631"/>
      <c r="J106" s="1632"/>
      <c r="K106" s="1630">
        <f t="shared" ref="K106:K107" si="199">IF(C106="","",COUNT($D$95:$J$95)-L106)</f>
        <v>0</v>
      </c>
      <c r="L106" s="1655">
        <f>IF(C106="","",Q106+R106)</f>
        <v>0</v>
      </c>
      <c r="M106" s="1655">
        <f t="shared" si="193"/>
        <v>0</v>
      </c>
      <c r="N106" s="1656" t="str">
        <f t="shared" ref="N106:N107" si="200">IF(K106&lt;1,"対象外",IF(C106="","",IFERROR(ROUND(M106/K106,3),"")))</f>
        <v>対象外</v>
      </c>
      <c r="O106" s="3724"/>
      <c r="P106" s="1613"/>
      <c r="Q106" s="1613">
        <f t="shared" si="139"/>
        <v>0</v>
      </c>
      <c r="R106" s="1613">
        <f t="shared" si="140"/>
        <v>0</v>
      </c>
      <c r="S106" s="1590"/>
      <c r="T106" s="1629" t="s">
        <v>2312</v>
      </c>
      <c r="U106" s="1630"/>
      <c r="V106" s="1631"/>
      <c r="W106" s="1631"/>
      <c r="X106" s="1631"/>
      <c r="Y106" s="1631"/>
      <c r="Z106" s="1631"/>
      <c r="AA106" s="1632"/>
      <c r="AB106" s="1630">
        <f>IF(T106="","",COUNT($U$95:$AA$95)-AC106)</f>
        <v>0</v>
      </c>
      <c r="AC106" s="1655">
        <f>IF(T106="","",AH106+AI106)</f>
        <v>0</v>
      </c>
      <c r="AD106" s="1655">
        <f t="shared" si="194"/>
        <v>0</v>
      </c>
      <c r="AE106" s="1656" t="str">
        <f>IF(AB106&lt;1,"対象外",IF(T106="","",IFERROR(ROUND(AD106/AB106,3),"")))</f>
        <v>対象外</v>
      </c>
      <c r="AF106" s="3724"/>
      <c r="AG106" s="1652"/>
      <c r="AH106" s="1638">
        <f t="shared" si="142"/>
        <v>0</v>
      </c>
      <c r="AI106" s="1638">
        <f t="shared" si="143"/>
        <v>0</v>
      </c>
      <c r="AL106" s="1629" t="s">
        <v>2312</v>
      </c>
      <c r="AM106" s="1630"/>
      <c r="AN106" s="1631"/>
      <c r="AO106" s="1631"/>
      <c r="AP106" s="1631"/>
      <c r="AQ106" s="1631"/>
      <c r="AR106" s="1631"/>
      <c r="AS106" s="1632"/>
      <c r="AT106" s="1630">
        <f>IF(AL106="","",COUNT($AM$95:$AS$95)-AU106)</f>
        <v>0</v>
      </c>
      <c r="AU106" s="1655">
        <f>IF(AL106="","",AZ106+BA106)</f>
        <v>0</v>
      </c>
      <c r="AV106" s="1655">
        <f t="shared" si="195"/>
        <v>0</v>
      </c>
      <c r="AW106" s="1656" t="str">
        <f>IF(AT106&lt;7,"対象外",IF(AL106="","",IFERROR(ROUND(AV106/AT106,3),"")))</f>
        <v>対象外</v>
      </c>
      <c r="AX106" s="3724"/>
      <c r="AY106" s="1652"/>
      <c r="AZ106" s="1616">
        <f t="shared" si="144"/>
        <v>0</v>
      </c>
      <c r="BA106" s="1616">
        <f t="shared" si="145"/>
        <v>0</v>
      </c>
      <c r="BC106" s="1629" t="s">
        <v>2312</v>
      </c>
      <c r="BD106" s="1630"/>
      <c r="BE106" s="1631"/>
      <c r="BF106" s="1631"/>
      <c r="BG106" s="1631"/>
      <c r="BH106" s="1631"/>
      <c r="BI106" s="1631"/>
      <c r="BJ106" s="1632"/>
      <c r="BK106" s="1630">
        <f>IF(BC106="","",COUNT($BD$95:$BJ$95)-BL106)</f>
        <v>0</v>
      </c>
      <c r="BL106" s="1655">
        <f>IF(BC106="","",BQ106+BR106)</f>
        <v>0</v>
      </c>
      <c r="BM106" s="1655">
        <f t="shared" si="196"/>
        <v>0</v>
      </c>
      <c r="BN106" s="1656" t="str">
        <f>IF(BK106&lt;7,"対象外",IF(BC106="","",IFERROR(ROUND(BM106/BK106,3),"")))</f>
        <v>対象外</v>
      </c>
      <c r="BO106" s="3724"/>
      <c r="BP106" s="1652"/>
      <c r="BQ106" s="1616">
        <f t="shared" si="146"/>
        <v>0</v>
      </c>
      <c r="BR106" s="1616">
        <f t="shared" si="147"/>
        <v>0</v>
      </c>
      <c r="BU106" s="1629" t="s">
        <v>2312</v>
      </c>
      <c r="BV106" s="1630"/>
      <c r="BW106" s="1631"/>
      <c r="BX106" s="1631"/>
      <c r="BY106" s="1631"/>
      <c r="BZ106" s="1631"/>
      <c r="CA106" s="1631"/>
      <c r="CB106" s="1632"/>
      <c r="CC106" s="1630">
        <f>IF(BU106="","",COUNT($BV$95:$CB$95)-CD106)</f>
        <v>0</v>
      </c>
      <c r="CD106" s="1655">
        <f>IF(BU106="","",CI106+CJ106)</f>
        <v>0</v>
      </c>
      <c r="CE106" s="1655">
        <f t="shared" si="197"/>
        <v>0</v>
      </c>
      <c r="CF106" s="1656" t="str">
        <f>IF(CC106&lt;7,"対象外",IF(BU106="","",IFERROR(ROUND(CE106/CC106,3),"")))</f>
        <v>対象外</v>
      </c>
      <c r="CG106" s="3724"/>
      <c r="CH106" s="1652"/>
      <c r="CI106" s="1616">
        <f t="shared" si="148"/>
        <v>0</v>
      </c>
      <c r="CJ106" s="1616">
        <f t="shared" si="149"/>
        <v>0</v>
      </c>
      <c r="CK106" s="1624"/>
      <c r="CL106" s="1629" t="s">
        <v>2312</v>
      </c>
      <c r="CM106" s="1630"/>
      <c r="CN106" s="1631"/>
      <c r="CO106" s="1631"/>
      <c r="CP106" s="1631"/>
      <c r="CQ106" s="1631"/>
      <c r="CR106" s="1631"/>
      <c r="CS106" s="1632"/>
      <c r="CT106" s="1630">
        <f>IF(CL106="","",COUNT($CM$95:$CS$95)-CU106)</f>
        <v>0</v>
      </c>
      <c r="CU106" s="1655">
        <f>IF(CL106="","",CZ106+DA106)</f>
        <v>0</v>
      </c>
      <c r="CV106" s="1655">
        <f t="shared" si="198"/>
        <v>0</v>
      </c>
      <c r="CW106" s="1656" t="str">
        <f>IF(CT106&lt;7,"対象外",IF(CL106="","",IFERROR(ROUND(CV106/CT106,3),"")))</f>
        <v>対象外</v>
      </c>
      <c r="CX106" s="3724"/>
      <c r="CY106" s="1652"/>
      <c r="CZ106" s="1595">
        <f t="shared" si="150"/>
        <v>0</v>
      </c>
      <c r="DA106" s="1595">
        <f t="shared" si="151"/>
        <v>0</v>
      </c>
    </row>
    <row r="107" spans="1:105" ht="14.25" customHeight="1">
      <c r="A107" s="1590"/>
      <c r="B107" s="1590"/>
      <c r="C107" s="1629" t="s">
        <v>2313</v>
      </c>
      <c r="D107" s="1630"/>
      <c r="E107" s="1631"/>
      <c r="F107" s="1631"/>
      <c r="G107" s="1631"/>
      <c r="H107" s="1631"/>
      <c r="I107" s="1631"/>
      <c r="J107" s="1632"/>
      <c r="K107" s="1633">
        <f t="shared" si="199"/>
        <v>0</v>
      </c>
      <c r="L107" s="1655">
        <f t="shared" si="192"/>
        <v>0</v>
      </c>
      <c r="M107" s="1655">
        <f t="shared" si="193"/>
        <v>0</v>
      </c>
      <c r="N107" s="1636" t="str">
        <f t="shared" si="200"/>
        <v>対象外</v>
      </c>
      <c r="O107" s="3724"/>
      <c r="P107" s="1613"/>
      <c r="Q107" s="1613">
        <f t="shared" si="139"/>
        <v>0</v>
      </c>
      <c r="R107" s="1613">
        <f t="shared" si="140"/>
        <v>0</v>
      </c>
      <c r="S107" s="1590"/>
      <c r="T107" s="1629" t="s">
        <v>2313</v>
      </c>
      <c r="U107" s="1630"/>
      <c r="V107" s="1631"/>
      <c r="W107" s="1631"/>
      <c r="X107" s="1631"/>
      <c r="Y107" s="1631"/>
      <c r="Z107" s="1631"/>
      <c r="AA107" s="1632"/>
      <c r="AB107" s="1630">
        <f>IF(T107="","",COUNT($U$95:$AA$95)-AC107)</f>
        <v>0</v>
      </c>
      <c r="AC107" s="1655">
        <f>IF(T107="","",AH107+AI107)</f>
        <v>0</v>
      </c>
      <c r="AD107" s="1655">
        <f t="shared" si="194"/>
        <v>0</v>
      </c>
      <c r="AE107" s="1656" t="str">
        <f>IF(AB107&lt;1,"対象外",IF(T107="","",IFERROR(ROUND(AD107/AB107,3),"")))</f>
        <v>対象外</v>
      </c>
      <c r="AF107" s="3724"/>
      <c r="AG107" s="1652"/>
      <c r="AH107" s="1638">
        <f t="shared" si="142"/>
        <v>0</v>
      </c>
      <c r="AI107" s="1638">
        <f t="shared" si="143"/>
        <v>0</v>
      </c>
      <c r="AL107" s="1629" t="s">
        <v>2313</v>
      </c>
      <c r="AM107" s="1630"/>
      <c r="AN107" s="1631"/>
      <c r="AO107" s="1631"/>
      <c r="AP107" s="1631"/>
      <c r="AQ107" s="1631"/>
      <c r="AR107" s="1631"/>
      <c r="AS107" s="1632"/>
      <c r="AT107" s="1630">
        <f>IF(AL107="","",COUNT($AM$95:$AS$95)-AU107)</f>
        <v>0</v>
      </c>
      <c r="AU107" s="1655">
        <f>IF(AL107="","",AZ107+BA107)</f>
        <v>0</v>
      </c>
      <c r="AV107" s="1655">
        <f t="shared" si="195"/>
        <v>0</v>
      </c>
      <c r="AW107" s="1656" t="str">
        <f>IF(AT107&lt;7,"対象外",IF(AL107="","",IFERROR(ROUND(AV107/AT107,3),"")))</f>
        <v>対象外</v>
      </c>
      <c r="AX107" s="3724"/>
      <c r="AY107" s="1652"/>
      <c r="AZ107" s="1616">
        <f t="shared" si="144"/>
        <v>0</v>
      </c>
      <c r="BA107" s="1616">
        <f t="shared" si="145"/>
        <v>0</v>
      </c>
      <c r="BC107" s="1629" t="s">
        <v>2313</v>
      </c>
      <c r="BD107" s="1630"/>
      <c r="BE107" s="1631"/>
      <c r="BF107" s="1631"/>
      <c r="BG107" s="1631"/>
      <c r="BH107" s="1631"/>
      <c r="BI107" s="1631"/>
      <c r="BJ107" s="1632"/>
      <c r="BK107" s="1630">
        <f>IF(BC107="","",COUNT($BD$95:$BJ$95)-BL107)</f>
        <v>0</v>
      </c>
      <c r="BL107" s="1655">
        <f>IF(BC107="","",BQ107+BR107)</f>
        <v>0</v>
      </c>
      <c r="BM107" s="1655">
        <f t="shared" si="196"/>
        <v>0</v>
      </c>
      <c r="BN107" s="1656" t="str">
        <f>IF(BK107&lt;7,"対象外",IF(BC107="","",IFERROR(ROUND(BM107/BK107,3),"")))</f>
        <v>対象外</v>
      </c>
      <c r="BO107" s="3724"/>
      <c r="BP107" s="1652"/>
      <c r="BQ107" s="1616">
        <f t="shared" si="146"/>
        <v>0</v>
      </c>
      <c r="BR107" s="1616">
        <f t="shared" si="147"/>
        <v>0</v>
      </c>
      <c r="BU107" s="1629" t="s">
        <v>2313</v>
      </c>
      <c r="BV107" s="1630"/>
      <c r="BW107" s="1631"/>
      <c r="BX107" s="1631"/>
      <c r="BY107" s="1631"/>
      <c r="BZ107" s="1631"/>
      <c r="CA107" s="1631"/>
      <c r="CB107" s="1632"/>
      <c r="CC107" s="1630">
        <f>IF(BU107="","",COUNT($BV$95:$CB$95)-CD107)</f>
        <v>0</v>
      </c>
      <c r="CD107" s="1655">
        <f>IF(BU107="","",CI107+CJ107)</f>
        <v>0</v>
      </c>
      <c r="CE107" s="1655">
        <f t="shared" si="197"/>
        <v>0</v>
      </c>
      <c r="CF107" s="1656" t="str">
        <f>IF(CC107&lt;7,"対象外",IF(BU107="","",IFERROR(ROUND(CE107/CC107,3),"")))</f>
        <v>対象外</v>
      </c>
      <c r="CG107" s="3724"/>
      <c r="CH107" s="1652"/>
      <c r="CI107" s="1616">
        <f t="shared" si="148"/>
        <v>0</v>
      </c>
      <c r="CJ107" s="1616">
        <f t="shared" si="149"/>
        <v>0</v>
      </c>
      <c r="CK107" s="1624"/>
      <c r="CL107" s="1629" t="s">
        <v>2313</v>
      </c>
      <c r="CM107" s="1630"/>
      <c r="CN107" s="1631"/>
      <c r="CO107" s="1631"/>
      <c r="CP107" s="1631"/>
      <c r="CQ107" s="1631"/>
      <c r="CR107" s="1631"/>
      <c r="CS107" s="1632"/>
      <c r="CT107" s="1630">
        <f>IF(CL107="","",COUNT($CM$95:$CS$95)-CU107)</f>
        <v>0</v>
      </c>
      <c r="CU107" s="1655">
        <f>IF(CL107="","",CZ107+DA107)</f>
        <v>0</v>
      </c>
      <c r="CV107" s="1655">
        <f t="shared" si="198"/>
        <v>0</v>
      </c>
      <c r="CW107" s="1656" t="str">
        <f>IF(CT107&lt;7,"対象外",IF(CL107="","",IFERROR(ROUND(CV107/CT107,3),"")))</f>
        <v>対象外</v>
      </c>
      <c r="CX107" s="3724"/>
      <c r="CY107" s="1652"/>
      <c r="CZ107" s="1595">
        <f t="shared" si="150"/>
        <v>0</v>
      </c>
      <c r="DA107" s="1595">
        <f t="shared" si="151"/>
        <v>0</v>
      </c>
    </row>
    <row r="108" spans="1:105" ht="14.25" customHeight="1">
      <c r="A108" s="1590"/>
      <c r="B108" s="1590"/>
      <c r="C108" s="3709" t="s">
        <v>834</v>
      </c>
      <c r="D108" s="3711"/>
      <c r="E108" s="3713"/>
      <c r="F108" s="3713"/>
      <c r="G108" s="3713"/>
      <c r="H108" s="3713"/>
      <c r="I108" s="3713"/>
      <c r="J108" s="3715"/>
      <c r="K108" s="3717"/>
      <c r="L108" s="3718"/>
      <c r="M108" s="3718"/>
      <c r="N108" s="3719"/>
      <c r="O108" s="3724"/>
      <c r="P108" s="1613"/>
      <c r="Q108" s="1613">
        <f t="shared" si="139"/>
        <v>0</v>
      </c>
      <c r="R108" s="1613">
        <f t="shared" si="140"/>
        <v>0</v>
      </c>
      <c r="S108" s="1590"/>
      <c r="T108" s="3709" t="s">
        <v>834</v>
      </c>
      <c r="U108" s="3711"/>
      <c r="V108" s="3713"/>
      <c r="W108" s="3713"/>
      <c r="X108" s="3713"/>
      <c r="Y108" s="3713"/>
      <c r="Z108" s="3713"/>
      <c r="AA108" s="3715"/>
      <c r="AB108" s="3717"/>
      <c r="AC108" s="3718"/>
      <c r="AD108" s="3718"/>
      <c r="AE108" s="3719"/>
      <c r="AF108" s="3724"/>
      <c r="AG108" s="1624"/>
      <c r="AH108" s="1638">
        <f t="shared" si="142"/>
        <v>0</v>
      </c>
      <c r="AI108" s="1638">
        <f t="shared" si="143"/>
        <v>0</v>
      </c>
      <c r="AL108" s="3709" t="s">
        <v>834</v>
      </c>
      <c r="AM108" s="3711"/>
      <c r="AN108" s="3713"/>
      <c r="AO108" s="3713"/>
      <c r="AP108" s="3713"/>
      <c r="AQ108" s="3713"/>
      <c r="AR108" s="3713"/>
      <c r="AS108" s="3715"/>
      <c r="AT108" s="3717"/>
      <c r="AU108" s="3718"/>
      <c r="AV108" s="3718"/>
      <c r="AW108" s="3719"/>
      <c r="AX108" s="3724"/>
      <c r="AY108" s="1624"/>
      <c r="AZ108" s="1616">
        <f t="shared" si="144"/>
        <v>0</v>
      </c>
      <c r="BA108" s="1616">
        <f t="shared" si="145"/>
        <v>0</v>
      </c>
      <c r="BC108" s="3709" t="s">
        <v>834</v>
      </c>
      <c r="BD108" s="3711"/>
      <c r="BE108" s="3713"/>
      <c r="BF108" s="3713"/>
      <c r="BG108" s="3713"/>
      <c r="BH108" s="3713"/>
      <c r="BI108" s="3713"/>
      <c r="BJ108" s="3715"/>
      <c r="BK108" s="3717"/>
      <c r="BL108" s="3718"/>
      <c r="BM108" s="3718"/>
      <c r="BN108" s="3719"/>
      <c r="BO108" s="3724"/>
      <c r="BP108" s="1624"/>
      <c r="BQ108" s="1616">
        <f t="shared" si="146"/>
        <v>0</v>
      </c>
      <c r="BR108" s="1616">
        <f t="shared" si="147"/>
        <v>0</v>
      </c>
      <c r="BU108" s="3709" t="s">
        <v>834</v>
      </c>
      <c r="BV108" s="3711"/>
      <c r="BW108" s="3713"/>
      <c r="BX108" s="3713"/>
      <c r="BY108" s="3713"/>
      <c r="BZ108" s="3713"/>
      <c r="CA108" s="3713"/>
      <c r="CB108" s="3715"/>
      <c r="CC108" s="3717"/>
      <c r="CD108" s="3718"/>
      <c r="CE108" s="3718"/>
      <c r="CF108" s="3719"/>
      <c r="CG108" s="3724"/>
      <c r="CH108" s="1624"/>
      <c r="CI108" s="1616">
        <f t="shared" si="148"/>
        <v>0</v>
      </c>
      <c r="CJ108" s="1616">
        <f t="shared" si="149"/>
        <v>0</v>
      </c>
      <c r="CK108" s="1624"/>
      <c r="CL108" s="3709" t="s">
        <v>834</v>
      </c>
      <c r="CM108" s="3711"/>
      <c r="CN108" s="3713"/>
      <c r="CO108" s="3713"/>
      <c r="CP108" s="3713"/>
      <c r="CQ108" s="3713"/>
      <c r="CR108" s="3713"/>
      <c r="CS108" s="3715"/>
      <c r="CT108" s="3717"/>
      <c r="CU108" s="3718"/>
      <c r="CV108" s="3718"/>
      <c r="CW108" s="3719"/>
      <c r="CX108" s="3724"/>
      <c r="CY108" s="1624"/>
      <c r="CZ108" s="1595">
        <f t="shared" si="150"/>
        <v>0</v>
      </c>
      <c r="DA108" s="1595">
        <f t="shared" si="151"/>
        <v>0</v>
      </c>
    </row>
    <row r="109" spans="1:105" ht="14.25" customHeight="1">
      <c r="A109" s="1590"/>
      <c r="B109" s="1590"/>
      <c r="C109" s="3710"/>
      <c r="D109" s="3712"/>
      <c r="E109" s="3714"/>
      <c r="F109" s="3714"/>
      <c r="G109" s="3714"/>
      <c r="H109" s="3714"/>
      <c r="I109" s="3714"/>
      <c r="J109" s="3716"/>
      <c r="K109" s="3720"/>
      <c r="L109" s="3721"/>
      <c r="M109" s="3721"/>
      <c r="N109" s="3722"/>
      <c r="O109" s="3724"/>
      <c r="P109" s="1613"/>
      <c r="Q109" s="1613" t="str">
        <f t="shared" si="139"/>
        <v/>
      </c>
      <c r="R109" s="1613" t="str">
        <f t="shared" si="140"/>
        <v/>
      </c>
      <c r="S109" s="1590"/>
      <c r="T109" s="3710"/>
      <c r="U109" s="3712"/>
      <c r="V109" s="3714"/>
      <c r="W109" s="3714"/>
      <c r="X109" s="3714"/>
      <c r="Y109" s="3714"/>
      <c r="Z109" s="3714"/>
      <c r="AA109" s="3716"/>
      <c r="AB109" s="3720"/>
      <c r="AC109" s="3721"/>
      <c r="AD109" s="3721"/>
      <c r="AE109" s="3722"/>
      <c r="AF109" s="3724"/>
      <c r="AG109" s="1624"/>
      <c r="AH109" s="1638" t="str">
        <f t="shared" si="142"/>
        <v/>
      </c>
      <c r="AI109" s="1638" t="str">
        <f t="shared" si="143"/>
        <v/>
      </c>
      <c r="AL109" s="3710"/>
      <c r="AM109" s="3712"/>
      <c r="AN109" s="3714"/>
      <c r="AO109" s="3714"/>
      <c r="AP109" s="3714"/>
      <c r="AQ109" s="3714"/>
      <c r="AR109" s="3714"/>
      <c r="AS109" s="3716"/>
      <c r="AT109" s="3720"/>
      <c r="AU109" s="3721"/>
      <c r="AV109" s="3721"/>
      <c r="AW109" s="3722"/>
      <c r="AX109" s="3724"/>
      <c r="AY109" s="1624"/>
      <c r="AZ109" s="1616" t="str">
        <f t="shared" si="144"/>
        <v/>
      </c>
      <c r="BA109" s="1616" t="str">
        <f t="shared" si="145"/>
        <v/>
      </c>
      <c r="BC109" s="3710"/>
      <c r="BD109" s="3712"/>
      <c r="BE109" s="3714"/>
      <c r="BF109" s="3714"/>
      <c r="BG109" s="3714"/>
      <c r="BH109" s="3714"/>
      <c r="BI109" s="3714"/>
      <c r="BJ109" s="3716"/>
      <c r="BK109" s="3720"/>
      <c r="BL109" s="3721"/>
      <c r="BM109" s="3721"/>
      <c r="BN109" s="3722"/>
      <c r="BO109" s="3724"/>
      <c r="BP109" s="1624"/>
      <c r="BQ109" s="1616" t="str">
        <f t="shared" si="146"/>
        <v/>
      </c>
      <c r="BR109" s="1616" t="str">
        <f t="shared" si="147"/>
        <v/>
      </c>
      <c r="BU109" s="3710"/>
      <c r="BV109" s="3712"/>
      <c r="BW109" s="3714"/>
      <c r="BX109" s="3714"/>
      <c r="BY109" s="3714"/>
      <c r="BZ109" s="3714"/>
      <c r="CA109" s="3714"/>
      <c r="CB109" s="3716"/>
      <c r="CC109" s="3720"/>
      <c r="CD109" s="3721"/>
      <c r="CE109" s="3721"/>
      <c r="CF109" s="3722"/>
      <c r="CG109" s="3724"/>
      <c r="CH109" s="1624"/>
      <c r="CI109" s="1616" t="str">
        <f t="shared" si="148"/>
        <v/>
      </c>
      <c r="CJ109" s="1616" t="str">
        <f t="shared" si="149"/>
        <v/>
      </c>
      <c r="CK109" s="1624"/>
      <c r="CL109" s="3710"/>
      <c r="CM109" s="3712"/>
      <c r="CN109" s="3714"/>
      <c r="CO109" s="3714"/>
      <c r="CP109" s="3714"/>
      <c r="CQ109" s="3714"/>
      <c r="CR109" s="3714"/>
      <c r="CS109" s="3716"/>
      <c r="CT109" s="3720"/>
      <c r="CU109" s="3721"/>
      <c r="CV109" s="3721"/>
      <c r="CW109" s="3722"/>
      <c r="CX109" s="3724"/>
      <c r="CY109" s="1624"/>
      <c r="CZ109" s="1595" t="str">
        <f t="shared" si="150"/>
        <v/>
      </c>
      <c r="DA109" s="1595" t="str">
        <f t="shared" si="151"/>
        <v/>
      </c>
    </row>
    <row r="110" spans="1:105" ht="14.25" customHeight="1">
      <c r="A110" s="1590"/>
      <c r="B110" s="1590"/>
      <c r="C110" s="1639" t="s">
        <v>2314</v>
      </c>
      <c r="D110" s="1640"/>
      <c r="E110" s="1641"/>
      <c r="F110" s="1641"/>
      <c r="G110" s="1641"/>
      <c r="H110" s="1641"/>
      <c r="I110" s="1641"/>
      <c r="J110" s="1642"/>
      <c r="K110" s="1640">
        <f>IF(C110="","",COUNT($D$95:$J$95)-L110)</f>
        <v>0</v>
      </c>
      <c r="L110" s="1644">
        <f t="shared" ref="L110" si="201">IF(C110="","",Q110+R110)</f>
        <v>0</v>
      </c>
      <c r="M110" s="1644">
        <f t="shared" ref="M110" si="202">IF(C110="","",COUNTIF(D110:J110,"休"))</f>
        <v>0</v>
      </c>
      <c r="N110" s="1645" t="str">
        <f>IF(K110&lt;1,"対象外",IF(C110="","",IFERROR(ROUND(M110/K110,3),"")))</f>
        <v>対象外</v>
      </c>
      <c r="O110" s="3725"/>
      <c r="P110" s="1613" t="str">
        <f>IF(1&gt;P95,"対象外",IF(O97&gt;=0.285,"OK","NG"))</f>
        <v>対象外</v>
      </c>
      <c r="Q110" s="1613">
        <f t="shared" si="139"/>
        <v>0</v>
      </c>
      <c r="R110" s="1613">
        <f t="shared" si="140"/>
        <v>0</v>
      </c>
      <c r="S110" s="1590"/>
      <c r="T110" s="1639" t="s">
        <v>2314</v>
      </c>
      <c r="U110" s="1640"/>
      <c r="V110" s="1641"/>
      <c r="W110" s="1641"/>
      <c r="X110" s="1641"/>
      <c r="Y110" s="1641"/>
      <c r="Z110" s="1641"/>
      <c r="AA110" s="1642"/>
      <c r="AB110" s="1640">
        <f>IF(T110="","",COUNT($U$95:$AA$95)-AC110)</f>
        <v>0</v>
      </c>
      <c r="AC110" s="1644">
        <f>IF(T110="","",AH110+AI110)</f>
        <v>0</v>
      </c>
      <c r="AD110" s="1644">
        <f t="shared" ref="AD110" si="203">IF(T110="","",COUNTIF(U110:AA110,"休"))</f>
        <v>0</v>
      </c>
      <c r="AE110" s="1645" t="str">
        <f>IF(AB110&lt;1,"対象外",IF(T110="","",IFERROR(ROUND(AD110/AB110,3),"")))</f>
        <v>対象外</v>
      </c>
      <c r="AF110" s="3725"/>
      <c r="AG110" s="1613" t="str">
        <f>IF(1&gt;AG95,"対象外",IF(AF97&gt;=0.285,"OK","NG"))</f>
        <v>対象外</v>
      </c>
      <c r="AH110" s="1638">
        <f t="shared" si="142"/>
        <v>0</v>
      </c>
      <c r="AI110" s="1638">
        <f t="shared" si="143"/>
        <v>0</v>
      </c>
      <c r="AL110" s="1639" t="s">
        <v>2314</v>
      </c>
      <c r="AM110" s="1640"/>
      <c r="AN110" s="1641"/>
      <c r="AO110" s="1641"/>
      <c r="AP110" s="1641"/>
      <c r="AQ110" s="1641"/>
      <c r="AR110" s="1641"/>
      <c r="AS110" s="1642"/>
      <c r="AT110" s="1640">
        <f>IF(AL110="","",COUNT($AM$95:$AS$95)-AU110)</f>
        <v>0</v>
      </c>
      <c r="AU110" s="1644">
        <f>IF(AL110="","",AZ110+BA110)</f>
        <v>0</v>
      </c>
      <c r="AV110" s="1644">
        <f t="shared" ref="AV110" si="204">IF(AL110="","",COUNTIF(AM110:AS110,"休"))</f>
        <v>0</v>
      </c>
      <c r="AW110" s="1645" t="str">
        <f>IF(AT110&lt;7,"対象外",IF(AL110="","",IFERROR(ROUND(AV110/AT110,3),"")))</f>
        <v>対象外</v>
      </c>
      <c r="AX110" s="3725"/>
      <c r="AY110" s="1613" t="str">
        <f>IF(1&gt;AY95,"対象外",IF(AX97&gt;=0.285,"OK","NG"))</f>
        <v>対象外</v>
      </c>
      <c r="AZ110" s="1616">
        <f t="shared" si="144"/>
        <v>0</v>
      </c>
      <c r="BA110" s="1616">
        <f t="shared" si="145"/>
        <v>0</v>
      </c>
      <c r="BC110" s="1639" t="s">
        <v>2314</v>
      </c>
      <c r="BD110" s="1640"/>
      <c r="BE110" s="1641"/>
      <c r="BF110" s="1641"/>
      <c r="BG110" s="1641"/>
      <c r="BH110" s="1641"/>
      <c r="BI110" s="1641"/>
      <c r="BJ110" s="1642"/>
      <c r="BK110" s="1640">
        <f>IF(BC110="","",COUNT($BD$95:$BJ$95)-BL110)</f>
        <v>0</v>
      </c>
      <c r="BL110" s="1644">
        <f>IF(BC110="","",BQ110+BR110)</f>
        <v>0</v>
      </c>
      <c r="BM110" s="1644">
        <f t="shared" ref="BM110" si="205">IF(BC110="","",COUNTIF(BD110:BJ110,"休"))</f>
        <v>0</v>
      </c>
      <c r="BN110" s="1645" t="str">
        <f>IF(BK110&lt;7,"対象外",IF(BC110="","",IFERROR(ROUND(BM110/BK110,3),"")))</f>
        <v>対象外</v>
      </c>
      <c r="BO110" s="3725"/>
      <c r="BP110" s="1613" t="str">
        <f>IF(1&gt;BP95,"対象外",IF(BO97&gt;=0.285,"OK","NG"))</f>
        <v>対象外</v>
      </c>
      <c r="BQ110" s="1616">
        <f t="shared" si="146"/>
        <v>0</v>
      </c>
      <c r="BR110" s="1616">
        <f t="shared" si="147"/>
        <v>0</v>
      </c>
      <c r="BU110" s="1639" t="s">
        <v>2314</v>
      </c>
      <c r="BV110" s="1640"/>
      <c r="BW110" s="1641"/>
      <c r="BX110" s="1641"/>
      <c r="BY110" s="1641"/>
      <c r="BZ110" s="1641"/>
      <c r="CA110" s="1641"/>
      <c r="CB110" s="1642"/>
      <c r="CC110" s="1640">
        <f>IF(BU110="","",COUNT($BV$95:$CB$95)-CD110)</f>
        <v>0</v>
      </c>
      <c r="CD110" s="1644">
        <f>IF(BU110="","",CI110+CJ110)</f>
        <v>0</v>
      </c>
      <c r="CE110" s="1644">
        <f t="shared" ref="CE110" si="206">IF(BU110="","",COUNTIF(BV110:CB110,"休"))</f>
        <v>0</v>
      </c>
      <c r="CF110" s="1645" t="str">
        <f>IF(CC110&lt;7,"対象外",IF(BU110="","",IFERROR(ROUND(CE110/CC110,3),"")))</f>
        <v>対象外</v>
      </c>
      <c r="CG110" s="3725"/>
      <c r="CH110" s="1613" t="str">
        <f>IF(1&gt;CH95,"対象外",IF(CG97&gt;=0.285,"OK","NG"))</f>
        <v>対象外</v>
      </c>
      <c r="CI110" s="1616">
        <f t="shared" si="148"/>
        <v>0</v>
      </c>
      <c r="CJ110" s="1616">
        <f t="shared" si="149"/>
        <v>0</v>
      </c>
      <c r="CK110" s="1624"/>
      <c r="CL110" s="1639" t="s">
        <v>2314</v>
      </c>
      <c r="CM110" s="1640"/>
      <c r="CN110" s="1641"/>
      <c r="CO110" s="1641"/>
      <c r="CP110" s="1641"/>
      <c r="CQ110" s="1641"/>
      <c r="CR110" s="1641"/>
      <c r="CS110" s="1642"/>
      <c r="CT110" s="1640">
        <f>IF(CL110="","",COUNT($CM$95:$CS$95)-CU110)</f>
        <v>0</v>
      </c>
      <c r="CU110" s="1644">
        <f>IF(CL110="","",CZ110+DA110)</f>
        <v>0</v>
      </c>
      <c r="CV110" s="1644">
        <f t="shared" ref="CV110" si="207">IF(CL110="","",COUNTIF(CM110:CS110,"休"))</f>
        <v>0</v>
      </c>
      <c r="CW110" s="1645" t="str">
        <f>IF(CT110&lt;7,"対象外",IF(CL110="","",IFERROR(ROUND(CV110/CT110,3),"")))</f>
        <v>対象外</v>
      </c>
      <c r="CX110" s="3725"/>
      <c r="CY110" s="1613" t="str">
        <f>IF(1&gt;CY95,"対象外",IF(CX97&gt;=0.285,"OK","NG"))</f>
        <v>対象外</v>
      </c>
      <c r="CZ110" s="1595">
        <f t="shared" si="150"/>
        <v>0</v>
      </c>
      <c r="DA110" s="1595">
        <f t="shared" si="151"/>
        <v>0</v>
      </c>
    </row>
    <row r="111" spans="1:105" ht="14.25" customHeight="1">
      <c r="A111" s="1590"/>
      <c r="B111" s="1590"/>
      <c r="C111" s="1613"/>
      <c r="D111" s="1613"/>
      <c r="E111" s="1613"/>
      <c r="F111" s="1613"/>
      <c r="G111" s="1613"/>
      <c r="H111" s="1613"/>
      <c r="I111" s="1660"/>
      <c r="J111" s="1613"/>
      <c r="K111" s="1624"/>
      <c r="L111" s="1624"/>
      <c r="M111" s="1624"/>
      <c r="N111" s="1624"/>
      <c r="O111" s="1624"/>
      <c r="P111" s="1613"/>
      <c r="Q111" s="1613" t="str">
        <f t="shared" si="139"/>
        <v/>
      </c>
      <c r="R111" s="1613" t="str">
        <f t="shared" si="140"/>
        <v/>
      </c>
      <c r="S111" s="1590"/>
      <c r="T111" s="1613"/>
      <c r="U111" s="1613"/>
      <c r="V111" s="1613"/>
      <c r="W111" s="1613"/>
      <c r="X111" s="1613"/>
      <c r="Y111" s="1613"/>
      <c r="Z111" s="1660"/>
      <c r="AA111" s="1613"/>
      <c r="AB111" s="1624"/>
      <c r="AC111" s="1624"/>
      <c r="AD111" s="1624"/>
      <c r="AE111" s="1624"/>
      <c r="AF111" s="1624"/>
      <c r="AG111" s="1590"/>
      <c r="AH111" s="1638" t="str">
        <f t="shared" si="142"/>
        <v/>
      </c>
      <c r="AI111" s="1638" t="str">
        <f t="shared" si="143"/>
        <v/>
      </c>
      <c r="AL111" s="1613"/>
      <c r="AM111" s="1613"/>
      <c r="AN111" s="1613"/>
      <c r="AO111" s="1613"/>
      <c r="AP111" s="1613"/>
      <c r="AQ111" s="1613"/>
      <c r="AR111" s="1660"/>
      <c r="AS111" s="1613"/>
      <c r="AT111" s="1624"/>
      <c r="AU111" s="1624"/>
      <c r="AV111" s="1624"/>
      <c r="AW111" s="1624"/>
      <c r="AX111" s="1624"/>
      <c r="AY111" s="1602"/>
      <c r="AZ111" s="1616" t="str">
        <f t="shared" si="144"/>
        <v/>
      </c>
      <c r="BA111" s="1616" t="str">
        <f t="shared" si="145"/>
        <v/>
      </c>
      <c r="BC111" s="1613"/>
      <c r="BD111" s="1613"/>
      <c r="BE111" s="1613"/>
      <c r="BF111" s="1613"/>
      <c r="BG111" s="1613"/>
      <c r="BH111" s="1613"/>
      <c r="BI111" s="1660"/>
      <c r="BJ111" s="1613"/>
      <c r="BK111" s="1624"/>
      <c r="BL111" s="1624"/>
      <c r="BM111" s="1624"/>
      <c r="BN111" s="1624"/>
      <c r="BO111" s="1624"/>
      <c r="BQ111" s="1616" t="str">
        <f t="shared" si="146"/>
        <v/>
      </c>
      <c r="BR111" s="1616" t="str">
        <f t="shared" si="147"/>
        <v/>
      </c>
      <c r="BU111" s="1613"/>
      <c r="BV111" s="1613"/>
      <c r="BW111" s="1613"/>
      <c r="BX111" s="1613"/>
      <c r="BY111" s="1613"/>
      <c r="BZ111" s="1613"/>
      <c r="CA111" s="1660"/>
      <c r="CB111" s="1613"/>
      <c r="CC111" s="1624"/>
      <c r="CD111" s="1624"/>
      <c r="CE111" s="1624"/>
      <c r="CF111" s="1624"/>
      <c r="CG111" s="1624"/>
      <c r="CH111" s="1602"/>
      <c r="CI111" s="1616" t="str">
        <f t="shared" si="148"/>
        <v/>
      </c>
      <c r="CJ111" s="1616" t="str">
        <f t="shared" si="149"/>
        <v/>
      </c>
      <c r="CK111" s="1624"/>
      <c r="CL111" s="1613"/>
      <c r="CM111" s="1613"/>
      <c r="CN111" s="1613"/>
      <c r="CO111" s="1613"/>
      <c r="CP111" s="1613"/>
      <c r="CQ111" s="1613"/>
      <c r="CR111" s="1660"/>
      <c r="CS111" s="1613"/>
      <c r="CT111" s="1624"/>
      <c r="CU111" s="1624"/>
      <c r="CZ111" s="1595" t="str">
        <f t="shared" si="150"/>
        <v/>
      </c>
      <c r="DA111" s="1595" t="str">
        <f t="shared" si="151"/>
        <v/>
      </c>
    </row>
    <row r="112" spans="1:105" ht="14.25" hidden="1" customHeight="1">
      <c r="A112" s="1590"/>
      <c r="B112" s="1590"/>
      <c r="C112" s="1590"/>
      <c r="D112" s="1590"/>
      <c r="E112" s="1590"/>
      <c r="F112" s="1590"/>
      <c r="G112" s="1590"/>
      <c r="H112" s="1590"/>
      <c r="I112" s="1590"/>
      <c r="J112" s="1590"/>
      <c r="K112" s="1590"/>
      <c r="L112" s="1590"/>
      <c r="M112" s="1590"/>
      <c r="N112" s="1590"/>
      <c r="O112" s="1590"/>
      <c r="P112" s="1613"/>
      <c r="Q112" s="1613" t="str">
        <f t="shared" si="139"/>
        <v/>
      </c>
      <c r="R112" s="1613" t="str">
        <f t="shared" si="140"/>
        <v/>
      </c>
      <c r="S112" s="1590"/>
      <c r="T112" s="1590"/>
      <c r="U112" s="1590"/>
      <c r="V112" s="1590"/>
      <c r="W112" s="1590"/>
      <c r="X112" s="1590"/>
      <c r="Y112" s="1590"/>
      <c r="Z112" s="1590"/>
      <c r="AA112" s="1590"/>
      <c r="AB112" s="1590"/>
      <c r="AC112" s="1590"/>
      <c r="AD112" s="1590"/>
      <c r="AE112" s="1590"/>
      <c r="AF112" s="1590"/>
      <c r="AG112" s="1590"/>
      <c r="AH112" s="1638" t="str">
        <f t="shared" si="142"/>
        <v/>
      </c>
      <c r="AI112" s="1638" t="str">
        <f t="shared" si="143"/>
        <v/>
      </c>
      <c r="AZ112" s="1616" t="str">
        <f t="shared" si="144"/>
        <v/>
      </c>
      <c r="BA112" s="1616" t="str">
        <f t="shared" si="145"/>
        <v/>
      </c>
      <c r="BQ112" s="1616" t="str">
        <f t="shared" si="146"/>
        <v/>
      </c>
      <c r="BR112" s="1616" t="str">
        <f t="shared" si="147"/>
        <v/>
      </c>
      <c r="CI112" s="1616" t="str">
        <f t="shared" si="148"/>
        <v/>
      </c>
      <c r="CJ112" s="1616" t="str">
        <f t="shared" si="149"/>
        <v/>
      </c>
      <c r="CZ112" s="1595" t="str">
        <f t="shared" si="150"/>
        <v/>
      </c>
      <c r="DA112" s="1595" t="str">
        <f t="shared" si="151"/>
        <v/>
      </c>
    </row>
    <row r="113" spans="1:105" ht="14.25" hidden="1" customHeight="1">
      <c r="A113" s="1590"/>
      <c r="B113" s="1590"/>
      <c r="C113" s="1590"/>
      <c r="D113" s="1608">
        <f>YEAR(J93+1)</f>
        <v>2025</v>
      </c>
      <c r="E113" s="1608">
        <f>MONTH(J93+1)</f>
        <v>8</v>
      </c>
      <c r="F113" s="1608">
        <f>DAY(J93+1)</f>
        <v>4</v>
      </c>
      <c r="G113" s="1608"/>
      <c r="H113" s="1608"/>
      <c r="I113" s="1608"/>
      <c r="J113" s="1608"/>
      <c r="K113" s="1590"/>
      <c r="L113" s="1590"/>
      <c r="M113" s="1590"/>
      <c r="N113" s="1590"/>
      <c r="O113" s="1590"/>
      <c r="P113" s="1613"/>
      <c r="Q113" s="1613" t="str">
        <f t="shared" si="139"/>
        <v/>
      </c>
      <c r="R113" s="1613" t="str">
        <f t="shared" si="140"/>
        <v/>
      </c>
      <c r="S113" s="1590"/>
      <c r="T113" s="1590"/>
      <c r="U113" s="1608">
        <f>YEAR(AA93+1)</f>
        <v>2025</v>
      </c>
      <c r="V113" s="1608">
        <f>MONTH(AA93+1)</f>
        <v>9</v>
      </c>
      <c r="W113" s="1608">
        <f>DAY(AA93+1)</f>
        <v>15</v>
      </c>
      <c r="X113" s="1608"/>
      <c r="Y113" s="1608"/>
      <c r="Z113" s="1608"/>
      <c r="AA113" s="1608"/>
      <c r="AB113" s="1590"/>
      <c r="AC113" s="1590"/>
      <c r="AD113" s="1590"/>
      <c r="AE113" s="1590"/>
      <c r="AF113" s="1590"/>
      <c r="AG113" s="1590"/>
      <c r="AH113" s="1638" t="str">
        <f t="shared" si="142"/>
        <v/>
      </c>
      <c r="AI113" s="1638" t="str">
        <f t="shared" si="143"/>
        <v/>
      </c>
      <c r="AL113" s="1590"/>
      <c r="AM113" s="1608">
        <f>YEAR(AS93+1)</f>
        <v>2025</v>
      </c>
      <c r="AN113" s="1608">
        <f>MONTH(AS93+1)</f>
        <v>10</v>
      </c>
      <c r="AO113" s="1608">
        <f>DAY(AS93+1)</f>
        <v>27</v>
      </c>
      <c r="AP113" s="1608"/>
      <c r="AQ113" s="1608"/>
      <c r="AR113" s="1608"/>
      <c r="AS113" s="1608"/>
      <c r="AT113" s="1590"/>
      <c r="AU113" s="1590"/>
      <c r="AV113" s="1590"/>
      <c r="AW113" s="1590"/>
      <c r="AX113" s="1590"/>
      <c r="AY113" s="1590"/>
      <c r="AZ113" s="1616" t="str">
        <f t="shared" si="144"/>
        <v/>
      </c>
      <c r="BA113" s="1616" t="str">
        <f t="shared" si="145"/>
        <v/>
      </c>
      <c r="BC113" s="1590"/>
      <c r="BD113" s="1608">
        <f>YEAR(BJ93+1)</f>
        <v>2025</v>
      </c>
      <c r="BE113" s="1608">
        <f>MONTH(BJ93+1)</f>
        <v>12</v>
      </c>
      <c r="BF113" s="1608">
        <f>DAY(BJ93+1)</f>
        <v>8</v>
      </c>
      <c r="BG113" s="1608"/>
      <c r="BH113" s="1608"/>
      <c r="BI113" s="1608"/>
      <c r="BJ113" s="1608"/>
      <c r="BK113" s="1590"/>
      <c r="BL113" s="1590"/>
      <c r="BM113" s="1590"/>
      <c r="BN113" s="1590"/>
      <c r="BO113" s="1590"/>
      <c r="BP113" s="1590"/>
      <c r="BQ113" s="1616" t="str">
        <f t="shared" si="146"/>
        <v/>
      </c>
      <c r="BR113" s="1616" t="str">
        <f t="shared" si="147"/>
        <v/>
      </c>
      <c r="BU113" s="1590"/>
      <c r="BV113" s="1608">
        <f>YEAR(CB93+1)</f>
        <v>2026</v>
      </c>
      <c r="BW113" s="1608">
        <f>MONTH(CB93+1)</f>
        <v>1</v>
      </c>
      <c r="BX113" s="1608">
        <f>DAY(CB93+1)</f>
        <v>19</v>
      </c>
      <c r="BY113" s="1608"/>
      <c r="BZ113" s="1608"/>
      <c r="CA113" s="1608"/>
      <c r="CB113" s="1608"/>
      <c r="CC113" s="1590"/>
      <c r="CD113" s="1590"/>
      <c r="CE113" s="1590"/>
      <c r="CF113" s="1590"/>
      <c r="CG113" s="1590"/>
      <c r="CH113" s="1590"/>
      <c r="CI113" s="1616" t="str">
        <f t="shared" si="148"/>
        <v/>
      </c>
      <c r="CJ113" s="1616" t="str">
        <f t="shared" si="149"/>
        <v/>
      </c>
      <c r="CK113" s="1590"/>
      <c r="CL113" s="1590"/>
      <c r="CM113" s="1608">
        <f>YEAR(CS93+1)</f>
        <v>2026</v>
      </c>
      <c r="CN113" s="1608">
        <f>MONTH(CS93+1)</f>
        <v>3</v>
      </c>
      <c r="CO113" s="1608">
        <f>DAY(CS93+1)</f>
        <v>2</v>
      </c>
      <c r="CP113" s="1608"/>
      <c r="CQ113" s="1608"/>
      <c r="CR113" s="1608"/>
      <c r="CS113" s="1608"/>
      <c r="CT113" s="1590"/>
      <c r="CU113" s="1590"/>
      <c r="CZ113" s="1595" t="str">
        <f t="shared" si="150"/>
        <v/>
      </c>
      <c r="DA113" s="1595" t="str">
        <f t="shared" si="151"/>
        <v/>
      </c>
    </row>
    <row r="114" spans="1:105" ht="14.25" hidden="1" customHeight="1">
      <c r="A114" s="1590"/>
      <c r="B114" s="1590"/>
      <c r="C114" s="1590"/>
      <c r="D114" s="1610">
        <f>J93+1</f>
        <v>45873</v>
      </c>
      <c r="E114" s="1610">
        <f>D114+1</f>
        <v>45874</v>
      </c>
      <c r="F114" s="1610">
        <f t="shared" ref="F114:J114" si="208">E114+1</f>
        <v>45875</v>
      </c>
      <c r="G114" s="1610">
        <f t="shared" si="208"/>
        <v>45876</v>
      </c>
      <c r="H114" s="1610">
        <f t="shared" si="208"/>
        <v>45877</v>
      </c>
      <c r="I114" s="1610">
        <f t="shared" si="208"/>
        <v>45878</v>
      </c>
      <c r="J114" s="1610">
        <f t="shared" si="208"/>
        <v>45879</v>
      </c>
      <c r="K114" s="1590"/>
      <c r="L114" s="1590"/>
      <c r="M114" s="1590"/>
      <c r="N114" s="1590"/>
      <c r="O114" s="1590"/>
      <c r="P114" s="1613"/>
      <c r="Q114" s="1613" t="str">
        <f t="shared" si="139"/>
        <v/>
      </c>
      <c r="R114" s="1613" t="str">
        <f t="shared" si="140"/>
        <v/>
      </c>
      <c r="S114" s="1590"/>
      <c r="T114" s="1590"/>
      <c r="U114" s="1610">
        <f>AA93+1</f>
        <v>45915</v>
      </c>
      <c r="V114" s="1610">
        <f t="shared" ref="V114:AA114" si="209">U114+1</f>
        <v>45916</v>
      </c>
      <c r="W114" s="1610">
        <f t="shared" si="209"/>
        <v>45917</v>
      </c>
      <c r="X114" s="1610">
        <f t="shared" si="209"/>
        <v>45918</v>
      </c>
      <c r="Y114" s="1610">
        <f t="shared" si="209"/>
        <v>45919</v>
      </c>
      <c r="Z114" s="1610">
        <f t="shared" si="209"/>
        <v>45920</v>
      </c>
      <c r="AA114" s="1610">
        <f t="shared" si="209"/>
        <v>45921</v>
      </c>
      <c r="AB114" s="1590"/>
      <c r="AC114" s="1590"/>
      <c r="AD114" s="1590"/>
      <c r="AE114" s="1590"/>
      <c r="AF114" s="1590"/>
      <c r="AG114" s="1590"/>
      <c r="AH114" s="1638" t="str">
        <f t="shared" si="142"/>
        <v/>
      </c>
      <c r="AI114" s="1638" t="str">
        <f t="shared" si="143"/>
        <v/>
      </c>
      <c r="AL114" s="1590"/>
      <c r="AM114" s="1610">
        <f>AS93+1</f>
        <v>45957</v>
      </c>
      <c r="AN114" s="1610">
        <f t="shared" ref="AN114:AS114" si="210">AM114+1</f>
        <v>45958</v>
      </c>
      <c r="AO114" s="1610">
        <f t="shared" si="210"/>
        <v>45959</v>
      </c>
      <c r="AP114" s="1610">
        <f t="shared" si="210"/>
        <v>45960</v>
      </c>
      <c r="AQ114" s="1610">
        <f t="shared" si="210"/>
        <v>45961</v>
      </c>
      <c r="AR114" s="1610">
        <f t="shared" si="210"/>
        <v>45962</v>
      </c>
      <c r="AS114" s="1610">
        <f t="shared" si="210"/>
        <v>45963</v>
      </c>
      <c r="AT114" s="1590"/>
      <c r="AU114" s="1590"/>
      <c r="AV114" s="1590"/>
      <c r="AW114" s="1590"/>
      <c r="AX114" s="1590"/>
      <c r="AY114" s="1590"/>
      <c r="AZ114" s="1616" t="str">
        <f t="shared" si="144"/>
        <v/>
      </c>
      <c r="BA114" s="1616" t="str">
        <f t="shared" si="145"/>
        <v/>
      </c>
      <c r="BC114" s="1590"/>
      <c r="BD114" s="1610">
        <f>BJ93+1</f>
        <v>45999</v>
      </c>
      <c r="BE114" s="1610">
        <f t="shared" ref="BE114:BJ114" si="211">BD114+1</f>
        <v>46000</v>
      </c>
      <c r="BF114" s="1610">
        <f t="shared" si="211"/>
        <v>46001</v>
      </c>
      <c r="BG114" s="1610">
        <f t="shared" si="211"/>
        <v>46002</v>
      </c>
      <c r="BH114" s="1610">
        <f t="shared" si="211"/>
        <v>46003</v>
      </c>
      <c r="BI114" s="1610">
        <f t="shared" si="211"/>
        <v>46004</v>
      </c>
      <c r="BJ114" s="1610">
        <f t="shared" si="211"/>
        <v>46005</v>
      </c>
      <c r="BK114" s="1590"/>
      <c r="BL114" s="1590"/>
      <c r="BM114" s="1590"/>
      <c r="BN114" s="1590"/>
      <c r="BO114" s="1590"/>
      <c r="BP114" s="1590"/>
      <c r="BQ114" s="1616" t="str">
        <f t="shared" si="146"/>
        <v/>
      </c>
      <c r="BR114" s="1616" t="str">
        <f t="shared" si="147"/>
        <v/>
      </c>
      <c r="BU114" s="1590"/>
      <c r="BV114" s="1610">
        <f>CB93+1</f>
        <v>46041</v>
      </c>
      <c r="BW114" s="1610">
        <f t="shared" ref="BW114:CB114" si="212">BV114+1</f>
        <v>46042</v>
      </c>
      <c r="BX114" s="1610">
        <f t="shared" si="212"/>
        <v>46043</v>
      </c>
      <c r="BY114" s="1610">
        <f t="shared" si="212"/>
        <v>46044</v>
      </c>
      <c r="BZ114" s="1610">
        <f t="shared" si="212"/>
        <v>46045</v>
      </c>
      <c r="CA114" s="1610">
        <f t="shared" si="212"/>
        <v>46046</v>
      </c>
      <c r="CB114" s="1610">
        <f t="shared" si="212"/>
        <v>46047</v>
      </c>
      <c r="CC114" s="1590"/>
      <c r="CD114" s="1590"/>
      <c r="CE114" s="1590"/>
      <c r="CF114" s="1590"/>
      <c r="CG114" s="1590"/>
      <c r="CH114" s="1590"/>
      <c r="CI114" s="1616" t="str">
        <f t="shared" si="148"/>
        <v/>
      </c>
      <c r="CJ114" s="1616" t="str">
        <f t="shared" si="149"/>
        <v/>
      </c>
      <c r="CK114" s="1590"/>
      <c r="CL114" s="1590"/>
      <c r="CM114" s="1610">
        <f>CS93+1</f>
        <v>46083</v>
      </c>
      <c r="CN114" s="1610">
        <f t="shared" ref="CN114:CS114" si="213">CM114+1</f>
        <v>46084</v>
      </c>
      <c r="CO114" s="1610">
        <f t="shared" si="213"/>
        <v>46085</v>
      </c>
      <c r="CP114" s="1610">
        <f t="shared" si="213"/>
        <v>46086</v>
      </c>
      <c r="CQ114" s="1610">
        <f t="shared" si="213"/>
        <v>46087</v>
      </c>
      <c r="CR114" s="1610">
        <f t="shared" si="213"/>
        <v>46088</v>
      </c>
      <c r="CS114" s="1610">
        <f t="shared" si="213"/>
        <v>46089</v>
      </c>
      <c r="CT114" s="1590"/>
      <c r="CU114" s="1590"/>
      <c r="CZ114" s="1595" t="str">
        <f t="shared" si="150"/>
        <v/>
      </c>
      <c r="DA114" s="1595" t="str">
        <f t="shared" si="151"/>
        <v/>
      </c>
    </row>
    <row r="115" spans="1:105" ht="14.25" customHeight="1">
      <c r="A115" s="1590"/>
      <c r="B115" s="1590"/>
      <c r="C115" s="1611" t="s">
        <v>1940</v>
      </c>
      <c r="D115" s="1614">
        <f>DATE($D113,$E113,1)</f>
        <v>45870</v>
      </c>
      <c r="E115" s="1615"/>
      <c r="F115" s="1615"/>
      <c r="G115" s="1615"/>
      <c r="H115" s="1615"/>
      <c r="I115" s="1615"/>
      <c r="J115" s="1615"/>
      <c r="K115" s="3697" t="s">
        <v>835</v>
      </c>
      <c r="L115" s="3702" t="s">
        <v>2307</v>
      </c>
      <c r="M115" s="3704" t="s">
        <v>2308</v>
      </c>
      <c r="N115" s="3704" t="s">
        <v>829</v>
      </c>
      <c r="O115" s="3695" t="s">
        <v>2309</v>
      </c>
      <c r="P115" s="1613"/>
      <c r="Q115" s="1613">
        <f t="shared" si="139"/>
        <v>0</v>
      </c>
      <c r="R115" s="1613">
        <f t="shared" si="140"/>
        <v>0</v>
      </c>
      <c r="S115" s="1590"/>
      <c r="T115" s="1611" t="s">
        <v>1940</v>
      </c>
      <c r="U115" s="1614">
        <f>DATE($U113,$V113,1)</f>
        <v>45901</v>
      </c>
      <c r="V115" s="1615"/>
      <c r="W115" s="1615"/>
      <c r="X115" s="1615"/>
      <c r="Y115" s="1615"/>
      <c r="Z115" s="1615"/>
      <c r="AA115" s="1615"/>
      <c r="AB115" s="3697" t="s">
        <v>835</v>
      </c>
      <c r="AC115" s="3702" t="s">
        <v>2307</v>
      </c>
      <c r="AD115" s="3704" t="s">
        <v>2308</v>
      </c>
      <c r="AE115" s="3704" t="s">
        <v>829</v>
      </c>
      <c r="AF115" s="3695" t="s">
        <v>2309</v>
      </c>
      <c r="AG115" s="1613"/>
      <c r="AH115" s="1638">
        <f t="shared" si="142"/>
        <v>0</v>
      </c>
      <c r="AI115" s="1638">
        <f t="shared" si="143"/>
        <v>0</v>
      </c>
      <c r="AL115" s="1611" t="s">
        <v>1940</v>
      </c>
      <c r="AM115" s="1614">
        <f>DATE($AM113,$AN113,1)</f>
        <v>45931</v>
      </c>
      <c r="AN115" s="1615"/>
      <c r="AO115" s="1615"/>
      <c r="AP115" s="1615"/>
      <c r="AQ115" s="1615"/>
      <c r="AR115" s="1615"/>
      <c r="AS115" s="1615"/>
      <c r="AT115" s="3697" t="s">
        <v>835</v>
      </c>
      <c r="AU115" s="3702" t="s">
        <v>2307</v>
      </c>
      <c r="AV115" s="3704" t="s">
        <v>2308</v>
      </c>
      <c r="AW115" s="3704" t="s">
        <v>829</v>
      </c>
      <c r="AX115" s="3695" t="s">
        <v>2309</v>
      </c>
      <c r="AY115" s="1613"/>
      <c r="AZ115" s="1616">
        <f t="shared" si="144"/>
        <v>0</v>
      </c>
      <c r="BA115" s="1616">
        <f t="shared" si="145"/>
        <v>0</v>
      </c>
      <c r="BC115" s="1611" t="s">
        <v>1940</v>
      </c>
      <c r="BD115" s="1614">
        <f>DATE($BD113,$BE113,1)</f>
        <v>45992</v>
      </c>
      <c r="BE115" s="1615"/>
      <c r="BF115" s="1615"/>
      <c r="BG115" s="1615"/>
      <c r="BH115" s="1615"/>
      <c r="BI115" s="1615"/>
      <c r="BJ115" s="1615"/>
      <c r="BK115" s="3697" t="s">
        <v>835</v>
      </c>
      <c r="BL115" s="3702" t="s">
        <v>2307</v>
      </c>
      <c r="BM115" s="3704" t="s">
        <v>2308</v>
      </c>
      <c r="BN115" s="3704" t="s">
        <v>829</v>
      </c>
      <c r="BO115" s="3695" t="s">
        <v>2309</v>
      </c>
      <c r="BP115" s="1613"/>
      <c r="BQ115" s="1616">
        <f t="shared" si="146"/>
        <v>0</v>
      </c>
      <c r="BR115" s="1616">
        <f t="shared" si="147"/>
        <v>0</v>
      </c>
      <c r="BU115" s="1611" t="s">
        <v>1940</v>
      </c>
      <c r="BV115" s="1614">
        <f>DATE($BV113,$BW113,1)</f>
        <v>46023</v>
      </c>
      <c r="BW115" s="1615"/>
      <c r="BX115" s="1615"/>
      <c r="BY115" s="1615"/>
      <c r="BZ115" s="1615"/>
      <c r="CA115" s="1615"/>
      <c r="CB115" s="1615"/>
      <c r="CC115" s="3697" t="s">
        <v>835</v>
      </c>
      <c r="CD115" s="3702" t="s">
        <v>2307</v>
      </c>
      <c r="CE115" s="3704" t="s">
        <v>2308</v>
      </c>
      <c r="CF115" s="3704" t="s">
        <v>829</v>
      </c>
      <c r="CG115" s="3695" t="s">
        <v>2309</v>
      </c>
      <c r="CH115" s="1613"/>
      <c r="CI115" s="1616">
        <f t="shared" si="148"/>
        <v>0</v>
      </c>
      <c r="CJ115" s="1616">
        <f t="shared" si="149"/>
        <v>0</v>
      </c>
      <c r="CK115" s="1617"/>
      <c r="CL115" s="1611" t="s">
        <v>1940</v>
      </c>
      <c r="CM115" s="1614">
        <f>DATE($CM113,$CN113,1)</f>
        <v>46082</v>
      </c>
      <c r="CN115" s="1615"/>
      <c r="CO115" s="1615"/>
      <c r="CP115" s="1615"/>
      <c r="CQ115" s="1615"/>
      <c r="CR115" s="1615"/>
      <c r="CS115" s="1615"/>
      <c r="CT115" s="3697" t="s">
        <v>835</v>
      </c>
      <c r="CU115" s="3702" t="s">
        <v>2307</v>
      </c>
      <c r="CV115" s="3704" t="s">
        <v>2308</v>
      </c>
      <c r="CW115" s="3704" t="s">
        <v>829</v>
      </c>
      <c r="CX115" s="3695" t="s">
        <v>2309</v>
      </c>
      <c r="CY115" s="1613"/>
      <c r="CZ115" s="1595">
        <f t="shared" si="150"/>
        <v>0</v>
      </c>
      <c r="DA115" s="1595">
        <f t="shared" si="151"/>
        <v>0</v>
      </c>
    </row>
    <row r="116" spans="1:105" ht="14.25" customHeight="1">
      <c r="A116" s="1590"/>
      <c r="B116" s="1590"/>
      <c r="C116" s="1618" t="s">
        <v>2310</v>
      </c>
      <c r="D116" s="1619" t="str">
        <f>IF(J93&lt;$H$5,J95+1,"")</f>
        <v/>
      </c>
      <c r="E116" s="1620" t="str">
        <f t="shared" ref="E116:J116" si="214">IF(D114&lt;$H$5,D116+1,"")</f>
        <v/>
      </c>
      <c r="F116" s="1620" t="str">
        <f t="shared" si="214"/>
        <v/>
      </c>
      <c r="G116" s="1620" t="str">
        <f t="shared" si="214"/>
        <v/>
      </c>
      <c r="H116" s="1620" t="str">
        <f t="shared" si="214"/>
        <v/>
      </c>
      <c r="I116" s="1620" t="str">
        <f t="shared" si="214"/>
        <v/>
      </c>
      <c r="J116" s="1620" t="str">
        <f t="shared" si="214"/>
        <v/>
      </c>
      <c r="K116" s="3698"/>
      <c r="L116" s="3703"/>
      <c r="M116" s="3705"/>
      <c r="N116" s="3705"/>
      <c r="O116" s="3696"/>
      <c r="P116" s="1659">
        <f>COUNT(D116:J116)</f>
        <v>0</v>
      </c>
      <c r="Q116" s="1613">
        <f t="shared" si="139"/>
        <v>0</v>
      </c>
      <c r="R116" s="1613">
        <f t="shared" si="140"/>
        <v>0</v>
      </c>
      <c r="S116" s="1590"/>
      <c r="T116" s="1618" t="s">
        <v>2310</v>
      </c>
      <c r="U116" s="1619" t="str">
        <f>IF(AA93&lt;$H$5,AA95+1,"")</f>
        <v/>
      </c>
      <c r="V116" s="1620" t="str">
        <f t="shared" ref="V116:Z116" si="215">IF(U114&lt;$H$5,U116+1,"")</f>
        <v/>
      </c>
      <c r="W116" s="1620" t="str">
        <f t="shared" si="215"/>
        <v/>
      </c>
      <c r="X116" s="1620" t="str">
        <f t="shared" si="215"/>
        <v/>
      </c>
      <c r="Y116" s="1620" t="str">
        <f t="shared" si="215"/>
        <v/>
      </c>
      <c r="Z116" s="1620" t="str">
        <f t="shared" si="215"/>
        <v/>
      </c>
      <c r="AA116" s="1620" t="str">
        <f>IF(Z114&lt;$H$5,Z116+1,"")</f>
        <v/>
      </c>
      <c r="AB116" s="3698"/>
      <c r="AC116" s="3703"/>
      <c r="AD116" s="3705"/>
      <c r="AE116" s="3705"/>
      <c r="AF116" s="3696"/>
      <c r="AG116" s="1623">
        <f t="shared" ref="AG116" si="216">COUNT(U116:AA116)</f>
        <v>0</v>
      </c>
      <c r="AH116" s="1638">
        <f t="shared" si="142"/>
        <v>0</v>
      </c>
      <c r="AI116" s="1638">
        <f t="shared" si="143"/>
        <v>0</v>
      </c>
      <c r="AL116" s="1618" t="s">
        <v>2310</v>
      </c>
      <c r="AM116" s="1619" t="str">
        <f>IF(AS93&lt;$H$5,AS95+1,"")</f>
        <v/>
      </c>
      <c r="AN116" s="1620" t="str">
        <f t="shared" ref="AN116:AS116" si="217">IF(AM114&lt;$H$5,AM116+1,"")</f>
        <v/>
      </c>
      <c r="AO116" s="1620" t="str">
        <f t="shared" si="217"/>
        <v/>
      </c>
      <c r="AP116" s="1620" t="str">
        <f t="shared" si="217"/>
        <v/>
      </c>
      <c r="AQ116" s="1620" t="str">
        <f t="shared" si="217"/>
        <v/>
      </c>
      <c r="AR116" s="1620" t="str">
        <f t="shared" si="217"/>
        <v/>
      </c>
      <c r="AS116" s="1620" t="str">
        <f t="shared" si="217"/>
        <v/>
      </c>
      <c r="AT116" s="3698"/>
      <c r="AU116" s="3703"/>
      <c r="AV116" s="3705"/>
      <c r="AW116" s="3705"/>
      <c r="AX116" s="3696"/>
      <c r="AY116" s="1623">
        <f t="shared" ref="AY116" si="218">COUNT(AM116:AS116)</f>
        <v>0</v>
      </c>
      <c r="AZ116" s="1616">
        <f t="shared" si="144"/>
        <v>0</v>
      </c>
      <c r="BA116" s="1616">
        <f t="shared" si="145"/>
        <v>0</v>
      </c>
      <c r="BC116" s="1618" t="s">
        <v>2310</v>
      </c>
      <c r="BD116" s="1619" t="str">
        <f>IF(BJ93&lt;$H$5,BJ95+1,"")</f>
        <v/>
      </c>
      <c r="BE116" s="1620" t="str">
        <f t="shared" ref="BE116:BJ116" si="219">IF(BD114&lt;$H$5,BD116+1,"")</f>
        <v/>
      </c>
      <c r="BF116" s="1620" t="str">
        <f t="shared" si="219"/>
        <v/>
      </c>
      <c r="BG116" s="1620" t="str">
        <f t="shared" si="219"/>
        <v/>
      </c>
      <c r="BH116" s="1620" t="str">
        <f t="shared" si="219"/>
        <v/>
      </c>
      <c r="BI116" s="1620" t="str">
        <f t="shared" si="219"/>
        <v/>
      </c>
      <c r="BJ116" s="1620" t="str">
        <f t="shared" si="219"/>
        <v/>
      </c>
      <c r="BK116" s="3698"/>
      <c r="BL116" s="3703"/>
      <c r="BM116" s="3705"/>
      <c r="BN116" s="3705"/>
      <c r="BO116" s="3696"/>
      <c r="BP116" s="1623">
        <f>COUNT(BD116:BJ116)</f>
        <v>0</v>
      </c>
      <c r="BQ116" s="1616">
        <f t="shared" si="146"/>
        <v>0</v>
      </c>
      <c r="BR116" s="1616">
        <f t="shared" si="147"/>
        <v>0</v>
      </c>
      <c r="BU116" s="1618" t="s">
        <v>2310</v>
      </c>
      <c r="BV116" s="1619" t="str">
        <f>IF(CB93&lt;$H$5,CB95+1,"")</f>
        <v/>
      </c>
      <c r="BW116" s="1620" t="str">
        <f t="shared" ref="BW116:CB116" si="220">IF(BV114&lt;$H$5,BV116+1,"")</f>
        <v/>
      </c>
      <c r="BX116" s="1620" t="str">
        <f t="shared" si="220"/>
        <v/>
      </c>
      <c r="BY116" s="1620" t="str">
        <f t="shared" si="220"/>
        <v/>
      </c>
      <c r="BZ116" s="1620" t="str">
        <f t="shared" si="220"/>
        <v/>
      </c>
      <c r="CA116" s="1620" t="str">
        <f t="shared" si="220"/>
        <v/>
      </c>
      <c r="CB116" s="1620" t="str">
        <f t="shared" si="220"/>
        <v/>
      </c>
      <c r="CC116" s="3698"/>
      <c r="CD116" s="3703"/>
      <c r="CE116" s="3705"/>
      <c r="CF116" s="3705"/>
      <c r="CG116" s="3696"/>
      <c r="CH116" s="1623">
        <f t="shared" ref="CH116" si="221">COUNT(BV116:CB116)</f>
        <v>0</v>
      </c>
      <c r="CI116" s="1616">
        <f t="shared" si="148"/>
        <v>0</v>
      </c>
      <c r="CJ116" s="1616">
        <f t="shared" si="149"/>
        <v>0</v>
      </c>
      <c r="CK116" s="1624"/>
      <c r="CL116" s="1618" t="s">
        <v>2310</v>
      </c>
      <c r="CM116" s="1619" t="str">
        <f>IF(CS93&lt;$H$5,CS95+1,"")</f>
        <v/>
      </c>
      <c r="CN116" s="1620" t="str">
        <f t="shared" ref="CN116:CS116" si="222">IF(CM114&lt;$H$5,CM116+1,"")</f>
        <v/>
      </c>
      <c r="CO116" s="1620" t="str">
        <f t="shared" si="222"/>
        <v/>
      </c>
      <c r="CP116" s="1620" t="str">
        <f t="shared" si="222"/>
        <v/>
      </c>
      <c r="CQ116" s="1620" t="str">
        <f t="shared" si="222"/>
        <v/>
      </c>
      <c r="CR116" s="1620" t="str">
        <f t="shared" si="222"/>
        <v/>
      </c>
      <c r="CS116" s="1620" t="str">
        <f t="shared" si="222"/>
        <v/>
      </c>
      <c r="CT116" s="3698"/>
      <c r="CU116" s="3703"/>
      <c r="CV116" s="3705"/>
      <c r="CW116" s="3705"/>
      <c r="CX116" s="3696"/>
      <c r="CY116" s="1623">
        <f t="shared" ref="CY116" si="223">COUNT(CM116:CS116)</f>
        <v>0</v>
      </c>
      <c r="CZ116" s="1595">
        <f t="shared" si="150"/>
        <v>0</v>
      </c>
      <c r="DA116" s="1595">
        <f t="shared" si="151"/>
        <v>0</v>
      </c>
    </row>
    <row r="117" spans="1:105" ht="14.25" customHeight="1">
      <c r="A117" s="1590"/>
      <c r="B117" s="1590"/>
      <c r="C117" s="1618" t="s">
        <v>820</v>
      </c>
      <c r="D117" s="1626" t="str">
        <f>IF(D116="","","月")</f>
        <v/>
      </c>
      <c r="E117" s="1626" t="str">
        <f>IF(E116="","","火")</f>
        <v/>
      </c>
      <c r="F117" s="1626" t="str">
        <f>IF(F116="","","水")</f>
        <v/>
      </c>
      <c r="G117" s="1626" t="str">
        <f>IF(G116="","","木")</f>
        <v/>
      </c>
      <c r="H117" s="1626" t="str">
        <f>IF(H116="","","金")</f>
        <v/>
      </c>
      <c r="I117" s="1626" t="str">
        <f>IF(I116="","","土")</f>
        <v/>
      </c>
      <c r="J117" s="1626" t="str">
        <f>IF(J116="","","日")</f>
        <v/>
      </c>
      <c r="K117" s="3698"/>
      <c r="L117" s="3703"/>
      <c r="M117" s="3705"/>
      <c r="N117" s="3705"/>
      <c r="O117" s="3696"/>
      <c r="P117" s="1613"/>
      <c r="Q117" s="1613">
        <f t="shared" si="139"/>
        <v>0</v>
      </c>
      <c r="R117" s="1613">
        <f t="shared" si="140"/>
        <v>0</v>
      </c>
      <c r="S117" s="1590"/>
      <c r="T117" s="1618" t="s">
        <v>820</v>
      </c>
      <c r="U117" s="1626" t="str">
        <f>IF(U116="","","月")</f>
        <v/>
      </c>
      <c r="V117" s="1626" t="str">
        <f>IF(V116="","","火")</f>
        <v/>
      </c>
      <c r="W117" s="1626" t="str">
        <f>IF(W116="","","水")</f>
        <v/>
      </c>
      <c r="X117" s="1626" t="str">
        <f>IF(X116="","","木")</f>
        <v/>
      </c>
      <c r="Y117" s="1626" t="str">
        <f>IF(Y116="","","金")</f>
        <v/>
      </c>
      <c r="Z117" s="1626" t="str">
        <f>IF(Z116="","","土")</f>
        <v/>
      </c>
      <c r="AA117" s="1626" t="str">
        <f>IF(AA116="","","日")</f>
        <v/>
      </c>
      <c r="AB117" s="3698"/>
      <c r="AC117" s="3703"/>
      <c r="AD117" s="3705"/>
      <c r="AE117" s="3705"/>
      <c r="AF117" s="3696"/>
      <c r="AG117" s="1624"/>
      <c r="AH117" s="1638">
        <f t="shared" si="142"/>
        <v>0</v>
      </c>
      <c r="AI117" s="1638">
        <f t="shared" si="143"/>
        <v>0</v>
      </c>
      <c r="AL117" s="1618" t="s">
        <v>820</v>
      </c>
      <c r="AM117" s="1626" t="str">
        <f>IF(AM116="","","月")</f>
        <v/>
      </c>
      <c r="AN117" s="1626" t="str">
        <f>IF(AN116="","","火")</f>
        <v/>
      </c>
      <c r="AO117" s="1626" t="str">
        <f>IF(AO116="","","水")</f>
        <v/>
      </c>
      <c r="AP117" s="1626" t="str">
        <f>IF(AP116="","","木")</f>
        <v/>
      </c>
      <c r="AQ117" s="1626" t="str">
        <f>IF(AQ116="","","金")</f>
        <v/>
      </c>
      <c r="AR117" s="1626" t="str">
        <f>IF(AR116="","","土")</f>
        <v/>
      </c>
      <c r="AS117" s="1626" t="str">
        <f>IF(AS116="","","日")</f>
        <v/>
      </c>
      <c r="AT117" s="3698"/>
      <c r="AU117" s="3703"/>
      <c r="AV117" s="3705"/>
      <c r="AW117" s="3705"/>
      <c r="AX117" s="3696"/>
      <c r="AY117" s="1624"/>
      <c r="AZ117" s="1616">
        <f t="shared" si="144"/>
        <v>0</v>
      </c>
      <c r="BA117" s="1616">
        <f t="shared" si="145"/>
        <v>0</v>
      </c>
      <c r="BC117" s="1618" t="s">
        <v>820</v>
      </c>
      <c r="BD117" s="1626" t="str">
        <f>IF(BD116="","","月")</f>
        <v/>
      </c>
      <c r="BE117" s="1626" t="str">
        <f>IF(BE116="","","火")</f>
        <v/>
      </c>
      <c r="BF117" s="1626" t="str">
        <f>IF(BF116="","","水")</f>
        <v/>
      </c>
      <c r="BG117" s="1626" t="str">
        <f>IF(BG116="","","木")</f>
        <v/>
      </c>
      <c r="BH117" s="1626" t="str">
        <f>IF(BH116="","","金")</f>
        <v/>
      </c>
      <c r="BI117" s="1626" t="str">
        <f>IF(BI116="","","土")</f>
        <v/>
      </c>
      <c r="BJ117" s="1626" t="str">
        <f>IF(BJ116="","","日")</f>
        <v/>
      </c>
      <c r="BK117" s="3698"/>
      <c r="BL117" s="3703"/>
      <c r="BM117" s="3705"/>
      <c r="BN117" s="3705"/>
      <c r="BO117" s="3696"/>
      <c r="BP117" s="1624"/>
      <c r="BQ117" s="1616">
        <f t="shared" si="146"/>
        <v>0</v>
      </c>
      <c r="BR117" s="1616">
        <f t="shared" si="147"/>
        <v>0</v>
      </c>
      <c r="BU117" s="1618" t="s">
        <v>820</v>
      </c>
      <c r="BV117" s="1626" t="str">
        <f>IF(BV116="","","月")</f>
        <v/>
      </c>
      <c r="BW117" s="1626" t="str">
        <f>IF(BW116="","","火")</f>
        <v/>
      </c>
      <c r="BX117" s="1626" t="str">
        <f>IF(BX116="","","水")</f>
        <v/>
      </c>
      <c r="BY117" s="1626" t="str">
        <f>IF(BY116="","","木")</f>
        <v/>
      </c>
      <c r="BZ117" s="1626" t="str">
        <f>IF(BZ116="","","金")</f>
        <v/>
      </c>
      <c r="CA117" s="1626" t="str">
        <f>IF(CA116="","","土")</f>
        <v/>
      </c>
      <c r="CB117" s="1626" t="str">
        <f>IF(CB116="","","日")</f>
        <v/>
      </c>
      <c r="CC117" s="3698"/>
      <c r="CD117" s="3703"/>
      <c r="CE117" s="3705"/>
      <c r="CF117" s="3705"/>
      <c r="CG117" s="3696"/>
      <c r="CH117" s="1624"/>
      <c r="CI117" s="1616">
        <f t="shared" si="148"/>
        <v>0</v>
      </c>
      <c r="CJ117" s="1616">
        <f t="shared" si="149"/>
        <v>0</v>
      </c>
      <c r="CK117" s="1624"/>
      <c r="CL117" s="1618" t="s">
        <v>820</v>
      </c>
      <c r="CM117" s="1626" t="str">
        <f>IF(CM116="","","月")</f>
        <v/>
      </c>
      <c r="CN117" s="1626" t="str">
        <f>IF(CN116="","","火")</f>
        <v/>
      </c>
      <c r="CO117" s="1626" t="str">
        <f>IF(CO116="","","水")</f>
        <v/>
      </c>
      <c r="CP117" s="1626" t="str">
        <f>IF(CP116="","","木")</f>
        <v/>
      </c>
      <c r="CQ117" s="1626" t="str">
        <f>IF(CQ116="","","金")</f>
        <v/>
      </c>
      <c r="CR117" s="1626" t="str">
        <f>IF(CR116="","","土")</f>
        <v/>
      </c>
      <c r="CS117" s="1626" t="str">
        <f>IF(CS116="","","日")</f>
        <v/>
      </c>
      <c r="CT117" s="3698"/>
      <c r="CU117" s="3703"/>
      <c r="CV117" s="3705"/>
      <c r="CW117" s="3705"/>
      <c r="CX117" s="3696"/>
      <c r="CY117" s="1624"/>
      <c r="CZ117" s="1595">
        <f t="shared" si="150"/>
        <v>0</v>
      </c>
      <c r="DA117" s="1595">
        <f t="shared" si="151"/>
        <v>0</v>
      </c>
    </row>
    <row r="118" spans="1:105" ht="14.25" customHeight="1">
      <c r="A118" s="1590"/>
      <c r="B118" s="1590"/>
      <c r="C118" s="3709" t="s">
        <v>831</v>
      </c>
      <c r="D118" s="3711"/>
      <c r="E118" s="3713"/>
      <c r="F118" s="3713"/>
      <c r="G118" s="3713"/>
      <c r="H118" s="3713"/>
      <c r="I118" s="3713"/>
      <c r="J118" s="3715"/>
      <c r="K118" s="3717"/>
      <c r="L118" s="3718"/>
      <c r="M118" s="3718"/>
      <c r="N118" s="3719"/>
      <c r="O118" s="3723" t="e">
        <f>ROUND(AVERAGE(N120:N131),3)</f>
        <v>#DIV/0!</v>
      </c>
      <c r="P118" s="1613"/>
      <c r="Q118" s="1613">
        <f t="shared" si="139"/>
        <v>0</v>
      </c>
      <c r="R118" s="1613">
        <f t="shared" si="140"/>
        <v>0</v>
      </c>
      <c r="S118" s="1590"/>
      <c r="T118" s="3709" t="s">
        <v>831</v>
      </c>
      <c r="U118" s="3711"/>
      <c r="V118" s="3713"/>
      <c r="W118" s="3713"/>
      <c r="X118" s="3713"/>
      <c r="Y118" s="3713"/>
      <c r="Z118" s="3713"/>
      <c r="AA118" s="3715"/>
      <c r="AB118" s="3717"/>
      <c r="AC118" s="3718"/>
      <c r="AD118" s="3718"/>
      <c r="AE118" s="3719"/>
      <c r="AF118" s="3723" t="e">
        <f>ROUND(AVERAGE(AE120:AE131),3)</f>
        <v>#DIV/0!</v>
      </c>
      <c r="AG118" s="1624"/>
      <c r="AH118" s="1638">
        <f t="shared" si="142"/>
        <v>0</v>
      </c>
      <c r="AI118" s="1638">
        <f t="shared" si="143"/>
        <v>0</v>
      </c>
      <c r="AL118" s="3709" t="s">
        <v>831</v>
      </c>
      <c r="AM118" s="3711"/>
      <c r="AN118" s="3713"/>
      <c r="AO118" s="3713"/>
      <c r="AP118" s="3713"/>
      <c r="AQ118" s="3713"/>
      <c r="AR118" s="3713"/>
      <c r="AS118" s="3715"/>
      <c r="AT118" s="3717"/>
      <c r="AU118" s="3718"/>
      <c r="AV118" s="3718"/>
      <c r="AW118" s="3719"/>
      <c r="AX118" s="3723" t="e">
        <f>ROUND(AVERAGE(AW120:AW131),3)</f>
        <v>#DIV/0!</v>
      </c>
      <c r="AY118" s="1624"/>
      <c r="AZ118" s="1616">
        <f t="shared" si="144"/>
        <v>0</v>
      </c>
      <c r="BA118" s="1616">
        <f t="shared" si="145"/>
        <v>0</v>
      </c>
      <c r="BC118" s="3709" t="s">
        <v>831</v>
      </c>
      <c r="BD118" s="3711"/>
      <c r="BE118" s="3713"/>
      <c r="BF118" s="3713"/>
      <c r="BG118" s="3713"/>
      <c r="BH118" s="3713"/>
      <c r="BI118" s="3713"/>
      <c r="BJ118" s="3715"/>
      <c r="BK118" s="3717"/>
      <c r="BL118" s="3718"/>
      <c r="BM118" s="3718"/>
      <c r="BN118" s="3719"/>
      <c r="BO118" s="3723" t="e">
        <f>ROUND(AVERAGE(BN120:BN131),3)</f>
        <v>#DIV/0!</v>
      </c>
      <c r="BP118" s="1624"/>
      <c r="BQ118" s="1616">
        <f t="shared" si="146"/>
        <v>0</v>
      </c>
      <c r="BR118" s="1616">
        <f t="shared" si="147"/>
        <v>0</v>
      </c>
      <c r="BU118" s="3709" t="s">
        <v>831</v>
      </c>
      <c r="BV118" s="3711"/>
      <c r="BW118" s="3713"/>
      <c r="BX118" s="3713"/>
      <c r="BY118" s="3713"/>
      <c r="BZ118" s="3713"/>
      <c r="CA118" s="3713"/>
      <c r="CB118" s="3715"/>
      <c r="CC118" s="3717"/>
      <c r="CD118" s="3718"/>
      <c r="CE118" s="3718"/>
      <c r="CF118" s="3719"/>
      <c r="CG118" s="3723" t="e">
        <f>ROUND(AVERAGE(CF120:CF131),3)</f>
        <v>#DIV/0!</v>
      </c>
      <c r="CH118" s="1624"/>
      <c r="CI118" s="1616">
        <f t="shared" si="148"/>
        <v>0</v>
      </c>
      <c r="CJ118" s="1616">
        <f t="shared" si="149"/>
        <v>0</v>
      </c>
      <c r="CK118" s="1624"/>
      <c r="CL118" s="3709" t="s">
        <v>831</v>
      </c>
      <c r="CM118" s="3711"/>
      <c r="CN118" s="3713"/>
      <c r="CO118" s="3713"/>
      <c r="CP118" s="3713"/>
      <c r="CQ118" s="3713"/>
      <c r="CR118" s="3713"/>
      <c r="CS118" s="3715"/>
      <c r="CT118" s="3717"/>
      <c r="CU118" s="3718"/>
      <c r="CV118" s="3718"/>
      <c r="CW118" s="3719"/>
      <c r="CX118" s="3723" t="e">
        <f>ROUND(AVERAGE(CW120:CW131),3)</f>
        <v>#DIV/0!</v>
      </c>
      <c r="CY118" s="1624"/>
      <c r="CZ118" s="1595">
        <f t="shared" si="150"/>
        <v>0</v>
      </c>
      <c r="DA118" s="1595">
        <f t="shared" si="151"/>
        <v>0</v>
      </c>
    </row>
    <row r="119" spans="1:105" ht="14.25" customHeight="1">
      <c r="A119" s="1590"/>
      <c r="B119" s="1590"/>
      <c r="C119" s="3710"/>
      <c r="D119" s="3712"/>
      <c r="E119" s="3714"/>
      <c r="F119" s="3714"/>
      <c r="G119" s="3714"/>
      <c r="H119" s="3714"/>
      <c r="I119" s="3714"/>
      <c r="J119" s="3716"/>
      <c r="K119" s="3720"/>
      <c r="L119" s="3721"/>
      <c r="M119" s="3721"/>
      <c r="N119" s="3722"/>
      <c r="O119" s="3724"/>
      <c r="P119" s="1613"/>
      <c r="Q119" s="1613" t="str">
        <f t="shared" si="139"/>
        <v/>
      </c>
      <c r="R119" s="1613" t="str">
        <f t="shared" si="140"/>
        <v/>
      </c>
      <c r="S119" s="1590"/>
      <c r="T119" s="3710"/>
      <c r="U119" s="3712"/>
      <c r="V119" s="3714"/>
      <c r="W119" s="3714"/>
      <c r="X119" s="3714"/>
      <c r="Y119" s="3714"/>
      <c r="Z119" s="3714"/>
      <c r="AA119" s="3716"/>
      <c r="AB119" s="3720"/>
      <c r="AC119" s="3721"/>
      <c r="AD119" s="3721"/>
      <c r="AE119" s="3722"/>
      <c r="AF119" s="3724"/>
      <c r="AG119" s="1624"/>
      <c r="AH119" s="1638" t="str">
        <f t="shared" si="142"/>
        <v/>
      </c>
      <c r="AI119" s="1638" t="str">
        <f t="shared" si="143"/>
        <v/>
      </c>
      <c r="AL119" s="3710"/>
      <c r="AM119" s="3712"/>
      <c r="AN119" s="3714"/>
      <c r="AO119" s="3714"/>
      <c r="AP119" s="3714"/>
      <c r="AQ119" s="3714"/>
      <c r="AR119" s="3714"/>
      <c r="AS119" s="3716"/>
      <c r="AT119" s="3720"/>
      <c r="AU119" s="3721"/>
      <c r="AV119" s="3721"/>
      <c r="AW119" s="3722"/>
      <c r="AX119" s="3724"/>
      <c r="AY119" s="1624"/>
      <c r="AZ119" s="1616" t="str">
        <f t="shared" si="144"/>
        <v/>
      </c>
      <c r="BA119" s="1616" t="str">
        <f t="shared" si="145"/>
        <v/>
      </c>
      <c r="BC119" s="3710"/>
      <c r="BD119" s="3712"/>
      <c r="BE119" s="3714"/>
      <c r="BF119" s="3714"/>
      <c r="BG119" s="3714"/>
      <c r="BH119" s="3714"/>
      <c r="BI119" s="3714"/>
      <c r="BJ119" s="3716"/>
      <c r="BK119" s="3720"/>
      <c r="BL119" s="3721"/>
      <c r="BM119" s="3721"/>
      <c r="BN119" s="3722"/>
      <c r="BO119" s="3724"/>
      <c r="BP119" s="1624"/>
      <c r="BQ119" s="1616" t="str">
        <f t="shared" si="146"/>
        <v/>
      </c>
      <c r="BR119" s="1616" t="str">
        <f t="shared" si="147"/>
        <v/>
      </c>
      <c r="BU119" s="3710"/>
      <c r="BV119" s="3712"/>
      <c r="BW119" s="3714"/>
      <c r="BX119" s="3714"/>
      <c r="BY119" s="3714"/>
      <c r="BZ119" s="3714"/>
      <c r="CA119" s="3714"/>
      <c r="CB119" s="3716"/>
      <c r="CC119" s="3720"/>
      <c r="CD119" s="3721"/>
      <c r="CE119" s="3721"/>
      <c r="CF119" s="3722"/>
      <c r="CG119" s="3724"/>
      <c r="CH119" s="1624"/>
      <c r="CI119" s="1616" t="str">
        <f t="shared" si="148"/>
        <v/>
      </c>
      <c r="CJ119" s="1616" t="str">
        <f t="shared" si="149"/>
        <v/>
      </c>
      <c r="CK119" s="1624"/>
      <c r="CL119" s="3710"/>
      <c r="CM119" s="3712"/>
      <c r="CN119" s="3714"/>
      <c r="CO119" s="3714"/>
      <c r="CP119" s="3714"/>
      <c r="CQ119" s="3714"/>
      <c r="CR119" s="3714"/>
      <c r="CS119" s="3716"/>
      <c r="CT119" s="3720"/>
      <c r="CU119" s="3721"/>
      <c r="CV119" s="3721"/>
      <c r="CW119" s="3722"/>
      <c r="CX119" s="3724"/>
      <c r="CY119" s="1624"/>
      <c r="CZ119" s="1595" t="str">
        <f t="shared" si="150"/>
        <v/>
      </c>
      <c r="DA119" s="1595" t="str">
        <f t="shared" si="151"/>
        <v/>
      </c>
    </row>
    <row r="120" spans="1:105" ht="14.25" customHeight="1">
      <c r="A120" s="1590"/>
      <c r="B120" s="1590"/>
      <c r="C120" s="1629" t="s">
        <v>2311</v>
      </c>
      <c r="D120" s="1630"/>
      <c r="E120" s="1631"/>
      <c r="F120" s="1631"/>
      <c r="G120" s="1631"/>
      <c r="H120" s="1631"/>
      <c r="I120" s="1631"/>
      <c r="J120" s="1632"/>
      <c r="K120" s="1633">
        <f>IF(C120="","",COUNT($D$116:$J$116)-L120)</f>
        <v>0</v>
      </c>
      <c r="L120" s="1634">
        <f>IF(C120="","",Q120+R120)</f>
        <v>0</v>
      </c>
      <c r="M120" s="1635">
        <f>IF(C120="","",COUNTIF(D120:J120,"休"))</f>
        <v>0</v>
      </c>
      <c r="N120" s="1636" t="str">
        <f>IF(K120&lt;1,"対象外",IF(C120="","",IFERROR(ROUND(M120/K120,3),"")))</f>
        <v>対象外</v>
      </c>
      <c r="O120" s="3724"/>
      <c r="P120" s="1613"/>
      <c r="Q120" s="1613">
        <f t="shared" si="139"/>
        <v>0</v>
      </c>
      <c r="R120" s="1613">
        <f t="shared" si="140"/>
        <v>0</v>
      </c>
      <c r="S120" s="1590"/>
      <c r="T120" s="1629" t="s">
        <v>2311</v>
      </c>
      <c r="U120" s="1630"/>
      <c r="V120" s="1631"/>
      <c r="W120" s="1631"/>
      <c r="X120" s="1631"/>
      <c r="Y120" s="1631"/>
      <c r="Z120" s="1631"/>
      <c r="AA120" s="1632"/>
      <c r="AB120" s="1633">
        <f>IF(T120="","",COUNT($U$116:$AA$116)-AC120)</f>
        <v>0</v>
      </c>
      <c r="AC120" s="1634">
        <f>IF(T120="","",AH120+AI120)</f>
        <v>0</v>
      </c>
      <c r="AD120" s="1635">
        <f>IF(T120="","",COUNTIF(U120:AA120,"休"))</f>
        <v>0</v>
      </c>
      <c r="AE120" s="1636" t="str">
        <f>IF(AB120&lt;1,"対象外",IF(T120="","",IFERROR(ROUND(AD120/AB120,3),"")))</f>
        <v>対象外</v>
      </c>
      <c r="AF120" s="3724"/>
      <c r="AG120" s="1637"/>
      <c r="AH120" s="1638">
        <f t="shared" si="142"/>
        <v>0</v>
      </c>
      <c r="AI120" s="1638">
        <f t="shared" si="143"/>
        <v>0</v>
      </c>
      <c r="AL120" s="1629" t="s">
        <v>2311</v>
      </c>
      <c r="AM120" s="1630"/>
      <c r="AN120" s="1631"/>
      <c r="AO120" s="1631"/>
      <c r="AP120" s="1631"/>
      <c r="AQ120" s="1631"/>
      <c r="AR120" s="1631"/>
      <c r="AS120" s="1632"/>
      <c r="AT120" s="1633">
        <f>IF(AL120="","",COUNT($AM$116:$AS$116)-AU120)</f>
        <v>0</v>
      </c>
      <c r="AU120" s="1634">
        <f>IF(AL120="","",AZ120+BA120)</f>
        <v>0</v>
      </c>
      <c r="AV120" s="1635">
        <f>IF(AL120="","",COUNTIF(AM120:AS120,"休"))</f>
        <v>0</v>
      </c>
      <c r="AW120" s="1636" t="str">
        <f>IF(AT120&lt;7,"対象外",IF(AL120="","",IFERROR(ROUND(AV120/AT120,3),"")))</f>
        <v>対象外</v>
      </c>
      <c r="AX120" s="3724"/>
      <c r="AY120" s="1637"/>
      <c r="AZ120" s="1616">
        <f t="shared" si="144"/>
        <v>0</v>
      </c>
      <c r="BA120" s="1616">
        <f t="shared" si="145"/>
        <v>0</v>
      </c>
      <c r="BC120" s="1629" t="s">
        <v>2311</v>
      </c>
      <c r="BD120" s="1630"/>
      <c r="BE120" s="1631"/>
      <c r="BF120" s="1631"/>
      <c r="BG120" s="1631"/>
      <c r="BH120" s="1631"/>
      <c r="BI120" s="1631"/>
      <c r="BJ120" s="1632"/>
      <c r="BK120" s="1633">
        <f>IF(BC120="","",COUNT($BD$116:$BJ$116)-BL120)</f>
        <v>0</v>
      </c>
      <c r="BL120" s="1634">
        <f>IF(BC120="","",BQ120+BR120)</f>
        <v>0</v>
      </c>
      <c r="BM120" s="1635">
        <f>IF(BC120="","",COUNTIF(BD120:BJ120,"休"))</f>
        <v>0</v>
      </c>
      <c r="BN120" s="1636" t="str">
        <f>IF(BK120&lt;7,"対象外",IF(BC120="","",IFERROR(ROUND(BM120/BK120,3),"")))</f>
        <v>対象外</v>
      </c>
      <c r="BO120" s="3724"/>
      <c r="BP120" s="1637"/>
      <c r="BQ120" s="1616">
        <f t="shared" si="146"/>
        <v>0</v>
      </c>
      <c r="BR120" s="1616">
        <f t="shared" si="147"/>
        <v>0</v>
      </c>
      <c r="BU120" s="1629" t="s">
        <v>2311</v>
      </c>
      <c r="BV120" s="1630"/>
      <c r="BW120" s="1631"/>
      <c r="BX120" s="1631"/>
      <c r="BY120" s="1631"/>
      <c r="BZ120" s="1631"/>
      <c r="CA120" s="1631"/>
      <c r="CB120" s="1632"/>
      <c r="CC120" s="1633">
        <f>IF(BU120="","",COUNT($BV$116:$CB$116)-CD120)</f>
        <v>0</v>
      </c>
      <c r="CD120" s="1634">
        <f>IF(BU120="","",CI120+CJ120)</f>
        <v>0</v>
      </c>
      <c r="CE120" s="1635">
        <f>IF(BU120="","",COUNTIF(BV120:CB120,"休"))</f>
        <v>0</v>
      </c>
      <c r="CF120" s="1636" t="str">
        <f>IF(CC120&lt;7,"対象外",IF(BU120="","",IFERROR(ROUND(CE120/CC120,3),"")))</f>
        <v>対象外</v>
      </c>
      <c r="CG120" s="3724"/>
      <c r="CH120" s="1637"/>
      <c r="CI120" s="1616">
        <f t="shared" si="148"/>
        <v>0</v>
      </c>
      <c r="CJ120" s="1616">
        <f t="shared" si="149"/>
        <v>0</v>
      </c>
      <c r="CK120" s="1637"/>
      <c r="CL120" s="1629" t="s">
        <v>2311</v>
      </c>
      <c r="CM120" s="1630"/>
      <c r="CN120" s="1631"/>
      <c r="CO120" s="1631"/>
      <c r="CP120" s="1631"/>
      <c r="CQ120" s="1631"/>
      <c r="CR120" s="1631"/>
      <c r="CS120" s="1632"/>
      <c r="CT120" s="1633">
        <f>IF(CL120="","",COUNT($CM$116:$CS$116)-CU120)</f>
        <v>0</v>
      </c>
      <c r="CU120" s="1634">
        <f>IF(CL120="","",CZ120+DA120)</f>
        <v>0</v>
      </c>
      <c r="CV120" s="1635">
        <f>IF(CL120="","",COUNTIF(CM120:CS120,"休"))</f>
        <v>0</v>
      </c>
      <c r="CW120" s="1636" t="str">
        <f>IF(CT120&lt;7,"対象外",IF(CL120="","",IFERROR(ROUND(CV120/CT120,3),"")))</f>
        <v>対象外</v>
      </c>
      <c r="CX120" s="3724"/>
      <c r="CY120" s="1637"/>
      <c r="CZ120" s="1595">
        <f t="shared" si="150"/>
        <v>0</v>
      </c>
      <c r="DA120" s="1595">
        <f t="shared" si="151"/>
        <v>0</v>
      </c>
    </row>
    <row r="121" spans="1:105" ht="14.25" customHeight="1">
      <c r="A121" s="1590"/>
      <c r="B121" s="1590"/>
      <c r="C121" s="1629" t="s">
        <v>2312</v>
      </c>
      <c r="D121" s="1630"/>
      <c r="E121" s="1631"/>
      <c r="F121" s="1631"/>
      <c r="G121" s="1631"/>
      <c r="H121" s="1631"/>
      <c r="I121" s="1631"/>
      <c r="J121" s="1632"/>
      <c r="K121" s="1633">
        <f>IF(C121="","",COUNT($D$116:$J$116)-L121)</f>
        <v>0</v>
      </c>
      <c r="L121" s="1634">
        <f t="shared" ref="L121:L123" si="224">IF(C121="","",Q121+R121)</f>
        <v>0</v>
      </c>
      <c r="M121" s="1635">
        <f t="shared" ref="M121:M123" si="225">IF(C121="","",COUNTIF(D121:J121,"休"))</f>
        <v>0</v>
      </c>
      <c r="N121" s="1636" t="str">
        <f t="shared" ref="N121:N123" si="226">IF(K121&lt;1,"対象外",IF(C121="","",IFERROR(ROUND(M121/K121,3),"")))</f>
        <v>対象外</v>
      </c>
      <c r="O121" s="3724"/>
      <c r="P121" s="1613"/>
      <c r="Q121" s="1613">
        <f t="shared" si="139"/>
        <v>0</v>
      </c>
      <c r="R121" s="1613">
        <f t="shared" si="140"/>
        <v>0</v>
      </c>
      <c r="S121" s="1590"/>
      <c r="T121" s="1629" t="s">
        <v>2312</v>
      </c>
      <c r="U121" s="1630"/>
      <c r="V121" s="1631"/>
      <c r="W121" s="1631"/>
      <c r="X121" s="1631"/>
      <c r="Y121" s="1631"/>
      <c r="Z121" s="1631"/>
      <c r="AA121" s="1632"/>
      <c r="AB121" s="1633">
        <f>IF(T121="","",COUNT($U$116:$AA$116)-AC121)</f>
        <v>0</v>
      </c>
      <c r="AC121" s="1634">
        <f>IF(T121="","",AH121+AI121)</f>
        <v>0</v>
      </c>
      <c r="AD121" s="1635">
        <f t="shared" ref="AD121:AD123" si="227">IF(T121="","",COUNTIF(U121:AA121,"休"))</f>
        <v>0</v>
      </c>
      <c r="AE121" s="1636" t="str">
        <f>IF(AB121&lt;1,"対象外",IF(T121="","",IFERROR(ROUND(AD121/AB121,3),"")))</f>
        <v>対象外</v>
      </c>
      <c r="AF121" s="3724"/>
      <c r="AG121" s="1624"/>
      <c r="AH121" s="1638">
        <f t="shared" si="142"/>
        <v>0</v>
      </c>
      <c r="AI121" s="1638">
        <f t="shared" si="143"/>
        <v>0</v>
      </c>
      <c r="AL121" s="1629" t="s">
        <v>2312</v>
      </c>
      <c r="AM121" s="1630"/>
      <c r="AN121" s="1631"/>
      <c r="AO121" s="1631"/>
      <c r="AP121" s="1631"/>
      <c r="AQ121" s="1631"/>
      <c r="AR121" s="1631"/>
      <c r="AS121" s="1632"/>
      <c r="AT121" s="1633">
        <f>IF(AL121="","",COUNT($AM$116:$AS$116)-AU121)</f>
        <v>0</v>
      </c>
      <c r="AU121" s="1634">
        <f>IF(AL121="","",AZ121+BA121)</f>
        <v>0</v>
      </c>
      <c r="AV121" s="1635">
        <f t="shared" ref="AV121:AV123" si="228">IF(AL121="","",COUNTIF(AM121:AS121,"休"))</f>
        <v>0</v>
      </c>
      <c r="AW121" s="1636" t="str">
        <f>IF(AT121&lt;7,"対象外",IF(AL121="","",IFERROR(ROUND(AV121/AT121,3),"")))</f>
        <v>対象外</v>
      </c>
      <c r="AX121" s="3724"/>
      <c r="AY121" s="1624"/>
      <c r="AZ121" s="1616">
        <f t="shared" si="144"/>
        <v>0</v>
      </c>
      <c r="BA121" s="1616">
        <f t="shared" si="145"/>
        <v>0</v>
      </c>
      <c r="BC121" s="1629" t="s">
        <v>2312</v>
      </c>
      <c r="BD121" s="1630"/>
      <c r="BE121" s="1631"/>
      <c r="BF121" s="1631"/>
      <c r="BG121" s="1631"/>
      <c r="BH121" s="1631"/>
      <c r="BI121" s="1631"/>
      <c r="BJ121" s="1632"/>
      <c r="BK121" s="1633">
        <f>IF(BC121="","",COUNT($BD$116:$BJ$116)-BL121)</f>
        <v>0</v>
      </c>
      <c r="BL121" s="1634">
        <f>IF(BC121="","",BQ121+BR121)</f>
        <v>0</v>
      </c>
      <c r="BM121" s="1635">
        <f t="shared" ref="BM121:BM123" si="229">IF(BC121="","",COUNTIF(BD121:BJ121,"休"))</f>
        <v>0</v>
      </c>
      <c r="BN121" s="1636" t="str">
        <f>IF(BK121&lt;7,"対象外",IF(BC121="","",IFERROR(ROUND(BM121/BK121,3),"")))</f>
        <v>対象外</v>
      </c>
      <c r="BO121" s="3724"/>
      <c r="BP121" s="1624"/>
      <c r="BQ121" s="1616">
        <f t="shared" si="146"/>
        <v>0</v>
      </c>
      <c r="BR121" s="1616">
        <f t="shared" si="147"/>
        <v>0</v>
      </c>
      <c r="BU121" s="1629" t="s">
        <v>2312</v>
      </c>
      <c r="BV121" s="1630"/>
      <c r="BW121" s="1631"/>
      <c r="BX121" s="1631"/>
      <c r="BY121" s="1631"/>
      <c r="BZ121" s="1631"/>
      <c r="CA121" s="1631"/>
      <c r="CB121" s="1632"/>
      <c r="CC121" s="1633">
        <f>IF(BU121="","",COUNT($BV$116:$CB$116)-CD121)</f>
        <v>0</v>
      </c>
      <c r="CD121" s="1634">
        <f>IF(BU121="","",CI121+CJ121)</f>
        <v>0</v>
      </c>
      <c r="CE121" s="1635">
        <f t="shared" ref="CE121:CE122" si="230">IF(BU121="","",COUNTIF(BV121:CB121,"休"))</f>
        <v>0</v>
      </c>
      <c r="CF121" s="1636" t="str">
        <f>IF(CC121&lt;7,"対象外",IF(BU121="","",IFERROR(ROUND(CE121/CC121,3),"")))</f>
        <v>対象外</v>
      </c>
      <c r="CG121" s="3724"/>
      <c r="CH121" s="1624"/>
      <c r="CI121" s="1616">
        <f t="shared" si="148"/>
        <v>0</v>
      </c>
      <c r="CJ121" s="1616">
        <f t="shared" si="149"/>
        <v>0</v>
      </c>
      <c r="CK121" s="1624"/>
      <c r="CL121" s="1629" t="s">
        <v>2312</v>
      </c>
      <c r="CM121" s="1630"/>
      <c r="CN121" s="1631"/>
      <c r="CO121" s="1631"/>
      <c r="CP121" s="1631"/>
      <c r="CQ121" s="1631"/>
      <c r="CR121" s="1631"/>
      <c r="CS121" s="1632"/>
      <c r="CT121" s="1633">
        <f>IF(CL121="","",COUNT($CM$116:$CS$116)-CU121)</f>
        <v>0</v>
      </c>
      <c r="CU121" s="1634">
        <f>IF(CL121="","",CZ121+DA121)</f>
        <v>0</v>
      </c>
      <c r="CV121" s="1635">
        <f t="shared" ref="CV121:CV123" si="231">IF(CL121="","",COUNTIF(CM121:CS121,"休"))</f>
        <v>0</v>
      </c>
      <c r="CW121" s="1636" t="str">
        <f>IF(CT121&lt;7,"対象外",IF(CL121="","",IFERROR(ROUND(CV121/CT121,3),"")))</f>
        <v>対象外</v>
      </c>
      <c r="CX121" s="3724"/>
      <c r="CY121" s="1624"/>
      <c r="CZ121" s="1595">
        <f t="shared" si="150"/>
        <v>0</v>
      </c>
      <c r="DA121" s="1595">
        <f t="shared" si="151"/>
        <v>0</v>
      </c>
    </row>
    <row r="122" spans="1:105" ht="14.25" customHeight="1">
      <c r="A122" s="1590"/>
      <c r="B122" s="1590"/>
      <c r="C122" s="1629" t="s">
        <v>2313</v>
      </c>
      <c r="D122" s="1630"/>
      <c r="E122" s="1631"/>
      <c r="F122" s="1631"/>
      <c r="G122" s="1631"/>
      <c r="H122" s="1631"/>
      <c r="I122" s="1631"/>
      <c r="J122" s="1632"/>
      <c r="K122" s="1633">
        <f>IF(C122="","",COUNT($D$116:$J$116)-L122)</f>
        <v>0</v>
      </c>
      <c r="L122" s="1634">
        <f t="shared" si="224"/>
        <v>0</v>
      </c>
      <c r="M122" s="1635">
        <f t="shared" si="225"/>
        <v>0</v>
      </c>
      <c r="N122" s="1636" t="str">
        <f t="shared" si="226"/>
        <v>対象外</v>
      </c>
      <c r="O122" s="3724"/>
      <c r="P122" s="1613"/>
      <c r="Q122" s="1613">
        <f t="shared" si="139"/>
        <v>0</v>
      </c>
      <c r="R122" s="1613">
        <f t="shared" si="140"/>
        <v>0</v>
      </c>
      <c r="S122" s="1590"/>
      <c r="T122" s="1629" t="s">
        <v>2313</v>
      </c>
      <c r="U122" s="1630"/>
      <c r="V122" s="1631"/>
      <c r="W122" s="1631"/>
      <c r="X122" s="1631"/>
      <c r="Y122" s="1631"/>
      <c r="Z122" s="1631"/>
      <c r="AA122" s="1632"/>
      <c r="AB122" s="1633">
        <f>IF(T122="","",COUNT($U$116:$AA$116)-AC122)</f>
        <v>0</v>
      </c>
      <c r="AC122" s="1634">
        <f>IF(T122="","",AH122+AI122)</f>
        <v>0</v>
      </c>
      <c r="AD122" s="1635">
        <f t="shared" si="227"/>
        <v>0</v>
      </c>
      <c r="AE122" s="1636" t="str">
        <f>IF(AB122&lt;1,"対象外",IF(T122="","",IFERROR(ROUND(AD122/AB122,3),"")))</f>
        <v>対象外</v>
      </c>
      <c r="AF122" s="3724"/>
      <c r="AG122" s="1637"/>
      <c r="AH122" s="1638">
        <f t="shared" si="142"/>
        <v>0</v>
      </c>
      <c r="AI122" s="1638">
        <f t="shared" si="143"/>
        <v>0</v>
      </c>
      <c r="AL122" s="1629" t="s">
        <v>2313</v>
      </c>
      <c r="AM122" s="1630"/>
      <c r="AN122" s="1631"/>
      <c r="AO122" s="1631"/>
      <c r="AP122" s="1631"/>
      <c r="AQ122" s="1631"/>
      <c r="AR122" s="1631"/>
      <c r="AS122" s="1632"/>
      <c r="AT122" s="1633">
        <f>IF(AL122="","",COUNT($AM$116:$AS$116)-AU122)</f>
        <v>0</v>
      </c>
      <c r="AU122" s="1634">
        <f>IF(AL122="","",AZ122+BA122)</f>
        <v>0</v>
      </c>
      <c r="AV122" s="1635">
        <f t="shared" si="228"/>
        <v>0</v>
      </c>
      <c r="AW122" s="1636" t="str">
        <f>IF(AT122&lt;7,"対象外",IF(AL122="","",IFERROR(ROUND(AV122/AT122,3),"")))</f>
        <v>対象外</v>
      </c>
      <c r="AX122" s="3724"/>
      <c r="AY122" s="1637"/>
      <c r="AZ122" s="1616">
        <f t="shared" si="144"/>
        <v>0</v>
      </c>
      <c r="BA122" s="1616">
        <f t="shared" si="145"/>
        <v>0</v>
      </c>
      <c r="BC122" s="1629" t="s">
        <v>2313</v>
      </c>
      <c r="BD122" s="1630"/>
      <c r="BE122" s="1631"/>
      <c r="BF122" s="1631"/>
      <c r="BG122" s="1631"/>
      <c r="BH122" s="1631"/>
      <c r="BI122" s="1631"/>
      <c r="BJ122" s="1632"/>
      <c r="BK122" s="1633">
        <f>IF(BC122="","",COUNT($BD$116:$BJ$116)-BL122)</f>
        <v>0</v>
      </c>
      <c r="BL122" s="1634">
        <f>IF(BC122="","",BQ122+BR122)</f>
        <v>0</v>
      </c>
      <c r="BM122" s="1635">
        <f t="shared" si="229"/>
        <v>0</v>
      </c>
      <c r="BN122" s="1636" t="str">
        <f>IF(BK122&lt;7,"対象外",IF(BC122="","",IFERROR(ROUND(BM122/BK122,3),"")))</f>
        <v>対象外</v>
      </c>
      <c r="BO122" s="3724"/>
      <c r="BP122" s="1637"/>
      <c r="BQ122" s="1616">
        <f t="shared" si="146"/>
        <v>0</v>
      </c>
      <c r="BR122" s="1616">
        <f t="shared" si="147"/>
        <v>0</v>
      </c>
      <c r="BU122" s="1629" t="s">
        <v>2313</v>
      </c>
      <c r="BV122" s="1630"/>
      <c r="BW122" s="1631"/>
      <c r="BX122" s="1631"/>
      <c r="BY122" s="1631"/>
      <c r="BZ122" s="1631"/>
      <c r="CA122" s="1631"/>
      <c r="CB122" s="1632"/>
      <c r="CC122" s="1633">
        <f>IF(BU122="","",COUNT($BV$116:$CB$116)-CD122)</f>
        <v>0</v>
      </c>
      <c r="CD122" s="1634">
        <f>IF(BU122="","",CI122+CJ122)</f>
        <v>0</v>
      </c>
      <c r="CE122" s="1635">
        <f t="shared" si="230"/>
        <v>0</v>
      </c>
      <c r="CF122" s="1636" t="str">
        <f>IF(CC122&lt;7,"対象外",IF(BU122="","",IFERROR(ROUND(CE122/CC122,3),"")))</f>
        <v>対象外</v>
      </c>
      <c r="CG122" s="3724"/>
      <c r="CH122" s="1637"/>
      <c r="CI122" s="1616">
        <f t="shared" si="148"/>
        <v>0</v>
      </c>
      <c r="CJ122" s="1616">
        <f t="shared" si="149"/>
        <v>0</v>
      </c>
      <c r="CK122" s="1637"/>
      <c r="CL122" s="1629" t="s">
        <v>2313</v>
      </c>
      <c r="CM122" s="1630"/>
      <c r="CN122" s="1631"/>
      <c r="CO122" s="1631"/>
      <c r="CP122" s="1631"/>
      <c r="CQ122" s="1631"/>
      <c r="CR122" s="1631"/>
      <c r="CS122" s="1632"/>
      <c r="CT122" s="1633">
        <f>IF(CL122="","",COUNT($CM$116:$CS$116)-CU122)</f>
        <v>0</v>
      </c>
      <c r="CU122" s="1634">
        <f>IF(CL122="","",CZ122+DA122)</f>
        <v>0</v>
      </c>
      <c r="CV122" s="1635">
        <f t="shared" si="231"/>
        <v>0</v>
      </c>
      <c r="CW122" s="1636" t="str">
        <f>IF(CT122&lt;7,"対象外",IF(CL122="","",IFERROR(ROUND(CV122/CT122,3),"")))</f>
        <v>対象外</v>
      </c>
      <c r="CX122" s="3724"/>
      <c r="CY122" s="1637"/>
      <c r="CZ122" s="1595">
        <f t="shared" si="150"/>
        <v>0</v>
      </c>
      <c r="DA122" s="1595">
        <f t="shared" si="151"/>
        <v>0</v>
      </c>
    </row>
    <row r="123" spans="1:105" ht="14.25" customHeight="1">
      <c r="A123" s="1590"/>
      <c r="B123" s="1590"/>
      <c r="C123" s="1639" t="s">
        <v>2314</v>
      </c>
      <c r="D123" s="1640"/>
      <c r="E123" s="1641"/>
      <c r="F123" s="1641"/>
      <c r="G123" s="1641"/>
      <c r="H123" s="1641"/>
      <c r="I123" s="1641"/>
      <c r="J123" s="1642"/>
      <c r="K123" s="1633">
        <f>IF(C123="","",COUNT($D$116:$J$116)-L123)</f>
        <v>0</v>
      </c>
      <c r="L123" s="1643">
        <f t="shared" si="224"/>
        <v>0</v>
      </c>
      <c r="M123" s="1644">
        <f t="shared" si="225"/>
        <v>0</v>
      </c>
      <c r="N123" s="1636" t="str">
        <f t="shared" si="226"/>
        <v>対象外</v>
      </c>
      <c r="O123" s="3724"/>
      <c r="P123" s="1613"/>
      <c r="Q123" s="1613">
        <f t="shared" si="139"/>
        <v>0</v>
      </c>
      <c r="R123" s="1613">
        <f t="shared" si="140"/>
        <v>0</v>
      </c>
      <c r="S123" s="1590"/>
      <c r="T123" s="1639" t="s">
        <v>2314</v>
      </c>
      <c r="U123" s="1640"/>
      <c r="V123" s="1641"/>
      <c r="W123" s="1641"/>
      <c r="X123" s="1641"/>
      <c r="Y123" s="1641"/>
      <c r="Z123" s="1641"/>
      <c r="AA123" s="1642"/>
      <c r="AB123" s="1640">
        <f>IF(T123="","",COUNT($U$116:$AA$116)-AC123)</f>
        <v>0</v>
      </c>
      <c r="AC123" s="1643">
        <f>IF(T123="","",AH123+AI123)</f>
        <v>0</v>
      </c>
      <c r="AD123" s="1644">
        <f t="shared" si="227"/>
        <v>0</v>
      </c>
      <c r="AE123" s="1645" t="str">
        <f>IF(AB123&lt;1,"対象外",IF(T123="","",IFERROR(ROUND(AD123/AB123,3),"")))</f>
        <v>対象外</v>
      </c>
      <c r="AF123" s="3724"/>
      <c r="AG123" s="1624"/>
      <c r="AH123" s="1638">
        <f t="shared" si="142"/>
        <v>0</v>
      </c>
      <c r="AI123" s="1638">
        <f t="shared" si="143"/>
        <v>0</v>
      </c>
      <c r="AL123" s="1639" t="s">
        <v>2314</v>
      </c>
      <c r="AM123" s="1640"/>
      <c r="AN123" s="1641"/>
      <c r="AO123" s="1641"/>
      <c r="AP123" s="1641"/>
      <c r="AQ123" s="1641"/>
      <c r="AR123" s="1641"/>
      <c r="AS123" s="1642"/>
      <c r="AT123" s="1640">
        <f>IF(AL123="","",COUNT($AM$116:$AS$116)-AU123)</f>
        <v>0</v>
      </c>
      <c r="AU123" s="1643">
        <f>IF(AL123="","",AZ123+BA123)</f>
        <v>0</v>
      </c>
      <c r="AV123" s="1644">
        <f t="shared" si="228"/>
        <v>0</v>
      </c>
      <c r="AW123" s="1645" t="str">
        <f>IF(AT123&lt;7,"対象外",IF(AL123="","",IFERROR(ROUND(AV123/AT123,3),"")))</f>
        <v>対象外</v>
      </c>
      <c r="AX123" s="3724"/>
      <c r="AY123" s="1624"/>
      <c r="AZ123" s="1616">
        <f t="shared" si="144"/>
        <v>0</v>
      </c>
      <c r="BA123" s="1616">
        <f t="shared" si="145"/>
        <v>0</v>
      </c>
      <c r="BC123" s="1639" t="s">
        <v>2314</v>
      </c>
      <c r="BD123" s="1640"/>
      <c r="BE123" s="1641"/>
      <c r="BF123" s="1641"/>
      <c r="BG123" s="1641"/>
      <c r="BH123" s="1641"/>
      <c r="BI123" s="1641"/>
      <c r="BJ123" s="1642"/>
      <c r="BK123" s="1640">
        <f>IF(BC123="","",COUNT($BD$116:$BJ$116)-BL123)</f>
        <v>0</v>
      </c>
      <c r="BL123" s="1643">
        <f>IF(BC123="","",BQ123+BR123)</f>
        <v>0</v>
      </c>
      <c r="BM123" s="1644">
        <f t="shared" si="229"/>
        <v>0</v>
      </c>
      <c r="BN123" s="1645" t="str">
        <f>IF(BK123&lt;7,"対象外",IF(BC123="","",IFERROR(ROUND(BM123/BK123,3),"")))</f>
        <v>対象外</v>
      </c>
      <c r="BO123" s="3724"/>
      <c r="BP123" s="1624"/>
      <c r="BQ123" s="1616">
        <f t="shared" si="146"/>
        <v>0</v>
      </c>
      <c r="BR123" s="1616">
        <f t="shared" si="147"/>
        <v>0</v>
      </c>
      <c r="BU123" s="1639" t="s">
        <v>2314</v>
      </c>
      <c r="BV123" s="1640"/>
      <c r="BW123" s="1641"/>
      <c r="BX123" s="1641"/>
      <c r="BY123" s="1641"/>
      <c r="BZ123" s="1641"/>
      <c r="CA123" s="1641"/>
      <c r="CB123" s="1642"/>
      <c r="CC123" s="1640">
        <f>IF(BU123="","",COUNT($BV$116:$CB$116)-CD123)</f>
        <v>0</v>
      </c>
      <c r="CD123" s="1643">
        <f>IF(BU123="","",CI123+CJ123)</f>
        <v>0</v>
      </c>
      <c r="CE123" s="1644">
        <f>IF(BU123="","",COUNTIF(BV123:CB123,"休"))</f>
        <v>0</v>
      </c>
      <c r="CF123" s="1645" t="str">
        <f>IF(CC123&lt;7,"対象外",IF(BU123="","",IFERROR(ROUND(CE123/CC123,3),"")))</f>
        <v>対象外</v>
      </c>
      <c r="CG123" s="3724"/>
      <c r="CH123" s="1624"/>
      <c r="CI123" s="1616">
        <f t="shared" si="148"/>
        <v>0</v>
      </c>
      <c r="CJ123" s="1616">
        <f t="shared" si="149"/>
        <v>0</v>
      </c>
      <c r="CK123" s="1624"/>
      <c r="CL123" s="1639" t="s">
        <v>2314</v>
      </c>
      <c r="CM123" s="1640"/>
      <c r="CN123" s="1641"/>
      <c r="CO123" s="1641"/>
      <c r="CP123" s="1641"/>
      <c r="CQ123" s="1641"/>
      <c r="CR123" s="1641"/>
      <c r="CS123" s="1642"/>
      <c r="CT123" s="1640">
        <f>IF(CL123="","",COUNT($CM$116:$CS$116)-CU123)</f>
        <v>0</v>
      </c>
      <c r="CU123" s="1643">
        <f>IF(CL123="","",CZ123+DA123)</f>
        <v>0</v>
      </c>
      <c r="CV123" s="1644">
        <f t="shared" si="231"/>
        <v>0</v>
      </c>
      <c r="CW123" s="1645" t="str">
        <f>IF(CT123&lt;7,"対象外",IF(CL123="","",IFERROR(ROUND(CV123/CT123,3),"")))</f>
        <v>対象外</v>
      </c>
      <c r="CX123" s="3724"/>
      <c r="CY123" s="1624"/>
      <c r="CZ123" s="1595">
        <f t="shared" si="150"/>
        <v>0</v>
      </c>
      <c r="DA123" s="1595">
        <f t="shared" si="151"/>
        <v>0</v>
      </c>
    </row>
    <row r="124" spans="1:105" ht="14.25" customHeight="1">
      <c r="A124" s="1590"/>
      <c r="B124" s="1590"/>
      <c r="C124" s="3709" t="s">
        <v>833</v>
      </c>
      <c r="D124" s="3711"/>
      <c r="E124" s="3713"/>
      <c r="F124" s="3713"/>
      <c r="G124" s="3713"/>
      <c r="H124" s="3713"/>
      <c r="I124" s="3713"/>
      <c r="J124" s="3715"/>
      <c r="K124" s="3717"/>
      <c r="L124" s="3718"/>
      <c r="M124" s="3718"/>
      <c r="N124" s="3719"/>
      <c r="O124" s="3724"/>
      <c r="P124" s="1613"/>
      <c r="Q124" s="1613">
        <f t="shared" si="139"/>
        <v>0</v>
      </c>
      <c r="R124" s="1613">
        <f t="shared" si="140"/>
        <v>0</v>
      </c>
      <c r="S124" s="1590"/>
      <c r="T124" s="3709" t="s">
        <v>833</v>
      </c>
      <c r="U124" s="3711"/>
      <c r="V124" s="3713"/>
      <c r="W124" s="3713"/>
      <c r="X124" s="3713"/>
      <c r="Y124" s="3713"/>
      <c r="Z124" s="3713"/>
      <c r="AA124" s="3715"/>
      <c r="AB124" s="3717"/>
      <c r="AC124" s="3718"/>
      <c r="AD124" s="3718"/>
      <c r="AE124" s="3719"/>
      <c r="AF124" s="3724"/>
      <c r="AG124" s="1624"/>
      <c r="AH124" s="1638">
        <f t="shared" si="142"/>
        <v>0</v>
      </c>
      <c r="AI124" s="1638">
        <f t="shared" si="143"/>
        <v>0</v>
      </c>
      <c r="AL124" s="3709" t="s">
        <v>833</v>
      </c>
      <c r="AM124" s="3711"/>
      <c r="AN124" s="3713"/>
      <c r="AO124" s="3713"/>
      <c r="AP124" s="3713"/>
      <c r="AQ124" s="3713"/>
      <c r="AR124" s="3713"/>
      <c r="AS124" s="3715"/>
      <c r="AT124" s="3717"/>
      <c r="AU124" s="3718"/>
      <c r="AV124" s="3718"/>
      <c r="AW124" s="3719"/>
      <c r="AX124" s="3724"/>
      <c r="AY124" s="1624"/>
      <c r="AZ124" s="1616">
        <f t="shared" si="144"/>
        <v>0</v>
      </c>
      <c r="BA124" s="1616">
        <f t="shared" si="145"/>
        <v>0</v>
      </c>
      <c r="BC124" s="3709" t="s">
        <v>833</v>
      </c>
      <c r="BD124" s="3711"/>
      <c r="BE124" s="3713"/>
      <c r="BF124" s="3713"/>
      <c r="BG124" s="3713"/>
      <c r="BH124" s="3713"/>
      <c r="BI124" s="3713"/>
      <c r="BJ124" s="3715"/>
      <c r="BK124" s="3717"/>
      <c r="BL124" s="3718"/>
      <c r="BM124" s="3718"/>
      <c r="BN124" s="3719"/>
      <c r="BO124" s="3724"/>
      <c r="BP124" s="1624"/>
      <c r="BQ124" s="1616">
        <f t="shared" si="146"/>
        <v>0</v>
      </c>
      <c r="BR124" s="1616">
        <f t="shared" si="147"/>
        <v>0</v>
      </c>
      <c r="BU124" s="3709" t="s">
        <v>833</v>
      </c>
      <c r="BV124" s="3711"/>
      <c r="BW124" s="3713"/>
      <c r="BX124" s="3713"/>
      <c r="BY124" s="3713"/>
      <c r="BZ124" s="3713"/>
      <c r="CA124" s="3713"/>
      <c r="CB124" s="3715"/>
      <c r="CC124" s="3717"/>
      <c r="CD124" s="3718"/>
      <c r="CE124" s="3718"/>
      <c r="CF124" s="3719"/>
      <c r="CG124" s="3724"/>
      <c r="CH124" s="1624"/>
      <c r="CI124" s="1616">
        <f t="shared" si="148"/>
        <v>0</v>
      </c>
      <c r="CJ124" s="1616">
        <f t="shared" si="149"/>
        <v>0</v>
      </c>
      <c r="CK124" s="1624"/>
      <c r="CL124" s="3709" t="s">
        <v>833</v>
      </c>
      <c r="CM124" s="3711"/>
      <c r="CN124" s="3713"/>
      <c r="CO124" s="3713"/>
      <c r="CP124" s="3713"/>
      <c r="CQ124" s="3713"/>
      <c r="CR124" s="3713"/>
      <c r="CS124" s="3715"/>
      <c r="CT124" s="3717"/>
      <c r="CU124" s="3718"/>
      <c r="CV124" s="3718"/>
      <c r="CW124" s="3719"/>
      <c r="CX124" s="3724"/>
      <c r="CY124" s="1624"/>
      <c r="CZ124" s="1595">
        <f t="shared" si="150"/>
        <v>0</v>
      </c>
      <c r="DA124" s="1595">
        <f t="shared" si="151"/>
        <v>0</v>
      </c>
    </row>
    <row r="125" spans="1:105" ht="14.25" customHeight="1">
      <c r="A125" s="1590"/>
      <c r="B125" s="1590"/>
      <c r="C125" s="3710"/>
      <c r="D125" s="3712"/>
      <c r="E125" s="3714"/>
      <c r="F125" s="3714"/>
      <c r="G125" s="3714"/>
      <c r="H125" s="3714"/>
      <c r="I125" s="3714"/>
      <c r="J125" s="3716"/>
      <c r="K125" s="3720"/>
      <c r="L125" s="3721"/>
      <c r="M125" s="3721"/>
      <c r="N125" s="3722"/>
      <c r="O125" s="3724"/>
      <c r="P125" s="1613"/>
      <c r="Q125" s="1613" t="str">
        <f t="shared" si="139"/>
        <v/>
      </c>
      <c r="R125" s="1613" t="str">
        <f t="shared" si="140"/>
        <v/>
      </c>
      <c r="S125" s="1590"/>
      <c r="T125" s="3710"/>
      <c r="U125" s="3712"/>
      <c r="V125" s="3714"/>
      <c r="W125" s="3714"/>
      <c r="X125" s="3714"/>
      <c r="Y125" s="3714"/>
      <c r="Z125" s="3714"/>
      <c r="AA125" s="3716"/>
      <c r="AB125" s="3720"/>
      <c r="AC125" s="3721"/>
      <c r="AD125" s="3721"/>
      <c r="AE125" s="3722"/>
      <c r="AF125" s="3724"/>
      <c r="AG125" s="1624"/>
      <c r="AH125" s="1638" t="str">
        <f t="shared" si="142"/>
        <v/>
      </c>
      <c r="AI125" s="1638" t="str">
        <f t="shared" si="143"/>
        <v/>
      </c>
      <c r="AL125" s="3710"/>
      <c r="AM125" s="3712"/>
      <c r="AN125" s="3714"/>
      <c r="AO125" s="3714"/>
      <c r="AP125" s="3714"/>
      <c r="AQ125" s="3714"/>
      <c r="AR125" s="3714"/>
      <c r="AS125" s="3716"/>
      <c r="AT125" s="3720"/>
      <c r="AU125" s="3721"/>
      <c r="AV125" s="3721"/>
      <c r="AW125" s="3722"/>
      <c r="AX125" s="3724"/>
      <c r="AY125" s="1624"/>
      <c r="AZ125" s="1616" t="str">
        <f t="shared" si="144"/>
        <v/>
      </c>
      <c r="BA125" s="1616" t="str">
        <f t="shared" si="145"/>
        <v/>
      </c>
      <c r="BC125" s="3710"/>
      <c r="BD125" s="3712"/>
      <c r="BE125" s="3714"/>
      <c r="BF125" s="3714"/>
      <c r="BG125" s="3714"/>
      <c r="BH125" s="3714"/>
      <c r="BI125" s="3714"/>
      <c r="BJ125" s="3716"/>
      <c r="BK125" s="3720"/>
      <c r="BL125" s="3721"/>
      <c r="BM125" s="3721"/>
      <c r="BN125" s="3722"/>
      <c r="BO125" s="3724"/>
      <c r="BP125" s="1624"/>
      <c r="BQ125" s="1616" t="str">
        <f t="shared" si="146"/>
        <v/>
      </c>
      <c r="BR125" s="1616" t="str">
        <f t="shared" si="147"/>
        <v/>
      </c>
      <c r="BU125" s="3710"/>
      <c r="BV125" s="3712"/>
      <c r="BW125" s="3714"/>
      <c r="BX125" s="3714"/>
      <c r="BY125" s="3714"/>
      <c r="BZ125" s="3714"/>
      <c r="CA125" s="3714"/>
      <c r="CB125" s="3716"/>
      <c r="CC125" s="3720"/>
      <c r="CD125" s="3721"/>
      <c r="CE125" s="3721"/>
      <c r="CF125" s="3722"/>
      <c r="CG125" s="3724"/>
      <c r="CH125" s="1624"/>
      <c r="CI125" s="1616" t="str">
        <f t="shared" si="148"/>
        <v/>
      </c>
      <c r="CJ125" s="1616" t="str">
        <f t="shared" si="149"/>
        <v/>
      </c>
      <c r="CK125" s="1624"/>
      <c r="CL125" s="3710"/>
      <c r="CM125" s="3712"/>
      <c r="CN125" s="3714"/>
      <c r="CO125" s="3714"/>
      <c r="CP125" s="3714"/>
      <c r="CQ125" s="3714"/>
      <c r="CR125" s="3714"/>
      <c r="CS125" s="3716"/>
      <c r="CT125" s="3720"/>
      <c r="CU125" s="3721"/>
      <c r="CV125" s="3721"/>
      <c r="CW125" s="3722"/>
      <c r="CX125" s="3724"/>
      <c r="CY125" s="1624"/>
      <c r="CZ125" s="1595" t="str">
        <f t="shared" si="150"/>
        <v/>
      </c>
      <c r="DA125" s="1595" t="str">
        <f t="shared" si="151"/>
        <v/>
      </c>
    </row>
    <row r="126" spans="1:105" ht="14.25" customHeight="1">
      <c r="A126" s="1590"/>
      <c r="B126" s="1590"/>
      <c r="C126" s="1646" t="s">
        <v>2311</v>
      </c>
      <c r="D126" s="1633"/>
      <c r="E126" s="1647"/>
      <c r="F126" s="1647"/>
      <c r="G126" s="1647"/>
      <c r="H126" s="1647"/>
      <c r="I126" s="1647"/>
      <c r="J126" s="1648"/>
      <c r="K126" s="1649">
        <f>IF(C126="","",COUNT($D$116:$J$116)-L126)</f>
        <v>0</v>
      </c>
      <c r="L126" s="1650">
        <f t="shared" ref="L126:L128" si="232">IF(C126="","",Q126+R126)</f>
        <v>0</v>
      </c>
      <c r="M126" s="1650">
        <f t="shared" ref="M126:M128" si="233">IF(C126="","",COUNTIF(D126:J126,"休"))</f>
        <v>0</v>
      </c>
      <c r="N126" s="1662" t="str">
        <f>IF(K126&lt;1,"対象外",IF(C126="","",IFERROR(ROUND(M126/K126,3),"")))</f>
        <v>対象外</v>
      </c>
      <c r="O126" s="3724"/>
      <c r="P126" s="1613"/>
      <c r="Q126" s="1613">
        <f t="shared" si="139"/>
        <v>0</v>
      </c>
      <c r="R126" s="1613">
        <f t="shared" si="140"/>
        <v>0</v>
      </c>
      <c r="S126" s="1590"/>
      <c r="T126" s="1646" t="s">
        <v>2311</v>
      </c>
      <c r="U126" s="1633"/>
      <c r="V126" s="1647"/>
      <c r="W126" s="1647"/>
      <c r="X126" s="1647"/>
      <c r="Y126" s="1647"/>
      <c r="Z126" s="1647"/>
      <c r="AA126" s="1648"/>
      <c r="AB126" s="1649">
        <f>IF(T126="","",COUNT($U$116:$AA$116)-AC126)</f>
        <v>0</v>
      </c>
      <c r="AC126" s="1650">
        <f>IF(T126="","",AH126+AI126)</f>
        <v>0</v>
      </c>
      <c r="AD126" s="1650">
        <f t="shared" ref="AD126:AD128" si="234">IF(T126="","",COUNTIF(U126:AA126,"休"))</f>
        <v>0</v>
      </c>
      <c r="AE126" s="1651" t="str">
        <f>IF(AB126&lt;1,"対象外",IF(T126="","",IFERROR(ROUND(AD126/AB126,3),"")))</f>
        <v>対象外</v>
      </c>
      <c r="AF126" s="3724"/>
      <c r="AG126" s="1652"/>
      <c r="AH126" s="1638">
        <f t="shared" si="142"/>
        <v>0</v>
      </c>
      <c r="AI126" s="1638">
        <f t="shared" si="143"/>
        <v>0</v>
      </c>
      <c r="AL126" s="1646" t="s">
        <v>2311</v>
      </c>
      <c r="AM126" s="1633"/>
      <c r="AN126" s="1647"/>
      <c r="AO126" s="1647"/>
      <c r="AP126" s="1647"/>
      <c r="AQ126" s="1647"/>
      <c r="AR126" s="1647"/>
      <c r="AS126" s="1648"/>
      <c r="AT126" s="1649">
        <f>IF(AL126="","",COUNT($AM$116:$AS$116)-AU126)</f>
        <v>0</v>
      </c>
      <c r="AU126" s="1650">
        <f>IF(AL126="","",AZ126+BA126)</f>
        <v>0</v>
      </c>
      <c r="AV126" s="1650">
        <f t="shared" ref="AV126:AV128" si="235">IF(AL126="","",COUNTIF(AM126:AS126,"休"))</f>
        <v>0</v>
      </c>
      <c r="AW126" s="1651" t="str">
        <f>IF(AT126&lt;7,"対象外",IF(AL126="","",IFERROR(ROUND(AV126/AT126,3),"")))</f>
        <v>対象外</v>
      </c>
      <c r="AX126" s="3724"/>
      <c r="AY126" s="1652"/>
      <c r="AZ126" s="1616">
        <f t="shared" si="144"/>
        <v>0</v>
      </c>
      <c r="BA126" s="1616">
        <f t="shared" si="145"/>
        <v>0</v>
      </c>
      <c r="BC126" s="1646" t="s">
        <v>2311</v>
      </c>
      <c r="BD126" s="1633"/>
      <c r="BE126" s="1647"/>
      <c r="BF126" s="1647"/>
      <c r="BG126" s="1647"/>
      <c r="BH126" s="1647"/>
      <c r="BI126" s="1647"/>
      <c r="BJ126" s="1648"/>
      <c r="BK126" s="1649">
        <f>IF(BC126="","",COUNT($BD$116:$BJ$116)-BL126)</f>
        <v>0</v>
      </c>
      <c r="BL126" s="1650">
        <f>IF(BC126="","",BQ126+BR126)</f>
        <v>0</v>
      </c>
      <c r="BM126" s="1650">
        <f t="shared" ref="BM126:BM128" si="236">IF(BC126="","",COUNTIF(BD126:BJ126,"休"))</f>
        <v>0</v>
      </c>
      <c r="BN126" s="1651" t="str">
        <f>IF(BK126&lt;7,"対象外",IF(BC126="","",IFERROR(ROUND(BM126/BK126,3),"")))</f>
        <v>対象外</v>
      </c>
      <c r="BO126" s="3724"/>
      <c r="BP126" s="1652"/>
      <c r="BQ126" s="1616">
        <f t="shared" si="146"/>
        <v>0</v>
      </c>
      <c r="BR126" s="1616">
        <f t="shared" si="147"/>
        <v>0</v>
      </c>
      <c r="BU126" s="1646" t="s">
        <v>2311</v>
      </c>
      <c r="BV126" s="1633"/>
      <c r="BW126" s="1647"/>
      <c r="BX126" s="1647"/>
      <c r="BY126" s="1647"/>
      <c r="BZ126" s="1647"/>
      <c r="CA126" s="1647"/>
      <c r="CB126" s="1648"/>
      <c r="CC126" s="1649">
        <f>IF(BU126="","",COUNT($BV$116:$CB$116)-CD126)</f>
        <v>0</v>
      </c>
      <c r="CD126" s="1650">
        <f>IF(BU126="","",CI126+CJ126)</f>
        <v>0</v>
      </c>
      <c r="CE126" s="1650">
        <f t="shared" ref="CE126:CE128" si="237">IF(BU126="","",COUNTIF(BV126:CB126,"休"))</f>
        <v>0</v>
      </c>
      <c r="CF126" s="1651" t="str">
        <f>IF(CC126&lt;7,"対象外",IF(BU126="","",IFERROR(ROUND(CE126/CC126,3),"")))</f>
        <v>対象外</v>
      </c>
      <c r="CG126" s="3724"/>
      <c r="CH126" s="1652"/>
      <c r="CI126" s="1616">
        <f t="shared" si="148"/>
        <v>0</v>
      </c>
      <c r="CJ126" s="1616">
        <f t="shared" si="149"/>
        <v>0</v>
      </c>
      <c r="CK126" s="1624"/>
      <c r="CL126" s="1646" t="s">
        <v>2311</v>
      </c>
      <c r="CM126" s="1633"/>
      <c r="CN126" s="1647"/>
      <c r="CO126" s="1647"/>
      <c r="CP126" s="1647"/>
      <c r="CQ126" s="1647"/>
      <c r="CR126" s="1647"/>
      <c r="CS126" s="1648"/>
      <c r="CT126" s="1649">
        <f>IF(CL126="","",COUNT($CM$116:$CS$116)-CU126)</f>
        <v>0</v>
      </c>
      <c r="CU126" s="1650">
        <f>IF(CL126="","",CZ126+DA126)</f>
        <v>0</v>
      </c>
      <c r="CV126" s="1650">
        <f t="shared" ref="CV126:CV128" si="238">IF(CL126="","",COUNTIF(CM126:CS126,"休"))</f>
        <v>0</v>
      </c>
      <c r="CW126" s="1651" t="str">
        <f>IF(CT126&lt;7,"対象外",IF(CL126="","",IFERROR(ROUND(CV126/CT126,3),"")))</f>
        <v>対象外</v>
      </c>
      <c r="CX126" s="3724"/>
      <c r="CY126" s="1652"/>
      <c r="CZ126" s="1595">
        <f t="shared" si="150"/>
        <v>0</v>
      </c>
      <c r="DA126" s="1595">
        <f t="shared" si="151"/>
        <v>0</v>
      </c>
    </row>
    <row r="127" spans="1:105" ht="14.25" customHeight="1">
      <c r="A127" s="1590"/>
      <c r="B127" s="1590"/>
      <c r="C127" s="1629" t="s">
        <v>2312</v>
      </c>
      <c r="D127" s="1630"/>
      <c r="E127" s="1631"/>
      <c r="F127" s="1631"/>
      <c r="G127" s="1631"/>
      <c r="H127" s="1631"/>
      <c r="I127" s="1631"/>
      <c r="J127" s="1632"/>
      <c r="K127" s="1630">
        <f>IF(C127="","",COUNT($D$116:$J$116)-L127)</f>
        <v>0</v>
      </c>
      <c r="L127" s="1655">
        <f t="shared" si="232"/>
        <v>0</v>
      </c>
      <c r="M127" s="1655">
        <f t="shared" si="233"/>
        <v>0</v>
      </c>
      <c r="N127" s="1656" t="str">
        <f t="shared" ref="N127:N128" si="239">IF(K127&lt;1,"対象外",IF(C127="","",IFERROR(ROUND(M127/K127,3),"")))</f>
        <v>対象外</v>
      </c>
      <c r="O127" s="3724"/>
      <c r="P127" s="1613"/>
      <c r="Q127" s="1613">
        <f t="shared" si="139"/>
        <v>0</v>
      </c>
      <c r="R127" s="1613">
        <f t="shared" si="140"/>
        <v>0</v>
      </c>
      <c r="S127" s="1590"/>
      <c r="T127" s="1629" t="s">
        <v>2312</v>
      </c>
      <c r="U127" s="1630"/>
      <c r="V127" s="1631"/>
      <c r="W127" s="1631"/>
      <c r="X127" s="1631"/>
      <c r="Y127" s="1631"/>
      <c r="Z127" s="1631"/>
      <c r="AA127" s="1632"/>
      <c r="AB127" s="1630">
        <f>IF(T127="","",COUNT($U$116:$AA$116)-AC127)</f>
        <v>0</v>
      </c>
      <c r="AC127" s="1655">
        <f>IF(T127="","",AH127+AI127)</f>
        <v>0</v>
      </c>
      <c r="AD127" s="1655">
        <f t="shared" si="234"/>
        <v>0</v>
      </c>
      <c r="AE127" s="1656" t="str">
        <f>IF(AB127&lt;1,"対象外",IF(T127="","",IFERROR(ROUND(AD127/AB127,3),"")))</f>
        <v>対象外</v>
      </c>
      <c r="AF127" s="3724"/>
      <c r="AG127" s="1652"/>
      <c r="AH127" s="1638">
        <f t="shared" si="142"/>
        <v>0</v>
      </c>
      <c r="AI127" s="1638">
        <f t="shared" si="143"/>
        <v>0</v>
      </c>
      <c r="AL127" s="1629" t="s">
        <v>2312</v>
      </c>
      <c r="AM127" s="1630"/>
      <c r="AN127" s="1631"/>
      <c r="AO127" s="1631"/>
      <c r="AP127" s="1631"/>
      <c r="AQ127" s="1631"/>
      <c r="AR127" s="1631"/>
      <c r="AS127" s="1632"/>
      <c r="AT127" s="1630">
        <f>IF(AL127="","",COUNT($AM$116:$AS$116)-AU127)</f>
        <v>0</v>
      </c>
      <c r="AU127" s="1655">
        <f>IF(AL127="","",AZ127+BA127)</f>
        <v>0</v>
      </c>
      <c r="AV127" s="1655">
        <f t="shared" si="235"/>
        <v>0</v>
      </c>
      <c r="AW127" s="1656" t="str">
        <f>IF(AT127&lt;7,"対象外",IF(AL127="","",IFERROR(ROUND(AV127/AT127,3),"")))</f>
        <v>対象外</v>
      </c>
      <c r="AX127" s="3724"/>
      <c r="AY127" s="1652"/>
      <c r="AZ127" s="1616">
        <f t="shared" si="144"/>
        <v>0</v>
      </c>
      <c r="BA127" s="1616">
        <f t="shared" si="145"/>
        <v>0</v>
      </c>
      <c r="BC127" s="1629" t="s">
        <v>2312</v>
      </c>
      <c r="BD127" s="1630"/>
      <c r="BE127" s="1631"/>
      <c r="BF127" s="1631"/>
      <c r="BG127" s="1631"/>
      <c r="BH127" s="1631"/>
      <c r="BI127" s="1631"/>
      <c r="BJ127" s="1632"/>
      <c r="BK127" s="1630">
        <f>IF(BC127="","",COUNT($BD$116:$BJ$116)-BL127)</f>
        <v>0</v>
      </c>
      <c r="BL127" s="1655">
        <f>IF(BC127="","",BQ127+BR127)</f>
        <v>0</v>
      </c>
      <c r="BM127" s="1655">
        <f t="shared" si="236"/>
        <v>0</v>
      </c>
      <c r="BN127" s="1656" t="str">
        <f>IF(BK127&lt;7,"対象外",IF(BC127="","",IFERROR(ROUND(BM127/BK127,3),"")))</f>
        <v>対象外</v>
      </c>
      <c r="BO127" s="3724"/>
      <c r="BP127" s="1652"/>
      <c r="BQ127" s="1616">
        <f t="shared" si="146"/>
        <v>0</v>
      </c>
      <c r="BR127" s="1616">
        <f t="shared" si="147"/>
        <v>0</v>
      </c>
      <c r="BU127" s="1629" t="s">
        <v>2312</v>
      </c>
      <c r="BV127" s="1630"/>
      <c r="BW127" s="1631"/>
      <c r="BX127" s="1631"/>
      <c r="BY127" s="1631"/>
      <c r="BZ127" s="1631"/>
      <c r="CA127" s="1631"/>
      <c r="CB127" s="1632"/>
      <c r="CC127" s="1630">
        <f>IF(BU127="","",COUNT($BV$116:$CB$116)-CD127)</f>
        <v>0</v>
      </c>
      <c r="CD127" s="1655">
        <f>IF(BU127="","",CI127+CJ127)</f>
        <v>0</v>
      </c>
      <c r="CE127" s="1655">
        <f t="shared" si="237"/>
        <v>0</v>
      </c>
      <c r="CF127" s="1656" t="str">
        <f>IF(CC127&lt;7,"対象外",IF(BU127="","",IFERROR(ROUND(CE127/CC127,3),"")))</f>
        <v>対象外</v>
      </c>
      <c r="CG127" s="3724"/>
      <c r="CH127" s="1652"/>
      <c r="CI127" s="1616">
        <f t="shared" si="148"/>
        <v>0</v>
      </c>
      <c r="CJ127" s="1616">
        <f t="shared" si="149"/>
        <v>0</v>
      </c>
      <c r="CK127" s="1624"/>
      <c r="CL127" s="1629" t="s">
        <v>2312</v>
      </c>
      <c r="CM127" s="1630"/>
      <c r="CN127" s="1631"/>
      <c r="CO127" s="1631"/>
      <c r="CP127" s="1631"/>
      <c r="CQ127" s="1631"/>
      <c r="CR127" s="1631"/>
      <c r="CS127" s="1632"/>
      <c r="CT127" s="1630">
        <f>IF(CL127="","",COUNT($CM$116:$CS$116)-CU127)</f>
        <v>0</v>
      </c>
      <c r="CU127" s="1655">
        <f>IF(CL127="","",CZ127+DA127)</f>
        <v>0</v>
      </c>
      <c r="CV127" s="1655">
        <f t="shared" si="238"/>
        <v>0</v>
      </c>
      <c r="CW127" s="1656" t="str">
        <f>IF(CT127&lt;7,"対象外",IF(CL127="","",IFERROR(ROUND(CV127/CT127,3),"")))</f>
        <v>対象外</v>
      </c>
      <c r="CX127" s="3724"/>
      <c r="CY127" s="1652"/>
      <c r="CZ127" s="1595">
        <f t="shared" si="150"/>
        <v>0</v>
      </c>
      <c r="DA127" s="1595">
        <f t="shared" si="151"/>
        <v>0</v>
      </c>
    </row>
    <row r="128" spans="1:105" ht="14.25" customHeight="1">
      <c r="A128" s="1590"/>
      <c r="B128" s="1590"/>
      <c r="C128" s="1629" t="s">
        <v>2313</v>
      </c>
      <c r="D128" s="1630"/>
      <c r="E128" s="1631"/>
      <c r="F128" s="1631"/>
      <c r="G128" s="1631"/>
      <c r="H128" s="1631"/>
      <c r="I128" s="1631"/>
      <c r="J128" s="1632"/>
      <c r="K128" s="1630">
        <f>IF(C128="","",COUNT($D$116:$J$116)-L128)</f>
        <v>0</v>
      </c>
      <c r="L128" s="1655">
        <f t="shared" si="232"/>
        <v>0</v>
      </c>
      <c r="M128" s="1655">
        <f t="shared" si="233"/>
        <v>0</v>
      </c>
      <c r="N128" s="1636" t="str">
        <f t="shared" si="239"/>
        <v>対象外</v>
      </c>
      <c r="O128" s="3724"/>
      <c r="P128" s="1613"/>
      <c r="Q128" s="1613">
        <f t="shared" si="139"/>
        <v>0</v>
      </c>
      <c r="R128" s="1613">
        <f t="shared" si="140"/>
        <v>0</v>
      </c>
      <c r="S128" s="1590"/>
      <c r="T128" s="1629" t="s">
        <v>2313</v>
      </c>
      <c r="U128" s="1630"/>
      <c r="V128" s="1631"/>
      <c r="W128" s="1631"/>
      <c r="X128" s="1631"/>
      <c r="Y128" s="1631"/>
      <c r="Z128" s="1631"/>
      <c r="AA128" s="1632"/>
      <c r="AB128" s="1630">
        <f>IF(T128="","",COUNT($U$116:$AA$116)-AC128)</f>
        <v>0</v>
      </c>
      <c r="AC128" s="1655">
        <f>IF(T128="","",AH128+AI128)</f>
        <v>0</v>
      </c>
      <c r="AD128" s="1655">
        <f t="shared" si="234"/>
        <v>0</v>
      </c>
      <c r="AE128" s="1656" t="str">
        <f>IF(AB128&lt;1,"対象外",IF(T128="","",IFERROR(ROUND(AD128/AB128,3),"")))</f>
        <v>対象外</v>
      </c>
      <c r="AF128" s="3724"/>
      <c r="AG128" s="1652"/>
      <c r="AH128" s="1638">
        <f t="shared" si="142"/>
        <v>0</v>
      </c>
      <c r="AI128" s="1638">
        <f t="shared" si="143"/>
        <v>0</v>
      </c>
      <c r="AL128" s="1629" t="s">
        <v>2313</v>
      </c>
      <c r="AM128" s="1630"/>
      <c r="AN128" s="1631"/>
      <c r="AO128" s="1631"/>
      <c r="AP128" s="1631"/>
      <c r="AQ128" s="1631"/>
      <c r="AR128" s="1631"/>
      <c r="AS128" s="1632"/>
      <c r="AT128" s="1630">
        <f>IF(AL128="","",COUNT($AM$116:$AS$116)-AU128)</f>
        <v>0</v>
      </c>
      <c r="AU128" s="1655">
        <f>IF(AL128="","",AZ128+BA128)</f>
        <v>0</v>
      </c>
      <c r="AV128" s="1655">
        <f t="shared" si="235"/>
        <v>0</v>
      </c>
      <c r="AW128" s="1656" t="str">
        <f>IF(AT128&lt;7,"対象外",IF(AL128="","",IFERROR(ROUND(AV128/AT128,3),"")))</f>
        <v>対象外</v>
      </c>
      <c r="AX128" s="3724"/>
      <c r="AY128" s="1652"/>
      <c r="AZ128" s="1616">
        <f t="shared" si="144"/>
        <v>0</v>
      </c>
      <c r="BA128" s="1616">
        <f t="shared" si="145"/>
        <v>0</v>
      </c>
      <c r="BC128" s="1629" t="s">
        <v>2313</v>
      </c>
      <c r="BD128" s="1630"/>
      <c r="BE128" s="1631"/>
      <c r="BF128" s="1631"/>
      <c r="BG128" s="1631"/>
      <c r="BH128" s="1631"/>
      <c r="BI128" s="1631"/>
      <c r="BJ128" s="1632"/>
      <c r="BK128" s="1630">
        <f>IF(BC128="","",COUNT($BD$116:$BJ$116)-BL128)</f>
        <v>0</v>
      </c>
      <c r="BL128" s="1655">
        <f>IF(BC128="","",BQ128+BR128)</f>
        <v>0</v>
      </c>
      <c r="BM128" s="1655">
        <f t="shared" si="236"/>
        <v>0</v>
      </c>
      <c r="BN128" s="1656" t="str">
        <f>IF(BK128&lt;7,"対象外",IF(BC128="","",IFERROR(ROUND(BM128/BK128,3),"")))</f>
        <v>対象外</v>
      </c>
      <c r="BO128" s="3724"/>
      <c r="BP128" s="1652"/>
      <c r="BQ128" s="1616">
        <f t="shared" si="146"/>
        <v>0</v>
      </c>
      <c r="BR128" s="1616">
        <f t="shared" si="147"/>
        <v>0</v>
      </c>
      <c r="BU128" s="1629" t="s">
        <v>2313</v>
      </c>
      <c r="BV128" s="1630"/>
      <c r="BW128" s="1631"/>
      <c r="BX128" s="1631"/>
      <c r="BY128" s="1631"/>
      <c r="BZ128" s="1631"/>
      <c r="CA128" s="1631"/>
      <c r="CB128" s="1632"/>
      <c r="CC128" s="1630">
        <f>IF(BU128="","",COUNT($BV$116:$CB$116)-CD128)</f>
        <v>0</v>
      </c>
      <c r="CD128" s="1655">
        <f>IF(BU128="","",CI128+CJ128)</f>
        <v>0</v>
      </c>
      <c r="CE128" s="1655">
        <f t="shared" si="237"/>
        <v>0</v>
      </c>
      <c r="CF128" s="1656" t="str">
        <f>IF(CC128&lt;7,"対象外",IF(BU128="","",IFERROR(ROUND(CE128/CC128,3),"")))</f>
        <v>対象外</v>
      </c>
      <c r="CG128" s="3724"/>
      <c r="CH128" s="1652"/>
      <c r="CI128" s="1616">
        <f t="shared" si="148"/>
        <v>0</v>
      </c>
      <c r="CJ128" s="1616">
        <f t="shared" si="149"/>
        <v>0</v>
      </c>
      <c r="CK128" s="1624"/>
      <c r="CL128" s="1629" t="s">
        <v>2313</v>
      </c>
      <c r="CM128" s="1630"/>
      <c r="CN128" s="1631"/>
      <c r="CO128" s="1631"/>
      <c r="CP128" s="1631"/>
      <c r="CQ128" s="1631"/>
      <c r="CR128" s="1631"/>
      <c r="CS128" s="1632"/>
      <c r="CT128" s="1630">
        <f>IF(CL128="","",COUNT($CM$116:$CS$116)-CU128)</f>
        <v>0</v>
      </c>
      <c r="CU128" s="1655">
        <f>IF(CL128="","",CZ128+DA128)</f>
        <v>0</v>
      </c>
      <c r="CV128" s="1655">
        <f t="shared" si="238"/>
        <v>0</v>
      </c>
      <c r="CW128" s="1656" t="str">
        <f>IF(CT128&lt;7,"対象外",IF(CL128="","",IFERROR(ROUND(CV128/CT128,3),"")))</f>
        <v>対象外</v>
      </c>
      <c r="CX128" s="3724"/>
      <c r="CY128" s="1652"/>
      <c r="CZ128" s="1595">
        <f t="shared" si="150"/>
        <v>0</v>
      </c>
      <c r="DA128" s="1595">
        <f t="shared" si="151"/>
        <v>0</v>
      </c>
    </row>
    <row r="129" spans="1:105" ht="14.25" customHeight="1">
      <c r="A129" s="1590"/>
      <c r="B129" s="1590"/>
      <c r="C129" s="3709" t="s">
        <v>834</v>
      </c>
      <c r="D129" s="3711"/>
      <c r="E129" s="3713"/>
      <c r="F129" s="3713"/>
      <c r="G129" s="3713"/>
      <c r="H129" s="3713"/>
      <c r="I129" s="3713"/>
      <c r="J129" s="3715"/>
      <c r="K129" s="3717"/>
      <c r="L129" s="3718"/>
      <c r="M129" s="3718"/>
      <c r="N129" s="3719"/>
      <c r="O129" s="3724"/>
      <c r="P129" s="1613"/>
      <c r="Q129" s="1613">
        <f t="shared" si="139"/>
        <v>0</v>
      </c>
      <c r="R129" s="1613">
        <f t="shared" si="140"/>
        <v>0</v>
      </c>
      <c r="S129" s="1590"/>
      <c r="T129" s="3709" t="s">
        <v>834</v>
      </c>
      <c r="U129" s="3711"/>
      <c r="V129" s="3713"/>
      <c r="W129" s="3713"/>
      <c r="X129" s="3713"/>
      <c r="Y129" s="3713"/>
      <c r="Z129" s="3713"/>
      <c r="AA129" s="3715"/>
      <c r="AB129" s="3717"/>
      <c r="AC129" s="3718"/>
      <c r="AD129" s="3718"/>
      <c r="AE129" s="3719"/>
      <c r="AF129" s="3724"/>
      <c r="AG129" s="1624"/>
      <c r="AH129" s="1638">
        <f t="shared" si="142"/>
        <v>0</v>
      </c>
      <c r="AI129" s="1638">
        <f t="shared" si="143"/>
        <v>0</v>
      </c>
      <c r="AL129" s="3709" t="s">
        <v>834</v>
      </c>
      <c r="AM129" s="3711"/>
      <c r="AN129" s="3713"/>
      <c r="AO129" s="3713"/>
      <c r="AP129" s="3713"/>
      <c r="AQ129" s="3713"/>
      <c r="AR129" s="3713"/>
      <c r="AS129" s="3715"/>
      <c r="AT129" s="3717"/>
      <c r="AU129" s="3718"/>
      <c r="AV129" s="3718"/>
      <c r="AW129" s="3719"/>
      <c r="AX129" s="3724"/>
      <c r="AY129" s="1624"/>
      <c r="AZ129" s="1616">
        <f t="shared" si="144"/>
        <v>0</v>
      </c>
      <c r="BA129" s="1616">
        <f t="shared" si="145"/>
        <v>0</v>
      </c>
      <c r="BC129" s="3709" t="s">
        <v>834</v>
      </c>
      <c r="BD129" s="3711"/>
      <c r="BE129" s="3713"/>
      <c r="BF129" s="3713"/>
      <c r="BG129" s="3713"/>
      <c r="BH129" s="3713"/>
      <c r="BI129" s="3713"/>
      <c r="BJ129" s="3715"/>
      <c r="BK129" s="3717"/>
      <c r="BL129" s="3718"/>
      <c r="BM129" s="3718"/>
      <c r="BN129" s="3719"/>
      <c r="BO129" s="3724"/>
      <c r="BP129" s="1624"/>
      <c r="BQ129" s="1616">
        <f t="shared" si="146"/>
        <v>0</v>
      </c>
      <c r="BR129" s="1616">
        <f t="shared" si="147"/>
        <v>0</v>
      </c>
      <c r="BU129" s="3709" t="s">
        <v>834</v>
      </c>
      <c r="BV129" s="3711"/>
      <c r="BW129" s="3713"/>
      <c r="BX129" s="3713"/>
      <c r="BY129" s="3713"/>
      <c r="BZ129" s="3713"/>
      <c r="CA129" s="3713"/>
      <c r="CB129" s="3715"/>
      <c r="CC129" s="3717"/>
      <c r="CD129" s="3718"/>
      <c r="CE129" s="3718"/>
      <c r="CF129" s="3719"/>
      <c r="CG129" s="3724"/>
      <c r="CH129" s="1624"/>
      <c r="CI129" s="1616">
        <f t="shared" si="148"/>
        <v>0</v>
      </c>
      <c r="CJ129" s="1616">
        <f t="shared" si="149"/>
        <v>0</v>
      </c>
      <c r="CK129" s="1624"/>
      <c r="CL129" s="3709" t="s">
        <v>834</v>
      </c>
      <c r="CM129" s="3711"/>
      <c r="CN129" s="3713"/>
      <c r="CO129" s="3713"/>
      <c r="CP129" s="3713"/>
      <c r="CQ129" s="3713"/>
      <c r="CR129" s="3713"/>
      <c r="CS129" s="3715"/>
      <c r="CT129" s="3717"/>
      <c r="CU129" s="3718"/>
      <c r="CV129" s="3718"/>
      <c r="CW129" s="3719"/>
      <c r="CX129" s="3724"/>
      <c r="CY129" s="1624"/>
      <c r="CZ129" s="1595">
        <f t="shared" si="150"/>
        <v>0</v>
      </c>
      <c r="DA129" s="1595">
        <f t="shared" si="151"/>
        <v>0</v>
      </c>
    </row>
    <row r="130" spans="1:105" ht="14.25" customHeight="1">
      <c r="A130" s="1590"/>
      <c r="B130" s="1590"/>
      <c r="C130" s="3710"/>
      <c r="D130" s="3712"/>
      <c r="E130" s="3714"/>
      <c r="F130" s="3714"/>
      <c r="G130" s="3714"/>
      <c r="H130" s="3714"/>
      <c r="I130" s="3714"/>
      <c r="J130" s="3716"/>
      <c r="K130" s="3720"/>
      <c r="L130" s="3721"/>
      <c r="M130" s="3721"/>
      <c r="N130" s="3722"/>
      <c r="O130" s="3724"/>
      <c r="P130" s="1613"/>
      <c r="Q130" s="1613" t="str">
        <f t="shared" si="139"/>
        <v/>
      </c>
      <c r="R130" s="1613" t="str">
        <f t="shared" si="140"/>
        <v/>
      </c>
      <c r="S130" s="1590"/>
      <c r="T130" s="3710"/>
      <c r="U130" s="3712"/>
      <c r="V130" s="3714"/>
      <c r="W130" s="3714"/>
      <c r="X130" s="3714"/>
      <c r="Y130" s="3714"/>
      <c r="Z130" s="3714"/>
      <c r="AA130" s="3716"/>
      <c r="AB130" s="3720"/>
      <c r="AC130" s="3721"/>
      <c r="AD130" s="3721"/>
      <c r="AE130" s="3722"/>
      <c r="AF130" s="3724"/>
      <c r="AG130" s="1624"/>
      <c r="AH130" s="1638" t="str">
        <f t="shared" si="142"/>
        <v/>
      </c>
      <c r="AI130" s="1638" t="str">
        <f t="shared" si="143"/>
        <v/>
      </c>
      <c r="AL130" s="3710"/>
      <c r="AM130" s="3712"/>
      <c r="AN130" s="3714"/>
      <c r="AO130" s="3714"/>
      <c r="AP130" s="3714"/>
      <c r="AQ130" s="3714"/>
      <c r="AR130" s="3714"/>
      <c r="AS130" s="3716"/>
      <c r="AT130" s="3720"/>
      <c r="AU130" s="3721"/>
      <c r="AV130" s="3721"/>
      <c r="AW130" s="3722"/>
      <c r="AX130" s="3724"/>
      <c r="AY130" s="1624"/>
      <c r="AZ130" s="1616" t="str">
        <f t="shared" si="144"/>
        <v/>
      </c>
      <c r="BA130" s="1616" t="str">
        <f t="shared" si="145"/>
        <v/>
      </c>
      <c r="BC130" s="3710"/>
      <c r="BD130" s="3712"/>
      <c r="BE130" s="3714"/>
      <c r="BF130" s="3714"/>
      <c r="BG130" s="3714"/>
      <c r="BH130" s="3714"/>
      <c r="BI130" s="3714"/>
      <c r="BJ130" s="3716"/>
      <c r="BK130" s="3720"/>
      <c r="BL130" s="3721"/>
      <c r="BM130" s="3721"/>
      <c r="BN130" s="3722"/>
      <c r="BO130" s="3724"/>
      <c r="BP130" s="1624"/>
      <c r="BQ130" s="1616" t="str">
        <f t="shared" si="146"/>
        <v/>
      </c>
      <c r="BR130" s="1616" t="str">
        <f t="shared" si="147"/>
        <v/>
      </c>
      <c r="BU130" s="3710"/>
      <c r="BV130" s="3712"/>
      <c r="BW130" s="3714"/>
      <c r="BX130" s="3714"/>
      <c r="BY130" s="3714"/>
      <c r="BZ130" s="3714"/>
      <c r="CA130" s="3714"/>
      <c r="CB130" s="3716"/>
      <c r="CC130" s="3720"/>
      <c r="CD130" s="3721"/>
      <c r="CE130" s="3721"/>
      <c r="CF130" s="3722"/>
      <c r="CG130" s="3724"/>
      <c r="CH130" s="1624"/>
      <c r="CI130" s="1616" t="str">
        <f t="shared" si="148"/>
        <v/>
      </c>
      <c r="CJ130" s="1616" t="str">
        <f t="shared" si="149"/>
        <v/>
      </c>
      <c r="CK130" s="1624"/>
      <c r="CL130" s="3710"/>
      <c r="CM130" s="3712"/>
      <c r="CN130" s="3714"/>
      <c r="CO130" s="3714"/>
      <c r="CP130" s="3714"/>
      <c r="CQ130" s="3714"/>
      <c r="CR130" s="3714"/>
      <c r="CS130" s="3716"/>
      <c r="CT130" s="3720"/>
      <c r="CU130" s="3721"/>
      <c r="CV130" s="3721"/>
      <c r="CW130" s="3722"/>
      <c r="CX130" s="3724"/>
      <c r="CY130" s="1624"/>
      <c r="CZ130" s="1595" t="str">
        <f t="shared" si="150"/>
        <v/>
      </c>
      <c r="DA130" s="1595" t="str">
        <f t="shared" si="151"/>
        <v/>
      </c>
    </row>
    <row r="131" spans="1:105" ht="14.25" customHeight="1">
      <c r="A131" s="1590"/>
      <c r="B131" s="1590"/>
      <c r="C131" s="1639" t="s">
        <v>2314</v>
      </c>
      <c r="D131" s="1640"/>
      <c r="E131" s="1641"/>
      <c r="F131" s="1641"/>
      <c r="G131" s="1641"/>
      <c r="H131" s="1641"/>
      <c r="I131" s="1641"/>
      <c r="J131" s="1642"/>
      <c r="K131" s="1640">
        <f>IF(C131="","",COUNT($D$116:$J$116)-L131)</f>
        <v>0</v>
      </c>
      <c r="L131" s="1644">
        <f t="shared" ref="L131" si="240">IF(C131="","",Q131+R131)</f>
        <v>0</v>
      </c>
      <c r="M131" s="1644">
        <f t="shared" ref="M131" si="241">IF(C131="","",COUNTIF(D131:J131,"休"))</f>
        <v>0</v>
      </c>
      <c r="N131" s="1645" t="str">
        <f>IF(K131&lt;1,"対象外",IF(C131="","",IFERROR(ROUND(M131/K131,3),"")))</f>
        <v>対象外</v>
      </c>
      <c r="O131" s="3725"/>
      <c r="P131" s="1613" t="str">
        <f>IF(1&gt;P116,"対象外",IF(O118&gt;=0.285,"OK","NG"))</f>
        <v>対象外</v>
      </c>
      <c r="Q131" s="1613">
        <f t="shared" si="139"/>
        <v>0</v>
      </c>
      <c r="R131" s="1613">
        <f t="shared" si="140"/>
        <v>0</v>
      </c>
      <c r="S131" s="1590"/>
      <c r="T131" s="1639" t="s">
        <v>2314</v>
      </c>
      <c r="U131" s="1640"/>
      <c r="V131" s="1641"/>
      <c r="W131" s="1641"/>
      <c r="X131" s="1641"/>
      <c r="Y131" s="1641"/>
      <c r="Z131" s="1641"/>
      <c r="AA131" s="1642"/>
      <c r="AB131" s="1640">
        <f>IF(T131="","",COUNT($U$116:$AA$116)-AC131)</f>
        <v>0</v>
      </c>
      <c r="AC131" s="1644">
        <f>IF(T131="","",AH131+AI131)</f>
        <v>0</v>
      </c>
      <c r="AD131" s="1644">
        <f t="shared" ref="AD131" si="242">IF(T131="","",COUNTIF(U131:AA131,"休"))</f>
        <v>0</v>
      </c>
      <c r="AE131" s="1645" t="str">
        <f>IF(AB131&lt;1,"対象外",IF(T131="","",IFERROR(ROUND(AD131/AB131,3),"")))</f>
        <v>対象外</v>
      </c>
      <c r="AF131" s="3725"/>
      <c r="AG131" s="1613" t="str">
        <f>IF(1&gt;AG116,"対象外",IF(AF118&gt;=0.285,"OK","NG"))</f>
        <v>対象外</v>
      </c>
      <c r="AH131" s="1638">
        <f>IF(T131="","",COUNTIF(U131:AA131,"ー"))</f>
        <v>0</v>
      </c>
      <c r="AI131" s="1638">
        <f>IF(T131="","",COUNTIF(U131:AA131,"外"))</f>
        <v>0</v>
      </c>
      <c r="AL131" s="1639" t="s">
        <v>2314</v>
      </c>
      <c r="AM131" s="1640"/>
      <c r="AN131" s="1641"/>
      <c r="AO131" s="1641"/>
      <c r="AP131" s="1641"/>
      <c r="AQ131" s="1641"/>
      <c r="AR131" s="1641"/>
      <c r="AS131" s="1642"/>
      <c r="AT131" s="1640">
        <f>IF(AL131="","",COUNT($AM$116:$AS$116)-AU131)</f>
        <v>0</v>
      </c>
      <c r="AU131" s="1644">
        <f>IF(AL131="","",AZ131+BA131)</f>
        <v>0</v>
      </c>
      <c r="AV131" s="1644">
        <f t="shared" ref="AV131" si="243">IF(AL131="","",COUNTIF(AM131:AS131,"休"))</f>
        <v>0</v>
      </c>
      <c r="AW131" s="1645" t="str">
        <f>IF(AT131&lt;7,"対象外",IF(AL131="","",IFERROR(ROUND(AV131/AT131,3),"")))</f>
        <v>対象外</v>
      </c>
      <c r="AX131" s="3725"/>
      <c r="AY131" s="1613" t="str">
        <f>IF(1&gt;AY116,"対象外",IF(AX118&gt;=0.285,"OK","NG"))</f>
        <v>対象外</v>
      </c>
      <c r="AZ131" s="1616">
        <f t="shared" si="144"/>
        <v>0</v>
      </c>
      <c r="BA131" s="1616">
        <f t="shared" si="145"/>
        <v>0</v>
      </c>
      <c r="BC131" s="1639" t="s">
        <v>2314</v>
      </c>
      <c r="BD131" s="1640"/>
      <c r="BE131" s="1641"/>
      <c r="BF131" s="1641"/>
      <c r="BG131" s="1641"/>
      <c r="BH131" s="1641"/>
      <c r="BI131" s="1641"/>
      <c r="BJ131" s="1642"/>
      <c r="BK131" s="1640">
        <f>IF(BC131="","",COUNT($BD$116:$BJ$116)-BL131)</f>
        <v>0</v>
      </c>
      <c r="BL131" s="1644">
        <f>IF(BC131="","",BQ131+BR131)</f>
        <v>0</v>
      </c>
      <c r="BM131" s="1644">
        <f t="shared" ref="BM131" si="244">IF(BC131="","",COUNTIF(BD131:BJ131,"休"))</f>
        <v>0</v>
      </c>
      <c r="BN131" s="1645" t="str">
        <f>IF(BK131&lt;7,"対象外",IF(BC131="","",IFERROR(ROUND(BM131/BK131,3),"")))</f>
        <v>対象外</v>
      </c>
      <c r="BO131" s="3725"/>
      <c r="BP131" s="1613" t="str">
        <f>IF(1&gt;BP116,"対象外",IF(BO118&gt;=0.285,"OK","NG"))</f>
        <v>対象外</v>
      </c>
      <c r="BQ131" s="1616">
        <f t="shared" si="146"/>
        <v>0</v>
      </c>
      <c r="BR131" s="1616">
        <f t="shared" si="147"/>
        <v>0</v>
      </c>
      <c r="BU131" s="1639" t="s">
        <v>2314</v>
      </c>
      <c r="BV131" s="1640"/>
      <c r="BW131" s="1641"/>
      <c r="BX131" s="1641"/>
      <c r="BY131" s="1641"/>
      <c r="BZ131" s="1641"/>
      <c r="CA131" s="1641"/>
      <c r="CB131" s="1642"/>
      <c r="CC131" s="1640">
        <f>IF(BU131="","",COUNT($BV$116:$CB$116)-CD131)</f>
        <v>0</v>
      </c>
      <c r="CD131" s="1644">
        <f>IF(BU131="","",CI131+CJ131)</f>
        <v>0</v>
      </c>
      <c r="CE131" s="1644">
        <f t="shared" ref="CE131" si="245">IF(BU131="","",COUNTIF(BV131:CB131,"休"))</f>
        <v>0</v>
      </c>
      <c r="CF131" s="1645" t="str">
        <f>IF(CC131&lt;7,"対象外",IF(BU131="","",IFERROR(ROUND(CE131/CC131,3),"")))</f>
        <v>対象外</v>
      </c>
      <c r="CG131" s="3725"/>
      <c r="CH131" s="1613" t="str">
        <f>IF(1&gt;CH116,"対象外",IF(CG118&gt;=0.285,"OK","NG"))</f>
        <v>対象外</v>
      </c>
      <c r="CI131" s="1616">
        <f t="shared" si="148"/>
        <v>0</v>
      </c>
      <c r="CJ131" s="1616">
        <f t="shared" si="149"/>
        <v>0</v>
      </c>
      <c r="CK131" s="1624"/>
      <c r="CL131" s="1639" t="s">
        <v>2314</v>
      </c>
      <c r="CM131" s="1640"/>
      <c r="CN131" s="1641"/>
      <c r="CO131" s="1641"/>
      <c r="CP131" s="1641"/>
      <c r="CQ131" s="1641"/>
      <c r="CR131" s="1641"/>
      <c r="CS131" s="1642"/>
      <c r="CT131" s="1640">
        <f>IF(CL131="","",COUNT($CM$116:$CS$116)-CU131)</f>
        <v>0</v>
      </c>
      <c r="CU131" s="1644">
        <f>IF(CL131="","",CZ131+DA131)</f>
        <v>0</v>
      </c>
      <c r="CV131" s="1644">
        <f t="shared" ref="CV131" si="246">IF(CL131="","",COUNTIF(CM131:CS131,"休"))</f>
        <v>0</v>
      </c>
      <c r="CW131" s="1645" t="str">
        <f>IF(CT131&lt;7,"対象外",IF(CL131="","",IFERROR(ROUND(CV131/CT131,3),"")))</f>
        <v>対象外</v>
      </c>
      <c r="CX131" s="3725"/>
      <c r="CY131" s="1613" t="str">
        <f>IF(1&gt;CY116,"対象外",IF(CX118&gt;=0.285,"OK","NG"))</f>
        <v>対象外</v>
      </c>
      <c r="CZ131" s="1595">
        <f t="shared" si="150"/>
        <v>0</v>
      </c>
      <c r="DA131" s="1595">
        <f t="shared" si="151"/>
        <v>0</v>
      </c>
    </row>
    <row r="132" spans="1:105" ht="14.25" customHeight="1">
      <c r="A132" s="1590"/>
      <c r="B132" s="1590"/>
      <c r="C132" s="1613"/>
      <c r="D132" s="1613"/>
      <c r="E132" s="1613"/>
      <c r="F132" s="1613"/>
      <c r="G132" s="1613"/>
      <c r="H132" s="1613"/>
      <c r="I132" s="1660"/>
      <c r="J132" s="1613"/>
      <c r="K132" s="1624"/>
      <c r="L132" s="1624"/>
      <c r="M132" s="1624"/>
      <c r="N132" s="1624"/>
      <c r="O132" s="1624"/>
      <c r="P132" s="1624"/>
      <c r="Q132" s="1613" t="str">
        <f t="shared" si="139"/>
        <v/>
      </c>
      <c r="R132" s="1613" t="str">
        <f t="shared" si="140"/>
        <v/>
      </c>
      <c r="S132" s="1590"/>
      <c r="T132" s="1613"/>
      <c r="U132" s="1613"/>
      <c r="V132" s="1613"/>
      <c r="W132" s="1613"/>
      <c r="X132" s="1613"/>
      <c r="Y132" s="1613"/>
      <c r="Z132" s="1660"/>
      <c r="AA132" s="1613"/>
      <c r="AB132" s="1624"/>
      <c r="AC132" s="1624"/>
      <c r="AD132" s="1624"/>
      <c r="AE132" s="1624"/>
      <c r="AF132" s="1624"/>
      <c r="AG132" s="1624"/>
      <c r="AH132" s="1638" t="str">
        <f t="shared" si="142"/>
        <v/>
      </c>
      <c r="AI132" s="1638" t="str">
        <f t="shared" si="143"/>
        <v/>
      </c>
      <c r="AL132" s="1613"/>
      <c r="AM132" s="1613"/>
      <c r="AN132" s="1613"/>
      <c r="AO132" s="1613"/>
      <c r="AP132" s="1613"/>
      <c r="AQ132" s="1613"/>
      <c r="AR132" s="1660"/>
      <c r="AS132" s="1613"/>
      <c r="AT132" s="1624"/>
      <c r="AU132" s="1624"/>
      <c r="AV132" s="1624"/>
      <c r="AW132" s="1624"/>
      <c r="AX132" s="1624"/>
      <c r="AY132" s="1624"/>
      <c r="AZ132" s="1616"/>
      <c r="BA132" s="1616"/>
      <c r="BC132" s="1613"/>
      <c r="BD132" s="1613"/>
      <c r="BE132" s="1613"/>
      <c r="BF132" s="1613"/>
      <c r="BG132" s="1613"/>
      <c r="BH132" s="1613"/>
      <c r="BI132" s="1660"/>
      <c r="BJ132" s="1613"/>
      <c r="BK132" s="1624"/>
      <c r="BL132" s="1624"/>
      <c r="BM132" s="1624"/>
      <c r="BN132" s="1624"/>
      <c r="BO132" s="1624"/>
      <c r="BP132" s="1624"/>
      <c r="BQ132" s="1616"/>
      <c r="BR132" s="1616"/>
      <c r="BU132" s="1613"/>
      <c r="BV132" s="1613"/>
      <c r="BW132" s="1613"/>
      <c r="BX132" s="1613"/>
      <c r="BY132" s="1613"/>
      <c r="BZ132" s="1613"/>
      <c r="CA132" s="1660"/>
      <c r="CB132" s="1613"/>
      <c r="CC132" s="1624"/>
      <c r="CD132" s="1624"/>
      <c r="CE132" s="1624"/>
      <c r="CF132" s="1624"/>
      <c r="CG132" s="1624"/>
      <c r="CH132" s="1624"/>
      <c r="CI132" s="1616"/>
      <c r="CJ132" s="1616"/>
      <c r="CK132" s="1624"/>
      <c r="CL132" s="1613"/>
      <c r="CM132" s="1613"/>
      <c r="CN132" s="1613"/>
      <c r="CO132" s="1613"/>
      <c r="CP132" s="1613"/>
      <c r="CQ132" s="1613"/>
      <c r="CR132" s="1660"/>
      <c r="CS132" s="1613"/>
      <c r="CT132" s="1624"/>
      <c r="CU132" s="1624"/>
    </row>
    <row r="133" spans="1:105" ht="14.25" customHeight="1">
      <c r="A133" s="1590"/>
      <c r="B133" s="1590"/>
      <c r="C133" s="1590"/>
      <c r="D133" s="1590"/>
      <c r="E133" s="1590"/>
      <c r="F133" s="1590"/>
      <c r="G133" s="1590"/>
      <c r="H133" s="1590"/>
      <c r="I133" s="1590"/>
      <c r="J133" s="1590"/>
      <c r="K133" s="1590"/>
      <c r="L133" s="1590"/>
      <c r="M133" s="1590"/>
      <c r="N133" s="1590"/>
      <c r="O133" s="1590"/>
      <c r="P133" s="1590"/>
      <c r="Q133" s="1613" t="str">
        <f t="shared" si="139"/>
        <v/>
      </c>
      <c r="R133" s="1613" t="str">
        <f t="shared" si="140"/>
        <v/>
      </c>
      <c r="S133" s="1590"/>
      <c r="T133" s="1590"/>
      <c r="U133" s="1590"/>
      <c r="V133" s="1590"/>
      <c r="W133" s="1590"/>
      <c r="X133" s="1590"/>
      <c r="Y133" s="1590"/>
      <c r="Z133" s="1590"/>
      <c r="AA133" s="1590"/>
      <c r="AB133" s="1590"/>
      <c r="AC133" s="1590"/>
      <c r="AD133" s="1590"/>
      <c r="AE133" s="1590"/>
      <c r="AF133" s="1590"/>
      <c r="AG133" s="1590"/>
      <c r="AH133" s="1638" t="str">
        <f t="shared" si="142"/>
        <v/>
      </c>
      <c r="AI133" s="1638" t="str">
        <f t="shared" si="143"/>
        <v/>
      </c>
    </row>
    <row r="134" spans="1:105" ht="14.25" customHeight="1">
      <c r="A134" s="1590"/>
      <c r="B134" s="1590"/>
      <c r="C134" s="1613"/>
      <c r="D134" s="1613"/>
      <c r="E134" s="1613"/>
      <c r="F134" s="1613"/>
      <c r="G134" s="1613"/>
      <c r="H134" s="1613"/>
      <c r="I134" s="1660"/>
      <c r="J134" s="1613"/>
      <c r="K134" s="1624"/>
      <c r="L134" s="1624"/>
      <c r="M134" s="1624"/>
      <c r="N134" s="1624"/>
      <c r="O134" s="1624"/>
      <c r="P134" s="1624"/>
      <c r="Q134" s="1624"/>
      <c r="R134" s="1624"/>
      <c r="S134" s="1590"/>
      <c r="T134" s="1613"/>
      <c r="U134" s="1613"/>
      <c r="V134" s="1613"/>
      <c r="W134" s="1613"/>
      <c r="X134" s="1613"/>
      <c r="Y134" s="1613"/>
      <c r="Z134" s="1660"/>
      <c r="AA134" s="1613"/>
      <c r="AB134" s="1624"/>
      <c r="AC134" s="1624"/>
      <c r="AD134" s="1624"/>
      <c r="AE134" s="1624"/>
      <c r="AF134" s="1624"/>
      <c r="AG134" s="1624"/>
      <c r="AH134" s="1613"/>
      <c r="AI134" s="1613"/>
      <c r="AL134" s="1613"/>
      <c r="AM134" s="1613"/>
      <c r="AN134" s="1613"/>
      <c r="AO134" s="1613"/>
      <c r="AP134" s="1613"/>
      <c r="AQ134" s="1613"/>
      <c r="AR134" s="1660"/>
      <c r="AS134" s="1613"/>
      <c r="AT134" s="1624"/>
      <c r="AU134" s="1624"/>
      <c r="AV134" s="1624"/>
      <c r="AW134" s="1624"/>
      <c r="AX134" s="1624"/>
      <c r="AY134" s="1624"/>
      <c r="AZ134" s="1616"/>
      <c r="BA134" s="1616"/>
      <c r="BC134" s="1613"/>
      <c r="BD134" s="1613"/>
      <c r="BE134" s="1613"/>
      <c r="BF134" s="1613"/>
      <c r="BG134" s="1613"/>
      <c r="BH134" s="1613"/>
      <c r="BI134" s="1660"/>
      <c r="BJ134" s="1613"/>
      <c r="BK134" s="1624"/>
      <c r="BL134" s="1624"/>
      <c r="BM134" s="1624"/>
      <c r="BN134" s="1624"/>
      <c r="BO134" s="1624"/>
      <c r="BP134" s="1624"/>
      <c r="BQ134" s="1616"/>
      <c r="BR134" s="1616"/>
      <c r="BU134" s="1613"/>
      <c r="BV134" s="1613"/>
      <c r="BW134" s="1613"/>
      <c r="BX134" s="1613"/>
      <c r="BY134" s="1613"/>
      <c r="BZ134" s="1613"/>
      <c r="CA134" s="1660"/>
      <c r="CB134" s="1613"/>
      <c r="CC134" s="1624"/>
      <c r="CD134" s="1624"/>
      <c r="CE134" s="1624"/>
      <c r="CF134" s="1624"/>
      <c r="CG134" s="1624"/>
      <c r="CH134" s="1624"/>
      <c r="CI134" s="1616"/>
      <c r="CJ134" s="1616"/>
      <c r="CK134" s="1624"/>
      <c r="CL134" s="1613"/>
      <c r="CM134" s="1613"/>
      <c r="CN134" s="1613"/>
      <c r="CO134" s="1613"/>
      <c r="CP134" s="1613"/>
      <c r="CQ134" s="1613"/>
      <c r="CR134" s="1660"/>
      <c r="CS134" s="1613"/>
      <c r="CT134" s="1624"/>
      <c r="CU134" s="1624"/>
    </row>
    <row r="135" spans="1:105" ht="14.25" customHeight="1">
      <c r="A135" s="1590"/>
      <c r="B135" s="1590"/>
      <c r="C135" s="1613"/>
      <c r="D135" s="1613"/>
      <c r="E135" s="1613"/>
      <c r="F135" s="1613"/>
      <c r="G135" s="1613"/>
      <c r="H135" s="1613"/>
      <c r="I135" s="1660"/>
      <c r="J135" s="1613"/>
      <c r="K135" s="1624"/>
      <c r="L135" s="1624"/>
      <c r="M135" s="1624"/>
      <c r="N135" s="1624"/>
      <c r="O135" s="1624"/>
      <c r="P135" s="1592" t="str">
        <f>IF(COUNTIF(P26:P131,"NG")&gt;=1,"NG","OK")</f>
        <v>NG</v>
      </c>
      <c r="Q135" s="1592" t="str">
        <f>IF(COUNTIF(Q26:Q131,"NG")&gt;=1,"NG","OK")</f>
        <v>OK</v>
      </c>
      <c r="R135" s="1592" t="str">
        <f>IF(COUNTIF(R26:R131,"NG")&gt;=1,"NG","OK")</f>
        <v>OK</v>
      </c>
      <c r="S135" s="1592"/>
      <c r="T135" s="1592"/>
      <c r="U135" s="1592"/>
      <c r="V135" s="1592"/>
      <c r="W135" s="1592"/>
      <c r="X135" s="1592"/>
      <c r="Y135" s="1592"/>
      <c r="Z135" s="1592"/>
      <c r="AA135" s="1592"/>
      <c r="AB135" s="1592"/>
      <c r="AC135" s="1592"/>
      <c r="AD135" s="1592"/>
      <c r="AE135" s="1592"/>
      <c r="AF135" s="1592"/>
      <c r="AG135" s="1592" t="str">
        <f t="shared" ref="AG135:BR135" si="247">IF(COUNTIF(AG26:AG131,"NG")&gt;=1,"NG","OK")</f>
        <v>OK</v>
      </c>
      <c r="AH135" s="1592" t="str">
        <f t="shared" si="247"/>
        <v>OK</v>
      </c>
      <c r="AI135" s="1592" t="str">
        <f t="shared" si="247"/>
        <v>OK</v>
      </c>
      <c r="AJ135" s="1592"/>
      <c r="AK135" s="1592"/>
      <c r="AL135" s="1592"/>
      <c r="AM135" s="1592"/>
      <c r="AN135" s="1592"/>
      <c r="AO135" s="1592"/>
      <c r="AP135" s="1592"/>
      <c r="AQ135" s="1592"/>
      <c r="AR135" s="1592"/>
      <c r="AS135" s="1592"/>
      <c r="AT135" s="1592"/>
      <c r="AU135" s="1592"/>
      <c r="AV135" s="1592"/>
      <c r="AW135" s="1592"/>
      <c r="AX135" s="1592"/>
      <c r="AY135" s="1592" t="str">
        <f t="shared" si="247"/>
        <v>OK</v>
      </c>
      <c r="AZ135" s="1592" t="str">
        <f t="shared" si="247"/>
        <v>OK</v>
      </c>
      <c r="BA135" s="1592" t="str">
        <f t="shared" si="247"/>
        <v>OK</v>
      </c>
      <c r="BB135" s="1592"/>
      <c r="BC135" s="1592"/>
      <c r="BD135" s="1592"/>
      <c r="BE135" s="1592"/>
      <c r="BF135" s="1592"/>
      <c r="BG135" s="1592"/>
      <c r="BH135" s="1592"/>
      <c r="BI135" s="1592"/>
      <c r="BJ135" s="1592"/>
      <c r="BK135" s="1592"/>
      <c r="BL135" s="1592"/>
      <c r="BM135" s="1592"/>
      <c r="BN135" s="1592"/>
      <c r="BO135" s="1592"/>
      <c r="BP135" s="1592" t="str">
        <f t="shared" si="247"/>
        <v>OK</v>
      </c>
      <c r="BQ135" s="1592" t="str">
        <f t="shared" si="247"/>
        <v>OK</v>
      </c>
      <c r="BR135" s="1592" t="str">
        <f t="shared" si="247"/>
        <v>OK</v>
      </c>
      <c r="BS135" s="1592"/>
      <c r="BT135" s="1592"/>
      <c r="BU135" s="1592"/>
      <c r="BV135" s="1592"/>
      <c r="BW135" s="1592"/>
      <c r="BX135" s="1592"/>
      <c r="BY135" s="1592"/>
      <c r="BZ135" s="1592"/>
      <c r="CA135" s="1592"/>
      <c r="CB135" s="1592"/>
      <c r="CC135" s="1592"/>
      <c r="CD135" s="1592"/>
      <c r="CE135" s="1592"/>
      <c r="CF135" s="1592"/>
      <c r="CG135" s="1592"/>
      <c r="CH135" s="1592" t="str">
        <f t="shared" ref="CH135" si="248">IF(COUNTIF(CH26:CH131,"NG")&gt;=1,"NG","OK")</f>
        <v>OK</v>
      </c>
      <c r="CI135" s="1592"/>
      <c r="CJ135" s="1592"/>
      <c r="CK135" s="1592"/>
      <c r="CL135" s="1592"/>
      <c r="CM135" s="1592"/>
      <c r="CN135" s="1592"/>
      <c r="CO135" s="1592"/>
      <c r="CP135" s="1592"/>
      <c r="CQ135" s="1592"/>
      <c r="CR135" s="1592"/>
      <c r="CS135" s="1592"/>
      <c r="CT135" s="1592"/>
      <c r="CU135" s="1592"/>
      <c r="CV135" s="1592"/>
      <c r="CW135" s="1592"/>
      <c r="CX135" s="1592"/>
      <c r="CY135" s="1592" t="str">
        <f>IF(COUNTIF(CY26:CY131,"NG")&gt;=1,"NG","OK")</f>
        <v>OK</v>
      </c>
    </row>
    <row r="136" spans="1:105" ht="14.25" customHeight="1">
      <c r="A136" s="1590"/>
      <c r="B136" s="1590"/>
      <c r="C136" s="1613"/>
      <c r="D136" s="1613"/>
      <c r="E136" s="1613"/>
      <c r="F136" s="1613"/>
      <c r="G136" s="1613"/>
      <c r="H136" s="1613"/>
      <c r="I136" s="1660"/>
      <c r="J136" s="1613"/>
      <c r="K136" s="1624"/>
      <c r="L136" s="1624"/>
      <c r="M136" s="1624"/>
      <c r="N136" s="1624"/>
      <c r="O136" s="1624"/>
      <c r="P136" s="1624"/>
      <c r="Q136" s="1624"/>
      <c r="R136" s="1624"/>
      <c r="S136" s="1590"/>
      <c r="T136" s="1613"/>
      <c r="U136" s="1613"/>
      <c r="V136" s="1613"/>
      <c r="W136" s="1613"/>
      <c r="X136" s="1613"/>
      <c r="Y136" s="1613"/>
      <c r="Z136" s="1660"/>
      <c r="AA136" s="1613"/>
      <c r="AB136" s="1624"/>
      <c r="AC136" s="1624"/>
      <c r="AD136" s="1624"/>
      <c r="AE136" s="1624"/>
      <c r="AF136" s="1624"/>
      <c r="AG136" s="1624"/>
      <c r="AH136" s="1613"/>
      <c r="AI136" s="1613"/>
      <c r="AL136" s="1613"/>
      <c r="AM136" s="1613"/>
      <c r="AN136" s="1613"/>
      <c r="AO136" s="1613"/>
      <c r="AP136" s="1613"/>
      <c r="AQ136" s="1613"/>
      <c r="AR136" s="1660"/>
      <c r="AS136" s="1613"/>
      <c r="AT136" s="1624"/>
      <c r="AU136" s="1624"/>
      <c r="AV136" s="1624"/>
      <c r="AW136" s="1624"/>
      <c r="AX136" s="1624"/>
      <c r="AY136" s="1624"/>
      <c r="AZ136" s="1616"/>
      <c r="BA136" s="1616"/>
      <c r="BC136" s="1613"/>
      <c r="BD136" s="1613"/>
      <c r="BE136" s="1613"/>
      <c r="BF136" s="1613"/>
      <c r="BG136" s="1613"/>
      <c r="BH136" s="1613"/>
      <c r="BI136" s="1660"/>
      <c r="BJ136" s="1613"/>
      <c r="BK136" s="1624"/>
      <c r="BL136" s="1624"/>
      <c r="BM136" s="1624"/>
      <c r="BN136" s="1624"/>
      <c r="BO136" s="1624"/>
      <c r="BP136" s="1624"/>
      <c r="BQ136" s="1616"/>
      <c r="BR136" s="1616"/>
      <c r="BU136" s="1613"/>
      <c r="BV136" s="1613"/>
      <c r="BW136" s="1613"/>
      <c r="BX136" s="1613"/>
      <c r="BY136" s="1613"/>
      <c r="BZ136" s="1613"/>
      <c r="CA136" s="1660"/>
      <c r="CB136" s="1613"/>
      <c r="CC136" s="1624"/>
      <c r="CD136" s="1624"/>
      <c r="CE136" s="1624"/>
      <c r="CF136" s="1624"/>
      <c r="CG136" s="1624"/>
      <c r="CH136" s="1624"/>
      <c r="CI136" s="1616"/>
      <c r="CJ136" s="1616"/>
      <c r="CK136" s="1624"/>
      <c r="CL136" s="1613"/>
      <c r="CM136" s="1613"/>
      <c r="CN136" s="1613"/>
      <c r="CO136" s="1613"/>
      <c r="CP136" s="1613"/>
      <c r="CQ136" s="1613"/>
      <c r="CR136" s="1660"/>
      <c r="CS136" s="1613"/>
      <c r="CT136" s="1624"/>
      <c r="CU136" s="1624"/>
    </row>
    <row r="137" spans="1:105" ht="14.25" customHeight="1">
      <c r="A137" s="1590"/>
      <c r="B137" s="1590"/>
      <c r="C137" s="1613"/>
      <c r="D137" s="1613"/>
      <c r="E137" s="1613"/>
      <c r="F137" s="1613"/>
      <c r="G137" s="1613"/>
      <c r="H137" s="1613"/>
      <c r="I137" s="1660"/>
      <c r="J137" s="1613"/>
      <c r="K137" s="1624"/>
      <c r="L137" s="1624"/>
      <c r="M137" s="1624"/>
      <c r="N137" s="1624"/>
      <c r="O137" s="1624"/>
      <c r="P137" s="1624"/>
      <c r="Q137" s="1624"/>
      <c r="R137" s="1624"/>
      <c r="S137" s="1590"/>
      <c r="T137" s="1613"/>
      <c r="U137" s="1613"/>
      <c r="V137" s="1613"/>
      <c r="W137" s="1613"/>
      <c r="X137" s="1613"/>
      <c r="Y137" s="1613"/>
      <c r="Z137" s="1660"/>
      <c r="AA137" s="1613"/>
      <c r="AB137" s="1624"/>
      <c r="AC137" s="1624"/>
      <c r="AD137" s="1624"/>
      <c r="AE137" s="1624"/>
      <c r="AF137" s="1624"/>
      <c r="AG137" s="1624"/>
      <c r="AH137" s="1613"/>
      <c r="AI137" s="1613"/>
      <c r="AL137" s="1613"/>
      <c r="AM137" s="1613"/>
      <c r="AN137" s="1613"/>
      <c r="AO137" s="1613"/>
      <c r="AP137" s="1613"/>
      <c r="AQ137" s="1613"/>
      <c r="AR137" s="1660"/>
      <c r="AS137" s="1613"/>
      <c r="AT137" s="1624"/>
      <c r="AU137" s="1624"/>
      <c r="AV137" s="1624"/>
      <c r="AW137" s="1624"/>
      <c r="AX137" s="1624"/>
      <c r="AY137" s="1624"/>
      <c r="AZ137" s="1616"/>
      <c r="BA137" s="1616"/>
      <c r="BC137" s="1613"/>
      <c r="BD137" s="1613"/>
      <c r="BE137" s="1613"/>
      <c r="BF137" s="1613"/>
      <c r="BG137" s="1613"/>
      <c r="BH137" s="1613"/>
      <c r="BI137" s="1660"/>
      <c r="BJ137" s="1613"/>
      <c r="BK137" s="1624"/>
      <c r="BL137" s="1624"/>
      <c r="BM137" s="1624"/>
      <c r="BN137" s="1624"/>
      <c r="BO137" s="1624"/>
      <c r="BP137" s="1624"/>
      <c r="BQ137" s="1616"/>
      <c r="BR137" s="1616"/>
      <c r="BU137" s="1613"/>
      <c r="BV137" s="1613"/>
      <c r="BW137" s="1613"/>
      <c r="BX137" s="1613"/>
      <c r="BY137" s="1613"/>
      <c r="BZ137" s="1613"/>
      <c r="CA137" s="1660"/>
      <c r="CB137" s="1613"/>
      <c r="CC137" s="1624"/>
      <c r="CD137" s="1624"/>
      <c r="CE137" s="1624"/>
      <c r="CF137" s="1624"/>
      <c r="CG137" s="1624"/>
      <c r="CH137" s="1624"/>
      <c r="CI137" s="1616"/>
      <c r="CJ137" s="1616"/>
      <c r="CK137" s="1624"/>
      <c r="CL137" s="1613"/>
      <c r="CM137" s="1613"/>
      <c r="CN137" s="1613"/>
      <c r="CO137" s="1613"/>
      <c r="CP137" s="1613"/>
      <c r="CQ137" s="1613"/>
      <c r="CR137" s="1660"/>
      <c r="CS137" s="1613"/>
      <c r="CT137" s="1624"/>
      <c r="CU137" s="1624"/>
    </row>
    <row r="138" spans="1:105" ht="14.25" customHeight="1">
      <c r="A138" s="1590"/>
      <c r="B138" s="1590"/>
      <c r="C138" s="1613"/>
      <c r="D138" s="1613"/>
      <c r="E138" s="1613"/>
      <c r="F138" s="1613"/>
      <c r="G138" s="1613"/>
      <c r="H138" s="1613"/>
      <c r="I138" s="1660"/>
      <c r="J138" s="1613"/>
      <c r="K138" s="1624"/>
      <c r="L138" s="1624"/>
      <c r="M138" s="1624"/>
      <c r="N138" s="1624"/>
      <c r="O138" s="1624"/>
      <c r="P138" s="1624"/>
      <c r="Q138" s="1624"/>
      <c r="R138" s="1624"/>
      <c r="S138" s="1590"/>
      <c r="T138" s="1613"/>
      <c r="U138" s="1613"/>
      <c r="V138" s="1613"/>
      <c r="W138" s="1613"/>
      <c r="X138" s="1613"/>
      <c r="Y138" s="1613"/>
      <c r="Z138" s="1660"/>
      <c r="AA138" s="1613"/>
      <c r="AB138" s="1624"/>
      <c r="AC138" s="1624"/>
      <c r="AD138" s="1624"/>
      <c r="AE138" s="1624"/>
      <c r="AF138" s="1624"/>
      <c r="AG138" s="1624"/>
      <c r="AH138" s="1613"/>
      <c r="AI138" s="1613"/>
      <c r="AL138" s="1613"/>
      <c r="AM138" s="1613"/>
      <c r="AN138" s="1613"/>
      <c r="AO138" s="1613"/>
      <c r="AP138" s="1613"/>
      <c r="AQ138" s="1613"/>
      <c r="AR138" s="1660"/>
      <c r="AS138" s="1613"/>
      <c r="AT138" s="1624"/>
      <c r="AU138" s="1624"/>
      <c r="AV138" s="1624"/>
      <c r="AW138" s="1624"/>
      <c r="AX138" s="1624"/>
      <c r="AY138" s="1624"/>
      <c r="AZ138" s="1616"/>
      <c r="BA138" s="1616"/>
      <c r="BC138" s="1613"/>
      <c r="BD138" s="1613"/>
      <c r="BE138" s="1613"/>
      <c r="BF138" s="1613"/>
      <c r="BG138" s="1613"/>
      <c r="BH138" s="1613"/>
      <c r="BI138" s="1660"/>
      <c r="BJ138" s="1613"/>
      <c r="BK138" s="1624"/>
      <c r="BL138" s="1624"/>
      <c r="BM138" s="1624"/>
      <c r="BN138" s="1624"/>
      <c r="BO138" s="1624"/>
      <c r="BP138" s="1624"/>
      <c r="BQ138" s="1616"/>
      <c r="BR138" s="1616"/>
      <c r="BU138" s="1613"/>
      <c r="BV138" s="1613"/>
      <c r="BW138" s="1613"/>
      <c r="BX138" s="1613"/>
      <c r="BY138" s="1613"/>
      <c r="BZ138" s="1613"/>
      <c r="CA138" s="1660"/>
      <c r="CB138" s="1613"/>
      <c r="CC138" s="1624"/>
      <c r="CD138" s="1624"/>
      <c r="CE138" s="1624"/>
      <c r="CF138" s="1624"/>
      <c r="CG138" s="1624"/>
      <c r="CH138" s="1624"/>
      <c r="CI138" s="1616"/>
      <c r="CJ138" s="1616"/>
      <c r="CK138" s="1624"/>
      <c r="CL138" s="1613"/>
      <c r="CM138" s="1613"/>
      <c r="CN138" s="1613"/>
      <c r="CO138" s="1613"/>
      <c r="CP138" s="1613"/>
      <c r="CQ138" s="1613"/>
      <c r="CR138" s="1660"/>
      <c r="CS138" s="1613"/>
      <c r="CT138" s="1624"/>
      <c r="CU138" s="1624"/>
    </row>
    <row r="139" spans="1:105" ht="14.25" customHeight="1">
      <c r="A139" s="1590"/>
      <c r="B139" s="1590"/>
      <c r="C139" s="1613"/>
      <c r="D139" s="1613"/>
      <c r="E139" s="1613"/>
      <c r="F139" s="1613"/>
      <c r="G139" s="1613"/>
      <c r="H139" s="1613"/>
      <c r="I139" s="1660"/>
      <c r="J139" s="1613"/>
      <c r="K139" s="1624"/>
      <c r="L139" s="1624"/>
      <c r="M139" s="1624"/>
      <c r="N139" s="1624"/>
      <c r="O139" s="1624"/>
      <c r="P139" s="1624"/>
      <c r="Q139" s="1624"/>
      <c r="R139" s="1624"/>
      <c r="S139" s="1590"/>
      <c r="T139" s="1613"/>
      <c r="U139" s="1613"/>
      <c r="V139" s="1613"/>
      <c r="W139" s="1613"/>
      <c r="X139" s="1613"/>
      <c r="Y139" s="1613"/>
      <c r="Z139" s="1660"/>
      <c r="AA139" s="1613"/>
      <c r="AB139" s="1624"/>
      <c r="AC139" s="1624"/>
      <c r="AD139" s="1624"/>
      <c r="AE139" s="1624"/>
      <c r="AF139" s="1624"/>
      <c r="AG139" s="1624"/>
      <c r="AH139" s="1613"/>
      <c r="AI139" s="1613"/>
      <c r="AL139" s="1613"/>
      <c r="AM139" s="1613"/>
      <c r="AN139" s="1613"/>
      <c r="AO139" s="1613"/>
      <c r="AP139" s="1613"/>
      <c r="AQ139" s="1613"/>
      <c r="AR139" s="1660"/>
      <c r="AS139" s="1613"/>
      <c r="AT139" s="1624"/>
      <c r="AU139" s="1624"/>
      <c r="AV139" s="1624"/>
      <c r="AW139" s="1624"/>
      <c r="AX139" s="1624"/>
      <c r="AY139" s="1624"/>
      <c r="AZ139" s="1616"/>
      <c r="BA139" s="1616"/>
      <c r="BC139" s="1613"/>
      <c r="BD139" s="1613"/>
      <c r="BE139" s="1613"/>
      <c r="BF139" s="1613"/>
      <c r="BG139" s="1613"/>
      <c r="BH139" s="1613"/>
      <c r="BI139" s="1660"/>
      <c r="BJ139" s="1613"/>
      <c r="BK139" s="1624"/>
      <c r="BL139" s="1624"/>
      <c r="BM139" s="1624"/>
      <c r="BN139" s="1624"/>
      <c r="BO139" s="1624"/>
      <c r="BP139" s="1624"/>
      <c r="BQ139" s="1616"/>
      <c r="BR139" s="1616"/>
      <c r="BU139" s="1613"/>
      <c r="BV139" s="1613"/>
      <c r="BW139" s="1613"/>
      <c r="BX139" s="1613"/>
      <c r="BY139" s="1613"/>
      <c r="BZ139" s="1613"/>
      <c r="CA139" s="1660"/>
      <c r="CB139" s="1613"/>
      <c r="CC139" s="1624"/>
      <c r="CD139" s="1624"/>
      <c r="CE139" s="1624"/>
      <c r="CF139" s="1624"/>
      <c r="CG139" s="1624"/>
      <c r="CH139" s="1624"/>
      <c r="CI139" s="1616"/>
      <c r="CJ139" s="1616"/>
      <c r="CK139" s="1624"/>
      <c r="CL139" s="1613"/>
      <c r="CM139" s="1613"/>
      <c r="CN139" s="1613"/>
      <c r="CO139" s="1613"/>
      <c r="CP139" s="1613"/>
      <c r="CQ139" s="1613"/>
      <c r="CR139" s="1660"/>
      <c r="CS139" s="1613"/>
      <c r="CT139" s="1624"/>
      <c r="CU139" s="1624"/>
    </row>
    <row r="140" spans="1:105" ht="14.25" customHeight="1">
      <c r="A140" s="1590"/>
      <c r="B140" s="1590"/>
      <c r="C140" s="1613"/>
      <c r="D140" s="1613"/>
      <c r="E140" s="1613"/>
      <c r="F140" s="1613"/>
      <c r="G140" s="1613"/>
      <c r="H140" s="1613"/>
      <c r="I140" s="1613"/>
      <c r="J140" s="1613"/>
      <c r="K140" s="1624"/>
      <c r="L140" s="1624"/>
      <c r="M140" s="1624"/>
      <c r="N140" s="1624"/>
      <c r="O140" s="1624"/>
      <c r="P140" s="1624"/>
      <c r="Q140" s="1624"/>
      <c r="R140" s="1624"/>
      <c r="S140" s="1590"/>
      <c r="T140" s="1613"/>
      <c r="U140" s="1613"/>
      <c r="V140" s="1613"/>
      <c r="W140" s="1613"/>
      <c r="X140" s="1613"/>
      <c r="Y140" s="1613"/>
      <c r="Z140" s="1613"/>
      <c r="AA140" s="1613"/>
      <c r="AB140" s="1624"/>
      <c r="AC140" s="1624"/>
      <c r="AD140" s="1624"/>
      <c r="AE140" s="1624"/>
      <c r="AF140" s="1624"/>
      <c r="AG140" s="1624"/>
      <c r="AH140" s="1613"/>
      <c r="AI140" s="1613"/>
      <c r="AL140" s="1613"/>
      <c r="AM140" s="1613"/>
      <c r="AN140" s="1613"/>
      <c r="AO140" s="1613"/>
      <c r="AP140" s="1613"/>
      <c r="AQ140" s="1613"/>
      <c r="AR140" s="1613"/>
      <c r="AS140" s="1613"/>
      <c r="AT140" s="1624"/>
      <c r="AU140" s="1624"/>
      <c r="AV140" s="1624"/>
      <c r="AW140" s="1624"/>
      <c r="AX140" s="1624"/>
      <c r="AY140" s="1624"/>
      <c r="AZ140" s="1616"/>
      <c r="BA140" s="1616"/>
      <c r="BC140" s="1613"/>
      <c r="BD140" s="1613"/>
      <c r="BE140" s="1613"/>
      <c r="BF140" s="1613"/>
      <c r="BG140" s="1613"/>
      <c r="BH140" s="1613"/>
      <c r="BI140" s="1613"/>
      <c r="BJ140" s="1613"/>
      <c r="BK140" s="1624"/>
      <c r="BL140" s="1624"/>
      <c r="BM140" s="1624"/>
      <c r="BN140" s="1624"/>
      <c r="BO140" s="1624"/>
      <c r="BP140" s="1624"/>
      <c r="BQ140" s="1616"/>
      <c r="BR140" s="1616"/>
      <c r="BU140" s="1613"/>
      <c r="BV140" s="1613"/>
      <c r="BW140" s="1613"/>
      <c r="BX140" s="1613"/>
      <c r="BY140" s="1613"/>
      <c r="BZ140" s="1613"/>
      <c r="CA140" s="1613"/>
      <c r="CB140" s="1613"/>
      <c r="CC140" s="1624"/>
      <c r="CD140" s="1624"/>
      <c r="CE140" s="1624"/>
      <c r="CF140" s="1624"/>
      <c r="CG140" s="1624"/>
      <c r="CH140" s="1624"/>
      <c r="CI140" s="1616"/>
      <c r="CJ140" s="1616"/>
      <c r="CK140" s="1624"/>
      <c r="CL140" s="1613"/>
      <c r="CM140" s="1613"/>
      <c r="CN140" s="1613"/>
      <c r="CO140" s="1613"/>
      <c r="CP140" s="1613"/>
      <c r="CQ140" s="1613"/>
      <c r="CR140" s="1613"/>
      <c r="CS140" s="1613"/>
      <c r="CT140" s="1624"/>
      <c r="CU140" s="1624"/>
    </row>
    <row r="141" spans="1:105" ht="14.25" customHeight="1">
      <c r="A141" s="1590"/>
      <c r="B141" s="1590"/>
      <c r="C141" s="1590"/>
      <c r="D141" s="1590"/>
      <c r="E141" s="1590"/>
      <c r="F141" s="1590"/>
      <c r="G141" s="1590"/>
      <c r="H141" s="1590"/>
      <c r="I141" s="1590"/>
      <c r="J141" s="1590"/>
      <c r="K141" s="1590"/>
      <c r="L141" s="1590"/>
      <c r="M141" s="1590"/>
      <c r="N141" s="1590"/>
      <c r="O141" s="1590"/>
      <c r="P141" s="1590"/>
      <c r="Q141" s="1590"/>
      <c r="R141" s="1590"/>
      <c r="S141" s="1590"/>
      <c r="T141" s="1590"/>
      <c r="U141" s="1590"/>
      <c r="V141" s="1590"/>
      <c r="W141" s="1590"/>
      <c r="X141" s="1590"/>
      <c r="Y141" s="1590"/>
      <c r="Z141" s="1590"/>
      <c r="AA141" s="1590"/>
      <c r="AB141" s="1590"/>
      <c r="AC141" s="1590"/>
      <c r="AD141" s="1590"/>
      <c r="AE141" s="1590"/>
      <c r="AF141" s="1590"/>
      <c r="AG141" s="1590"/>
      <c r="AH141" s="1592"/>
      <c r="AI141" s="1592"/>
    </row>
    <row r="142" spans="1:105" ht="14.25" customHeight="1">
      <c r="A142" s="1590"/>
      <c r="B142" s="1590"/>
      <c r="C142" s="1590"/>
      <c r="D142" s="1608"/>
      <c r="E142" s="1608"/>
      <c r="F142" s="1608"/>
      <c r="G142" s="1608"/>
      <c r="H142" s="1608"/>
      <c r="I142" s="1608"/>
      <c r="J142" s="1608"/>
      <c r="K142" s="1590"/>
      <c r="L142" s="1590"/>
      <c r="M142" s="1590"/>
      <c r="N142" s="1590"/>
      <c r="O142" s="1590"/>
      <c r="P142" s="1590"/>
      <c r="Q142" s="1590"/>
      <c r="R142" s="1590"/>
      <c r="S142" s="1590"/>
      <c r="T142" s="1590"/>
      <c r="U142" s="1590"/>
      <c r="V142" s="1590"/>
      <c r="W142" s="1590"/>
      <c r="X142" s="1590"/>
      <c r="Y142" s="1590"/>
      <c r="Z142" s="1590"/>
      <c r="AA142" s="1590"/>
      <c r="AB142" s="1590"/>
      <c r="AC142" s="1590"/>
      <c r="AD142" s="1590"/>
      <c r="AE142" s="1590"/>
      <c r="AF142" s="1590"/>
      <c r="AG142" s="1590"/>
      <c r="AH142" s="1592"/>
      <c r="AI142" s="1592"/>
    </row>
    <row r="143" spans="1:105" ht="14.25" customHeight="1">
      <c r="A143" s="1590"/>
      <c r="B143" s="1590"/>
      <c r="C143" s="1624"/>
      <c r="D143" s="1663"/>
      <c r="E143" s="1663"/>
      <c r="F143" s="1663"/>
      <c r="G143" s="1663"/>
      <c r="H143" s="1663"/>
      <c r="I143" s="1663"/>
      <c r="J143" s="1663"/>
      <c r="K143" s="1624"/>
      <c r="L143" s="1624"/>
      <c r="M143" s="1624"/>
      <c r="N143" s="1624"/>
      <c r="O143" s="1624"/>
      <c r="P143" s="1624"/>
      <c r="Q143" s="1624"/>
      <c r="R143" s="1624"/>
      <c r="S143" s="1590"/>
      <c r="T143" s="1590"/>
      <c r="U143" s="1590"/>
      <c r="V143" s="1590"/>
      <c r="W143" s="1590"/>
      <c r="X143" s="1590"/>
      <c r="Y143" s="1590"/>
      <c r="Z143" s="1590"/>
      <c r="AA143" s="1590"/>
      <c r="AB143" s="1590"/>
      <c r="AC143" s="1590"/>
      <c r="AD143" s="1590"/>
      <c r="AE143" s="1590"/>
      <c r="AF143" s="1590"/>
      <c r="AG143" s="1590"/>
      <c r="AH143" s="1592"/>
      <c r="AI143" s="1592"/>
    </row>
    <row r="144" spans="1:105" ht="14.25" customHeight="1">
      <c r="A144" s="1590"/>
      <c r="B144" s="1590"/>
      <c r="C144" s="1613"/>
      <c r="D144" s="1664"/>
      <c r="E144" s="1617"/>
      <c r="F144" s="1617"/>
      <c r="G144" s="1617"/>
      <c r="H144" s="1617"/>
      <c r="I144" s="1617"/>
      <c r="J144" s="1617"/>
      <c r="K144" s="1617"/>
      <c r="L144" s="1617"/>
      <c r="M144" s="1617"/>
      <c r="N144" s="1617"/>
      <c r="O144" s="1617"/>
      <c r="P144" s="1617"/>
      <c r="Q144" s="1617"/>
      <c r="R144" s="1617"/>
      <c r="S144" s="1590"/>
      <c r="T144" s="1590"/>
      <c r="U144" s="1590"/>
      <c r="V144" s="1590"/>
      <c r="W144" s="1590"/>
      <c r="X144" s="1590"/>
      <c r="Y144" s="1590"/>
      <c r="Z144" s="1590"/>
      <c r="AA144" s="1590"/>
      <c r="AB144" s="1590"/>
      <c r="AC144" s="1590"/>
      <c r="AD144" s="1590"/>
      <c r="AE144" s="1590"/>
      <c r="AF144" s="1590"/>
      <c r="AG144" s="1590"/>
      <c r="AH144" s="1592"/>
      <c r="AI144" s="1592"/>
    </row>
    <row r="145" spans="1:35" ht="14.25" customHeight="1">
      <c r="A145" s="1590"/>
      <c r="B145" s="1590"/>
      <c r="C145" s="1613"/>
      <c r="D145" s="1665"/>
      <c r="E145" s="1665"/>
      <c r="F145" s="1665"/>
      <c r="G145" s="1665"/>
      <c r="H145" s="1665"/>
      <c r="I145" s="1665"/>
      <c r="J145" s="1665"/>
      <c r="K145" s="1624"/>
      <c r="L145" s="1624"/>
      <c r="M145" s="1624"/>
      <c r="N145" s="1624"/>
      <c r="O145" s="1624"/>
      <c r="P145" s="1624"/>
      <c r="Q145" s="1624"/>
      <c r="R145" s="1624"/>
      <c r="S145" s="1590"/>
      <c r="T145" s="1590"/>
      <c r="U145" s="1590"/>
      <c r="V145" s="1590"/>
      <c r="W145" s="1590"/>
      <c r="X145" s="1590"/>
      <c r="Y145" s="1590"/>
      <c r="Z145" s="1590"/>
      <c r="AA145" s="1590"/>
      <c r="AB145" s="1590"/>
      <c r="AC145" s="1590"/>
      <c r="AD145" s="1590"/>
      <c r="AE145" s="1590"/>
      <c r="AF145" s="1590"/>
      <c r="AG145" s="1590"/>
      <c r="AH145" s="1592"/>
      <c r="AI145" s="1592"/>
    </row>
    <row r="146" spans="1:35" ht="14.25" customHeight="1">
      <c r="A146" s="1590"/>
      <c r="B146" s="1590"/>
      <c r="C146" s="1613"/>
      <c r="D146" s="1613"/>
      <c r="E146" s="1613"/>
      <c r="F146" s="1613"/>
      <c r="G146" s="1613"/>
      <c r="H146" s="1613"/>
      <c r="I146" s="1613"/>
      <c r="J146" s="1613"/>
      <c r="K146" s="1624"/>
      <c r="L146" s="1624"/>
      <c r="M146" s="1624"/>
      <c r="N146" s="1624"/>
      <c r="O146" s="1624"/>
      <c r="P146" s="1624"/>
      <c r="Q146" s="1624"/>
      <c r="R146" s="1624"/>
      <c r="S146" s="1590"/>
      <c r="T146" s="1590"/>
      <c r="U146" s="1590"/>
      <c r="V146" s="1590"/>
      <c r="W146" s="1590"/>
      <c r="X146" s="1590"/>
      <c r="Y146" s="1590"/>
      <c r="Z146" s="1590"/>
      <c r="AA146" s="1590"/>
      <c r="AB146" s="1590"/>
      <c r="AC146" s="1590"/>
      <c r="AD146" s="1590"/>
      <c r="AE146" s="1590"/>
      <c r="AF146" s="1590"/>
      <c r="AG146" s="1590"/>
      <c r="AH146" s="1592"/>
      <c r="AI146" s="1592"/>
    </row>
    <row r="147" spans="1:35" ht="14.25" customHeight="1">
      <c r="A147" s="1590"/>
      <c r="B147" s="1590"/>
      <c r="C147" s="3705"/>
      <c r="D147" s="3726"/>
      <c r="E147" s="3726"/>
      <c r="F147" s="3726"/>
      <c r="G147" s="3726"/>
      <c r="H147" s="3726"/>
      <c r="I147" s="3726"/>
      <c r="J147" s="3726"/>
      <c r="K147" s="1624"/>
      <c r="L147" s="1624"/>
      <c r="M147" s="1624"/>
      <c r="N147" s="1624"/>
      <c r="O147" s="1624"/>
      <c r="P147" s="1624"/>
      <c r="Q147" s="1624"/>
      <c r="R147" s="1624"/>
      <c r="S147" s="1590"/>
      <c r="T147" s="1590"/>
      <c r="U147" s="1590"/>
      <c r="V147" s="1590"/>
      <c r="W147" s="1590"/>
      <c r="X147" s="1590"/>
      <c r="Y147" s="1590"/>
      <c r="Z147" s="1590"/>
      <c r="AA147" s="1590"/>
      <c r="AB147" s="1590"/>
      <c r="AC147" s="1590"/>
      <c r="AD147" s="1590"/>
      <c r="AE147" s="1590"/>
      <c r="AF147" s="1590"/>
      <c r="AG147" s="1590"/>
      <c r="AH147" s="1592"/>
      <c r="AI147" s="1592"/>
    </row>
    <row r="148" spans="1:35" ht="14.25" customHeight="1">
      <c r="A148" s="1590"/>
      <c r="B148" s="1590"/>
      <c r="C148" s="3705"/>
      <c r="D148" s="3726"/>
      <c r="E148" s="3726"/>
      <c r="F148" s="3726"/>
      <c r="G148" s="3726"/>
      <c r="H148" s="3726"/>
      <c r="I148" s="3726"/>
      <c r="J148" s="3726"/>
      <c r="K148" s="1624"/>
      <c r="L148" s="1624"/>
      <c r="M148" s="1624"/>
      <c r="N148" s="1624"/>
      <c r="O148" s="1624"/>
      <c r="P148" s="1624"/>
      <c r="Q148" s="1624"/>
      <c r="R148" s="1624"/>
      <c r="S148" s="1590"/>
      <c r="T148" s="1590"/>
      <c r="U148" s="1590"/>
      <c r="V148" s="1590"/>
      <c r="W148" s="1590"/>
      <c r="X148" s="1590"/>
      <c r="Y148" s="1590"/>
      <c r="Z148" s="1590"/>
      <c r="AA148" s="1590"/>
      <c r="AB148" s="1590"/>
      <c r="AC148" s="1590"/>
      <c r="AD148" s="1590"/>
      <c r="AE148" s="1590"/>
      <c r="AF148" s="1590"/>
      <c r="AG148" s="1590"/>
      <c r="AH148" s="1592"/>
      <c r="AI148" s="1592"/>
    </row>
    <row r="149" spans="1:35" ht="14.25" customHeight="1">
      <c r="A149" s="1590"/>
      <c r="B149" s="1590"/>
      <c r="C149" s="3705"/>
      <c r="D149" s="3705"/>
      <c r="E149" s="3705"/>
      <c r="F149" s="3705"/>
      <c r="G149" s="3705"/>
      <c r="H149" s="3705"/>
      <c r="I149" s="3705"/>
      <c r="J149" s="3705"/>
      <c r="K149" s="1624"/>
      <c r="L149" s="1637"/>
      <c r="M149" s="1637"/>
      <c r="N149" s="1637"/>
      <c r="O149" s="1637"/>
      <c r="P149" s="1637"/>
      <c r="Q149" s="1637"/>
      <c r="R149" s="1637"/>
      <c r="S149" s="1590"/>
      <c r="T149" s="1590"/>
      <c r="U149" s="1590"/>
      <c r="V149" s="1590"/>
      <c r="W149" s="1590"/>
      <c r="X149" s="1590"/>
      <c r="Y149" s="1590"/>
      <c r="Z149" s="1590"/>
      <c r="AA149" s="1590"/>
      <c r="AB149" s="1590"/>
      <c r="AC149" s="1590"/>
      <c r="AD149" s="1590"/>
      <c r="AE149" s="1590"/>
      <c r="AF149" s="1590"/>
      <c r="AG149" s="1590"/>
      <c r="AH149" s="1592"/>
      <c r="AI149" s="1592"/>
    </row>
    <row r="150" spans="1:35" ht="14.25" customHeight="1">
      <c r="A150" s="1590"/>
      <c r="B150" s="1590"/>
      <c r="C150" s="3705"/>
      <c r="D150" s="3705"/>
      <c r="E150" s="3705"/>
      <c r="F150" s="3705"/>
      <c r="G150" s="3705"/>
      <c r="H150" s="3705"/>
      <c r="I150" s="3705"/>
      <c r="J150" s="3705"/>
      <c r="K150" s="1624"/>
      <c r="L150" s="1624"/>
      <c r="M150" s="1624"/>
      <c r="N150" s="1624"/>
      <c r="O150" s="1624"/>
      <c r="P150" s="1624"/>
      <c r="Q150" s="1624"/>
      <c r="R150" s="1624"/>
      <c r="S150" s="1590"/>
      <c r="T150" s="1590"/>
      <c r="U150" s="1590"/>
      <c r="V150" s="1590"/>
      <c r="W150" s="1590"/>
      <c r="X150" s="1590"/>
      <c r="Y150" s="1590"/>
      <c r="Z150" s="1590"/>
      <c r="AA150" s="1590"/>
      <c r="AB150" s="1590"/>
      <c r="AC150" s="1590"/>
      <c r="AD150" s="1590"/>
      <c r="AE150" s="1590"/>
      <c r="AF150" s="1590"/>
      <c r="AG150" s="1590"/>
      <c r="AH150" s="1592"/>
      <c r="AI150" s="1592"/>
    </row>
    <row r="151" spans="1:35" ht="14.25" customHeight="1">
      <c r="A151" s="1590"/>
      <c r="B151" s="1590"/>
      <c r="C151" s="3705"/>
      <c r="D151" s="3705"/>
      <c r="E151" s="3705"/>
      <c r="F151" s="3705"/>
      <c r="G151" s="3705"/>
      <c r="H151" s="3705"/>
      <c r="I151" s="3705"/>
      <c r="J151" s="3705"/>
      <c r="K151" s="1624"/>
      <c r="L151" s="1637"/>
      <c r="M151" s="1637"/>
      <c r="N151" s="1637"/>
      <c r="O151" s="1637"/>
      <c r="P151" s="1637"/>
      <c r="Q151" s="1637"/>
      <c r="R151" s="1637"/>
      <c r="S151" s="1590"/>
      <c r="T151" s="1590"/>
      <c r="U151" s="1590"/>
      <c r="V151" s="1590"/>
      <c r="W151" s="1590"/>
      <c r="X151" s="1590"/>
      <c r="Y151" s="1590"/>
      <c r="Z151" s="1590"/>
      <c r="AA151" s="1590"/>
      <c r="AB151" s="1590"/>
      <c r="AC151" s="1590"/>
      <c r="AD151" s="1590"/>
      <c r="AE151" s="1590"/>
      <c r="AF151" s="1590"/>
      <c r="AG151" s="1590"/>
      <c r="AH151" s="1592"/>
      <c r="AI151" s="1592"/>
    </row>
    <row r="152" spans="1:35" ht="14.25" customHeight="1">
      <c r="A152" s="1590"/>
      <c r="B152" s="1590"/>
      <c r="C152" s="3705"/>
      <c r="D152" s="3705"/>
      <c r="E152" s="3705"/>
      <c r="F152" s="3705"/>
      <c r="G152" s="3705"/>
      <c r="H152" s="3705"/>
      <c r="I152" s="3705"/>
      <c r="J152" s="3705"/>
      <c r="K152" s="1624"/>
      <c r="L152" s="1624"/>
      <c r="M152" s="1624"/>
      <c r="N152" s="1624"/>
      <c r="O152" s="1624"/>
      <c r="P152" s="1624"/>
      <c r="Q152" s="1624"/>
      <c r="R152" s="1624"/>
      <c r="S152" s="1590"/>
      <c r="T152" s="1590"/>
      <c r="U152" s="1590"/>
      <c r="V152" s="1590"/>
      <c r="W152" s="1590"/>
      <c r="X152" s="1590"/>
      <c r="Y152" s="1590"/>
      <c r="Z152" s="1590"/>
      <c r="AA152" s="1590"/>
      <c r="AB152" s="1590"/>
      <c r="AC152" s="1590"/>
      <c r="AD152" s="1590"/>
      <c r="AE152" s="1590"/>
      <c r="AF152" s="1590"/>
      <c r="AG152" s="1590"/>
      <c r="AH152" s="1592"/>
      <c r="AI152" s="1592"/>
    </row>
    <row r="153" spans="1:35" ht="14.25" customHeight="1">
      <c r="A153" s="1590"/>
      <c r="B153" s="1590"/>
      <c r="C153" s="1590"/>
      <c r="D153" s="1590"/>
      <c r="E153" s="1590"/>
      <c r="F153" s="1590"/>
      <c r="G153" s="1590"/>
      <c r="H153" s="1590"/>
      <c r="I153" s="1590"/>
      <c r="J153" s="1590"/>
      <c r="K153" s="1590"/>
      <c r="L153" s="1590"/>
      <c r="M153" s="1590"/>
      <c r="N153" s="1590"/>
      <c r="O153" s="1590"/>
      <c r="P153" s="1590"/>
      <c r="Q153" s="1590"/>
      <c r="R153" s="1590"/>
      <c r="S153" s="1590"/>
      <c r="T153" s="1590"/>
      <c r="U153" s="1590"/>
      <c r="V153" s="1590"/>
      <c r="W153" s="1590"/>
      <c r="X153" s="1590"/>
      <c r="Y153" s="1590"/>
      <c r="Z153" s="1590"/>
      <c r="AA153" s="1590"/>
      <c r="AB153" s="1590"/>
      <c r="AC153" s="1590"/>
      <c r="AD153" s="1590"/>
      <c r="AE153" s="1590"/>
      <c r="AF153" s="1590"/>
      <c r="AG153" s="1590"/>
      <c r="AH153" s="1592"/>
      <c r="AI153" s="1592"/>
    </row>
    <row r="154" spans="1:35" ht="14.25" customHeight="1">
      <c r="A154" s="1590"/>
      <c r="B154" s="1590"/>
      <c r="C154" s="1590"/>
      <c r="D154" s="1590"/>
      <c r="E154" s="1590"/>
      <c r="F154" s="1590"/>
      <c r="G154" s="1590"/>
      <c r="H154" s="1590"/>
      <c r="I154" s="1590"/>
      <c r="J154" s="1590"/>
      <c r="K154" s="1590"/>
      <c r="L154" s="1590"/>
      <c r="M154" s="1590"/>
      <c r="N154" s="1590"/>
      <c r="O154" s="1590"/>
      <c r="P154" s="1590"/>
      <c r="Q154" s="1590"/>
      <c r="R154" s="1590"/>
      <c r="S154" s="1590"/>
      <c r="T154" s="1590"/>
      <c r="U154" s="1590"/>
      <c r="V154" s="1590"/>
      <c r="W154" s="1590"/>
      <c r="X154" s="1590"/>
      <c r="Y154" s="1590"/>
      <c r="Z154" s="1590"/>
      <c r="AA154" s="1590"/>
      <c r="AB154" s="1590"/>
      <c r="AC154" s="1590"/>
      <c r="AD154" s="1590"/>
      <c r="AE154" s="1590"/>
      <c r="AF154" s="1590"/>
      <c r="AG154" s="1590"/>
      <c r="AH154" s="1592"/>
      <c r="AI154" s="1592"/>
    </row>
    <row r="155" spans="1:35" ht="14.25" customHeight="1">
      <c r="A155" s="1590"/>
      <c r="B155" s="1590"/>
      <c r="C155" s="1590"/>
      <c r="D155" s="1590"/>
      <c r="E155" s="1590"/>
      <c r="F155" s="1590"/>
      <c r="G155" s="1590"/>
      <c r="H155" s="1590"/>
      <c r="I155" s="1590"/>
      <c r="J155" s="1590"/>
      <c r="K155" s="1590"/>
      <c r="L155" s="1590"/>
      <c r="M155" s="1590"/>
      <c r="N155" s="1590"/>
      <c r="O155" s="1590"/>
      <c r="P155" s="1590"/>
      <c r="Q155" s="1590"/>
      <c r="R155" s="1590"/>
      <c r="S155" s="1590"/>
      <c r="T155" s="1590"/>
      <c r="U155" s="1590"/>
      <c r="V155" s="1590"/>
      <c r="W155" s="1590"/>
      <c r="X155" s="1590"/>
      <c r="Y155" s="1590"/>
      <c r="Z155" s="1590"/>
      <c r="AA155" s="1590"/>
      <c r="AB155" s="1590"/>
      <c r="AC155" s="1590"/>
      <c r="AD155" s="1590"/>
      <c r="AE155" s="1590"/>
      <c r="AF155" s="1590"/>
      <c r="AG155" s="1590"/>
      <c r="AH155" s="1592"/>
      <c r="AI155" s="1592"/>
    </row>
    <row r="156" spans="1:35" ht="14.25" customHeight="1">
      <c r="A156" s="1590"/>
      <c r="B156" s="1590"/>
      <c r="C156" s="1590"/>
      <c r="D156" s="1590"/>
      <c r="E156" s="1590"/>
      <c r="F156" s="1590"/>
      <c r="G156" s="1590"/>
      <c r="H156" s="1590"/>
      <c r="I156" s="1590"/>
      <c r="J156" s="1590"/>
      <c r="K156" s="1590"/>
      <c r="L156" s="1590"/>
      <c r="M156" s="1590"/>
      <c r="N156" s="1590"/>
      <c r="O156" s="1590"/>
      <c r="P156" s="1590"/>
      <c r="Q156" s="1590"/>
      <c r="R156" s="1590"/>
      <c r="S156" s="1590"/>
      <c r="T156" s="1590"/>
      <c r="U156" s="1590"/>
      <c r="V156" s="1590"/>
      <c r="W156" s="1590"/>
      <c r="X156" s="1590"/>
      <c r="Y156" s="1590"/>
      <c r="Z156" s="1590"/>
      <c r="AA156" s="1590"/>
      <c r="AB156" s="1590"/>
      <c r="AC156" s="1590"/>
      <c r="AD156" s="1590"/>
      <c r="AE156" s="1590"/>
      <c r="AF156" s="1590"/>
      <c r="AG156" s="1590"/>
      <c r="AH156" s="1592"/>
      <c r="AI156" s="1592"/>
    </row>
    <row r="157" spans="1:35" ht="14.25" customHeight="1">
      <c r="A157" s="1590"/>
      <c r="B157" s="1590"/>
      <c r="C157" s="1590"/>
      <c r="D157" s="1590"/>
      <c r="E157" s="1590"/>
      <c r="F157" s="1590"/>
      <c r="G157" s="1590"/>
      <c r="H157" s="1590"/>
      <c r="I157" s="1590"/>
      <c r="J157" s="1590"/>
      <c r="K157" s="1590"/>
      <c r="L157" s="1590"/>
      <c r="M157" s="1590"/>
      <c r="N157" s="1590"/>
      <c r="O157" s="1590"/>
      <c r="P157" s="1590"/>
      <c r="Q157" s="1590"/>
      <c r="R157" s="1590"/>
      <c r="S157" s="1590"/>
      <c r="T157" s="1590"/>
      <c r="U157" s="1590"/>
      <c r="V157" s="1590"/>
      <c r="W157" s="1590"/>
      <c r="X157" s="1590"/>
      <c r="Y157" s="1590"/>
      <c r="Z157" s="1590"/>
      <c r="AA157" s="1590"/>
      <c r="AB157" s="1590"/>
      <c r="AC157" s="1590"/>
      <c r="AD157" s="1590"/>
      <c r="AE157" s="1590"/>
      <c r="AF157" s="1590"/>
      <c r="AG157" s="1590"/>
      <c r="AH157" s="1592"/>
      <c r="AI157" s="1592"/>
    </row>
    <row r="158" spans="1:35" ht="14.25" customHeight="1">
      <c r="A158" s="1590"/>
      <c r="B158" s="1590"/>
      <c r="C158" s="1590"/>
      <c r="D158" s="1590"/>
      <c r="E158" s="1590"/>
      <c r="F158" s="1590"/>
      <c r="G158" s="1590"/>
      <c r="H158" s="1590"/>
      <c r="I158" s="1590"/>
      <c r="J158" s="1590"/>
      <c r="K158" s="1590"/>
      <c r="L158" s="1590"/>
      <c r="M158" s="1590"/>
      <c r="N158" s="1590"/>
      <c r="O158" s="1590"/>
      <c r="P158" s="1590"/>
      <c r="Q158" s="1590"/>
      <c r="R158" s="1590"/>
      <c r="S158" s="1590"/>
      <c r="T158" s="1590"/>
      <c r="U158" s="1590"/>
      <c r="V158" s="1590"/>
      <c r="W158" s="1590"/>
      <c r="X158" s="1590"/>
      <c r="Y158" s="1590"/>
      <c r="Z158" s="1590"/>
      <c r="AA158" s="1590"/>
      <c r="AB158" s="1590"/>
      <c r="AC158" s="1590"/>
      <c r="AD158" s="1590"/>
      <c r="AE158" s="1590"/>
      <c r="AF158" s="1590"/>
      <c r="AG158" s="1590"/>
      <c r="AH158" s="1592"/>
      <c r="AI158" s="1592"/>
    </row>
    <row r="159" spans="1:35" ht="14.25" customHeight="1">
      <c r="A159" s="1590"/>
      <c r="B159" s="1590"/>
      <c r="C159" s="1590"/>
      <c r="D159" s="1590"/>
      <c r="E159" s="1590"/>
      <c r="F159" s="1590"/>
      <c r="G159" s="1590"/>
      <c r="H159" s="1590"/>
      <c r="I159" s="1590"/>
      <c r="J159" s="1590"/>
      <c r="K159" s="1590"/>
      <c r="L159" s="1590"/>
      <c r="M159" s="1590"/>
      <c r="N159" s="1590"/>
      <c r="O159" s="1590"/>
      <c r="P159" s="1590"/>
      <c r="Q159" s="1590"/>
      <c r="R159" s="1590"/>
      <c r="S159" s="1590"/>
      <c r="T159" s="1590"/>
      <c r="U159" s="1590"/>
      <c r="V159" s="1590"/>
      <c r="W159" s="1590"/>
      <c r="X159" s="1590"/>
      <c r="Y159" s="1590"/>
      <c r="Z159" s="1590"/>
      <c r="AA159" s="1590"/>
      <c r="AB159" s="1590"/>
      <c r="AC159" s="1590"/>
      <c r="AD159" s="1590"/>
      <c r="AE159" s="1590"/>
      <c r="AF159" s="1590"/>
      <c r="AG159" s="1590"/>
      <c r="AH159" s="1592"/>
      <c r="AI159" s="1592"/>
    </row>
    <row r="160" spans="1:35" ht="14.25" customHeight="1">
      <c r="A160" s="1590"/>
      <c r="B160" s="1590"/>
      <c r="C160" s="1590"/>
      <c r="D160" s="1590"/>
      <c r="E160" s="1590"/>
      <c r="F160" s="1590"/>
      <c r="G160" s="1590"/>
      <c r="H160" s="1590"/>
      <c r="I160" s="1590"/>
      <c r="J160" s="1590"/>
      <c r="K160" s="1590"/>
      <c r="L160" s="1590"/>
      <c r="M160" s="1590"/>
      <c r="N160" s="1590"/>
      <c r="O160" s="1590"/>
      <c r="P160" s="1590"/>
      <c r="Q160" s="1590"/>
      <c r="R160" s="1590"/>
      <c r="S160" s="1590"/>
      <c r="T160" s="1590"/>
      <c r="U160" s="1590"/>
      <c r="V160" s="1590"/>
      <c r="W160" s="1590"/>
      <c r="X160" s="1590"/>
      <c r="Y160" s="1590"/>
      <c r="Z160" s="1590"/>
      <c r="AA160" s="1590"/>
      <c r="AB160" s="1590"/>
      <c r="AC160" s="1590"/>
      <c r="AD160" s="1590"/>
      <c r="AE160" s="1590"/>
      <c r="AF160" s="1590"/>
      <c r="AG160" s="1590"/>
      <c r="AH160" s="1592"/>
      <c r="AI160" s="1592"/>
    </row>
    <row r="161" spans="1:35" ht="14.25" customHeight="1">
      <c r="A161" s="1590"/>
      <c r="B161" s="1590"/>
      <c r="C161" s="1590"/>
      <c r="D161" s="1590"/>
      <c r="E161" s="1590"/>
      <c r="F161" s="1590"/>
      <c r="G161" s="1590"/>
      <c r="H161" s="1590"/>
      <c r="I161" s="1590"/>
      <c r="J161" s="1590"/>
      <c r="K161" s="1590"/>
      <c r="L161" s="1590"/>
      <c r="M161" s="1590"/>
      <c r="N161" s="1590"/>
      <c r="O161" s="1590"/>
      <c r="P161" s="1590"/>
      <c r="Q161" s="1590"/>
      <c r="R161" s="1590"/>
      <c r="S161" s="1590"/>
      <c r="T161" s="1590"/>
      <c r="U161" s="1590"/>
      <c r="V161" s="1590"/>
      <c r="W161" s="1590"/>
      <c r="X161" s="1590"/>
      <c r="Y161" s="1590"/>
      <c r="Z161" s="1590"/>
      <c r="AA161" s="1590"/>
      <c r="AB161" s="1590"/>
      <c r="AC161" s="1590"/>
      <c r="AD161" s="1590"/>
      <c r="AE161" s="1590"/>
      <c r="AF161" s="1590"/>
      <c r="AG161" s="1590"/>
      <c r="AH161" s="1592"/>
      <c r="AI161" s="1592"/>
    </row>
    <row r="162" spans="1:35" ht="14.25" customHeight="1">
      <c r="A162" s="1590"/>
      <c r="B162" s="1590"/>
      <c r="C162" s="1590"/>
      <c r="D162" s="1590"/>
      <c r="E162" s="1590"/>
      <c r="F162" s="1590"/>
      <c r="G162" s="1590"/>
      <c r="H162" s="1590"/>
      <c r="I162" s="1590"/>
      <c r="J162" s="1590"/>
      <c r="K162" s="1590"/>
      <c r="L162" s="1590"/>
      <c r="M162" s="1590"/>
      <c r="N162" s="1590"/>
      <c r="O162" s="1590"/>
      <c r="P162" s="1590"/>
      <c r="Q162" s="1590"/>
      <c r="R162" s="1590"/>
      <c r="S162" s="1590"/>
      <c r="T162" s="1590"/>
      <c r="U162" s="1590"/>
      <c r="V162" s="1590"/>
      <c r="W162" s="1590"/>
      <c r="X162" s="1590"/>
      <c r="Y162" s="1590"/>
      <c r="Z162" s="1590"/>
      <c r="AA162" s="1590"/>
      <c r="AB162" s="1590"/>
      <c r="AC162" s="1590"/>
      <c r="AD162" s="1590"/>
      <c r="AE162" s="1590"/>
      <c r="AF162" s="1590"/>
      <c r="AG162" s="1590"/>
      <c r="AH162" s="1592"/>
      <c r="AI162" s="1592"/>
    </row>
    <row r="163" spans="1:35" ht="14.25" customHeight="1">
      <c r="A163" s="1590"/>
      <c r="B163" s="1590"/>
      <c r="C163" s="1590"/>
      <c r="D163" s="1590"/>
      <c r="E163" s="1590"/>
      <c r="F163" s="1590"/>
      <c r="G163" s="1590"/>
      <c r="H163" s="1590"/>
      <c r="I163" s="1590"/>
      <c r="J163" s="1590"/>
      <c r="K163" s="1590"/>
      <c r="L163" s="1590"/>
      <c r="M163" s="1590"/>
      <c r="N163" s="1590"/>
      <c r="O163" s="1590"/>
      <c r="P163" s="1590"/>
      <c r="Q163" s="1590"/>
      <c r="R163" s="1590"/>
      <c r="S163" s="1590"/>
      <c r="T163" s="1590"/>
      <c r="U163" s="1590"/>
      <c r="V163" s="1590"/>
      <c r="W163" s="1590"/>
      <c r="X163" s="1590"/>
      <c r="Y163" s="1590"/>
      <c r="Z163" s="1590"/>
      <c r="AA163" s="1590"/>
      <c r="AB163" s="1590"/>
      <c r="AC163" s="1590"/>
      <c r="AD163" s="1590"/>
      <c r="AE163" s="1590"/>
      <c r="AF163" s="1590"/>
      <c r="AG163" s="1590"/>
      <c r="AH163" s="1592"/>
      <c r="AI163" s="1592"/>
    </row>
    <row r="164" spans="1:35" ht="14.25" customHeight="1">
      <c r="A164" s="1590"/>
      <c r="B164" s="1590"/>
      <c r="C164" s="1590"/>
      <c r="D164" s="1590"/>
      <c r="E164" s="1590"/>
      <c r="F164" s="1590"/>
      <c r="G164" s="1590"/>
      <c r="H164" s="1590"/>
      <c r="I164" s="1590"/>
      <c r="J164" s="1590"/>
      <c r="K164" s="1590"/>
      <c r="L164" s="1590"/>
      <c r="M164" s="1590"/>
      <c r="N164" s="1590"/>
      <c r="O164" s="1590"/>
      <c r="P164" s="1590"/>
      <c r="Q164" s="1590"/>
      <c r="R164" s="1590"/>
      <c r="S164" s="1590"/>
      <c r="T164" s="1590"/>
      <c r="U164" s="1590"/>
      <c r="V164" s="1590"/>
      <c r="W164" s="1590"/>
      <c r="X164" s="1590"/>
      <c r="Y164" s="1590"/>
      <c r="Z164" s="1590"/>
      <c r="AA164" s="1590"/>
      <c r="AB164" s="1590"/>
      <c r="AC164" s="1590"/>
      <c r="AD164" s="1590"/>
      <c r="AE164" s="1590"/>
      <c r="AF164" s="1590"/>
      <c r="AG164" s="1590"/>
      <c r="AH164" s="1592"/>
      <c r="AI164" s="1592"/>
    </row>
    <row r="165" spans="1:35" ht="14.25" customHeight="1">
      <c r="A165" s="1590"/>
      <c r="B165" s="1590"/>
      <c r="C165" s="1590"/>
      <c r="D165" s="1590"/>
      <c r="E165" s="1590"/>
      <c r="F165" s="1590"/>
      <c r="G165" s="1590"/>
      <c r="H165" s="1590"/>
      <c r="I165" s="1590"/>
      <c r="J165" s="1590"/>
      <c r="K165" s="1590"/>
      <c r="L165" s="1590"/>
      <c r="M165" s="1590"/>
      <c r="N165" s="1590"/>
      <c r="O165" s="1590"/>
      <c r="P165" s="1590"/>
      <c r="Q165" s="1590"/>
      <c r="R165" s="1590"/>
      <c r="S165" s="1590"/>
      <c r="T165" s="1590"/>
      <c r="U165" s="1590"/>
      <c r="V165" s="1590"/>
      <c r="W165" s="1590"/>
      <c r="X165" s="1590"/>
      <c r="Y165" s="1590"/>
      <c r="Z165" s="1590"/>
      <c r="AA165" s="1590"/>
      <c r="AB165" s="1590"/>
      <c r="AC165" s="1590"/>
      <c r="AD165" s="1590"/>
      <c r="AE165" s="1590"/>
      <c r="AF165" s="1590"/>
      <c r="AG165" s="1590"/>
      <c r="AH165" s="1592"/>
      <c r="AI165" s="1592"/>
    </row>
    <row r="166" spans="1:35" ht="14.25" customHeight="1">
      <c r="A166" s="1590"/>
      <c r="B166" s="1590"/>
      <c r="C166" s="1590"/>
      <c r="D166" s="1590"/>
      <c r="E166" s="1590"/>
      <c r="F166" s="1590"/>
      <c r="G166" s="1590"/>
      <c r="H166" s="1590"/>
      <c r="I166" s="1590"/>
      <c r="J166" s="1590"/>
      <c r="K166" s="1590"/>
      <c r="L166" s="1590"/>
      <c r="M166" s="1590"/>
      <c r="N166" s="1590"/>
      <c r="O166" s="1590"/>
      <c r="P166" s="1590"/>
      <c r="Q166" s="1590"/>
      <c r="R166" s="1590"/>
      <c r="S166" s="1590"/>
      <c r="T166" s="1590"/>
      <c r="U166" s="1590"/>
      <c r="V166" s="1590"/>
      <c r="W166" s="1590"/>
      <c r="X166" s="1590"/>
      <c r="Y166" s="1590"/>
      <c r="Z166" s="1590"/>
      <c r="AA166" s="1590"/>
      <c r="AB166" s="1590"/>
      <c r="AC166" s="1590"/>
      <c r="AD166" s="1590"/>
      <c r="AE166" s="1590"/>
      <c r="AF166" s="1590"/>
      <c r="AG166" s="1590"/>
      <c r="AH166" s="1592"/>
      <c r="AI166" s="1592"/>
    </row>
    <row r="167" spans="1:35" ht="14.25" customHeight="1">
      <c r="A167" s="1590"/>
      <c r="B167" s="1590"/>
      <c r="C167" s="1590"/>
      <c r="D167" s="1590"/>
      <c r="E167" s="1590"/>
      <c r="F167" s="1590"/>
      <c r="G167" s="1590"/>
      <c r="H167" s="1590"/>
      <c r="I167" s="1590"/>
      <c r="J167" s="1590"/>
      <c r="K167" s="1590"/>
      <c r="L167" s="1590"/>
      <c r="M167" s="1590"/>
      <c r="N167" s="1590"/>
      <c r="O167" s="1590"/>
      <c r="P167" s="1590"/>
      <c r="Q167" s="1590"/>
      <c r="R167" s="1590"/>
      <c r="S167" s="1590"/>
      <c r="T167" s="1590"/>
      <c r="U167" s="1590"/>
      <c r="V167" s="1590"/>
      <c r="W167" s="1590"/>
      <c r="X167" s="1590"/>
      <c r="Y167" s="1590"/>
      <c r="Z167" s="1590"/>
      <c r="AA167" s="1590"/>
      <c r="AB167" s="1590"/>
      <c r="AC167" s="1590"/>
      <c r="AD167" s="1590"/>
      <c r="AE167" s="1590"/>
      <c r="AF167" s="1590"/>
      <c r="AG167" s="1590"/>
      <c r="AH167" s="1592"/>
      <c r="AI167" s="1592"/>
    </row>
    <row r="168" spans="1:35" ht="14.25" customHeight="1">
      <c r="A168" s="1590"/>
      <c r="B168" s="1590"/>
      <c r="C168" s="1590"/>
      <c r="D168" s="1590"/>
      <c r="E168" s="1590"/>
      <c r="F168" s="1590"/>
      <c r="G168" s="1590"/>
      <c r="H168" s="1590"/>
      <c r="I168" s="1590"/>
      <c r="J168" s="1590"/>
      <c r="K168" s="1590"/>
      <c r="L168" s="1590"/>
      <c r="M168" s="1590"/>
      <c r="N168" s="1590"/>
      <c r="O168" s="1590"/>
      <c r="P168" s="1590"/>
      <c r="Q168" s="1590"/>
      <c r="R168" s="1590"/>
      <c r="S168" s="1590"/>
      <c r="T168" s="1590"/>
      <c r="U168" s="1590"/>
      <c r="V168" s="1590"/>
      <c r="W168" s="1590"/>
      <c r="X168" s="1590"/>
      <c r="Y168" s="1590"/>
      <c r="Z168" s="1590"/>
      <c r="AA168" s="1590"/>
      <c r="AB168" s="1590"/>
      <c r="AC168" s="1590"/>
      <c r="AD168" s="1590"/>
      <c r="AE168" s="1590"/>
      <c r="AF168" s="1590"/>
      <c r="AG168" s="1590"/>
      <c r="AH168" s="1592"/>
      <c r="AI168" s="1592"/>
    </row>
    <row r="169" spans="1:35" ht="14.25" customHeight="1">
      <c r="A169" s="1590"/>
      <c r="B169" s="1590"/>
      <c r="C169" s="1590"/>
      <c r="D169" s="1590"/>
      <c r="E169" s="1590"/>
      <c r="F169" s="1590"/>
      <c r="G169" s="1590"/>
      <c r="H169" s="1590"/>
      <c r="I169" s="1590"/>
      <c r="J169" s="1590"/>
      <c r="K169" s="1590"/>
      <c r="L169" s="1590"/>
      <c r="M169" s="1590"/>
      <c r="N169" s="1590"/>
      <c r="O169" s="1590"/>
      <c r="P169" s="1590"/>
      <c r="Q169" s="1590"/>
      <c r="R169" s="1590"/>
      <c r="S169" s="1590"/>
      <c r="T169" s="1590"/>
      <c r="U169" s="1590"/>
      <c r="V169" s="1590"/>
      <c r="W169" s="1590"/>
      <c r="X169" s="1590"/>
      <c r="Y169" s="1590"/>
      <c r="Z169" s="1590"/>
      <c r="AA169" s="1590"/>
      <c r="AB169" s="1590"/>
      <c r="AC169" s="1590"/>
      <c r="AD169" s="1590"/>
      <c r="AE169" s="1590"/>
      <c r="AF169" s="1590"/>
      <c r="AG169" s="1590"/>
      <c r="AH169" s="1592"/>
      <c r="AI169" s="1592"/>
    </row>
    <row r="170" spans="1:35" ht="14.25" customHeight="1">
      <c r="A170" s="1590"/>
      <c r="B170" s="1590"/>
      <c r="C170" s="1590"/>
      <c r="D170" s="1590"/>
      <c r="E170" s="1590"/>
      <c r="F170" s="1590"/>
      <c r="G170" s="1590"/>
      <c r="H170" s="1590"/>
      <c r="I170" s="1590"/>
      <c r="J170" s="1590"/>
      <c r="K170" s="1590"/>
      <c r="L170" s="1590"/>
      <c r="M170" s="1590"/>
      <c r="N170" s="1590"/>
      <c r="O170" s="1590"/>
      <c r="P170" s="1590"/>
      <c r="Q170" s="1590"/>
      <c r="R170" s="1590"/>
      <c r="S170" s="1590"/>
      <c r="T170" s="1590"/>
      <c r="U170" s="1590"/>
      <c r="V170" s="1590"/>
      <c r="W170" s="1590"/>
      <c r="X170" s="1590"/>
      <c r="Y170" s="1590"/>
      <c r="Z170" s="1590"/>
      <c r="AA170" s="1590"/>
      <c r="AB170" s="1590"/>
      <c r="AC170" s="1590"/>
      <c r="AD170" s="1590"/>
      <c r="AE170" s="1590"/>
      <c r="AF170" s="1590"/>
      <c r="AG170" s="1590"/>
      <c r="AH170" s="1592"/>
      <c r="AI170" s="1592"/>
    </row>
    <row r="171" spans="1:35" ht="14.25" customHeight="1">
      <c r="A171" s="1590"/>
      <c r="B171" s="1590"/>
      <c r="C171" s="1590"/>
      <c r="D171" s="1590"/>
      <c r="E171" s="1590"/>
      <c r="F171" s="1590"/>
      <c r="G171" s="1590"/>
      <c r="H171" s="1590"/>
      <c r="I171" s="1590"/>
      <c r="J171" s="1590"/>
      <c r="K171" s="1590"/>
      <c r="L171" s="1590"/>
      <c r="M171" s="1590"/>
      <c r="N171" s="1590"/>
      <c r="O171" s="1590"/>
      <c r="P171" s="1590"/>
      <c r="Q171" s="1590"/>
      <c r="R171" s="1590"/>
      <c r="S171" s="1590"/>
      <c r="T171" s="1590"/>
      <c r="U171" s="1590"/>
      <c r="V171" s="1590"/>
      <c r="W171" s="1590"/>
      <c r="X171" s="1590"/>
      <c r="Y171" s="1590"/>
      <c r="Z171" s="1590"/>
      <c r="AA171" s="1590"/>
      <c r="AB171" s="1590"/>
      <c r="AC171" s="1590"/>
      <c r="AD171" s="1590"/>
      <c r="AE171" s="1590"/>
      <c r="AF171" s="1590"/>
      <c r="AG171" s="1590"/>
      <c r="AH171" s="1592"/>
      <c r="AI171" s="1592"/>
    </row>
    <row r="172" spans="1:35" ht="14.25" customHeight="1">
      <c r="A172" s="1590"/>
      <c r="B172" s="1590"/>
      <c r="C172" s="1590"/>
      <c r="D172" s="1590"/>
      <c r="E172" s="1590"/>
      <c r="F172" s="1590"/>
      <c r="G172" s="1590"/>
      <c r="H172" s="1590"/>
      <c r="I172" s="1590"/>
      <c r="J172" s="1590"/>
      <c r="K172" s="1590"/>
      <c r="L172" s="1590"/>
      <c r="M172" s="1590"/>
      <c r="N172" s="1590"/>
      <c r="O172" s="1590"/>
      <c r="P172" s="1590"/>
      <c r="Q172" s="1590"/>
      <c r="R172" s="1590"/>
      <c r="S172" s="1590"/>
      <c r="T172" s="1590"/>
      <c r="U172" s="1590"/>
      <c r="V172" s="1590"/>
      <c r="W172" s="1590"/>
      <c r="X172" s="1590"/>
      <c r="Y172" s="1590"/>
      <c r="Z172" s="1590"/>
      <c r="AA172" s="1590"/>
      <c r="AB172" s="1590"/>
      <c r="AC172" s="1590"/>
      <c r="AD172" s="1590"/>
      <c r="AE172" s="1590"/>
      <c r="AF172" s="1590"/>
      <c r="AG172" s="1590"/>
      <c r="AH172" s="1592"/>
      <c r="AI172" s="1592"/>
    </row>
    <row r="173" spans="1:35" ht="14.25" customHeight="1">
      <c r="A173" s="1590"/>
      <c r="B173" s="1590"/>
      <c r="C173" s="1590"/>
      <c r="D173" s="1590"/>
      <c r="E173" s="1590"/>
      <c r="F173" s="1590"/>
      <c r="G173" s="1590"/>
      <c r="H173" s="1590"/>
      <c r="I173" s="1590"/>
      <c r="J173" s="1590"/>
      <c r="K173" s="1590"/>
      <c r="L173" s="1590"/>
      <c r="M173" s="1590"/>
      <c r="N173" s="1590"/>
      <c r="O173" s="1590"/>
      <c r="P173" s="1590"/>
      <c r="Q173" s="1590"/>
      <c r="R173" s="1590"/>
      <c r="S173" s="1590"/>
      <c r="T173" s="1590"/>
      <c r="U173" s="1590"/>
      <c r="V173" s="1590"/>
      <c r="W173" s="1590"/>
      <c r="X173" s="1590"/>
      <c r="Y173" s="1590"/>
      <c r="Z173" s="1590"/>
      <c r="AA173" s="1590"/>
      <c r="AB173" s="1590"/>
      <c r="AC173" s="1590"/>
      <c r="AD173" s="1590"/>
      <c r="AE173" s="1590"/>
      <c r="AF173" s="1590"/>
      <c r="AG173" s="1590"/>
      <c r="AH173" s="1592"/>
      <c r="AI173" s="1592"/>
    </row>
    <row r="174" spans="1:35" ht="14.25" customHeight="1">
      <c r="A174" s="1590"/>
      <c r="B174" s="1590"/>
      <c r="C174" s="1590"/>
      <c r="D174" s="1590"/>
      <c r="E174" s="1590"/>
      <c r="F174" s="1590"/>
      <c r="G174" s="1590"/>
      <c r="H174" s="1590"/>
      <c r="I174" s="1590"/>
      <c r="J174" s="1590"/>
      <c r="K174" s="1590"/>
      <c r="L174" s="1590"/>
      <c r="M174" s="1590"/>
      <c r="N174" s="1590"/>
      <c r="O174" s="1590"/>
      <c r="P174" s="1590"/>
      <c r="Q174" s="1590"/>
      <c r="R174" s="1590"/>
      <c r="S174" s="1590"/>
      <c r="T174" s="1590"/>
      <c r="U174" s="1590"/>
      <c r="V174" s="1590"/>
      <c r="W174" s="1590"/>
      <c r="X174" s="1590"/>
      <c r="Y174" s="1590"/>
      <c r="Z174" s="1590"/>
      <c r="AA174" s="1590"/>
      <c r="AB174" s="1590"/>
      <c r="AC174" s="1590"/>
      <c r="AD174" s="1590"/>
      <c r="AE174" s="1590"/>
      <c r="AF174" s="1590"/>
      <c r="AG174" s="1590"/>
      <c r="AH174" s="1592"/>
      <c r="AI174" s="1592"/>
    </row>
    <row r="175" spans="1:35" ht="14.25" customHeight="1">
      <c r="A175" s="1590"/>
      <c r="B175" s="1590"/>
      <c r="C175" s="1590"/>
      <c r="D175" s="1590"/>
      <c r="E175" s="1590"/>
      <c r="F175" s="1590"/>
      <c r="G175" s="1590"/>
      <c r="H175" s="1590"/>
      <c r="I175" s="1590"/>
      <c r="J175" s="1590"/>
      <c r="K175" s="1590"/>
      <c r="L175" s="1590"/>
      <c r="M175" s="1590"/>
      <c r="N175" s="1590"/>
      <c r="O175" s="1590"/>
      <c r="P175" s="1590"/>
      <c r="Q175" s="1590"/>
      <c r="R175" s="1590"/>
      <c r="S175" s="1590"/>
      <c r="T175" s="1590"/>
      <c r="U175" s="1590"/>
      <c r="V175" s="1590"/>
      <c r="W175" s="1590"/>
      <c r="X175" s="1590"/>
      <c r="Y175" s="1590"/>
      <c r="Z175" s="1590"/>
      <c r="AA175" s="1590"/>
      <c r="AB175" s="1590"/>
      <c r="AC175" s="1590"/>
      <c r="AD175" s="1590"/>
      <c r="AE175" s="1590"/>
      <c r="AF175" s="1590"/>
      <c r="AG175" s="1590"/>
      <c r="AH175" s="1592"/>
      <c r="AI175" s="1592"/>
    </row>
    <row r="176" spans="1:35" ht="14.25" customHeight="1">
      <c r="A176" s="1590"/>
      <c r="B176" s="1590"/>
      <c r="C176" s="1590"/>
      <c r="D176" s="1590"/>
      <c r="E176" s="1590"/>
      <c r="F176" s="1590"/>
      <c r="G176" s="1590"/>
      <c r="H176" s="1590"/>
      <c r="I176" s="1590"/>
      <c r="J176" s="1590"/>
      <c r="K176" s="1590"/>
      <c r="L176" s="1590"/>
      <c r="M176" s="1590"/>
      <c r="N176" s="1590"/>
      <c r="O176" s="1590"/>
      <c r="P176" s="1590"/>
      <c r="Q176" s="1590"/>
      <c r="R176" s="1590"/>
      <c r="S176" s="1590"/>
      <c r="T176" s="1590"/>
      <c r="U176" s="1590"/>
      <c r="V176" s="1590"/>
      <c r="W176" s="1590"/>
      <c r="X176" s="1590"/>
      <c r="Y176" s="1590"/>
      <c r="Z176" s="1590"/>
      <c r="AA176" s="1590"/>
      <c r="AB176" s="1590"/>
      <c r="AC176" s="1590"/>
      <c r="AD176" s="1590"/>
      <c r="AE176" s="1590"/>
      <c r="AF176" s="1590"/>
      <c r="AG176" s="1590"/>
      <c r="AH176" s="1592"/>
      <c r="AI176" s="1592"/>
    </row>
    <row r="177" spans="1:35" ht="14.25" customHeight="1">
      <c r="A177" s="1590"/>
      <c r="B177" s="1590"/>
      <c r="C177" s="1590"/>
      <c r="D177" s="1590"/>
      <c r="E177" s="1590"/>
      <c r="F177" s="1590"/>
      <c r="G177" s="1590"/>
      <c r="H177" s="1590"/>
      <c r="I177" s="1590"/>
      <c r="J177" s="1590"/>
      <c r="K177" s="1590"/>
      <c r="L177" s="1590"/>
      <c r="M177" s="1590"/>
      <c r="N177" s="1590"/>
      <c r="O177" s="1590"/>
      <c r="P177" s="1590"/>
      <c r="Q177" s="1590"/>
      <c r="R177" s="1590"/>
      <c r="S177" s="1590"/>
      <c r="T177" s="1590"/>
      <c r="U177" s="1590"/>
      <c r="V177" s="1590"/>
      <c r="W177" s="1590"/>
      <c r="X177" s="1590"/>
      <c r="Y177" s="1590"/>
      <c r="Z177" s="1590"/>
      <c r="AA177" s="1590"/>
      <c r="AB177" s="1590"/>
      <c r="AC177" s="1590"/>
      <c r="AD177" s="1590"/>
      <c r="AE177" s="1590"/>
      <c r="AF177" s="1590"/>
      <c r="AG177" s="1590"/>
      <c r="AH177" s="1592"/>
      <c r="AI177" s="1592"/>
    </row>
    <row r="178" spans="1:35" ht="14.25" customHeight="1">
      <c r="A178" s="1590"/>
      <c r="B178" s="1590"/>
      <c r="C178" s="1590"/>
      <c r="D178" s="1590"/>
      <c r="E178" s="1590"/>
      <c r="F178" s="1590"/>
      <c r="G178" s="1590"/>
      <c r="H178" s="1590"/>
      <c r="I178" s="1590"/>
      <c r="J178" s="1590"/>
      <c r="K178" s="1590"/>
      <c r="L178" s="1590"/>
      <c r="M178" s="1590"/>
      <c r="N178" s="1590"/>
      <c r="O178" s="1590"/>
      <c r="P178" s="1590"/>
      <c r="Q178" s="1590"/>
      <c r="R178" s="1590"/>
      <c r="S178" s="1590"/>
      <c r="T178" s="1590"/>
      <c r="U178" s="1590"/>
      <c r="V178" s="1590"/>
      <c r="W178" s="1590"/>
      <c r="X178" s="1590"/>
      <c r="Y178" s="1590"/>
      <c r="Z178" s="1590"/>
      <c r="AA178" s="1590"/>
      <c r="AB178" s="1590"/>
      <c r="AC178" s="1590"/>
      <c r="AD178" s="1590"/>
      <c r="AE178" s="1590"/>
      <c r="AF178" s="1590"/>
      <c r="AG178" s="1590"/>
      <c r="AH178" s="1592"/>
      <c r="AI178" s="1592"/>
    </row>
    <row r="179" spans="1:35" ht="14.25" customHeight="1">
      <c r="A179" s="1590"/>
      <c r="B179" s="1590"/>
      <c r="C179" s="1590"/>
      <c r="D179" s="1590"/>
      <c r="E179" s="1590"/>
      <c r="F179" s="1590"/>
      <c r="G179" s="1590"/>
      <c r="H179" s="1590"/>
      <c r="I179" s="1590"/>
      <c r="J179" s="1590"/>
      <c r="K179" s="1590"/>
      <c r="L179" s="1590"/>
      <c r="M179" s="1590"/>
      <c r="N179" s="1590"/>
      <c r="O179" s="1590"/>
      <c r="P179" s="1590"/>
      <c r="Q179" s="1590"/>
      <c r="R179" s="1590"/>
      <c r="S179" s="1590"/>
      <c r="T179" s="1590"/>
      <c r="U179" s="1590"/>
      <c r="V179" s="1590"/>
      <c r="W179" s="1590"/>
      <c r="X179" s="1590"/>
      <c r="Y179" s="1590"/>
      <c r="Z179" s="1590"/>
      <c r="AA179" s="1590"/>
      <c r="AB179" s="1590"/>
      <c r="AC179" s="1590"/>
      <c r="AD179" s="1590"/>
      <c r="AE179" s="1590"/>
      <c r="AF179" s="1590"/>
      <c r="AG179" s="1590"/>
      <c r="AH179" s="1592"/>
      <c r="AI179" s="1592"/>
    </row>
    <row r="180" spans="1:35" ht="14.25" customHeight="1">
      <c r="A180" s="1590"/>
      <c r="B180" s="1590"/>
      <c r="C180" s="1590"/>
      <c r="D180" s="1590"/>
      <c r="E180" s="1590"/>
      <c r="F180" s="1590"/>
      <c r="G180" s="1590"/>
      <c r="H180" s="1590"/>
      <c r="I180" s="1590"/>
      <c r="J180" s="1590"/>
      <c r="K180" s="1590"/>
      <c r="L180" s="1590"/>
      <c r="M180" s="1590"/>
      <c r="N180" s="1590"/>
      <c r="O180" s="1590"/>
      <c r="P180" s="1590"/>
      <c r="Q180" s="1590"/>
      <c r="R180" s="1590"/>
      <c r="S180" s="1590"/>
      <c r="T180" s="1590"/>
      <c r="U180" s="1590"/>
      <c r="V180" s="1590"/>
      <c r="W180" s="1590"/>
      <c r="X180" s="1590"/>
      <c r="Y180" s="1590"/>
      <c r="Z180" s="1590"/>
      <c r="AA180" s="1590"/>
      <c r="AB180" s="1590"/>
      <c r="AC180" s="1590"/>
      <c r="AD180" s="1590"/>
      <c r="AE180" s="1590"/>
      <c r="AF180" s="1590"/>
      <c r="AG180" s="1590"/>
      <c r="AH180" s="1592"/>
      <c r="AI180" s="1592"/>
    </row>
    <row r="181" spans="1:35" ht="14.25" customHeight="1">
      <c r="A181" s="1590"/>
      <c r="B181" s="1590"/>
      <c r="C181" s="1590"/>
      <c r="D181" s="1590"/>
      <c r="E181" s="1590"/>
      <c r="F181" s="1590"/>
      <c r="G181" s="1590"/>
      <c r="H181" s="1590"/>
      <c r="I181" s="1590"/>
      <c r="J181" s="1590"/>
      <c r="K181" s="1590"/>
      <c r="L181" s="1590"/>
      <c r="M181" s="1590"/>
      <c r="N181" s="1590"/>
      <c r="O181" s="1590"/>
      <c r="P181" s="1590"/>
      <c r="Q181" s="1590"/>
      <c r="R181" s="1590"/>
      <c r="S181" s="1590"/>
      <c r="T181" s="1590"/>
      <c r="U181" s="1590"/>
      <c r="V181" s="1590"/>
      <c r="W181" s="1590"/>
      <c r="X181" s="1590"/>
      <c r="Y181" s="1590"/>
      <c r="Z181" s="1590"/>
      <c r="AA181" s="1590"/>
      <c r="AB181" s="1590"/>
      <c r="AC181" s="1590"/>
      <c r="AD181" s="1590"/>
      <c r="AE181" s="1590"/>
      <c r="AF181" s="1590"/>
      <c r="AG181" s="1590"/>
      <c r="AH181" s="1592"/>
      <c r="AI181" s="1592"/>
    </row>
    <row r="182" spans="1:35" ht="14.25" customHeight="1">
      <c r="A182" s="1590"/>
      <c r="B182" s="1590"/>
      <c r="C182" s="1590"/>
      <c r="D182" s="1590"/>
      <c r="E182" s="1590"/>
      <c r="F182" s="1590"/>
      <c r="G182" s="1590"/>
      <c r="H182" s="1590"/>
      <c r="I182" s="1590"/>
      <c r="J182" s="1590"/>
      <c r="K182" s="1590"/>
      <c r="L182" s="1590"/>
      <c r="M182" s="1590"/>
      <c r="N182" s="1590"/>
      <c r="O182" s="1590"/>
      <c r="P182" s="1590"/>
      <c r="Q182" s="1590"/>
      <c r="R182" s="1590"/>
      <c r="S182" s="1590"/>
      <c r="T182" s="1590"/>
      <c r="U182" s="1590"/>
      <c r="V182" s="1590"/>
      <c r="W182" s="1590"/>
      <c r="X182" s="1590"/>
      <c r="Y182" s="1590"/>
      <c r="Z182" s="1590"/>
      <c r="AA182" s="1590"/>
      <c r="AB182" s="1590"/>
      <c r="AC182" s="1590"/>
      <c r="AD182" s="1590"/>
      <c r="AE182" s="1590"/>
      <c r="AF182" s="1590"/>
      <c r="AG182" s="1590"/>
      <c r="AH182" s="1592"/>
      <c r="AI182" s="1592"/>
    </row>
    <row r="183" spans="1:35" ht="14.25" customHeight="1">
      <c r="A183" s="1590"/>
      <c r="B183" s="1590"/>
      <c r="C183" s="1590"/>
      <c r="D183" s="1590"/>
      <c r="E183" s="1590"/>
      <c r="F183" s="1590"/>
      <c r="G183" s="1590"/>
      <c r="H183" s="1590"/>
      <c r="I183" s="1590"/>
      <c r="J183" s="1590"/>
      <c r="K183" s="1590"/>
      <c r="L183" s="1590"/>
      <c r="M183" s="1590"/>
      <c r="N183" s="1590"/>
      <c r="O183" s="1590"/>
      <c r="P183" s="1590"/>
      <c r="Q183" s="1590"/>
      <c r="R183" s="1590"/>
      <c r="S183" s="1590"/>
      <c r="T183" s="1590"/>
      <c r="U183" s="1590"/>
      <c r="V183" s="1590"/>
      <c r="W183" s="1590"/>
      <c r="X183" s="1590"/>
      <c r="Y183" s="1590"/>
      <c r="Z183" s="1590"/>
      <c r="AA183" s="1590"/>
      <c r="AB183" s="1590"/>
      <c r="AC183" s="1590"/>
      <c r="AD183" s="1590"/>
      <c r="AE183" s="1590"/>
      <c r="AF183" s="1590"/>
      <c r="AG183" s="1590"/>
      <c r="AH183" s="1592"/>
      <c r="AI183" s="1592"/>
    </row>
    <row r="184" spans="1:35" ht="14.25" customHeight="1">
      <c r="A184" s="1590"/>
      <c r="B184" s="1590"/>
      <c r="C184" s="1590"/>
      <c r="D184" s="1590"/>
      <c r="E184" s="1590"/>
      <c r="F184" s="1590"/>
      <c r="G184" s="1590"/>
      <c r="H184" s="1590"/>
      <c r="I184" s="1590"/>
      <c r="J184" s="1590"/>
      <c r="K184" s="1590"/>
      <c r="L184" s="1590"/>
      <c r="M184" s="1590"/>
      <c r="N184" s="1590"/>
      <c r="O184" s="1590"/>
      <c r="P184" s="1590"/>
      <c r="Q184" s="1590"/>
      <c r="R184" s="1590"/>
      <c r="S184" s="1590"/>
      <c r="T184" s="1590"/>
      <c r="U184" s="1590"/>
      <c r="V184" s="1590"/>
      <c r="W184" s="1590"/>
      <c r="X184" s="1590"/>
      <c r="Y184" s="1590"/>
      <c r="Z184" s="1590"/>
      <c r="AA184" s="1590"/>
      <c r="AB184" s="1590"/>
      <c r="AC184" s="1590"/>
      <c r="AD184" s="1590"/>
      <c r="AE184" s="1590"/>
      <c r="AF184" s="1590"/>
      <c r="AG184" s="1590"/>
      <c r="AH184" s="1592"/>
      <c r="AI184" s="1592"/>
    </row>
    <row r="185" spans="1:35" ht="14.25" customHeight="1">
      <c r="A185" s="1590"/>
      <c r="B185" s="1590"/>
      <c r="C185" s="1590"/>
      <c r="D185" s="1590"/>
      <c r="E185" s="1590"/>
      <c r="F185" s="1590"/>
      <c r="G185" s="1590"/>
      <c r="H185" s="1590"/>
      <c r="I185" s="1590"/>
      <c r="J185" s="1590"/>
      <c r="K185" s="1590"/>
      <c r="L185" s="1590"/>
      <c r="M185" s="1590"/>
      <c r="N185" s="1590"/>
      <c r="O185" s="1590"/>
      <c r="P185" s="1590"/>
      <c r="Q185" s="1590"/>
      <c r="R185" s="1590"/>
      <c r="S185" s="1590"/>
      <c r="T185" s="1590"/>
      <c r="U185" s="1590"/>
      <c r="V185" s="1590"/>
      <c r="W185" s="1590"/>
      <c r="X185" s="1590"/>
      <c r="Y185" s="1590"/>
      <c r="Z185" s="1590"/>
      <c r="AA185" s="1590"/>
      <c r="AB185" s="1590"/>
      <c r="AC185" s="1590"/>
      <c r="AD185" s="1590"/>
      <c r="AE185" s="1590"/>
      <c r="AF185" s="1590"/>
      <c r="AG185" s="1590"/>
      <c r="AH185" s="1592"/>
      <c r="AI185" s="1592"/>
    </row>
    <row r="186" spans="1:35" ht="14.25" customHeight="1">
      <c r="A186" s="1590"/>
      <c r="B186" s="1590"/>
      <c r="C186" s="1590"/>
      <c r="D186" s="1590"/>
      <c r="E186" s="1590"/>
      <c r="F186" s="1590"/>
      <c r="G186" s="1590"/>
      <c r="H186" s="1590"/>
      <c r="I186" s="1590"/>
      <c r="J186" s="1590"/>
      <c r="K186" s="1590"/>
      <c r="L186" s="1590"/>
      <c r="M186" s="1590"/>
      <c r="N186" s="1590"/>
      <c r="O186" s="1590"/>
      <c r="P186" s="1590"/>
      <c r="Q186" s="1590"/>
      <c r="R186" s="1590"/>
      <c r="S186" s="1590"/>
      <c r="T186" s="1590"/>
      <c r="U186" s="1590"/>
      <c r="V186" s="1590"/>
      <c r="W186" s="1590"/>
      <c r="X186" s="1590"/>
      <c r="Y186" s="1590"/>
      <c r="Z186" s="1590"/>
      <c r="AA186" s="1590"/>
      <c r="AB186" s="1590"/>
      <c r="AC186" s="1590"/>
      <c r="AD186" s="1590"/>
      <c r="AE186" s="1590"/>
      <c r="AF186" s="1590"/>
      <c r="AG186" s="1590"/>
      <c r="AH186" s="1592"/>
      <c r="AI186" s="1592"/>
    </row>
    <row r="187" spans="1:35" ht="14.25" customHeight="1">
      <c r="A187" s="1590"/>
      <c r="B187" s="1590"/>
      <c r="C187" s="1590"/>
      <c r="D187" s="1590"/>
      <c r="E187" s="1590"/>
      <c r="F187" s="1590"/>
      <c r="G187" s="1590"/>
      <c r="H187" s="1590"/>
      <c r="I187" s="1590"/>
      <c r="J187" s="1590"/>
      <c r="K187" s="1590"/>
      <c r="L187" s="1590"/>
      <c r="M187" s="1590"/>
      <c r="N187" s="1590"/>
      <c r="O187" s="1590"/>
      <c r="P187" s="1590"/>
      <c r="Q187" s="1590"/>
      <c r="R187" s="1590"/>
      <c r="S187" s="1590"/>
      <c r="T187" s="1590"/>
      <c r="U187" s="1590"/>
      <c r="V187" s="1590"/>
      <c r="W187" s="1590"/>
      <c r="X187" s="1590"/>
      <c r="Y187" s="1590"/>
      <c r="Z187" s="1590"/>
      <c r="AA187" s="1590"/>
      <c r="AB187" s="1590"/>
      <c r="AC187" s="1590"/>
      <c r="AD187" s="1590"/>
      <c r="AE187" s="1590"/>
      <c r="AF187" s="1590"/>
      <c r="AG187" s="1590"/>
      <c r="AH187" s="1592"/>
      <c r="AI187" s="1592"/>
    </row>
    <row r="188" spans="1:35" ht="14.25" customHeight="1">
      <c r="A188" s="1590"/>
      <c r="B188" s="1590"/>
      <c r="C188" s="1590"/>
      <c r="D188" s="1590"/>
      <c r="E188" s="1590"/>
      <c r="F188" s="1590"/>
      <c r="G188" s="1590"/>
      <c r="H188" s="1590"/>
      <c r="I188" s="1590"/>
      <c r="J188" s="1590"/>
      <c r="K188" s="1590"/>
      <c r="L188" s="1590"/>
      <c r="M188" s="1590"/>
      <c r="N188" s="1590"/>
      <c r="O188" s="1590"/>
      <c r="P188" s="1590"/>
      <c r="Q188" s="1590"/>
      <c r="R188" s="1590"/>
      <c r="S188" s="1590"/>
      <c r="T188" s="1590"/>
      <c r="U188" s="1590"/>
      <c r="V188" s="1590"/>
      <c r="W188" s="1590"/>
      <c r="X188" s="1590"/>
      <c r="Y188" s="1590"/>
      <c r="Z188" s="1590"/>
      <c r="AA188" s="1590"/>
      <c r="AB188" s="1590"/>
      <c r="AC188" s="1590"/>
      <c r="AD188" s="1590"/>
      <c r="AE188" s="1590"/>
      <c r="AF188" s="1590"/>
      <c r="AG188" s="1590"/>
      <c r="AH188" s="1592"/>
      <c r="AI188" s="1592"/>
    </row>
    <row r="189" spans="1:35" ht="14.25" customHeight="1">
      <c r="A189" s="1590"/>
      <c r="B189" s="1590"/>
      <c r="C189" s="1590"/>
      <c r="D189" s="1590"/>
      <c r="E189" s="1590"/>
      <c r="F189" s="1590"/>
      <c r="G189" s="1590"/>
      <c r="H189" s="1590"/>
      <c r="I189" s="1590"/>
      <c r="J189" s="1590"/>
      <c r="K189" s="1590"/>
      <c r="L189" s="1590"/>
      <c r="M189" s="1590"/>
      <c r="N189" s="1590"/>
      <c r="O189" s="1590"/>
      <c r="P189" s="1590"/>
      <c r="Q189" s="1590"/>
      <c r="R189" s="1590"/>
      <c r="S189" s="1590"/>
      <c r="T189" s="1590"/>
      <c r="U189" s="1590"/>
      <c r="V189" s="1590"/>
      <c r="W189" s="1590"/>
      <c r="X189" s="1590"/>
      <c r="Y189" s="1590"/>
      <c r="Z189" s="1590"/>
      <c r="AA189" s="1590"/>
      <c r="AB189" s="1590"/>
      <c r="AC189" s="1590"/>
      <c r="AD189" s="1590"/>
      <c r="AE189" s="1590"/>
      <c r="AF189" s="1590"/>
      <c r="AG189" s="1590"/>
      <c r="AH189" s="1592"/>
      <c r="AI189" s="1592"/>
    </row>
    <row r="190" spans="1:35" ht="14.25" customHeight="1">
      <c r="A190" s="1590"/>
      <c r="B190" s="1590"/>
      <c r="C190" s="1590"/>
      <c r="D190" s="1590"/>
      <c r="E190" s="1590"/>
      <c r="F190" s="1590"/>
      <c r="G190" s="1590"/>
      <c r="H190" s="1590"/>
      <c r="I190" s="1590"/>
      <c r="J190" s="1590"/>
      <c r="K190" s="1590"/>
      <c r="L190" s="1590"/>
      <c r="M190" s="1590"/>
      <c r="N190" s="1590"/>
      <c r="O190" s="1590"/>
      <c r="P190" s="1590"/>
      <c r="Q190" s="1590"/>
      <c r="R190" s="1590"/>
      <c r="S190" s="1590"/>
      <c r="T190" s="1590"/>
      <c r="U190" s="1590"/>
      <c r="V190" s="1590"/>
      <c r="W190" s="1590"/>
      <c r="X190" s="1590"/>
      <c r="Y190" s="1590"/>
      <c r="Z190" s="1590"/>
      <c r="AA190" s="1590"/>
      <c r="AB190" s="1590"/>
      <c r="AC190" s="1590"/>
      <c r="AD190" s="1590"/>
      <c r="AE190" s="1590"/>
      <c r="AF190" s="1590"/>
      <c r="AG190" s="1590"/>
      <c r="AH190" s="1592"/>
      <c r="AI190" s="1592"/>
    </row>
    <row r="191" spans="1:35" ht="14.25" customHeight="1">
      <c r="A191" s="1590"/>
      <c r="B191" s="1590"/>
      <c r="C191" s="1590"/>
      <c r="D191" s="1590"/>
      <c r="E191" s="1590"/>
      <c r="F191" s="1590"/>
      <c r="G191" s="1590"/>
      <c r="H191" s="1590"/>
      <c r="I191" s="1590"/>
      <c r="J191" s="1590"/>
      <c r="K191" s="1590"/>
      <c r="L191" s="1590"/>
      <c r="M191" s="1590"/>
      <c r="N191" s="1590"/>
      <c r="O191" s="1590"/>
      <c r="P191" s="1590"/>
      <c r="Q191" s="1590"/>
      <c r="R191" s="1590"/>
      <c r="S191" s="1590"/>
      <c r="T191" s="1590"/>
      <c r="U191" s="1590"/>
      <c r="V191" s="1590"/>
      <c r="W191" s="1590"/>
      <c r="X191" s="1590"/>
      <c r="Y191" s="1590"/>
      <c r="Z191" s="1590"/>
      <c r="AA191" s="1590"/>
      <c r="AB191" s="1590"/>
      <c r="AC191" s="1590"/>
      <c r="AD191" s="1590"/>
      <c r="AE191" s="1590"/>
      <c r="AF191" s="1590"/>
      <c r="AG191" s="1590"/>
      <c r="AH191" s="1592"/>
      <c r="AI191" s="1592"/>
    </row>
    <row r="192" spans="1:35" ht="14.25" customHeight="1">
      <c r="A192" s="1590"/>
      <c r="B192" s="1590"/>
      <c r="C192" s="1590"/>
      <c r="D192" s="1590"/>
      <c r="E192" s="1590"/>
      <c r="F192" s="1590"/>
      <c r="G192" s="1590"/>
      <c r="H192" s="1590"/>
      <c r="I192" s="1590"/>
      <c r="J192" s="1590"/>
      <c r="K192" s="1590"/>
      <c r="L192" s="1590"/>
      <c r="M192" s="1590"/>
      <c r="N192" s="1590"/>
      <c r="O192" s="1590"/>
      <c r="P192" s="1590"/>
      <c r="Q192" s="1590"/>
      <c r="R192" s="1590"/>
      <c r="S192" s="1590"/>
      <c r="T192" s="1590"/>
      <c r="U192" s="1590"/>
      <c r="V192" s="1590"/>
      <c r="W192" s="1590"/>
      <c r="X192" s="1590"/>
      <c r="Y192" s="1590"/>
      <c r="Z192" s="1590"/>
      <c r="AA192" s="1590"/>
      <c r="AB192" s="1590"/>
      <c r="AC192" s="1590"/>
      <c r="AD192" s="1590"/>
      <c r="AE192" s="1590"/>
      <c r="AF192" s="1590"/>
      <c r="AG192" s="1590"/>
      <c r="AH192" s="1592"/>
      <c r="AI192" s="1592"/>
    </row>
    <row r="193" spans="1:35" ht="14.25" customHeight="1">
      <c r="A193" s="1590"/>
      <c r="B193" s="1590"/>
      <c r="C193" s="1590"/>
      <c r="D193" s="1590"/>
      <c r="E193" s="1590"/>
      <c r="F193" s="1590"/>
      <c r="G193" s="1590"/>
      <c r="H193" s="1590"/>
      <c r="I193" s="1590"/>
      <c r="J193" s="1590"/>
      <c r="K193" s="1590"/>
      <c r="L193" s="1590"/>
      <c r="M193" s="1590"/>
      <c r="N193" s="1590"/>
      <c r="O193" s="1590"/>
      <c r="P193" s="1590"/>
      <c r="Q193" s="1590"/>
      <c r="R193" s="1590"/>
      <c r="S193" s="1590"/>
      <c r="T193" s="1590"/>
      <c r="U193" s="1590"/>
      <c r="V193" s="1590"/>
      <c r="W193" s="1590"/>
      <c r="X193" s="1590"/>
      <c r="Y193" s="1590"/>
      <c r="Z193" s="1590"/>
      <c r="AA193" s="1590"/>
      <c r="AB193" s="1590"/>
      <c r="AC193" s="1590"/>
      <c r="AD193" s="1590"/>
      <c r="AE193" s="1590"/>
      <c r="AF193" s="1590"/>
      <c r="AG193" s="1590"/>
      <c r="AH193" s="1592"/>
      <c r="AI193" s="1592"/>
    </row>
    <row r="194" spans="1:35" ht="14.25" customHeight="1">
      <c r="A194" s="1590"/>
      <c r="B194" s="1590"/>
      <c r="C194" s="1590"/>
      <c r="D194" s="1590"/>
      <c r="E194" s="1590"/>
      <c r="F194" s="1590"/>
      <c r="G194" s="1590"/>
      <c r="H194" s="1590"/>
      <c r="I194" s="1590"/>
      <c r="J194" s="1590"/>
      <c r="K194" s="1590"/>
      <c r="L194" s="1590"/>
      <c r="M194" s="1590"/>
      <c r="N194" s="1590"/>
      <c r="O194" s="1590"/>
      <c r="P194" s="1590"/>
      <c r="Q194" s="1590"/>
      <c r="R194" s="1590"/>
      <c r="S194" s="1590"/>
      <c r="T194" s="1590"/>
      <c r="U194" s="1590"/>
      <c r="V194" s="1590"/>
      <c r="W194" s="1590"/>
      <c r="X194" s="1590"/>
      <c r="Y194" s="1590"/>
      <c r="Z194" s="1590"/>
      <c r="AA194" s="1590"/>
      <c r="AB194" s="1590"/>
      <c r="AC194" s="1590"/>
      <c r="AD194" s="1590"/>
      <c r="AE194" s="1590"/>
      <c r="AF194" s="1590"/>
      <c r="AG194" s="1590"/>
      <c r="AH194" s="1592"/>
      <c r="AI194" s="1592"/>
    </row>
    <row r="195" spans="1:35" ht="14.25" customHeight="1">
      <c r="A195" s="1590"/>
      <c r="B195" s="1590"/>
      <c r="C195" s="1590"/>
      <c r="D195" s="1590"/>
      <c r="E195" s="1590"/>
      <c r="F195" s="1590"/>
      <c r="G195" s="1590"/>
      <c r="H195" s="1590"/>
      <c r="I195" s="1590"/>
      <c r="J195" s="1590"/>
      <c r="K195" s="1590"/>
      <c r="L195" s="1590"/>
      <c r="M195" s="1590"/>
      <c r="N195" s="1590"/>
      <c r="O195" s="1590"/>
      <c r="P195" s="1590"/>
      <c r="Q195" s="1590"/>
      <c r="R195" s="1590"/>
      <c r="S195" s="1590"/>
      <c r="T195" s="1590"/>
      <c r="U195" s="1590"/>
      <c r="V195" s="1590"/>
      <c r="W195" s="1590"/>
      <c r="X195" s="1590"/>
      <c r="Y195" s="1590"/>
      <c r="Z195" s="1590"/>
      <c r="AA195" s="1590"/>
      <c r="AB195" s="1590"/>
      <c r="AC195" s="1590"/>
      <c r="AD195" s="1590"/>
      <c r="AE195" s="1590"/>
      <c r="AF195" s="1590"/>
      <c r="AG195" s="1590"/>
      <c r="AH195" s="1592"/>
      <c r="AI195" s="1592"/>
    </row>
    <row r="196" spans="1:35" ht="14.25" customHeight="1">
      <c r="A196" s="1590"/>
      <c r="B196" s="1590"/>
      <c r="C196" s="1590"/>
      <c r="D196" s="1590"/>
      <c r="E196" s="1590"/>
      <c r="F196" s="1590"/>
      <c r="G196" s="1590"/>
      <c r="H196" s="1590"/>
      <c r="I196" s="1590"/>
      <c r="J196" s="1590"/>
      <c r="K196" s="1590"/>
      <c r="L196" s="1590"/>
      <c r="M196" s="1590"/>
      <c r="N196" s="1590"/>
      <c r="O196" s="1590"/>
      <c r="P196" s="1590"/>
      <c r="Q196" s="1590"/>
      <c r="R196" s="1590"/>
      <c r="S196" s="1590"/>
      <c r="T196" s="1590"/>
      <c r="U196" s="1590"/>
      <c r="V196" s="1590"/>
      <c r="W196" s="1590"/>
      <c r="X196" s="1590"/>
      <c r="Y196" s="1590"/>
      <c r="Z196" s="1590"/>
      <c r="AA196" s="1590"/>
      <c r="AB196" s="1590"/>
      <c r="AC196" s="1590"/>
      <c r="AD196" s="1590"/>
      <c r="AE196" s="1590"/>
      <c r="AF196" s="1590"/>
      <c r="AG196" s="1590"/>
      <c r="AH196" s="1592"/>
      <c r="AI196" s="1592"/>
    </row>
    <row r="197" spans="1:35" ht="14.25" customHeight="1">
      <c r="A197" s="1590"/>
      <c r="B197" s="1590"/>
      <c r="C197" s="1590"/>
      <c r="D197" s="1590"/>
      <c r="E197" s="1590"/>
      <c r="F197" s="1590"/>
      <c r="G197" s="1590"/>
      <c r="H197" s="1590"/>
      <c r="I197" s="1590"/>
      <c r="J197" s="1590"/>
      <c r="K197" s="1590"/>
      <c r="L197" s="1590"/>
      <c r="M197" s="1590"/>
      <c r="N197" s="1590"/>
      <c r="O197" s="1590"/>
      <c r="P197" s="1590"/>
      <c r="Q197" s="1590"/>
      <c r="R197" s="1590"/>
      <c r="S197" s="1590"/>
      <c r="T197" s="1590"/>
      <c r="U197" s="1590"/>
      <c r="V197" s="1590"/>
      <c r="W197" s="1590"/>
      <c r="X197" s="1590"/>
      <c r="Y197" s="1590"/>
      <c r="Z197" s="1590"/>
      <c r="AA197" s="1590"/>
      <c r="AB197" s="1590"/>
      <c r="AC197" s="1590"/>
      <c r="AD197" s="1590"/>
      <c r="AE197" s="1590"/>
      <c r="AF197" s="1590"/>
      <c r="AG197" s="1590"/>
      <c r="AH197" s="1592"/>
      <c r="AI197" s="1592"/>
    </row>
    <row r="198" spans="1:35" ht="14.25" customHeight="1">
      <c r="A198" s="1590"/>
      <c r="B198" s="1590"/>
      <c r="C198" s="1590"/>
      <c r="D198" s="1590"/>
      <c r="E198" s="1590"/>
      <c r="F198" s="1590"/>
      <c r="G198" s="1590"/>
      <c r="H198" s="1590"/>
      <c r="I198" s="1590"/>
      <c r="J198" s="1590"/>
      <c r="K198" s="1590"/>
      <c r="L198" s="1590"/>
      <c r="M198" s="1590"/>
      <c r="N198" s="1590"/>
      <c r="O198" s="1590"/>
      <c r="P198" s="1590"/>
      <c r="Q198" s="1590"/>
      <c r="R198" s="1590"/>
      <c r="S198" s="1590"/>
      <c r="T198" s="1590"/>
      <c r="U198" s="1590"/>
      <c r="V198" s="1590"/>
      <c r="W198" s="1590"/>
      <c r="X198" s="1590"/>
      <c r="Y198" s="1590"/>
      <c r="Z198" s="1590"/>
      <c r="AA198" s="1590"/>
      <c r="AB198" s="1590"/>
      <c r="AC198" s="1590"/>
      <c r="AD198" s="1590"/>
      <c r="AE198" s="1590"/>
      <c r="AF198" s="1590"/>
      <c r="AG198" s="1590"/>
      <c r="AH198" s="1592"/>
      <c r="AI198" s="1592"/>
    </row>
    <row r="199" spans="1:35" ht="14.25" customHeight="1">
      <c r="A199" s="1590"/>
      <c r="B199" s="1590"/>
      <c r="C199" s="1590"/>
      <c r="D199" s="1590"/>
      <c r="E199" s="1590"/>
      <c r="F199" s="1590"/>
      <c r="G199" s="1590"/>
      <c r="H199" s="1590"/>
      <c r="I199" s="1590"/>
      <c r="J199" s="1590"/>
      <c r="K199" s="1590"/>
      <c r="L199" s="1590"/>
      <c r="M199" s="1590"/>
      <c r="N199" s="1590"/>
      <c r="O199" s="1590"/>
      <c r="P199" s="1590"/>
      <c r="Q199" s="1590"/>
      <c r="R199" s="1590"/>
      <c r="S199" s="1590"/>
      <c r="T199" s="1590"/>
      <c r="U199" s="1590"/>
      <c r="V199" s="1590"/>
      <c r="W199" s="1590"/>
      <c r="X199" s="1590"/>
      <c r="Y199" s="1590"/>
      <c r="Z199" s="1590"/>
      <c r="AA199" s="1590"/>
      <c r="AB199" s="1590"/>
      <c r="AC199" s="1590"/>
      <c r="AD199" s="1590"/>
      <c r="AE199" s="1590"/>
      <c r="AF199" s="1590"/>
      <c r="AG199" s="1590"/>
      <c r="AH199" s="1592"/>
      <c r="AI199" s="1592"/>
    </row>
    <row r="200" spans="1:35" ht="14.25" customHeight="1">
      <c r="A200" s="1590"/>
      <c r="B200" s="1590"/>
      <c r="C200" s="1590"/>
      <c r="D200" s="1590"/>
      <c r="E200" s="1590"/>
      <c r="F200" s="1590"/>
      <c r="G200" s="1590"/>
      <c r="H200" s="1590"/>
      <c r="I200" s="1590"/>
      <c r="J200" s="1590"/>
      <c r="K200" s="1590"/>
      <c r="L200" s="1590"/>
      <c r="M200" s="1590"/>
      <c r="N200" s="1590"/>
      <c r="O200" s="1590"/>
      <c r="P200" s="1590"/>
      <c r="Q200" s="1590"/>
      <c r="R200" s="1590"/>
      <c r="S200" s="1590"/>
      <c r="T200" s="1590"/>
      <c r="U200" s="1590"/>
      <c r="V200" s="1590"/>
      <c r="W200" s="1590"/>
      <c r="X200" s="1590"/>
      <c r="Y200" s="1590"/>
      <c r="Z200" s="1590"/>
      <c r="AA200" s="1590"/>
      <c r="AB200" s="1590"/>
      <c r="AC200" s="1590"/>
      <c r="AD200" s="1590"/>
      <c r="AE200" s="1590"/>
      <c r="AF200" s="1590"/>
      <c r="AG200" s="1590"/>
      <c r="AH200" s="1592"/>
      <c r="AI200" s="1592"/>
    </row>
    <row r="201" spans="1:35" ht="14.25" customHeight="1">
      <c r="A201" s="1590"/>
      <c r="B201" s="1590"/>
      <c r="C201" s="1590"/>
      <c r="D201" s="1590"/>
      <c r="E201" s="1590"/>
      <c r="F201" s="1590"/>
      <c r="G201" s="1590"/>
      <c r="H201" s="1590"/>
      <c r="I201" s="1590"/>
      <c r="J201" s="1590"/>
      <c r="K201" s="1590"/>
      <c r="L201" s="1590"/>
      <c r="M201" s="1590"/>
      <c r="N201" s="1590"/>
      <c r="O201" s="1590"/>
      <c r="P201" s="1590"/>
      <c r="Q201" s="1590"/>
      <c r="R201" s="1590"/>
      <c r="S201" s="1590"/>
      <c r="T201" s="1590"/>
      <c r="U201" s="1590"/>
      <c r="V201" s="1590"/>
      <c r="W201" s="1590"/>
      <c r="X201" s="1590"/>
      <c r="Y201" s="1590"/>
      <c r="Z201" s="1590"/>
      <c r="AA201" s="1590"/>
      <c r="AB201" s="1590"/>
      <c r="AC201" s="1590"/>
      <c r="AD201" s="1590"/>
      <c r="AE201" s="1590"/>
      <c r="AF201" s="1590"/>
      <c r="AG201" s="1590"/>
      <c r="AH201" s="1592"/>
      <c r="AI201" s="1592"/>
    </row>
    <row r="202" spans="1:35" ht="14.25" customHeight="1">
      <c r="A202" s="1590"/>
      <c r="B202" s="1590"/>
      <c r="C202" s="1590"/>
      <c r="D202" s="1590"/>
      <c r="E202" s="1590"/>
      <c r="F202" s="1590"/>
      <c r="G202" s="1590"/>
      <c r="H202" s="1590"/>
      <c r="I202" s="1590"/>
      <c r="J202" s="1590"/>
      <c r="K202" s="1590"/>
      <c r="L202" s="1590"/>
      <c r="M202" s="1590"/>
      <c r="N202" s="1590"/>
      <c r="O202" s="1590"/>
      <c r="P202" s="1590"/>
      <c r="Q202" s="1590"/>
      <c r="R202" s="1590"/>
      <c r="S202" s="1590"/>
      <c r="T202" s="1590"/>
      <c r="U202" s="1590"/>
      <c r="V202" s="1590"/>
      <c r="W202" s="1590"/>
      <c r="X202" s="1590"/>
      <c r="Y202" s="1590"/>
      <c r="Z202" s="1590"/>
      <c r="AA202" s="1590"/>
      <c r="AB202" s="1590"/>
      <c r="AC202" s="1590"/>
      <c r="AD202" s="1590"/>
      <c r="AE202" s="1590"/>
      <c r="AF202" s="1590"/>
      <c r="AG202" s="1590"/>
      <c r="AH202" s="1592"/>
      <c r="AI202" s="1592"/>
    </row>
    <row r="203" spans="1:35" ht="14.25" customHeight="1">
      <c r="A203" s="1590"/>
      <c r="B203" s="1590"/>
      <c r="C203" s="1590"/>
      <c r="D203" s="1590"/>
      <c r="E203" s="1590"/>
      <c r="F203" s="1590"/>
      <c r="G203" s="1590"/>
      <c r="H203" s="1590"/>
      <c r="I203" s="1590"/>
      <c r="J203" s="1590"/>
      <c r="K203" s="1590"/>
      <c r="L203" s="1590"/>
      <c r="M203" s="1590"/>
      <c r="N203" s="1590"/>
      <c r="O203" s="1590"/>
      <c r="P203" s="1590"/>
      <c r="Q203" s="1590"/>
      <c r="R203" s="1590"/>
      <c r="S203" s="1590"/>
      <c r="T203" s="1590"/>
      <c r="U203" s="1590"/>
      <c r="V203" s="1590"/>
      <c r="W203" s="1590"/>
      <c r="X203" s="1590"/>
      <c r="Y203" s="1590"/>
      <c r="Z203" s="1590"/>
      <c r="AA203" s="1590"/>
      <c r="AB203" s="1590"/>
      <c r="AC203" s="1590"/>
      <c r="AD203" s="1590"/>
      <c r="AE203" s="1590"/>
      <c r="AF203" s="1590"/>
      <c r="AG203" s="1590"/>
      <c r="AH203" s="1592"/>
      <c r="AI203" s="1592"/>
    </row>
    <row r="204" spans="1:35" ht="14.25" customHeight="1">
      <c r="A204" s="1590"/>
      <c r="B204" s="1590"/>
      <c r="C204" s="1590"/>
      <c r="D204" s="1590"/>
      <c r="E204" s="1590"/>
      <c r="F204" s="1590"/>
      <c r="G204" s="1590"/>
      <c r="H204" s="1590"/>
      <c r="I204" s="1590"/>
      <c r="J204" s="1590"/>
      <c r="K204" s="1590"/>
      <c r="L204" s="1590"/>
      <c r="M204" s="1590"/>
      <c r="N204" s="1590"/>
      <c r="O204" s="1590"/>
      <c r="P204" s="1590"/>
      <c r="Q204" s="1590"/>
      <c r="R204" s="1590"/>
      <c r="S204" s="1590"/>
      <c r="T204" s="1590"/>
      <c r="U204" s="1590"/>
      <c r="V204" s="1590"/>
      <c r="W204" s="1590"/>
      <c r="X204" s="1590"/>
      <c r="Y204" s="1590"/>
      <c r="Z204" s="1590"/>
      <c r="AA204" s="1590"/>
      <c r="AB204" s="1590"/>
      <c r="AC204" s="1590"/>
      <c r="AD204" s="1590"/>
      <c r="AE204" s="1590"/>
      <c r="AF204" s="1590"/>
      <c r="AG204" s="1590"/>
      <c r="AH204" s="1592"/>
      <c r="AI204" s="1592"/>
    </row>
    <row r="205" spans="1:35" ht="14.25" customHeight="1">
      <c r="A205" s="1590"/>
      <c r="B205" s="1590"/>
      <c r="C205" s="1590"/>
      <c r="D205" s="1590"/>
      <c r="E205" s="1590"/>
      <c r="F205" s="1590"/>
      <c r="G205" s="1590"/>
      <c r="H205" s="1590"/>
      <c r="I205" s="1590"/>
      <c r="J205" s="1590"/>
      <c r="K205" s="1590"/>
      <c r="L205" s="1590"/>
      <c r="M205" s="1590"/>
      <c r="N205" s="1590"/>
      <c r="O205" s="1590"/>
      <c r="P205" s="1590"/>
      <c r="Q205" s="1590"/>
      <c r="R205" s="1590"/>
      <c r="S205" s="1590"/>
      <c r="T205" s="1590"/>
      <c r="U205" s="1590"/>
      <c r="V205" s="1590"/>
      <c r="W205" s="1590"/>
      <c r="X205" s="1590"/>
      <c r="Y205" s="1590"/>
      <c r="Z205" s="1590"/>
      <c r="AA205" s="1590"/>
      <c r="AB205" s="1590"/>
      <c r="AC205" s="1590"/>
      <c r="AD205" s="1590"/>
      <c r="AE205" s="1590"/>
      <c r="AF205" s="1590"/>
      <c r="AG205" s="1590"/>
      <c r="AH205" s="1592"/>
      <c r="AI205" s="1592"/>
    </row>
    <row r="206" spans="1:35" ht="14.25" customHeight="1">
      <c r="A206" s="1590"/>
      <c r="B206" s="1590"/>
      <c r="C206" s="1590"/>
      <c r="D206" s="1590"/>
      <c r="E206" s="1590"/>
      <c r="F206" s="1590"/>
      <c r="G206" s="1590"/>
      <c r="H206" s="1590"/>
      <c r="I206" s="1590"/>
      <c r="J206" s="1590"/>
      <c r="K206" s="1590"/>
      <c r="L206" s="1590"/>
      <c r="M206" s="1590"/>
      <c r="N206" s="1590"/>
      <c r="O206" s="1590"/>
      <c r="P206" s="1590"/>
      <c r="Q206" s="1590"/>
      <c r="R206" s="1590"/>
      <c r="S206" s="1590"/>
      <c r="T206" s="1590"/>
      <c r="U206" s="1590"/>
      <c r="V206" s="1590"/>
      <c r="W206" s="1590"/>
      <c r="X206" s="1590"/>
      <c r="Y206" s="1590"/>
      <c r="Z206" s="1590"/>
      <c r="AA206" s="1590"/>
      <c r="AB206" s="1590"/>
      <c r="AC206" s="1590"/>
      <c r="AD206" s="1590"/>
      <c r="AE206" s="1590"/>
      <c r="AF206" s="1590"/>
      <c r="AG206" s="1590"/>
      <c r="AH206" s="1592"/>
      <c r="AI206" s="1592"/>
    </row>
    <row r="207" spans="1:35" ht="14.25" customHeight="1">
      <c r="A207" s="1590"/>
      <c r="B207" s="1590"/>
      <c r="C207" s="1590"/>
      <c r="D207" s="1590"/>
      <c r="E207" s="1590"/>
      <c r="F207" s="1590"/>
      <c r="G207" s="1590"/>
      <c r="H207" s="1590"/>
      <c r="I207" s="1590"/>
      <c r="J207" s="1590"/>
      <c r="K207" s="1590"/>
      <c r="L207" s="1590"/>
      <c r="M207" s="1590"/>
      <c r="N207" s="1590"/>
      <c r="O207" s="1590"/>
      <c r="P207" s="1590"/>
      <c r="Q207" s="1590"/>
      <c r="R207" s="1590"/>
      <c r="S207" s="1590"/>
      <c r="T207" s="1590"/>
      <c r="U207" s="1590"/>
      <c r="V207" s="1590"/>
      <c r="W207" s="1590"/>
      <c r="X207" s="1590"/>
      <c r="Y207" s="1590"/>
      <c r="Z207" s="1590"/>
      <c r="AA207" s="1590"/>
      <c r="AB207" s="1590"/>
      <c r="AC207" s="1590"/>
      <c r="AD207" s="1590"/>
      <c r="AE207" s="1590"/>
      <c r="AF207" s="1590"/>
      <c r="AG207" s="1590"/>
      <c r="AH207" s="1592"/>
      <c r="AI207" s="1592"/>
    </row>
    <row r="208" spans="1:35" ht="14.25" customHeight="1">
      <c r="A208" s="1590"/>
      <c r="B208" s="1590"/>
      <c r="C208" s="1590"/>
      <c r="D208" s="1590"/>
      <c r="E208" s="1590"/>
      <c r="F208" s="1590"/>
      <c r="G208" s="1590"/>
      <c r="H208" s="1590"/>
      <c r="I208" s="1590"/>
      <c r="J208" s="1590"/>
      <c r="K208" s="1590"/>
      <c r="L208" s="1590"/>
      <c r="M208" s="1590"/>
      <c r="N208" s="1590"/>
      <c r="O208" s="1590"/>
      <c r="P208" s="1590"/>
      <c r="Q208" s="1590"/>
      <c r="R208" s="1590"/>
      <c r="S208" s="1590"/>
      <c r="T208" s="1590"/>
      <c r="U208" s="1590"/>
      <c r="V208" s="1590"/>
      <c r="W208" s="1590"/>
      <c r="X208" s="1590"/>
      <c r="Y208" s="1590"/>
      <c r="Z208" s="1590"/>
      <c r="AA208" s="1590"/>
      <c r="AB208" s="1590"/>
      <c r="AC208" s="1590"/>
      <c r="AD208" s="1590"/>
      <c r="AE208" s="1590"/>
      <c r="AF208" s="1590"/>
      <c r="AG208" s="1590"/>
      <c r="AH208" s="1592"/>
      <c r="AI208" s="1592"/>
    </row>
    <row r="209" spans="1:35" ht="14.25" customHeight="1">
      <c r="A209" s="1590"/>
      <c r="B209" s="1590"/>
      <c r="C209" s="1590"/>
      <c r="D209" s="1590"/>
      <c r="E209" s="1590"/>
      <c r="F209" s="1590"/>
      <c r="G209" s="1590"/>
      <c r="H209" s="1590"/>
      <c r="I209" s="1590"/>
      <c r="J209" s="1590"/>
      <c r="K209" s="1590"/>
      <c r="L209" s="1590"/>
      <c r="M209" s="1590"/>
      <c r="N209" s="1590"/>
      <c r="O209" s="1590"/>
      <c r="P209" s="1590"/>
      <c r="Q209" s="1590"/>
      <c r="R209" s="1590"/>
      <c r="S209" s="1590"/>
      <c r="T209" s="1590"/>
      <c r="U209" s="1590"/>
      <c r="V209" s="1590"/>
      <c r="W209" s="1590"/>
      <c r="X209" s="1590"/>
      <c r="Y209" s="1590"/>
      <c r="Z209" s="1590"/>
      <c r="AA209" s="1590"/>
      <c r="AB209" s="1590"/>
      <c r="AC209" s="1590"/>
      <c r="AD209" s="1590"/>
      <c r="AE209" s="1590"/>
      <c r="AF209" s="1590"/>
      <c r="AG209" s="1590"/>
      <c r="AH209" s="1592"/>
      <c r="AI209" s="1592"/>
    </row>
    <row r="210" spans="1:35" ht="14.25" customHeight="1">
      <c r="A210" s="1590"/>
      <c r="B210" s="1590"/>
      <c r="C210" s="1590"/>
      <c r="D210" s="1590"/>
      <c r="E210" s="1590"/>
      <c r="F210" s="1590"/>
      <c r="G210" s="1590"/>
      <c r="H210" s="1590"/>
      <c r="I210" s="1590"/>
      <c r="J210" s="1590"/>
      <c r="K210" s="1590"/>
      <c r="L210" s="1590"/>
      <c r="M210" s="1590"/>
      <c r="N210" s="1590"/>
      <c r="O210" s="1590"/>
      <c r="P210" s="1590"/>
      <c r="Q210" s="1590"/>
      <c r="R210" s="1590"/>
      <c r="S210" s="1590"/>
      <c r="T210" s="1590"/>
      <c r="U210" s="1590"/>
      <c r="V210" s="1590"/>
      <c r="W210" s="1590"/>
      <c r="X210" s="1590"/>
      <c r="Y210" s="1590"/>
      <c r="Z210" s="1590"/>
      <c r="AA210" s="1590"/>
      <c r="AB210" s="1590"/>
      <c r="AC210" s="1590"/>
      <c r="AD210" s="1590"/>
      <c r="AE210" s="1590"/>
      <c r="AF210" s="1590"/>
      <c r="AG210" s="1590"/>
      <c r="AH210" s="1592"/>
      <c r="AI210" s="1592"/>
    </row>
    <row r="211" spans="1:35" ht="14.25" customHeight="1">
      <c r="A211" s="1590"/>
      <c r="B211" s="1590"/>
      <c r="C211" s="1590"/>
      <c r="D211" s="1590"/>
      <c r="E211" s="1590"/>
      <c r="F211" s="1590"/>
      <c r="G211" s="1590"/>
      <c r="H211" s="1590"/>
      <c r="I211" s="1590"/>
      <c r="J211" s="1590"/>
      <c r="K211" s="1590"/>
      <c r="L211" s="1590"/>
      <c r="M211" s="1590"/>
      <c r="N211" s="1590"/>
      <c r="O211" s="1590"/>
      <c r="P211" s="1590"/>
      <c r="Q211" s="1590"/>
      <c r="R211" s="1590"/>
      <c r="S211" s="1590"/>
      <c r="T211" s="1590"/>
      <c r="U211" s="1590"/>
      <c r="V211" s="1590"/>
      <c r="W211" s="1590"/>
      <c r="X211" s="1590"/>
      <c r="Y211" s="1590"/>
      <c r="Z211" s="1590"/>
      <c r="AA211" s="1590"/>
      <c r="AB211" s="1590"/>
      <c r="AC211" s="1590"/>
      <c r="AD211" s="1590"/>
      <c r="AE211" s="1590"/>
      <c r="AF211" s="1590"/>
      <c r="AG211" s="1590"/>
      <c r="AH211" s="1592"/>
      <c r="AI211" s="1592"/>
    </row>
    <row r="212" spans="1:35" ht="14.25" customHeight="1">
      <c r="A212" s="1590"/>
      <c r="B212" s="1590"/>
      <c r="C212" s="1590"/>
      <c r="D212" s="1590"/>
      <c r="E212" s="1590"/>
      <c r="F212" s="1590"/>
      <c r="G212" s="1590"/>
      <c r="H212" s="1590"/>
      <c r="I212" s="1590"/>
      <c r="J212" s="1590"/>
      <c r="K212" s="1590"/>
      <c r="L212" s="1590"/>
      <c r="M212" s="1590"/>
      <c r="N212" s="1590"/>
      <c r="O212" s="1590"/>
      <c r="P212" s="1590"/>
      <c r="Q212" s="1590"/>
      <c r="R212" s="1590"/>
      <c r="S212" s="1590"/>
      <c r="T212" s="1590"/>
      <c r="U212" s="1590"/>
      <c r="V212" s="1590"/>
      <c r="W212" s="1590"/>
      <c r="X212" s="1590"/>
      <c r="Y212" s="1590"/>
      <c r="Z212" s="1590"/>
      <c r="AA212" s="1590"/>
      <c r="AB212" s="1590"/>
      <c r="AC212" s="1590"/>
      <c r="AD212" s="1590"/>
      <c r="AE212" s="1590"/>
      <c r="AF212" s="1590"/>
      <c r="AG212" s="1590"/>
      <c r="AH212" s="1592"/>
      <c r="AI212" s="1592"/>
    </row>
    <row r="213" spans="1:35" ht="14.25" customHeight="1">
      <c r="A213" s="1590"/>
      <c r="B213" s="1590"/>
      <c r="C213" s="1590"/>
      <c r="D213" s="1590"/>
      <c r="E213" s="1590"/>
      <c r="F213" s="1590"/>
      <c r="G213" s="1590"/>
      <c r="H213" s="1590"/>
      <c r="I213" s="1590"/>
      <c r="J213" s="1590"/>
      <c r="K213" s="1590"/>
      <c r="L213" s="1590"/>
      <c r="M213" s="1590"/>
      <c r="N213" s="1590"/>
      <c r="O213" s="1590"/>
      <c r="P213" s="1590"/>
      <c r="Q213" s="1590"/>
      <c r="R213" s="1590"/>
      <c r="S213" s="1590"/>
      <c r="T213" s="1590"/>
      <c r="U213" s="1590"/>
      <c r="V213" s="1590"/>
      <c r="W213" s="1590"/>
      <c r="X213" s="1590"/>
      <c r="Y213" s="1590"/>
      <c r="Z213" s="1590"/>
      <c r="AA213" s="1590"/>
      <c r="AB213" s="1590"/>
      <c r="AC213" s="1590"/>
      <c r="AD213" s="1590"/>
      <c r="AE213" s="1590"/>
      <c r="AF213" s="1590"/>
      <c r="AG213" s="1590"/>
      <c r="AH213" s="1592"/>
      <c r="AI213" s="1592"/>
    </row>
    <row r="214" spans="1:35" ht="14.25" customHeight="1">
      <c r="A214" s="1590"/>
      <c r="B214" s="1590"/>
      <c r="C214" s="1590"/>
      <c r="D214" s="1590"/>
      <c r="E214" s="1590"/>
      <c r="F214" s="1590"/>
      <c r="G214" s="1590"/>
      <c r="H214" s="1590"/>
      <c r="I214" s="1590"/>
      <c r="J214" s="1590"/>
      <c r="K214" s="1590"/>
      <c r="L214" s="1590"/>
      <c r="M214" s="1590"/>
      <c r="N214" s="1590"/>
      <c r="O214" s="1590"/>
      <c r="P214" s="1590"/>
      <c r="Q214" s="1590"/>
      <c r="R214" s="1590"/>
      <c r="S214" s="1590"/>
      <c r="T214" s="1590"/>
      <c r="U214" s="1590"/>
      <c r="V214" s="1590"/>
      <c r="W214" s="1590"/>
      <c r="X214" s="1590"/>
      <c r="Y214" s="1590"/>
      <c r="Z214" s="1590"/>
      <c r="AA214" s="1590"/>
      <c r="AB214" s="1590"/>
      <c r="AC214" s="1590"/>
      <c r="AD214" s="1590"/>
      <c r="AE214" s="1590"/>
      <c r="AF214" s="1590"/>
      <c r="AG214" s="1590"/>
      <c r="AH214" s="1592"/>
      <c r="AI214" s="1592"/>
    </row>
    <row r="215" spans="1:35" ht="14.25" customHeight="1">
      <c r="A215" s="1590"/>
      <c r="B215" s="1590"/>
      <c r="C215" s="1590"/>
      <c r="D215" s="1590"/>
      <c r="E215" s="1590"/>
      <c r="F215" s="1590"/>
      <c r="G215" s="1590"/>
      <c r="H215" s="1590"/>
      <c r="I215" s="1590"/>
      <c r="J215" s="1590"/>
      <c r="K215" s="1590"/>
      <c r="L215" s="1590"/>
      <c r="M215" s="1590"/>
      <c r="N215" s="1590"/>
      <c r="O215" s="1590"/>
      <c r="P215" s="1590"/>
      <c r="Q215" s="1590"/>
      <c r="R215" s="1590"/>
      <c r="S215" s="1590"/>
      <c r="T215" s="1590"/>
      <c r="U215" s="1590"/>
      <c r="V215" s="1590"/>
      <c r="W215" s="1590"/>
      <c r="X215" s="1590"/>
      <c r="Y215" s="1590"/>
      <c r="Z215" s="1590"/>
      <c r="AA215" s="1590"/>
      <c r="AB215" s="1590"/>
      <c r="AC215" s="1590"/>
      <c r="AD215" s="1590"/>
      <c r="AE215" s="1590"/>
      <c r="AF215" s="1590"/>
      <c r="AG215" s="1590"/>
      <c r="AH215" s="1592"/>
      <c r="AI215" s="1592"/>
    </row>
    <row r="216" spans="1:35" ht="14.25" customHeight="1">
      <c r="A216" s="1590"/>
      <c r="B216" s="1590"/>
      <c r="C216" s="1590"/>
      <c r="D216" s="1590"/>
      <c r="E216" s="1590"/>
      <c r="F216" s="1590"/>
      <c r="G216" s="1590"/>
      <c r="H216" s="1590"/>
      <c r="I216" s="1590"/>
      <c r="J216" s="1590"/>
      <c r="K216" s="1590"/>
      <c r="L216" s="1590"/>
      <c r="M216" s="1590"/>
      <c r="N216" s="1590"/>
      <c r="O216" s="1590"/>
      <c r="P216" s="1590"/>
      <c r="Q216" s="1590"/>
      <c r="R216" s="1590"/>
      <c r="S216" s="1590"/>
      <c r="T216" s="1590"/>
      <c r="U216" s="1590"/>
      <c r="V216" s="1590"/>
      <c r="W216" s="1590"/>
      <c r="X216" s="1590"/>
      <c r="Y216" s="1590"/>
      <c r="Z216" s="1590"/>
      <c r="AA216" s="1590"/>
      <c r="AB216" s="1590"/>
      <c r="AC216" s="1590"/>
      <c r="AD216" s="1590"/>
      <c r="AE216" s="1590"/>
      <c r="AF216" s="1590"/>
      <c r="AG216" s="1590"/>
      <c r="AH216" s="1592"/>
      <c r="AI216" s="1592"/>
    </row>
    <row r="217" spans="1:35" ht="14.25" customHeight="1">
      <c r="A217" s="1590"/>
      <c r="B217" s="1590"/>
      <c r="C217" s="1590"/>
      <c r="D217" s="1590"/>
      <c r="E217" s="1590"/>
      <c r="F217" s="1590"/>
      <c r="G217" s="1590"/>
      <c r="H217" s="1590"/>
      <c r="I217" s="1590"/>
      <c r="J217" s="1590"/>
      <c r="K217" s="1590"/>
      <c r="L217" s="1590"/>
      <c r="M217" s="1590"/>
      <c r="N217" s="1590"/>
      <c r="O217" s="1590"/>
      <c r="P217" s="1590"/>
      <c r="Q217" s="1590"/>
      <c r="R217" s="1590"/>
      <c r="S217" s="1590"/>
      <c r="T217" s="1590"/>
      <c r="U217" s="1590"/>
      <c r="V217" s="1590"/>
      <c r="W217" s="1590"/>
      <c r="X217" s="1590"/>
      <c r="Y217" s="1590"/>
      <c r="Z217" s="1590"/>
      <c r="AA217" s="1590"/>
      <c r="AB217" s="1590"/>
      <c r="AC217" s="1590"/>
      <c r="AD217" s="1590"/>
      <c r="AE217" s="1590"/>
      <c r="AF217" s="1590"/>
      <c r="AG217" s="1590"/>
      <c r="AH217" s="1592"/>
      <c r="AI217" s="1592"/>
    </row>
    <row r="218" spans="1:35" ht="14.25" customHeight="1">
      <c r="A218" s="1590"/>
      <c r="B218" s="1590"/>
      <c r="C218" s="1590"/>
      <c r="D218" s="1590"/>
      <c r="E218" s="1590"/>
      <c r="F218" s="1590"/>
      <c r="G218" s="1590"/>
      <c r="H218" s="1590"/>
      <c r="I218" s="1590"/>
      <c r="J218" s="1590"/>
      <c r="K218" s="1590"/>
      <c r="L218" s="1590"/>
      <c r="M218" s="1590"/>
      <c r="N218" s="1590"/>
      <c r="O218" s="1590"/>
      <c r="P218" s="1590"/>
      <c r="Q218" s="1590"/>
      <c r="R218" s="1590"/>
      <c r="S218" s="1590"/>
      <c r="T218" s="1590"/>
      <c r="U218" s="1590"/>
      <c r="V218" s="1590"/>
      <c r="W218" s="1590"/>
      <c r="X218" s="1590"/>
      <c r="Y218" s="1590"/>
      <c r="Z218" s="1590"/>
      <c r="AA218" s="1590"/>
      <c r="AB218" s="1590"/>
      <c r="AC218" s="1590"/>
      <c r="AD218" s="1590"/>
      <c r="AE218" s="1590"/>
      <c r="AF218" s="1590"/>
      <c r="AG218" s="1590"/>
      <c r="AH218" s="1592"/>
      <c r="AI218" s="1592"/>
    </row>
    <row r="219" spans="1:35" ht="14.25" customHeight="1">
      <c r="A219" s="1590"/>
      <c r="B219" s="1590"/>
      <c r="C219" s="1590"/>
      <c r="D219" s="1590"/>
      <c r="E219" s="1590"/>
      <c r="F219" s="1590"/>
      <c r="G219" s="1590"/>
      <c r="H219" s="1590"/>
      <c r="I219" s="1590"/>
      <c r="J219" s="1590"/>
      <c r="K219" s="1590"/>
      <c r="L219" s="1590"/>
      <c r="M219" s="1590"/>
      <c r="N219" s="1590"/>
      <c r="O219" s="1590"/>
      <c r="P219" s="1590"/>
      <c r="Q219" s="1590"/>
      <c r="R219" s="1590"/>
      <c r="S219" s="1590"/>
      <c r="T219" s="1590"/>
      <c r="U219" s="1590"/>
      <c r="V219" s="1590"/>
      <c r="W219" s="1590"/>
      <c r="X219" s="1590"/>
      <c r="Y219" s="1590"/>
      <c r="Z219" s="1590"/>
      <c r="AA219" s="1590"/>
      <c r="AB219" s="1590"/>
      <c r="AC219" s="1590"/>
      <c r="AD219" s="1590"/>
      <c r="AE219" s="1590"/>
      <c r="AF219" s="1590"/>
      <c r="AG219" s="1590"/>
      <c r="AH219" s="1592"/>
      <c r="AI219" s="1592"/>
    </row>
    <row r="220" spans="1:35" ht="14.25" customHeight="1">
      <c r="A220" s="1590"/>
      <c r="B220" s="1590"/>
      <c r="C220" s="1590"/>
      <c r="D220" s="1590"/>
      <c r="E220" s="1590"/>
      <c r="F220" s="1590"/>
      <c r="G220" s="1590"/>
      <c r="H220" s="1590"/>
      <c r="I220" s="1590"/>
      <c r="J220" s="1590"/>
      <c r="K220" s="1590"/>
      <c r="L220" s="1590"/>
      <c r="M220" s="1590"/>
      <c r="N220" s="1590"/>
      <c r="O220" s="1590"/>
      <c r="P220" s="1590"/>
      <c r="Q220" s="1590"/>
      <c r="R220" s="1590"/>
      <c r="S220" s="1590"/>
      <c r="T220" s="1590"/>
      <c r="U220" s="1590"/>
      <c r="V220" s="1590"/>
      <c r="W220" s="1590"/>
      <c r="X220" s="1590"/>
      <c r="Y220" s="1590"/>
      <c r="Z220" s="1590"/>
      <c r="AA220" s="1590"/>
      <c r="AB220" s="1590"/>
      <c r="AC220" s="1590"/>
      <c r="AD220" s="1590"/>
      <c r="AE220" s="1590"/>
      <c r="AF220" s="1590"/>
      <c r="AG220" s="1590"/>
      <c r="AH220" s="1592"/>
      <c r="AI220" s="1592"/>
    </row>
    <row r="221" spans="1:35" ht="14.25" customHeight="1">
      <c r="A221" s="1590"/>
      <c r="B221" s="1590"/>
      <c r="C221" s="1590"/>
      <c r="D221" s="1590"/>
      <c r="E221" s="1590"/>
      <c r="F221" s="1590"/>
      <c r="G221" s="1590"/>
      <c r="H221" s="1590"/>
      <c r="I221" s="1590"/>
      <c r="J221" s="1590"/>
      <c r="K221" s="1590"/>
      <c r="L221" s="1590"/>
      <c r="M221" s="1590"/>
      <c r="N221" s="1590"/>
      <c r="O221" s="1590"/>
      <c r="P221" s="1590"/>
      <c r="Q221" s="1590"/>
      <c r="R221" s="1590"/>
      <c r="S221" s="1590"/>
      <c r="T221" s="1590"/>
      <c r="U221" s="1590"/>
      <c r="V221" s="1590"/>
      <c r="W221" s="1590"/>
      <c r="X221" s="1590"/>
      <c r="Y221" s="1590"/>
      <c r="Z221" s="1590"/>
      <c r="AA221" s="1590"/>
      <c r="AB221" s="1590"/>
      <c r="AC221" s="1590"/>
      <c r="AD221" s="1590"/>
      <c r="AE221" s="1590"/>
      <c r="AF221" s="1590"/>
      <c r="AG221" s="1590"/>
      <c r="AH221" s="1592"/>
      <c r="AI221" s="1592"/>
    </row>
    <row r="222" spans="1:35" ht="14.25" customHeight="1">
      <c r="A222" s="1590"/>
      <c r="B222" s="1590"/>
      <c r="C222" s="1590"/>
      <c r="D222" s="1590"/>
      <c r="E222" s="1590"/>
      <c r="F222" s="1590"/>
      <c r="G222" s="1590"/>
      <c r="H222" s="1590"/>
      <c r="I222" s="1590"/>
      <c r="J222" s="1590"/>
      <c r="K222" s="1590"/>
      <c r="L222" s="1590"/>
      <c r="M222" s="1590"/>
      <c r="N222" s="1590"/>
      <c r="O222" s="1590"/>
      <c r="P222" s="1590"/>
      <c r="Q222" s="1590"/>
      <c r="R222" s="1590"/>
      <c r="S222" s="1590"/>
      <c r="T222" s="1590"/>
      <c r="U222" s="1590"/>
      <c r="V222" s="1590"/>
      <c r="W222" s="1590"/>
      <c r="X222" s="1590"/>
      <c r="Y222" s="1590"/>
      <c r="Z222" s="1590"/>
      <c r="AA222" s="1590"/>
      <c r="AB222" s="1590"/>
      <c r="AC222" s="1590"/>
      <c r="AD222" s="1590"/>
      <c r="AE222" s="1590"/>
      <c r="AF222" s="1590"/>
      <c r="AG222" s="1590"/>
      <c r="AH222" s="1592"/>
      <c r="AI222" s="1592"/>
    </row>
    <row r="223" spans="1:35" ht="14.25" customHeight="1">
      <c r="A223" s="1590"/>
      <c r="B223" s="1590"/>
      <c r="C223" s="1590"/>
      <c r="D223" s="1590"/>
      <c r="E223" s="1590"/>
      <c r="F223" s="1590"/>
      <c r="G223" s="1590"/>
      <c r="H223" s="1590"/>
      <c r="I223" s="1590"/>
      <c r="J223" s="1590"/>
      <c r="K223" s="1590"/>
      <c r="L223" s="1590"/>
      <c r="M223" s="1590"/>
      <c r="N223" s="1590"/>
      <c r="O223" s="1590"/>
      <c r="P223" s="1590"/>
      <c r="Q223" s="1590"/>
      <c r="R223" s="1590"/>
      <c r="S223" s="1590"/>
      <c r="T223" s="1590"/>
      <c r="U223" s="1590"/>
      <c r="V223" s="1590"/>
      <c r="W223" s="1590"/>
      <c r="X223" s="1590"/>
      <c r="Y223" s="1590"/>
      <c r="Z223" s="1590"/>
      <c r="AA223" s="1590"/>
      <c r="AB223" s="1590"/>
      <c r="AC223" s="1590"/>
      <c r="AD223" s="1590"/>
      <c r="AE223" s="1590"/>
      <c r="AF223" s="1590"/>
      <c r="AG223" s="1590"/>
      <c r="AH223" s="1592"/>
      <c r="AI223" s="1592"/>
    </row>
    <row r="224" spans="1:35" ht="14.25" customHeight="1">
      <c r="A224" s="1590"/>
      <c r="B224" s="1590"/>
      <c r="C224" s="1590"/>
      <c r="D224" s="1590"/>
      <c r="E224" s="1590"/>
      <c r="F224" s="1590"/>
      <c r="G224" s="1590"/>
      <c r="H224" s="1590"/>
      <c r="I224" s="1590"/>
      <c r="J224" s="1590"/>
      <c r="K224" s="1590"/>
      <c r="L224" s="1590"/>
      <c r="M224" s="1590"/>
      <c r="N224" s="1590"/>
      <c r="O224" s="1590"/>
      <c r="P224" s="1590"/>
      <c r="Q224" s="1590"/>
      <c r="R224" s="1590"/>
      <c r="S224" s="1590"/>
      <c r="T224" s="1590"/>
      <c r="U224" s="1590"/>
      <c r="V224" s="1590"/>
      <c r="W224" s="1590"/>
      <c r="X224" s="1590"/>
      <c r="Y224" s="1590"/>
      <c r="Z224" s="1590"/>
      <c r="AA224" s="1590"/>
      <c r="AB224" s="1590"/>
      <c r="AC224" s="1590"/>
      <c r="AD224" s="1590"/>
      <c r="AE224" s="1590"/>
      <c r="AF224" s="1590"/>
      <c r="AG224" s="1590"/>
      <c r="AH224" s="1592"/>
      <c r="AI224" s="1592"/>
    </row>
    <row r="225" spans="1:35" ht="14.25" customHeight="1">
      <c r="A225" s="1590"/>
      <c r="B225" s="1590"/>
      <c r="C225" s="1590"/>
      <c r="D225" s="1590"/>
      <c r="E225" s="1590"/>
      <c r="F225" s="1590"/>
      <c r="G225" s="1590"/>
      <c r="H225" s="1590"/>
      <c r="I225" s="1590"/>
      <c r="J225" s="1590"/>
      <c r="K225" s="1590"/>
      <c r="L225" s="1590"/>
      <c r="M225" s="1590"/>
      <c r="N225" s="1590"/>
      <c r="O225" s="1590"/>
      <c r="P225" s="1590"/>
      <c r="Q225" s="1590"/>
      <c r="R225" s="1590"/>
      <c r="S225" s="1590"/>
      <c r="T225" s="1590"/>
      <c r="U225" s="1590"/>
      <c r="V225" s="1590"/>
      <c r="W225" s="1590"/>
      <c r="X225" s="1590"/>
      <c r="Y225" s="1590"/>
      <c r="Z225" s="1590"/>
      <c r="AA225" s="1590"/>
      <c r="AB225" s="1590"/>
      <c r="AC225" s="1590"/>
      <c r="AD225" s="1590"/>
      <c r="AE225" s="1590"/>
      <c r="AF225" s="1590"/>
      <c r="AG225" s="1590"/>
      <c r="AH225" s="1592"/>
      <c r="AI225" s="1592"/>
    </row>
    <row r="226" spans="1:35" ht="14.25" customHeight="1">
      <c r="A226" s="1590"/>
      <c r="B226" s="1590"/>
      <c r="C226" s="1590"/>
      <c r="D226" s="1590"/>
      <c r="E226" s="1590"/>
      <c r="F226" s="1590"/>
      <c r="G226" s="1590"/>
      <c r="H226" s="1590"/>
      <c r="I226" s="1590"/>
      <c r="J226" s="1590"/>
      <c r="K226" s="1590"/>
      <c r="L226" s="1590"/>
      <c r="M226" s="1590"/>
      <c r="N226" s="1590"/>
      <c r="O226" s="1590"/>
      <c r="P226" s="1590"/>
      <c r="Q226" s="1590"/>
      <c r="R226" s="1590"/>
      <c r="S226" s="1590"/>
      <c r="T226" s="1590"/>
      <c r="U226" s="1590"/>
      <c r="V226" s="1590"/>
      <c r="W226" s="1590"/>
      <c r="X226" s="1590"/>
      <c r="Y226" s="1590"/>
      <c r="Z226" s="1590"/>
      <c r="AA226" s="1590"/>
      <c r="AB226" s="1590"/>
      <c r="AC226" s="1590"/>
      <c r="AD226" s="1590"/>
      <c r="AE226" s="1590"/>
      <c r="AF226" s="1590"/>
      <c r="AG226" s="1590"/>
      <c r="AH226" s="1592"/>
      <c r="AI226" s="1592"/>
    </row>
    <row r="227" spans="1:35" ht="14.25" customHeight="1">
      <c r="A227" s="1590"/>
      <c r="B227" s="1590"/>
      <c r="C227" s="1590"/>
      <c r="D227" s="1590"/>
      <c r="E227" s="1590"/>
      <c r="F227" s="1590"/>
      <c r="G227" s="1590"/>
      <c r="H227" s="1590"/>
      <c r="I227" s="1590"/>
      <c r="J227" s="1590"/>
      <c r="K227" s="1590"/>
      <c r="L227" s="1590"/>
      <c r="M227" s="1590"/>
      <c r="N227" s="1590"/>
      <c r="O227" s="1590"/>
      <c r="P227" s="1590"/>
      <c r="Q227" s="1590"/>
      <c r="R227" s="1590"/>
      <c r="S227" s="1590"/>
      <c r="T227" s="1590"/>
      <c r="U227" s="1590"/>
      <c r="V227" s="1590"/>
      <c r="W227" s="1590"/>
      <c r="X227" s="1590"/>
      <c r="Y227" s="1590"/>
      <c r="Z227" s="1590"/>
      <c r="AA227" s="1590"/>
      <c r="AB227" s="1590"/>
      <c r="AC227" s="1590"/>
      <c r="AD227" s="1590"/>
      <c r="AE227" s="1590"/>
      <c r="AF227" s="1590"/>
      <c r="AG227" s="1590"/>
      <c r="AH227" s="1592"/>
      <c r="AI227" s="1592"/>
    </row>
    <row r="228" spans="1:35" ht="14.25" customHeight="1">
      <c r="A228" s="1590"/>
      <c r="B228" s="1590"/>
      <c r="C228" s="1590"/>
      <c r="D228" s="1590"/>
      <c r="E228" s="1590"/>
      <c r="F228" s="1590"/>
      <c r="G228" s="1590"/>
      <c r="H228" s="1590"/>
      <c r="I228" s="1590"/>
      <c r="J228" s="1590"/>
      <c r="K228" s="1590"/>
      <c r="L228" s="1590"/>
      <c r="M228" s="1590"/>
      <c r="N228" s="1590"/>
      <c r="O228" s="1590"/>
      <c r="P228" s="1590"/>
      <c r="Q228" s="1590"/>
      <c r="R228" s="1590"/>
      <c r="S228" s="1590"/>
      <c r="T228" s="1590"/>
      <c r="U228" s="1590"/>
      <c r="V228" s="1590"/>
      <c r="W228" s="1590"/>
      <c r="X228" s="1590"/>
      <c r="Y228" s="1590"/>
      <c r="Z228" s="1590"/>
      <c r="AA228" s="1590"/>
      <c r="AB228" s="1590"/>
      <c r="AC228" s="1590"/>
      <c r="AD228" s="1590"/>
      <c r="AE228" s="1590"/>
      <c r="AF228" s="1590"/>
      <c r="AG228" s="1590"/>
      <c r="AH228" s="1592"/>
      <c r="AI228" s="1592"/>
    </row>
    <row r="229" spans="1:35" ht="14.25" customHeight="1">
      <c r="A229" s="1590"/>
      <c r="B229" s="1590"/>
      <c r="C229" s="1590"/>
      <c r="D229" s="1590"/>
      <c r="E229" s="1590"/>
      <c r="F229" s="1590"/>
      <c r="G229" s="1590"/>
      <c r="H229" s="1590"/>
      <c r="I229" s="1590"/>
      <c r="J229" s="1590"/>
      <c r="K229" s="1590"/>
      <c r="L229" s="1590"/>
      <c r="M229" s="1590"/>
      <c r="N229" s="1590"/>
      <c r="O229" s="1590"/>
      <c r="P229" s="1590"/>
      <c r="Q229" s="1590"/>
      <c r="R229" s="1590"/>
      <c r="S229" s="1590"/>
      <c r="T229" s="1590"/>
      <c r="U229" s="1590"/>
      <c r="V229" s="1590"/>
      <c r="W229" s="1590"/>
      <c r="X229" s="1590"/>
      <c r="Y229" s="1590"/>
      <c r="Z229" s="1590"/>
      <c r="AA229" s="1590"/>
      <c r="AB229" s="1590"/>
      <c r="AC229" s="1590"/>
      <c r="AD229" s="1590"/>
      <c r="AE229" s="1590"/>
      <c r="AF229" s="1590"/>
      <c r="AG229" s="1590"/>
      <c r="AH229" s="1592"/>
      <c r="AI229" s="1592"/>
    </row>
    <row r="230" spans="1:35" ht="14.25" customHeight="1">
      <c r="A230" s="1590"/>
      <c r="B230" s="1590"/>
      <c r="C230" s="1590"/>
      <c r="D230" s="1590"/>
      <c r="E230" s="1590"/>
      <c r="F230" s="1590"/>
      <c r="G230" s="1590"/>
      <c r="H230" s="1590"/>
      <c r="I230" s="1590"/>
      <c r="J230" s="1590"/>
      <c r="K230" s="1590"/>
      <c r="L230" s="1590"/>
      <c r="M230" s="1590"/>
      <c r="N230" s="1590"/>
      <c r="O230" s="1590"/>
      <c r="P230" s="1590"/>
      <c r="Q230" s="1590"/>
      <c r="R230" s="1590"/>
      <c r="S230" s="1590"/>
      <c r="T230" s="1590"/>
      <c r="U230" s="1590"/>
      <c r="V230" s="1590"/>
      <c r="W230" s="1590"/>
      <c r="X230" s="1590"/>
      <c r="Y230" s="1590"/>
      <c r="Z230" s="1590"/>
      <c r="AA230" s="1590"/>
      <c r="AB230" s="1590"/>
      <c r="AC230" s="1590"/>
      <c r="AD230" s="1590"/>
      <c r="AE230" s="1590"/>
      <c r="AF230" s="1590"/>
      <c r="AG230" s="1590"/>
      <c r="AH230" s="1592"/>
      <c r="AI230" s="1592"/>
    </row>
    <row r="231" spans="1:35" ht="14.25" customHeight="1">
      <c r="A231" s="1590"/>
      <c r="B231" s="1590"/>
      <c r="C231" s="1590"/>
      <c r="D231" s="1590"/>
      <c r="E231" s="1590"/>
      <c r="F231" s="1590"/>
      <c r="G231" s="1590"/>
      <c r="H231" s="1590"/>
      <c r="I231" s="1590"/>
      <c r="J231" s="1590"/>
      <c r="K231" s="1590"/>
      <c r="L231" s="1590"/>
      <c r="M231" s="1590"/>
      <c r="N231" s="1590"/>
      <c r="O231" s="1590"/>
      <c r="P231" s="1590"/>
      <c r="Q231" s="1590"/>
      <c r="R231" s="1590"/>
      <c r="S231" s="1590"/>
      <c r="T231" s="1590"/>
      <c r="U231" s="1590"/>
      <c r="V231" s="1590"/>
      <c r="W231" s="1590"/>
      <c r="X231" s="1590"/>
      <c r="Y231" s="1590"/>
      <c r="Z231" s="1590"/>
      <c r="AA231" s="1590"/>
      <c r="AB231" s="1590"/>
      <c r="AC231" s="1590"/>
      <c r="AD231" s="1590"/>
      <c r="AE231" s="1590"/>
      <c r="AF231" s="1590"/>
      <c r="AG231" s="1590"/>
      <c r="AH231" s="1592"/>
      <c r="AI231" s="1592"/>
    </row>
    <row r="232" spans="1:35" ht="14.25" customHeight="1">
      <c r="A232" s="1590"/>
      <c r="B232" s="1590"/>
      <c r="C232" s="1590"/>
      <c r="D232" s="1590"/>
      <c r="E232" s="1590"/>
      <c r="F232" s="1590"/>
      <c r="G232" s="1590"/>
      <c r="H232" s="1590"/>
      <c r="I232" s="1590"/>
      <c r="J232" s="1590"/>
      <c r="K232" s="1590"/>
      <c r="L232" s="1590"/>
      <c r="M232" s="1590"/>
      <c r="N232" s="1590"/>
      <c r="O232" s="1590"/>
      <c r="P232" s="1590"/>
      <c r="Q232" s="1590"/>
      <c r="R232" s="1590"/>
      <c r="S232" s="1590"/>
      <c r="T232" s="1590"/>
      <c r="U232" s="1590"/>
      <c r="V232" s="1590"/>
      <c r="W232" s="1590"/>
      <c r="X232" s="1590"/>
      <c r="Y232" s="1590"/>
      <c r="Z232" s="1590"/>
      <c r="AA232" s="1590"/>
      <c r="AB232" s="1590"/>
      <c r="AC232" s="1590"/>
      <c r="AD232" s="1590"/>
      <c r="AE232" s="1590"/>
      <c r="AF232" s="1590"/>
      <c r="AG232" s="1590"/>
      <c r="AH232" s="1592"/>
      <c r="AI232" s="1592"/>
    </row>
    <row r="233" spans="1:35" ht="14.25" customHeight="1">
      <c r="A233" s="1590"/>
      <c r="B233" s="1590"/>
      <c r="C233" s="1590"/>
      <c r="D233" s="1590"/>
      <c r="E233" s="1590"/>
      <c r="F233" s="1590"/>
      <c r="G233" s="1590"/>
      <c r="H233" s="1590"/>
      <c r="I233" s="1590"/>
      <c r="J233" s="1590"/>
      <c r="K233" s="1590"/>
      <c r="L233" s="1590"/>
      <c r="M233" s="1590"/>
      <c r="N233" s="1590"/>
      <c r="O233" s="1590"/>
      <c r="P233" s="1590"/>
      <c r="Q233" s="1590"/>
      <c r="R233" s="1590"/>
      <c r="S233" s="1590"/>
      <c r="T233" s="1590"/>
      <c r="U233" s="1590"/>
      <c r="V233" s="1590"/>
      <c r="W233" s="1590"/>
      <c r="X233" s="1590"/>
      <c r="Y233" s="1590"/>
      <c r="Z233" s="1590"/>
      <c r="AA233" s="1590"/>
      <c r="AB233" s="1590"/>
      <c r="AC233" s="1590"/>
      <c r="AD233" s="1590"/>
      <c r="AE233" s="1590"/>
      <c r="AF233" s="1590"/>
      <c r="AG233" s="1590"/>
      <c r="AH233" s="1592"/>
      <c r="AI233" s="1592"/>
    </row>
    <row r="234" spans="1:35" ht="14.25" customHeight="1">
      <c r="A234" s="1590"/>
      <c r="B234" s="1590"/>
      <c r="C234" s="1590"/>
      <c r="D234" s="1590"/>
      <c r="E234" s="1590"/>
      <c r="F234" s="1590"/>
      <c r="G234" s="1590"/>
      <c r="H234" s="1590"/>
      <c r="I234" s="1590"/>
      <c r="J234" s="1590"/>
      <c r="K234" s="1590"/>
      <c r="L234" s="1590"/>
      <c r="M234" s="1590"/>
      <c r="N234" s="1590"/>
      <c r="O234" s="1590"/>
      <c r="P234" s="1590"/>
      <c r="Q234" s="1590"/>
      <c r="R234" s="1590"/>
      <c r="S234" s="1590"/>
      <c r="T234" s="1590"/>
      <c r="U234" s="1590"/>
      <c r="V234" s="1590"/>
      <c r="W234" s="1590"/>
      <c r="X234" s="1590"/>
      <c r="Y234" s="1590"/>
      <c r="Z234" s="1590"/>
      <c r="AA234" s="1590"/>
      <c r="AB234" s="1590"/>
      <c r="AC234" s="1590"/>
      <c r="AD234" s="1590"/>
      <c r="AE234" s="1590"/>
      <c r="AF234" s="1590"/>
      <c r="AG234" s="1590"/>
      <c r="AH234" s="1592"/>
      <c r="AI234" s="1592"/>
    </row>
    <row r="235" spans="1:35" ht="14.25" customHeight="1">
      <c r="A235" s="1590"/>
      <c r="B235" s="1590"/>
      <c r="C235" s="1590"/>
      <c r="D235" s="1590"/>
      <c r="E235" s="1590"/>
      <c r="F235" s="1590"/>
      <c r="G235" s="1590"/>
      <c r="H235" s="1590"/>
      <c r="I235" s="1590"/>
      <c r="J235" s="1590"/>
      <c r="K235" s="1590"/>
      <c r="L235" s="1590"/>
      <c r="M235" s="1590"/>
      <c r="N235" s="1590"/>
      <c r="O235" s="1590"/>
      <c r="P235" s="1590"/>
      <c r="Q235" s="1590"/>
      <c r="R235" s="1590"/>
      <c r="S235" s="1590"/>
      <c r="T235" s="1590"/>
      <c r="U235" s="1590"/>
      <c r="V235" s="1590"/>
      <c r="W235" s="1590"/>
      <c r="X235" s="1590"/>
      <c r="Y235" s="1590"/>
      <c r="Z235" s="1590"/>
      <c r="AA235" s="1590"/>
      <c r="AB235" s="1590"/>
      <c r="AC235" s="1590"/>
      <c r="AD235" s="1590"/>
      <c r="AE235" s="1590"/>
      <c r="AF235" s="1590"/>
      <c r="AG235" s="1590"/>
      <c r="AH235" s="1592"/>
      <c r="AI235" s="1592"/>
    </row>
    <row r="236" spans="1:35" ht="14.25" customHeight="1">
      <c r="A236" s="1590"/>
      <c r="B236" s="1590"/>
      <c r="C236" s="1590"/>
      <c r="D236" s="1590"/>
      <c r="E236" s="1590"/>
      <c r="F236" s="1590"/>
      <c r="G236" s="1590"/>
      <c r="H236" s="1590"/>
      <c r="I236" s="1590"/>
      <c r="J236" s="1590"/>
      <c r="K236" s="1590"/>
      <c r="L236" s="1590"/>
      <c r="M236" s="1590"/>
      <c r="N236" s="1590"/>
      <c r="O236" s="1590"/>
      <c r="P236" s="1590"/>
      <c r="Q236" s="1590"/>
      <c r="R236" s="1590"/>
      <c r="S236" s="1590"/>
      <c r="T236" s="1590"/>
      <c r="U236" s="1590"/>
      <c r="V236" s="1590"/>
      <c r="W236" s="1590"/>
      <c r="X236" s="1590"/>
      <c r="Y236" s="1590"/>
      <c r="Z236" s="1590"/>
      <c r="AA236" s="1590"/>
      <c r="AB236" s="1590"/>
      <c r="AC236" s="1590"/>
      <c r="AD236" s="1590"/>
      <c r="AE236" s="1590"/>
      <c r="AF236" s="1590"/>
      <c r="AG236" s="1590"/>
      <c r="AH236" s="1592"/>
      <c r="AI236" s="1592"/>
    </row>
    <row r="237" spans="1:35" ht="14.25" customHeight="1">
      <c r="A237" s="1590"/>
      <c r="B237" s="1590"/>
      <c r="C237" s="1590"/>
      <c r="D237" s="1590"/>
      <c r="E237" s="1590"/>
      <c r="F237" s="1590"/>
      <c r="G237" s="1590"/>
      <c r="H237" s="1590"/>
      <c r="I237" s="1590"/>
      <c r="J237" s="1590"/>
      <c r="K237" s="1590"/>
      <c r="L237" s="1590"/>
      <c r="M237" s="1590"/>
      <c r="N237" s="1590"/>
      <c r="O237" s="1590"/>
      <c r="P237" s="1590"/>
      <c r="Q237" s="1590"/>
      <c r="R237" s="1590"/>
      <c r="S237" s="1590"/>
      <c r="T237" s="1590"/>
      <c r="U237" s="1590"/>
      <c r="V237" s="1590"/>
      <c r="W237" s="1590"/>
      <c r="X237" s="1590"/>
      <c r="Y237" s="1590"/>
      <c r="Z237" s="1590"/>
      <c r="AA237" s="1590"/>
      <c r="AB237" s="1590"/>
      <c r="AC237" s="1590"/>
      <c r="AD237" s="1590"/>
      <c r="AE237" s="1590"/>
      <c r="AF237" s="1590"/>
      <c r="AG237" s="1590"/>
      <c r="AH237" s="1592"/>
      <c r="AI237" s="1592"/>
    </row>
    <row r="238" spans="1:35" ht="14.25" customHeight="1">
      <c r="A238" s="1590"/>
      <c r="B238" s="1590"/>
      <c r="C238" s="1590"/>
      <c r="D238" s="1590"/>
      <c r="E238" s="1590"/>
      <c r="F238" s="1590"/>
      <c r="G238" s="1590"/>
      <c r="H238" s="1590"/>
      <c r="I238" s="1590"/>
      <c r="J238" s="1590"/>
      <c r="K238" s="1590"/>
      <c r="L238" s="1590"/>
      <c r="M238" s="1590"/>
      <c r="N238" s="1590"/>
      <c r="O238" s="1590"/>
      <c r="P238" s="1590"/>
      <c r="Q238" s="1590"/>
      <c r="R238" s="1590"/>
      <c r="S238" s="1590"/>
      <c r="T238" s="1590"/>
      <c r="U238" s="1590"/>
      <c r="V238" s="1590"/>
      <c r="W238" s="1590"/>
      <c r="X238" s="1590"/>
      <c r="Y238" s="1590"/>
      <c r="Z238" s="1590"/>
      <c r="AA238" s="1590"/>
      <c r="AB238" s="1590"/>
      <c r="AC238" s="1590"/>
      <c r="AD238" s="1590"/>
      <c r="AE238" s="1590"/>
      <c r="AF238" s="1590"/>
      <c r="AG238" s="1590"/>
      <c r="AH238" s="1592"/>
      <c r="AI238" s="1592"/>
    </row>
    <row r="239" spans="1:35" ht="14.25" customHeight="1">
      <c r="A239" s="1590"/>
      <c r="B239" s="1590"/>
      <c r="C239" s="1590"/>
      <c r="D239" s="1590"/>
      <c r="E239" s="1590"/>
      <c r="F239" s="1590"/>
      <c r="G239" s="1590"/>
      <c r="H239" s="1590"/>
      <c r="I239" s="1590"/>
      <c r="J239" s="1590"/>
      <c r="K239" s="1590"/>
      <c r="L239" s="1590"/>
      <c r="M239" s="1590"/>
      <c r="N239" s="1590"/>
      <c r="O239" s="1590"/>
      <c r="P239" s="1590"/>
      <c r="Q239" s="1590"/>
      <c r="R239" s="1590"/>
      <c r="S239" s="1590"/>
      <c r="T239" s="1590"/>
      <c r="U239" s="1590"/>
      <c r="V239" s="1590"/>
      <c r="W239" s="1590"/>
      <c r="X239" s="1590"/>
      <c r="Y239" s="1590"/>
      <c r="Z239" s="1590"/>
      <c r="AA239" s="1590"/>
      <c r="AB239" s="1590"/>
      <c r="AC239" s="1590"/>
      <c r="AD239" s="1590"/>
      <c r="AE239" s="1590"/>
      <c r="AF239" s="1590"/>
      <c r="AG239" s="1590"/>
      <c r="AH239" s="1592"/>
      <c r="AI239" s="1592"/>
    </row>
    <row r="240" spans="1:35" ht="14.25" customHeight="1">
      <c r="A240" s="1590"/>
      <c r="B240" s="1590"/>
      <c r="C240" s="1590"/>
      <c r="D240" s="1590"/>
      <c r="E240" s="1590"/>
      <c r="F240" s="1590"/>
      <c r="G240" s="1590"/>
      <c r="H240" s="1590"/>
      <c r="I240" s="1590"/>
      <c r="J240" s="1590"/>
      <c r="K240" s="1590"/>
      <c r="L240" s="1590"/>
      <c r="M240" s="1590"/>
      <c r="N240" s="1590"/>
      <c r="O240" s="1590"/>
      <c r="P240" s="1590"/>
      <c r="Q240" s="1590"/>
      <c r="R240" s="1590"/>
      <c r="S240" s="1590"/>
      <c r="T240" s="1590"/>
      <c r="U240" s="1590"/>
      <c r="V240" s="1590"/>
      <c r="W240" s="1590"/>
      <c r="X240" s="1590"/>
      <c r="Y240" s="1590"/>
      <c r="Z240" s="1590"/>
      <c r="AA240" s="1590"/>
      <c r="AB240" s="1590"/>
      <c r="AC240" s="1590"/>
      <c r="AD240" s="1590"/>
      <c r="AE240" s="1590"/>
      <c r="AF240" s="1590"/>
      <c r="AG240" s="1590"/>
      <c r="AH240" s="1592"/>
      <c r="AI240" s="1592"/>
    </row>
    <row r="241" spans="1:35" ht="14.25" customHeight="1">
      <c r="A241" s="1590"/>
      <c r="B241" s="1590"/>
      <c r="C241" s="1590"/>
      <c r="D241" s="1590"/>
      <c r="E241" s="1590"/>
      <c r="F241" s="1590"/>
      <c r="G241" s="1590"/>
      <c r="H241" s="1590"/>
      <c r="I241" s="1590"/>
      <c r="J241" s="1590"/>
      <c r="K241" s="1590"/>
      <c r="L241" s="1590"/>
      <c r="M241" s="1590"/>
      <c r="N241" s="1590"/>
      <c r="O241" s="1590"/>
      <c r="P241" s="1590"/>
      <c r="Q241" s="1590"/>
      <c r="R241" s="1590"/>
      <c r="S241" s="1590"/>
      <c r="T241" s="1590"/>
      <c r="U241" s="1590"/>
      <c r="V241" s="1590"/>
      <c r="W241" s="1590"/>
      <c r="X241" s="1590"/>
      <c r="Y241" s="1590"/>
      <c r="Z241" s="1590"/>
      <c r="AA241" s="1590"/>
      <c r="AB241" s="1590"/>
      <c r="AC241" s="1590"/>
      <c r="AD241" s="1590"/>
      <c r="AE241" s="1590"/>
      <c r="AF241" s="1590"/>
      <c r="AG241" s="1590"/>
      <c r="AH241" s="1592"/>
      <c r="AI241" s="1592"/>
    </row>
    <row r="242" spans="1:35" ht="14.25" customHeight="1">
      <c r="A242" s="1590"/>
      <c r="B242" s="1590"/>
      <c r="C242" s="1590"/>
      <c r="D242" s="1590"/>
      <c r="E242" s="1590"/>
      <c r="F242" s="1590"/>
      <c r="G242" s="1590"/>
      <c r="H242" s="1590"/>
      <c r="I242" s="1590"/>
      <c r="J242" s="1590"/>
      <c r="K242" s="1590"/>
      <c r="L242" s="1590"/>
      <c r="M242" s="1590"/>
      <c r="N242" s="1590"/>
      <c r="O242" s="1590"/>
      <c r="P242" s="1590"/>
      <c r="Q242" s="1590"/>
      <c r="R242" s="1590"/>
      <c r="S242" s="1590"/>
      <c r="T242" s="1590"/>
      <c r="U242" s="1590"/>
      <c r="V242" s="1590"/>
      <c r="W242" s="1590"/>
      <c r="X242" s="1590"/>
      <c r="Y242" s="1590"/>
      <c r="Z242" s="1590"/>
      <c r="AA242" s="1590"/>
      <c r="AB242" s="1590"/>
      <c r="AC242" s="1590"/>
      <c r="AD242" s="1590"/>
      <c r="AE242" s="1590"/>
      <c r="AF242" s="1590"/>
      <c r="AG242" s="1590"/>
      <c r="AH242" s="1592"/>
      <c r="AI242" s="1592"/>
    </row>
    <row r="243" spans="1:35" ht="14.25" customHeight="1">
      <c r="A243" s="1590"/>
      <c r="B243" s="1590"/>
      <c r="C243" s="1590"/>
      <c r="D243" s="1590"/>
      <c r="E243" s="1590"/>
      <c r="F243" s="1590"/>
      <c r="G243" s="1590"/>
      <c r="H243" s="1590"/>
      <c r="I243" s="1590"/>
      <c r="J243" s="1590"/>
      <c r="K243" s="1590"/>
      <c r="L243" s="1590"/>
      <c r="M243" s="1590"/>
      <c r="N243" s="1590"/>
      <c r="O243" s="1590"/>
      <c r="P243" s="1590"/>
      <c r="Q243" s="1590"/>
      <c r="R243" s="1590"/>
      <c r="S243" s="1590"/>
      <c r="T243" s="1590"/>
      <c r="U243" s="1590"/>
      <c r="V243" s="1590"/>
      <c r="W243" s="1590"/>
      <c r="X243" s="1590"/>
      <c r="Y243" s="1590"/>
      <c r="Z243" s="1590"/>
      <c r="AA243" s="1590"/>
      <c r="AB243" s="1590"/>
      <c r="AC243" s="1590"/>
      <c r="AD243" s="1590"/>
      <c r="AE243" s="1590"/>
      <c r="AF243" s="1590"/>
      <c r="AG243" s="1590"/>
      <c r="AH243" s="1592"/>
      <c r="AI243" s="1592"/>
    </row>
    <row r="244" spans="1:35" ht="14.25" customHeight="1">
      <c r="A244" s="1590"/>
      <c r="B244" s="1590"/>
      <c r="C244" s="1590"/>
      <c r="D244" s="1590"/>
      <c r="E244" s="1590"/>
      <c r="F244" s="1590"/>
      <c r="G244" s="1590"/>
      <c r="H244" s="1590"/>
      <c r="I244" s="1590"/>
      <c r="J244" s="1590"/>
      <c r="K244" s="1590"/>
      <c r="L244" s="1590"/>
      <c r="M244" s="1590"/>
      <c r="N244" s="1590"/>
      <c r="O244" s="1590"/>
      <c r="P244" s="1590"/>
      <c r="Q244" s="1590"/>
      <c r="R244" s="1590"/>
      <c r="S244" s="1590"/>
      <c r="T244" s="1590"/>
      <c r="U244" s="1590"/>
      <c r="V244" s="1590"/>
      <c r="W244" s="1590"/>
      <c r="X244" s="1590"/>
      <c r="Y244" s="1590"/>
      <c r="Z244" s="1590"/>
      <c r="AA244" s="1590"/>
      <c r="AB244" s="1590"/>
      <c r="AC244" s="1590"/>
      <c r="AD244" s="1590"/>
      <c r="AE244" s="1590"/>
      <c r="AF244" s="1590"/>
      <c r="AG244" s="1590"/>
      <c r="AH244" s="1592"/>
      <c r="AI244" s="1592"/>
    </row>
    <row r="245" spans="1:35" ht="14.25" customHeight="1">
      <c r="A245" s="1590"/>
      <c r="B245" s="1590"/>
      <c r="C245" s="1590"/>
      <c r="D245" s="1590"/>
      <c r="E245" s="1590"/>
      <c r="F245" s="1590"/>
      <c r="G245" s="1590"/>
      <c r="H245" s="1590"/>
      <c r="I245" s="1590"/>
      <c r="J245" s="1590"/>
      <c r="K245" s="1590"/>
      <c r="L245" s="1590"/>
      <c r="M245" s="1590"/>
      <c r="N245" s="1590"/>
      <c r="O245" s="1590"/>
      <c r="P245" s="1590"/>
      <c r="Q245" s="1590"/>
      <c r="R245" s="1590"/>
      <c r="S245" s="1590"/>
      <c r="T245" s="1590"/>
      <c r="U245" s="1590"/>
      <c r="V245" s="1590"/>
      <c r="W245" s="1590"/>
      <c r="X245" s="1590"/>
      <c r="Y245" s="1590"/>
      <c r="Z245" s="1590"/>
      <c r="AA245" s="1590"/>
      <c r="AB245" s="1590"/>
      <c r="AC245" s="1590"/>
      <c r="AD245" s="1590"/>
      <c r="AE245" s="1590"/>
      <c r="AF245" s="1590"/>
      <c r="AG245" s="1590"/>
      <c r="AH245" s="1592"/>
      <c r="AI245" s="1592"/>
    </row>
    <row r="246" spans="1:35" ht="14.25" customHeight="1">
      <c r="A246" s="1590"/>
      <c r="B246" s="1590"/>
      <c r="C246" s="1590"/>
      <c r="D246" s="1590"/>
      <c r="E246" s="1590"/>
      <c r="F246" s="1590"/>
      <c r="G246" s="1590"/>
      <c r="H246" s="1590"/>
      <c r="I246" s="1590"/>
      <c r="J246" s="1590"/>
      <c r="K246" s="1590"/>
      <c r="L246" s="1590"/>
      <c r="M246" s="1590"/>
      <c r="N246" s="1590"/>
      <c r="O246" s="1590"/>
      <c r="P246" s="1590"/>
      <c r="Q246" s="1590"/>
      <c r="R246" s="1590"/>
      <c r="S246" s="1590"/>
      <c r="T246" s="1590"/>
      <c r="U246" s="1590"/>
      <c r="V246" s="1590"/>
      <c r="W246" s="1590"/>
      <c r="X246" s="1590"/>
      <c r="Y246" s="1590"/>
      <c r="Z246" s="1590"/>
      <c r="AA246" s="1590"/>
      <c r="AB246" s="1590"/>
      <c r="AC246" s="1590"/>
      <c r="AD246" s="1590"/>
      <c r="AE246" s="1590"/>
      <c r="AF246" s="1590"/>
      <c r="AG246" s="1590"/>
      <c r="AH246" s="1592"/>
      <c r="AI246" s="1592"/>
    </row>
    <row r="247" spans="1:35" ht="14.25" customHeight="1">
      <c r="A247" s="1590"/>
      <c r="B247" s="1590"/>
      <c r="C247" s="1590"/>
      <c r="D247" s="1590"/>
      <c r="E247" s="1590"/>
      <c r="F247" s="1590"/>
      <c r="G247" s="1590"/>
      <c r="H247" s="1590"/>
      <c r="I247" s="1590"/>
      <c r="J247" s="1590"/>
      <c r="K247" s="1590"/>
      <c r="L247" s="1590"/>
      <c r="M247" s="1590"/>
      <c r="N247" s="1590"/>
      <c r="O247" s="1590"/>
      <c r="P247" s="1590"/>
      <c r="Q247" s="1590"/>
      <c r="R247" s="1590"/>
      <c r="S247" s="1590"/>
      <c r="T247" s="1590"/>
      <c r="U247" s="1590"/>
      <c r="V247" s="1590"/>
      <c r="W247" s="1590"/>
      <c r="X247" s="1590"/>
      <c r="Y247" s="1590"/>
      <c r="Z247" s="1590"/>
      <c r="AA247" s="1590"/>
      <c r="AB247" s="1590"/>
      <c r="AC247" s="1590"/>
      <c r="AD247" s="1590"/>
      <c r="AE247" s="1590"/>
      <c r="AF247" s="1590"/>
      <c r="AG247" s="1590"/>
      <c r="AH247" s="1592"/>
      <c r="AI247" s="1592"/>
    </row>
    <row r="248" spans="1:35" ht="14.25" customHeight="1">
      <c r="A248" s="1590"/>
      <c r="B248" s="1590"/>
      <c r="C248" s="1590"/>
      <c r="D248" s="1590"/>
      <c r="E248" s="1590"/>
      <c r="F248" s="1590"/>
      <c r="G248" s="1590"/>
      <c r="H248" s="1590"/>
      <c r="I248" s="1590"/>
      <c r="J248" s="1590"/>
      <c r="K248" s="1590"/>
      <c r="L248" s="1590"/>
      <c r="M248" s="1590"/>
      <c r="N248" s="1590"/>
      <c r="O248" s="1590"/>
      <c r="P248" s="1590"/>
      <c r="Q248" s="1590"/>
      <c r="R248" s="1590"/>
      <c r="S248" s="1590"/>
      <c r="T248" s="1590"/>
      <c r="U248" s="1590"/>
      <c r="V248" s="1590"/>
      <c r="W248" s="1590"/>
      <c r="X248" s="1590"/>
      <c r="Y248" s="1590"/>
      <c r="Z248" s="1590"/>
      <c r="AA248" s="1590"/>
      <c r="AB248" s="1590"/>
      <c r="AC248" s="1590"/>
      <c r="AD248" s="1590"/>
      <c r="AE248" s="1590"/>
      <c r="AF248" s="1590"/>
      <c r="AG248" s="1590"/>
      <c r="AH248" s="1592"/>
      <c r="AI248" s="1592"/>
    </row>
    <row r="249" spans="1:35" ht="14.25" customHeight="1">
      <c r="A249" s="1590"/>
      <c r="B249" s="1590"/>
      <c r="C249" s="1590"/>
      <c r="D249" s="1590"/>
      <c r="E249" s="1590"/>
      <c r="F249" s="1590"/>
      <c r="G249" s="1590"/>
      <c r="H249" s="1590"/>
      <c r="I249" s="1590"/>
      <c r="J249" s="1590"/>
      <c r="K249" s="1590"/>
      <c r="L249" s="1590"/>
      <c r="M249" s="1590"/>
      <c r="N249" s="1590"/>
      <c r="O249" s="1590"/>
      <c r="P249" s="1590"/>
      <c r="Q249" s="1590"/>
      <c r="R249" s="1590"/>
      <c r="S249" s="1590"/>
      <c r="T249" s="1590"/>
      <c r="U249" s="1590"/>
      <c r="V249" s="1590"/>
      <c r="W249" s="1590"/>
      <c r="X249" s="1590"/>
      <c r="Y249" s="1590"/>
      <c r="Z249" s="1590"/>
      <c r="AA249" s="1590"/>
      <c r="AB249" s="1590"/>
      <c r="AC249" s="1590"/>
      <c r="AD249" s="1590"/>
      <c r="AE249" s="1590"/>
      <c r="AF249" s="1590"/>
      <c r="AG249" s="1590"/>
      <c r="AH249" s="1592"/>
      <c r="AI249" s="1592"/>
    </row>
    <row r="250" spans="1:35" ht="14.25" customHeight="1">
      <c r="A250" s="1590"/>
      <c r="B250" s="1590"/>
      <c r="C250" s="1590"/>
      <c r="D250" s="1590"/>
      <c r="E250" s="1590"/>
      <c r="F250" s="1590"/>
      <c r="G250" s="1590"/>
      <c r="H250" s="1590"/>
      <c r="I250" s="1590"/>
      <c r="J250" s="1590"/>
      <c r="K250" s="1590"/>
      <c r="L250" s="1590"/>
      <c r="M250" s="1590"/>
      <c r="N250" s="1590"/>
      <c r="O250" s="1590"/>
      <c r="P250" s="1590"/>
      <c r="Q250" s="1590"/>
      <c r="R250" s="1590"/>
      <c r="S250" s="1590"/>
      <c r="T250" s="1590"/>
      <c r="U250" s="1590"/>
      <c r="V250" s="1590"/>
      <c r="W250" s="1590"/>
      <c r="X250" s="1590"/>
      <c r="Y250" s="1590"/>
      <c r="Z250" s="1590"/>
      <c r="AA250" s="1590"/>
      <c r="AB250" s="1590"/>
      <c r="AC250" s="1590"/>
      <c r="AD250" s="1590"/>
      <c r="AE250" s="1590"/>
      <c r="AF250" s="1590"/>
      <c r="AG250" s="1590"/>
      <c r="AH250" s="1592"/>
      <c r="AI250" s="1592"/>
    </row>
    <row r="251" spans="1:35" ht="14.25" customHeight="1">
      <c r="A251" s="1590"/>
      <c r="B251" s="1590"/>
      <c r="C251" s="1590"/>
      <c r="D251" s="1590"/>
      <c r="E251" s="1590"/>
      <c r="F251" s="1590"/>
      <c r="G251" s="1590"/>
      <c r="H251" s="1590"/>
      <c r="I251" s="1590"/>
      <c r="J251" s="1590"/>
      <c r="K251" s="1590"/>
      <c r="L251" s="1590"/>
      <c r="M251" s="1590"/>
      <c r="N251" s="1590"/>
      <c r="O251" s="1590"/>
      <c r="P251" s="1590"/>
      <c r="Q251" s="1590"/>
      <c r="R251" s="1590"/>
      <c r="S251" s="1590"/>
      <c r="T251" s="1590"/>
      <c r="U251" s="1590"/>
      <c r="V251" s="1590"/>
      <c r="W251" s="1590"/>
      <c r="X251" s="1590"/>
      <c r="Y251" s="1590"/>
      <c r="Z251" s="1590"/>
      <c r="AA251" s="1590"/>
      <c r="AB251" s="1590"/>
      <c r="AC251" s="1590"/>
      <c r="AD251" s="1590"/>
      <c r="AE251" s="1590"/>
      <c r="AF251" s="1590"/>
      <c r="AG251" s="1590"/>
      <c r="AH251" s="1592"/>
      <c r="AI251" s="1592"/>
    </row>
    <row r="252" spans="1:35" ht="14.25" customHeight="1">
      <c r="A252" s="1590"/>
      <c r="B252" s="1590"/>
      <c r="C252" s="1590"/>
      <c r="D252" s="1590"/>
      <c r="E252" s="1590"/>
      <c r="F252" s="1590"/>
      <c r="G252" s="1590"/>
      <c r="H252" s="1590"/>
      <c r="I252" s="1590"/>
      <c r="J252" s="1590"/>
      <c r="K252" s="1590"/>
      <c r="L252" s="1590"/>
      <c r="M252" s="1590"/>
      <c r="N252" s="1590"/>
      <c r="O252" s="1590"/>
      <c r="P252" s="1590"/>
      <c r="Q252" s="1590"/>
      <c r="R252" s="1590"/>
      <c r="S252" s="1590"/>
      <c r="T252" s="1590"/>
      <c r="U252" s="1590"/>
      <c r="V252" s="1590"/>
      <c r="W252" s="1590"/>
      <c r="X252" s="1590"/>
      <c r="Y252" s="1590"/>
      <c r="Z252" s="1590"/>
      <c r="AA252" s="1590"/>
      <c r="AB252" s="1590"/>
      <c r="AC252" s="1590"/>
      <c r="AD252" s="1590"/>
      <c r="AE252" s="1590"/>
      <c r="AF252" s="1590"/>
      <c r="AG252" s="1590"/>
      <c r="AH252" s="1592"/>
      <c r="AI252" s="1592"/>
    </row>
    <row r="253" spans="1:35" ht="14.25" customHeight="1">
      <c r="A253" s="1590"/>
      <c r="B253" s="1590"/>
      <c r="C253" s="1590"/>
      <c r="D253" s="1590"/>
      <c r="E253" s="1590"/>
      <c r="F253" s="1590"/>
      <c r="G253" s="1590"/>
      <c r="H253" s="1590"/>
      <c r="I253" s="1590"/>
      <c r="J253" s="1590"/>
      <c r="K253" s="1590"/>
      <c r="L253" s="1590"/>
      <c r="M253" s="1590"/>
      <c r="N253" s="1590"/>
      <c r="O253" s="1590"/>
      <c r="P253" s="1590"/>
      <c r="Q253" s="1590"/>
      <c r="R253" s="1590"/>
      <c r="S253" s="1590"/>
      <c r="T253" s="1590"/>
      <c r="U253" s="1590"/>
      <c r="V253" s="1590"/>
      <c r="W253" s="1590"/>
      <c r="X253" s="1590"/>
      <c r="Y253" s="1590"/>
      <c r="Z253" s="1590"/>
      <c r="AA253" s="1590"/>
      <c r="AB253" s="1590"/>
      <c r="AC253" s="1590"/>
      <c r="AD253" s="1590"/>
      <c r="AE253" s="1590"/>
      <c r="AF253" s="1590"/>
      <c r="AG253" s="1590"/>
      <c r="AH253" s="1592"/>
      <c r="AI253" s="1592"/>
    </row>
    <row r="254" spans="1:35" ht="14.25" customHeight="1">
      <c r="A254" s="1590"/>
      <c r="B254" s="1590"/>
      <c r="C254" s="1590"/>
      <c r="D254" s="1590"/>
      <c r="E254" s="1590"/>
      <c r="F254" s="1590"/>
      <c r="G254" s="1590"/>
      <c r="H254" s="1590"/>
      <c r="I254" s="1590"/>
      <c r="J254" s="1590"/>
      <c r="K254" s="1590"/>
      <c r="L254" s="1590"/>
      <c r="M254" s="1590"/>
      <c r="N254" s="1590"/>
      <c r="O254" s="1590"/>
      <c r="P254" s="1590"/>
      <c r="Q254" s="1590"/>
      <c r="R254" s="1590"/>
      <c r="S254" s="1590"/>
      <c r="T254" s="1590"/>
      <c r="U254" s="1590"/>
      <c r="V254" s="1590"/>
      <c r="W254" s="1590"/>
      <c r="X254" s="1590"/>
      <c r="Y254" s="1590"/>
      <c r="Z254" s="1590"/>
      <c r="AA254" s="1590"/>
      <c r="AB254" s="1590"/>
      <c r="AC254" s="1590"/>
      <c r="AD254" s="1590"/>
      <c r="AE254" s="1590"/>
      <c r="AF254" s="1590"/>
      <c r="AG254" s="1590"/>
      <c r="AH254" s="1592"/>
      <c r="AI254" s="1592"/>
    </row>
    <row r="255" spans="1:35" ht="14.25" customHeight="1">
      <c r="A255" s="1590"/>
      <c r="B255" s="1590"/>
      <c r="C255" s="1590"/>
      <c r="D255" s="1590"/>
      <c r="E255" s="1590"/>
      <c r="F255" s="1590"/>
      <c r="G255" s="1590"/>
      <c r="H255" s="1590"/>
      <c r="I255" s="1590"/>
      <c r="J255" s="1590"/>
      <c r="K255" s="1590"/>
      <c r="L255" s="1590"/>
      <c r="M255" s="1590"/>
      <c r="N255" s="1590"/>
      <c r="O255" s="1590"/>
      <c r="P255" s="1590"/>
      <c r="Q255" s="1590"/>
      <c r="R255" s="1590"/>
      <c r="S255" s="1590"/>
      <c r="T255" s="1590"/>
      <c r="U255" s="1590"/>
      <c r="V255" s="1590"/>
      <c r="W255" s="1590"/>
      <c r="X255" s="1590"/>
      <c r="Y255" s="1590"/>
      <c r="Z255" s="1590"/>
      <c r="AA255" s="1590"/>
      <c r="AB255" s="1590"/>
      <c r="AC255" s="1590"/>
      <c r="AD255" s="1590"/>
      <c r="AE255" s="1590"/>
      <c r="AF255" s="1590"/>
      <c r="AG255" s="1590"/>
      <c r="AH255" s="1592"/>
      <c r="AI255" s="1592"/>
    </row>
    <row r="256" spans="1:35" ht="14.25" customHeight="1">
      <c r="A256" s="1590"/>
      <c r="B256" s="1590"/>
      <c r="C256" s="1590"/>
      <c r="D256" s="1590"/>
      <c r="E256" s="1590"/>
      <c r="F256" s="1590"/>
      <c r="G256" s="1590"/>
      <c r="H256" s="1590"/>
      <c r="I256" s="1590"/>
      <c r="J256" s="1590"/>
      <c r="K256" s="1590"/>
      <c r="L256" s="1590"/>
      <c r="M256" s="1590"/>
      <c r="N256" s="1590"/>
      <c r="O256" s="1590"/>
      <c r="P256" s="1590"/>
      <c r="Q256" s="1590"/>
      <c r="R256" s="1590"/>
      <c r="S256" s="1590"/>
      <c r="T256" s="1590"/>
      <c r="U256" s="1590"/>
      <c r="V256" s="1590"/>
      <c r="W256" s="1590"/>
      <c r="X256" s="1590"/>
      <c r="Y256" s="1590"/>
      <c r="Z256" s="1590"/>
      <c r="AA256" s="1590"/>
      <c r="AB256" s="1590"/>
      <c r="AC256" s="1590"/>
      <c r="AD256" s="1590"/>
      <c r="AE256" s="1590"/>
      <c r="AF256" s="1590"/>
      <c r="AG256" s="1590"/>
      <c r="AH256" s="1592"/>
      <c r="AI256" s="1592"/>
    </row>
    <row r="257" spans="1:35" ht="14.25" customHeight="1">
      <c r="A257" s="1590"/>
      <c r="B257" s="1590"/>
      <c r="C257" s="1590"/>
      <c r="D257" s="1590"/>
      <c r="E257" s="1590"/>
      <c r="F257" s="1590"/>
      <c r="G257" s="1590"/>
      <c r="H257" s="1590"/>
      <c r="I257" s="1590"/>
      <c r="J257" s="1590"/>
      <c r="K257" s="1590"/>
      <c r="L257" s="1590"/>
      <c r="M257" s="1590"/>
      <c r="N257" s="1590"/>
      <c r="O257" s="1590"/>
      <c r="P257" s="1590"/>
      <c r="Q257" s="1590"/>
      <c r="R257" s="1590"/>
      <c r="S257" s="1590"/>
      <c r="T257" s="1590"/>
      <c r="U257" s="1590"/>
      <c r="V257" s="1590"/>
      <c r="W257" s="1590"/>
      <c r="X257" s="1590"/>
      <c r="Y257" s="1590"/>
      <c r="Z257" s="1590"/>
      <c r="AA257" s="1590"/>
      <c r="AB257" s="1590"/>
      <c r="AC257" s="1590"/>
      <c r="AD257" s="1590"/>
      <c r="AE257" s="1590"/>
      <c r="AF257" s="1590"/>
      <c r="AG257" s="1590"/>
      <c r="AH257" s="1592"/>
      <c r="AI257" s="1592"/>
    </row>
    <row r="258" spans="1:35" ht="14.25" customHeight="1">
      <c r="A258" s="1590"/>
      <c r="B258" s="1590"/>
      <c r="C258" s="1590"/>
      <c r="D258" s="1590"/>
      <c r="E258" s="1590"/>
      <c r="F258" s="1590"/>
      <c r="G258" s="1590"/>
      <c r="H258" s="1590"/>
      <c r="I258" s="1590"/>
      <c r="J258" s="1590"/>
      <c r="K258" s="1590"/>
      <c r="L258" s="1590"/>
      <c r="M258" s="1590"/>
      <c r="N258" s="1590"/>
      <c r="O258" s="1590"/>
      <c r="P258" s="1590"/>
      <c r="Q258" s="1590"/>
      <c r="R258" s="1590"/>
      <c r="S258" s="1590"/>
      <c r="T258" s="1590"/>
      <c r="U258" s="1590"/>
      <c r="V258" s="1590"/>
      <c r="W258" s="1590"/>
      <c r="X258" s="1590"/>
      <c r="Y258" s="1590"/>
      <c r="Z258" s="1590"/>
      <c r="AA258" s="1590"/>
      <c r="AB258" s="1590"/>
      <c r="AC258" s="1590"/>
      <c r="AD258" s="1590"/>
      <c r="AE258" s="1590"/>
      <c r="AF258" s="1590"/>
      <c r="AG258" s="1590"/>
      <c r="AH258" s="1592"/>
      <c r="AI258" s="1592"/>
    </row>
    <row r="259" spans="1:35" ht="14.25" customHeight="1">
      <c r="A259" s="1590"/>
      <c r="B259" s="1590"/>
      <c r="C259" s="1590"/>
      <c r="D259" s="1590"/>
      <c r="E259" s="1590"/>
      <c r="F259" s="1590"/>
      <c r="G259" s="1590"/>
      <c r="H259" s="1590"/>
      <c r="I259" s="1590"/>
      <c r="J259" s="1590"/>
      <c r="K259" s="1590"/>
      <c r="L259" s="1590"/>
      <c r="M259" s="1590"/>
      <c r="N259" s="1590"/>
      <c r="O259" s="1590"/>
      <c r="P259" s="1590"/>
      <c r="Q259" s="1590"/>
      <c r="R259" s="1590"/>
      <c r="S259" s="1590"/>
      <c r="T259" s="1590"/>
      <c r="U259" s="1590"/>
      <c r="V259" s="1590"/>
      <c r="W259" s="1590"/>
      <c r="X259" s="1590"/>
      <c r="Y259" s="1590"/>
      <c r="Z259" s="1590"/>
      <c r="AA259" s="1590"/>
      <c r="AB259" s="1590"/>
      <c r="AC259" s="1590"/>
      <c r="AD259" s="1590"/>
      <c r="AE259" s="1590"/>
      <c r="AF259" s="1590"/>
      <c r="AG259" s="1590"/>
      <c r="AH259" s="1592"/>
      <c r="AI259" s="1592"/>
    </row>
    <row r="260" spans="1:35" ht="14.25" customHeight="1">
      <c r="A260" s="1590"/>
      <c r="B260" s="1590"/>
      <c r="C260" s="1590"/>
      <c r="D260" s="1590"/>
      <c r="E260" s="1590"/>
      <c r="F260" s="1590"/>
      <c r="G260" s="1590"/>
      <c r="H260" s="1590"/>
      <c r="I260" s="1590"/>
      <c r="J260" s="1590"/>
      <c r="K260" s="1590"/>
      <c r="L260" s="1590"/>
      <c r="M260" s="1590"/>
      <c r="N260" s="1590"/>
      <c r="O260" s="1590"/>
      <c r="P260" s="1590"/>
      <c r="Q260" s="1590"/>
      <c r="R260" s="1590"/>
      <c r="S260" s="1590"/>
      <c r="T260" s="1590"/>
      <c r="U260" s="1590"/>
      <c r="V260" s="1590"/>
      <c r="W260" s="1590"/>
      <c r="X260" s="1590"/>
      <c r="Y260" s="1590"/>
      <c r="Z260" s="1590"/>
      <c r="AA260" s="1590"/>
      <c r="AB260" s="1590"/>
      <c r="AC260" s="1590"/>
      <c r="AD260" s="1590"/>
      <c r="AE260" s="1590"/>
      <c r="AF260" s="1590"/>
      <c r="AG260" s="1590"/>
      <c r="AH260" s="1592"/>
      <c r="AI260" s="1592"/>
    </row>
    <row r="261" spans="1:35" ht="14.25" customHeight="1">
      <c r="A261" s="1590"/>
      <c r="B261" s="1590"/>
      <c r="C261" s="1590"/>
      <c r="D261" s="1590"/>
      <c r="E261" s="1590"/>
      <c r="F261" s="1590"/>
      <c r="G261" s="1590"/>
      <c r="H261" s="1590"/>
      <c r="I261" s="1590"/>
      <c r="J261" s="1590"/>
      <c r="K261" s="1590"/>
      <c r="L261" s="1590"/>
      <c r="M261" s="1590"/>
      <c r="N261" s="1590"/>
      <c r="O261" s="1590"/>
      <c r="P261" s="1590"/>
      <c r="Q261" s="1590"/>
      <c r="R261" s="1590"/>
      <c r="S261" s="1590"/>
      <c r="T261" s="1590"/>
      <c r="U261" s="1590"/>
      <c r="V261" s="1590"/>
      <c r="W261" s="1590"/>
      <c r="X261" s="1590"/>
      <c r="Y261" s="1590"/>
      <c r="Z261" s="1590"/>
      <c r="AA261" s="1590"/>
      <c r="AB261" s="1590"/>
      <c r="AC261" s="1590"/>
      <c r="AD261" s="1590"/>
      <c r="AE261" s="1590"/>
      <c r="AF261" s="1590"/>
      <c r="AG261" s="1590"/>
      <c r="AH261" s="1592"/>
      <c r="AI261" s="1592"/>
    </row>
    <row r="262" spans="1:35" ht="14.25" customHeight="1">
      <c r="A262" s="1590"/>
      <c r="B262" s="1590"/>
      <c r="C262" s="1590"/>
      <c r="D262" s="1590"/>
      <c r="E262" s="1590"/>
      <c r="F262" s="1590"/>
      <c r="G262" s="1590"/>
      <c r="H262" s="1590"/>
      <c r="I262" s="1590"/>
      <c r="J262" s="1590"/>
      <c r="K262" s="1590"/>
      <c r="L262" s="1590"/>
      <c r="M262" s="1590"/>
      <c r="N262" s="1590"/>
      <c r="O262" s="1590"/>
      <c r="P262" s="1590"/>
      <c r="Q262" s="1590"/>
      <c r="R262" s="1590"/>
      <c r="S262" s="1590"/>
      <c r="T262" s="1590"/>
      <c r="U262" s="1590"/>
      <c r="V262" s="1590"/>
      <c r="W262" s="1590"/>
      <c r="X262" s="1590"/>
      <c r="Y262" s="1590"/>
      <c r="Z262" s="1590"/>
      <c r="AA262" s="1590"/>
      <c r="AB262" s="1590"/>
      <c r="AC262" s="1590"/>
      <c r="AD262" s="1590"/>
      <c r="AE262" s="1590"/>
      <c r="AF262" s="1590"/>
      <c r="AG262" s="1590"/>
      <c r="AH262" s="1592"/>
      <c r="AI262" s="1592"/>
    </row>
    <row r="263" spans="1:35" ht="14.25" customHeight="1">
      <c r="A263" s="1590"/>
      <c r="B263" s="1590"/>
      <c r="C263" s="1590"/>
      <c r="D263" s="1590"/>
      <c r="E263" s="1590"/>
      <c r="F263" s="1590"/>
      <c r="G263" s="1590"/>
      <c r="H263" s="1590"/>
      <c r="I263" s="1590"/>
      <c r="J263" s="1590"/>
      <c r="K263" s="1590"/>
      <c r="L263" s="1590"/>
      <c r="M263" s="1590"/>
      <c r="N263" s="1590"/>
      <c r="O263" s="1590"/>
      <c r="P263" s="1590"/>
      <c r="Q263" s="1590"/>
      <c r="R263" s="1590"/>
      <c r="S263" s="1590"/>
      <c r="T263" s="1590"/>
      <c r="U263" s="1590"/>
      <c r="V263" s="1590"/>
      <c r="W263" s="1590"/>
      <c r="X263" s="1590"/>
      <c r="Y263" s="1590"/>
      <c r="Z263" s="1590"/>
      <c r="AA263" s="1590"/>
      <c r="AB263" s="1590"/>
      <c r="AC263" s="1590"/>
      <c r="AD263" s="1590"/>
      <c r="AE263" s="1590"/>
      <c r="AF263" s="1590"/>
      <c r="AG263" s="1590"/>
      <c r="AH263" s="1592"/>
      <c r="AI263" s="1592"/>
    </row>
    <row r="264" spans="1:35" ht="14.25" customHeight="1">
      <c r="A264" s="1590"/>
      <c r="B264" s="1590"/>
      <c r="C264" s="1590"/>
      <c r="D264" s="1590"/>
      <c r="E264" s="1590"/>
      <c r="F264" s="1590"/>
      <c r="G264" s="1590"/>
      <c r="H264" s="1590"/>
      <c r="I264" s="1590"/>
      <c r="J264" s="1590"/>
      <c r="K264" s="1590"/>
      <c r="L264" s="1590"/>
      <c r="M264" s="1590"/>
      <c r="N264" s="1590"/>
      <c r="O264" s="1590"/>
      <c r="P264" s="1590"/>
      <c r="Q264" s="1590"/>
      <c r="R264" s="1590"/>
      <c r="S264" s="1590"/>
      <c r="T264" s="1590"/>
      <c r="U264" s="1590"/>
      <c r="V264" s="1590"/>
      <c r="W264" s="1590"/>
      <c r="X264" s="1590"/>
      <c r="Y264" s="1590"/>
      <c r="Z264" s="1590"/>
      <c r="AA264" s="1590"/>
      <c r="AB264" s="1590"/>
      <c r="AC264" s="1590"/>
      <c r="AD264" s="1590"/>
      <c r="AE264" s="1590"/>
      <c r="AF264" s="1590"/>
      <c r="AG264" s="1590"/>
      <c r="AH264" s="1592"/>
      <c r="AI264" s="1592"/>
    </row>
    <row r="265" spans="1:35" ht="14.25" customHeight="1">
      <c r="A265" s="1590"/>
      <c r="B265" s="1590"/>
      <c r="C265" s="1590"/>
      <c r="D265" s="1590"/>
      <c r="E265" s="1590"/>
      <c r="F265" s="1590"/>
      <c r="G265" s="1590"/>
      <c r="H265" s="1590"/>
      <c r="I265" s="1590"/>
      <c r="J265" s="1590"/>
      <c r="K265" s="1590"/>
      <c r="L265" s="1590"/>
      <c r="M265" s="1590"/>
      <c r="N265" s="1590"/>
      <c r="O265" s="1590"/>
      <c r="P265" s="1590"/>
      <c r="Q265" s="1590"/>
      <c r="R265" s="1590"/>
      <c r="S265" s="1590"/>
      <c r="T265" s="1590"/>
      <c r="U265" s="1590"/>
      <c r="V265" s="1590"/>
      <c r="W265" s="1590"/>
      <c r="X265" s="1590"/>
      <c r="Y265" s="1590"/>
      <c r="Z265" s="1590"/>
      <c r="AA265" s="1590"/>
      <c r="AB265" s="1590"/>
      <c r="AC265" s="1590"/>
      <c r="AD265" s="1590"/>
      <c r="AE265" s="1590"/>
      <c r="AF265" s="1590"/>
      <c r="AG265" s="1590"/>
      <c r="AH265" s="1592"/>
      <c r="AI265" s="1592"/>
    </row>
    <row r="266" spans="1:35" ht="14.25" customHeight="1">
      <c r="A266" s="1590"/>
      <c r="B266" s="1590"/>
      <c r="C266" s="1590"/>
      <c r="D266" s="1590"/>
      <c r="E266" s="1590"/>
      <c r="F266" s="1590"/>
      <c r="G266" s="1590"/>
      <c r="H266" s="1590"/>
      <c r="I266" s="1590"/>
      <c r="J266" s="1590"/>
      <c r="K266" s="1590"/>
      <c r="L266" s="1590"/>
      <c r="M266" s="1590"/>
      <c r="N266" s="1590"/>
      <c r="O266" s="1590"/>
      <c r="P266" s="1590"/>
      <c r="Q266" s="1590"/>
      <c r="R266" s="1590"/>
      <c r="S266" s="1590"/>
      <c r="T266" s="1590"/>
      <c r="U266" s="1590"/>
      <c r="V266" s="1590"/>
      <c r="W266" s="1590"/>
      <c r="X266" s="1590"/>
      <c r="Y266" s="1590"/>
      <c r="Z266" s="1590"/>
      <c r="AA266" s="1590"/>
      <c r="AB266" s="1590"/>
      <c r="AC266" s="1590"/>
      <c r="AD266" s="1590"/>
      <c r="AE266" s="1590"/>
      <c r="AF266" s="1590"/>
      <c r="AG266" s="1590"/>
      <c r="AH266" s="1592"/>
      <c r="AI266" s="1592"/>
    </row>
    <row r="267" spans="1:35" ht="14.25" customHeight="1">
      <c r="A267" s="1590"/>
      <c r="B267" s="1590"/>
      <c r="C267" s="1590"/>
      <c r="D267" s="1590"/>
      <c r="E267" s="1590"/>
      <c r="F267" s="1590"/>
      <c r="G267" s="1590"/>
      <c r="H267" s="1590"/>
      <c r="I267" s="1590"/>
      <c r="J267" s="1590"/>
      <c r="K267" s="1590"/>
      <c r="L267" s="1590"/>
      <c r="M267" s="1590"/>
      <c r="N267" s="1590"/>
      <c r="O267" s="1590"/>
      <c r="P267" s="1590"/>
      <c r="Q267" s="1590"/>
      <c r="R267" s="1590"/>
      <c r="S267" s="1590"/>
      <c r="T267" s="1590"/>
      <c r="U267" s="1590"/>
      <c r="V267" s="1590"/>
      <c r="W267" s="1590"/>
      <c r="X267" s="1590"/>
      <c r="Y267" s="1590"/>
      <c r="Z267" s="1590"/>
      <c r="AA267" s="1590"/>
      <c r="AB267" s="1590"/>
      <c r="AC267" s="1590"/>
      <c r="AD267" s="1590"/>
      <c r="AE267" s="1590"/>
      <c r="AF267" s="1590"/>
      <c r="AG267" s="1590"/>
      <c r="AH267" s="1592"/>
      <c r="AI267" s="1592"/>
    </row>
    <row r="268" spans="1:35" ht="14.25" customHeight="1">
      <c r="A268" s="1590"/>
      <c r="B268" s="1590"/>
      <c r="C268" s="1590"/>
      <c r="D268" s="1590"/>
      <c r="E268" s="1590"/>
      <c r="F268" s="1590"/>
      <c r="G268" s="1590"/>
      <c r="H268" s="1590"/>
      <c r="I268" s="1590"/>
      <c r="J268" s="1590"/>
      <c r="K268" s="1590"/>
      <c r="L268" s="1590"/>
      <c r="M268" s="1590"/>
      <c r="N268" s="1590"/>
      <c r="O268" s="1590"/>
      <c r="P268" s="1590"/>
      <c r="Q268" s="1590"/>
      <c r="R268" s="1590"/>
      <c r="S268" s="1590"/>
      <c r="T268" s="1590"/>
      <c r="U268" s="1590"/>
      <c r="V268" s="1590"/>
      <c r="W268" s="1590"/>
      <c r="X268" s="1590"/>
      <c r="Y268" s="1590"/>
      <c r="Z268" s="1590"/>
      <c r="AA268" s="1590"/>
      <c r="AB268" s="1590"/>
      <c r="AC268" s="1590"/>
      <c r="AD268" s="1590"/>
      <c r="AE268" s="1590"/>
      <c r="AF268" s="1590"/>
      <c r="AG268" s="1590"/>
      <c r="AH268" s="1592"/>
      <c r="AI268" s="1592"/>
    </row>
    <row r="269" spans="1:35" ht="14.25" customHeight="1">
      <c r="A269" s="1590"/>
      <c r="B269" s="1590"/>
      <c r="C269" s="1590"/>
      <c r="D269" s="1590"/>
      <c r="E269" s="1590"/>
      <c r="F269" s="1590"/>
      <c r="G269" s="1590"/>
      <c r="H269" s="1590"/>
      <c r="I269" s="1590"/>
      <c r="J269" s="1590"/>
      <c r="K269" s="1590"/>
      <c r="L269" s="1590"/>
      <c r="M269" s="1590"/>
      <c r="N269" s="1590"/>
      <c r="O269" s="1590"/>
      <c r="P269" s="1590"/>
      <c r="Q269" s="1590"/>
      <c r="R269" s="1590"/>
      <c r="S269" s="1590"/>
      <c r="T269" s="1590"/>
      <c r="U269" s="1590"/>
      <c r="V269" s="1590"/>
      <c r="W269" s="1590"/>
      <c r="X269" s="1590"/>
      <c r="Y269" s="1590"/>
      <c r="Z269" s="1590"/>
      <c r="AA269" s="1590"/>
      <c r="AB269" s="1590"/>
      <c r="AC269" s="1590"/>
      <c r="AD269" s="1590"/>
      <c r="AE269" s="1590"/>
      <c r="AF269" s="1590"/>
      <c r="AG269" s="1590"/>
      <c r="AH269" s="1592"/>
      <c r="AI269" s="1592"/>
    </row>
    <row r="270" spans="1:35" ht="14.25" customHeight="1">
      <c r="A270" s="1590"/>
      <c r="B270" s="1590"/>
      <c r="C270" s="1590"/>
      <c r="D270" s="1590"/>
      <c r="E270" s="1590"/>
      <c r="F270" s="1590"/>
      <c r="G270" s="1590"/>
      <c r="H270" s="1590"/>
      <c r="I270" s="1590"/>
      <c r="J270" s="1590"/>
      <c r="K270" s="1590"/>
      <c r="L270" s="1590"/>
      <c r="M270" s="1590"/>
      <c r="N270" s="1590"/>
      <c r="O270" s="1590"/>
      <c r="P270" s="1590"/>
      <c r="Q270" s="1590"/>
      <c r="R270" s="1590"/>
      <c r="S270" s="1590"/>
      <c r="T270" s="1590"/>
      <c r="U270" s="1590"/>
      <c r="V270" s="1590"/>
      <c r="W270" s="1590"/>
      <c r="X270" s="1590"/>
      <c r="Y270" s="1590"/>
      <c r="Z270" s="1590"/>
      <c r="AA270" s="1590"/>
      <c r="AB270" s="1590"/>
      <c r="AC270" s="1590"/>
      <c r="AD270" s="1590"/>
      <c r="AE270" s="1590"/>
      <c r="AF270" s="1590"/>
      <c r="AG270" s="1590"/>
      <c r="AH270" s="1592"/>
      <c r="AI270" s="1592"/>
    </row>
    <row r="271" spans="1:35" ht="14.25" customHeight="1">
      <c r="A271" s="1590"/>
      <c r="B271" s="1590"/>
      <c r="C271" s="1590"/>
      <c r="D271" s="1590"/>
      <c r="E271" s="1590"/>
      <c r="F271" s="1590"/>
      <c r="G271" s="1590"/>
      <c r="H271" s="1590"/>
      <c r="I271" s="1590"/>
      <c r="J271" s="1590"/>
      <c r="K271" s="1590"/>
      <c r="L271" s="1590"/>
      <c r="M271" s="1590"/>
      <c r="N271" s="1590"/>
      <c r="O271" s="1590"/>
      <c r="P271" s="1590"/>
      <c r="Q271" s="1590"/>
      <c r="R271" s="1590"/>
      <c r="S271" s="1590"/>
      <c r="T271" s="1590"/>
      <c r="U271" s="1590"/>
      <c r="V271" s="1590"/>
      <c r="W271" s="1590"/>
      <c r="X271" s="1590"/>
      <c r="Y271" s="1590"/>
      <c r="Z271" s="1590"/>
      <c r="AA271" s="1590"/>
      <c r="AB271" s="1590"/>
      <c r="AC271" s="1590"/>
      <c r="AD271" s="1590"/>
      <c r="AE271" s="1590"/>
      <c r="AF271" s="1590"/>
      <c r="AG271" s="1590"/>
      <c r="AH271" s="1592"/>
      <c r="AI271" s="1592"/>
    </row>
    <row r="272" spans="1:35" ht="14.25" customHeight="1">
      <c r="A272" s="1590"/>
      <c r="B272" s="1590"/>
      <c r="C272" s="1590"/>
      <c r="D272" s="1590"/>
      <c r="E272" s="1590"/>
      <c r="F272" s="1590"/>
      <c r="G272" s="1590"/>
      <c r="H272" s="1590"/>
      <c r="I272" s="1590"/>
      <c r="J272" s="1590"/>
      <c r="K272" s="1590"/>
      <c r="L272" s="1590"/>
      <c r="M272" s="1590"/>
      <c r="N272" s="1590"/>
      <c r="O272" s="1590"/>
      <c r="P272" s="1590"/>
      <c r="Q272" s="1590"/>
      <c r="R272" s="1590"/>
      <c r="S272" s="1590"/>
      <c r="T272" s="1590"/>
      <c r="U272" s="1590"/>
      <c r="V272" s="1590"/>
      <c r="W272" s="1590"/>
      <c r="X272" s="1590"/>
      <c r="Y272" s="1590"/>
      <c r="Z272" s="1590"/>
      <c r="AA272" s="1590"/>
      <c r="AB272" s="1590"/>
      <c r="AC272" s="1590"/>
      <c r="AD272" s="1590"/>
      <c r="AE272" s="1590"/>
      <c r="AF272" s="1590"/>
      <c r="AG272" s="1590"/>
      <c r="AH272" s="1592"/>
      <c r="AI272" s="1592"/>
    </row>
    <row r="273" spans="1:35" ht="14.25" customHeight="1">
      <c r="A273" s="1590"/>
      <c r="B273" s="1590"/>
      <c r="C273" s="1590"/>
      <c r="D273" s="1590"/>
      <c r="E273" s="1590"/>
      <c r="F273" s="1590"/>
      <c r="G273" s="1590"/>
      <c r="H273" s="1590"/>
      <c r="I273" s="1590"/>
      <c r="J273" s="1590"/>
      <c r="K273" s="1590"/>
      <c r="L273" s="1590"/>
      <c r="M273" s="1590"/>
      <c r="N273" s="1590"/>
      <c r="O273" s="1590"/>
      <c r="P273" s="1590"/>
      <c r="Q273" s="1590"/>
      <c r="R273" s="1590"/>
      <c r="S273" s="1590"/>
      <c r="T273" s="1590"/>
      <c r="U273" s="1590"/>
      <c r="V273" s="1590"/>
      <c r="W273" s="1590"/>
      <c r="X273" s="1590"/>
      <c r="Y273" s="1590"/>
      <c r="Z273" s="1590"/>
      <c r="AA273" s="1590"/>
      <c r="AB273" s="1590"/>
      <c r="AC273" s="1590"/>
      <c r="AD273" s="1590"/>
      <c r="AE273" s="1590"/>
      <c r="AF273" s="1590"/>
      <c r="AG273" s="1590"/>
      <c r="AH273" s="1592"/>
      <c r="AI273" s="1592"/>
    </row>
    <row r="274" spans="1:35" ht="14.25" customHeight="1">
      <c r="A274" s="1590"/>
      <c r="B274" s="1590"/>
      <c r="C274" s="1590"/>
      <c r="D274" s="1590"/>
      <c r="E274" s="1590"/>
      <c r="F274" s="1590"/>
      <c r="G274" s="1590"/>
      <c r="H274" s="1590"/>
      <c r="I274" s="1590"/>
      <c r="J274" s="1590"/>
      <c r="K274" s="1590"/>
      <c r="L274" s="1590"/>
      <c r="M274" s="1590"/>
      <c r="N274" s="1590"/>
      <c r="O274" s="1590"/>
      <c r="P274" s="1590"/>
      <c r="Q274" s="1590"/>
      <c r="R274" s="1590"/>
      <c r="S274" s="1590"/>
      <c r="T274" s="1590"/>
      <c r="U274" s="1590"/>
      <c r="V274" s="1590"/>
      <c r="W274" s="1590"/>
      <c r="X274" s="1590"/>
      <c r="Y274" s="1590"/>
      <c r="Z274" s="1590"/>
      <c r="AA274" s="1590"/>
      <c r="AB274" s="1590"/>
      <c r="AC274" s="1590"/>
      <c r="AD274" s="1590"/>
      <c r="AE274" s="1590"/>
      <c r="AF274" s="1590"/>
      <c r="AG274" s="1590"/>
      <c r="AH274" s="1592"/>
      <c r="AI274" s="1592"/>
    </row>
    <row r="275" spans="1:35" ht="14.25" customHeight="1">
      <c r="A275" s="1590"/>
      <c r="B275" s="1590"/>
      <c r="C275" s="1590"/>
      <c r="D275" s="1590"/>
      <c r="E275" s="1590"/>
      <c r="F275" s="1590"/>
      <c r="G275" s="1590"/>
      <c r="H275" s="1590"/>
      <c r="I275" s="1590"/>
      <c r="J275" s="1590"/>
      <c r="K275" s="1590"/>
      <c r="L275" s="1590"/>
      <c r="M275" s="1590"/>
      <c r="N275" s="1590"/>
      <c r="O275" s="1590"/>
      <c r="P275" s="1590"/>
      <c r="Q275" s="1590"/>
      <c r="R275" s="1590"/>
      <c r="S275" s="1590"/>
      <c r="T275" s="1590"/>
      <c r="U275" s="1590"/>
      <c r="V275" s="1590"/>
      <c r="W275" s="1590"/>
      <c r="X275" s="1590"/>
      <c r="Y275" s="1590"/>
      <c r="Z275" s="1590"/>
      <c r="AA275" s="1590"/>
      <c r="AB275" s="1590"/>
      <c r="AC275" s="1590"/>
      <c r="AD275" s="1590"/>
      <c r="AE275" s="1590"/>
      <c r="AF275" s="1590"/>
      <c r="AG275" s="1590"/>
      <c r="AH275" s="1592"/>
      <c r="AI275" s="1592"/>
    </row>
    <row r="276" spans="1:35" ht="14.25" customHeight="1">
      <c r="A276" s="1590"/>
      <c r="B276" s="1590"/>
      <c r="C276" s="1590"/>
      <c r="D276" s="1590"/>
      <c r="E276" s="1590"/>
      <c r="F276" s="1590"/>
      <c r="G276" s="1590"/>
      <c r="H276" s="1590"/>
      <c r="I276" s="1590"/>
      <c r="J276" s="1590"/>
      <c r="K276" s="1590"/>
      <c r="L276" s="1590"/>
      <c r="M276" s="1590"/>
      <c r="N276" s="1590"/>
      <c r="O276" s="1590"/>
      <c r="P276" s="1590"/>
      <c r="Q276" s="1590"/>
      <c r="R276" s="1590"/>
      <c r="S276" s="1590"/>
      <c r="T276" s="1590"/>
      <c r="U276" s="1590"/>
      <c r="V276" s="1590"/>
      <c r="W276" s="1590"/>
      <c r="X276" s="1590"/>
      <c r="Y276" s="1590"/>
      <c r="Z276" s="1590"/>
      <c r="AA276" s="1590"/>
      <c r="AB276" s="1590"/>
      <c r="AC276" s="1590"/>
      <c r="AD276" s="1590"/>
      <c r="AE276" s="1590"/>
      <c r="AF276" s="1590"/>
      <c r="AG276" s="1590"/>
      <c r="AH276" s="1592"/>
      <c r="AI276" s="1592"/>
    </row>
    <row r="277" spans="1:35" ht="14.25" customHeight="1">
      <c r="A277" s="1590"/>
      <c r="B277" s="1590"/>
      <c r="C277" s="1590"/>
      <c r="D277" s="1590"/>
      <c r="E277" s="1590"/>
      <c r="F277" s="1590"/>
      <c r="G277" s="1590"/>
      <c r="H277" s="1590"/>
      <c r="I277" s="1590"/>
      <c r="J277" s="1590"/>
      <c r="K277" s="1590"/>
      <c r="L277" s="1590"/>
      <c r="M277" s="1590"/>
      <c r="N277" s="1590"/>
      <c r="O277" s="1590"/>
      <c r="P277" s="1590"/>
      <c r="Q277" s="1590"/>
      <c r="R277" s="1590"/>
      <c r="S277" s="1590"/>
      <c r="T277" s="1590"/>
      <c r="U277" s="1590"/>
      <c r="V277" s="1590"/>
      <c r="W277" s="1590"/>
      <c r="X277" s="1590"/>
      <c r="Y277" s="1590"/>
      <c r="Z277" s="1590"/>
      <c r="AA277" s="1590"/>
      <c r="AB277" s="1590"/>
      <c r="AC277" s="1590"/>
      <c r="AD277" s="1590"/>
      <c r="AE277" s="1590"/>
      <c r="AF277" s="1590"/>
      <c r="AG277" s="1590"/>
      <c r="AH277" s="1592"/>
      <c r="AI277" s="1592"/>
    </row>
    <row r="278" spans="1:35" ht="14.25" customHeight="1">
      <c r="A278" s="1590"/>
      <c r="B278" s="1590"/>
      <c r="C278" s="1590"/>
      <c r="D278" s="1590"/>
      <c r="E278" s="1590"/>
      <c r="F278" s="1590"/>
      <c r="G278" s="1590"/>
      <c r="H278" s="1590"/>
      <c r="I278" s="1590"/>
      <c r="J278" s="1590"/>
      <c r="K278" s="1590"/>
      <c r="L278" s="1590"/>
      <c r="M278" s="1590"/>
      <c r="N278" s="1590"/>
      <c r="O278" s="1590"/>
      <c r="P278" s="1590"/>
      <c r="Q278" s="1590"/>
      <c r="R278" s="1590"/>
      <c r="S278" s="1590"/>
      <c r="T278" s="1590"/>
      <c r="U278" s="1590"/>
      <c r="V278" s="1590"/>
      <c r="W278" s="1590"/>
      <c r="X278" s="1590"/>
      <c r="Y278" s="1590"/>
      <c r="Z278" s="1590"/>
      <c r="AA278" s="1590"/>
      <c r="AB278" s="1590"/>
      <c r="AC278" s="1590"/>
      <c r="AD278" s="1590"/>
      <c r="AE278" s="1590"/>
      <c r="AF278" s="1590"/>
      <c r="AG278" s="1590"/>
      <c r="AH278" s="1592"/>
      <c r="AI278" s="1592"/>
    </row>
    <row r="279" spans="1:35" ht="14.25" customHeight="1">
      <c r="A279" s="1590"/>
      <c r="B279" s="1590"/>
      <c r="C279" s="1590"/>
      <c r="D279" s="1590"/>
      <c r="E279" s="1590"/>
      <c r="F279" s="1590"/>
      <c r="G279" s="1590"/>
      <c r="H279" s="1590"/>
      <c r="I279" s="1590"/>
      <c r="J279" s="1590"/>
      <c r="K279" s="1590"/>
      <c r="L279" s="1590"/>
      <c r="M279" s="1590"/>
      <c r="N279" s="1590"/>
      <c r="O279" s="1590"/>
      <c r="P279" s="1590"/>
      <c r="Q279" s="1590"/>
      <c r="R279" s="1590"/>
      <c r="S279" s="1590"/>
      <c r="T279" s="1590"/>
      <c r="U279" s="1590"/>
      <c r="V279" s="1590"/>
      <c r="W279" s="1590"/>
      <c r="X279" s="1590"/>
      <c r="Y279" s="1590"/>
      <c r="Z279" s="1590"/>
      <c r="AA279" s="1590"/>
      <c r="AB279" s="1590"/>
      <c r="AC279" s="1590"/>
      <c r="AD279" s="1590"/>
      <c r="AE279" s="1590"/>
      <c r="AF279" s="1590"/>
      <c r="AG279" s="1590"/>
      <c r="AH279" s="1592"/>
      <c r="AI279" s="1592"/>
    </row>
    <row r="280" spans="1:35" ht="14.25" customHeight="1">
      <c r="A280" s="1590"/>
      <c r="B280" s="1590"/>
      <c r="C280" s="1590"/>
      <c r="D280" s="1590"/>
      <c r="E280" s="1590"/>
      <c r="F280" s="1590"/>
      <c r="G280" s="1590"/>
      <c r="H280" s="1590"/>
      <c r="I280" s="1590"/>
      <c r="J280" s="1590"/>
      <c r="K280" s="1590"/>
      <c r="L280" s="1590"/>
      <c r="M280" s="1590"/>
      <c r="N280" s="1590"/>
      <c r="O280" s="1590"/>
      <c r="P280" s="1590"/>
      <c r="Q280" s="1590"/>
      <c r="R280" s="1590"/>
      <c r="S280" s="1590"/>
      <c r="T280" s="1590"/>
      <c r="U280" s="1590"/>
      <c r="V280" s="1590"/>
      <c r="W280" s="1590"/>
      <c r="X280" s="1590"/>
      <c r="Y280" s="1590"/>
      <c r="Z280" s="1590"/>
      <c r="AA280" s="1590"/>
      <c r="AB280" s="1590"/>
      <c r="AC280" s="1590"/>
      <c r="AD280" s="1590"/>
      <c r="AE280" s="1590"/>
      <c r="AF280" s="1590"/>
      <c r="AG280" s="1590"/>
      <c r="AH280" s="1592"/>
      <c r="AI280" s="1592"/>
    </row>
    <row r="281" spans="1:35" ht="14.25" customHeight="1">
      <c r="A281" s="1590"/>
      <c r="B281" s="1590"/>
      <c r="C281" s="1590"/>
      <c r="D281" s="1590"/>
      <c r="E281" s="1590"/>
      <c r="F281" s="1590"/>
      <c r="G281" s="1590"/>
      <c r="H281" s="1590"/>
      <c r="I281" s="1590"/>
      <c r="J281" s="1590"/>
      <c r="K281" s="1590"/>
      <c r="L281" s="1590"/>
      <c r="M281" s="1590"/>
      <c r="N281" s="1590"/>
      <c r="O281" s="1590"/>
      <c r="P281" s="1590"/>
      <c r="Q281" s="1590"/>
      <c r="R281" s="1590"/>
      <c r="S281" s="1590"/>
      <c r="T281" s="1590"/>
      <c r="U281" s="1590"/>
      <c r="V281" s="1590"/>
      <c r="W281" s="1590"/>
      <c r="X281" s="1590"/>
      <c r="Y281" s="1590"/>
      <c r="Z281" s="1590"/>
      <c r="AA281" s="1590"/>
      <c r="AB281" s="1590"/>
      <c r="AC281" s="1590"/>
      <c r="AD281" s="1590"/>
      <c r="AE281" s="1590"/>
      <c r="AF281" s="1590"/>
      <c r="AG281" s="1590"/>
      <c r="AH281" s="1592"/>
      <c r="AI281" s="1592"/>
    </row>
    <row r="282" spans="1:35" ht="14.25" customHeight="1">
      <c r="A282" s="1590"/>
      <c r="B282" s="1590"/>
      <c r="C282" s="1590"/>
      <c r="D282" s="1590"/>
      <c r="E282" s="1590"/>
      <c r="F282" s="1590"/>
      <c r="G282" s="1590"/>
      <c r="H282" s="1590"/>
      <c r="I282" s="1590"/>
      <c r="J282" s="1590"/>
      <c r="K282" s="1590"/>
      <c r="L282" s="1590"/>
      <c r="M282" s="1590"/>
      <c r="N282" s="1590"/>
      <c r="O282" s="1590"/>
      <c r="P282" s="1590"/>
      <c r="Q282" s="1590"/>
      <c r="R282" s="1590"/>
      <c r="S282" s="1590"/>
      <c r="T282" s="1590"/>
      <c r="U282" s="1590"/>
      <c r="V282" s="1590"/>
      <c r="W282" s="1590"/>
      <c r="X282" s="1590"/>
      <c r="Y282" s="1590"/>
      <c r="Z282" s="1590"/>
      <c r="AA282" s="1590"/>
      <c r="AB282" s="1590"/>
      <c r="AC282" s="1590"/>
      <c r="AD282" s="1590"/>
      <c r="AE282" s="1590"/>
      <c r="AF282" s="1590"/>
      <c r="AG282" s="1590"/>
      <c r="AH282" s="1592"/>
      <c r="AI282" s="1592"/>
    </row>
    <row r="283" spans="1:35" ht="14.25" customHeight="1">
      <c r="A283" s="1590"/>
      <c r="B283" s="1590"/>
      <c r="C283" s="1590"/>
      <c r="D283" s="1590"/>
      <c r="E283" s="1590"/>
      <c r="F283" s="1590"/>
      <c r="G283" s="1590"/>
      <c r="H283" s="1590"/>
      <c r="I283" s="1590"/>
      <c r="J283" s="1590"/>
      <c r="K283" s="1590"/>
      <c r="L283" s="1590"/>
      <c r="M283" s="1590"/>
      <c r="N283" s="1590"/>
      <c r="O283" s="1590"/>
      <c r="P283" s="1590"/>
      <c r="Q283" s="1590"/>
      <c r="R283" s="1590"/>
      <c r="S283" s="1590"/>
      <c r="T283" s="1590"/>
      <c r="U283" s="1590"/>
      <c r="V283" s="1590"/>
      <c r="W283" s="1590"/>
      <c r="X283" s="1590"/>
      <c r="Y283" s="1590"/>
      <c r="Z283" s="1590"/>
      <c r="AA283" s="1590"/>
      <c r="AB283" s="1590"/>
      <c r="AC283" s="1590"/>
      <c r="AD283" s="1590"/>
      <c r="AE283" s="1590"/>
      <c r="AF283" s="1590"/>
      <c r="AG283" s="1590"/>
      <c r="AH283" s="1592"/>
      <c r="AI283" s="1592"/>
    </row>
    <row r="284" spans="1:35" ht="14.25" customHeight="1">
      <c r="A284" s="1590"/>
      <c r="B284" s="1590"/>
      <c r="C284" s="1590"/>
      <c r="D284" s="1590"/>
      <c r="E284" s="1590"/>
      <c r="F284" s="1590"/>
      <c r="G284" s="1590"/>
      <c r="H284" s="1590"/>
      <c r="I284" s="1590"/>
      <c r="J284" s="1590"/>
      <c r="K284" s="1590"/>
      <c r="L284" s="1590"/>
      <c r="M284" s="1590"/>
      <c r="N284" s="1590"/>
      <c r="O284" s="1590"/>
      <c r="P284" s="1590"/>
      <c r="Q284" s="1590"/>
      <c r="R284" s="1590"/>
      <c r="S284" s="1590"/>
      <c r="T284" s="1590"/>
      <c r="U284" s="1590"/>
      <c r="V284" s="1590"/>
      <c r="W284" s="1590"/>
      <c r="X284" s="1590"/>
      <c r="Y284" s="1590"/>
      <c r="Z284" s="1590"/>
      <c r="AA284" s="1590"/>
      <c r="AB284" s="1590"/>
      <c r="AC284" s="1590"/>
      <c r="AD284" s="1590"/>
      <c r="AE284" s="1590"/>
      <c r="AF284" s="1590"/>
      <c r="AG284" s="1590"/>
      <c r="AH284" s="1592"/>
      <c r="AI284" s="1592"/>
    </row>
    <row r="285" spans="1:35" ht="14.25" customHeight="1">
      <c r="A285" s="1590"/>
      <c r="B285" s="1590"/>
      <c r="C285" s="1590"/>
      <c r="D285" s="1590"/>
      <c r="E285" s="1590"/>
      <c r="F285" s="1590"/>
      <c r="G285" s="1590"/>
      <c r="H285" s="1590"/>
      <c r="I285" s="1590"/>
      <c r="J285" s="1590"/>
      <c r="K285" s="1590"/>
      <c r="L285" s="1590"/>
      <c r="M285" s="1590"/>
      <c r="N285" s="1590"/>
      <c r="O285" s="1590"/>
      <c r="P285" s="1590"/>
      <c r="Q285" s="1590"/>
      <c r="R285" s="1590"/>
      <c r="S285" s="1590"/>
      <c r="T285" s="1590"/>
      <c r="U285" s="1590"/>
      <c r="V285" s="1590"/>
      <c r="W285" s="1590"/>
      <c r="X285" s="1590"/>
      <c r="Y285" s="1590"/>
      <c r="Z285" s="1590"/>
      <c r="AA285" s="1590"/>
      <c r="AB285" s="1590"/>
      <c r="AC285" s="1590"/>
      <c r="AD285" s="1590"/>
      <c r="AE285" s="1590"/>
      <c r="AF285" s="1590"/>
      <c r="AG285" s="1590"/>
      <c r="AH285" s="1592"/>
      <c r="AI285" s="1592"/>
    </row>
    <row r="286" spans="1:35" ht="14.25" customHeight="1">
      <c r="A286" s="1590"/>
      <c r="B286" s="1590"/>
      <c r="C286" s="1590"/>
      <c r="D286" s="1590"/>
      <c r="E286" s="1590"/>
      <c r="F286" s="1590"/>
      <c r="G286" s="1590"/>
      <c r="H286" s="1590"/>
      <c r="I286" s="1590"/>
      <c r="J286" s="1590"/>
      <c r="K286" s="1590"/>
      <c r="L286" s="1590"/>
      <c r="M286" s="1590"/>
      <c r="N286" s="1590"/>
      <c r="O286" s="1590"/>
      <c r="P286" s="1590"/>
      <c r="Q286" s="1590"/>
      <c r="R286" s="1590"/>
      <c r="S286" s="1590"/>
      <c r="T286" s="1590"/>
      <c r="U286" s="1590"/>
      <c r="V286" s="1590"/>
      <c r="W286" s="1590"/>
      <c r="X286" s="1590"/>
      <c r="Y286" s="1590"/>
      <c r="Z286" s="1590"/>
      <c r="AA286" s="1590"/>
      <c r="AB286" s="1590"/>
      <c r="AC286" s="1590"/>
      <c r="AD286" s="1590"/>
      <c r="AE286" s="1590"/>
      <c r="AF286" s="1590"/>
      <c r="AG286" s="1590"/>
      <c r="AH286" s="1592"/>
      <c r="AI286" s="1592"/>
    </row>
    <row r="287" spans="1:35" ht="14.25" customHeight="1">
      <c r="A287" s="1590"/>
      <c r="B287" s="1590"/>
      <c r="C287" s="1590"/>
      <c r="D287" s="1590"/>
      <c r="E287" s="1590"/>
      <c r="F287" s="1590"/>
      <c r="G287" s="1590"/>
      <c r="H287" s="1590"/>
      <c r="I287" s="1590"/>
      <c r="J287" s="1590"/>
      <c r="K287" s="1590"/>
      <c r="L287" s="1590"/>
      <c r="M287" s="1590"/>
      <c r="N287" s="1590"/>
      <c r="O287" s="1590"/>
      <c r="P287" s="1590"/>
      <c r="Q287" s="1590"/>
      <c r="R287" s="1590"/>
      <c r="S287" s="1590"/>
      <c r="T287" s="1590"/>
      <c r="U287" s="1590"/>
      <c r="V287" s="1590"/>
      <c r="W287" s="1590"/>
      <c r="X287" s="1590"/>
      <c r="Y287" s="1590"/>
      <c r="Z287" s="1590"/>
      <c r="AA287" s="1590"/>
      <c r="AB287" s="1590"/>
      <c r="AC287" s="1590"/>
      <c r="AD287" s="1590"/>
      <c r="AE287" s="1590"/>
      <c r="AF287" s="1590"/>
      <c r="AG287" s="1590"/>
      <c r="AH287" s="1592"/>
      <c r="AI287" s="1592"/>
    </row>
    <row r="288" spans="1:35" ht="14.25" customHeight="1">
      <c r="A288" s="1590"/>
      <c r="B288" s="1590"/>
      <c r="C288" s="1590"/>
      <c r="D288" s="1590"/>
      <c r="E288" s="1590"/>
      <c r="F288" s="1590"/>
      <c r="G288" s="1590"/>
      <c r="H288" s="1590"/>
      <c r="I288" s="1590"/>
      <c r="J288" s="1590"/>
      <c r="K288" s="1590"/>
      <c r="L288" s="1590"/>
      <c r="M288" s="1590"/>
      <c r="N288" s="1590"/>
      <c r="O288" s="1590"/>
      <c r="P288" s="1590"/>
      <c r="Q288" s="1590"/>
      <c r="R288" s="1590"/>
      <c r="S288" s="1590"/>
      <c r="T288" s="1590"/>
      <c r="U288" s="1590"/>
      <c r="V288" s="1590"/>
      <c r="W288" s="1590"/>
      <c r="X288" s="1590"/>
      <c r="Y288" s="1590"/>
      <c r="Z288" s="1590"/>
      <c r="AA288" s="1590"/>
      <c r="AB288" s="1590"/>
      <c r="AC288" s="1590"/>
      <c r="AD288" s="1590"/>
      <c r="AE288" s="1590"/>
      <c r="AF288" s="1590"/>
      <c r="AG288" s="1590"/>
      <c r="AH288" s="1592"/>
      <c r="AI288" s="1592"/>
    </row>
    <row r="289" spans="1:35" ht="14.25" customHeight="1">
      <c r="A289" s="1590"/>
      <c r="B289" s="1590"/>
      <c r="C289" s="1590"/>
      <c r="D289" s="1590"/>
      <c r="E289" s="1590"/>
      <c r="F289" s="1590"/>
      <c r="G289" s="1590"/>
      <c r="H289" s="1590"/>
      <c r="I289" s="1590"/>
      <c r="J289" s="1590"/>
      <c r="K289" s="1590"/>
      <c r="L289" s="1590"/>
      <c r="M289" s="1590"/>
      <c r="N289" s="1590"/>
      <c r="O289" s="1590"/>
      <c r="P289" s="1590"/>
      <c r="Q289" s="1590"/>
      <c r="R289" s="1590"/>
      <c r="S289" s="1590"/>
      <c r="T289" s="1590"/>
      <c r="U289" s="1590"/>
      <c r="V289" s="1590"/>
      <c r="W289" s="1590"/>
      <c r="X289" s="1590"/>
      <c r="Y289" s="1590"/>
      <c r="Z289" s="1590"/>
      <c r="AA289" s="1590"/>
      <c r="AB289" s="1590"/>
      <c r="AC289" s="1590"/>
      <c r="AD289" s="1590"/>
      <c r="AE289" s="1590"/>
      <c r="AF289" s="1590"/>
      <c r="AG289" s="1590"/>
      <c r="AH289" s="1592"/>
      <c r="AI289" s="1592"/>
    </row>
    <row r="290" spans="1:35" ht="14.25" customHeight="1">
      <c r="A290" s="1590"/>
      <c r="B290" s="1590"/>
      <c r="C290" s="1590"/>
      <c r="D290" s="1590"/>
      <c r="E290" s="1590"/>
      <c r="F290" s="1590"/>
      <c r="G290" s="1590"/>
      <c r="H290" s="1590"/>
      <c r="I290" s="1590"/>
      <c r="J290" s="1590"/>
      <c r="K290" s="1590"/>
      <c r="L290" s="1590"/>
      <c r="M290" s="1590"/>
      <c r="N290" s="1590"/>
      <c r="O290" s="1590"/>
      <c r="P290" s="1590"/>
      <c r="Q290" s="1590"/>
      <c r="R290" s="1590"/>
      <c r="S290" s="1590"/>
      <c r="T290" s="1590"/>
      <c r="U290" s="1590"/>
      <c r="V290" s="1590"/>
      <c r="W290" s="1590"/>
      <c r="X290" s="1590"/>
      <c r="Y290" s="1590"/>
      <c r="Z290" s="1590"/>
      <c r="AA290" s="1590"/>
      <c r="AB290" s="1590"/>
      <c r="AC290" s="1590"/>
      <c r="AD290" s="1590"/>
      <c r="AE290" s="1590"/>
      <c r="AF290" s="1590"/>
      <c r="AG290" s="1590"/>
      <c r="AH290" s="1592"/>
      <c r="AI290" s="1592"/>
    </row>
    <row r="291" spans="1:35" ht="14.25" customHeight="1">
      <c r="A291" s="1590"/>
      <c r="B291" s="1590"/>
      <c r="C291" s="1590"/>
      <c r="D291" s="1590"/>
      <c r="E291" s="1590"/>
      <c r="F291" s="1590"/>
      <c r="G291" s="1590"/>
      <c r="H291" s="1590"/>
      <c r="I291" s="1590"/>
      <c r="J291" s="1590"/>
      <c r="K291" s="1590"/>
      <c r="L291" s="1590"/>
      <c r="M291" s="1590"/>
      <c r="N291" s="1590"/>
      <c r="O291" s="1590"/>
      <c r="P291" s="1590"/>
      <c r="Q291" s="1590"/>
      <c r="R291" s="1590"/>
      <c r="S291" s="1590"/>
      <c r="T291" s="1590"/>
      <c r="U291" s="1590"/>
      <c r="V291" s="1590"/>
      <c r="W291" s="1590"/>
      <c r="X291" s="1590"/>
      <c r="Y291" s="1590"/>
      <c r="Z291" s="1590"/>
      <c r="AA291" s="1590"/>
      <c r="AB291" s="1590"/>
      <c r="AC291" s="1590"/>
      <c r="AD291" s="1590"/>
      <c r="AE291" s="1590"/>
      <c r="AF291" s="1590"/>
      <c r="AG291" s="1590"/>
      <c r="AH291" s="1592"/>
      <c r="AI291" s="1592"/>
    </row>
    <row r="292" spans="1:35" ht="14.25" customHeight="1">
      <c r="A292" s="1590"/>
      <c r="B292" s="1590"/>
      <c r="C292" s="1590"/>
      <c r="D292" s="1590"/>
      <c r="E292" s="1590"/>
      <c r="F292" s="1590"/>
      <c r="G292" s="1590"/>
      <c r="H292" s="1590"/>
      <c r="I292" s="1590"/>
      <c r="J292" s="1590"/>
      <c r="K292" s="1590"/>
      <c r="L292" s="1590"/>
      <c r="M292" s="1590"/>
      <c r="N292" s="1590"/>
      <c r="O292" s="1590"/>
      <c r="P292" s="1590"/>
      <c r="Q292" s="1590"/>
      <c r="R292" s="1590"/>
      <c r="S292" s="1590"/>
      <c r="T292" s="1590"/>
      <c r="U292" s="1590"/>
      <c r="V292" s="1590"/>
      <c r="W292" s="1590"/>
      <c r="X292" s="1590"/>
      <c r="Y292" s="1590"/>
      <c r="Z292" s="1590"/>
      <c r="AA292" s="1590"/>
      <c r="AB292" s="1590"/>
      <c r="AC292" s="1590"/>
      <c r="AD292" s="1590"/>
      <c r="AE292" s="1590"/>
      <c r="AF292" s="1590"/>
      <c r="AG292" s="1590"/>
      <c r="AH292" s="1592"/>
      <c r="AI292" s="1592"/>
    </row>
    <row r="293" spans="1:35" ht="14.25" customHeight="1">
      <c r="A293" s="1590"/>
      <c r="B293" s="1590"/>
      <c r="C293" s="1590"/>
      <c r="D293" s="1590"/>
      <c r="E293" s="1590"/>
      <c r="F293" s="1590"/>
      <c r="G293" s="1590"/>
      <c r="H293" s="1590"/>
      <c r="I293" s="1590"/>
      <c r="J293" s="1590"/>
      <c r="K293" s="1590"/>
      <c r="L293" s="1590"/>
      <c r="M293" s="1590"/>
      <c r="N293" s="1590"/>
      <c r="O293" s="1590"/>
      <c r="P293" s="1590"/>
      <c r="Q293" s="1590"/>
      <c r="R293" s="1590"/>
      <c r="S293" s="1590"/>
      <c r="T293" s="1590"/>
      <c r="U293" s="1590"/>
      <c r="V293" s="1590"/>
      <c r="W293" s="1590"/>
      <c r="X293" s="1590"/>
      <c r="Y293" s="1590"/>
      <c r="Z293" s="1590"/>
      <c r="AA293" s="1590"/>
      <c r="AB293" s="1590"/>
      <c r="AC293" s="1590"/>
      <c r="AD293" s="1590"/>
      <c r="AE293" s="1590"/>
      <c r="AF293" s="1590"/>
      <c r="AG293" s="1590"/>
      <c r="AH293" s="1592"/>
      <c r="AI293" s="1592"/>
    </row>
    <row r="294" spans="1:35" ht="14.25" customHeight="1">
      <c r="A294" s="1590"/>
      <c r="B294" s="1590"/>
      <c r="C294" s="1590"/>
      <c r="D294" s="1590"/>
      <c r="E294" s="1590"/>
      <c r="F294" s="1590"/>
      <c r="G294" s="1590"/>
      <c r="H294" s="1590"/>
      <c r="I294" s="1590"/>
      <c r="J294" s="1590"/>
      <c r="K294" s="1590"/>
      <c r="L294" s="1590"/>
      <c r="M294" s="1590"/>
      <c r="N294" s="1590"/>
      <c r="O294" s="1590"/>
      <c r="P294" s="1590"/>
      <c r="Q294" s="1590"/>
      <c r="R294" s="1590"/>
      <c r="S294" s="1590"/>
      <c r="T294" s="1590"/>
      <c r="U294" s="1590"/>
      <c r="V294" s="1590"/>
      <c r="W294" s="1590"/>
      <c r="X294" s="1590"/>
      <c r="Y294" s="1590"/>
      <c r="Z294" s="1590"/>
      <c r="AA294" s="1590"/>
      <c r="AB294" s="1590"/>
      <c r="AC294" s="1590"/>
      <c r="AD294" s="1590"/>
      <c r="AE294" s="1590"/>
      <c r="AF294" s="1590"/>
      <c r="AG294" s="1590"/>
      <c r="AH294" s="1592"/>
      <c r="AI294" s="1592"/>
    </row>
    <row r="295" spans="1:35" ht="14.25" customHeight="1">
      <c r="A295" s="1590"/>
      <c r="B295" s="1590"/>
      <c r="C295" s="1590"/>
      <c r="D295" s="1590"/>
      <c r="E295" s="1590"/>
      <c r="F295" s="1590"/>
      <c r="G295" s="1590"/>
      <c r="H295" s="1590"/>
      <c r="I295" s="1590"/>
      <c r="J295" s="1590"/>
      <c r="K295" s="1590"/>
      <c r="L295" s="1590"/>
      <c r="M295" s="1590"/>
      <c r="N295" s="1590"/>
      <c r="O295" s="1590"/>
      <c r="P295" s="1590"/>
      <c r="Q295" s="1590"/>
      <c r="R295" s="1590"/>
      <c r="S295" s="1590"/>
      <c r="T295" s="1590"/>
      <c r="U295" s="1590"/>
      <c r="V295" s="1590"/>
      <c r="W295" s="1590"/>
      <c r="X295" s="1590"/>
      <c r="Y295" s="1590"/>
      <c r="Z295" s="1590"/>
      <c r="AA295" s="1590"/>
      <c r="AB295" s="1590"/>
      <c r="AC295" s="1590"/>
      <c r="AD295" s="1590"/>
      <c r="AE295" s="1590"/>
      <c r="AF295" s="1590"/>
      <c r="AG295" s="1590"/>
      <c r="AH295" s="1592"/>
      <c r="AI295" s="1592"/>
    </row>
    <row r="296" spans="1:35" ht="14.25" customHeight="1">
      <c r="A296" s="1590"/>
      <c r="B296" s="1590"/>
      <c r="C296" s="1590"/>
      <c r="D296" s="1590"/>
      <c r="E296" s="1590"/>
      <c r="F296" s="1590"/>
      <c r="G296" s="1590"/>
      <c r="H296" s="1590"/>
      <c r="I296" s="1590"/>
      <c r="J296" s="1590"/>
      <c r="K296" s="1590"/>
      <c r="L296" s="1590"/>
      <c r="M296" s="1590"/>
      <c r="N296" s="1590"/>
      <c r="O296" s="1590"/>
      <c r="P296" s="1590"/>
      <c r="Q296" s="1590"/>
      <c r="R296" s="1590"/>
      <c r="S296" s="1590"/>
      <c r="T296" s="1590"/>
      <c r="U296" s="1590"/>
      <c r="V296" s="1590"/>
      <c r="W296" s="1590"/>
      <c r="X296" s="1590"/>
      <c r="Y296" s="1590"/>
      <c r="Z296" s="1590"/>
      <c r="AA296" s="1590"/>
      <c r="AB296" s="1590"/>
      <c r="AC296" s="1590"/>
      <c r="AD296" s="1590"/>
      <c r="AE296" s="1590"/>
      <c r="AF296" s="1590"/>
      <c r="AG296" s="1590"/>
      <c r="AH296" s="1592"/>
      <c r="AI296" s="1592"/>
    </row>
    <row r="297" spans="1:35" ht="14.25" customHeight="1">
      <c r="A297" s="1590"/>
      <c r="B297" s="1590"/>
      <c r="C297" s="1590"/>
      <c r="D297" s="1590"/>
      <c r="E297" s="1590"/>
      <c r="F297" s="1590"/>
      <c r="G297" s="1590"/>
      <c r="H297" s="1590"/>
      <c r="I297" s="1590"/>
      <c r="J297" s="1590"/>
      <c r="K297" s="1590"/>
      <c r="L297" s="1590"/>
      <c r="M297" s="1590"/>
      <c r="N297" s="1590"/>
      <c r="O297" s="1590"/>
      <c r="P297" s="1590"/>
      <c r="Q297" s="1590"/>
      <c r="R297" s="1590"/>
      <c r="S297" s="1590"/>
      <c r="T297" s="1590"/>
      <c r="U297" s="1590"/>
      <c r="V297" s="1590"/>
      <c r="W297" s="1590"/>
      <c r="X297" s="1590"/>
      <c r="Y297" s="1590"/>
      <c r="Z297" s="1590"/>
      <c r="AA297" s="1590"/>
      <c r="AB297" s="1590"/>
      <c r="AC297" s="1590"/>
      <c r="AD297" s="1590"/>
      <c r="AE297" s="1590"/>
      <c r="AF297" s="1590"/>
      <c r="AG297" s="1590"/>
      <c r="AH297" s="1592"/>
      <c r="AI297" s="1592"/>
    </row>
    <row r="298" spans="1:35" ht="14.25" customHeight="1">
      <c r="A298" s="1590"/>
      <c r="B298" s="1590"/>
      <c r="C298" s="1590"/>
      <c r="D298" s="1590"/>
      <c r="E298" s="1590"/>
      <c r="F298" s="1590"/>
      <c r="G298" s="1590"/>
      <c r="H298" s="1590"/>
      <c r="I298" s="1590"/>
      <c r="J298" s="1590"/>
      <c r="K298" s="1590"/>
      <c r="L298" s="1590"/>
      <c r="M298" s="1590"/>
      <c r="N298" s="1590"/>
      <c r="O298" s="1590"/>
      <c r="P298" s="1590"/>
      <c r="Q298" s="1590"/>
      <c r="R298" s="1590"/>
      <c r="S298" s="1590"/>
      <c r="T298" s="1590"/>
      <c r="U298" s="1590"/>
      <c r="V298" s="1590"/>
      <c r="W298" s="1590"/>
      <c r="X298" s="1590"/>
      <c r="Y298" s="1590"/>
      <c r="Z298" s="1590"/>
      <c r="AA298" s="1590"/>
      <c r="AB298" s="1590"/>
      <c r="AC298" s="1590"/>
      <c r="AD298" s="1590"/>
      <c r="AE298" s="1590"/>
      <c r="AF298" s="1590"/>
      <c r="AG298" s="1590"/>
      <c r="AH298" s="1592"/>
      <c r="AI298" s="1592"/>
    </row>
    <row r="299" spans="1:35" ht="14.25" customHeight="1">
      <c r="A299" s="1590"/>
      <c r="B299" s="1590"/>
      <c r="C299" s="1590"/>
      <c r="D299" s="1590"/>
      <c r="E299" s="1590"/>
      <c r="F299" s="1590"/>
      <c r="G299" s="1590"/>
      <c r="H299" s="1590"/>
      <c r="I299" s="1590"/>
      <c r="J299" s="1590"/>
      <c r="K299" s="1590"/>
      <c r="L299" s="1590"/>
      <c r="M299" s="1590"/>
      <c r="N299" s="1590"/>
      <c r="O299" s="1590"/>
      <c r="P299" s="1590"/>
      <c r="Q299" s="1590"/>
      <c r="R299" s="1590"/>
      <c r="S299" s="1590"/>
      <c r="T299" s="1590"/>
      <c r="U299" s="1590"/>
      <c r="V299" s="1590"/>
      <c r="W299" s="1590"/>
      <c r="X299" s="1590"/>
      <c r="Y299" s="1590"/>
      <c r="Z299" s="1590"/>
      <c r="AA299" s="1590"/>
      <c r="AB299" s="1590"/>
      <c r="AC299" s="1590"/>
      <c r="AD299" s="1590"/>
      <c r="AE299" s="1590"/>
      <c r="AF299" s="1590"/>
      <c r="AG299" s="1590"/>
      <c r="AH299" s="1592"/>
      <c r="AI299" s="1592"/>
    </row>
    <row r="300" spans="1:35" ht="14.25" customHeight="1">
      <c r="A300" s="1590"/>
      <c r="B300" s="1590"/>
      <c r="C300" s="1590"/>
      <c r="D300" s="1590"/>
      <c r="E300" s="1590"/>
      <c r="F300" s="1590"/>
      <c r="G300" s="1590"/>
      <c r="H300" s="1590"/>
      <c r="I300" s="1590"/>
      <c r="J300" s="1590"/>
      <c r="K300" s="1590"/>
      <c r="L300" s="1590"/>
      <c r="M300" s="1590"/>
      <c r="N300" s="1590"/>
      <c r="O300" s="1590"/>
      <c r="P300" s="1590"/>
      <c r="Q300" s="1590"/>
      <c r="R300" s="1590"/>
      <c r="S300" s="1590"/>
      <c r="T300" s="1590"/>
      <c r="U300" s="1590"/>
      <c r="V300" s="1590"/>
      <c r="W300" s="1590"/>
      <c r="X300" s="1590"/>
      <c r="Y300" s="1590"/>
      <c r="Z300" s="1590"/>
      <c r="AA300" s="1590"/>
      <c r="AB300" s="1590"/>
      <c r="AC300" s="1590"/>
      <c r="AD300" s="1590"/>
      <c r="AE300" s="1590"/>
      <c r="AF300" s="1590"/>
      <c r="AG300" s="1590"/>
      <c r="AH300" s="1592"/>
      <c r="AI300" s="1592"/>
    </row>
    <row r="301" spans="1:35" ht="14.25" customHeight="1">
      <c r="A301" s="1590"/>
      <c r="B301" s="1590"/>
      <c r="C301" s="1590"/>
      <c r="D301" s="1590"/>
      <c r="E301" s="1590"/>
      <c r="F301" s="1590"/>
      <c r="G301" s="1590"/>
      <c r="H301" s="1590"/>
      <c r="I301" s="1590"/>
      <c r="J301" s="1590"/>
      <c r="K301" s="1590"/>
      <c r="L301" s="1590"/>
      <c r="M301" s="1590"/>
      <c r="N301" s="1590"/>
      <c r="O301" s="1590"/>
      <c r="P301" s="1590"/>
      <c r="Q301" s="1590"/>
      <c r="R301" s="1590"/>
      <c r="S301" s="1590"/>
      <c r="T301" s="1590"/>
      <c r="U301" s="1590"/>
      <c r="V301" s="1590"/>
      <c r="W301" s="1590"/>
      <c r="X301" s="1590"/>
      <c r="Y301" s="1590"/>
      <c r="Z301" s="1590"/>
      <c r="AA301" s="1590"/>
      <c r="AB301" s="1590"/>
      <c r="AC301" s="1590"/>
      <c r="AD301" s="1590"/>
      <c r="AE301" s="1590"/>
      <c r="AF301" s="1590"/>
      <c r="AG301" s="1590"/>
      <c r="AH301" s="1592"/>
      <c r="AI301" s="1592"/>
    </row>
    <row r="302" spans="1:35" ht="14.25" customHeight="1">
      <c r="A302" s="1590"/>
      <c r="B302" s="1590"/>
      <c r="C302" s="1590"/>
      <c r="D302" s="1590"/>
      <c r="E302" s="1590"/>
      <c r="F302" s="1590"/>
      <c r="G302" s="1590"/>
      <c r="H302" s="1590"/>
      <c r="I302" s="1590"/>
      <c r="J302" s="1590"/>
      <c r="K302" s="1590"/>
      <c r="L302" s="1590"/>
      <c r="M302" s="1590"/>
      <c r="N302" s="1590"/>
      <c r="O302" s="1590"/>
      <c r="P302" s="1590"/>
      <c r="Q302" s="1590"/>
      <c r="R302" s="1590"/>
      <c r="S302" s="1590"/>
      <c r="T302" s="1590"/>
      <c r="U302" s="1590"/>
      <c r="V302" s="1590"/>
      <c r="W302" s="1590"/>
      <c r="X302" s="1590"/>
      <c r="Y302" s="1590"/>
      <c r="Z302" s="1590"/>
      <c r="AA302" s="1590"/>
      <c r="AB302" s="1590"/>
      <c r="AC302" s="1590"/>
      <c r="AD302" s="1590"/>
      <c r="AE302" s="1590"/>
      <c r="AF302" s="1590"/>
      <c r="AG302" s="1590"/>
      <c r="AH302" s="1592"/>
      <c r="AI302" s="1592"/>
    </row>
    <row r="303" spans="1:35" ht="14.25" customHeight="1">
      <c r="A303" s="1590"/>
      <c r="B303" s="1590"/>
      <c r="C303" s="1590"/>
      <c r="D303" s="1590"/>
      <c r="E303" s="1590"/>
      <c r="F303" s="1590"/>
      <c r="G303" s="1590"/>
      <c r="H303" s="1590"/>
      <c r="I303" s="1590"/>
      <c r="J303" s="1590"/>
      <c r="K303" s="1590"/>
      <c r="L303" s="1590"/>
      <c r="M303" s="1590"/>
      <c r="N303" s="1590"/>
      <c r="O303" s="1590"/>
      <c r="P303" s="1590"/>
      <c r="Q303" s="1590"/>
      <c r="R303" s="1590"/>
      <c r="S303" s="1590"/>
      <c r="T303" s="1590"/>
      <c r="U303" s="1590"/>
      <c r="V303" s="1590"/>
      <c r="W303" s="1590"/>
      <c r="X303" s="1590"/>
      <c r="Y303" s="1590"/>
      <c r="Z303" s="1590"/>
      <c r="AA303" s="1590"/>
      <c r="AB303" s="1590"/>
      <c r="AC303" s="1590"/>
      <c r="AD303" s="1590"/>
      <c r="AE303" s="1590"/>
      <c r="AF303" s="1590"/>
      <c r="AG303" s="1590"/>
      <c r="AH303" s="1592"/>
      <c r="AI303" s="1592"/>
    </row>
    <row r="304" spans="1:35" ht="14.25" customHeight="1">
      <c r="A304" s="1590"/>
      <c r="B304" s="1590"/>
      <c r="C304" s="1590"/>
      <c r="D304" s="1590"/>
      <c r="E304" s="1590"/>
      <c r="F304" s="1590"/>
      <c r="G304" s="1590"/>
      <c r="H304" s="1590"/>
      <c r="I304" s="1590"/>
      <c r="J304" s="1590"/>
      <c r="K304" s="1590"/>
      <c r="L304" s="1590"/>
      <c r="M304" s="1590"/>
      <c r="N304" s="1590"/>
      <c r="O304" s="1590"/>
      <c r="P304" s="1590"/>
      <c r="Q304" s="1590"/>
      <c r="R304" s="1590"/>
      <c r="S304" s="1590"/>
      <c r="T304" s="1590"/>
      <c r="U304" s="1590"/>
      <c r="V304" s="1590"/>
      <c r="W304" s="1590"/>
      <c r="X304" s="1590"/>
      <c r="Y304" s="1590"/>
      <c r="Z304" s="1590"/>
      <c r="AA304" s="1590"/>
      <c r="AB304" s="1590"/>
      <c r="AC304" s="1590"/>
      <c r="AD304" s="1590"/>
      <c r="AE304" s="1590"/>
      <c r="AF304" s="1590"/>
      <c r="AG304" s="1590"/>
      <c r="AH304" s="1592"/>
      <c r="AI304" s="1592"/>
    </row>
    <row r="305" spans="1:35" ht="14.25" customHeight="1">
      <c r="A305" s="1590"/>
      <c r="B305" s="1590"/>
      <c r="C305" s="1590"/>
      <c r="D305" s="1590"/>
      <c r="E305" s="1590"/>
      <c r="F305" s="1590"/>
      <c r="G305" s="1590"/>
      <c r="H305" s="1590"/>
      <c r="I305" s="1590"/>
      <c r="J305" s="1590"/>
      <c r="K305" s="1590"/>
      <c r="L305" s="1590"/>
      <c r="M305" s="1590"/>
      <c r="N305" s="1590"/>
      <c r="O305" s="1590"/>
      <c r="P305" s="1590"/>
      <c r="Q305" s="1590"/>
      <c r="R305" s="1590"/>
      <c r="S305" s="1590"/>
      <c r="T305" s="1590"/>
      <c r="U305" s="1590"/>
      <c r="V305" s="1590"/>
      <c r="W305" s="1590"/>
      <c r="X305" s="1590"/>
      <c r="Y305" s="1590"/>
      <c r="Z305" s="1590"/>
      <c r="AA305" s="1590"/>
      <c r="AB305" s="1590"/>
      <c r="AC305" s="1590"/>
      <c r="AD305" s="1590"/>
      <c r="AE305" s="1590"/>
      <c r="AF305" s="1590"/>
      <c r="AG305" s="1590"/>
      <c r="AH305" s="1592"/>
      <c r="AI305" s="1592"/>
    </row>
    <row r="306" spans="1:35" ht="14.25" customHeight="1">
      <c r="A306" s="1590"/>
      <c r="B306" s="1590"/>
      <c r="C306" s="1590"/>
      <c r="D306" s="1590"/>
      <c r="E306" s="1590"/>
      <c r="F306" s="1590"/>
      <c r="G306" s="1590"/>
      <c r="H306" s="1590"/>
      <c r="I306" s="1590"/>
      <c r="J306" s="1590"/>
      <c r="K306" s="1590"/>
      <c r="L306" s="1590"/>
      <c r="M306" s="1590"/>
      <c r="N306" s="1590"/>
      <c r="O306" s="1590"/>
      <c r="P306" s="1590"/>
      <c r="Q306" s="1590"/>
      <c r="R306" s="1590"/>
      <c r="S306" s="1590"/>
      <c r="T306" s="1590"/>
      <c r="U306" s="1590"/>
      <c r="V306" s="1590"/>
      <c r="W306" s="1590"/>
      <c r="X306" s="1590"/>
      <c r="Y306" s="1590"/>
      <c r="Z306" s="1590"/>
      <c r="AA306" s="1590"/>
      <c r="AB306" s="1590"/>
      <c r="AC306" s="1590"/>
      <c r="AD306" s="1590"/>
      <c r="AE306" s="1590"/>
      <c r="AF306" s="1590"/>
      <c r="AG306" s="1590"/>
      <c r="AH306" s="1592"/>
      <c r="AI306" s="1592"/>
    </row>
    <row r="307" spans="1:35" ht="14.25" customHeight="1">
      <c r="A307" s="1590"/>
      <c r="B307" s="1590"/>
      <c r="C307" s="1590"/>
      <c r="D307" s="1590"/>
      <c r="E307" s="1590"/>
      <c r="F307" s="1590"/>
      <c r="G307" s="1590"/>
      <c r="H307" s="1590"/>
      <c r="I307" s="1590"/>
      <c r="J307" s="1590"/>
      <c r="K307" s="1590"/>
      <c r="L307" s="1590"/>
      <c r="M307" s="1590"/>
      <c r="N307" s="1590"/>
      <c r="O307" s="1590"/>
      <c r="P307" s="1590"/>
      <c r="Q307" s="1590"/>
      <c r="R307" s="1590"/>
      <c r="S307" s="1590"/>
      <c r="T307" s="1590"/>
      <c r="U307" s="1590"/>
      <c r="V307" s="1590"/>
      <c r="W307" s="1590"/>
      <c r="X307" s="1590"/>
      <c r="Y307" s="1590"/>
      <c r="Z307" s="1590"/>
      <c r="AA307" s="1590"/>
      <c r="AB307" s="1590"/>
      <c r="AC307" s="1590"/>
      <c r="AD307" s="1590"/>
      <c r="AE307" s="1590"/>
      <c r="AF307" s="1590"/>
      <c r="AG307" s="1590"/>
      <c r="AH307" s="1592"/>
      <c r="AI307" s="1592"/>
    </row>
    <row r="308" spans="1:35" ht="14.25" customHeight="1">
      <c r="A308" s="1590"/>
      <c r="B308" s="1590"/>
      <c r="C308" s="1590"/>
      <c r="D308" s="1590"/>
      <c r="E308" s="1590"/>
      <c r="F308" s="1590"/>
      <c r="G308" s="1590"/>
      <c r="H308" s="1590"/>
      <c r="I308" s="1590"/>
      <c r="J308" s="1590"/>
      <c r="K308" s="1590"/>
      <c r="L308" s="1590"/>
      <c r="M308" s="1590"/>
      <c r="N308" s="1590"/>
      <c r="O308" s="1590"/>
      <c r="P308" s="1590"/>
      <c r="Q308" s="1590"/>
      <c r="R308" s="1590"/>
      <c r="S308" s="1590"/>
      <c r="T308" s="1590"/>
      <c r="U308" s="1590"/>
      <c r="V308" s="1590"/>
      <c r="W308" s="1590"/>
      <c r="X308" s="1590"/>
      <c r="Y308" s="1590"/>
      <c r="Z308" s="1590"/>
      <c r="AA308" s="1590"/>
      <c r="AB308" s="1590"/>
      <c r="AC308" s="1590"/>
      <c r="AD308" s="1590"/>
      <c r="AE308" s="1590"/>
      <c r="AF308" s="1590"/>
      <c r="AG308" s="1590"/>
      <c r="AH308" s="1592"/>
      <c r="AI308" s="1592"/>
    </row>
    <row r="309" spans="1:35" ht="14.25" customHeight="1">
      <c r="A309" s="1590"/>
      <c r="B309" s="1590"/>
      <c r="C309" s="1590"/>
      <c r="D309" s="1590"/>
      <c r="E309" s="1590"/>
      <c r="F309" s="1590"/>
      <c r="G309" s="1590"/>
      <c r="H309" s="1590"/>
      <c r="I309" s="1590"/>
      <c r="J309" s="1590"/>
      <c r="K309" s="1590"/>
      <c r="L309" s="1590"/>
      <c r="M309" s="1590"/>
      <c r="N309" s="1590"/>
      <c r="O309" s="1590"/>
      <c r="P309" s="1590"/>
      <c r="Q309" s="1590"/>
      <c r="R309" s="1590"/>
      <c r="S309" s="1590"/>
      <c r="T309" s="1590"/>
      <c r="U309" s="1590"/>
      <c r="V309" s="1590"/>
      <c r="W309" s="1590"/>
      <c r="X309" s="1590"/>
      <c r="Y309" s="1590"/>
      <c r="Z309" s="1590"/>
      <c r="AA309" s="1590"/>
      <c r="AB309" s="1590"/>
      <c r="AC309" s="1590"/>
      <c r="AD309" s="1590"/>
      <c r="AE309" s="1590"/>
      <c r="AF309" s="1590"/>
      <c r="AG309" s="1590"/>
      <c r="AH309" s="1592"/>
      <c r="AI309" s="1592"/>
    </row>
    <row r="310" spans="1:35" ht="14.25" customHeight="1">
      <c r="A310" s="1590"/>
      <c r="B310" s="1590"/>
      <c r="C310" s="1590"/>
      <c r="D310" s="1590"/>
      <c r="E310" s="1590"/>
      <c r="F310" s="1590"/>
      <c r="G310" s="1590"/>
      <c r="H310" s="1590"/>
      <c r="I310" s="1590"/>
      <c r="J310" s="1590"/>
      <c r="K310" s="1590"/>
      <c r="L310" s="1590"/>
      <c r="M310" s="1590"/>
      <c r="N310" s="1590"/>
      <c r="O310" s="1590"/>
      <c r="P310" s="1590"/>
      <c r="Q310" s="1590"/>
      <c r="R310" s="1590"/>
      <c r="S310" s="1590"/>
      <c r="T310" s="1590"/>
      <c r="U310" s="1590"/>
      <c r="V310" s="1590"/>
      <c r="W310" s="1590"/>
      <c r="X310" s="1590"/>
      <c r="Y310" s="1590"/>
      <c r="Z310" s="1590"/>
      <c r="AA310" s="1590"/>
      <c r="AB310" s="1590"/>
      <c r="AC310" s="1590"/>
      <c r="AD310" s="1590"/>
      <c r="AE310" s="1590"/>
      <c r="AF310" s="1590"/>
      <c r="AG310" s="1590"/>
      <c r="AH310" s="1592"/>
      <c r="AI310" s="1592"/>
    </row>
    <row r="311" spans="1:35" ht="14.25" customHeight="1">
      <c r="A311" s="1590"/>
      <c r="B311" s="1590"/>
      <c r="C311" s="1590"/>
      <c r="D311" s="1590"/>
      <c r="E311" s="1590"/>
      <c r="F311" s="1590"/>
      <c r="G311" s="1590"/>
      <c r="H311" s="1590"/>
      <c r="I311" s="1590"/>
      <c r="J311" s="1590"/>
      <c r="K311" s="1590"/>
      <c r="L311" s="1590"/>
      <c r="M311" s="1590"/>
      <c r="N311" s="1590"/>
      <c r="O311" s="1590"/>
      <c r="P311" s="1590"/>
      <c r="Q311" s="1590"/>
      <c r="R311" s="1590"/>
      <c r="S311" s="1590"/>
      <c r="T311" s="1590"/>
      <c r="U311" s="1590"/>
      <c r="V311" s="1590"/>
      <c r="W311" s="1590"/>
      <c r="X311" s="1590"/>
      <c r="Y311" s="1590"/>
      <c r="Z311" s="1590"/>
      <c r="AA311" s="1590"/>
      <c r="AB311" s="1590"/>
      <c r="AC311" s="1590"/>
      <c r="AD311" s="1590"/>
      <c r="AE311" s="1590"/>
      <c r="AF311" s="1590"/>
      <c r="AG311" s="1590"/>
      <c r="AH311" s="1592"/>
      <c r="AI311" s="1592"/>
    </row>
    <row r="312" spans="1:35" ht="14.25" customHeight="1">
      <c r="A312" s="1590"/>
      <c r="B312" s="1590"/>
      <c r="C312" s="1590"/>
      <c r="D312" s="1590"/>
      <c r="E312" s="1590"/>
      <c r="F312" s="1590"/>
      <c r="G312" s="1590"/>
      <c r="H312" s="1590"/>
      <c r="I312" s="1590"/>
      <c r="J312" s="1590"/>
      <c r="K312" s="1590"/>
      <c r="L312" s="1590"/>
      <c r="M312" s="1590"/>
      <c r="N312" s="1590"/>
      <c r="O312" s="1590"/>
      <c r="P312" s="1590"/>
      <c r="Q312" s="1590"/>
      <c r="R312" s="1590"/>
      <c r="S312" s="1590"/>
      <c r="T312" s="1590"/>
      <c r="U312" s="1590"/>
      <c r="V312" s="1590"/>
      <c r="W312" s="1590"/>
      <c r="X312" s="1590"/>
      <c r="Y312" s="1590"/>
      <c r="Z312" s="1590"/>
      <c r="AA312" s="1590"/>
      <c r="AB312" s="1590"/>
      <c r="AC312" s="1590"/>
      <c r="AD312" s="1590"/>
      <c r="AE312" s="1590"/>
      <c r="AF312" s="1590"/>
      <c r="AG312" s="1590"/>
      <c r="AH312" s="1592"/>
      <c r="AI312" s="1592"/>
    </row>
    <row r="313" spans="1:35" ht="14.25" customHeight="1">
      <c r="A313" s="1590"/>
      <c r="B313" s="1590"/>
      <c r="C313" s="1590"/>
      <c r="D313" s="1590"/>
      <c r="E313" s="1590"/>
      <c r="F313" s="1590"/>
      <c r="G313" s="1590"/>
      <c r="H313" s="1590"/>
      <c r="I313" s="1590"/>
      <c r="J313" s="1590"/>
      <c r="K313" s="1590"/>
      <c r="L313" s="1590"/>
      <c r="M313" s="1590"/>
      <c r="N313" s="1590"/>
      <c r="O313" s="1590"/>
      <c r="P313" s="1590"/>
      <c r="Q313" s="1590"/>
      <c r="R313" s="1590"/>
      <c r="S313" s="1590"/>
      <c r="T313" s="1590"/>
      <c r="U313" s="1590"/>
      <c r="V313" s="1590"/>
      <c r="W313" s="1590"/>
      <c r="X313" s="1590"/>
      <c r="Y313" s="1590"/>
      <c r="Z313" s="1590"/>
      <c r="AA313" s="1590"/>
      <c r="AB313" s="1590"/>
      <c r="AC313" s="1590"/>
      <c r="AD313" s="1590"/>
      <c r="AE313" s="1590"/>
      <c r="AF313" s="1590"/>
      <c r="AG313" s="1590"/>
      <c r="AH313" s="1592"/>
      <c r="AI313" s="1592"/>
    </row>
    <row r="314" spans="1:35" ht="14.25" customHeight="1">
      <c r="A314" s="1590"/>
      <c r="B314" s="1590"/>
      <c r="C314" s="1590"/>
      <c r="D314" s="1590"/>
      <c r="E314" s="1590"/>
      <c r="F314" s="1590"/>
      <c r="G314" s="1590"/>
      <c r="H314" s="1590"/>
      <c r="I314" s="1590"/>
      <c r="J314" s="1590"/>
      <c r="K314" s="1590"/>
      <c r="L314" s="1590"/>
      <c r="M314" s="1590"/>
      <c r="N314" s="1590"/>
      <c r="O314" s="1590"/>
      <c r="P314" s="1590"/>
      <c r="Q314" s="1590"/>
      <c r="R314" s="1590"/>
      <c r="S314" s="1590"/>
      <c r="T314" s="1590"/>
      <c r="U314" s="1590"/>
      <c r="V314" s="1590"/>
      <c r="W314" s="1590"/>
      <c r="X314" s="1590"/>
      <c r="Y314" s="1590"/>
      <c r="Z314" s="1590"/>
      <c r="AA314" s="1590"/>
      <c r="AB314" s="1590"/>
      <c r="AC314" s="1590"/>
      <c r="AD314" s="1590"/>
      <c r="AE314" s="1590"/>
      <c r="AF314" s="1590"/>
      <c r="AG314" s="1590"/>
      <c r="AH314" s="1592"/>
      <c r="AI314" s="1592"/>
    </row>
    <row r="315" spans="1:35" ht="14.25" customHeight="1">
      <c r="A315" s="1590"/>
      <c r="B315" s="1590"/>
      <c r="C315" s="1590"/>
      <c r="D315" s="1590"/>
      <c r="E315" s="1590"/>
      <c r="F315" s="1590"/>
      <c r="G315" s="1590"/>
      <c r="H315" s="1590"/>
      <c r="I315" s="1590"/>
      <c r="J315" s="1590"/>
      <c r="K315" s="1590"/>
      <c r="L315" s="1590"/>
      <c r="M315" s="1590"/>
      <c r="N315" s="1590"/>
      <c r="O315" s="1590"/>
      <c r="P315" s="1590"/>
      <c r="Q315" s="1590"/>
      <c r="R315" s="1590"/>
      <c r="S315" s="1590"/>
      <c r="T315" s="1590"/>
      <c r="U315" s="1590"/>
      <c r="V315" s="1590"/>
      <c r="W315" s="1590"/>
      <c r="X315" s="1590"/>
      <c r="Y315" s="1590"/>
      <c r="Z315" s="1590"/>
      <c r="AA315" s="1590"/>
      <c r="AB315" s="1590"/>
      <c r="AC315" s="1590"/>
      <c r="AD315" s="1590"/>
      <c r="AE315" s="1590"/>
      <c r="AF315" s="1590"/>
      <c r="AG315" s="1590"/>
      <c r="AH315" s="1592"/>
      <c r="AI315" s="1592"/>
    </row>
    <row r="316" spans="1:35" ht="14.25" customHeight="1">
      <c r="A316" s="1590"/>
      <c r="B316" s="1590"/>
      <c r="C316" s="1590"/>
      <c r="D316" s="1590"/>
      <c r="E316" s="1590"/>
      <c r="F316" s="1590"/>
      <c r="G316" s="1590"/>
      <c r="H316" s="1590"/>
      <c r="I316" s="1590"/>
      <c r="J316" s="1590"/>
      <c r="K316" s="1590"/>
      <c r="L316" s="1590"/>
      <c r="M316" s="1590"/>
      <c r="N316" s="1590"/>
      <c r="O316" s="1590"/>
      <c r="P316" s="1590"/>
      <c r="Q316" s="1590"/>
      <c r="R316" s="1590"/>
      <c r="S316" s="1590"/>
      <c r="T316" s="1590"/>
      <c r="U316" s="1590"/>
      <c r="V316" s="1590"/>
      <c r="W316" s="1590"/>
      <c r="X316" s="1590"/>
      <c r="Y316" s="1590"/>
      <c r="Z316" s="1590"/>
      <c r="AA316" s="1590"/>
      <c r="AB316" s="1590"/>
      <c r="AC316" s="1590"/>
      <c r="AD316" s="1590"/>
      <c r="AE316" s="1590"/>
      <c r="AF316" s="1590"/>
      <c r="AG316" s="1590"/>
      <c r="AH316" s="1592"/>
      <c r="AI316" s="1592"/>
    </row>
    <row r="317" spans="1:35" ht="14.25" customHeight="1">
      <c r="A317" s="1590"/>
      <c r="B317" s="1590"/>
      <c r="C317" s="1590"/>
      <c r="D317" s="1590"/>
      <c r="E317" s="1590"/>
      <c r="F317" s="1590"/>
      <c r="G317" s="1590"/>
      <c r="H317" s="1590"/>
      <c r="I317" s="1590"/>
      <c r="J317" s="1590"/>
      <c r="K317" s="1590"/>
      <c r="L317" s="1590"/>
      <c r="M317" s="1590"/>
      <c r="N317" s="1590"/>
      <c r="O317" s="1590"/>
      <c r="P317" s="1590"/>
      <c r="Q317" s="1590"/>
      <c r="R317" s="1590"/>
      <c r="S317" s="1590"/>
      <c r="T317" s="1590"/>
      <c r="U317" s="1590"/>
      <c r="V317" s="1590"/>
      <c r="W317" s="1590"/>
      <c r="X317" s="1590"/>
      <c r="Y317" s="1590"/>
      <c r="Z317" s="1590"/>
      <c r="AA317" s="1590"/>
      <c r="AB317" s="1590"/>
      <c r="AC317" s="1590"/>
      <c r="AD317" s="1590"/>
      <c r="AE317" s="1590"/>
      <c r="AF317" s="1590"/>
      <c r="AG317" s="1590"/>
      <c r="AH317" s="1592"/>
      <c r="AI317" s="1592"/>
    </row>
    <row r="318" spans="1:35" ht="14.25" customHeight="1">
      <c r="A318" s="1590"/>
      <c r="B318" s="1590"/>
      <c r="C318" s="1590"/>
      <c r="D318" s="1590"/>
      <c r="E318" s="1590"/>
      <c r="F318" s="1590"/>
      <c r="G318" s="1590"/>
      <c r="H318" s="1590"/>
      <c r="I318" s="1590"/>
      <c r="J318" s="1590"/>
      <c r="K318" s="1590"/>
      <c r="L318" s="1590"/>
      <c r="M318" s="1590"/>
      <c r="N318" s="1590"/>
      <c r="O318" s="1590"/>
      <c r="P318" s="1590"/>
      <c r="Q318" s="1590"/>
      <c r="R318" s="1590"/>
      <c r="S318" s="1590"/>
      <c r="T318" s="1590"/>
      <c r="U318" s="1590"/>
      <c r="V318" s="1590"/>
      <c r="W318" s="1590"/>
      <c r="X318" s="1590"/>
      <c r="Y318" s="1590"/>
      <c r="Z318" s="1590"/>
      <c r="AA318" s="1590"/>
      <c r="AB318" s="1590"/>
      <c r="AC318" s="1590"/>
      <c r="AD318" s="1590"/>
      <c r="AE318" s="1590"/>
      <c r="AF318" s="1590"/>
      <c r="AG318" s="1590"/>
      <c r="AH318" s="1592"/>
      <c r="AI318" s="1592"/>
    </row>
    <row r="319" spans="1:35" ht="14.25" customHeight="1">
      <c r="A319" s="1590"/>
      <c r="B319" s="1590"/>
      <c r="C319" s="1590"/>
      <c r="D319" s="1590"/>
      <c r="E319" s="1590"/>
      <c r="F319" s="1590"/>
      <c r="G319" s="1590"/>
      <c r="H319" s="1590"/>
      <c r="I319" s="1590"/>
      <c r="J319" s="1590"/>
      <c r="K319" s="1590"/>
      <c r="L319" s="1590"/>
      <c r="M319" s="1590"/>
      <c r="N319" s="1590"/>
      <c r="O319" s="1590"/>
      <c r="P319" s="1590"/>
      <c r="Q319" s="1590"/>
      <c r="R319" s="1590"/>
      <c r="S319" s="1590"/>
      <c r="T319" s="1590"/>
      <c r="U319" s="1590"/>
      <c r="V319" s="1590"/>
      <c r="W319" s="1590"/>
      <c r="X319" s="1590"/>
      <c r="Y319" s="1590"/>
      <c r="Z319" s="1590"/>
      <c r="AA319" s="1590"/>
      <c r="AB319" s="1590"/>
      <c r="AC319" s="1590"/>
      <c r="AD319" s="1590"/>
      <c r="AE319" s="1590"/>
      <c r="AF319" s="1590"/>
      <c r="AG319" s="1590"/>
      <c r="AH319" s="1592"/>
      <c r="AI319" s="1592"/>
    </row>
    <row r="320" spans="1:35" ht="14.25" customHeight="1">
      <c r="A320" s="1590"/>
      <c r="B320" s="1590"/>
      <c r="C320" s="1590"/>
      <c r="D320" s="1590"/>
      <c r="E320" s="1590"/>
      <c r="F320" s="1590"/>
      <c r="G320" s="1590"/>
      <c r="H320" s="1590"/>
      <c r="I320" s="1590"/>
      <c r="J320" s="1590"/>
      <c r="K320" s="1590"/>
      <c r="L320" s="1590"/>
      <c r="M320" s="1590"/>
      <c r="N320" s="1590"/>
      <c r="O320" s="1590"/>
      <c r="P320" s="1590"/>
      <c r="Q320" s="1590"/>
      <c r="R320" s="1590"/>
      <c r="S320" s="1590"/>
      <c r="T320" s="1590"/>
      <c r="U320" s="1590"/>
      <c r="V320" s="1590"/>
      <c r="W320" s="1590"/>
      <c r="X320" s="1590"/>
      <c r="Y320" s="1590"/>
      <c r="Z320" s="1590"/>
      <c r="AA320" s="1590"/>
      <c r="AB320" s="1590"/>
      <c r="AC320" s="1590"/>
      <c r="AD320" s="1590"/>
      <c r="AE320" s="1590"/>
      <c r="AF320" s="1590"/>
      <c r="AG320" s="1590"/>
      <c r="AH320" s="1592"/>
      <c r="AI320" s="1592"/>
    </row>
    <row r="321" spans="1:35" ht="14.25" customHeight="1">
      <c r="A321" s="1590"/>
      <c r="B321" s="1590"/>
      <c r="C321" s="1590"/>
      <c r="D321" s="1590"/>
      <c r="E321" s="1590"/>
      <c r="F321" s="1590"/>
      <c r="G321" s="1590"/>
      <c r="H321" s="1590"/>
      <c r="I321" s="1590"/>
      <c r="J321" s="1590"/>
      <c r="K321" s="1590"/>
      <c r="L321" s="1590"/>
      <c r="M321" s="1590"/>
      <c r="N321" s="1590"/>
      <c r="O321" s="1590"/>
      <c r="P321" s="1590"/>
      <c r="Q321" s="1590"/>
      <c r="R321" s="1590"/>
      <c r="S321" s="1590"/>
      <c r="T321" s="1590"/>
      <c r="U321" s="1590"/>
      <c r="V321" s="1590"/>
      <c r="W321" s="1590"/>
      <c r="X321" s="1590"/>
      <c r="Y321" s="1590"/>
      <c r="Z321" s="1590"/>
      <c r="AA321" s="1590"/>
      <c r="AB321" s="1590"/>
      <c r="AC321" s="1590"/>
      <c r="AD321" s="1590"/>
      <c r="AE321" s="1590"/>
      <c r="AF321" s="1590"/>
      <c r="AG321" s="1590"/>
      <c r="AH321" s="1592"/>
      <c r="AI321" s="1592"/>
    </row>
    <row r="322" spans="1:35" ht="14.25" customHeight="1">
      <c r="A322" s="1590"/>
      <c r="B322" s="1590"/>
      <c r="C322" s="1590"/>
      <c r="D322" s="1590"/>
      <c r="E322" s="1590"/>
      <c r="F322" s="1590"/>
      <c r="G322" s="1590"/>
      <c r="H322" s="1590"/>
      <c r="I322" s="1590"/>
      <c r="J322" s="1590"/>
      <c r="K322" s="1590"/>
      <c r="L322" s="1590"/>
      <c r="M322" s="1590"/>
      <c r="N322" s="1590"/>
      <c r="O322" s="1590"/>
      <c r="P322" s="1590"/>
      <c r="Q322" s="1590"/>
      <c r="R322" s="1590"/>
      <c r="S322" s="1590"/>
      <c r="T322" s="1590"/>
      <c r="U322" s="1590"/>
      <c r="V322" s="1590"/>
      <c r="W322" s="1590"/>
      <c r="X322" s="1590"/>
      <c r="Y322" s="1590"/>
      <c r="Z322" s="1590"/>
      <c r="AA322" s="1590"/>
      <c r="AB322" s="1590"/>
      <c r="AC322" s="1590"/>
      <c r="AD322" s="1590"/>
      <c r="AE322" s="1590"/>
      <c r="AF322" s="1590"/>
      <c r="AG322" s="1590"/>
      <c r="AH322" s="1592"/>
      <c r="AI322" s="1592"/>
    </row>
    <row r="323" spans="1:35" ht="14.25" customHeight="1">
      <c r="A323" s="1590"/>
      <c r="B323" s="1590"/>
      <c r="C323" s="1590"/>
      <c r="D323" s="1590"/>
      <c r="E323" s="1590"/>
      <c r="F323" s="1590"/>
      <c r="G323" s="1590"/>
      <c r="H323" s="1590"/>
      <c r="I323" s="1590"/>
      <c r="J323" s="1590"/>
      <c r="K323" s="1590"/>
      <c r="L323" s="1590"/>
      <c r="M323" s="1590"/>
      <c r="N323" s="1590"/>
      <c r="O323" s="1590"/>
      <c r="P323" s="1590"/>
      <c r="Q323" s="1590"/>
      <c r="R323" s="1590"/>
      <c r="S323" s="1590"/>
      <c r="T323" s="1590"/>
      <c r="U323" s="1590"/>
      <c r="V323" s="1590"/>
      <c r="W323" s="1590"/>
      <c r="X323" s="1590"/>
      <c r="Y323" s="1590"/>
      <c r="Z323" s="1590"/>
      <c r="AA323" s="1590"/>
      <c r="AB323" s="1590"/>
      <c r="AC323" s="1590"/>
      <c r="AD323" s="1590"/>
      <c r="AE323" s="1590"/>
      <c r="AF323" s="1590"/>
      <c r="AG323" s="1590"/>
      <c r="AH323" s="1592"/>
      <c r="AI323" s="1592"/>
    </row>
    <row r="324" spans="1:35" ht="14.25" customHeight="1">
      <c r="A324" s="1590"/>
      <c r="B324" s="1590"/>
      <c r="C324" s="1590"/>
      <c r="D324" s="1590"/>
      <c r="E324" s="1590"/>
      <c r="F324" s="1590"/>
      <c r="G324" s="1590"/>
      <c r="H324" s="1590"/>
      <c r="I324" s="1590"/>
      <c r="J324" s="1590"/>
      <c r="K324" s="1590"/>
      <c r="L324" s="1590"/>
      <c r="M324" s="1590"/>
      <c r="N324" s="1590"/>
      <c r="O324" s="1590"/>
      <c r="P324" s="1590"/>
      <c r="Q324" s="1590"/>
      <c r="R324" s="1590"/>
      <c r="S324" s="1590"/>
      <c r="T324" s="1590"/>
      <c r="U324" s="1590"/>
      <c r="V324" s="1590"/>
      <c r="W324" s="1590"/>
      <c r="X324" s="1590"/>
      <c r="Y324" s="1590"/>
      <c r="Z324" s="1590"/>
      <c r="AA324" s="1590"/>
      <c r="AB324" s="1590"/>
      <c r="AC324" s="1590"/>
      <c r="AD324" s="1590"/>
      <c r="AE324" s="1590"/>
      <c r="AF324" s="1590"/>
      <c r="AG324" s="1590"/>
      <c r="AH324" s="1592"/>
      <c r="AI324" s="1592"/>
    </row>
    <row r="325" spans="1:35" ht="14.25" customHeight="1">
      <c r="A325" s="1590"/>
      <c r="B325" s="1590"/>
      <c r="C325" s="1590"/>
      <c r="D325" s="1590"/>
      <c r="E325" s="1590"/>
      <c r="F325" s="1590"/>
      <c r="G325" s="1590"/>
      <c r="H325" s="1590"/>
      <c r="I325" s="1590"/>
      <c r="J325" s="1590"/>
      <c r="K325" s="1590"/>
      <c r="L325" s="1590"/>
      <c r="M325" s="1590"/>
      <c r="N325" s="1590"/>
      <c r="O325" s="1590"/>
      <c r="P325" s="1590"/>
      <c r="Q325" s="1590"/>
      <c r="R325" s="1590"/>
      <c r="S325" s="1590"/>
      <c r="T325" s="1590"/>
      <c r="U325" s="1590"/>
      <c r="V325" s="1590"/>
      <c r="W325" s="1590"/>
      <c r="X325" s="1590"/>
      <c r="Y325" s="1590"/>
      <c r="Z325" s="1590"/>
      <c r="AA325" s="1590"/>
      <c r="AB325" s="1590"/>
      <c r="AC325" s="1590"/>
      <c r="AD325" s="1590"/>
      <c r="AE325" s="1590"/>
      <c r="AF325" s="1590"/>
      <c r="AG325" s="1590"/>
      <c r="AH325" s="1592"/>
      <c r="AI325" s="1592"/>
    </row>
    <row r="326" spans="1:35" ht="14.25" customHeight="1">
      <c r="A326" s="1590"/>
      <c r="B326" s="1590"/>
      <c r="C326" s="1590"/>
      <c r="D326" s="1590"/>
      <c r="E326" s="1590"/>
      <c r="F326" s="1590"/>
      <c r="G326" s="1590"/>
      <c r="H326" s="1590"/>
      <c r="I326" s="1590"/>
      <c r="J326" s="1590"/>
      <c r="K326" s="1590"/>
      <c r="L326" s="1590"/>
      <c r="M326" s="1590"/>
      <c r="N326" s="1590"/>
      <c r="O326" s="1590"/>
      <c r="P326" s="1590"/>
      <c r="Q326" s="1590"/>
      <c r="R326" s="1590"/>
      <c r="S326" s="1590"/>
      <c r="T326" s="1590"/>
      <c r="U326" s="1590"/>
      <c r="V326" s="1590"/>
      <c r="W326" s="1590"/>
      <c r="X326" s="1590"/>
      <c r="Y326" s="1590"/>
      <c r="Z326" s="1590"/>
      <c r="AA326" s="1590"/>
      <c r="AB326" s="1590"/>
      <c r="AC326" s="1590"/>
      <c r="AD326" s="1590"/>
      <c r="AE326" s="1590"/>
      <c r="AF326" s="1590"/>
      <c r="AG326" s="1590"/>
      <c r="AH326" s="1592"/>
      <c r="AI326" s="1592"/>
    </row>
    <row r="327" spans="1:35" ht="14.25" customHeight="1">
      <c r="A327" s="1590"/>
      <c r="B327" s="1590"/>
      <c r="C327" s="1590"/>
      <c r="D327" s="1590"/>
      <c r="E327" s="1590"/>
      <c r="F327" s="1590"/>
      <c r="G327" s="1590"/>
      <c r="H327" s="1590"/>
      <c r="I327" s="1590"/>
      <c r="J327" s="1590"/>
      <c r="K327" s="1590"/>
      <c r="L327" s="1590"/>
      <c r="M327" s="1590"/>
      <c r="N327" s="1590"/>
      <c r="O327" s="1590"/>
      <c r="P327" s="1590"/>
      <c r="Q327" s="1590"/>
      <c r="R327" s="1590"/>
      <c r="S327" s="1590"/>
      <c r="T327" s="1590"/>
      <c r="U327" s="1590"/>
      <c r="V327" s="1590"/>
      <c r="W327" s="1590"/>
      <c r="X327" s="1590"/>
      <c r="Y327" s="1590"/>
      <c r="Z327" s="1590"/>
      <c r="AA327" s="1590"/>
      <c r="AB327" s="1590"/>
      <c r="AC327" s="1590"/>
      <c r="AD327" s="1590"/>
      <c r="AE327" s="1590"/>
      <c r="AF327" s="1590"/>
      <c r="AG327" s="1590"/>
      <c r="AH327" s="1592"/>
      <c r="AI327" s="1592"/>
    </row>
    <row r="328" spans="1:35" ht="14.25" customHeight="1">
      <c r="A328" s="1590"/>
      <c r="B328" s="1590"/>
      <c r="C328" s="1590"/>
      <c r="D328" s="1590"/>
      <c r="E328" s="1590"/>
      <c r="F328" s="1590"/>
      <c r="G328" s="1590"/>
      <c r="H328" s="1590"/>
      <c r="I328" s="1590"/>
      <c r="J328" s="1590"/>
      <c r="K328" s="1590"/>
      <c r="L328" s="1590"/>
      <c r="M328" s="1590"/>
      <c r="N328" s="1590"/>
      <c r="O328" s="1590"/>
      <c r="P328" s="1590"/>
      <c r="Q328" s="1590"/>
      <c r="R328" s="1590"/>
      <c r="S328" s="1590"/>
      <c r="T328" s="1590"/>
      <c r="U328" s="1590"/>
      <c r="V328" s="1590"/>
      <c r="W328" s="1590"/>
      <c r="X328" s="1590"/>
      <c r="Y328" s="1590"/>
      <c r="Z328" s="1590"/>
      <c r="AA328" s="1590"/>
      <c r="AB328" s="1590"/>
      <c r="AC328" s="1590"/>
      <c r="AD328" s="1590"/>
      <c r="AE328" s="1590"/>
      <c r="AF328" s="1590"/>
      <c r="AG328" s="1590"/>
      <c r="AH328" s="1592"/>
      <c r="AI328" s="1592"/>
    </row>
    <row r="329" spans="1:35" ht="14.25" customHeight="1">
      <c r="A329" s="1590"/>
      <c r="B329" s="1590"/>
      <c r="C329" s="1590"/>
      <c r="D329" s="1590"/>
      <c r="E329" s="1590"/>
      <c r="F329" s="1590"/>
      <c r="G329" s="1590"/>
      <c r="H329" s="1590"/>
      <c r="I329" s="1590"/>
      <c r="J329" s="1590"/>
      <c r="K329" s="1590"/>
      <c r="L329" s="1590"/>
      <c r="M329" s="1590"/>
      <c r="N329" s="1590"/>
      <c r="O329" s="1590"/>
      <c r="P329" s="1590"/>
      <c r="Q329" s="1590"/>
      <c r="R329" s="1590"/>
      <c r="S329" s="1590"/>
      <c r="T329" s="1590"/>
      <c r="U329" s="1590"/>
      <c r="V329" s="1590"/>
      <c r="W329" s="1590"/>
      <c r="X329" s="1590"/>
      <c r="Y329" s="1590"/>
      <c r="Z329" s="1590"/>
      <c r="AA329" s="1590"/>
      <c r="AB329" s="1590"/>
      <c r="AC329" s="1590"/>
      <c r="AD329" s="1590"/>
      <c r="AE329" s="1590"/>
      <c r="AF329" s="1590"/>
      <c r="AG329" s="1590"/>
      <c r="AH329" s="1592"/>
      <c r="AI329" s="1592"/>
    </row>
    <row r="330" spans="1:35" ht="14.25" customHeight="1">
      <c r="A330" s="1590"/>
      <c r="B330" s="1590"/>
      <c r="C330" s="1590"/>
      <c r="D330" s="1590"/>
      <c r="E330" s="1590"/>
      <c r="F330" s="1590"/>
      <c r="G330" s="1590"/>
      <c r="H330" s="1590"/>
      <c r="I330" s="1590"/>
      <c r="J330" s="1590"/>
      <c r="K330" s="1590"/>
      <c r="L330" s="1590"/>
      <c r="M330" s="1590"/>
      <c r="N330" s="1590"/>
      <c r="O330" s="1590"/>
      <c r="P330" s="1590"/>
      <c r="Q330" s="1590"/>
      <c r="R330" s="1590"/>
      <c r="S330" s="1590"/>
      <c r="T330" s="1590"/>
      <c r="U330" s="1590"/>
      <c r="V330" s="1590"/>
      <c r="W330" s="1590"/>
      <c r="X330" s="1590"/>
      <c r="Y330" s="1590"/>
      <c r="Z330" s="1590"/>
      <c r="AA330" s="1590"/>
      <c r="AB330" s="1590"/>
      <c r="AC330" s="1590"/>
      <c r="AD330" s="1590"/>
      <c r="AE330" s="1590"/>
      <c r="AF330" s="1590"/>
      <c r="AG330" s="1590"/>
      <c r="AH330" s="1592"/>
      <c r="AI330" s="1592"/>
    </row>
    <row r="331" spans="1:35" ht="14.25" customHeight="1">
      <c r="A331" s="1590"/>
      <c r="B331" s="1590"/>
      <c r="C331" s="1590"/>
      <c r="D331" s="1590"/>
      <c r="E331" s="1590"/>
      <c r="F331" s="1590"/>
      <c r="G331" s="1590"/>
      <c r="H331" s="1590"/>
      <c r="I331" s="1590"/>
      <c r="J331" s="1590"/>
      <c r="K331" s="1590"/>
      <c r="L331" s="1590"/>
      <c r="M331" s="1590"/>
      <c r="N331" s="1590"/>
      <c r="O331" s="1590"/>
      <c r="P331" s="1590"/>
      <c r="Q331" s="1590"/>
      <c r="R331" s="1590"/>
      <c r="S331" s="1590"/>
      <c r="T331" s="1590"/>
      <c r="U331" s="1590"/>
      <c r="V331" s="1590"/>
      <c r="W331" s="1590"/>
      <c r="X331" s="1590"/>
      <c r="Y331" s="1590"/>
      <c r="Z331" s="1590"/>
      <c r="AA331" s="1590"/>
      <c r="AB331" s="1590"/>
      <c r="AC331" s="1590"/>
      <c r="AD331" s="1590"/>
      <c r="AE331" s="1590"/>
      <c r="AF331" s="1590"/>
      <c r="AG331" s="1590"/>
      <c r="AH331" s="1592"/>
      <c r="AI331" s="1592"/>
    </row>
    <row r="332" spans="1:35" ht="14.25" customHeight="1">
      <c r="A332" s="1590"/>
      <c r="B332" s="1590"/>
      <c r="C332" s="1590"/>
      <c r="D332" s="1590"/>
      <c r="E332" s="1590"/>
      <c r="F332" s="1590"/>
      <c r="G332" s="1590"/>
      <c r="H332" s="1590"/>
      <c r="I332" s="1590"/>
      <c r="J332" s="1590"/>
      <c r="K332" s="1590"/>
      <c r="L332" s="1590"/>
      <c r="M332" s="1590"/>
      <c r="N332" s="1590"/>
      <c r="O332" s="1590"/>
      <c r="P332" s="1590"/>
      <c r="Q332" s="1590"/>
      <c r="R332" s="1590"/>
      <c r="S332" s="1590"/>
      <c r="T332" s="1590"/>
      <c r="U332" s="1590"/>
      <c r="V332" s="1590"/>
      <c r="W332" s="1590"/>
      <c r="X332" s="1590"/>
      <c r="Y332" s="1590"/>
      <c r="Z332" s="1590"/>
      <c r="AA332" s="1590"/>
      <c r="AB332" s="1590"/>
      <c r="AC332" s="1590"/>
      <c r="AD332" s="1590"/>
      <c r="AE332" s="1590"/>
      <c r="AF332" s="1590"/>
      <c r="AG332" s="1590"/>
      <c r="AH332" s="1592"/>
      <c r="AI332" s="1592"/>
    </row>
    <row r="333" spans="1:35" ht="14.25" customHeight="1">
      <c r="A333" s="1590"/>
      <c r="B333" s="1590"/>
      <c r="C333" s="1590"/>
      <c r="D333" s="1590"/>
      <c r="E333" s="1590"/>
      <c r="F333" s="1590"/>
      <c r="G333" s="1590"/>
      <c r="H333" s="1590"/>
      <c r="I333" s="1590"/>
      <c r="J333" s="1590"/>
      <c r="K333" s="1590"/>
      <c r="L333" s="1590"/>
      <c r="M333" s="1590"/>
      <c r="N333" s="1590"/>
      <c r="O333" s="1590"/>
      <c r="P333" s="1590"/>
      <c r="Q333" s="1590"/>
      <c r="R333" s="1590"/>
      <c r="S333" s="1590"/>
      <c r="T333" s="1590"/>
      <c r="U333" s="1590"/>
      <c r="V333" s="1590"/>
      <c r="W333" s="1590"/>
      <c r="X333" s="1590"/>
      <c r="Y333" s="1590"/>
      <c r="Z333" s="1590"/>
      <c r="AA333" s="1590"/>
      <c r="AB333" s="1590"/>
      <c r="AC333" s="1590"/>
      <c r="AD333" s="1590"/>
      <c r="AE333" s="1590"/>
      <c r="AF333" s="1590"/>
      <c r="AG333" s="1590"/>
      <c r="AH333" s="1592"/>
      <c r="AI333" s="1592"/>
    </row>
    <row r="334" spans="1:35" ht="14.25" customHeight="1">
      <c r="A334" s="1590"/>
      <c r="B334" s="1590"/>
      <c r="C334" s="1590"/>
      <c r="D334" s="1590"/>
      <c r="E334" s="1590"/>
      <c r="F334" s="1590"/>
      <c r="G334" s="1590"/>
      <c r="H334" s="1590"/>
      <c r="I334" s="1590"/>
      <c r="J334" s="1590"/>
      <c r="K334" s="1590"/>
      <c r="L334" s="1590"/>
      <c r="M334" s="1590"/>
      <c r="N334" s="1590"/>
      <c r="O334" s="1590"/>
      <c r="P334" s="1590"/>
      <c r="Q334" s="1590"/>
      <c r="R334" s="1590"/>
      <c r="S334" s="1590"/>
      <c r="T334" s="1590"/>
      <c r="U334" s="1590"/>
      <c r="V334" s="1590"/>
      <c r="W334" s="1590"/>
      <c r="X334" s="1590"/>
      <c r="Y334" s="1590"/>
      <c r="Z334" s="1590"/>
      <c r="AA334" s="1590"/>
      <c r="AB334" s="1590"/>
      <c r="AC334" s="1590"/>
      <c r="AD334" s="1590"/>
      <c r="AE334" s="1590"/>
      <c r="AF334" s="1590"/>
      <c r="AG334" s="1590"/>
      <c r="AH334" s="1592"/>
      <c r="AI334" s="1592"/>
    </row>
    <row r="335" spans="1:35" ht="14.25" customHeight="1">
      <c r="A335" s="1590"/>
      <c r="B335" s="1590"/>
      <c r="C335" s="1590"/>
      <c r="D335" s="1590"/>
      <c r="E335" s="1590"/>
      <c r="F335" s="1590"/>
      <c r="G335" s="1590"/>
      <c r="H335" s="1590"/>
      <c r="I335" s="1590"/>
      <c r="J335" s="1590"/>
      <c r="K335" s="1590"/>
      <c r="L335" s="1590"/>
      <c r="M335" s="1590"/>
      <c r="N335" s="1590"/>
      <c r="O335" s="1590"/>
      <c r="P335" s="1590"/>
      <c r="Q335" s="1590"/>
      <c r="R335" s="1590"/>
      <c r="S335" s="1590"/>
      <c r="T335" s="1590"/>
      <c r="U335" s="1590"/>
      <c r="V335" s="1590"/>
      <c r="W335" s="1590"/>
      <c r="X335" s="1590"/>
      <c r="Y335" s="1590"/>
      <c r="Z335" s="1590"/>
      <c r="AA335" s="1590"/>
      <c r="AB335" s="1590"/>
      <c r="AC335" s="1590"/>
      <c r="AD335" s="1590"/>
      <c r="AE335" s="1590"/>
      <c r="AF335" s="1590"/>
      <c r="AG335" s="1590"/>
      <c r="AH335" s="1592"/>
      <c r="AI335" s="1592"/>
    </row>
    <row r="336" spans="1:35" ht="14.25" customHeight="1">
      <c r="A336" s="1590"/>
      <c r="B336" s="1590"/>
      <c r="C336" s="1590"/>
      <c r="D336" s="1590"/>
      <c r="E336" s="1590"/>
      <c r="F336" s="1590"/>
      <c r="G336" s="1590"/>
      <c r="H336" s="1590"/>
      <c r="I336" s="1590"/>
      <c r="J336" s="1590"/>
      <c r="K336" s="1590"/>
      <c r="L336" s="1590"/>
      <c r="M336" s="1590"/>
      <c r="N336" s="1590"/>
      <c r="O336" s="1590"/>
      <c r="P336" s="1590"/>
      <c r="Q336" s="1590"/>
      <c r="R336" s="1590"/>
      <c r="S336" s="1590"/>
      <c r="T336" s="1590"/>
      <c r="U336" s="1590"/>
      <c r="V336" s="1590"/>
      <c r="W336" s="1590"/>
      <c r="X336" s="1590"/>
      <c r="Y336" s="1590"/>
      <c r="Z336" s="1590"/>
      <c r="AA336" s="1590"/>
      <c r="AB336" s="1590"/>
      <c r="AC336" s="1590"/>
      <c r="AD336" s="1590"/>
      <c r="AE336" s="1590"/>
      <c r="AF336" s="1590"/>
      <c r="AG336" s="1590"/>
      <c r="AH336" s="1592"/>
      <c r="AI336" s="1592"/>
    </row>
    <row r="337" spans="1:35" ht="14.25" customHeight="1">
      <c r="A337" s="1590"/>
      <c r="B337" s="1590"/>
      <c r="C337" s="1590"/>
      <c r="D337" s="1590"/>
      <c r="E337" s="1590"/>
      <c r="F337" s="1590"/>
      <c r="G337" s="1590"/>
      <c r="H337" s="1590"/>
      <c r="I337" s="1590"/>
      <c r="J337" s="1590"/>
      <c r="K337" s="1590"/>
      <c r="L337" s="1590"/>
      <c r="M337" s="1590"/>
      <c r="N337" s="1590"/>
      <c r="O337" s="1590"/>
      <c r="P337" s="1590"/>
      <c r="Q337" s="1590"/>
      <c r="R337" s="1590"/>
      <c r="S337" s="1590"/>
      <c r="T337" s="1590"/>
      <c r="U337" s="1590"/>
      <c r="V337" s="1590"/>
      <c r="W337" s="1590"/>
      <c r="X337" s="1590"/>
      <c r="Y337" s="1590"/>
      <c r="Z337" s="1590"/>
      <c r="AA337" s="1590"/>
      <c r="AB337" s="1590"/>
      <c r="AC337" s="1590"/>
      <c r="AD337" s="1590"/>
      <c r="AE337" s="1590"/>
      <c r="AF337" s="1590"/>
      <c r="AG337" s="1590"/>
      <c r="AH337" s="1592"/>
      <c r="AI337" s="1592"/>
    </row>
    <row r="338" spans="1:35" ht="14.25" customHeight="1">
      <c r="A338" s="1590"/>
      <c r="B338" s="1590"/>
      <c r="C338" s="1590"/>
      <c r="D338" s="1590"/>
      <c r="E338" s="1590"/>
      <c r="F338" s="1590"/>
      <c r="G338" s="1590"/>
      <c r="H338" s="1590"/>
      <c r="I338" s="1590"/>
      <c r="J338" s="1590"/>
      <c r="K338" s="1590"/>
      <c r="L338" s="1590"/>
      <c r="M338" s="1590"/>
      <c r="N338" s="1590"/>
      <c r="O338" s="1590"/>
      <c r="P338" s="1590"/>
      <c r="Q338" s="1590"/>
      <c r="R338" s="1590"/>
      <c r="S338" s="1590"/>
      <c r="T338" s="1590"/>
      <c r="U338" s="1590"/>
      <c r="V338" s="1590"/>
      <c r="W338" s="1590"/>
      <c r="X338" s="1590"/>
      <c r="Y338" s="1590"/>
      <c r="Z338" s="1590"/>
      <c r="AA338" s="1590"/>
      <c r="AB338" s="1590"/>
      <c r="AC338" s="1590"/>
      <c r="AD338" s="1590"/>
      <c r="AE338" s="1590"/>
      <c r="AF338" s="1590"/>
      <c r="AG338" s="1590"/>
      <c r="AH338" s="1592"/>
      <c r="AI338" s="1592"/>
    </row>
    <row r="339" spans="1:35" ht="14.25" customHeight="1">
      <c r="A339" s="1590"/>
      <c r="B339" s="1590"/>
      <c r="C339" s="1590"/>
      <c r="D339" s="1590"/>
      <c r="E339" s="1590"/>
      <c r="F339" s="1590"/>
      <c r="G339" s="1590"/>
      <c r="H339" s="1590"/>
      <c r="I339" s="1590"/>
      <c r="J339" s="1590"/>
      <c r="K339" s="1590"/>
      <c r="L339" s="1590"/>
      <c r="M339" s="1590"/>
      <c r="N339" s="1590"/>
      <c r="O339" s="1590"/>
      <c r="P339" s="1590"/>
      <c r="Q339" s="1590"/>
      <c r="R339" s="1590"/>
      <c r="S339" s="1590"/>
      <c r="T339" s="1590"/>
      <c r="U339" s="1590"/>
      <c r="V339" s="1590"/>
      <c r="W339" s="1590"/>
      <c r="X339" s="1590"/>
      <c r="Y339" s="1590"/>
      <c r="Z339" s="1590"/>
      <c r="AA339" s="1590"/>
      <c r="AB339" s="1590"/>
      <c r="AC339" s="1590"/>
      <c r="AD339" s="1590"/>
      <c r="AE339" s="1590"/>
      <c r="AF339" s="1590"/>
      <c r="AG339" s="1590"/>
      <c r="AH339" s="1592"/>
      <c r="AI339" s="1592"/>
    </row>
    <row r="340" spans="1:35" ht="14.25" customHeight="1">
      <c r="A340" s="1590"/>
      <c r="B340" s="1590"/>
      <c r="C340" s="1590"/>
      <c r="D340" s="1590"/>
      <c r="E340" s="1590"/>
      <c r="F340" s="1590"/>
      <c r="G340" s="1590"/>
      <c r="H340" s="1590"/>
      <c r="I340" s="1590"/>
      <c r="J340" s="1590"/>
      <c r="K340" s="1590"/>
      <c r="L340" s="1590"/>
      <c r="M340" s="1590"/>
      <c r="N340" s="1590"/>
      <c r="O340" s="1590"/>
      <c r="P340" s="1590"/>
      <c r="Q340" s="1590"/>
      <c r="R340" s="1590"/>
      <c r="S340" s="1590"/>
      <c r="T340" s="1590"/>
      <c r="U340" s="1590"/>
      <c r="V340" s="1590"/>
      <c r="W340" s="1590"/>
      <c r="X340" s="1590"/>
      <c r="Y340" s="1590"/>
      <c r="Z340" s="1590"/>
      <c r="AA340" s="1590"/>
      <c r="AB340" s="1590"/>
      <c r="AC340" s="1590"/>
      <c r="AD340" s="1590"/>
      <c r="AE340" s="1590"/>
      <c r="AF340" s="1590"/>
      <c r="AG340" s="1590"/>
      <c r="AH340" s="1592"/>
      <c r="AI340" s="1592"/>
    </row>
    <row r="341" spans="1:35" ht="14.25" customHeight="1">
      <c r="A341" s="1590"/>
      <c r="B341" s="1590"/>
      <c r="C341" s="1590"/>
      <c r="D341" s="1590"/>
      <c r="E341" s="1590"/>
      <c r="F341" s="1590"/>
      <c r="G341" s="1590"/>
      <c r="H341" s="1590"/>
      <c r="I341" s="1590"/>
      <c r="J341" s="1590"/>
      <c r="K341" s="1590"/>
      <c r="L341" s="1590"/>
      <c r="M341" s="1590"/>
      <c r="N341" s="1590"/>
      <c r="O341" s="1590"/>
      <c r="P341" s="1590"/>
      <c r="Q341" s="1590"/>
      <c r="R341" s="1590"/>
      <c r="S341" s="1590"/>
      <c r="T341" s="1590"/>
      <c r="U341" s="1590"/>
      <c r="V341" s="1590"/>
      <c r="W341" s="1590"/>
      <c r="X341" s="1590"/>
      <c r="Y341" s="1590"/>
      <c r="Z341" s="1590"/>
      <c r="AA341" s="1590"/>
      <c r="AB341" s="1590"/>
      <c r="AC341" s="1590"/>
      <c r="AD341" s="1590"/>
      <c r="AE341" s="1590"/>
      <c r="AF341" s="1590"/>
      <c r="AG341" s="1590"/>
      <c r="AH341" s="1592"/>
      <c r="AI341" s="1592"/>
    </row>
    <row r="342" spans="1:35" ht="14.25" customHeight="1">
      <c r="A342" s="1590"/>
      <c r="B342" s="1590"/>
      <c r="C342" s="1590"/>
      <c r="D342" s="1590"/>
      <c r="E342" s="1590"/>
      <c r="F342" s="1590"/>
      <c r="G342" s="1590"/>
      <c r="H342" s="1590"/>
      <c r="I342" s="1590"/>
      <c r="J342" s="1590"/>
      <c r="K342" s="1590"/>
      <c r="L342" s="1590"/>
      <c r="M342" s="1590"/>
      <c r="N342" s="1590"/>
      <c r="O342" s="1590"/>
      <c r="P342" s="1590"/>
      <c r="Q342" s="1590"/>
      <c r="R342" s="1590"/>
      <c r="S342" s="1590"/>
      <c r="T342" s="1590"/>
      <c r="U342" s="1590"/>
      <c r="V342" s="1590"/>
      <c r="W342" s="1590"/>
      <c r="X342" s="1590"/>
      <c r="Y342" s="1590"/>
      <c r="Z342" s="1590"/>
      <c r="AA342" s="1590"/>
      <c r="AB342" s="1590"/>
      <c r="AC342" s="1590"/>
      <c r="AD342" s="1590"/>
      <c r="AE342" s="1590"/>
      <c r="AF342" s="1590"/>
      <c r="AG342" s="1590"/>
      <c r="AH342" s="1592"/>
      <c r="AI342" s="1592"/>
    </row>
    <row r="343" spans="1:35" ht="14.25" customHeight="1">
      <c r="A343" s="1590"/>
      <c r="B343" s="1590"/>
      <c r="C343" s="1590"/>
      <c r="D343" s="1590"/>
      <c r="E343" s="1590"/>
      <c r="F343" s="1590"/>
      <c r="G343" s="1590"/>
      <c r="H343" s="1590"/>
      <c r="I343" s="1590"/>
      <c r="J343" s="1590"/>
      <c r="K343" s="1590"/>
      <c r="L343" s="1590"/>
      <c r="M343" s="1590"/>
      <c r="N343" s="1590"/>
      <c r="O343" s="1590"/>
      <c r="P343" s="1590"/>
      <c r="Q343" s="1590"/>
      <c r="R343" s="1590"/>
      <c r="S343" s="1590"/>
      <c r="T343" s="1590"/>
      <c r="U343" s="1590"/>
      <c r="V343" s="1590"/>
      <c r="W343" s="1590"/>
      <c r="X343" s="1590"/>
      <c r="Y343" s="1590"/>
      <c r="Z343" s="1590"/>
      <c r="AA343" s="1590"/>
      <c r="AB343" s="1590"/>
      <c r="AC343" s="1590"/>
      <c r="AD343" s="1590"/>
      <c r="AE343" s="1590"/>
      <c r="AF343" s="1590"/>
      <c r="AG343" s="1590"/>
      <c r="AH343" s="1592"/>
      <c r="AI343" s="1592"/>
    </row>
    <row r="344" spans="1:35" ht="14.25" customHeight="1">
      <c r="A344" s="1590"/>
      <c r="B344" s="1590"/>
      <c r="C344" s="1590"/>
      <c r="D344" s="1590"/>
      <c r="E344" s="1590"/>
      <c r="F344" s="1590"/>
      <c r="G344" s="1590"/>
      <c r="H344" s="1590"/>
      <c r="I344" s="1590"/>
      <c r="J344" s="1590"/>
      <c r="K344" s="1590"/>
      <c r="L344" s="1590"/>
      <c r="M344" s="1590"/>
      <c r="N344" s="1590"/>
      <c r="O344" s="1590"/>
      <c r="P344" s="1590"/>
      <c r="Q344" s="1590"/>
      <c r="R344" s="1590"/>
      <c r="S344" s="1590"/>
      <c r="T344" s="1590"/>
      <c r="U344" s="1590"/>
      <c r="V344" s="1590"/>
      <c r="W344" s="1590"/>
      <c r="X344" s="1590"/>
      <c r="Y344" s="1590"/>
      <c r="Z344" s="1590"/>
      <c r="AA344" s="1590"/>
      <c r="AB344" s="1590"/>
      <c r="AC344" s="1590"/>
      <c r="AD344" s="1590"/>
      <c r="AE344" s="1590"/>
      <c r="AF344" s="1590"/>
      <c r="AG344" s="1590"/>
      <c r="AH344" s="1592"/>
      <c r="AI344" s="1592"/>
    </row>
    <row r="345" spans="1:35" ht="14.25" customHeight="1">
      <c r="A345" s="1590"/>
      <c r="B345" s="1590"/>
      <c r="C345" s="1590"/>
      <c r="D345" s="1590"/>
      <c r="E345" s="1590"/>
      <c r="F345" s="1590"/>
      <c r="G345" s="1590"/>
      <c r="H345" s="1590"/>
      <c r="I345" s="1590"/>
      <c r="J345" s="1590"/>
      <c r="K345" s="1590"/>
      <c r="L345" s="1590"/>
      <c r="M345" s="1590"/>
      <c r="N345" s="1590"/>
      <c r="O345" s="1590"/>
      <c r="P345" s="1590"/>
      <c r="Q345" s="1590"/>
      <c r="R345" s="1590"/>
      <c r="S345" s="1590"/>
      <c r="T345" s="1590"/>
      <c r="U345" s="1590"/>
      <c r="V345" s="1590"/>
      <c r="W345" s="1590"/>
      <c r="X345" s="1590"/>
      <c r="Y345" s="1590"/>
      <c r="Z345" s="1590"/>
      <c r="AA345" s="1590"/>
      <c r="AB345" s="1590"/>
      <c r="AC345" s="1590"/>
      <c r="AD345" s="1590"/>
      <c r="AE345" s="1590"/>
      <c r="AF345" s="1590"/>
      <c r="AG345" s="1590"/>
      <c r="AH345" s="1592"/>
      <c r="AI345" s="1592"/>
    </row>
    <row r="346" spans="1:35" ht="14.25" customHeight="1">
      <c r="A346" s="1590"/>
      <c r="B346" s="1590"/>
      <c r="C346" s="1590"/>
      <c r="D346" s="1590"/>
      <c r="E346" s="1590"/>
      <c r="F346" s="1590"/>
      <c r="G346" s="1590"/>
      <c r="H346" s="1590"/>
      <c r="I346" s="1590"/>
      <c r="J346" s="1590"/>
      <c r="K346" s="1590"/>
      <c r="L346" s="1590"/>
      <c r="M346" s="1590"/>
      <c r="N346" s="1590"/>
      <c r="O346" s="1590"/>
      <c r="P346" s="1590"/>
      <c r="Q346" s="1590"/>
      <c r="R346" s="1590"/>
      <c r="S346" s="1590"/>
      <c r="T346" s="1590"/>
      <c r="U346" s="1590"/>
      <c r="V346" s="1590"/>
      <c r="W346" s="1590"/>
      <c r="X346" s="1590"/>
      <c r="Y346" s="1590"/>
      <c r="Z346" s="1590"/>
      <c r="AA346" s="1590"/>
      <c r="AB346" s="1590"/>
      <c r="AC346" s="1590"/>
      <c r="AD346" s="1590"/>
      <c r="AE346" s="1590"/>
      <c r="AF346" s="1590"/>
      <c r="AG346" s="1590"/>
      <c r="AH346" s="1592"/>
      <c r="AI346" s="1592"/>
    </row>
    <row r="347" spans="1:35" ht="14.25" customHeight="1">
      <c r="A347" s="1590"/>
      <c r="B347" s="1590"/>
      <c r="C347" s="1590"/>
      <c r="D347" s="1590"/>
      <c r="E347" s="1590"/>
      <c r="F347" s="1590"/>
      <c r="G347" s="1590"/>
      <c r="H347" s="1590"/>
      <c r="I347" s="1590"/>
      <c r="J347" s="1590"/>
      <c r="K347" s="1590"/>
      <c r="L347" s="1590"/>
      <c r="M347" s="1590"/>
      <c r="N347" s="1590"/>
      <c r="O347" s="1590"/>
      <c r="P347" s="1590"/>
      <c r="Q347" s="1590"/>
      <c r="R347" s="1590"/>
      <c r="S347" s="1590"/>
      <c r="T347" s="1590"/>
      <c r="U347" s="1590"/>
      <c r="V347" s="1590"/>
      <c r="W347" s="1590"/>
      <c r="X347" s="1590"/>
      <c r="Y347" s="1590"/>
      <c r="Z347" s="1590"/>
      <c r="AA347" s="1590"/>
      <c r="AB347" s="1590"/>
      <c r="AC347" s="1590"/>
      <c r="AD347" s="1590"/>
      <c r="AE347" s="1590"/>
      <c r="AF347" s="1590"/>
      <c r="AG347" s="1590"/>
      <c r="AH347" s="1592"/>
      <c r="AI347" s="1592"/>
    </row>
    <row r="348" spans="1:35" ht="14.25" customHeight="1">
      <c r="A348" s="1590"/>
      <c r="B348" s="1590"/>
      <c r="C348" s="1590"/>
      <c r="D348" s="1590"/>
      <c r="E348" s="1590"/>
      <c r="F348" s="1590"/>
      <c r="G348" s="1590"/>
      <c r="H348" s="1590"/>
      <c r="I348" s="1590"/>
      <c r="J348" s="1590"/>
      <c r="K348" s="1590"/>
      <c r="L348" s="1590"/>
      <c r="M348" s="1590"/>
      <c r="N348" s="1590"/>
      <c r="O348" s="1590"/>
      <c r="P348" s="1590"/>
      <c r="Q348" s="1590"/>
      <c r="R348" s="1590"/>
      <c r="S348" s="1590"/>
      <c r="T348" s="1590"/>
      <c r="U348" s="1590"/>
      <c r="V348" s="1590"/>
      <c r="W348" s="1590"/>
      <c r="X348" s="1590"/>
      <c r="Y348" s="1590"/>
      <c r="Z348" s="1590"/>
      <c r="AA348" s="1590"/>
      <c r="AB348" s="1590"/>
      <c r="AC348" s="1590"/>
      <c r="AD348" s="1590"/>
      <c r="AE348" s="1590"/>
      <c r="AF348" s="1590"/>
      <c r="AG348" s="1590"/>
      <c r="AH348" s="1592"/>
      <c r="AI348" s="1592"/>
    </row>
    <row r="349" spans="1:35" ht="14.25" customHeight="1">
      <c r="A349" s="1590"/>
      <c r="B349" s="1590"/>
      <c r="C349" s="1590"/>
      <c r="D349" s="1590"/>
      <c r="E349" s="1590"/>
      <c r="F349" s="1590"/>
      <c r="G349" s="1590"/>
      <c r="H349" s="1590"/>
      <c r="I349" s="1590"/>
      <c r="J349" s="1590"/>
      <c r="K349" s="1590"/>
      <c r="L349" s="1590"/>
      <c r="M349" s="1590"/>
      <c r="N349" s="1590"/>
      <c r="O349" s="1590"/>
      <c r="P349" s="1590"/>
      <c r="Q349" s="1590"/>
      <c r="R349" s="1590"/>
      <c r="S349" s="1590"/>
      <c r="T349" s="1590"/>
      <c r="U349" s="1590"/>
      <c r="V349" s="1590"/>
      <c r="W349" s="1590"/>
      <c r="X349" s="1590"/>
      <c r="Y349" s="1590"/>
      <c r="Z349" s="1590"/>
      <c r="AA349" s="1590"/>
      <c r="AB349" s="1590"/>
      <c r="AC349" s="1590"/>
      <c r="AD349" s="1590"/>
      <c r="AE349" s="1590"/>
      <c r="AF349" s="1590"/>
      <c r="AG349" s="1590"/>
      <c r="AH349" s="1592"/>
      <c r="AI349" s="1592"/>
    </row>
    <row r="350" spans="1:35" ht="14.25" customHeight="1">
      <c r="A350" s="1590"/>
      <c r="B350" s="1590"/>
      <c r="C350" s="1590"/>
      <c r="D350" s="1590"/>
      <c r="E350" s="1590"/>
      <c r="F350" s="1590"/>
      <c r="G350" s="1590"/>
      <c r="H350" s="1590"/>
      <c r="I350" s="1590"/>
      <c r="J350" s="1590"/>
      <c r="K350" s="1590"/>
      <c r="L350" s="1590"/>
      <c r="M350" s="1590"/>
      <c r="N350" s="1590"/>
      <c r="O350" s="1590"/>
      <c r="P350" s="1590"/>
      <c r="Q350" s="1590"/>
      <c r="R350" s="1590"/>
      <c r="S350" s="1590"/>
      <c r="T350" s="1590"/>
      <c r="U350" s="1590"/>
      <c r="V350" s="1590"/>
      <c r="W350" s="1590"/>
      <c r="X350" s="1590"/>
      <c r="Y350" s="1590"/>
      <c r="Z350" s="1590"/>
      <c r="AA350" s="1590"/>
      <c r="AB350" s="1590"/>
      <c r="AC350" s="1590"/>
      <c r="AD350" s="1590"/>
      <c r="AE350" s="1590"/>
      <c r="AF350" s="1590"/>
      <c r="AG350" s="1590"/>
      <c r="AH350" s="1592"/>
      <c r="AI350" s="1592"/>
    </row>
    <row r="351" spans="1:35" ht="14.25" customHeight="1">
      <c r="A351" s="1590"/>
      <c r="B351" s="1590"/>
      <c r="C351" s="1590"/>
      <c r="D351" s="1590"/>
      <c r="E351" s="1590"/>
      <c r="F351" s="1590"/>
      <c r="G351" s="1590"/>
      <c r="H351" s="1590"/>
      <c r="I351" s="1590"/>
      <c r="J351" s="1590"/>
      <c r="K351" s="1590"/>
      <c r="L351" s="1590"/>
      <c r="M351" s="1590"/>
      <c r="N351" s="1590"/>
      <c r="O351" s="1590"/>
      <c r="P351" s="1590"/>
      <c r="Q351" s="1590"/>
      <c r="R351" s="1590"/>
      <c r="S351" s="1590"/>
      <c r="T351" s="1590"/>
      <c r="U351" s="1590"/>
      <c r="V351" s="1590"/>
      <c r="W351" s="1590"/>
      <c r="X351" s="1590"/>
      <c r="Y351" s="1590"/>
      <c r="Z351" s="1590"/>
      <c r="AA351" s="1590"/>
      <c r="AB351" s="1590"/>
      <c r="AC351" s="1590"/>
      <c r="AD351" s="1590"/>
      <c r="AE351" s="1590"/>
      <c r="AF351" s="1590"/>
      <c r="AG351" s="1590"/>
      <c r="AH351" s="1592"/>
      <c r="AI351" s="1592"/>
    </row>
    <row r="352" spans="1:35" ht="14.25" customHeight="1">
      <c r="A352" s="1590"/>
      <c r="B352" s="1590"/>
      <c r="C352" s="1590"/>
      <c r="D352" s="1590"/>
      <c r="E352" s="1590"/>
      <c r="F352" s="1590"/>
      <c r="G352" s="1590"/>
      <c r="H352" s="1590"/>
      <c r="I352" s="1590"/>
      <c r="J352" s="1590"/>
      <c r="K352" s="1590"/>
      <c r="L352" s="1590"/>
      <c r="M352" s="1590"/>
      <c r="N352" s="1590"/>
      <c r="O352" s="1590"/>
      <c r="P352" s="1590"/>
      <c r="Q352" s="1590"/>
      <c r="R352" s="1590"/>
      <c r="S352" s="1590"/>
      <c r="T352" s="1590"/>
      <c r="U352" s="1590"/>
      <c r="V352" s="1590"/>
      <c r="W352" s="1590"/>
      <c r="X352" s="1590"/>
      <c r="Y352" s="1590"/>
      <c r="Z352" s="1590"/>
      <c r="AA352" s="1590"/>
      <c r="AB352" s="1590"/>
      <c r="AC352" s="1590"/>
      <c r="AD352" s="1590"/>
      <c r="AE352" s="1590"/>
      <c r="AF352" s="1590"/>
      <c r="AG352" s="1590"/>
      <c r="AH352" s="1592"/>
      <c r="AI352" s="1592"/>
    </row>
    <row r="353" spans="1:35" ht="14.25" customHeight="1">
      <c r="A353" s="1590"/>
      <c r="B353" s="1590"/>
      <c r="C353" s="1590"/>
      <c r="D353" s="1590"/>
      <c r="E353" s="1590"/>
      <c r="F353" s="1590"/>
      <c r="G353" s="1590"/>
      <c r="H353" s="1590"/>
      <c r="I353" s="1590"/>
      <c r="J353" s="1590"/>
      <c r="K353" s="1590"/>
      <c r="L353" s="1590"/>
      <c r="M353" s="1590"/>
      <c r="N353" s="1590"/>
      <c r="O353" s="1590"/>
      <c r="P353" s="1590"/>
      <c r="Q353" s="1590"/>
      <c r="R353" s="1590"/>
      <c r="S353" s="1590"/>
      <c r="T353" s="1590"/>
      <c r="U353" s="1590"/>
      <c r="V353" s="1590"/>
      <c r="W353" s="1590"/>
      <c r="X353" s="1590"/>
      <c r="Y353" s="1590"/>
      <c r="Z353" s="1590"/>
      <c r="AA353" s="1590"/>
      <c r="AB353" s="1590"/>
      <c r="AC353" s="1590"/>
      <c r="AD353" s="1590"/>
      <c r="AE353" s="1590"/>
      <c r="AF353" s="1590"/>
      <c r="AG353" s="1590"/>
      <c r="AH353" s="1592"/>
      <c r="AI353" s="1592"/>
    </row>
    <row r="354" spans="1:35" ht="14.25" customHeight="1">
      <c r="A354" s="1590"/>
      <c r="B354" s="1590"/>
      <c r="C354" s="1590"/>
      <c r="D354" s="1590"/>
      <c r="E354" s="1590"/>
      <c r="F354" s="1590"/>
      <c r="G354" s="1590"/>
      <c r="H354" s="1590"/>
      <c r="I354" s="1590"/>
      <c r="J354" s="1590"/>
      <c r="K354" s="1590"/>
      <c r="L354" s="1590"/>
      <c r="M354" s="1590"/>
      <c r="N354" s="1590"/>
      <c r="O354" s="1590"/>
      <c r="P354" s="1590"/>
      <c r="Q354" s="1590"/>
      <c r="R354" s="1590"/>
      <c r="S354" s="1590"/>
      <c r="T354" s="1590"/>
      <c r="U354" s="1590"/>
      <c r="V354" s="1590"/>
      <c r="W354" s="1590"/>
      <c r="X354" s="1590"/>
      <c r="Y354" s="1590"/>
      <c r="Z354" s="1590"/>
      <c r="AA354" s="1590"/>
      <c r="AB354" s="1590"/>
      <c r="AC354" s="1590"/>
      <c r="AD354" s="1590"/>
      <c r="AE354" s="1590"/>
      <c r="AF354" s="1590"/>
      <c r="AG354" s="1590"/>
      <c r="AH354" s="1592"/>
      <c r="AI354" s="1592"/>
    </row>
    <row r="355" spans="1:35" ht="14.25" customHeight="1">
      <c r="A355" s="1590"/>
      <c r="B355" s="1590"/>
      <c r="C355" s="1590"/>
      <c r="D355" s="1590"/>
      <c r="E355" s="1590"/>
      <c r="F355" s="1590"/>
      <c r="G355" s="1590"/>
      <c r="H355" s="1590"/>
      <c r="I355" s="1590"/>
      <c r="J355" s="1590"/>
      <c r="K355" s="1590"/>
      <c r="L355" s="1590"/>
      <c r="M355" s="1590"/>
      <c r="N355" s="1590"/>
      <c r="O355" s="1590"/>
      <c r="P355" s="1590"/>
      <c r="Q355" s="1590"/>
      <c r="R355" s="1590"/>
      <c r="S355" s="1590"/>
      <c r="T355" s="1590"/>
      <c r="U355" s="1590"/>
      <c r="V355" s="1590"/>
      <c r="W355" s="1590"/>
      <c r="X355" s="1590"/>
      <c r="Y355" s="1590"/>
      <c r="Z355" s="1590"/>
      <c r="AA355" s="1590"/>
      <c r="AB355" s="1590"/>
      <c r="AC355" s="1590"/>
      <c r="AD355" s="1590"/>
      <c r="AE355" s="1590"/>
      <c r="AF355" s="1590"/>
      <c r="AG355" s="1590"/>
      <c r="AH355" s="1592"/>
      <c r="AI355" s="1592"/>
    </row>
    <row r="356" spans="1:35" ht="14.25" customHeight="1">
      <c r="A356" s="1590"/>
      <c r="B356" s="1590"/>
      <c r="C356" s="1590"/>
      <c r="D356" s="1590"/>
      <c r="E356" s="1590"/>
      <c r="F356" s="1590"/>
      <c r="G356" s="1590"/>
      <c r="H356" s="1590"/>
      <c r="I356" s="1590"/>
      <c r="J356" s="1590"/>
      <c r="K356" s="1590"/>
      <c r="L356" s="1590"/>
      <c r="M356" s="1590"/>
      <c r="N356" s="1590"/>
      <c r="O356" s="1590"/>
      <c r="P356" s="1590"/>
      <c r="Q356" s="1590"/>
      <c r="R356" s="1590"/>
      <c r="S356" s="1590"/>
      <c r="T356" s="1590"/>
      <c r="U356" s="1590"/>
      <c r="V356" s="1590"/>
      <c r="W356" s="1590"/>
      <c r="X356" s="1590"/>
      <c r="Y356" s="1590"/>
      <c r="Z356" s="1590"/>
      <c r="AA356" s="1590"/>
      <c r="AB356" s="1590"/>
      <c r="AC356" s="1590"/>
      <c r="AD356" s="1590"/>
      <c r="AE356" s="1590"/>
      <c r="AF356" s="1590"/>
      <c r="AG356" s="1590"/>
      <c r="AH356" s="1592"/>
      <c r="AI356" s="1592"/>
    </row>
    <row r="357" spans="1:35" ht="14.25" customHeight="1">
      <c r="A357" s="1590"/>
      <c r="B357" s="1590"/>
      <c r="C357" s="1590"/>
      <c r="D357" s="1590"/>
      <c r="E357" s="1590"/>
      <c r="F357" s="1590"/>
      <c r="G357" s="1590"/>
      <c r="H357" s="1590"/>
      <c r="I357" s="1590"/>
      <c r="J357" s="1590"/>
      <c r="K357" s="1590"/>
      <c r="L357" s="1590"/>
      <c r="M357" s="1590"/>
      <c r="N357" s="1590"/>
      <c r="O357" s="1590"/>
      <c r="P357" s="1590"/>
      <c r="Q357" s="1590"/>
      <c r="R357" s="1590"/>
      <c r="S357" s="1590"/>
      <c r="T357" s="1590"/>
      <c r="U357" s="1590"/>
      <c r="V357" s="1590"/>
      <c r="W357" s="1590"/>
      <c r="X357" s="1590"/>
      <c r="Y357" s="1590"/>
      <c r="Z357" s="1590"/>
      <c r="AA357" s="1590"/>
      <c r="AB357" s="1590"/>
      <c r="AC357" s="1590"/>
      <c r="AD357" s="1590"/>
      <c r="AE357" s="1590"/>
      <c r="AF357" s="1590"/>
      <c r="AG357" s="1590"/>
      <c r="AH357" s="1592"/>
      <c r="AI357" s="1592"/>
    </row>
    <row r="358" spans="1:35" ht="14.25" customHeight="1">
      <c r="A358" s="1590"/>
      <c r="B358" s="1590"/>
      <c r="C358" s="1590"/>
      <c r="D358" s="1590"/>
      <c r="E358" s="1590"/>
      <c r="F358" s="1590"/>
      <c r="G358" s="1590"/>
      <c r="H358" s="1590"/>
      <c r="I358" s="1590"/>
      <c r="J358" s="1590"/>
      <c r="K358" s="1590"/>
      <c r="L358" s="1590"/>
      <c r="M358" s="1590"/>
      <c r="N358" s="1590"/>
      <c r="O358" s="1590"/>
      <c r="P358" s="1590"/>
      <c r="Q358" s="1590"/>
      <c r="R358" s="1590"/>
      <c r="S358" s="1590"/>
      <c r="T358" s="1590"/>
      <c r="U358" s="1590"/>
      <c r="V358" s="1590"/>
      <c r="W358" s="1590"/>
      <c r="X358" s="1590"/>
      <c r="Y358" s="1590"/>
      <c r="Z358" s="1590"/>
      <c r="AA358" s="1590"/>
      <c r="AB358" s="1590"/>
      <c r="AC358" s="1590"/>
      <c r="AD358" s="1590"/>
      <c r="AE358" s="1590"/>
      <c r="AF358" s="1590"/>
      <c r="AG358" s="1590"/>
      <c r="AH358" s="1592"/>
      <c r="AI358" s="1592"/>
    </row>
    <row r="359" spans="1:35" ht="14.25" customHeight="1">
      <c r="A359" s="1590"/>
      <c r="B359" s="1590"/>
      <c r="C359" s="1590"/>
      <c r="D359" s="1590"/>
      <c r="E359" s="1590"/>
      <c r="F359" s="1590"/>
      <c r="G359" s="1590"/>
      <c r="H359" s="1590"/>
      <c r="I359" s="1590"/>
      <c r="J359" s="1590"/>
      <c r="K359" s="1590"/>
      <c r="L359" s="1590"/>
      <c r="M359" s="1590"/>
      <c r="N359" s="1590"/>
      <c r="O359" s="1590"/>
      <c r="P359" s="1590"/>
      <c r="Q359" s="1590"/>
      <c r="R359" s="1590"/>
      <c r="S359" s="1590"/>
      <c r="T359" s="1590"/>
      <c r="U359" s="1590"/>
      <c r="V359" s="1590"/>
      <c r="W359" s="1590"/>
      <c r="X359" s="1590"/>
      <c r="Y359" s="1590"/>
      <c r="Z359" s="1590"/>
      <c r="AA359" s="1590"/>
      <c r="AB359" s="1590"/>
      <c r="AC359" s="1590"/>
      <c r="AD359" s="1590"/>
      <c r="AE359" s="1590"/>
      <c r="AF359" s="1590"/>
      <c r="AG359" s="1590"/>
      <c r="AH359" s="1592"/>
      <c r="AI359" s="1592"/>
    </row>
    <row r="360" spans="1:35" ht="14.25" customHeight="1">
      <c r="A360" s="1590"/>
      <c r="B360" s="1590"/>
      <c r="C360" s="1590"/>
      <c r="D360" s="1590"/>
      <c r="E360" s="1590"/>
      <c r="F360" s="1590"/>
      <c r="G360" s="1590"/>
      <c r="H360" s="1590"/>
      <c r="I360" s="1590"/>
      <c r="J360" s="1590"/>
      <c r="K360" s="1590"/>
      <c r="L360" s="1590"/>
      <c r="M360" s="1590"/>
      <c r="N360" s="1590"/>
      <c r="O360" s="1590"/>
      <c r="P360" s="1590"/>
      <c r="Q360" s="1590"/>
      <c r="R360" s="1590"/>
      <c r="S360" s="1590"/>
      <c r="T360" s="1590"/>
      <c r="U360" s="1590"/>
      <c r="V360" s="1590"/>
      <c r="W360" s="1590"/>
      <c r="X360" s="1590"/>
      <c r="Y360" s="1590"/>
      <c r="Z360" s="1590"/>
      <c r="AA360" s="1590"/>
      <c r="AB360" s="1590"/>
      <c r="AC360" s="1590"/>
      <c r="AD360" s="1590"/>
      <c r="AE360" s="1590"/>
      <c r="AF360" s="1590"/>
      <c r="AG360" s="1590"/>
      <c r="AH360" s="1592"/>
      <c r="AI360" s="1592"/>
    </row>
    <row r="361" spans="1:35" ht="14.25" customHeight="1">
      <c r="A361" s="1590"/>
      <c r="B361" s="1590"/>
      <c r="C361" s="1590"/>
      <c r="D361" s="1590"/>
      <c r="E361" s="1590"/>
      <c r="F361" s="1590"/>
      <c r="G361" s="1590"/>
      <c r="H361" s="1590"/>
      <c r="I361" s="1590"/>
      <c r="J361" s="1590"/>
      <c r="K361" s="1590"/>
      <c r="L361" s="1590"/>
      <c r="M361" s="1590"/>
      <c r="N361" s="1590"/>
      <c r="O361" s="1590"/>
      <c r="P361" s="1590"/>
      <c r="Q361" s="1590"/>
      <c r="R361" s="1590"/>
      <c r="S361" s="1590"/>
      <c r="T361" s="1590"/>
      <c r="U361" s="1590"/>
      <c r="V361" s="1590"/>
      <c r="W361" s="1590"/>
      <c r="X361" s="1590"/>
      <c r="Y361" s="1590"/>
      <c r="Z361" s="1590"/>
      <c r="AA361" s="1590"/>
      <c r="AB361" s="1590"/>
      <c r="AC361" s="1590"/>
      <c r="AD361" s="1590"/>
      <c r="AE361" s="1590"/>
      <c r="AF361" s="1590"/>
      <c r="AG361" s="1590"/>
      <c r="AH361" s="1592"/>
      <c r="AI361" s="1592"/>
    </row>
    <row r="362" spans="1:35" ht="14.25" customHeight="1">
      <c r="A362" s="1590"/>
      <c r="B362" s="1590"/>
      <c r="C362" s="1590"/>
      <c r="D362" s="1590"/>
      <c r="E362" s="1590"/>
      <c r="F362" s="1590"/>
      <c r="G362" s="1590"/>
      <c r="H362" s="1590"/>
      <c r="I362" s="1590"/>
      <c r="J362" s="1590"/>
      <c r="K362" s="1590"/>
      <c r="L362" s="1590"/>
      <c r="M362" s="1590"/>
      <c r="N362" s="1590"/>
      <c r="O362" s="1590"/>
      <c r="P362" s="1590"/>
      <c r="Q362" s="1590"/>
      <c r="R362" s="1590"/>
      <c r="S362" s="1590"/>
      <c r="T362" s="1590"/>
      <c r="U362" s="1590"/>
      <c r="V362" s="1590"/>
      <c r="W362" s="1590"/>
      <c r="X362" s="1590"/>
      <c r="Y362" s="1590"/>
      <c r="Z362" s="1590"/>
      <c r="AA362" s="1590"/>
      <c r="AB362" s="1590"/>
      <c r="AC362" s="1590"/>
      <c r="AD362" s="1590"/>
      <c r="AE362" s="1590"/>
      <c r="AF362" s="1590"/>
      <c r="AG362" s="1590"/>
      <c r="AH362" s="1592"/>
      <c r="AI362" s="1592"/>
    </row>
    <row r="363" spans="1:35" ht="14.25" customHeight="1">
      <c r="A363" s="1590"/>
      <c r="B363" s="1590"/>
      <c r="C363" s="1590"/>
      <c r="D363" s="1590"/>
      <c r="E363" s="1590"/>
      <c r="F363" s="1590"/>
      <c r="G363" s="1590"/>
      <c r="H363" s="1590"/>
      <c r="I363" s="1590"/>
      <c r="J363" s="1590"/>
      <c r="K363" s="1590"/>
      <c r="L363" s="1590"/>
      <c r="M363" s="1590"/>
      <c r="N363" s="1590"/>
      <c r="O363" s="1590"/>
      <c r="P363" s="1590"/>
      <c r="Q363" s="1590"/>
      <c r="R363" s="1590"/>
      <c r="S363" s="1590"/>
      <c r="T363" s="1590"/>
      <c r="U363" s="1590"/>
      <c r="V363" s="1590"/>
      <c r="W363" s="1590"/>
      <c r="X363" s="1590"/>
      <c r="Y363" s="1590"/>
      <c r="Z363" s="1590"/>
      <c r="AA363" s="1590"/>
      <c r="AB363" s="1590"/>
      <c r="AC363" s="1590"/>
      <c r="AD363" s="1590"/>
      <c r="AE363" s="1590"/>
      <c r="AF363" s="1590"/>
      <c r="AG363" s="1590"/>
      <c r="AH363" s="1592"/>
      <c r="AI363" s="1592"/>
    </row>
    <row r="364" spans="1:35" ht="14.25" customHeight="1">
      <c r="A364" s="1590"/>
      <c r="B364" s="1590"/>
      <c r="C364" s="1590"/>
      <c r="D364" s="1590"/>
      <c r="E364" s="1590"/>
      <c r="F364" s="1590"/>
      <c r="G364" s="1590"/>
      <c r="H364" s="1590"/>
      <c r="I364" s="1590"/>
      <c r="J364" s="1590"/>
      <c r="K364" s="1590"/>
      <c r="L364" s="1590"/>
      <c r="M364" s="1590"/>
      <c r="N364" s="1590"/>
      <c r="O364" s="1590"/>
      <c r="P364" s="1590"/>
      <c r="Q364" s="1590"/>
      <c r="R364" s="1590"/>
      <c r="S364" s="1590"/>
      <c r="T364" s="1590"/>
      <c r="U364" s="1590"/>
      <c r="V364" s="1590"/>
      <c r="W364" s="1590"/>
      <c r="X364" s="1590"/>
      <c r="Y364" s="1590"/>
      <c r="Z364" s="1590"/>
      <c r="AA364" s="1590"/>
      <c r="AB364" s="1590"/>
      <c r="AC364" s="1590"/>
      <c r="AD364" s="1590"/>
      <c r="AE364" s="1590"/>
      <c r="AF364" s="1590"/>
      <c r="AG364" s="1590"/>
      <c r="AH364" s="1592"/>
      <c r="AI364" s="1592"/>
    </row>
    <row r="365" spans="1:35" ht="14.25" customHeight="1">
      <c r="A365" s="1590"/>
      <c r="B365" s="1590"/>
      <c r="C365" s="1590"/>
      <c r="D365" s="1590"/>
      <c r="E365" s="1590"/>
      <c r="F365" s="1590"/>
      <c r="G365" s="1590"/>
      <c r="H365" s="1590"/>
      <c r="I365" s="1590"/>
      <c r="J365" s="1590"/>
      <c r="K365" s="1590"/>
      <c r="L365" s="1590"/>
      <c r="M365" s="1590"/>
      <c r="N365" s="1590"/>
      <c r="O365" s="1590"/>
      <c r="P365" s="1590"/>
      <c r="Q365" s="1590"/>
      <c r="R365" s="1590"/>
      <c r="S365" s="1590"/>
      <c r="T365" s="1590"/>
      <c r="U365" s="1590"/>
      <c r="V365" s="1590"/>
      <c r="W365" s="1590"/>
      <c r="X365" s="1590"/>
      <c r="Y365" s="1590"/>
      <c r="Z365" s="1590"/>
      <c r="AA365" s="1590"/>
      <c r="AB365" s="1590"/>
      <c r="AC365" s="1590"/>
      <c r="AD365" s="1590"/>
      <c r="AE365" s="1590"/>
      <c r="AF365" s="1590"/>
      <c r="AG365" s="1590"/>
      <c r="AH365" s="1592"/>
      <c r="AI365" s="1592"/>
    </row>
    <row r="366" spans="1:35" ht="14.25" customHeight="1">
      <c r="A366" s="1590"/>
      <c r="B366" s="1590"/>
      <c r="C366" s="1590"/>
      <c r="D366" s="1590"/>
      <c r="E366" s="1590"/>
      <c r="F366" s="1590"/>
      <c r="G366" s="1590"/>
      <c r="H366" s="1590"/>
      <c r="I366" s="1590"/>
      <c r="J366" s="1590"/>
      <c r="K366" s="1590"/>
      <c r="L366" s="1590"/>
      <c r="M366" s="1590"/>
      <c r="N366" s="1590"/>
      <c r="O366" s="1590"/>
      <c r="P366" s="1590"/>
      <c r="Q366" s="1590"/>
      <c r="R366" s="1590"/>
      <c r="S366" s="1590"/>
      <c r="T366" s="1590"/>
      <c r="U366" s="1590"/>
      <c r="V366" s="1590"/>
      <c r="W366" s="1590"/>
      <c r="X366" s="1590"/>
      <c r="Y366" s="1590"/>
      <c r="Z366" s="1590"/>
      <c r="AA366" s="1590"/>
      <c r="AB366" s="1590"/>
      <c r="AC366" s="1590"/>
      <c r="AD366" s="1590"/>
      <c r="AE366" s="1590"/>
      <c r="AF366" s="1590"/>
      <c r="AG366" s="1590"/>
      <c r="AH366" s="1592"/>
      <c r="AI366" s="1592"/>
    </row>
    <row r="367" spans="1:35" ht="14.25" customHeight="1">
      <c r="A367" s="1590"/>
      <c r="B367" s="1590"/>
      <c r="C367" s="1590"/>
      <c r="D367" s="1590"/>
      <c r="E367" s="1590"/>
      <c r="F367" s="1590"/>
      <c r="G367" s="1590"/>
      <c r="H367" s="1590"/>
      <c r="I367" s="1590"/>
      <c r="J367" s="1590"/>
      <c r="K367" s="1590"/>
      <c r="L367" s="1590"/>
      <c r="M367" s="1590"/>
      <c r="N367" s="1590"/>
      <c r="O367" s="1590"/>
      <c r="P367" s="1590"/>
      <c r="Q367" s="1590"/>
      <c r="R367" s="1590"/>
      <c r="S367" s="1590"/>
      <c r="T367" s="1590"/>
      <c r="U367" s="1590"/>
      <c r="V367" s="1590"/>
      <c r="W367" s="1590"/>
      <c r="X367" s="1590"/>
      <c r="Y367" s="1590"/>
      <c r="Z367" s="1590"/>
      <c r="AA367" s="1590"/>
      <c r="AB367" s="1590"/>
      <c r="AC367" s="1590"/>
      <c r="AD367" s="1590"/>
      <c r="AE367" s="1590"/>
      <c r="AF367" s="1590"/>
      <c r="AG367" s="1590"/>
      <c r="AH367" s="1592"/>
      <c r="AI367" s="1592"/>
    </row>
    <row r="368" spans="1:35" ht="14.25" customHeight="1">
      <c r="A368" s="1590"/>
      <c r="B368" s="1590"/>
      <c r="C368" s="1590"/>
      <c r="D368" s="1590"/>
      <c r="E368" s="1590"/>
      <c r="F368" s="1590"/>
      <c r="G368" s="1590"/>
      <c r="H368" s="1590"/>
      <c r="I368" s="1590"/>
      <c r="J368" s="1590"/>
      <c r="K368" s="1590"/>
      <c r="L368" s="1590"/>
      <c r="M368" s="1590"/>
      <c r="N368" s="1590"/>
      <c r="O368" s="1590"/>
      <c r="P368" s="1590"/>
      <c r="Q368" s="1590"/>
      <c r="R368" s="1590"/>
      <c r="S368" s="1590"/>
      <c r="T368" s="1590"/>
      <c r="U368" s="1590"/>
      <c r="V368" s="1590"/>
      <c r="W368" s="1590"/>
      <c r="X368" s="1590"/>
      <c r="Y368" s="1590"/>
      <c r="Z368" s="1590"/>
      <c r="AA368" s="1590"/>
      <c r="AB368" s="1590"/>
      <c r="AC368" s="1590"/>
      <c r="AD368" s="1590"/>
      <c r="AE368" s="1590"/>
      <c r="AF368" s="1590"/>
      <c r="AG368" s="1590"/>
      <c r="AH368" s="1592"/>
      <c r="AI368" s="1592"/>
    </row>
    <row r="369" spans="1:35" ht="14.25" customHeight="1">
      <c r="A369" s="1590"/>
      <c r="B369" s="1590"/>
      <c r="C369" s="1590"/>
      <c r="D369" s="1590"/>
      <c r="E369" s="1590"/>
      <c r="F369" s="1590"/>
      <c r="G369" s="1590"/>
      <c r="H369" s="1590"/>
      <c r="I369" s="1590"/>
      <c r="J369" s="1590"/>
      <c r="K369" s="1590"/>
      <c r="L369" s="1590"/>
      <c r="M369" s="1590"/>
      <c r="N369" s="1590"/>
      <c r="O369" s="1590"/>
      <c r="P369" s="1590"/>
      <c r="Q369" s="1590"/>
      <c r="R369" s="1590"/>
      <c r="S369" s="1590"/>
      <c r="T369" s="1590"/>
      <c r="U369" s="1590"/>
      <c r="V369" s="1590"/>
      <c r="W369" s="1590"/>
      <c r="X369" s="1590"/>
      <c r="Y369" s="1590"/>
      <c r="Z369" s="1590"/>
      <c r="AA369" s="1590"/>
      <c r="AB369" s="1590"/>
      <c r="AC369" s="1590"/>
      <c r="AD369" s="1590"/>
      <c r="AE369" s="1590"/>
      <c r="AF369" s="1590"/>
      <c r="AG369" s="1590"/>
      <c r="AH369" s="1592"/>
      <c r="AI369" s="1592"/>
    </row>
    <row r="370" spans="1:35" ht="14.25" customHeight="1">
      <c r="A370" s="1590"/>
      <c r="B370" s="1590"/>
      <c r="C370" s="1590"/>
      <c r="D370" s="1590"/>
      <c r="E370" s="1590"/>
      <c r="F370" s="1590"/>
      <c r="G370" s="1590"/>
      <c r="H370" s="1590"/>
      <c r="I370" s="1590"/>
      <c r="J370" s="1590"/>
      <c r="K370" s="1590"/>
      <c r="L370" s="1590"/>
      <c r="M370" s="1590"/>
      <c r="N370" s="1590"/>
      <c r="O370" s="1590"/>
      <c r="P370" s="1590"/>
      <c r="Q370" s="1590"/>
      <c r="R370" s="1590"/>
      <c r="S370" s="1590"/>
      <c r="T370" s="1590"/>
      <c r="U370" s="1590"/>
      <c r="V370" s="1590"/>
      <c r="W370" s="1590"/>
      <c r="X370" s="1590"/>
      <c r="Y370" s="1590"/>
      <c r="Z370" s="1590"/>
      <c r="AA370" s="1590"/>
      <c r="AB370" s="1590"/>
      <c r="AC370" s="1590"/>
      <c r="AD370" s="1590"/>
      <c r="AE370" s="1590"/>
      <c r="AF370" s="1590"/>
      <c r="AG370" s="1590"/>
      <c r="AH370" s="1592"/>
      <c r="AI370" s="1592"/>
    </row>
    <row r="371" spans="1:35" ht="14.25" customHeight="1">
      <c r="A371" s="1590"/>
      <c r="B371" s="1590"/>
      <c r="C371" s="1590"/>
      <c r="D371" s="1590"/>
      <c r="E371" s="1590"/>
      <c r="F371" s="1590"/>
      <c r="G371" s="1590"/>
      <c r="H371" s="1590"/>
      <c r="I371" s="1590"/>
      <c r="J371" s="1590"/>
      <c r="K371" s="1590"/>
      <c r="L371" s="1590"/>
      <c r="M371" s="1590"/>
      <c r="N371" s="1590"/>
      <c r="O371" s="1590"/>
      <c r="P371" s="1590"/>
      <c r="Q371" s="1590"/>
      <c r="R371" s="1590"/>
      <c r="S371" s="1590"/>
      <c r="T371" s="1590"/>
      <c r="U371" s="1590"/>
      <c r="V371" s="1590"/>
      <c r="W371" s="1590"/>
      <c r="X371" s="1590"/>
      <c r="Y371" s="1590"/>
      <c r="Z371" s="1590"/>
      <c r="AA371" s="1590"/>
      <c r="AB371" s="1590"/>
      <c r="AC371" s="1590"/>
      <c r="AD371" s="1590"/>
      <c r="AE371" s="1590"/>
      <c r="AF371" s="1590"/>
      <c r="AG371" s="1590"/>
      <c r="AH371" s="1592"/>
      <c r="AI371" s="1592"/>
    </row>
    <row r="372" spans="1:35" ht="14.25" customHeight="1">
      <c r="A372" s="1590"/>
      <c r="B372" s="1590"/>
      <c r="C372" s="1590"/>
      <c r="D372" s="1590"/>
      <c r="E372" s="1590"/>
      <c r="F372" s="1590"/>
      <c r="G372" s="1590"/>
      <c r="H372" s="1590"/>
      <c r="I372" s="1590"/>
      <c r="J372" s="1590"/>
      <c r="K372" s="1590"/>
      <c r="L372" s="1590"/>
      <c r="M372" s="1590"/>
      <c r="N372" s="1590"/>
      <c r="O372" s="1590"/>
      <c r="P372" s="1590"/>
      <c r="Q372" s="1590"/>
      <c r="R372" s="1590"/>
      <c r="S372" s="1590"/>
      <c r="T372" s="1590"/>
      <c r="U372" s="1590"/>
      <c r="V372" s="1590"/>
      <c r="W372" s="1590"/>
      <c r="X372" s="1590"/>
      <c r="Y372" s="1590"/>
      <c r="Z372" s="1590"/>
      <c r="AA372" s="1590"/>
      <c r="AB372" s="1590"/>
      <c r="AC372" s="1590"/>
      <c r="AD372" s="1590"/>
      <c r="AE372" s="1590"/>
      <c r="AF372" s="1590"/>
      <c r="AG372" s="1590"/>
      <c r="AH372" s="1592"/>
      <c r="AI372" s="1592"/>
    </row>
    <row r="373" spans="1:35" ht="14.25" customHeight="1">
      <c r="A373" s="1590"/>
      <c r="B373" s="1590"/>
      <c r="C373" s="1590"/>
      <c r="D373" s="1590"/>
      <c r="E373" s="1590"/>
      <c r="F373" s="1590"/>
      <c r="G373" s="1590"/>
      <c r="H373" s="1590"/>
      <c r="I373" s="1590"/>
      <c r="J373" s="1590"/>
      <c r="K373" s="1590"/>
      <c r="L373" s="1590"/>
      <c r="M373" s="1590"/>
      <c r="N373" s="1590"/>
      <c r="O373" s="1590"/>
      <c r="P373" s="1590"/>
      <c r="Q373" s="1590"/>
      <c r="R373" s="1590"/>
      <c r="S373" s="1590"/>
      <c r="T373" s="1590"/>
      <c r="U373" s="1590"/>
      <c r="V373" s="1590"/>
      <c r="W373" s="1590"/>
      <c r="X373" s="1590"/>
      <c r="Y373" s="1590"/>
      <c r="Z373" s="1590"/>
      <c r="AA373" s="1590"/>
      <c r="AB373" s="1590"/>
      <c r="AC373" s="1590"/>
      <c r="AD373" s="1590"/>
      <c r="AE373" s="1590"/>
      <c r="AF373" s="1590"/>
      <c r="AG373" s="1590"/>
      <c r="AH373" s="1592"/>
      <c r="AI373" s="1592"/>
    </row>
    <row r="374" spans="1:35" ht="14.25" customHeight="1">
      <c r="A374" s="1590"/>
      <c r="B374" s="1590"/>
      <c r="C374" s="1590"/>
      <c r="D374" s="1590"/>
      <c r="E374" s="1590"/>
      <c r="F374" s="1590"/>
      <c r="G374" s="1590"/>
      <c r="H374" s="1590"/>
      <c r="I374" s="1590"/>
      <c r="J374" s="1590"/>
      <c r="K374" s="1590"/>
      <c r="L374" s="1590"/>
      <c r="M374" s="1590"/>
      <c r="N374" s="1590"/>
      <c r="O374" s="1590"/>
      <c r="P374" s="1590"/>
      <c r="Q374" s="1590"/>
      <c r="R374" s="1590"/>
      <c r="S374" s="1590"/>
      <c r="T374" s="1590"/>
      <c r="U374" s="1590"/>
      <c r="V374" s="1590"/>
      <c r="W374" s="1590"/>
      <c r="X374" s="1590"/>
      <c r="Y374" s="1590"/>
      <c r="Z374" s="1590"/>
      <c r="AA374" s="1590"/>
      <c r="AB374" s="1590"/>
      <c r="AC374" s="1590"/>
      <c r="AD374" s="1590"/>
      <c r="AE374" s="1590"/>
      <c r="AF374" s="1590"/>
      <c r="AG374" s="1590"/>
      <c r="AH374" s="1592"/>
      <c r="AI374" s="1592"/>
    </row>
    <row r="375" spans="1:35" ht="14.25" customHeight="1">
      <c r="A375" s="1590"/>
      <c r="B375" s="1590"/>
      <c r="C375" s="1590"/>
      <c r="D375" s="1590"/>
      <c r="E375" s="1590"/>
      <c r="F375" s="1590"/>
      <c r="G375" s="1590"/>
      <c r="H375" s="1590"/>
      <c r="I375" s="1590"/>
      <c r="J375" s="1590"/>
      <c r="K375" s="1590"/>
      <c r="L375" s="1590"/>
      <c r="M375" s="1590"/>
      <c r="N375" s="1590"/>
      <c r="O375" s="1590"/>
      <c r="P375" s="1590"/>
      <c r="Q375" s="1590"/>
      <c r="R375" s="1590"/>
      <c r="S375" s="1590"/>
      <c r="T375" s="1590"/>
      <c r="U375" s="1590"/>
      <c r="V375" s="1590"/>
      <c r="W375" s="1590"/>
      <c r="X375" s="1590"/>
      <c r="Y375" s="1590"/>
      <c r="Z375" s="1590"/>
      <c r="AA375" s="1590"/>
      <c r="AB375" s="1590"/>
      <c r="AC375" s="1590"/>
      <c r="AD375" s="1590"/>
      <c r="AE375" s="1590"/>
      <c r="AF375" s="1590"/>
      <c r="AG375" s="1590"/>
      <c r="AH375" s="1592"/>
      <c r="AI375" s="1592"/>
    </row>
    <row r="376" spans="1:35" ht="14.25" customHeight="1">
      <c r="A376" s="1590"/>
      <c r="B376" s="1590"/>
      <c r="C376" s="1590"/>
      <c r="D376" s="1590"/>
      <c r="E376" s="1590"/>
      <c r="F376" s="1590"/>
      <c r="G376" s="1590"/>
      <c r="H376" s="1590"/>
      <c r="I376" s="1590"/>
      <c r="J376" s="1590"/>
      <c r="K376" s="1590"/>
      <c r="L376" s="1590"/>
      <c r="M376" s="1590"/>
      <c r="N376" s="1590"/>
      <c r="O376" s="1590"/>
      <c r="P376" s="1590"/>
      <c r="Q376" s="1590"/>
      <c r="R376" s="1590"/>
      <c r="S376" s="1590"/>
      <c r="T376" s="1590"/>
      <c r="U376" s="1590"/>
      <c r="V376" s="1590"/>
      <c r="W376" s="1590"/>
      <c r="X376" s="1590"/>
      <c r="Y376" s="1590"/>
      <c r="Z376" s="1590"/>
      <c r="AA376" s="1590"/>
      <c r="AB376" s="1590"/>
      <c r="AC376" s="1590"/>
      <c r="AD376" s="1590"/>
      <c r="AE376" s="1590"/>
      <c r="AF376" s="1590"/>
      <c r="AG376" s="1590"/>
      <c r="AH376" s="1592"/>
      <c r="AI376" s="1592"/>
    </row>
    <row r="377" spans="1:35" ht="14.25" customHeight="1">
      <c r="A377" s="1590"/>
      <c r="B377" s="1590"/>
      <c r="C377" s="1590"/>
      <c r="D377" s="1590"/>
      <c r="E377" s="1590"/>
      <c r="F377" s="1590"/>
      <c r="G377" s="1590"/>
      <c r="H377" s="1590"/>
      <c r="I377" s="1590"/>
      <c r="J377" s="1590"/>
      <c r="K377" s="1590"/>
      <c r="L377" s="1590"/>
      <c r="M377" s="1590"/>
      <c r="N377" s="1590"/>
      <c r="O377" s="1590"/>
      <c r="P377" s="1590"/>
      <c r="Q377" s="1590"/>
      <c r="R377" s="1590"/>
      <c r="S377" s="1590"/>
      <c r="T377" s="1590"/>
      <c r="U377" s="1590"/>
      <c r="V377" s="1590"/>
      <c r="W377" s="1590"/>
      <c r="X377" s="1590"/>
      <c r="Y377" s="1590"/>
      <c r="Z377" s="1590"/>
      <c r="AA377" s="1590"/>
      <c r="AB377" s="1590"/>
      <c r="AC377" s="1590"/>
      <c r="AD377" s="1590"/>
      <c r="AE377" s="1590"/>
      <c r="AF377" s="1590"/>
      <c r="AG377" s="1590"/>
      <c r="AH377" s="1592"/>
      <c r="AI377" s="1592"/>
    </row>
    <row r="378" spans="1:35" ht="14.25" customHeight="1">
      <c r="A378" s="1590"/>
      <c r="B378" s="1590"/>
      <c r="C378" s="1590"/>
      <c r="D378" s="1590"/>
      <c r="E378" s="1590"/>
      <c r="F378" s="1590"/>
      <c r="G378" s="1590"/>
      <c r="H378" s="1590"/>
      <c r="I378" s="1590"/>
      <c r="J378" s="1590"/>
      <c r="K378" s="1590"/>
      <c r="L378" s="1590"/>
      <c r="M378" s="1590"/>
      <c r="N378" s="1590"/>
      <c r="O378" s="1590"/>
      <c r="P378" s="1590"/>
      <c r="Q378" s="1590"/>
      <c r="R378" s="1590"/>
      <c r="S378" s="1590"/>
      <c r="T378" s="1590"/>
      <c r="U378" s="1590"/>
      <c r="V378" s="1590"/>
      <c r="W378" s="1590"/>
      <c r="X378" s="1590"/>
      <c r="Y378" s="1590"/>
      <c r="Z378" s="1590"/>
      <c r="AA378" s="1590"/>
      <c r="AB378" s="1590"/>
      <c r="AC378" s="1590"/>
      <c r="AD378" s="1590"/>
      <c r="AE378" s="1590"/>
      <c r="AF378" s="1590"/>
      <c r="AG378" s="1590"/>
      <c r="AH378" s="1592"/>
      <c r="AI378" s="1592"/>
    </row>
    <row r="379" spans="1:35" ht="14.25" customHeight="1">
      <c r="A379" s="1590"/>
      <c r="B379" s="1590"/>
      <c r="C379" s="1590"/>
      <c r="D379" s="1590"/>
      <c r="E379" s="1590"/>
      <c r="F379" s="1590"/>
      <c r="G379" s="1590"/>
      <c r="H379" s="1590"/>
      <c r="I379" s="1590"/>
      <c r="J379" s="1590"/>
      <c r="K379" s="1590"/>
      <c r="L379" s="1590"/>
      <c r="M379" s="1590"/>
      <c r="N379" s="1590"/>
      <c r="O379" s="1590"/>
      <c r="P379" s="1590"/>
      <c r="Q379" s="1590"/>
      <c r="R379" s="1590"/>
      <c r="S379" s="1590"/>
      <c r="T379" s="1590"/>
      <c r="U379" s="1590"/>
      <c r="V379" s="1590"/>
      <c r="W379" s="1590"/>
      <c r="X379" s="1590"/>
      <c r="Y379" s="1590"/>
      <c r="Z379" s="1590"/>
      <c r="AA379" s="1590"/>
      <c r="AB379" s="1590"/>
      <c r="AC379" s="1590"/>
      <c r="AD379" s="1590"/>
      <c r="AE379" s="1590"/>
      <c r="AF379" s="1590"/>
      <c r="AG379" s="1590"/>
      <c r="AH379" s="1592"/>
      <c r="AI379" s="1592"/>
    </row>
    <row r="380" spans="1:35" ht="14.25" customHeight="1">
      <c r="A380" s="1590"/>
      <c r="B380" s="1590"/>
      <c r="C380" s="1590"/>
      <c r="D380" s="1590"/>
      <c r="E380" s="1590"/>
      <c r="F380" s="1590"/>
      <c r="G380" s="1590"/>
      <c r="H380" s="1590"/>
      <c r="I380" s="1590"/>
      <c r="J380" s="1590"/>
      <c r="K380" s="1590"/>
      <c r="L380" s="1590"/>
      <c r="M380" s="1590"/>
      <c r="N380" s="1590"/>
      <c r="O380" s="1590"/>
      <c r="P380" s="1590"/>
      <c r="Q380" s="1590"/>
      <c r="R380" s="1590"/>
      <c r="S380" s="1590"/>
      <c r="T380" s="1590"/>
      <c r="U380" s="1590"/>
      <c r="V380" s="1590"/>
      <c r="W380" s="1590"/>
      <c r="X380" s="1590"/>
      <c r="Y380" s="1590"/>
      <c r="Z380" s="1590"/>
      <c r="AA380" s="1590"/>
      <c r="AB380" s="1590"/>
      <c r="AC380" s="1590"/>
      <c r="AD380" s="1590"/>
      <c r="AE380" s="1590"/>
      <c r="AF380" s="1590"/>
      <c r="AG380" s="1590"/>
      <c r="AH380" s="1592"/>
      <c r="AI380" s="1592"/>
    </row>
    <row r="381" spans="1:35" ht="14.25" customHeight="1">
      <c r="A381" s="1590"/>
      <c r="B381" s="1590"/>
      <c r="C381" s="1590"/>
      <c r="D381" s="1590"/>
      <c r="E381" s="1590"/>
      <c r="F381" s="1590"/>
      <c r="G381" s="1590"/>
      <c r="H381" s="1590"/>
      <c r="I381" s="1590"/>
      <c r="J381" s="1590"/>
      <c r="K381" s="1590"/>
      <c r="L381" s="1590"/>
      <c r="M381" s="1590"/>
      <c r="N381" s="1590"/>
      <c r="O381" s="1590"/>
      <c r="P381" s="1590"/>
      <c r="Q381" s="1590"/>
      <c r="R381" s="1590"/>
      <c r="S381" s="1590"/>
      <c r="T381" s="1590"/>
      <c r="U381" s="1590"/>
      <c r="V381" s="1590"/>
      <c r="W381" s="1590"/>
      <c r="X381" s="1590"/>
      <c r="Y381" s="1590"/>
      <c r="Z381" s="1590"/>
      <c r="AA381" s="1590"/>
      <c r="AB381" s="1590"/>
      <c r="AC381" s="1590"/>
      <c r="AD381" s="1590"/>
      <c r="AE381" s="1590"/>
      <c r="AF381" s="1590"/>
      <c r="AG381" s="1590"/>
      <c r="AH381" s="1592"/>
      <c r="AI381" s="1592"/>
    </row>
    <row r="382" spans="1:35" ht="14.25" customHeight="1">
      <c r="A382" s="1590"/>
      <c r="B382" s="1590"/>
      <c r="C382" s="1590"/>
      <c r="D382" s="1590"/>
      <c r="E382" s="1590"/>
      <c r="F382" s="1590"/>
      <c r="G382" s="1590"/>
      <c r="H382" s="1590"/>
      <c r="I382" s="1590"/>
      <c r="J382" s="1590"/>
      <c r="K382" s="1590"/>
      <c r="L382" s="1590"/>
      <c r="M382" s="1590"/>
      <c r="N382" s="1590"/>
      <c r="O382" s="1590"/>
      <c r="P382" s="1590"/>
      <c r="Q382" s="1590"/>
      <c r="R382" s="1590"/>
      <c r="S382" s="1590"/>
      <c r="T382" s="1590"/>
      <c r="U382" s="1590"/>
      <c r="V382" s="1590"/>
      <c r="W382" s="1590"/>
      <c r="X382" s="1590"/>
      <c r="Y382" s="1590"/>
      <c r="Z382" s="1590"/>
      <c r="AA382" s="1590"/>
      <c r="AB382" s="1590"/>
      <c r="AC382" s="1590"/>
      <c r="AD382" s="1590"/>
      <c r="AE382" s="1590"/>
      <c r="AF382" s="1590"/>
      <c r="AG382" s="1590"/>
      <c r="AH382" s="1592"/>
      <c r="AI382" s="1592"/>
    </row>
    <row r="383" spans="1:35" ht="14.25" customHeight="1">
      <c r="A383" s="1590"/>
      <c r="B383" s="1590"/>
      <c r="C383" s="1590"/>
      <c r="D383" s="1590"/>
      <c r="E383" s="1590"/>
      <c r="F383" s="1590"/>
      <c r="G383" s="1590"/>
      <c r="H383" s="1590"/>
      <c r="I383" s="1590"/>
      <c r="J383" s="1590"/>
      <c r="K383" s="1590"/>
      <c r="L383" s="1590"/>
      <c r="M383" s="1590"/>
      <c r="N383" s="1590"/>
      <c r="O383" s="1590"/>
      <c r="P383" s="1590"/>
      <c r="Q383" s="1590"/>
      <c r="R383" s="1590"/>
      <c r="S383" s="1590"/>
      <c r="T383" s="1590"/>
      <c r="U383" s="1590"/>
      <c r="V383" s="1590"/>
      <c r="W383" s="1590"/>
      <c r="X383" s="1590"/>
      <c r="Y383" s="1590"/>
      <c r="Z383" s="1590"/>
      <c r="AA383" s="1590"/>
      <c r="AB383" s="1590"/>
      <c r="AC383" s="1590"/>
      <c r="AD383" s="1590"/>
      <c r="AE383" s="1590"/>
      <c r="AF383" s="1590"/>
      <c r="AG383" s="1590"/>
      <c r="AH383" s="1592"/>
      <c r="AI383" s="1592"/>
    </row>
    <row r="384" spans="1:35" ht="14.25" customHeight="1">
      <c r="A384" s="1590"/>
      <c r="B384" s="1590"/>
      <c r="C384" s="1590"/>
      <c r="D384" s="1590"/>
      <c r="E384" s="1590"/>
      <c r="F384" s="1590"/>
      <c r="G384" s="1590"/>
      <c r="H384" s="1590"/>
      <c r="I384" s="1590"/>
      <c r="J384" s="1590"/>
      <c r="K384" s="1590"/>
      <c r="L384" s="1590"/>
      <c r="M384" s="1590"/>
      <c r="N384" s="1590"/>
      <c r="O384" s="1590"/>
      <c r="P384" s="1590"/>
      <c r="Q384" s="1590"/>
      <c r="R384" s="1590"/>
      <c r="S384" s="1590"/>
      <c r="T384" s="1590"/>
      <c r="U384" s="1590"/>
      <c r="V384" s="1590"/>
      <c r="W384" s="1590"/>
      <c r="X384" s="1590"/>
      <c r="Y384" s="1590"/>
      <c r="Z384" s="1590"/>
      <c r="AA384" s="1590"/>
      <c r="AB384" s="1590"/>
      <c r="AC384" s="1590"/>
      <c r="AD384" s="1590"/>
      <c r="AE384" s="1590"/>
      <c r="AF384" s="1590"/>
      <c r="AG384" s="1590"/>
      <c r="AH384" s="1592"/>
      <c r="AI384" s="1592"/>
    </row>
    <row r="385" spans="1:35" ht="14.25" customHeight="1">
      <c r="A385" s="1590"/>
      <c r="B385" s="1590"/>
      <c r="C385" s="1590"/>
      <c r="D385" s="1590"/>
      <c r="E385" s="1590"/>
      <c r="F385" s="1590"/>
      <c r="G385" s="1590"/>
      <c r="H385" s="1590"/>
      <c r="I385" s="1590"/>
      <c r="J385" s="1590"/>
      <c r="K385" s="1590"/>
      <c r="L385" s="1590"/>
      <c r="M385" s="1590"/>
      <c r="N385" s="1590"/>
      <c r="O385" s="1590"/>
      <c r="P385" s="1590"/>
      <c r="Q385" s="1590"/>
      <c r="R385" s="1590"/>
      <c r="S385" s="1590"/>
      <c r="T385" s="1590"/>
      <c r="U385" s="1590"/>
      <c r="V385" s="1590"/>
      <c r="W385" s="1590"/>
      <c r="X385" s="1590"/>
      <c r="Y385" s="1590"/>
      <c r="Z385" s="1590"/>
      <c r="AA385" s="1590"/>
      <c r="AB385" s="1590"/>
      <c r="AC385" s="1590"/>
      <c r="AD385" s="1590"/>
      <c r="AE385" s="1590"/>
      <c r="AF385" s="1590"/>
      <c r="AG385" s="1590"/>
      <c r="AH385" s="1592"/>
      <c r="AI385" s="1592"/>
    </row>
    <row r="386" spans="1:35" ht="14.25" customHeight="1">
      <c r="A386" s="1590"/>
      <c r="B386" s="1590"/>
      <c r="C386" s="1590"/>
      <c r="D386" s="1590"/>
      <c r="E386" s="1590"/>
      <c r="F386" s="1590"/>
      <c r="G386" s="1590"/>
      <c r="H386" s="1590"/>
      <c r="I386" s="1590"/>
      <c r="J386" s="1590"/>
      <c r="K386" s="1590"/>
      <c r="L386" s="1590"/>
      <c r="M386" s="1590"/>
      <c r="N386" s="1590"/>
      <c r="O386" s="1590"/>
      <c r="P386" s="1590"/>
      <c r="Q386" s="1590"/>
      <c r="R386" s="1590"/>
      <c r="S386" s="1590"/>
      <c r="T386" s="1590"/>
      <c r="U386" s="1590"/>
      <c r="V386" s="1590"/>
      <c r="W386" s="1590"/>
      <c r="X386" s="1590"/>
      <c r="Y386" s="1590"/>
      <c r="Z386" s="1590"/>
      <c r="AA386" s="1590"/>
      <c r="AB386" s="1590"/>
      <c r="AC386" s="1590"/>
      <c r="AD386" s="1590"/>
      <c r="AE386" s="1590"/>
      <c r="AF386" s="1590"/>
      <c r="AG386" s="1590"/>
      <c r="AH386" s="1592"/>
      <c r="AI386" s="1592"/>
    </row>
    <row r="387" spans="1:35" ht="14.25" customHeight="1">
      <c r="A387" s="1590"/>
      <c r="B387" s="1590"/>
      <c r="C387" s="1590"/>
      <c r="D387" s="1590"/>
      <c r="E387" s="1590"/>
      <c r="F387" s="1590"/>
      <c r="G387" s="1590"/>
      <c r="H387" s="1590"/>
      <c r="I387" s="1590"/>
      <c r="J387" s="1590"/>
      <c r="K387" s="1590"/>
      <c r="L387" s="1590"/>
      <c r="M387" s="1590"/>
      <c r="N387" s="1590"/>
      <c r="O387" s="1590"/>
      <c r="P387" s="1590"/>
      <c r="Q387" s="1590"/>
      <c r="R387" s="1590"/>
      <c r="S387" s="1590"/>
      <c r="T387" s="1590"/>
      <c r="U387" s="1590"/>
      <c r="V387" s="1590"/>
      <c r="W387" s="1590"/>
      <c r="X387" s="1590"/>
      <c r="Y387" s="1590"/>
      <c r="Z387" s="1590"/>
      <c r="AA387" s="1590"/>
      <c r="AB387" s="1590"/>
      <c r="AC387" s="1590"/>
      <c r="AD387" s="1590"/>
      <c r="AE387" s="1590"/>
      <c r="AF387" s="1590"/>
      <c r="AG387" s="1590"/>
      <c r="AH387" s="1592"/>
      <c r="AI387" s="1592"/>
    </row>
    <row r="388" spans="1:35" ht="14.25" customHeight="1">
      <c r="A388" s="1590"/>
      <c r="B388" s="1590"/>
      <c r="C388" s="1590"/>
      <c r="D388" s="1590"/>
      <c r="E388" s="1590"/>
      <c r="F388" s="1590"/>
      <c r="G388" s="1590"/>
      <c r="H388" s="1590"/>
      <c r="I388" s="1590"/>
      <c r="J388" s="1590"/>
      <c r="K388" s="1590"/>
      <c r="L388" s="1590"/>
      <c r="M388" s="1590"/>
      <c r="N388" s="1590"/>
      <c r="O388" s="1590"/>
      <c r="P388" s="1590"/>
      <c r="Q388" s="1590"/>
      <c r="R388" s="1590"/>
      <c r="S388" s="1590"/>
      <c r="T388" s="1590"/>
      <c r="U388" s="1590"/>
      <c r="V388" s="1590"/>
      <c r="W388" s="1590"/>
      <c r="X388" s="1590"/>
      <c r="Y388" s="1590"/>
      <c r="Z388" s="1590"/>
      <c r="AA388" s="1590"/>
      <c r="AB388" s="1590"/>
      <c r="AC388" s="1590"/>
      <c r="AD388" s="1590"/>
      <c r="AE388" s="1590"/>
      <c r="AF388" s="1590"/>
      <c r="AG388" s="1590"/>
      <c r="AH388" s="1592"/>
      <c r="AI388" s="1592"/>
    </row>
    <row r="389" spans="1:35" ht="14.25" customHeight="1">
      <c r="A389" s="1590"/>
      <c r="B389" s="1590"/>
      <c r="C389" s="1590"/>
      <c r="D389" s="1590"/>
      <c r="E389" s="1590"/>
      <c r="F389" s="1590"/>
      <c r="G389" s="1590"/>
      <c r="H389" s="1590"/>
      <c r="I389" s="1590"/>
      <c r="J389" s="1590"/>
      <c r="K389" s="1590"/>
      <c r="L389" s="1590"/>
      <c r="M389" s="1590"/>
      <c r="N389" s="1590"/>
      <c r="O389" s="1590"/>
      <c r="P389" s="1590"/>
      <c r="Q389" s="1590"/>
      <c r="R389" s="1590"/>
      <c r="S389" s="1590"/>
      <c r="T389" s="1590"/>
      <c r="U389" s="1590"/>
      <c r="V389" s="1590"/>
      <c r="W389" s="1590"/>
      <c r="X389" s="1590"/>
      <c r="Y389" s="1590"/>
      <c r="Z389" s="1590"/>
      <c r="AA389" s="1590"/>
      <c r="AB389" s="1590"/>
      <c r="AC389" s="1590"/>
      <c r="AD389" s="1590"/>
      <c r="AE389" s="1590"/>
      <c r="AF389" s="1590"/>
      <c r="AG389" s="1590"/>
      <c r="AH389" s="1592"/>
      <c r="AI389" s="1592"/>
    </row>
    <row r="390" spans="1:35" ht="14.25" customHeight="1">
      <c r="A390" s="1590"/>
      <c r="B390" s="1590"/>
      <c r="C390" s="1590"/>
      <c r="D390" s="1590"/>
      <c r="E390" s="1590"/>
      <c r="F390" s="1590"/>
      <c r="G390" s="1590"/>
      <c r="H390" s="1590"/>
      <c r="I390" s="1590"/>
      <c r="J390" s="1590"/>
      <c r="K390" s="1590"/>
      <c r="L390" s="1590"/>
      <c r="M390" s="1590"/>
      <c r="N390" s="1590"/>
      <c r="O390" s="1590"/>
      <c r="P390" s="1590"/>
      <c r="Q390" s="1590"/>
      <c r="R390" s="1590"/>
      <c r="S390" s="1590"/>
      <c r="T390" s="1590"/>
      <c r="U390" s="1590"/>
      <c r="V390" s="1590"/>
      <c r="W390" s="1590"/>
      <c r="X390" s="1590"/>
      <c r="Y390" s="1590"/>
      <c r="Z390" s="1590"/>
      <c r="AA390" s="1590"/>
      <c r="AB390" s="1590"/>
      <c r="AC390" s="1590"/>
      <c r="AD390" s="1590"/>
      <c r="AE390" s="1590"/>
      <c r="AF390" s="1590"/>
      <c r="AG390" s="1590"/>
      <c r="AH390" s="1592"/>
      <c r="AI390" s="1592"/>
    </row>
    <row r="391" spans="1:35" ht="14.25" customHeight="1">
      <c r="A391" s="1590"/>
      <c r="B391" s="1590"/>
      <c r="C391" s="1590"/>
      <c r="D391" s="1590"/>
      <c r="E391" s="1590"/>
      <c r="F391" s="1590"/>
      <c r="G391" s="1590"/>
      <c r="H391" s="1590"/>
      <c r="I391" s="1590"/>
      <c r="J391" s="1590"/>
      <c r="K391" s="1590"/>
      <c r="L391" s="1590"/>
      <c r="M391" s="1590"/>
      <c r="N391" s="1590"/>
      <c r="O391" s="1590"/>
      <c r="P391" s="1590"/>
      <c r="Q391" s="1590"/>
      <c r="R391" s="1590"/>
      <c r="S391" s="1590"/>
      <c r="T391" s="1590"/>
      <c r="U391" s="1590"/>
      <c r="V391" s="1590"/>
      <c r="W391" s="1590"/>
      <c r="X391" s="1590"/>
      <c r="Y391" s="1590"/>
      <c r="Z391" s="1590"/>
      <c r="AA391" s="1590"/>
      <c r="AB391" s="1590"/>
      <c r="AC391" s="1590"/>
      <c r="AD391" s="1590"/>
      <c r="AE391" s="1590"/>
      <c r="AF391" s="1590"/>
      <c r="AG391" s="1590"/>
      <c r="AH391" s="1592"/>
      <c r="AI391" s="1592"/>
    </row>
    <row r="392" spans="1:35" ht="14.25" customHeight="1">
      <c r="A392" s="1590"/>
      <c r="B392" s="1590"/>
      <c r="C392" s="1590"/>
      <c r="D392" s="1590"/>
      <c r="E392" s="1590"/>
      <c r="F392" s="1590"/>
      <c r="G392" s="1590"/>
      <c r="H392" s="1590"/>
      <c r="I392" s="1590"/>
      <c r="J392" s="1590"/>
      <c r="K392" s="1590"/>
      <c r="L392" s="1590"/>
      <c r="M392" s="1590"/>
      <c r="N392" s="1590"/>
      <c r="O392" s="1590"/>
      <c r="P392" s="1590"/>
      <c r="Q392" s="1590"/>
      <c r="R392" s="1590"/>
      <c r="S392" s="1590"/>
      <c r="T392" s="1590"/>
      <c r="U392" s="1590"/>
      <c r="V392" s="1590"/>
      <c r="W392" s="1590"/>
      <c r="X392" s="1590"/>
      <c r="Y392" s="1590"/>
      <c r="Z392" s="1590"/>
      <c r="AA392" s="1590"/>
      <c r="AB392" s="1590"/>
      <c r="AC392" s="1590"/>
      <c r="AD392" s="1590"/>
      <c r="AE392" s="1590"/>
      <c r="AF392" s="1590"/>
      <c r="AG392" s="1590"/>
      <c r="AH392" s="1592"/>
      <c r="AI392" s="1592"/>
    </row>
    <row r="393" spans="1:35" ht="14.25" customHeight="1">
      <c r="A393" s="1590"/>
      <c r="B393" s="1590"/>
      <c r="C393" s="1590"/>
      <c r="D393" s="1590"/>
      <c r="E393" s="1590"/>
      <c r="F393" s="1590"/>
      <c r="G393" s="1590"/>
      <c r="H393" s="1590"/>
      <c r="I393" s="1590"/>
      <c r="J393" s="1590"/>
      <c r="K393" s="1590"/>
      <c r="L393" s="1590"/>
      <c r="M393" s="1590"/>
      <c r="N393" s="1590"/>
      <c r="O393" s="1590"/>
      <c r="P393" s="1590"/>
      <c r="Q393" s="1590"/>
      <c r="R393" s="1590"/>
      <c r="S393" s="1590"/>
      <c r="T393" s="1590"/>
      <c r="U393" s="1590"/>
      <c r="V393" s="1590"/>
      <c r="W393" s="1590"/>
      <c r="X393" s="1590"/>
      <c r="Y393" s="1590"/>
      <c r="Z393" s="1590"/>
      <c r="AA393" s="1590"/>
      <c r="AB393" s="1590"/>
      <c r="AC393" s="1590"/>
      <c r="AD393" s="1590"/>
      <c r="AE393" s="1590"/>
      <c r="AF393" s="1590"/>
      <c r="AG393" s="1590"/>
      <c r="AH393" s="1592"/>
      <c r="AI393" s="1592"/>
    </row>
    <row r="394" spans="1:35" ht="14.25" customHeight="1">
      <c r="A394" s="1590"/>
      <c r="B394" s="1590"/>
      <c r="C394" s="1590"/>
      <c r="D394" s="1590"/>
      <c r="E394" s="1590"/>
      <c r="F394" s="1590"/>
      <c r="G394" s="1590"/>
      <c r="H394" s="1590"/>
      <c r="I394" s="1590"/>
      <c r="J394" s="1590"/>
      <c r="K394" s="1590"/>
      <c r="L394" s="1590"/>
      <c r="M394" s="1590"/>
      <c r="N394" s="1590"/>
      <c r="O394" s="1590"/>
      <c r="P394" s="1590"/>
      <c r="Q394" s="1590"/>
      <c r="R394" s="1590"/>
      <c r="S394" s="1590"/>
      <c r="T394" s="1590"/>
      <c r="U394" s="1590"/>
      <c r="V394" s="1590"/>
      <c r="W394" s="1590"/>
      <c r="X394" s="1590"/>
      <c r="Y394" s="1590"/>
      <c r="Z394" s="1590"/>
      <c r="AA394" s="1590"/>
      <c r="AB394" s="1590"/>
      <c r="AC394" s="1590"/>
      <c r="AD394" s="1590"/>
      <c r="AE394" s="1590"/>
      <c r="AF394" s="1590"/>
      <c r="AG394" s="1590"/>
      <c r="AH394" s="1592"/>
      <c r="AI394" s="1592"/>
    </row>
    <row r="395" spans="1:35" ht="14.25" customHeight="1">
      <c r="A395" s="1590"/>
      <c r="B395" s="1590"/>
      <c r="C395" s="1590"/>
      <c r="D395" s="1590"/>
      <c r="E395" s="1590"/>
      <c r="F395" s="1590"/>
      <c r="G395" s="1590"/>
      <c r="H395" s="1590"/>
      <c r="I395" s="1590"/>
      <c r="J395" s="1590"/>
      <c r="K395" s="1590"/>
      <c r="L395" s="1590"/>
      <c r="M395" s="1590"/>
      <c r="N395" s="1590"/>
      <c r="O395" s="1590"/>
      <c r="P395" s="1590"/>
      <c r="Q395" s="1590"/>
      <c r="R395" s="1590"/>
      <c r="S395" s="1590"/>
      <c r="T395" s="1590"/>
      <c r="U395" s="1590"/>
      <c r="V395" s="1590"/>
      <c r="W395" s="1590"/>
      <c r="X395" s="1590"/>
      <c r="Y395" s="1590"/>
      <c r="Z395" s="1590"/>
      <c r="AA395" s="1590"/>
      <c r="AB395" s="1590"/>
      <c r="AC395" s="1590"/>
      <c r="AD395" s="1590"/>
      <c r="AE395" s="1590"/>
      <c r="AF395" s="1590"/>
      <c r="AG395" s="1590"/>
      <c r="AH395" s="1592"/>
      <c r="AI395" s="1592"/>
    </row>
    <row r="396" spans="1:35" ht="14.25" customHeight="1">
      <c r="A396" s="1590"/>
      <c r="B396" s="1590"/>
      <c r="C396" s="1590"/>
      <c r="D396" s="1590"/>
      <c r="E396" s="1590"/>
      <c r="F396" s="1590"/>
      <c r="G396" s="1590"/>
      <c r="H396" s="1590"/>
      <c r="I396" s="1590"/>
      <c r="J396" s="1590"/>
      <c r="K396" s="1590"/>
      <c r="L396" s="1590"/>
      <c r="M396" s="1590"/>
      <c r="N396" s="1590"/>
      <c r="O396" s="1590"/>
      <c r="P396" s="1590"/>
      <c r="Q396" s="1590"/>
      <c r="R396" s="1590"/>
      <c r="S396" s="1590"/>
      <c r="T396" s="1590"/>
      <c r="U396" s="1590"/>
      <c r="V396" s="1590"/>
      <c r="W396" s="1590"/>
      <c r="X396" s="1590"/>
      <c r="Y396" s="1590"/>
      <c r="Z396" s="1590"/>
      <c r="AA396" s="1590"/>
      <c r="AB396" s="1590"/>
      <c r="AC396" s="1590"/>
      <c r="AD396" s="1590"/>
      <c r="AE396" s="1590"/>
      <c r="AF396" s="1590"/>
      <c r="AG396" s="1590"/>
      <c r="AH396" s="1592"/>
      <c r="AI396" s="1592"/>
    </row>
    <row r="397" spans="1:35" ht="14.25" customHeight="1">
      <c r="A397" s="1590"/>
      <c r="B397" s="1590"/>
      <c r="C397" s="1590"/>
      <c r="D397" s="1590"/>
      <c r="E397" s="1590"/>
      <c r="F397" s="1590"/>
      <c r="G397" s="1590"/>
      <c r="H397" s="1590"/>
      <c r="I397" s="1590"/>
      <c r="J397" s="1590"/>
      <c r="K397" s="1590"/>
      <c r="L397" s="1590"/>
      <c r="M397" s="1590"/>
      <c r="N397" s="1590"/>
      <c r="O397" s="1590"/>
      <c r="P397" s="1590"/>
      <c r="Q397" s="1590"/>
      <c r="R397" s="1590"/>
      <c r="S397" s="1590"/>
      <c r="T397" s="1590"/>
      <c r="U397" s="1590"/>
      <c r="V397" s="1590"/>
      <c r="W397" s="1590"/>
      <c r="X397" s="1590"/>
      <c r="Y397" s="1590"/>
      <c r="Z397" s="1590"/>
      <c r="AA397" s="1590"/>
      <c r="AB397" s="1590"/>
      <c r="AC397" s="1590"/>
      <c r="AD397" s="1590"/>
      <c r="AE397" s="1590"/>
      <c r="AF397" s="1590"/>
      <c r="AG397" s="1590"/>
      <c r="AH397" s="1592"/>
      <c r="AI397" s="1592"/>
    </row>
    <row r="398" spans="1:35" ht="14.25" customHeight="1">
      <c r="A398" s="1590"/>
      <c r="B398" s="1590"/>
      <c r="C398" s="1590"/>
      <c r="D398" s="1590"/>
      <c r="E398" s="1590"/>
      <c r="F398" s="1590"/>
      <c r="G398" s="1590"/>
      <c r="H398" s="1590"/>
      <c r="I398" s="1590"/>
      <c r="J398" s="1590"/>
      <c r="K398" s="1590"/>
      <c r="L398" s="1590"/>
      <c r="M398" s="1590"/>
      <c r="N398" s="1590"/>
      <c r="O398" s="1590"/>
      <c r="P398" s="1590"/>
      <c r="Q398" s="1590"/>
      <c r="R398" s="1590"/>
      <c r="S398" s="1590"/>
      <c r="T398" s="1590"/>
      <c r="U398" s="1590"/>
      <c r="V398" s="1590"/>
      <c r="W398" s="1590"/>
      <c r="X398" s="1590"/>
      <c r="Y398" s="1590"/>
      <c r="Z398" s="1590"/>
      <c r="AA398" s="1590"/>
      <c r="AB398" s="1590"/>
      <c r="AC398" s="1590"/>
      <c r="AD398" s="1590"/>
      <c r="AE398" s="1590"/>
      <c r="AF398" s="1590"/>
      <c r="AG398" s="1590"/>
      <c r="AH398" s="1592"/>
      <c r="AI398" s="1592"/>
    </row>
    <row r="399" spans="1:35" ht="14.25" customHeight="1">
      <c r="A399" s="1590"/>
      <c r="B399" s="1590"/>
      <c r="C399" s="1590"/>
      <c r="D399" s="1590"/>
      <c r="E399" s="1590"/>
      <c r="F399" s="1590"/>
      <c r="G399" s="1590"/>
      <c r="H399" s="1590"/>
      <c r="I399" s="1590"/>
      <c r="J399" s="1590"/>
      <c r="K399" s="1590"/>
      <c r="L399" s="1590"/>
      <c r="M399" s="1590"/>
      <c r="N399" s="1590"/>
      <c r="O399" s="1590"/>
      <c r="P399" s="1590"/>
      <c r="Q399" s="1590"/>
      <c r="R399" s="1590"/>
      <c r="S399" s="1590"/>
      <c r="T399" s="1590"/>
      <c r="U399" s="1590"/>
      <c r="V399" s="1590"/>
      <c r="W399" s="1590"/>
      <c r="X399" s="1590"/>
      <c r="Y399" s="1590"/>
      <c r="Z399" s="1590"/>
      <c r="AA399" s="1590"/>
      <c r="AB399" s="1590"/>
      <c r="AC399" s="1590"/>
      <c r="AD399" s="1590"/>
      <c r="AE399" s="1590"/>
      <c r="AF399" s="1590"/>
      <c r="AG399" s="1590"/>
      <c r="AH399" s="1592"/>
      <c r="AI399" s="1592"/>
    </row>
    <row r="400" spans="1:35" ht="14.25" customHeight="1">
      <c r="A400" s="1590"/>
      <c r="B400" s="1590"/>
      <c r="C400" s="1590"/>
      <c r="D400" s="1590"/>
      <c r="E400" s="1590"/>
      <c r="F400" s="1590"/>
      <c r="G400" s="1590"/>
      <c r="H400" s="1590"/>
      <c r="I400" s="1590"/>
      <c r="J400" s="1590"/>
      <c r="K400" s="1590"/>
      <c r="L400" s="1590"/>
      <c r="M400" s="1590"/>
      <c r="N400" s="1590"/>
      <c r="O400" s="1590"/>
      <c r="P400" s="1590"/>
      <c r="Q400" s="1590"/>
      <c r="R400" s="1590"/>
      <c r="S400" s="1590"/>
      <c r="T400" s="1590"/>
      <c r="U400" s="1590"/>
      <c r="V400" s="1590"/>
      <c r="W400" s="1590"/>
      <c r="X400" s="1590"/>
      <c r="Y400" s="1590"/>
      <c r="Z400" s="1590"/>
      <c r="AA400" s="1590"/>
      <c r="AB400" s="1590"/>
      <c r="AC400" s="1590"/>
      <c r="AD400" s="1590"/>
      <c r="AE400" s="1590"/>
      <c r="AF400" s="1590"/>
      <c r="AG400" s="1590"/>
      <c r="AH400" s="1592"/>
      <c r="AI400" s="1592"/>
    </row>
    <row r="401" spans="1:35" ht="14.25" customHeight="1">
      <c r="A401" s="1590"/>
      <c r="B401" s="1590"/>
      <c r="C401" s="1590"/>
      <c r="D401" s="1590"/>
      <c r="E401" s="1590"/>
      <c r="F401" s="1590"/>
      <c r="G401" s="1590"/>
      <c r="H401" s="1590"/>
      <c r="I401" s="1590"/>
      <c r="J401" s="1590"/>
      <c r="K401" s="1590"/>
      <c r="L401" s="1590"/>
      <c r="M401" s="1590"/>
      <c r="N401" s="1590"/>
      <c r="O401" s="1590"/>
      <c r="P401" s="1590"/>
      <c r="Q401" s="1590"/>
      <c r="R401" s="1590"/>
      <c r="S401" s="1590"/>
      <c r="T401" s="1590"/>
      <c r="U401" s="1590"/>
      <c r="V401" s="1590"/>
      <c r="W401" s="1590"/>
      <c r="X401" s="1590"/>
      <c r="Y401" s="1590"/>
      <c r="Z401" s="1590"/>
      <c r="AA401" s="1590"/>
      <c r="AB401" s="1590"/>
      <c r="AC401" s="1590"/>
      <c r="AD401" s="1590"/>
      <c r="AE401" s="1590"/>
      <c r="AF401" s="1590"/>
      <c r="AG401" s="1590"/>
      <c r="AH401" s="1592"/>
      <c r="AI401" s="1592"/>
    </row>
    <row r="402" spans="1:35" ht="14.25" customHeight="1">
      <c r="A402" s="1590"/>
      <c r="B402" s="1590"/>
      <c r="C402" s="1590"/>
      <c r="D402" s="1590"/>
      <c r="E402" s="1590"/>
      <c r="F402" s="1590"/>
      <c r="G402" s="1590"/>
      <c r="H402" s="1590"/>
      <c r="I402" s="1590"/>
      <c r="J402" s="1590"/>
      <c r="K402" s="1590"/>
      <c r="L402" s="1590"/>
      <c r="M402" s="1590"/>
      <c r="N402" s="1590"/>
      <c r="O402" s="1590"/>
      <c r="P402" s="1590"/>
      <c r="Q402" s="1590"/>
      <c r="R402" s="1590"/>
      <c r="S402" s="1590"/>
      <c r="T402" s="1590"/>
      <c r="U402" s="1590"/>
      <c r="V402" s="1590"/>
      <c r="W402" s="1590"/>
      <c r="X402" s="1590"/>
      <c r="Y402" s="1590"/>
      <c r="Z402" s="1590"/>
      <c r="AA402" s="1590"/>
      <c r="AB402" s="1590"/>
      <c r="AC402" s="1590"/>
      <c r="AD402" s="1590"/>
      <c r="AE402" s="1590"/>
      <c r="AF402" s="1590"/>
      <c r="AG402" s="1590"/>
      <c r="AH402" s="1592"/>
      <c r="AI402" s="1592"/>
    </row>
    <row r="403" spans="1:35" ht="14.25" customHeight="1">
      <c r="A403" s="1590"/>
      <c r="B403" s="1590"/>
      <c r="C403" s="1590"/>
      <c r="D403" s="1590"/>
      <c r="E403" s="1590"/>
      <c r="F403" s="1590"/>
      <c r="G403" s="1590"/>
      <c r="H403" s="1590"/>
      <c r="I403" s="1590"/>
      <c r="J403" s="1590"/>
      <c r="K403" s="1590"/>
      <c r="L403" s="1590"/>
      <c r="M403" s="1590"/>
      <c r="N403" s="1590"/>
      <c r="O403" s="1590"/>
      <c r="P403" s="1590"/>
      <c r="Q403" s="1590"/>
      <c r="R403" s="1590"/>
      <c r="S403" s="1590"/>
      <c r="T403" s="1590"/>
      <c r="U403" s="1590"/>
      <c r="V403" s="1590"/>
      <c r="W403" s="1590"/>
      <c r="X403" s="1590"/>
      <c r="Y403" s="1590"/>
      <c r="Z403" s="1590"/>
      <c r="AA403" s="1590"/>
      <c r="AB403" s="1590"/>
      <c r="AC403" s="1590"/>
      <c r="AD403" s="1590"/>
      <c r="AE403" s="1590"/>
      <c r="AF403" s="1590"/>
      <c r="AG403" s="1590"/>
      <c r="AH403" s="1592"/>
      <c r="AI403" s="1592"/>
    </row>
    <row r="404" spans="1:35" ht="14.25" customHeight="1">
      <c r="A404" s="1590"/>
      <c r="B404" s="1590"/>
      <c r="C404" s="1590"/>
      <c r="D404" s="1590"/>
      <c r="E404" s="1590"/>
      <c r="F404" s="1590"/>
      <c r="G404" s="1590"/>
      <c r="H404" s="1590"/>
      <c r="I404" s="1590"/>
      <c r="J404" s="1590"/>
      <c r="K404" s="1590"/>
      <c r="L404" s="1590"/>
      <c r="M404" s="1590"/>
      <c r="N404" s="1590"/>
      <c r="O404" s="1590"/>
      <c r="P404" s="1590"/>
      <c r="Q404" s="1590"/>
      <c r="R404" s="1590"/>
      <c r="S404" s="1590"/>
      <c r="T404" s="1590"/>
      <c r="U404" s="1590"/>
      <c r="V404" s="1590"/>
      <c r="W404" s="1590"/>
      <c r="X404" s="1590"/>
      <c r="Y404" s="1590"/>
      <c r="Z404" s="1590"/>
      <c r="AA404" s="1590"/>
      <c r="AB404" s="1590"/>
      <c r="AC404" s="1590"/>
      <c r="AD404" s="1590"/>
      <c r="AE404" s="1590"/>
      <c r="AF404" s="1590"/>
      <c r="AG404" s="1590"/>
      <c r="AH404" s="1592"/>
      <c r="AI404" s="1592"/>
    </row>
    <row r="405" spans="1:35" ht="14.25" customHeight="1">
      <c r="A405" s="1590"/>
      <c r="B405" s="1590"/>
      <c r="C405" s="1590"/>
      <c r="D405" s="1590"/>
      <c r="E405" s="1590"/>
      <c r="F405" s="1590"/>
      <c r="G405" s="1590"/>
      <c r="H405" s="1590"/>
      <c r="I405" s="1590"/>
      <c r="J405" s="1590"/>
      <c r="K405" s="1590"/>
      <c r="L405" s="1590"/>
      <c r="M405" s="1590"/>
      <c r="N405" s="1590"/>
      <c r="O405" s="1590"/>
      <c r="P405" s="1590"/>
      <c r="Q405" s="1590"/>
      <c r="R405" s="1590"/>
      <c r="S405" s="1590"/>
      <c r="T405" s="1590"/>
      <c r="U405" s="1590"/>
      <c r="V405" s="1590"/>
      <c r="W405" s="1590"/>
      <c r="X405" s="1590"/>
      <c r="Y405" s="1590"/>
      <c r="Z405" s="1590"/>
      <c r="AA405" s="1590"/>
      <c r="AB405" s="1590"/>
      <c r="AC405" s="1590"/>
      <c r="AD405" s="1590"/>
      <c r="AE405" s="1590"/>
      <c r="AF405" s="1590"/>
      <c r="AG405" s="1590"/>
      <c r="AH405" s="1592"/>
      <c r="AI405" s="1592"/>
    </row>
    <row r="406" spans="1:35" ht="14.25" customHeight="1">
      <c r="A406" s="1590"/>
      <c r="B406" s="1590"/>
      <c r="C406" s="1590"/>
      <c r="D406" s="1590"/>
      <c r="E406" s="1590"/>
      <c r="F406" s="1590"/>
      <c r="G406" s="1590"/>
      <c r="H406" s="1590"/>
      <c r="I406" s="1590"/>
      <c r="J406" s="1590"/>
      <c r="K406" s="1590"/>
      <c r="L406" s="1590"/>
      <c r="M406" s="1590"/>
      <c r="N406" s="1590"/>
      <c r="O406" s="1590"/>
      <c r="P406" s="1590"/>
      <c r="Q406" s="1590"/>
      <c r="R406" s="1590"/>
      <c r="S406" s="1590"/>
      <c r="T406" s="1590"/>
      <c r="U406" s="1590"/>
      <c r="V406" s="1590"/>
      <c r="W406" s="1590"/>
      <c r="X406" s="1590"/>
      <c r="Y406" s="1590"/>
      <c r="Z406" s="1590"/>
      <c r="AA406" s="1590"/>
      <c r="AB406" s="1590"/>
      <c r="AC406" s="1590"/>
      <c r="AD406" s="1590"/>
      <c r="AE406" s="1590"/>
      <c r="AF406" s="1590"/>
      <c r="AG406" s="1590"/>
      <c r="AH406" s="1592"/>
      <c r="AI406" s="1592"/>
    </row>
    <row r="407" spans="1:35" ht="14.25" customHeight="1">
      <c r="A407" s="1590"/>
      <c r="B407" s="1590"/>
      <c r="C407" s="1590"/>
      <c r="D407" s="1590"/>
      <c r="E407" s="1590"/>
      <c r="F407" s="1590"/>
      <c r="G407" s="1590"/>
      <c r="H407" s="1590"/>
      <c r="I407" s="1590"/>
      <c r="J407" s="1590"/>
      <c r="K407" s="1590"/>
      <c r="L407" s="1590"/>
      <c r="M407" s="1590"/>
      <c r="N407" s="1590"/>
      <c r="O407" s="1590"/>
      <c r="P407" s="1590"/>
      <c r="Q407" s="1590"/>
      <c r="R407" s="1590"/>
      <c r="S407" s="1590"/>
      <c r="T407" s="1590"/>
      <c r="U407" s="1590"/>
      <c r="V407" s="1590"/>
      <c r="W407" s="1590"/>
      <c r="X407" s="1590"/>
      <c r="Y407" s="1590"/>
      <c r="Z407" s="1590"/>
      <c r="AA407" s="1590"/>
      <c r="AB407" s="1590"/>
      <c r="AC407" s="1590"/>
      <c r="AD407" s="1590"/>
      <c r="AE407" s="1590"/>
      <c r="AF407" s="1590"/>
      <c r="AG407" s="1590"/>
      <c r="AH407" s="1592"/>
      <c r="AI407" s="1592"/>
    </row>
    <row r="408" spans="1:35" ht="14.25" customHeight="1">
      <c r="A408" s="1590"/>
      <c r="B408" s="1590"/>
      <c r="C408" s="1590"/>
      <c r="D408" s="1590"/>
      <c r="E408" s="1590"/>
      <c r="F408" s="1590"/>
      <c r="G408" s="1590"/>
      <c r="H408" s="1590"/>
      <c r="I408" s="1590"/>
      <c r="J408" s="1590"/>
      <c r="K408" s="1590"/>
      <c r="L408" s="1590"/>
      <c r="M408" s="1590"/>
      <c r="N408" s="1590"/>
      <c r="O408" s="1590"/>
      <c r="P408" s="1590"/>
      <c r="Q408" s="1590"/>
      <c r="R408" s="1590"/>
      <c r="S408" s="1590"/>
      <c r="T408" s="1590"/>
      <c r="U408" s="1590"/>
      <c r="V408" s="1590"/>
      <c r="W408" s="1590"/>
      <c r="X408" s="1590"/>
      <c r="Y408" s="1590"/>
      <c r="Z408" s="1590"/>
      <c r="AA408" s="1590"/>
      <c r="AB408" s="1590"/>
      <c r="AC408" s="1590"/>
      <c r="AD408" s="1590"/>
      <c r="AE408" s="1590"/>
      <c r="AF408" s="1590"/>
      <c r="AG408" s="1590"/>
      <c r="AH408" s="1592"/>
      <c r="AI408" s="1592"/>
    </row>
    <row r="409" spans="1:35" ht="14.25" customHeight="1">
      <c r="A409" s="1590"/>
      <c r="B409" s="1590"/>
      <c r="C409" s="1590"/>
      <c r="D409" s="1590"/>
      <c r="E409" s="1590"/>
      <c r="F409" s="1590"/>
      <c r="G409" s="1590"/>
      <c r="H409" s="1590"/>
      <c r="I409" s="1590"/>
      <c r="J409" s="1590"/>
      <c r="K409" s="1590"/>
      <c r="L409" s="1590"/>
      <c r="M409" s="1590"/>
      <c r="N409" s="1590"/>
      <c r="O409" s="1590"/>
      <c r="P409" s="1590"/>
      <c r="Q409" s="1590"/>
      <c r="R409" s="1590"/>
      <c r="S409" s="1590"/>
      <c r="T409" s="1590"/>
      <c r="U409" s="1590"/>
      <c r="V409" s="1590"/>
      <c r="W409" s="1590"/>
      <c r="X409" s="1590"/>
      <c r="Y409" s="1590"/>
      <c r="Z409" s="1590"/>
      <c r="AA409" s="1590"/>
      <c r="AB409" s="1590"/>
      <c r="AC409" s="1590"/>
      <c r="AD409" s="1590"/>
      <c r="AE409" s="1590"/>
      <c r="AF409" s="1590"/>
      <c r="AG409" s="1590"/>
      <c r="AH409" s="1592"/>
      <c r="AI409" s="1592"/>
    </row>
    <row r="410" spans="1:35" ht="14.25" customHeight="1">
      <c r="A410" s="1590"/>
      <c r="B410" s="1590"/>
      <c r="C410" s="1590"/>
      <c r="D410" s="1590"/>
      <c r="E410" s="1590"/>
      <c r="F410" s="1590"/>
      <c r="G410" s="1590"/>
      <c r="H410" s="1590"/>
      <c r="I410" s="1590"/>
      <c r="J410" s="1590"/>
      <c r="K410" s="1590"/>
      <c r="L410" s="1590"/>
      <c r="M410" s="1590"/>
      <c r="N410" s="1590"/>
      <c r="O410" s="1590"/>
      <c r="P410" s="1590"/>
      <c r="Q410" s="1590"/>
      <c r="R410" s="1590"/>
      <c r="S410" s="1590"/>
      <c r="T410" s="1590"/>
      <c r="U410" s="1590"/>
      <c r="V410" s="1590"/>
      <c r="W410" s="1590"/>
      <c r="X410" s="1590"/>
      <c r="Y410" s="1590"/>
      <c r="Z410" s="1590"/>
      <c r="AA410" s="1590"/>
      <c r="AB410" s="1590"/>
      <c r="AC410" s="1590"/>
      <c r="AD410" s="1590"/>
      <c r="AE410" s="1590"/>
      <c r="AF410" s="1590"/>
      <c r="AG410" s="1590"/>
      <c r="AH410" s="1592"/>
      <c r="AI410" s="1592"/>
    </row>
    <row r="411" spans="1:35" ht="14.25" customHeight="1">
      <c r="A411" s="1590"/>
      <c r="B411" s="1590"/>
      <c r="C411" s="1590"/>
      <c r="D411" s="1590"/>
      <c r="E411" s="1590"/>
      <c r="F411" s="1590"/>
      <c r="G411" s="1590"/>
      <c r="H411" s="1590"/>
      <c r="I411" s="1590"/>
      <c r="J411" s="1590"/>
      <c r="K411" s="1590"/>
      <c r="L411" s="1590"/>
      <c r="M411" s="1590"/>
      <c r="N411" s="1590"/>
      <c r="O411" s="1590"/>
      <c r="P411" s="1590"/>
      <c r="Q411" s="1590"/>
      <c r="R411" s="1590"/>
      <c r="S411" s="1590"/>
      <c r="T411" s="1590"/>
      <c r="U411" s="1590"/>
      <c r="V411" s="1590"/>
      <c r="W411" s="1590"/>
      <c r="X411" s="1590"/>
      <c r="Y411" s="1590"/>
      <c r="Z411" s="1590"/>
      <c r="AA411" s="1590"/>
      <c r="AB411" s="1590"/>
      <c r="AC411" s="1590"/>
      <c r="AD411" s="1590"/>
      <c r="AE411" s="1590"/>
      <c r="AF411" s="1590"/>
      <c r="AG411" s="1590"/>
      <c r="AH411" s="1592"/>
      <c r="AI411" s="1592"/>
    </row>
    <row r="412" spans="1:35" ht="14.25" customHeight="1">
      <c r="A412" s="1590"/>
      <c r="B412" s="1590"/>
      <c r="C412" s="1590"/>
      <c r="D412" s="1590"/>
      <c r="E412" s="1590"/>
      <c r="F412" s="1590"/>
      <c r="G412" s="1590"/>
      <c r="H412" s="1590"/>
      <c r="I412" s="1590"/>
      <c r="J412" s="1590"/>
      <c r="K412" s="1590"/>
      <c r="L412" s="1590"/>
      <c r="M412" s="1590"/>
      <c r="N412" s="1590"/>
      <c r="O412" s="1590"/>
      <c r="P412" s="1590"/>
      <c r="Q412" s="1590"/>
      <c r="R412" s="1590"/>
      <c r="S412" s="1590"/>
      <c r="T412" s="1590"/>
      <c r="U412" s="1590"/>
      <c r="V412" s="1590"/>
      <c r="W412" s="1590"/>
      <c r="X412" s="1590"/>
      <c r="Y412" s="1590"/>
      <c r="Z412" s="1590"/>
      <c r="AA412" s="1590"/>
      <c r="AB412" s="1590"/>
      <c r="AC412" s="1590"/>
      <c r="AD412" s="1590"/>
      <c r="AE412" s="1590"/>
      <c r="AF412" s="1590"/>
      <c r="AG412" s="1590"/>
      <c r="AH412" s="1592"/>
      <c r="AI412" s="1592"/>
    </row>
    <row r="413" spans="1:35" ht="14.25" customHeight="1">
      <c r="A413" s="1590"/>
      <c r="B413" s="1590"/>
      <c r="C413" s="1590"/>
      <c r="D413" s="1590"/>
      <c r="E413" s="1590"/>
      <c r="F413" s="1590"/>
      <c r="G413" s="1590"/>
      <c r="H413" s="1590"/>
      <c r="I413" s="1590"/>
      <c r="J413" s="1590"/>
      <c r="K413" s="1590"/>
      <c r="L413" s="1590"/>
      <c r="M413" s="1590"/>
      <c r="N413" s="1590"/>
      <c r="O413" s="1590"/>
      <c r="P413" s="1590"/>
      <c r="Q413" s="1590"/>
      <c r="R413" s="1590"/>
      <c r="S413" s="1590"/>
      <c r="T413" s="1590"/>
      <c r="U413" s="1590"/>
      <c r="V413" s="1590"/>
      <c r="W413" s="1590"/>
      <c r="X413" s="1590"/>
      <c r="Y413" s="1590"/>
      <c r="Z413" s="1590"/>
      <c r="AA413" s="1590"/>
      <c r="AB413" s="1590"/>
      <c r="AC413" s="1590"/>
      <c r="AD413" s="1590"/>
      <c r="AE413" s="1590"/>
      <c r="AF413" s="1590"/>
      <c r="AG413" s="1590"/>
      <c r="AH413" s="1592"/>
      <c r="AI413" s="1592"/>
    </row>
    <row r="414" spans="1:35" ht="14.25" customHeight="1">
      <c r="A414" s="1590"/>
      <c r="B414" s="1590"/>
      <c r="C414" s="1590"/>
      <c r="D414" s="1590"/>
      <c r="E414" s="1590"/>
      <c r="F414" s="1590"/>
      <c r="G414" s="1590"/>
      <c r="H414" s="1590"/>
      <c r="I414" s="1590"/>
      <c r="J414" s="1590"/>
      <c r="K414" s="1590"/>
      <c r="L414" s="1590"/>
      <c r="M414" s="1590"/>
      <c r="N414" s="1590"/>
      <c r="O414" s="1590"/>
      <c r="P414" s="1590"/>
      <c r="Q414" s="1590"/>
      <c r="R414" s="1590"/>
      <c r="S414" s="1590"/>
      <c r="T414" s="1590"/>
      <c r="U414" s="1590"/>
      <c r="V414" s="1590"/>
      <c r="W414" s="1590"/>
      <c r="X414" s="1590"/>
      <c r="Y414" s="1590"/>
      <c r="Z414" s="1590"/>
      <c r="AA414" s="1590"/>
      <c r="AB414" s="1590"/>
      <c r="AC414" s="1590"/>
      <c r="AD414" s="1590"/>
      <c r="AE414" s="1590"/>
      <c r="AF414" s="1590"/>
      <c r="AG414" s="1590"/>
      <c r="AH414" s="1592"/>
      <c r="AI414" s="1592"/>
    </row>
    <row r="415" spans="1:35" ht="14.25" customHeight="1">
      <c r="A415" s="1590"/>
      <c r="B415" s="1590"/>
      <c r="C415" s="1590"/>
      <c r="D415" s="1590"/>
      <c r="E415" s="1590"/>
      <c r="F415" s="1590"/>
      <c r="G415" s="1590"/>
      <c r="H415" s="1590"/>
      <c r="I415" s="1590"/>
      <c r="J415" s="1590"/>
      <c r="K415" s="1590"/>
      <c r="L415" s="1590"/>
      <c r="M415" s="1590"/>
      <c r="N415" s="1590"/>
      <c r="O415" s="1590"/>
      <c r="P415" s="1590"/>
      <c r="Q415" s="1590"/>
      <c r="R415" s="1590"/>
      <c r="S415" s="1590"/>
      <c r="T415" s="1590"/>
      <c r="U415" s="1590"/>
      <c r="V415" s="1590"/>
      <c r="W415" s="1590"/>
      <c r="X415" s="1590"/>
      <c r="Y415" s="1590"/>
      <c r="Z415" s="1590"/>
      <c r="AA415" s="1590"/>
      <c r="AB415" s="1590"/>
      <c r="AC415" s="1590"/>
      <c r="AD415" s="1590"/>
      <c r="AE415" s="1590"/>
      <c r="AF415" s="1590"/>
      <c r="AG415" s="1590"/>
      <c r="AH415" s="1592"/>
      <c r="AI415" s="1592"/>
    </row>
    <row r="416" spans="1:35" ht="14.25" customHeight="1">
      <c r="A416" s="1590"/>
      <c r="B416" s="1590"/>
      <c r="C416" s="1590"/>
      <c r="D416" s="1590"/>
      <c r="E416" s="1590"/>
      <c r="F416" s="1590"/>
      <c r="G416" s="1590"/>
      <c r="H416" s="1590"/>
      <c r="I416" s="1590"/>
      <c r="J416" s="1590"/>
      <c r="K416" s="1590"/>
      <c r="L416" s="1590"/>
      <c r="M416" s="1590"/>
      <c r="N416" s="1590"/>
      <c r="O416" s="1590"/>
      <c r="P416" s="1590"/>
      <c r="Q416" s="1590"/>
      <c r="R416" s="1590"/>
      <c r="S416" s="1590"/>
      <c r="T416" s="1590"/>
      <c r="U416" s="1590"/>
      <c r="V416" s="1590"/>
      <c r="W416" s="1590"/>
      <c r="X416" s="1590"/>
      <c r="Y416" s="1590"/>
      <c r="Z416" s="1590"/>
      <c r="AA416" s="1590"/>
      <c r="AB416" s="1590"/>
      <c r="AC416" s="1590"/>
      <c r="AD416" s="1590"/>
      <c r="AE416" s="1590"/>
      <c r="AF416" s="1590"/>
      <c r="AG416" s="1590"/>
      <c r="AH416" s="1592"/>
      <c r="AI416" s="1592"/>
    </row>
    <row r="417" spans="1:35" ht="14.25" customHeight="1">
      <c r="A417" s="1590"/>
      <c r="B417" s="1590"/>
      <c r="C417" s="1590"/>
      <c r="D417" s="1590"/>
      <c r="E417" s="1590"/>
      <c r="F417" s="1590"/>
      <c r="G417" s="1590"/>
      <c r="H417" s="1590"/>
      <c r="I417" s="1590"/>
      <c r="J417" s="1590"/>
      <c r="K417" s="1590"/>
      <c r="L417" s="1590"/>
      <c r="M417" s="1590"/>
      <c r="N417" s="1590"/>
      <c r="O417" s="1590"/>
      <c r="P417" s="1590"/>
      <c r="Q417" s="1590"/>
      <c r="R417" s="1590"/>
      <c r="S417" s="1590"/>
      <c r="T417" s="1590"/>
      <c r="U417" s="1590"/>
      <c r="V417" s="1590"/>
      <c r="W417" s="1590"/>
      <c r="X417" s="1590"/>
      <c r="Y417" s="1590"/>
      <c r="Z417" s="1590"/>
      <c r="AA417" s="1590"/>
      <c r="AB417" s="1590"/>
      <c r="AC417" s="1590"/>
      <c r="AD417" s="1590"/>
      <c r="AE417" s="1590"/>
      <c r="AF417" s="1590"/>
      <c r="AG417" s="1590"/>
      <c r="AH417" s="1592"/>
      <c r="AI417" s="1592"/>
    </row>
    <row r="418" spans="1:35" ht="14.25" customHeight="1">
      <c r="A418" s="1590"/>
      <c r="B418" s="1590"/>
      <c r="C418" s="1590"/>
      <c r="D418" s="1590"/>
      <c r="E418" s="1590"/>
      <c r="F418" s="1590"/>
      <c r="G418" s="1590"/>
      <c r="H418" s="1590"/>
      <c r="I418" s="1590"/>
      <c r="J418" s="1590"/>
      <c r="K418" s="1590"/>
      <c r="L418" s="1590"/>
      <c r="M418" s="1590"/>
      <c r="N418" s="1590"/>
      <c r="O418" s="1590"/>
      <c r="P418" s="1590"/>
      <c r="Q418" s="1590"/>
      <c r="R418" s="1590"/>
      <c r="S418" s="1590"/>
      <c r="T418" s="1590"/>
      <c r="U418" s="1590"/>
      <c r="V418" s="1590"/>
      <c r="W418" s="1590"/>
      <c r="X418" s="1590"/>
      <c r="Y418" s="1590"/>
      <c r="Z418" s="1590"/>
      <c r="AA418" s="1590"/>
      <c r="AB418" s="1590"/>
      <c r="AC418" s="1590"/>
      <c r="AD418" s="1590"/>
      <c r="AE418" s="1590"/>
      <c r="AF418" s="1590"/>
      <c r="AG418" s="1590"/>
      <c r="AH418" s="1592"/>
      <c r="AI418" s="1592"/>
    </row>
    <row r="419" spans="1:35" ht="14.25" customHeight="1">
      <c r="A419" s="1590"/>
      <c r="B419" s="1590"/>
      <c r="C419" s="1590"/>
      <c r="D419" s="1590"/>
      <c r="E419" s="1590"/>
      <c r="F419" s="1590"/>
      <c r="G419" s="1590"/>
      <c r="H419" s="1590"/>
      <c r="I419" s="1590"/>
      <c r="J419" s="1590"/>
      <c r="K419" s="1590"/>
      <c r="L419" s="1590"/>
      <c r="M419" s="1590"/>
      <c r="N419" s="1590"/>
      <c r="O419" s="1590"/>
      <c r="P419" s="1590"/>
      <c r="Q419" s="1590"/>
      <c r="R419" s="1590"/>
      <c r="S419" s="1590"/>
      <c r="T419" s="1590"/>
      <c r="U419" s="1590"/>
      <c r="V419" s="1590"/>
      <c r="W419" s="1590"/>
      <c r="X419" s="1590"/>
      <c r="Y419" s="1590"/>
      <c r="Z419" s="1590"/>
      <c r="AA419" s="1590"/>
      <c r="AB419" s="1590"/>
      <c r="AC419" s="1590"/>
      <c r="AD419" s="1590"/>
      <c r="AE419" s="1590"/>
      <c r="AF419" s="1590"/>
      <c r="AG419" s="1590"/>
      <c r="AH419" s="1592"/>
      <c r="AI419" s="1592"/>
    </row>
    <row r="420" spans="1:35" ht="14.25" customHeight="1">
      <c r="A420" s="1590"/>
      <c r="B420" s="1590"/>
      <c r="C420" s="1590"/>
      <c r="D420" s="1590"/>
      <c r="E420" s="1590"/>
      <c r="F420" s="1590"/>
      <c r="G420" s="1590"/>
      <c r="H420" s="1590"/>
      <c r="I420" s="1590"/>
      <c r="J420" s="1590"/>
      <c r="K420" s="1590"/>
      <c r="L420" s="1590"/>
      <c r="M420" s="1590"/>
      <c r="N420" s="1590"/>
      <c r="O420" s="1590"/>
      <c r="P420" s="1590"/>
      <c r="Q420" s="1590"/>
      <c r="R420" s="1590"/>
      <c r="S420" s="1590"/>
      <c r="T420" s="1590"/>
      <c r="U420" s="1590"/>
      <c r="V420" s="1590"/>
      <c r="W420" s="1590"/>
      <c r="X420" s="1590"/>
      <c r="Y420" s="1590"/>
      <c r="Z420" s="1590"/>
      <c r="AA420" s="1590"/>
      <c r="AB420" s="1590"/>
      <c r="AC420" s="1590"/>
      <c r="AD420" s="1590"/>
      <c r="AE420" s="1590"/>
      <c r="AF420" s="1590"/>
      <c r="AG420" s="1590"/>
      <c r="AH420" s="1592"/>
      <c r="AI420" s="1592"/>
    </row>
    <row r="421" spans="1:35" ht="14.25" customHeight="1">
      <c r="A421" s="1590"/>
      <c r="B421" s="1590"/>
      <c r="C421" s="1590"/>
      <c r="D421" s="1590"/>
      <c r="E421" s="1590"/>
      <c r="F421" s="1590"/>
      <c r="G421" s="1590"/>
      <c r="H421" s="1590"/>
      <c r="I421" s="1590"/>
      <c r="J421" s="1590"/>
      <c r="K421" s="1590"/>
      <c r="L421" s="1590"/>
      <c r="M421" s="1590"/>
      <c r="N421" s="1590"/>
      <c r="O421" s="1590"/>
      <c r="P421" s="1590"/>
      <c r="Q421" s="1590"/>
      <c r="R421" s="1590"/>
      <c r="S421" s="1590"/>
      <c r="T421" s="1590"/>
      <c r="U421" s="1590"/>
      <c r="V421" s="1590"/>
      <c r="W421" s="1590"/>
      <c r="X421" s="1590"/>
      <c r="Y421" s="1590"/>
      <c r="Z421" s="1590"/>
      <c r="AA421" s="1590"/>
      <c r="AB421" s="1590"/>
      <c r="AC421" s="1590"/>
      <c r="AD421" s="1590"/>
      <c r="AE421" s="1590"/>
      <c r="AF421" s="1590"/>
      <c r="AG421" s="1590"/>
      <c r="AH421" s="1592"/>
      <c r="AI421" s="1592"/>
    </row>
    <row r="422" spans="1:35" ht="14.25" customHeight="1">
      <c r="A422" s="1590"/>
      <c r="B422" s="1590"/>
      <c r="C422" s="1590"/>
      <c r="D422" s="1590"/>
      <c r="E422" s="1590"/>
      <c r="F422" s="1590"/>
      <c r="G422" s="1590"/>
      <c r="H422" s="1590"/>
      <c r="I422" s="1590"/>
      <c r="J422" s="1590"/>
      <c r="K422" s="1590"/>
      <c r="L422" s="1590"/>
      <c r="M422" s="1590"/>
      <c r="N422" s="1590"/>
      <c r="O422" s="1590"/>
      <c r="P422" s="1590"/>
      <c r="Q422" s="1590"/>
      <c r="R422" s="1590"/>
      <c r="S422" s="1590"/>
      <c r="T422" s="1590"/>
      <c r="U422" s="1590"/>
      <c r="V422" s="1590"/>
      <c r="W422" s="1590"/>
      <c r="X422" s="1590"/>
      <c r="Y422" s="1590"/>
      <c r="Z422" s="1590"/>
      <c r="AA422" s="1590"/>
      <c r="AB422" s="1590"/>
      <c r="AC422" s="1590"/>
      <c r="AD422" s="1590"/>
      <c r="AE422" s="1590"/>
      <c r="AF422" s="1590"/>
      <c r="AG422" s="1590"/>
      <c r="AH422" s="1592"/>
      <c r="AI422" s="1592"/>
    </row>
    <row r="423" spans="1:35" ht="14.25" customHeight="1">
      <c r="A423" s="1590"/>
      <c r="B423" s="1590"/>
      <c r="C423" s="1590"/>
      <c r="D423" s="1590"/>
      <c r="E423" s="1590"/>
      <c r="F423" s="1590"/>
      <c r="G423" s="1590"/>
      <c r="H423" s="1590"/>
      <c r="I423" s="1590"/>
      <c r="J423" s="1590"/>
      <c r="K423" s="1590"/>
      <c r="L423" s="1590"/>
      <c r="M423" s="1590"/>
      <c r="N423" s="1590"/>
      <c r="O423" s="1590"/>
      <c r="P423" s="1590"/>
      <c r="Q423" s="1590"/>
      <c r="R423" s="1590"/>
      <c r="S423" s="1590"/>
      <c r="T423" s="1590"/>
      <c r="U423" s="1590"/>
      <c r="V423" s="1590"/>
      <c r="W423" s="1590"/>
      <c r="X423" s="1590"/>
      <c r="Y423" s="1590"/>
      <c r="Z423" s="1590"/>
      <c r="AA423" s="1590"/>
      <c r="AB423" s="1590"/>
      <c r="AC423" s="1590"/>
      <c r="AD423" s="1590"/>
      <c r="AE423" s="1590"/>
      <c r="AF423" s="1590"/>
      <c r="AG423" s="1590"/>
      <c r="AH423" s="1592"/>
      <c r="AI423" s="1592"/>
    </row>
    <row r="424" spans="1:35" ht="14.25" customHeight="1">
      <c r="A424" s="1590"/>
      <c r="B424" s="1590"/>
      <c r="C424" s="1590"/>
      <c r="D424" s="1590"/>
      <c r="E424" s="1590"/>
      <c r="F424" s="1590"/>
      <c r="G424" s="1590"/>
      <c r="H424" s="1590"/>
      <c r="I424" s="1590"/>
      <c r="J424" s="1590"/>
      <c r="K424" s="1590"/>
      <c r="L424" s="1590"/>
      <c r="M424" s="1590"/>
      <c r="N424" s="1590"/>
      <c r="O424" s="1590"/>
      <c r="P424" s="1590"/>
      <c r="Q424" s="1590"/>
      <c r="R424" s="1590"/>
      <c r="S424" s="1590"/>
      <c r="T424" s="1590"/>
      <c r="U424" s="1590"/>
      <c r="V424" s="1590"/>
      <c r="W424" s="1590"/>
      <c r="X424" s="1590"/>
      <c r="Y424" s="1590"/>
      <c r="Z424" s="1590"/>
      <c r="AA424" s="1590"/>
      <c r="AB424" s="1590"/>
      <c r="AC424" s="1590"/>
      <c r="AD424" s="1590"/>
      <c r="AE424" s="1590"/>
      <c r="AF424" s="1590"/>
      <c r="AG424" s="1590"/>
      <c r="AH424" s="1592"/>
      <c r="AI424" s="1592"/>
    </row>
    <row r="425" spans="1:35" ht="14.25" customHeight="1">
      <c r="A425" s="1590"/>
      <c r="B425" s="1590"/>
      <c r="C425" s="1590"/>
      <c r="D425" s="1590"/>
      <c r="E425" s="1590"/>
      <c r="F425" s="1590"/>
      <c r="G425" s="1590"/>
      <c r="H425" s="1590"/>
      <c r="I425" s="1590"/>
      <c r="J425" s="1590"/>
      <c r="K425" s="1590"/>
      <c r="L425" s="1590"/>
      <c r="M425" s="1590"/>
      <c r="N425" s="1590"/>
      <c r="O425" s="1590"/>
      <c r="P425" s="1590"/>
      <c r="Q425" s="1590"/>
      <c r="R425" s="1590"/>
      <c r="S425" s="1590"/>
      <c r="T425" s="1590"/>
      <c r="U425" s="1590"/>
      <c r="V425" s="1590"/>
      <c r="W425" s="1590"/>
      <c r="X425" s="1590"/>
      <c r="Y425" s="1590"/>
      <c r="Z425" s="1590"/>
      <c r="AA425" s="1590"/>
      <c r="AB425" s="1590"/>
      <c r="AC425" s="1590"/>
      <c r="AD425" s="1590"/>
      <c r="AE425" s="1590"/>
      <c r="AF425" s="1590"/>
      <c r="AG425" s="1590"/>
      <c r="AH425" s="1592"/>
      <c r="AI425" s="1592"/>
    </row>
    <row r="426" spans="1:35" ht="14.25" customHeight="1">
      <c r="A426" s="1590"/>
      <c r="B426" s="1590"/>
      <c r="C426" s="1590"/>
      <c r="D426" s="1590"/>
      <c r="E426" s="1590"/>
      <c r="F426" s="1590"/>
      <c r="G426" s="1590"/>
      <c r="H426" s="1590"/>
      <c r="I426" s="1590"/>
      <c r="J426" s="1590"/>
      <c r="K426" s="1590"/>
      <c r="L426" s="1590"/>
      <c r="M426" s="1590"/>
      <c r="N426" s="1590"/>
      <c r="O426" s="1590"/>
      <c r="P426" s="1590"/>
      <c r="Q426" s="1590"/>
      <c r="R426" s="1590"/>
      <c r="S426" s="1590"/>
      <c r="T426" s="1590"/>
      <c r="U426" s="1590"/>
      <c r="V426" s="1590"/>
      <c r="W426" s="1590"/>
      <c r="X426" s="1590"/>
      <c r="Y426" s="1590"/>
      <c r="Z426" s="1590"/>
      <c r="AA426" s="1590"/>
      <c r="AB426" s="1590"/>
      <c r="AC426" s="1590"/>
      <c r="AD426" s="1590"/>
      <c r="AE426" s="1590"/>
      <c r="AF426" s="1590"/>
      <c r="AG426" s="1590"/>
      <c r="AH426" s="1592"/>
      <c r="AI426" s="1592"/>
    </row>
    <row r="427" spans="1:35" ht="14.25" customHeight="1">
      <c r="A427" s="1590"/>
      <c r="B427" s="1590"/>
      <c r="C427" s="1590"/>
      <c r="D427" s="1590"/>
      <c r="E427" s="1590"/>
      <c r="F427" s="1590"/>
      <c r="G427" s="1590"/>
      <c r="H427" s="1590"/>
      <c r="I427" s="1590"/>
      <c r="J427" s="1590"/>
      <c r="K427" s="1590"/>
      <c r="L427" s="1590"/>
      <c r="M427" s="1590"/>
      <c r="N427" s="1590"/>
      <c r="O427" s="1590"/>
      <c r="P427" s="1590"/>
      <c r="Q427" s="1590"/>
      <c r="R427" s="1590"/>
      <c r="S427" s="1590"/>
      <c r="T427" s="1590"/>
      <c r="U427" s="1590"/>
      <c r="V427" s="1590"/>
      <c r="W427" s="1590"/>
      <c r="X427" s="1590"/>
      <c r="Y427" s="1590"/>
      <c r="Z427" s="1590"/>
      <c r="AA427" s="1590"/>
      <c r="AB427" s="1590"/>
      <c r="AC427" s="1590"/>
      <c r="AD427" s="1590"/>
      <c r="AE427" s="1590"/>
      <c r="AF427" s="1590"/>
      <c r="AG427" s="1590"/>
      <c r="AH427" s="1592"/>
      <c r="AI427" s="1592"/>
    </row>
    <row r="428" spans="1:35" ht="14.25" customHeight="1">
      <c r="A428" s="1590"/>
      <c r="B428" s="1590"/>
      <c r="C428" s="1590"/>
      <c r="D428" s="1590"/>
      <c r="E428" s="1590"/>
      <c r="F428" s="1590"/>
      <c r="G428" s="1590"/>
      <c r="H428" s="1590"/>
      <c r="I428" s="1590"/>
      <c r="J428" s="1590"/>
      <c r="K428" s="1590"/>
      <c r="L428" s="1590"/>
      <c r="M428" s="1590"/>
      <c r="N428" s="1590"/>
      <c r="O428" s="1590"/>
      <c r="P428" s="1590"/>
      <c r="Q428" s="1590"/>
      <c r="R428" s="1590"/>
      <c r="S428" s="1590"/>
      <c r="T428" s="1590"/>
      <c r="U428" s="1590"/>
      <c r="V428" s="1590"/>
      <c r="W428" s="1590"/>
      <c r="X428" s="1590"/>
      <c r="Y428" s="1590"/>
      <c r="Z428" s="1590"/>
      <c r="AA428" s="1590"/>
      <c r="AB428" s="1590"/>
      <c r="AC428" s="1590"/>
      <c r="AD428" s="1590"/>
      <c r="AE428" s="1590"/>
      <c r="AF428" s="1590"/>
      <c r="AG428" s="1590"/>
      <c r="AH428" s="1592"/>
      <c r="AI428" s="1592"/>
    </row>
    <row r="429" spans="1:35" ht="14.25" customHeight="1">
      <c r="A429" s="1590"/>
      <c r="B429" s="1590"/>
      <c r="C429" s="1590"/>
      <c r="D429" s="1590"/>
      <c r="E429" s="1590"/>
      <c r="F429" s="1590"/>
      <c r="G429" s="1590"/>
      <c r="H429" s="1590"/>
      <c r="I429" s="1590"/>
      <c r="J429" s="1590"/>
      <c r="K429" s="1590"/>
      <c r="L429" s="1590"/>
      <c r="M429" s="1590"/>
      <c r="N429" s="1590"/>
      <c r="O429" s="1590"/>
      <c r="P429" s="1590"/>
      <c r="Q429" s="1590"/>
      <c r="R429" s="1590"/>
      <c r="S429" s="1590"/>
      <c r="T429" s="1590"/>
      <c r="U429" s="1590"/>
      <c r="V429" s="1590"/>
      <c r="W429" s="1590"/>
      <c r="X429" s="1590"/>
      <c r="Y429" s="1590"/>
      <c r="Z429" s="1590"/>
      <c r="AA429" s="1590"/>
      <c r="AB429" s="1590"/>
      <c r="AC429" s="1590"/>
      <c r="AD429" s="1590"/>
      <c r="AE429" s="1590"/>
      <c r="AF429" s="1590"/>
      <c r="AG429" s="1590"/>
      <c r="AH429" s="1592"/>
      <c r="AI429" s="1592"/>
    </row>
    <row r="430" spans="1:35" ht="14.25" customHeight="1">
      <c r="A430" s="1590"/>
      <c r="B430" s="1590"/>
      <c r="C430" s="1590"/>
      <c r="D430" s="1590"/>
      <c r="E430" s="1590"/>
      <c r="F430" s="1590"/>
      <c r="G430" s="1590"/>
      <c r="H430" s="1590"/>
      <c r="I430" s="1590"/>
      <c r="J430" s="1590"/>
      <c r="K430" s="1590"/>
      <c r="L430" s="1590"/>
      <c r="M430" s="1590"/>
      <c r="N430" s="1590"/>
      <c r="O430" s="1590"/>
      <c r="P430" s="1590"/>
      <c r="Q430" s="1590"/>
      <c r="R430" s="1590"/>
      <c r="S430" s="1590"/>
      <c r="T430" s="1590"/>
      <c r="U430" s="1590"/>
      <c r="V430" s="1590"/>
      <c r="W430" s="1590"/>
      <c r="X430" s="1590"/>
      <c r="Y430" s="1590"/>
      <c r="Z430" s="1590"/>
      <c r="AA430" s="1590"/>
      <c r="AB430" s="1590"/>
      <c r="AC430" s="1590"/>
      <c r="AD430" s="1590"/>
      <c r="AE430" s="1590"/>
      <c r="AF430" s="1590"/>
      <c r="AG430" s="1590"/>
      <c r="AH430" s="1592"/>
      <c r="AI430" s="1592"/>
    </row>
    <row r="431" spans="1:35" ht="14.25" customHeight="1">
      <c r="A431" s="1590"/>
      <c r="B431" s="1590"/>
      <c r="C431" s="1590"/>
      <c r="D431" s="1590"/>
      <c r="E431" s="1590"/>
      <c r="F431" s="1590"/>
      <c r="G431" s="1590"/>
      <c r="H431" s="1590"/>
      <c r="I431" s="1590"/>
      <c r="J431" s="1590"/>
      <c r="K431" s="1590"/>
      <c r="L431" s="1590"/>
      <c r="M431" s="1590"/>
      <c r="N431" s="1590"/>
      <c r="O431" s="1590"/>
      <c r="P431" s="1590"/>
      <c r="Q431" s="1590"/>
      <c r="R431" s="1590"/>
      <c r="S431" s="1590"/>
      <c r="T431" s="1590"/>
      <c r="U431" s="1590"/>
      <c r="V431" s="1590"/>
      <c r="W431" s="1590"/>
      <c r="X431" s="1590"/>
      <c r="Y431" s="1590"/>
      <c r="Z431" s="1590"/>
      <c r="AA431" s="1590"/>
      <c r="AB431" s="1590"/>
      <c r="AC431" s="1590"/>
      <c r="AD431" s="1590"/>
      <c r="AE431" s="1590"/>
      <c r="AF431" s="1590"/>
      <c r="AG431" s="1590"/>
      <c r="AH431" s="1592"/>
      <c r="AI431" s="1592"/>
    </row>
    <row r="432" spans="1:35" ht="14.25" customHeight="1">
      <c r="A432" s="1590"/>
      <c r="B432" s="1590"/>
      <c r="C432" s="1590"/>
      <c r="D432" s="1590"/>
      <c r="E432" s="1590"/>
      <c r="F432" s="1590"/>
      <c r="G432" s="1590"/>
      <c r="H432" s="1590"/>
      <c r="I432" s="1590"/>
      <c r="J432" s="1590"/>
      <c r="K432" s="1590"/>
      <c r="L432" s="1590"/>
      <c r="M432" s="1590"/>
      <c r="N432" s="1590"/>
      <c r="O432" s="1590"/>
      <c r="P432" s="1590"/>
      <c r="Q432" s="1590"/>
      <c r="R432" s="1590"/>
      <c r="S432" s="1590"/>
      <c r="T432" s="1590"/>
      <c r="U432" s="1590"/>
      <c r="V432" s="1590"/>
      <c r="W432" s="1590"/>
      <c r="X432" s="1590"/>
      <c r="Y432" s="1590"/>
      <c r="Z432" s="1590"/>
      <c r="AA432" s="1590"/>
      <c r="AB432" s="1590"/>
      <c r="AC432" s="1590"/>
      <c r="AD432" s="1590"/>
      <c r="AE432" s="1590"/>
      <c r="AF432" s="1590"/>
      <c r="AG432" s="1590"/>
      <c r="AH432" s="1592"/>
      <c r="AI432" s="1592"/>
    </row>
    <row r="433" spans="1:35" ht="14.25" customHeight="1">
      <c r="A433" s="1590"/>
      <c r="B433" s="1590"/>
      <c r="C433" s="1590"/>
      <c r="D433" s="1590"/>
      <c r="E433" s="1590"/>
      <c r="F433" s="1590"/>
      <c r="G433" s="1590"/>
      <c r="H433" s="1590"/>
      <c r="I433" s="1590"/>
      <c r="J433" s="1590"/>
      <c r="K433" s="1590"/>
      <c r="L433" s="1590"/>
      <c r="M433" s="1590"/>
      <c r="N433" s="1590"/>
      <c r="O433" s="1590"/>
      <c r="P433" s="1590"/>
      <c r="Q433" s="1590"/>
      <c r="R433" s="1590"/>
      <c r="S433" s="1590"/>
      <c r="T433" s="1590"/>
      <c r="U433" s="1590"/>
      <c r="V433" s="1590"/>
      <c r="W433" s="1590"/>
      <c r="X433" s="1590"/>
      <c r="Y433" s="1590"/>
      <c r="Z433" s="1590"/>
      <c r="AA433" s="1590"/>
      <c r="AB433" s="1590"/>
      <c r="AC433" s="1590"/>
      <c r="AD433" s="1590"/>
      <c r="AE433" s="1590"/>
      <c r="AF433" s="1590"/>
      <c r="AG433" s="1590"/>
      <c r="AH433" s="1592"/>
      <c r="AI433" s="1592"/>
    </row>
    <row r="434" spans="1:35" ht="14.25" customHeight="1">
      <c r="A434" s="1590"/>
      <c r="B434" s="1590"/>
      <c r="C434" s="1590"/>
      <c r="D434" s="1590"/>
      <c r="E434" s="1590"/>
      <c r="F434" s="1590"/>
      <c r="G434" s="1590"/>
      <c r="H434" s="1590"/>
      <c r="I434" s="1590"/>
      <c r="J434" s="1590"/>
      <c r="K434" s="1590"/>
      <c r="L434" s="1590"/>
      <c r="M434" s="1590"/>
      <c r="N434" s="1590"/>
      <c r="O434" s="1590"/>
      <c r="P434" s="1590"/>
      <c r="Q434" s="1590"/>
      <c r="R434" s="1590"/>
      <c r="S434" s="1590"/>
      <c r="T434" s="1590"/>
      <c r="U434" s="1590"/>
      <c r="V434" s="1590"/>
      <c r="W434" s="1590"/>
      <c r="X434" s="1590"/>
      <c r="Y434" s="1590"/>
      <c r="Z434" s="1590"/>
      <c r="AA434" s="1590"/>
      <c r="AB434" s="1590"/>
      <c r="AC434" s="1590"/>
      <c r="AD434" s="1590"/>
      <c r="AE434" s="1590"/>
      <c r="AF434" s="1590"/>
      <c r="AG434" s="1590"/>
      <c r="AH434" s="1592"/>
      <c r="AI434" s="1592"/>
    </row>
    <row r="435" spans="1:35" ht="14.25" customHeight="1">
      <c r="A435" s="1590"/>
      <c r="B435" s="1590"/>
      <c r="C435" s="1590"/>
      <c r="D435" s="1590"/>
      <c r="E435" s="1590"/>
      <c r="F435" s="1590"/>
      <c r="G435" s="1590"/>
      <c r="H435" s="1590"/>
      <c r="I435" s="1590"/>
      <c r="J435" s="1590"/>
      <c r="K435" s="1590"/>
      <c r="L435" s="1590"/>
      <c r="M435" s="1590"/>
      <c r="N435" s="1590"/>
      <c r="O435" s="1590"/>
      <c r="P435" s="1590"/>
      <c r="Q435" s="1590"/>
      <c r="R435" s="1590"/>
      <c r="S435" s="1590"/>
      <c r="T435" s="1590"/>
      <c r="U435" s="1590"/>
      <c r="V435" s="1590"/>
      <c r="W435" s="1590"/>
      <c r="X435" s="1590"/>
      <c r="Y435" s="1590"/>
      <c r="Z435" s="1590"/>
      <c r="AA435" s="1590"/>
      <c r="AB435" s="1590"/>
      <c r="AC435" s="1590"/>
      <c r="AD435" s="1590"/>
      <c r="AE435" s="1590"/>
      <c r="AF435" s="1590"/>
      <c r="AG435" s="1590"/>
      <c r="AH435" s="1592"/>
      <c r="AI435" s="1592"/>
    </row>
    <row r="436" spans="1:35" ht="14.25" customHeight="1">
      <c r="A436" s="1590"/>
      <c r="B436" s="1590"/>
      <c r="C436" s="1590"/>
      <c r="D436" s="1590"/>
      <c r="E436" s="1590"/>
      <c r="F436" s="1590"/>
      <c r="G436" s="1590"/>
      <c r="H436" s="1590"/>
      <c r="I436" s="1590"/>
      <c r="J436" s="1590"/>
      <c r="K436" s="1590"/>
      <c r="L436" s="1590"/>
      <c r="M436" s="1590"/>
      <c r="N436" s="1590"/>
      <c r="O436" s="1590"/>
      <c r="P436" s="1590"/>
      <c r="Q436" s="1590"/>
      <c r="R436" s="1590"/>
      <c r="S436" s="1590"/>
      <c r="T436" s="1590"/>
      <c r="U436" s="1590"/>
      <c r="V436" s="1590"/>
      <c r="W436" s="1590"/>
      <c r="X436" s="1590"/>
      <c r="Y436" s="1590"/>
      <c r="Z436" s="1590"/>
      <c r="AA436" s="1590"/>
      <c r="AB436" s="1590"/>
      <c r="AC436" s="1590"/>
      <c r="AD436" s="1590"/>
      <c r="AE436" s="1590"/>
      <c r="AF436" s="1590"/>
      <c r="AG436" s="1590"/>
      <c r="AH436" s="1592"/>
      <c r="AI436" s="1592"/>
    </row>
    <row r="437" spans="1:35" ht="14.25" customHeight="1">
      <c r="A437" s="1590"/>
      <c r="B437" s="1590"/>
      <c r="C437" s="1590"/>
      <c r="D437" s="1590"/>
      <c r="E437" s="1590"/>
      <c r="F437" s="1590"/>
      <c r="G437" s="1590"/>
      <c r="H437" s="1590"/>
      <c r="I437" s="1590"/>
      <c r="J437" s="1590"/>
      <c r="K437" s="1590"/>
      <c r="L437" s="1590"/>
      <c r="M437" s="1590"/>
      <c r="N437" s="1590"/>
      <c r="O437" s="1590"/>
      <c r="P437" s="1590"/>
      <c r="Q437" s="1590"/>
      <c r="R437" s="1590"/>
      <c r="S437" s="1590"/>
      <c r="T437" s="1590"/>
      <c r="U437" s="1590"/>
      <c r="V437" s="1590"/>
      <c r="W437" s="1590"/>
      <c r="X437" s="1590"/>
      <c r="Y437" s="1590"/>
      <c r="Z437" s="1590"/>
      <c r="AA437" s="1590"/>
      <c r="AB437" s="1590"/>
      <c r="AC437" s="1590"/>
      <c r="AD437" s="1590"/>
      <c r="AE437" s="1590"/>
      <c r="AF437" s="1590"/>
      <c r="AG437" s="1590"/>
      <c r="AH437" s="1592"/>
      <c r="AI437" s="1592"/>
    </row>
    <row r="438" spans="1:35" ht="14.25" customHeight="1">
      <c r="A438" s="1590"/>
      <c r="B438" s="1590"/>
      <c r="C438" s="1590"/>
      <c r="D438" s="1590"/>
      <c r="E438" s="1590"/>
      <c r="F438" s="1590"/>
      <c r="G438" s="1590"/>
      <c r="H438" s="1590"/>
      <c r="I438" s="1590"/>
      <c r="J438" s="1590"/>
      <c r="K438" s="1590"/>
      <c r="L438" s="1590"/>
      <c r="M438" s="1590"/>
      <c r="N438" s="1590"/>
      <c r="O438" s="1590"/>
      <c r="P438" s="1590"/>
      <c r="Q438" s="1590"/>
      <c r="R438" s="1590"/>
      <c r="S438" s="1590"/>
      <c r="T438" s="1590"/>
      <c r="U438" s="1590"/>
      <c r="V438" s="1590"/>
      <c r="W438" s="1590"/>
      <c r="X438" s="1590"/>
      <c r="Y438" s="1590"/>
      <c r="Z438" s="1590"/>
      <c r="AA438" s="1590"/>
      <c r="AB438" s="1590"/>
      <c r="AC438" s="1590"/>
      <c r="AD438" s="1590"/>
      <c r="AE438" s="1590"/>
      <c r="AF438" s="1590"/>
      <c r="AG438" s="1590"/>
      <c r="AH438" s="1592"/>
      <c r="AI438" s="1592"/>
    </row>
    <row r="439" spans="1:35" ht="14.25" customHeight="1">
      <c r="A439" s="1590"/>
      <c r="B439" s="1590"/>
      <c r="C439" s="1590"/>
      <c r="D439" s="1590"/>
      <c r="E439" s="1590"/>
      <c r="F439" s="1590"/>
      <c r="G439" s="1590"/>
      <c r="H439" s="1590"/>
      <c r="I439" s="1590"/>
      <c r="J439" s="1590"/>
      <c r="K439" s="1590"/>
      <c r="L439" s="1590"/>
      <c r="M439" s="1590"/>
      <c r="N439" s="1590"/>
      <c r="O439" s="1590"/>
      <c r="P439" s="1590"/>
      <c r="Q439" s="1590"/>
      <c r="R439" s="1590"/>
      <c r="S439" s="1590"/>
      <c r="T439" s="1590"/>
      <c r="U439" s="1590"/>
      <c r="V439" s="1590"/>
      <c r="W439" s="1590"/>
      <c r="X439" s="1590"/>
      <c r="Y439" s="1590"/>
      <c r="Z439" s="1590"/>
      <c r="AA439" s="1590"/>
      <c r="AB439" s="1590"/>
      <c r="AC439" s="1590"/>
      <c r="AD439" s="1590"/>
      <c r="AE439" s="1590"/>
      <c r="AF439" s="1590"/>
      <c r="AG439" s="1590"/>
      <c r="AH439" s="1592"/>
      <c r="AI439" s="1592"/>
    </row>
    <row r="440" spans="1:35" ht="14.25" customHeight="1">
      <c r="A440" s="1590"/>
      <c r="B440" s="1590"/>
      <c r="C440" s="1590"/>
      <c r="D440" s="1590"/>
      <c r="E440" s="1590"/>
      <c r="F440" s="1590"/>
      <c r="G440" s="1590"/>
      <c r="H440" s="1590"/>
      <c r="I440" s="1590"/>
      <c r="J440" s="1590"/>
      <c r="K440" s="1590"/>
      <c r="L440" s="1590"/>
      <c r="M440" s="1590"/>
      <c r="N440" s="1590"/>
      <c r="O440" s="1590"/>
      <c r="P440" s="1590"/>
      <c r="Q440" s="1590"/>
      <c r="R440" s="1590"/>
      <c r="S440" s="1590"/>
      <c r="T440" s="1590"/>
      <c r="U440" s="1590"/>
      <c r="V440" s="1590"/>
      <c r="W440" s="1590"/>
      <c r="X440" s="1590"/>
      <c r="Y440" s="1590"/>
      <c r="Z440" s="1590"/>
      <c r="AA440" s="1590"/>
      <c r="AB440" s="1590"/>
      <c r="AC440" s="1590"/>
      <c r="AD440" s="1590"/>
      <c r="AE440" s="1590"/>
      <c r="AF440" s="1590"/>
      <c r="AG440" s="1590"/>
      <c r="AH440" s="1592"/>
      <c r="AI440" s="1592"/>
    </row>
    <row r="441" spans="1:35" ht="14.25" customHeight="1">
      <c r="A441" s="1590"/>
      <c r="B441" s="1590"/>
      <c r="C441" s="1590"/>
      <c r="D441" s="1590"/>
      <c r="E441" s="1590"/>
      <c r="F441" s="1590"/>
      <c r="G441" s="1590"/>
      <c r="H441" s="1590"/>
      <c r="I441" s="1590"/>
      <c r="J441" s="1590"/>
      <c r="K441" s="1590"/>
      <c r="L441" s="1590"/>
      <c r="M441" s="1590"/>
      <c r="N441" s="1590"/>
      <c r="O441" s="1590"/>
      <c r="P441" s="1590"/>
      <c r="Q441" s="1590"/>
      <c r="R441" s="1590"/>
      <c r="S441" s="1590"/>
      <c r="T441" s="1590"/>
      <c r="U441" s="1590"/>
      <c r="V441" s="1590"/>
      <c r="W441" s="1590"/>
      <c r="X441" s="1590"/>
      <c r="Y441" s="1590"/>
      <c r="Z441" s="1590"/>
      <c r="AA441" s="1590"/>
      <c r="AB441" s="1590"/>
      <c r="AC441" s="1590"/>
      <c r="AD441" s="1590"/>
      <c r="AE441" s="1590"/>
      <c r="AF441" s="1590"/>
      <c r="AG441" s="1590"/>
      <c r="AH441" s="1592"/>
      <c r="AI441" s="1592"/>
    </row>
    <row r="442" spans="1:35" ht="14.25" customHeight="1">
      <c r="A442" s="1590"/>
      <c r="B442" s="1590"/>
      <c r="C442" s="1590"/>
      <c r="D442" s="1590"/>
      <c r="E442" s="1590"/>
      <c r="F442" s="1590"/>
      <c r="G442" s="1590"/>
      <c r="H442" s="1590"/>
      <c r="I442" s="1590"/>
      <c r="J442" s="1590"/>
      <c r="K442" s="1590"/>
      <c r="L442" s="1590"/>
      <c r="M442" s="1590"/>
      <c r="N442" s="1590"/>
      <c r="O442" s="1590"/>
      <c r="P442" s="1590"/>
      <c r="Q442" s="1590"/>
      <c r="R442" s="1590"/>
      <c r="S442" s="1590"/>
      <c r="T442" s="1590"/>
      <c r="U442" s="1590"/>
      <c r="V442" s="1590"/>
      <c r="W442" s="1590"/>
      <c r="X442" s="1590"/>
      <c r="Y442" s="1590"/>
      <c r="Z442" s="1590"/>
      <c r="AA442" s="1590"/>
      <c r="AB442" s="1590"/>
      <c r="AC442" s="1590"/>
      <c r="AD442" s="1590"/>
      <c r="AE442" s="1590"/>
      <c r="AF442" s="1590"/>
      <c r="AG442" s="1590"/>
      <c r="AH442" s="1592"/>
      <c r="AI442" s="1592"/>
    </row>
    <row r="443" spans="1:35" ht="14.25" customHeight="1">
      <c r="A443" s="1590"/>
      <c r="B443" s="1590"/>
      <c r="C443" s="1590"/>
      <c r="D443" s="1590"/>
      <c r="E443" s="1590"/>
      <c r="F443" s="1590"/>
      <c r="G443" s="1590"/>
      <c r="H443" s="1590"/>
      <c r="I443" s="1590"/>
      <c r="J443" s="1590"/>
      <c r="K443" s="1590"/>
      <c r="L443" s="1590"/>
      <c r="M443" s="1590"/>
      <c r="N443" s="1590"/>
      <c r="O443" s="1590"/>
      <c r="P443" s="1590"/>
      <c r="Q443" s="1590"/>
      <c r="R443" s="1590"/>
      <c r="S443" s="1590"/>
      <c r="T443" s="1590"/>
      <c r="U443" s="1590"/>
      <c r="V443" s="1590"/>
      <c r="W443" s="1590"/>
      <c r="X443" s="1590"/>
      <c r="Y443" s="1590"/>
      <c r="Z443" s="1590"/>
      <c r="AA443" s="1590"/>
      <c r="AB443" s="1590"/>
      <c r="AC443" s="1590"/>
      <c r="AD443" s="1590"/>
      <c r="AE443" s="1590"/>
      <c r="AF443" s="1590"/>
      <c r="AG443" s="1590"/>
      <c r="AH443" s="1592"/>
      <c r="AI443" s="1592"/>
    </row>
    <row r="444" spans="1:35" ht="14.25" customHeight="1">
      <c r="A444" s="1590"/>
      <c r="B444" s="1590"/>
      <c r="C444" s="1590"/>
      <c r="D444" s="1590"/>
      <c r="E444" s="1590"/>
      <c r="F444" s="1590"/>
      <c r="G444" s="1590"/>
      <c r="H444" s="1590"/>
      <c r="I444" s="1590"/>
      <c r="J444" s="1590"/>
      <c r="K444" s="1590"/>
      <c r="L444" s="1590"/>
      <c r="M444" s="1590"/>
      <c r="N444" s="1590"/>
      <c r="O444" s="1590"/>
      <c r="P444" s="1590"/>
      <c r="Q444" s="1590"/>
      <c r="R444" s="1590"/>
      <c r="S444" s="1590"/>
      <c r="T444" s="1590"/>
      <c r="U444" s="1590"/>
      <c r="V444" s="1590"/>
      <c r="W444" s="1590"/>
      <c r="X444" s="1590"/>
      <c r="Y444" s="1590"/>
      <c r="Z444" s="1590"/>
      <c r="AA444" s="1590"/>
      <c r="AB444" s="1590"/>
      <c r="AC444" s="1590"/>
      <c r="AD444" s="1590"/>
      <c r="AE444" s="1590"/>
      <c r="AF444" s="1590"/>
      <c r="AG444" s="1590"/>
      <c r="AH444" s="1592"/>
      <c r="AI444" s="1592"/>
    </row>
    <row r="445" spans="1:35" ht="14.25" customHeight="1">
      <c r="A445" s="1590"/>
      <c r="B445" s="1590"/>
      <c r="C445" s="1590"/>
      <c r="D445" s="1590"/>
      <c r="E445" s="1590"/>
      <c r="F445" s="1590"/>
      <c r="G445" s="1590"/>
      <c r="H445" s="1590"/>
      <c r="I445" s="1590"/>
      <c r="J445" s="1590"/>
      <c r="K445" s="1590"/>
      <c r="L445" s="1590"/>
      <c r="M445" s="1590"/>
      <c r="N445" s="1590"/>
      <c r="O445" s="1590"/>
      <c r="P445" s="1590"/>
      <c r="Q445" s="1590"/>
      <c r="R445" s="1590"/>
      <c r="S445" s="1590"/>
      <c r="T445" s="1590"/>
      <c r="U445" s="1590"/>
      <c r="V445" s="1590"/>
      <c r="W445" s="1590"/>
      <c r="X445" s="1590"/>
      <c r="Y445" s="1590"/>
      <c r="Z445" s="1590"/>
      <c r="AA445" s="1590"/>
      <c r="AB445" s="1590"/>
      <c r="AC445" s="1590"/>
      <c r="AD445" s="1590"/>
      <c r="AE445" s="1590"/>
      <c r="AF445" s="1590"/>
      <c r="AG445" s="1590"/>
      <c r="AH445" s="1592"/>
      <c r="AI445" s="1592"/>
    </row>
    <row r="446" spans="1:35" ht="14.25" customHeight="1">
      <c r="A446" s="1590"/>
      <c r="B446" s="1590"/>
      <c r="C446" s="1590"/>
      <c r="D446" s="1590"/>
      <c r="E446" s="1590"/>
      <c r="F446" s="1590"/>
      <c r="G446" s="1590"/>
      <c r="H446" s="1590"/>
      <c r="I446" s="1590"/>
      <c r="J446" s="1590"/>
      <c r="K446" s="1590"/>
      <c r="L446" s="1590"/>
      <c r="M446" s="1590"/>
      <c r="N446" s="1590"/>
      <c r="O446" s="1590"/>
      <c r="P446" s="1590"/>
      <c r="Q446" s="1590"/>
      <c r="R446" s="1590"/>
      <c r="S446" s="1590"/>
      <c r="T446" s="1590"/>
      <c r="U446" s="1590"/>
      <c r="V446" s="1590"/>
      <c r="W446" s="1590"/>
      <c r="X446" s="1590"/>
      <c r="Y446" s="1590"/>
      <c r="Z446" s="1590"/>
      <c r="AA446" s="1590"/>
      <c r="AB446" s="1590"/>
      <c r="AC446" s="1590"/>
      <c r="AD446" s="1590"/>
      <c r="AE446" s="1590"/>
      <c r="AF446" s="1590"/>
      <c r="AG446" s="1590"/>
      <c r="AH446" s="1592"/>
      <c r="AI446" s="1592"/>
    </row>
    <row r="447" spans="1:35" ht="14.25" customHeight="1">
      <c r="A447" s="1590"/>
      <c r="B447" s="1590"/>
      <c r="C447" s="1590"/>
      <c r="D447" s="1590"/>
      <c r="E447" s="1590"/>
      <c r="F447" s="1590"/>
      <c r="G447" s="1590"/>
      <c r="H447" s="1590"/>
      <c r="I447" s="1590"/>
      <c r="J447" s="1590"/>
      <c r="K447" s="1590"/>
      <c r="L447" s="1590"/>
      <c r="M447" s="1590"/>
      <c r="N447" s="1590"/>
      <c r="O447" s="1590"/>
      <c r="P447" s="1590"/>
      <c r="Q447" s="1590"/>
      <c r="R447" s="1590"/>
      <c r="S447" s="1590"/>
      <c r="T447" s="1590"/>
      <c r="U447" s="1590"/>
      <c r="V447" s="1590"/>
      <c r="W447" s="1590"/>
      <c r="X447" s="1590"/>
      <c r="Y447" s="1590"/>
      <c r="Z447" s="1590"/>
      <c r="AA447" s="1590"/>
      <c r="AB447" s="1590"/>
      <c r="AC447" s="1590"/>
      <c r="AD447" s="1590"/>
      <c r="AE447" s="1590"/>
      <c r="AF447" s="1590"/>
      <c r="AG447" s="1590"/>
      <c r="AH447" s="1592"/>
      <c r="AI447" s="1592"/>
    </row>
    <row r="448" spans="1:35" ht="14.25" customHeight="1">
      <c r="A448" s="1590"/>
      <c r="B448" s="1590"/>
      <c r="C448" s="1590"/>
      <c r="D448" s="1590"/>
      <c r="E448" s="1590"/>
      <c r="F448" s="1590"/>
      <c r="G448" s="1590"/>
      <c r="H448" s="1590"/>
      <c r="I448" s="1590"/>
      <c r="J448" s="1590"/>
      <c r="K448" s="1590"/>
      <c r="L448" s="1590"/>
      <c r="M448" s="1590"/>
      <c r="N448" s="1590"/>
      <c r="O448" s="1590"/>
      <c r="P448" s="1590"/>
      <c r="Q448" s="1590"/>
      <c r="R448" s="1590"/>
      <c r="S448" s="1590"/>
      <c r="T448" s="1590"/>
      <c r="U448" s="1590"/>
      <c r="V448" s="1590"/>
      <c r="W448" s="1590"/>
      <c r="X448" s="1590"/>
      <c r="Y448" s="1590"/>
      <c r="Z448" s="1590"/>
      <c r="AA448" s="1590"/>
      <c r="AB448" s="1590"/>
      <c r="AC448" s="1590"/>
      <c r="AD448" s="1590"/>
      <c r="AE448" s="1590"/>
      <c r="AF448" s="1590"/>
      <c r="AG448" s="1590"/>
      <c r="AH448" s="1592"/>
      <c r="AI448" s="1592"/>
    </row>
  </sheetData>
  <mergeCells count="1226">
    <mergeCell ref="I151:I152"/>
    <mergeCell ref="J151:J152"/>
    <mergeCell ref="C151:C152"/>
    <mergeCell ref="D151:D152"/>
    <mergeCell ref="E151:E152"/>
    <mergeCell ref="F151:F152"/>
    <mergeCell ref="G151:G152"/>
    <mergeCell ref="H151:H152"/>
    <mergeCell ref="I147:I148"/>
    <mergeCell ref="J147:J148"/>
    <mergeCell ref="C149:C150"/>
    <mergeCell ref="D149:D150"/>
    <mergeCell ref="E149:E150"/>
    <mergeCell ref="F149:F150"/>
    <mergeCell ref="G149:G150"/>
    <mergeCell ref="H149:H150"/>
    <mergeCell ref="I149:I150"/>
    <mergeCell ref="J149:J150"/>
    <mergeCell ref="C147:C148"/>
    <mergeCell ref="D147:D148"/>
    <mergeCell ref="E147:E148"/>
    <mergeCell ref="F147:F148"/>
    <mergeCell ref="G147:G148"/>
    <mergeCell ref="H147:H148"/>
    <mergeCell ref="K129:N130"/>
    <mergeCell ref="T129:T130"/>
    <mergeCell ref="U129:U130"/>
    <mergeCell ref="V129:V130"/>
    <mergeCell ref="CC129:CF130"/>
    <mergeCell ref="CL129:CL130"/>
    <mergeCell ref="CM129:CM130"/>
    <mergeCell ref="CN129:CN130"/>
    <mergeCell ref="CO129:CO130"/>
    <mergeCell ref="CP129:CP130"/>
    <mergeCell ref="BW129:BW130"/>
    <mergeCell ref="BX129:BX130"/>
    <mergeCell ref="BY129:BY130"/>
    <mergeCell ref="BZ129:BZ130"/>
    <mergeCell ref="CA129:CA130"/>
    <mergeCell ref="CB129:CB130"/>
    <mergeCell ref="BD129:BD130"/>
    <mergeCell ref="BE129:BE130"/>
    <mergeCell ref="BF129:BF130"/>
    <mergeCell ref="BG129:BG130"/>
    <mergeCell ref="BH129:BH130"/>
    <mergeCell ref="BI129:BI130"/>
    <mergeCell ref="BV129:BV130"/>
    <mergeCell ref="C129:C130"/>
    <mergeCell ref="D129:D130"/>
    <mergeCell ref="E129:E130"/>
    <mergeCell ref="F129:F130"/>
    <mergeCell ref="G129:G130"/>
    <mergeCell ref="H129:H130"/>
    <mergeCell ref="CO124:CO125"/>
    <mergeCell ref="CP124:CP125"/>
    <mergeCell ref="CQ124:CQ125"/>
    <mergeCell ref="CR124:CR125"/>
    <mergeCell ref="CS124:CS125"/>
    <mergeCell ref="CT124:CW125"/>
    <mergeCell ref="BW124:BW125"/>
    <mergeCell ref="BX124:BX125"/>
    <mergeCell ref="BY124:BY125"/>
    <mergeCell ref="BZ124:BZ125"/>
    <mergeCell ref="CA124:CA125"/>
    <mergeCell ref="CB124:CB125"/>
    <mergeCell ref="BH124:BH125"/>
    <mergeCell ref="BI124:BI125"/>
    <mergeCell ref="BJ124:BJ125"/>
    <mergeCell ref="BK124:BN125"/>
    <mergeCell ref="BU124:BU125"/>
    <mergeCell ref="BV124:BV125"/>
    <mergeCell ref="AT124:AW125"/>
    <mergeCell ref="BC124:BC125"/>
    <mergeCell ref="BD124:BD125"/>
    <mergeCell ref="BE124:BE125"/>
    <mergeCell ref="BF124:BF125"/>
    <mergeCell ref="BG124:BG125"/>
    <mergeCell ref="AA124:AA125"/>
    <mergeCell ref="AB124:AE125"/>
    <mergeCell ref="G124:G125"/>
    <mergeCell ref="H124:H125"/>
    <mergeCell ref="CP118:CP119"/>
    <mergeCell ref="BW118:BW119"/>
    <mergeCell ref="BX118:BX119"/>
    <mergeCell ref="BY118:BY119"/>
    <mergeCell ref="BZ118:BZ119"/>
    <mergeCell ref="CA118:CA119"/>
    <mergeCell ref="CB118:CB119"/>
    <mergeCell ref="BI118:BI119"/>
    <mergeCell ref="BJ118:BJ119"/>
    <mergeCell ref="BK118:BN119"/>
    <mergeCell ref="BO118:BO131"/>
    <mergeCell ref="BU118:BU119"/>
    <mergeCell ref="BV118:BV119"/>
    <mergeCell ref="BJ129:BJ130"/>
    <mergeCell ref="BK129:BN130"/>
    <mergeCell ref="BU129:BU130"/>
    <mergeCell ref="AP129:AP130"/>
    <mergeCell ref="AQ129:AQ130"/>
    <mergeCell ref="AR129:AR130"/>
    <mergeCell ref="AS129:AS130"/>
    <mergeCell ref="AT129:AW130"/>
    <mergeCell ref="BC129:BC130"/>
    <mergeCell ref="W129:W130"/>
    <mergeCell ref="X129:X130"/>
    <mergeCell ref="Y129:Y130"/>
    <mergeCell ref="Z129:Z130"/>
    <mergeCell ref="AA129:AA130"/>
    <mergeCell ref="AB129:AE130"/>
    <mergeCell ref="I129:I130"/>
    <mergeCell ref="J129:J130"/>
    <mergeCell ref="CQ118:CQ119"/>
    <mergeCell ref="CR118:CR119"/>
    <mergeCell ref="CS118:CS119"/>
    <mergeCell ref="CT118:CW119"/>
    <mergeCell ref="CX118:CX131"/>
    <mergeCell ref="CQ129:CQ130"/>
    <mergeCell ref="CR129:CR130"/>
    <mergeCell ref="CS129:CS130"/>
    <mergeCell ref="CT129:CW130"/>
    <mergeCell ref="CC118:CF119"/>
    <mergeCell ref="CG118:CG131"/>
    <mergeCell ref="CL118:CL119"/>
    <mergeCell ref="CM118:CM119"/>
    <mergeCell ref="CN118:CN119"/>
    <mergeCell ref="CO118:CO119"/>
    <mergeCell ref="CC124:CF125"/>
    <mergeCell ref="CL124:CL125"/>
    <mergeCell ref="CM124:CM125"/>
    <mergeCell ref="CN124:CN125"/>
    <mergeCell ref="BC118:BC119"/>
    <mergeCell ref="BD118:BD119"/>
    <mergeCell ref="BE118:BE119"/>
    <mergeCell ref="BF118:BF119"/>
    <mergeCell ref="BG118:BG119"/>
    <mergeCell ref="BH118:BH119"/>
    <mergeCell ref="AP118:AP119"/>
    <mergeCell ref="AQ118:AQ119"/>
    <mergeCell ref="AR118:AR119"/>
    <mergeCell ref="AS118:AS119"/>
    <mergeCell ref="AT118:AW119"/>
    <mergeCell ref="AX118:AX131"/>
    <mergeCell ref="AP124:AP125"/>
    <mergeCell ref="AQ124:AQ125"/>
    <mergeCell ref="AR124:AR125"/>
    <mergeCell ref="AS124:AS125"/>
    <mergeCell ref="AB118:AE119"/>
    <mergeCell ref="AF118:AF131"/>
    <mergeCell ref="AL118:AL119"/>
    <mergeCell ref="AM118:AM119"/>
    <mergeCell ref="AN118:AN119"/>
    <mergeCell ref="AO118:AO119"/>
    <mergeCell ref="AL129:AL130"/>
    <mergeCell ref="AM129:AM130"/>
    <mergeCell ref="AN129:AN130"/>
    <mergeCell ref="AO129:AO130"/>
    <mergeCell ref="AL124:AL125"/>
    <mergeCell ref="AM124:AM125"/>
    <mergeCell ref="AN124:AN125"/>
    <mergeCell ref="AO124:AO125"/>
    <mergeCell ref="V118:V119"/>
    <mergeCell ref="W118:W119"/>
    <mergeCell ref="X118:X119"/>
    <mergeCell ref="Y118:Y119"/>
    <mergeCell ref="Z118:Z119"/>
    <mergeCell ref="AA118:AA119"/>
    <mergeCell ref="I118:I119"/>
    <mergeCell ref="J118:J119"/>
    <mergeCell ref="K118:N119"/>
    <mergeCell ref="O118:O131"/>
    <mergeCell ref="T118:T119"/>
    <mergeCell ref="U118:U119"/>
    <mergeCell ref="I124:I125"/>
    <mergeCell ref="J124:J125"/>
    <mergeCell ref="K124:N125"/>
    <mergeCell ref="T124:T125"/>
    <mergeCell ref="C118:C119"/>
    <mergeCell ref="D118:D119"/>
    <mergeCell ref="E118:E119"/>
    <mergeCell ref="F118:F119"/>
    <mergeCell ref="G118:G119"/>
    <mergeCell ref="H118:H119"/>
    <mergeCell ref="U124:U125"/>
    <mergeCell ref="V124:V125"/>
    <mergeCell ref="W124:W125"/>
    <mergeCell ref="X124:X125"/>
    <mergeCell ref="Y124:Y125"/>
    <mergeCell ref="Z124:Z125"/>
    <mergeCell ref="C124:C125"/>
    <mergeCell ref="D124:D125"/>
    <mergeCell ref="E124:E125"/>
    <mergeCell ref="F124:F125"/>
    <mergeCell ref="CT115:CT117"/>
    <mergeCell ref="CU115:CU117"/>
    <mergeCell ref="CV115:CV117"/>
    <mergeCell ref="CW115:CW117"/>
    <mergeCell ref="CX115:CX117"/>
    <mergeCell ref="BN115:BN117"/>
    <mergeCell ref="BO115:BO117"/>
    <mergeCell ref="CC115:CC117"/>
    <mergeCell ref="CD115:CD117"/>
    <mergeCell ref="CE115:CE117"/>
    <mergeCell ref="CF115:CF117"/>
    <mergeCell ref="AV115:AV117"/>
    <mergeCell ref="AW115:AW117"/>
    <mergeCell ref="AX115:AX117"/>
    <mergeCell ref="BK115:BK117"/>
    <mergeCell ref="BL115:BL117"/>
    <mergeCell ref="BM115:BM117"/>
    <mergeCell ref="G108:G109"/>
    <mergeCell ref="H108:H109"/>
    <mergeCell ref="CO103:CO104"/>
    <mergeCell ref="CP103:CP104"/>
    <mergeCell ref="AC115:AC117"/>
    <mergeCell ref="AD115:AD117"/>
    <mergeCell ref="AE115:AE117"/>
    <mergeCell ref="AF115:AF117"/>
    <mergeCell ref="AT115:AT117"/>
    <mergeCell ref="AU115:AU117"/>
    <mergeCell ref="K115:K117"/>
    <mergeCell ref="L115:L117"/>
    <mergeCell ref="M115:M117"/>
    <mergeCell ref="N115:N117"/>
    <mergeCell ref="O115:O117"/>
    <mergeCell ref="AB115:AB117"/>
    <mergeCell ref="CC108:CF109"/>
    <mergeCell ref="CL108:CL109"/>
    <mergeCell ref="CM108:CM109"/>
    <mergeCell ref="CN108:CN109"/>
    <mergeCell ref="CO108:CO109"/>
    <mergeCell ref="W108:W109"/>
    <mergeCell ref="X108:X109"/>
    <mergeCell ref="Y108:Y109"/>
    <mergeCell ref="Z108:Z109"/>
    <mergeCell ref="AA108:AA109"/>
    <mergeCell ref="AB108:AE109"/>
    <mergeCell ref="CG115:CG117"/>
    <mergeCell ref="CP108:CP109"/>
    <mergeCell ref="BW108:BW109"/>
    <mergeCell ref="BX108:BX109"/>
    <mergeCell ref="BY108:BY109"/>
    <mergeCell ref="BZ108:BZ109"/>
    <mergeCell ref="CA108:CA109"/>
    <mergeCell ref="CB108:CB109"/>
    <mergeCell ref="BD108:BD109"/>
    <mergeCell ref="BE108:BE109"/>
    <mergeCell ref="BF108:BF109"/>
    <mergeCell ref="BG108:BG109"/>
    <mergeCell ref="BH108:BH109"/>
    <mergeCell ref="BI108:BI109"/>
    <mergeCell ref="AP108:AP109"/>
    <mergeCell ref="AQ108:AQ109"/>
    <mergeCell ref="AR108:AR109"/>
    <mergeCell ref="AS108:AS109"/>
    <mergeCell ref="AT108:AW109"/>
    <mergeCell ref="BC108:BC109"/>
    <mergeCell ref="BC103:BC104"/>
    <mergeCell ref="BD103:BD104"/>
    <mergeCell ref="BE103:BE104"/>
    <mergeCell ref="BF103:BF104"/>
    <mergeCell ref="BG103:BG104"/>
    <mergeCell ref="BO97:BO110"/>
    <mergeCell ref="BU97:BU98"/>
    <mergeCell ref="BV97:BV98"/>
    <mergeCell ref="BJ108:BJ109"/>
    <mergeCell ref="BK108:BN109"/>
    <mergeCell ref="BU108:BU109"/>
    <mergeCell ref="BV108:BV109"/>
    <mergeCell ref="BC97:BC98"/>
    <mergeCell ref="BD97:BD98"/>
    <mergeCell ref="BE97:BE98"/>
    <mergeCell ref="BF97:BF98"/>
    <mergeCell ref="BG97:BG98"/>
    <mergeCell ref="BI97:BI98"/>
    <mergeCell ref="BJ97:BJ98"/>
    <mergeCell ref="BK97:BN98"/>
    <mergeCell ref="CT103:CW104"/>
    <mergeCell ref="BW103:BW104"/>
    <mergeCell ref="BX103:BX104"/>
    <mergeCell ref="BY103:BY104"/>
    <mergeCell ref="BZ103:BZ104"/>
    <mergeCell ref="CA103:CA104"/>
    <mergeCell ref="CB103:CB104"/>
    <mergeCell ref="BH103:BH104"/>
    <mergeCell ref="BI103:BI104"/>
    <mergeCell ref="BJ103:BJ104"/>
    <mergeCell ref="BK103:BN104"/>
    <mergeCell ref="BU103:BU104"/>
    <mergeCell ref="BV103:BV104"/>
    <mergeCell ref="CP97:CP98"/>
    <mergeCell ref="CQ97:CQ98"/>
    <mergeCell ref="CR97:CR98"/>
    <mergeCell ref="CS97:CS98"/>
    <mergeCell ref="CT97:CW98"/>
    <mergeCell ref="CQ103:CQ104"/>
    <mergeCell ref="CR103:CR104"/>
    <mergeCell ref="CS103:CS104"/>
    <mergeCell ref="CX97:CX110"/>
    <mergeCell ref="CQ108:CQ109"/>
    <mergeCell ref="CR108:CR109"/>
    <mergeCell ref="CS108:CS109"/>
    <mergeCell ref="CT108:CW109"/>
    <mergeCell ref="CC97:CF98"/>
    <mergeCell ref="CG97:CG110"/>
    <mergeCell ref="CL97:CL98"/>
    <mergeCell ref="CM97:CM98"/>
    <mergeCell ref="CN97:CN98"/>
    <mergeCell ref="CO97:CO98"/>
    <mergeCell ref="CC103:CF104"/>
    <mergeCell ref="CL103:CL104"/>
    <mergeCell ref="CM103:CM104"/>
    <mergeCell ref="CN103:CN104"/>
    <mergeCell ref="AP97:AP98"/>
    <mergeCell ref="AQ97:AQ98"/>
    <mergeCell ref="AR97:AR98"/>
    <mergeCell ref="AS97:AS98"/>
    <mergeCell ref="AT97:AW98"/>
    <mergeCell ref="AX97:AX110"/>
    <mergeCell ref="AP103:AP104"/>
    <mergeCell ref="AQ103:AQ104"/>
    <mergeCell ref="AR103:AR104"/>
    <mergeCell ref="AS103:AS104"/>
    <mergeCell ref="BH97:BH98"/>
    <mergeCell ref="BW97:BW98"/>
    <mergeCell ref="BX97:BX98"/>
    <mergeCell ref="BY97:BY98"/>
    <mergeCell ref="BZ97:BZ98"/>
    <mergeCell ref="CA97:CA98"/>
    <mergeCell ref="CB97:CB98"/>
    <mergeCell ref="AB97:AE98"/>
    <mergeCell ref="AF97:AF110"/>
    <mergeCell ref="AL97:AL98"/>
    <mergeCell ref="AM97:AM98"/>
    <mergeCell ref="AN97:AN98"/>
    <mergeCell ref="AO97:AO98"/>
    <mergeCell ref="AL108:AL109"/>
    <mergeCell ref="AM108:AM109"/>
    <mergeCell ref="AN108:AN109"/>
    <mergeCell ref="AO108:AO109"/>
    <mergeCell ref="AT103:AW104"/>
    <mergeCell ref="V97:V98"/>
    <mergeCell ref="W97:W98"/>
    <mergeCell ref="X97:X98"/>
    <mergeCell ref="Y97:Y98"/>
    <mergeCell ref="Z97:Z98"/>
    <mergeCell ref="AA97:AA98"/>
    <mergeCell ref="V108:V109"/>
    <mergeCell ref="AA103:AA104"/>
    <mergeCell ref="AB103:AE104"/>
    <mergeCell ref="AL103:AL104"/>
    <mergeCell ref="AM103:AM104"/>
    <mergeCell ref="AN103:AN104"/>
    <mergeCell ref="AO103:AO104"/>
    <mergeCell ref="V103:V104"/>
    <mergeCell ref="W103:W104"/>
    <mergeCell ref="X103:X104"/>
    <mergeCell ref="Y103:Y104"/>
    <mergeCell ref="Z103:Z104"/>
    <mergeCell ref="I97:I98"/>
    <mergeCell ref="J97:J98"/>
    <mergeCell ref="K97:N98"/>
    <mergeCell ref="O97:O110"/>
    <mergeCell ref="T97:T98"/>
    <mergeCell ref="U97:U98"/>
    <mergeCell ref="I103:I104"/>
    <mergeCell ref="J103:J104"/>
    <mergeCell ref="K103:N104"/>
    <mergeCell ref="T103:T104"/>
    <mergeCell ref="C97:C98"/>
    <mergeCell ref="D97:D98"/>
    <mergeCell ref="E97:E98"/>
    <mergeCell ref="F97:F98"/>
    <mergeCell ref="G97:G98"/>
    <mergeCell ref="H97:H98"/>
    <mergeCell ref="F103:F104"/>
    <mergeCell ref="G103:G104"/>
    <mergeCell ref="H103:H104"/>
    <mergeCell ref="I108:I109"/>
    <mergeCell ref="J108:J109"/>
    <mergeCell ref="K108:N109"/>
    <mergeCell ref="T108:T109"/>
    <mergeCell ref="U108:U109"/>
    <mergeCell ref="C108:C109"/>
    <mergeCell ref="U103:U104"/>
    <mergeCell ref="C103:C104"/>
    <mergeCell ref="D103:D104"/>
    <mergeCell ref="E103:E104"/>
    <mergeCell ref="D108:D109"/>
    <mergeCell ref="E108:E109"/>
    <mergeCell ref="F108:F109"/>
    <mergeCell ref="CT94:CT96"/>
    <mergeCell ref="CU94:CU96"/>
    <mergeCell ref="CV94:CV96"/>
    <mergeCell ref="CW94:CW96"/>
    <mergeCell ref="CX94:CX96"/>
    <mergeCell ref="BN94:BN96"/>
    <mergeCell ref="BO94:BO96"/>
    <mergeCell ref="CC94:CC96"/>
    <mergeCell ref="CD94:CD96"/>
    <mergeCell ref="CE94:CE96"/>
    <mergeCell ref="CF94:CF96"/>
    <mergeCell ref="AV94:AV96"/>
    <mergeCell ref="AW94:AW96"/>
    <mergeCell ref="AX94:AX96"/>
    <mergeCell ref="BK94:BK96"/>
    <mergeCell ref="BL94:BL96"/>
    <mergeCell ref="BM94:BM96"/>
    <mergeCell ref="G87:G88"/>
    <mergeCell ref="H87:H88"/>
    <mergeCell ref="CO82:CO83"/>
    <mergeCell ref="CP82:CP83"/>
    <mergeCell ref="AC94:AC96"/>
    <mergeCell ref="AD94:AD96"/>
    <mergeCell ref="AE94:AE96"/>
    <mergeCell ref="AF94:AF96"/>
    <mergeCell ref="AT94:AT96"/>
    <mergeCell ref="AU94:AU96"/>
    <mergeCell ref="K94:K96"/>
    <mergeCell ref="L94:L96"/>
    <mergeCell ref="M94:M96"/>
    <mergeCell ref="N94:N96"/>
    <mergeCell ref="O94:O96"/>
    <mergeCell ref="AB94:AB96"/>
    <mergeCell ref="CC87:CF88"/>
    <mergeCell ref="CL87:CL88"/>
    <mergeCell ref="CM87:CM88"/>
    <mergeCell ref="CN87:CN88"/>
    <mergeCell ref="CO87:CO88"/>
    <mergeCell ref="W87:W88"/>
    <mergeCell ref="X87:X88"/>
    <mergeCell ref="Y87:Y88"/>
    <mergeCell ref="Z87:Z88"/>
    <mergeCell ref="AA87:AA88"/>
    <mergeCell ref="AB87:AE88"/>
    <mergeCell ref="CG94:CG96"/>
    <mergeCell ref="CP87:CP88"/>
    <mergeCell ref="BW87:BW88"/>
    <mergeCell ref="BX87:BX88"/>
    <mergeCell ref="BY87:BY88"/>
    <mergeCell ref="BZ87:BZ88"/>
    <mergeCell ref="CA87:CA88"/>
    <mergeCell ref="CB87:CB88"/>
    <mergeCell ref="BD87:BD88"/>
    <mergeCell ref="BE87:BE88"/>
    <mergeCell ref="BF87:BF88"/>
    <mergeCell ref="BG87:BG88"/>
    <mergeCell ref="BH87:BH88"/>
    <mergeCell ref="BI87:BI88"/>
    <mergeCell ref="AP87:AP88"/>
    <mergeCell ref="AQ87:AQ88"/>
    <mergeCell ref="AR87:AR88"/>
    <mergeCell ref="AS87:AS88"/>
    <mergeCell ref="AT87:AW88"/>
    <mergeCell ref="BC87:BC88"/>
    <mergeCell ref="BC82:BC83"/>
    <mergeCell ref="BD82:BD83"/>
    <mergeCell ref="BE82:BE83"/>
    <mergeCell ref="BF82:BF83"/>
    <mergeCell ref="BG82:BG83"/>
    <mergeCell ref="BO76:BO89"/>
    <mergeCell ref="BU76:BU77"/>
    <mergeCell ref="BV76:BV77"/>
    <mergeCell ref="BJ87:BJ88"/>
    <mergeCell ref="BK87:BN88"/>
    <mergeCell ref="BU87:BU88"/>
    <mergeCell ref="BV87:BV88"/>
    <mergeCell ref="BC76:BC77"/>
    <mergeCell ref="BD76:BD77"/>
    <mergeCell ref="BE76:BE77"/>
    <mergeCell ref="BF76:BF77"/>
    <mergeCell ref="BG76:BG77"/>
    <mergeCell ref="BI76:BI77"/>
    <mergeCell ref="BJ76:BJ77"/>
    <mergeCell ref="BK76:BN77"/>
    <mergeCell ref="CT82:CW83"/>
    <mergeCell ref="BW82:BW83"/>
    <mergeCell ref="BX82:BX83"/>
    <mergeCell ref="BY82:BY83"/>
    <mergeCell ref="BZ82:BZ83"/>
    <mergeCell ref="CA82:CA83"/>
    <mergeCell ref="CB82:CB83"/>
    <mergeCell ref="BH82:BH83"/>
    <mergeCell ref="BI82:BI83"/>
    <mergeCell ref="BJ82:BJ83"/>
    <mergeCell ref="BK82:BN83"/>
    <mergeCell ref="BU82:BU83"/>
    <mergeCell ref="BV82:BV83"/>
    <mergeCell ref="CP76:CP77"/>
    <mergeCell ref="CQ76:CQ77"/>
    <mergeCell ref="CR76:CR77"/>
    <mergeCell ref="CS76:CS77"/>
    <mergeCell ref="CT76:CW77"/>
    <mergeCell ref="CQ82:CQ83"/>
    <mergeCell ref="CR82:CR83"/>
    <mergeCell ref="CS82:CS83"/>
    <mergeCell ref="CX76:CX89"/>
    <mergeCell ref="CQ87:CQ88"/>
    <mergeCell ref="CR87:CR88"/>
    <mergeCell ref="CS87:CS88"/>
    <mergeCell ref="CT87:CW88"/>
    <mergeCell ref="CC76:CF77"/>
    <mergeCell ref="CG76:CG89"/>
    <mergeCell ref="CL76:CL77"/>
    <mergeCell ref="CM76:CM77"/>
    <mergeCell ref="CN76:CN77"/>
    <mergeCell ref="CO76:CO77"/>
    <mergeCell ref="CC82:CF83"/>
    <mergeCell ref="CL82:CL83"/>
    <mergeCell ref="CM82:CM83"/>
    <mergeCell ref="CN82:CN83"/>
    <mergeCell ref="AP76:AP77"/>
    <mergeCell ref="AQ76:AQ77"/>
    <mergeCell ref="AR76:AR77"/>
    <mergeCell ref="AS76:AS77"/>
    <mergeCell ref="AT76:AW77"/>
    <mergeCell ref="AX76:AX89"/>
    <mergeCell ref="AP82:AP83"/>
    <mergeCell ref="AQ82:AQ83"/>
    <mergeCell ref="AR82:AR83"/>
    <mergeCell ref="AS82:AS83"/>
    <mergeCell ref="BH76:BH77"/>
    <mergeCell ref="BW76:BW77"/>
    <mergeCell ref="BX76:BX77"/>
    <mergeCell ref="BY76:BY77"/>
    <mergeCell ref="BZ76:BZ77"/>
    <mergeCell ref="CA76:CA77"/>
    <mergeCell ref="CB76:CB77"/>
    <mergeCell ref="AB76:AE77"/>
    <mergeCell ref="AF76:AF89"/>
    <mergeCell ref="AL76:AL77"/>
    <mergeCell ref="AM76:AM77"/>
    <mergeCell ref="AN76:AN77"/>
    <mergeCell ref="AO76:AO77"/>
    <mergeCell ref="AL87:AL88"/>
    <mergeCell ref="AM87:AM88"/>
    <mergeCell ref="AN87:AN88"/>
    <mergeCell ref="AO87:AO88"/>
    <mergeCell ref="AT82:AW83"/>
    <mergeCell ref="V76:V77"/>
    <mergeCell ref="W76:W77"/>
    <mergeCell ref="X76:X77"/>
    <mergeCell ref="Y76:Y77"/>
    <mergeCell ref="Z76:Z77"/>
    <mergeCell ref="AA76:AA77"/>
    <mergeCell ref="V87:V88"/>
    <mergeCell ref="AA82:AA83"/>
    <mergeCell ref="AB82:AE83"/>
    <mergeCell ref="AL82:AL83"/>
    <mergeCell ref="AM82:AM83"/>
    <mergeCell ref="AN82:AN83"/>
    <mergeCell ref="AO82:AO83"/>
    <mergeCell ref="V82:V83"/>
    <mergeCell ref="W82:W83"/>
    <mergeCell ref="X82:X83"/>
    <mergeCell ref="Y82:Y83"/>
    <mergeCell ref="Z82:Z83"/>
    <mergeCell ref="I76:I77"/>
    <mergeCell ref="J76:J77"/>
    <mergeCell ref="K76:N77"/>
    <mergeCell ref="O76:O89"/>
    <mergeCell ref="T76:T77"/>
    <mergeCell ref="U76:U77"/>
    <mergeCell ref="I82:I83"/>
    <mergeCell ref="J82:J83"/>
    <mergeCell ref="K82:N83"/>
    <mergeCell ref="T82:T83"/>
    <mergeCell ref="C76:C77"/>
    <mergeCell ref="D76:D77"/>
    <mergeCell ref="E76:E77"/>
    <mergeCell ref="F76:F77"/>
    <mergeCell ref="G76:G77"/>
    <mergeCell ref="H76:H77"/>
    <mergeCell ref="F82:F83"/>
    <mergeCell ref="G82:G83"/>
    <mergeCell ref="H82:H83"/>
    <mergeCell ref="I87:I88"/>
    <mergeCell ref="J87:J88"/>
    <mergeCell ref="K87:N88"/>
    <mergeCell ref="T87:T88"/>
    <mergeCell ref="U87:U88"/>
    <mergeCell ref="C87:C88"/>
    <mergeCell ref="U82:U83"/>
    <mergeCell ref="C82:C83"/>
    <mergeCell ref="D82:D83"/>
    <mergeCell ref="E82:E83"/>
    <mergeCell ref="D87:D88"/>
    <mergeCell ref="E87:E88"/>
    <mergeCell ref="F87:F88"/>
    <mergeCell ref="CG73:CG75"/>
    <mergeCell ref="CT73:CT75"/>
    <mergeCell ref="CU73:CU75"/>
    <mergeCell ref="CV73:CV75"/>
    <mergeCell ref="CW73:CW75"/>
    <mergeCell ref="CX73:CX75"/>
    <mergeCell ref="BN73:BN75"/>
    <mergeCell ref="BO73:BO75"/>
    <mergeCell ref="CC73:CC75"/>
    <mergeCell ref="CD73:CD75"/>
    <mergeCell ref="CE73:CE75"/>
    <mergeCell ref="CF73:CF75"/>
    <mergeCell ref="AV73:AV75"/>
    <mergeCell ref="AW73:AW75"/>
    <mergeCell ref="AX73:AX75"/>
    <mergeCell ref="BK73:BK75"/>
    <mergeCell ref="BL73:BL75"/>
    <mergeCell ref="BM73:BM75"/>
    <mergeCell ref="AC73:AC75"/>
    <mergeCell ref="AD73:AD75"/>
    <mergeCell ref="AE73:AE75"/>
    <mergeCell ref="AF73:AF75"/>
    <mergeCell ref="AT73:AT75"/>
    <mergeCell ref="AU73:AU75"/>
    <mergeCell ref="CQ66:CQ67"/>
    <mergeCell ref="CR66:CR67"/>
    <mergeCell ref="CS66:CS67"/>
    <mergeCell ref="CT66:CW67"/>
    <mergeCell ref="K73:K75"/>
    <mergeCell ref="L73:L75"/>
    <mergeCell ref="M73:M75"/>
    <mergeCell ref="N73:N75"/>
    <mergeCell ref="O73:O75"/>
    <mergeCell ref="AB73:AB75"/>
    <mergeCell ref="BY66:BY67"/>
    <mergeCell ref="BZ66:BZ67"/>
    <mergeCell ref="CA66:CA67"/>
    <mergeCell ref="CB66:CB67"/>
    <mergeCell ref="CC66:CF67"/>
    <mergeCell ref="CL66:CL67"/>
    <mergeCell ref="BJ66:BJ67"/>
    <mergeCell ref="BK66:BN67"/>
    <mergeCell ref="BU66:BU67"/>
    <mergeCell ref="BV66:BV67"/>
    <mergeCell ref="BW66:BW67"/>
    <mergeCell ref="BX66:BX67"/>
    <mergeCell ref="BD66:BD67"/>
    <mergeCell ref="BE66:BE67"/>
    <mergeCell ref="BF66:BF67"/>
    <mergeCell ref="BG66:BG67"/>
    <mergeCell ref="I66:I67"/>
    <mergeCell ref="J66:J67"/>
    <mergeCell ref="K66:N67"/>
    <mergeCell ref="T66:T67"/>
    <mergeCell ref="U66:U67"/>
    <mergeCell ref="V66:V67"/>
    <mergeCell ref="AF55:AF68"/>
    <mergeCell ref="AL55:AL56"/>
    <mergeCell ref="AM55:AM56"/>
    <mergeCell ref="AN55:AN56"/>
    <mergeCell ref="AO55:AO56"/>
    <mergeCell ref="AP55:AP56"/>
    <mergeCell ref="AL61:AL62"/>
    <mergeCell ref="AM61:AM62"/>
    <mergeCell ref="AN61:AN62"/>
    <mergeCell ref="AO61:AO62"/>
    <mergeCell ref="W61:W62"/>
    <mergeCell ref="X61:X62"/>
    <mergeCell ref="Y61:Y62"/>
    <mergeCell ref="Z61:Z62"/>
    <mergeCell ref="AA61:AA62"/>
    <mergeCell ref="CT61:CW62"/>
    <mergeCell ref="C66:C67"/>
    <mergeCell ref="D66:D67"/>
    <mergeCell ref="E66:E67"/>
    <mergeCell ref="F66:F67"/>
    <mergeCell ref="G66:G67"/>
    <mergeCell ref="H66:H67"/>
    <mergeCell ref="CC61:CF62"/>
    <mergeCell ref="CL61:CL62"/>
    <mergeCell ref="CM61:CM62"/>
    <mergeCell ref="CN61:CN62"/>
    <mergeCell ref="CO61:CO62"/>
    <mergeCell ref="CP61:CP62"/>
    <mergeCell ref="BW61:BW62"/>
    <mergeCell ref="BX61:BX62"/>
    <mergeCell ref="BY61:BY62"/>
    <mergeCell ref="BZ61:BZ62"/>
    <mergeCell ref="CA61:CA62"/>
    <mergeCell ref="CB61:CB62"/>
    <mergeCell ref="BD61:BD62"/>
    <mergeCell ref="BE61:BE62"/>
    <mergeCell ref="BF61:BF62"/>
    <mergeCell ref="BG61:BG62"/>
    <mergeCell ref="BH61:BH62"/>
    <mergeCell ref="BI61:BI62"/>
    <mergeCell ref="AP61:AP62"/>
    <mergeCell ref="AQ61:AQ62"/>
    <mergeCell ref="AR61:AR62"/>
    <mergeCell ref="AS61:AS62"/>
    <mergeCell ref="BH66:BH67"/>
    <mergeCell ref="BI66:BI67"/>
    <mergeCell ref="AL66:AL67"/>
    <mergeCell ref="E61:E62"/>
    <mergeCell ref="F61:F62"/>
    <mergeCell ref="G61:G62"/>
    <mergeCell ref="CR55:CR56"/>
    <mergeCell ref="CS55:CS56"/>
    <mergeCell ref="BV61:BV62"/>
    <mergeCell ref="BD55:BD56"/>
    <mergeCell ref="BE55:BE56"/>
    <mergeCell ref="BF55:BF56"/>
    <mergeCell ref="BG55:BG56"/>
    <mergeCell ref="BH55:BH56"/>
    <mergeCell ref="BI55:BI56"/>
    <mergeCell ref="AQ55:AQ56"/>
    <mergeCell ref="AR55:AR56"/>
    <mergeCell ref="AS55:AS56"/>
    <mergeCell ref="AT55:AW56"/>
    <mergeCell ref="AX55:AX68"/>
    <mergeCell ref="BC55:BC56"/>
    <mergeCell ref="AR66:AR67"/>
    <mergeCell ref="AS66:AS67"/>
    <mergeCell ref="CQ61:CQ62"/>
    <mergeCell ref="CR61:CR62"/>
    <mergeCell ref="CS61:CS62"/>
    <mergeCell ref="AT66:AW67"/>
    <mergeCell ref="BC66:BC67"/>
    <mergeCell ref="BK61:BN62"/>
    <mergeCell ref="BU61:BU62"/>
    <mergeCell ref="AT61:AW62"/>
    <mergeCell ref="BC61:BC62"/>
    <mergeCell ref="CG55:CG68"/>
    <mergeCell ref="CL55:CL56"/>
    <mergeCell ref="CM55:CM56"/>
    <mergeCell ref="AV52:AV54"/>
    <mergeCell ref="AW52:AW54"/>
    <mergeCell ref="AX52:AX54"/>
    <mergeCell ref="AB61:AE62"/>
    <mergeCell ref="H61:H62"/>
    <mergeCell ref="I61:I62"/>
    <mergeCell ref="J61:J62"/>
    <mergeCell ref="K61:N62"/>
    <mergeCell ref="T61:T62"/>
    <mergeCell ref="U61:U62"/>
    <mergeCell ref="CQ55:CQ56"/>
    <mergeCell ref="CX52:CX54"/>
    <mergeCell ref="C55:C56"/>
    <mergeCell ref="D55:D56"/>
    <mergeCell ref="E55:E56"/>
    <mergeCell ref="F55:F56"/>
    <mergeCell ref="G55:G56"/>
    <mergeCell ref="H55:H56"/>
    <mergeCell ref="I55:I56"/>
    <mergeCell ref="CD52:CD54"/>
    <mergeCell ref="CE52:CE54"/>
    <mergeCell ref="CF52:CF54"/>
    <mergeCell ref="CG52:CG54"/>
    <mergeCell ref="CT52:CT54"/>
    <mergeCell ref="CU52:CU54"/>
    <mergeCell ref="BK52:BK54"/>
    <mergeCell ref="BL52:BL54"/>
    <mergeCell ref="BM52:BM54"/>
    <mergeCell ref="CT55:CW56"/>
    <mergeCell ref="CX55:CX68"/>
    <mergeCell ref="C61:C62"/>
    <mergeCell ref="D61:D62"/>
    <mergeCell ref="W55:W56"/>
    <mergeCell ref="X55:X56"/>
    <mergeCell ref="Y55:Y56"/>
    <mergeCell ref="Z55:Z56"/>
    <mergeCell ref="AA55:AA56"/>
    <mergeCell ref="AB55:AE56"/>
    <mergeCell ref="J55:J56"/>
    <mergeCell ref="K55:N56"/>
    <mergeCell ref="O55:O68"/>
    <mergeCell ref="T55:T56"/>
    <mergeCell ref="U55:U56"/>
    <mergeCell ref="V55:V56"/>
    <mergeCell ref="V61:V62"/>
    <mergeCell ref="AM45:AM46"/>
    <mergeCell ref="AN45:AN46"/>
    <mergeCell ref="AF52:AF54"/>
    <mergeCell ref="AT52:AT54"/>
    <mergeCell ref="AM66:AM67"/>
    <mergeCell ref="AN66:AN67"/>
    <mergeCell ref="AO66:AO67"/>
    <mergeCell ref="AP66:AP67"/>
    <mergeCell ref="AQ66:AQ67"/>
    <mergeCell ref="W66:W67"/>
    <mergeCell ref="X66:X67"/>
    <mergeCell ref="Y66:Y67"/>
    <mergeCell ref="Z66:Z67"/>
    <mergeCell ref="AA66:AA67"/>
    <mergeCell ref="AB66:AE67"/>
    <mergeCell ref="CO66:CO67"/>
    <mergeCell ref="CP66:CP67"/>
    <mergeCell ref="BX55:BX56"/>
    <mergeCell ref="BY55:BY56"/>
    <mergeCell ref="BZ55:BZ56"/>
    <mergeCell ref="CA55:CA56"/>
    <mergeCell ref="CB55:CB56"/>
    <mergeCell ref="CC55:CF56"/>
    <mergeCell ref="BJ55:BJ56"/>
    <mergeCell ref="BK55:BN56"/>
    <mergeCell ref="BO55:BO68"/>
    <mergeCell ref="BU55:BU56"/>
    <mergeCell ref="BV55:BV56"/>
    <mergeCell ref="BW55:BW56"/>
    <mergeCell ref="BJ61:BJ62"/>
    <mergeCell ref="BN52:BN54"/>
    <mergeCell ref="BO52:BO54"/>
    <mergeCell ref="CC52:CC54"/>
    <mergeCell ref="CM66:CM67"/>
    <mergeCell ref="CN66:CN67"/>
    <mergeCell ref="CN55:CN56"/>
    <mergeCell ref="CO55:CO56"/>
    <mergeCell ref="CP55:CP56"/>
    <mergeCell ref="CT45:CW46"/>
    <mergeCell ref="K52:K54"/>
    <mergeCell ref="L52:L54"/>
    <mergeCell ref="M52:M54"/>
    <mergeCell ref="N52:N54"/>
    <mergeCell ref="O52:O54"/>
    <mergeCell ref="AB52:AB54"/>
    <mergeCell ref="AC52:AC54"/>
    <mergeCell ref="AD52:AD54"/>
    <mergeCell ref="AE52:AE54"/>
    <mergeCell ref="CN45:CN46"/>
    <mergeCell ref="CO45:CO46"/>
    <mergeCell ref="CP45:CP46"/>
    <mergeCell ref="CQ45:CQ46"/>
    <mergeCell ref="CR45:CR46"/>
    <mergeCell ref="CS45:CS46"/>
    <mergeCell ref="BV45:BV46"/>
    <mergeCell ref="BW45:BW46"/>
    <mergeCell ref="BX45:BX46"/>
    <mergeCell ref="BY45:BY46"/>
    <mergeCell ref="BZ45:BZ46"/>
    <mergeCell ref="T45:T46"/>
    <mergeCell ref="U45:U46"/>
    <mergeCell ref="V45:V46"/>
    <mergeCell ref="W45:W46"/>
    <mergeCell ref="X45:X46"/>
    <mergeCell ref="Y45:Y46"/>
    <mergeCell ref="CV52:CV54"/>
    <mergeCell ref="CW52:CW54"/>
    <mergeCell ref="CA45:CA46"/>
    <mergeCell ref="BG45:BG46"/>
    <mergeCell ref="AU52:AU54"/>
    <mergeCell ref="C45:C46"/>
    <mergeCell ref="D45:D46"/>
    <mergeCell ref="E45:E46"/>
    <mergeCell ref="F45:F46"/>
    <mergeCell ref="G45:G46"/>
    <mergeCell ref="H45:H46"/>
    <mergeCell ref="CO40:CO41"/>
    <mergeCell ref="CP40:CP41"/>
    <mergeCell ref="CQ40:CQ41"/>
    <mergeCell ref="CR40:CR41"/>
    <mergeCell ref="CS40:CS41"/>
    <mergeCell ref="AN40:AN41"/>
    <mergeCell ref="AO40:AO41"/>
    <mergeCell ref="AP40:AP41"/>
    <mergeCell ref="AQ40:AQ41"/>
    <mergeCell ref="AR40:AR41"/>
    <mergeCell ref="AS40:AS41"/>
    <mergeCell ref="U40:U41"/>
    <mergeCell ref="V40:V41"/>
    <mergeCell ref="W40:W41"/>
    <mergeCell ref="X40:X41"/>
    <mergeCell ref="Y40:Y41"/>
    <mergeCell ref="Z40:Z41"/>
    <mergeCell ref="BH45:BH46"/>
    <mergeCell ref="BI45:BI46"/>
    <mergeCell ref="BJ45:BJ46"/>
    <mergeCell ref="CT40:CW41"/>
    <mergeCell ref="CA40:CA41"/>
    <mergeCell ref="CB40:CB41"/>
    <mergeCell ref="CC40:CF41"/>
    <mergeCell ref="CL40:CL41"/>
    <mergeCell ref="CM40:CM41"/>
    <mergeCell ref="CN40:CN41"/>
    <mergeCell ref="BU40:BU41"/>
    <mergeCell ref="BV40:BV41"/>
    <mergeCell ref="BW40:BW41"/>
    <mergeCell ref="BX40:BX41"/>
    <mergeCell ref="BY40:BY41"/>
    <mergeCell ref="BZ40:BZ41"/>
    <mergeCell ref="AT40:AW41"/>
    <mergeCell ref="BC40:BC41"/>
    <mergeCell ref="BD40:BD41"/>
    <mergeCell ref="BE40:BE41"/>
    <mergeCell ref="BF40:BF41"/>
    <mergeCell ref="BG40:BG41"/>
    <mergeCell ref="CX34:CX47"/>
    <mergeCell ref="C40:C41"/>
    <mergeCell ref="D40:D41"/>
    <mergeCell ref="E40:E41"/>
    <mergeCell ref="F40:F41"/>
    <mergeCell ref="G40:G41"/>
    <mergeCell ref="H40:H41"/>
    <mergeCell ref="I40:I41"/>
    <mergeCell ref="J40:J41"/>
    <mergeCell ref="K40:N41"/>
    <mergeCell ref="CO34:CO35"/>
    <mergeCell ref="CP34:CP35"/>
    <mergeCell ref="CQ34:CQ35"/>
    <mergeCell ref="CR34:CR35"/>
    <mergeCell ref="CS34:CS35"/>
    <mergeCell ref="CT34:CW35"/>
    <mergeCell ref="CB34:CB35"/>
    <mergeCell ref="CC34:CF35"/>
    <mergeCell ref="CG34:CG47"/>
    <mergeCell ref="CL34:CL35"/>
    <mergeCell ref="CM34:CM35"/>
    <mergeCell ref="CN34:CN35"/>
    <mergeCell ref="CB45:CB46"/>
    <mergeCell ref="CC45:CF46"/>
    <mergeCell ref="CL45:CL46"/>
    <mergeCell ref="CM45:CM46"/>
    <mergeCell ref="BV34:BV35"/>
    <mergeCell ref="BW34:BW35"/>
    <mergeCell ref="BX34:BX35"/>
    <mergeCell ref="BY34:BY35"/>
    <mergeCell ref="BZ34:BZ35"/>
    <mergeCell ref="CA34:CA35"/>
    <mergeCell ref="BH34:BH35"/>
    <mergeCell ref="BI34:BI35"/>
    <mergeCell ref="BJ34:BJ35"/>
    <mergeCell ref="BK34:BN35"/>
    <mergeCell ref="BO34:BO47"/>
    <mergeCell ref="BU34:BU35"/>
    <mergeCell ref="BH40:BH41"/>
    <mergeCell ref="BI40:BI41"/>
    <mergeCell ref="BJ40:BJ41"/>
    <mergeCell ref="BK40:BN41"/>
    <mergeCell ref="AX34:AX47"/>
    <mergeCell ref="BC34:BC35"/>
    <mergeCell ref="BD34:BD35"/>
    <mergeCell ref="BE34:BE35"/>
    <mergeCell ref="BF34:BF35"/>
    <mergeCell ref="BG34:BG35"/>
    <mergeCell ref="BC45:BC46"/>
    <mergeCell ref="BD45:BD46"/>
    <mergeCell ref="BE45:BE46"/>
    <mergeCell ref="BF45:BF46"/>
    <mergeCell ref="BK45:BN46"/>
    <mergeCell ref="BU45:BU46"/>
    <mergeCell ref="AO34:AO35"/>
    <mergeCell ref="AP34:AP35"/>
    <mergeCell ref="AQ34:AQ35"/>
    <mergeCell ref="AR34:AR35"/>
    <mergeCell ref="AS34:AS35"/>
    <mergeCell ref="AT34:AW35"/>
    <mergeCell ref="AA34:AA35"/>
    <mergeCell ref="AB34:AE35"/>
    <mergeCell ref="AF34:AF47"/>
    <mergeCell ref="AL34:AL35"/>
    <mergeCell ref="AM34:AM35"/>
    <mergeCell ref="AN34:AN35"/>
    <mergeCell ref="AA40:AA41"/>
    <mergeCell ref="AB40:AE41"/>
    <mergeCell ref="AL40:AL41"/>
    <mergeCell ref="AM40:AM41"/>
    <mergeCell ref="U34:U35"/>
    <mergeCell ref="V34:V35"/>
    <mergeCell ref="W34:W35"/>
    <mergeCell ref="X34:X35"/>
    <mergeCell ref="Y34:Y35"/>
    <mergeCell ref="Z34:Z35"/>
    <mergeCell ref="AO45:AO46"/>
    <mergeCell ref="AP45:AP46"/>
    <mergeCell ref="AQ45:AQ46"/>
    <mergeCell ref="AR45:AR46"/>
    <mergeCell ref="AS45:AS46"/>
    <mergeCell ref="AT45:AW46"/>
    <mergeCell ref="Z45:Z46"/>
    <mergeCell ref="AA45:AA46"/>
    <mergeCell ref="AB45:AE46"/>
    <mergeCell ref="AL45:AL46"/>
    <mergeCell ref="H34:H35"/>
    <mergeCell ref="I34:I35"/>
    <mergeCell ref="J34:J35"/>
    <mergeCell ref="K34:N35"/>
    <mergeCell ref="O34:O47"/>
    <mergeCell ref="T34:T35"/>
    <mergeCell ref="T40:T41"/>
    <mergeCell ref="I45:I46"/>
    <mergeCell ref="J45:J46"/>
    <mergeCell ref="K45:N46"/>
    <mergeCell ref="CT31:CT33"/>
    <mergeCell ref="CU31:CU33"/>
    <mergeCell ref="CV31:CV33"/>
    <mergeCell ref="CW31:CW33"/>
    <mergeCell ref="CX31:CX33"/>
    <mergeCell ref="C34:C35"/>
    <mergeCell ref="D34:D35"/>
    <mergeCell ref="E34:E35"/>
    <mergeCell ref="F34:F35"/>
    <mergeCell ref="G34:G35"/>
    <mergeCell ref="BO31:BO33"/>
    <mergeCell ref="CC31:CC33"/>
    <mergeCell ref="CD31:CD33"/>
    <mergeCell ref="CE31:CE33"/>
    <mergeCell ref="CF31:CF33"/>
    <mergeCell ref="CG31:CG33"/>
    <mergeCell ref="AW31:AW33"/>
    <mergeCell ref="AX31:AX33"/>
    <mergeCell ref="BK31:BK33"/>
    <mergeCell ref="BL31:BL33"/>
    <mergeCell ref="BM31:BM33"/>
    <mergeCell ref="BN31:BN33"/>
    <mergeCell ref="AD31:AD33"/>
    <mergeCell ref="AE31:AE33"/>
    <mergeCell ref="AF31:AF33"/>
    <mergeCell ref="AT31:AT33"/>
    <mergeCell ref="AU31:AU33"/>
    <mergeCell ref="AV31:AV33"/>
    <mergeCell ref="CS24:CS25"/>
    <mergeCell ref="CT24:CW25"/>
    <mergeCell ref="D31:J31"/>
    <mergeCell ref="K31:K33"/>
    <mergeCell ref="L31:L33"/>
    <mergeCell ref="M31:M33"/>
    <mergeCell ref="N31:N33"/>
    <mergeCell ref="O31:O33"/>
    <mergeCell ref="AB31:AB33"/>
    <mergeCell ref="AC31:AC33"/>
    <mergeCell ref="CM24:CM25"/>
    <mergeCell ref="CN24:CN25"/>
    <mergeCell ref="CO24:CO25"/>
    <mergeCell ref="CP24:CP25"/>
    <mergeCell ref="CQ24:CQ25"/>
    <mergeCell ref="CR24:CR25"/>
    <mergeCell ref="BU24:BU25"/>
    <mergeCell ref="BV24:BV25"/>
    <mergeCell ref="BW24:BW25"/>
    <mergeCell ref="BX24:BX25"/>
    <mergeCell ref="BY24:BY25"/>
    <mergeCell ref="BZ24:BZ25"/>
    <mergeCell ref="BF24:BF25"/>
    <mergeCell ref="BG24:BG25"/>
    <mergeCell ref="BH24:BH25"/>
    <mergeCell ref="BI24:BI25"/>
    <mergeCell ref="BJ24:BJ25"/>
    <mergeCell ref="BK24:BN25"/>
    <mergeCell ref="AN24:AN25"/>
    <mergeCell ref="AO24:AO25"/>
    <mergeCell ref="AP24:AP25"/>
    <mergeCell ref="AQ24:AQ25"/>
    <mergeCell ref="AR24:AR25"/>
    <mergeCell ref="AS24:AS25"/>
    <mergeCell ref="Y24:Y25"/>
    <mergeCell ref="Z24:Z25"/>
    <mergeCell ref="AA24:AA25"/>
    <mergeCell ref="AB24:AE25"/>
    <mergeCell ref="AL24:AL25"/>
    <mergeCell ref="AM24:AM25"/>
    <mergeCell ref="K24:N25"/>
    <mergeCell ref="T24:T25"/>
    <mergeCell ref="U24:U25"/>
    <mergeCell ref="V24:V25"/>
    <mergeCell ref="W24:W25"/>
    <mergeCell ref="X24:X25"/>
    <mergeCell ref="BD24:BD25"/>
    <mergeCell ref="BE24:BE25"/>
    <mergeCell ref="CS19:CS20"/>
    <mergeCell ref="CT19:CW20"/>
    <mergeCell ref="C24:C25"/>
    <mergeCell ref="D24:D25"/>
    <mergeCell ref="E24:E25"/>
    <mergeCell ref="F24:F25"/>
    <mergeCell ref="G24:G25"/>
    <mergeCell ref="H24:H25"/>
    <mergeCell ref="I24:I25"/>
    <mergeCell ref="J24:J25"/>
    <mergeCell ref="CM19:CM20"/>
    <mergeCell ref="CN19:CN20"/>
    <mergeCell ref="CO19:CO20"/>
    <mergeCell ref="CP19:CP20"/>
    <mergeCell ref="CQ19:CQ20"/>
    <mergeCell ref="CR19:CR20"/>
    <mergeCell ref="BY19:BY20"/>
    <mergeCell ref="BZ19:BZ20"/>
    <mergeCell ref="CA19:CA20"/>
    <mergeCell ref="CB19:CB20"/>
    <mergeCell ref="CC19:CF20"/>
    <mergeCell ref="CL19:CL20"/>
    <mergeCell ref="BF19:BF20"/>
    <mergeCell ref="BG19:BG20"/>
    <mergeCell ref="BH19:BH20"/>
    <mergeCell ref="BI19:BI20"/>
    <mergeCell ref="BJ19:BJ20"/>
    <mergeCell ref="BK19:BN20"/>
    <mergeCell ref="AR19:AR20"/>
    <mergeCell ref="AS19:AS20"/>
    <mergeCell ref="AT19:AW20"/>
    <mergeCell ref="BC19:BC20"/>
    <mergeCell ref="BD19:BD20"/>
    <mergeCell ref="BE19:BE20"/>
    <mergeCell ref="AL19:AL20"/>
    <mergeCell ref="AM19:AM20"/>
    <mergeCell ref="AN19:AN20"/>
    <mergeCell ref="AO19:AO20"/>
    <mergeCell ref="AP19:AP20"/>
    <mergeCell ref="AQ19:AQ20"/>
    <mergeCell ref="J19:J20"/>
    <mergeCell ref="K19:N20"/>
    <mergeCell ref="T19:T20"/>
    <mergeCell ref="U19:U20"/>
    <mergeCell ref="V19:V20"/>
    <mergeCell ref="W19:W20"/>
    <mergeCell ref="CS13:CS14"/>
    <mergeCell ref="CT13:CW14"/>
    <mergeCell ref="CX13:CX26"/>
    <mergeCell ref="BX19:BX20"/>
    <mergeCell ref="BF13:BF14"/>
    <mergeCell ref="BG13:BG14"/>
    <mergeCell ref="BH13:BH14"/>
    <mergeCell ref="BI13:BI14"/>
    <mergeCell ref="BJ13:BJ14"/>
    <mergeCell ref="BK13:BN14"/>
    <mergeCell ref="AS13:AS14"/>
    <mergeCell ref="AT13:AW14"/>
    <mergeCell ref="AX13:AX26"/>
    <mergeCell ref="BC13:BC14"/>
    <mergeCell ref="BD13:BD14"/>
    <mergeCell ref="BE13:BE14"/>
    <mergeCell ref="AT24:AW25"/>
    <mergeCell ref="BC24:BC25"/>
    <mergeCell ref="C19:C20"/>
    <mergeCell ref="D19:D20"/>
    <mergeCell ref="E19:E20"/>
    <mergeCell ref="F19:F20"/>
    <mergeCell ref="G19:G20"/>
    <mergeCell ref="H19:H20"/>
    <mergeCell ref="I19:I20"/>
    <mergeCell ref="CM13:CM14"/>
    <mergeCell ref="CN13:CN14"/>
    <mergeCell ref="CO13:CO14"/>
    <mergeCell ref="CP13:CP14"/>
    <mergeCell ref="CQ13:CQ14"/>
    <mergeCell ref="CR13:CR14"/>
    <mergeCell ref="BZ13:BZ14"/>
    <mergeCell ref="CA13:CA14"/>
    <mergeCell ref="CB13:CB14"/>
    <mergeCell ref="CC13:CF14"/>
    <mergeCell ref="CG13:CG26"/>
    <mergeCell ref="CL13:CL14"/>
    <mergeCell ref="CA24:CA25"/>
    <mergeCell ref="CB24:CB25"/>
    <mergeCell ref="CC24:CF25"/>
    <mergeCell ref="CL24:CL25"/>
    <mergeCell ref="BO13:BO26"/>
    <mergeCell ref="BU13:BU14"/>
    <mergeCell ref="BV13:BV14"/>
    <mergeCell ref="BW13:BW14"/>
    <mergeCell ref="BX13:BX14"/>
    <mergeCell ref="BY13:BY14"/>
    <mergeCell ref="BU19:BU20"/>
    <mergeCell ref="BV19:BV20"/>
    <mergeCell ref="BW19:BW20"/>
    <mergeCell ref="AM13:AM14"/>
    <mergeCell ref="AN13:AN14"/>
    <mergeCell ref="AO13:AO14"/>
    <mergeCell ref="AP13:AP14"/>
    <mergeCell ref="AQ13:AQ14"/>
    <mergeCell ref="AR13:AR14"/>
    <mergeCell ref="Y13:Y14"/>
    <mergeCell ref="Z13:Z14"/>
    <mergeCell ref="AA13:AA14"/>
    <mergeCell ref="AB13:AE14"/>
    <mergeCell ref="AF13:AF26"/>
    <mergeCell ref="AL13:AL14"/>
    <mergeCell ref="Y19:Y20"/>
    <mergeCell ref="Z19:Z20"/>
    <mergeCell ref="AA19:AA20"/>
    <mergeCell ref="AB19:AE20"/>
    <mergeCell ref="O13:O26"/>
    <mergeCell ref="T13:T14"/>
    <mergeCell ref="U13:U14"/>
    <mergeCell ref="V13:V14"/>
    <mergeCell ref="W13:W14"/>
    <mergeCell ref="X13:X14"/>
    <mergeCell ref="X19:X20"/>
    <mergeCell ref="CX10:CX12"/>
    <mergeCell ref="C13:C14"/>
    <mergeCell ref="D13:D14"/>
    <mergeCell ref="E13:E14"/>
    <mergeCell ref="F13:F14"/>
    <mergeCell ref="G13:G14"/>
    <mergeCell ref="H13:H14"/>
    <mergeCell ref="I13:I14"/>
    <mergeCell ref="J13:J14"/>
    <mergeCell ref="K13:N14"/>
    <mergeCell ref="CF10:CF12"/>
    <mergeCell ref="CG10:CG12"/>
    <mergeCell ref="CT10:CT12"/>
    <mergeCell ref="CU10:CU12"/>
    <mergeCell ref="CV10:CV12"/>
    <mergeCell ref="CW10:CW12"/>
    <mergeCell ref="BM10:BM12"/>
    <mergeCell ref="BN10:BN12"/>
    <mergeCell ref="BO10:BO12"/>
    <mergeCell ref="CC10:CC12"/>
    <mergeCell ref="CD10:CD12"/>
    <mergeCell ref="CE10:CE12"/>
    <mergeCell ref="AU10:AU12"/>
    <mergeCell ref="AV10:AV12"/>
    <mergeCell ref="AW10:AW12"/>
    <mergeCell ref="AX10:AX12"/>
    <mergeCell ref="BK10:BK12"/>
    <mergeCell ref="BL10:BL12"/>
    <mergeCell ref="AB10:AB12"/>
    <mergeCell ref="AC10:AC12"/>
    <mergeCell ref="AD10:AD12"/>
    <mergeCell ref="AE10:AE12"/>
    <mergeCell ref="AF10:AF12"/>
    <mergeCell ref="AT10:AT12"/>
    <mergeCell ref="C5:F5"/>
    <mergeCell ref="AL5:AO5"/>
    <mergeCell ref="BU5:BX5"/>
    <mergeCell ref="D10:J10"/>
    <mergeCell ref="K10:K12"/>
    <mergeCell ref="L10:L12"/>
    <mergeCell ref="M10:M12"/>
    <mergeCell ref="N10:N12"/>
    <mergeCell ref="O10:O12"/>
    <mergeCell ref="U10:AA10"/>
    <mergeCell ref="C3:F3"/>
    <mergeCell ref="H3:N3"/>
    <mergeCell ref="AB3:AD3"/>
    <mergeCell ref="AL3:AO3"/>
    <mergeCell ref="BU3:BX3"/>
    <mergeCell ref="C4:F4"/>
    <mergeCell ref="AL4:AO4"/>
    <mergeCell ref="BU4:BX4"/>
  </mergeCells>
  <phoneticPr fontId="19"/>
  <conditionalFormatting sqref="D48:J48 AM27:AS27 BD27:BJ27 BV27:CB27 CM27:CS27 U27:AA27 D134:J139 U134:AA134 AM134:AS134 BD134:BJ134 BV134:CB134 CM134:CS134 CM136:CS139 BV136:CB139 BD136:BJ139 AM136:AS139 U136:AA139">
    <cfRule type="containsText" dxfId="1554" priority="490" operator="containsText" text="休">
      <formula>NOT(ISERROR(SEARCH("休",D27)))</formula>
    </cfRule>
    <cfRule type="containsText" dxfId="1553" priority="491" operator="containsText" text="休">
      <formula>NOT(ISERROR(SEARCH("休",D27)))</formula>
    </cfRule>
  </conditionalFormatting>
  <conditionalFormatting sqref="D69:H69 J69">
    <cfRule type="containsText" dxfId="1552" priority="488" operator="containsText" text="休">
      <formula>NOT(ISERROR(SEARCH("休",D69)))</formula>
    </cfRule>
    <cfRule type="containsText" dxfId="1551" priority="489" operator="containsText" text="休">
      <formula>NOT(ISERROR(SEARCH("休",D69)))</formula>
    </cfRule>
  </conditionalFormatting>
  <conditionalFormatting sqref="D91:J91 D90:H90 J90">
    <cfRule type="containsText" dxfId="1550" priority="486" operator="containsText" text="休">
      <formula>NOT(ISERROR(SEARCH("休",D90)))</formula>
    </cfRule>
    <cfRule type="containsText" dxfId="1549" priority="487" operator="containsText" text="休">
      <formula>NOT(ISERROR(SEARCH("休",D90)))</formula>
    </cfRule>
  </conditionalFormatting>
  <conditionalFormatting sqref="D111:H111 J111">
    <cfRule type="containsText" dxfId="1548" priority="484" operator="containsText" text="休">
      <formula>NOT(ISERROR(SEARCH("休",D111)))</formula>
    </cfRule>
    <cfRule type="containsText" dxfId="1547" priority="485" operator="containsText" text="休">
      <formula>NOT(ISERROR(SEARCH("休",D111)))</formula>
    </cfRule>
  </conditionalFormatting>
  <conditionalFormatting sqref="D12:J12 D33:J33 D54:J54 D75:J75 D96:J96">
    <cfRule type="containsText" dxfId="1546" priority="483" operator="containsText" text="土,日">
      <formula>NOT(ISERROR(SEARCH("土,日",D12)))</formula>
    </cfRule>
  </conditionalFormatting>
  <conditionalFormatting sqref="I12">
    <cfRule type="containsText" dxfId="1545" priority="482" operator="containsText" text="土">
      <formula>NOT(ISERROR(SEARCH("土",I12)))</formula>
    </cfRule>
  </conditionalFormatting>
  <conditionalFormatting sqref="I149:J152 AR27:AS27 BI27:BJ27 CA27:CB27 CR27:CS27 I134:J139 Z134:AA134 AR134:AS134 BI134:BJ134 CA134:CB134 CR134:CS134 CR136:CS139 CA136:CB139 BI136:BJ139 AR136:AS139 Z136:AA139">
    <cfRule type="containsText" dxfId="1544" priority="453" operator="containsText" text="休">
      <formula>NOT(ISERROR(SEARCH("休",I27)))</formula>
    </cfRule>
  </conditionalFormatting>
  <conditionalFormatting sqref="D132:H132 J132">
    <cfRule type="containsText" dxfId="1543" priority="480" operator="containsText" text="休">
      <formula>NOT(ISERROR(SEARCH("休",D132)))</formula>
    </cfRule>
    <cfRule type="containsText" dxfId="1542" priority="481" operator="containsText" text="休">
      <formula>NOT(ISERROR(SEARCH("休",D132)))</formula>
    </cfRule>
  </conditionalFormatting>
  <conditionalFormatting sqref="D117:J117">
    <cfRule type="containsText" dxfId="1541" priority="479" operator="containsText" text="土,日">
      <formula>NOT(ISERROR(SEARCH("土,日",D117)))</formula>
    </cfRule>
  </conditionalFormatting>
  <conditionalFormatting sqref="J132">
    <cfRule type="containsText" dxfId="1540" priority="478" operator="containsText" text="休">
      <formula>NOT(ISERROR(SEARCH("休",J132)))</formula>
    </cfRule>
  </conditionalFormatting>
  <conditionalFormatting sqref="U48:Y48 AA48">
    <cfRule type="containsText" dxfId="1539" priority="476" operator="containsText" text="休">
      <formula>NOT(ISERROR(SEARCH("休",U48)))</formula>
    </cfRule>
    <cfRule type="containsText" dxfId="1538" priority="477" operator="containsText" text="休">
      <formula>NOT(ISERROR(SEARCH("休",U48)))</formula>
    </cfRule>
  </conditionalFormatting>
  <conditionalFormatting sqref="AA48">
    <cfRule type="containsText" dxfId="1537" priority="475" operator="containsText" text="休">
      <formula>NOT(ISERROR(SEARCH("休",AA48)))</formula>
    </cfRule>
  </conditionalFormatting>
  <conditionalFormatting sqref="U69:Y69 AA69">
    <cfRule type="containsText" dxfId="1536" priority="473" operator="containsText" text="休">
      <formula>NOT(ISERROR(SEARCH("休",U69)))</formula>
    </cfRule>
    <cfRule type="containsText" dxfId="1535" priority="474" operator="containsText" text="休">
      <formula>NOT(ISERROR(SEARCH("休",U69)))</formula>
    </cfRule>
  </conditionalFormatting>
  <conditionalFormatting sqref="AA69">
    <cfRule type="containsText" dxfId="1534" priority="472" operator="containsText" text="休">
      <formula>NOT(ISERROR(SEARCH("休",AA69)))</formula>
    </cfRule>
  </conditionalFormatting>
  <conditionalFormatting sqref="U91:AA91 U90:Y90 AA90">
    <cfRule type="containsText" dxfId="1533" priority="470" operator="containsText" text="休">
      <formula>NOT(ISERROR(SEARCH("休",U90)))</formula>
    </cfRule>
    <cfRule type="containsText" dxfId="1532" priority="471" operator="containsText" text="休">
      <formula>NOT(ISERROR(SEARCH("休",U90)))</formula>
    </cfRule>
  </conditionalFormatting>
  <conditionalFormatting sqref="Z91:AA91 AA90">
    <cfRule type="containsText" dxfId="1531" priority="469" operator="containsText" text="休">
      <formula>NOT(ISERROR(SEARCH("休",Z90)))</formula>
    </cfRule>
  </conditionalFormatting>
  <conditionalFormatting sqref="U111:Y111 AA111">
    <cfRule type="containsText" dxfId="1530" priority="467" operator="containsText" text="休">
      <formula>NOT(ISERROR(SEARCH("休",U111)))</formula>
    </cfRule>
    <cfRule type="containsText" dxfId="1529" priority="468" operator="containsText" text="休">
      <formula>NOT(ISERROR(SEARCH("休",U111)))</formula>
    </cfRule>
  </conditionalFormatting>
  <conditionalFormatting sqref="AA111">
    <cfRule type="containsText" dxfId="1528" priority="466" operator="containsText" text="休">
      <formula>NOT(ISERROR(SEARCH("休",AA111)))</formula>
    </cfRule>
  </conditionalFormatting>
  <conditionalFormatting sqref="U132:Y132 AA132">
    <cfRule type="containsText" dxfId="1527" priority="464" operator="containsText" text="休">
      <formula>NOT(ISERROR(SEARCH("休",U132)))</formula>
    </cfRule>
    <cfRule type="containsText" dxfId="1526" priority="465" operator="containsText" text="休">
      <formula>NOT(ISERROR(SEARCH("休",U132)))</formula>
    </cfRule>
  </conditionalFormatting>
  <conditionalFormatting sqref="AA132">
    <cfRule type="containsText" dxfId="1525" priority="463" operator="containsText" text="休">
      <formula>NOT(ISERROR(SEARCH("休",AA132)))</formula>
    </cfRule>
  </conditionalFormatting>
  <conditionalFormatting sqref="AM48:AQ48 AS48">
    <cfRule type="containsText" dxfId="1524" priority="461" operator="containsText" text="休">
      <formula>NOT(ISERROR(SEARCH("休",AM48)))</formula>
    </cfRule>
    <cfRule type="containsText" dxfId="1523" priority="462" operator="containsText" text="休">
      <formula>NOT(ISERROR(SEARCH("休",AM48)))</formula>
    </cfRule>
  </conditionalFormatting>
  <conditionalFormatting sqref="AS48">
    <cfRule type="containsText" dxfId="1522" priority="460" operator="containsText" text="休">
      <formula>NOT(ISERROR(SEARCH("休",AS48)))</formula>
    </cfRule>
  </conditionalFormatting>
  <conditionalFormatting sqref="D140:J140">
    <cfRule type="containsText" dxfId="1521" priority="458" operator="containsText" text="休">
      <formula>NOT(ISERROR(SEARCH("休",D140)))</formula>
    </cfRule>
    <cfRule type="containsText" dxfId="1520" priority="459" operator="containsText" text="休">
      <formula>NOT(ISERROR(SEARCH("休",D140)))</formula>
    </cfRule>
  </conditionalFormatting>
  <conditionalFormatting sqref="I140:J140">
    <cfRule type="containsText" dxfId="1519" priority="457" operator="containsText" text="休">
      <formula>NOT(ISERROR(SEARCH("休",I140)))</formula>
    </cfRule>
  </conditionalFormatting>
  <conditionalFormatting sqref="D149:J152">
    <cfRule type="containsText" dxfId="1518" priority="455" operator="containsText" text="休">
      <formula>NOT(ISERROR(SEARCH("休",D149)))</formula>
    </cfRule>
    <cfRule type="containsText" dxfId="1517" priority="456" operator="containsText" text="休">
      <formula>NOT(ISERROR(SEARCH("休",D149)))</formula>
    </cfRule>
  </conditionalFormatting>
  <conditionalFormatting sqref="D146:J146">
    <cfRule type="containsText" dxfId="1516" priority="454" operator="containsText" text="土,日">
      <formula>NOT(ISERROR(SEARCH("土,日",D146)))</formula>
    </cfRule>
  </conditionalFormatting>
  <conditionalFormatting sqref="U140:AA140">
    <cfRule type="containsText" dxfId="1515" priority="451" operator="containsText" text="休">
      <formula>NOT(ISERROR(SEARCH("休",U140)))</formula>
    </cfRule>
    <cfRule type="containsText" dxfId="1514" priority="452" operator="containsText" text="休">
      <formula>NOT(ISERROR(SEARCH("休",U140)))</formula>
    </cfRule>
  </conditionalFormatting>
  <conditionalFormatting sqref="Z140:AA140">
    <cfRule type="containsText" dxfId="1513" priority="450" operator="containsText" text="休">
      <formula>NOT(ISERROR(SEARCH("休",Z140)))</formula>
    </cfRule>
  </conditionalFormatting>
  <conditionalFormatting sqref="BD69:BH69 BJ69">
    <cfRule type="containsText" dxfId="1512" priority="430" operator="containsText" text="休">
      <formula>NOT(ISERROR(SEARCH("休",BD69)))</formula>
    </cfRule>
    <cfRule type="containsText" dxfId="1511" priority="431" operator="containsText" text="休">
      <formula>NOT(ISERROR(SEARCH("休",BD69)))</formula>
    </cfRule>
  </conditionalFormatting>
  <conditionalFormatting sqref="BJ69">
    <cfRule type="containsText" dxfId="1510" priority="429" operator="containsText" text="休">
      <formula>NOT(ISERROR(SEARCH("休",BJ69)))</formula>
    </cfRule>
  </conditionalFormatting>
  <conditionalFormatting sqref="AM69:AQ69 AS69">
    <cfRule type="containsText" dxfId="1509" priority="448" operator="containsText" text="休">
      <formula>NOT(ISERROR(SEARCH("休",AM69)))</formula>
    </cfRule>
    <cfRule type="containsText" dxfId="1508" priority="449" operator="containsText" text="休">
      <formula>NOT(ISERROR(SEARCH("休",AM69)))</formula>
    </cfRule>
  </conditionalFormatting>
  <conditionalFormatting sqref="AS69">
    <cfRule type="containsText" dxfId="1507" priority="447" operator="containsText" text="休">
      <formula>NOT(ISERROR(SEARCH("休",AS69)))</formula>
    </cfRule>
  </conditionalFormatting>
  <conditionalFormatting sqref="AM91:AS91 AM90:AQ90 AS90">
    <cfRule type="containsText" dxfId="1506" priority="445" operator="containsText" text="休">
      <formula>NOT(ISERROR(SEARCH("休",AM90)))</formula>
    </cfRule>
    <cfRule type="containsText" dxfId="1505" priority="446" operator="containsText" text="休">
      <formula>NOT(ISERROR(SEARCH("休",AM90)))</formula>
    </cfRule>
  </conditionalFormatting>
  <conditionalFormatting sqref="AR91:AS91 AS90">
    <cfRule type="containsText" dxfId="1504" priority="444" operator="containsText" text="休">
      <formula>NOT(ISERROR(SEARCH("休",AR90)))</formula>
    </cfRule>
  </conditionalFormatting>
  <conditionalFormatting sqref="AM111:AQ111 AS111">
    <cfRule type="containsText" dxfId="1503" priority="442" operator="containsText" text="休">
      <formula>NOT(ISERROR(SEARCH("休",AM111)))</formula>
    </cfRule>
    <cfRule type="containsText" dxfId="1502" priority="443" operator="containsText" text="休">
      <formula>NOT(ISERROR(SEARCH("休",AM111)))</formula>
    </cfRule>
  </conditionalFormatting>
  <conditionalFormatting sqref="AS111">
    <cfRule type="containsText" dxfId="1501" priority="441" operator="containsText" text="休">
      <formula>NOT(ISERROR(SEARCH("休",AS111)))</formula>
    </cfRule>
  </conditionalFormatting>
  <conditionalFormatting sqref="AM132:AQ132 AS132">
    <cfRule type="containsText" dxfId="1500" priority="439" operator="containsText" text="休">
      <formula>NOT(ISERROR(SEARCH("休",AM132)))</formula>
    </cfRule>
    <cfRule type="containsText" dxfId="1499" priority="440" operator="containsText" text="休">
      <formula>NOT(ISERROR(SEARCH("休",AM132)))</formula>
    </cfRule>
  </conditionalFormatting>
  <conditionalFormatting sqref="AS132">
    <cfRule type="containsText" dxfId="1498" priority="438" operator="containsText" text="休">
      <formula>NOT(ISERROR(SEARCH("休",AS132)))</formula>
    </cfRule>
  </conditionalFormatting>
  <conditionalFormatting sqref="AM140:AS140">
    <cfRule type="containsText" dxfId="1497" priority="436" operator="containsText" text="休">
      <formula>NOT(ISERROR(SEARCH("休",AM140)))</formula>
    </cfRule>
    <cfRule type="containsText" dxfId="1496" priority="437" operator="containsText" text="休">
      <formula>NOT(ISERROR(SEARCH("休",AM140)))</formula>
    </cfRule>
  </conditionalFormatting>
  <conditionalFormatting sqref="AR140:AS140">
    <cfRule type="containsText" dxfId="1495" priority="435" operator="containsText" text="休">
      <formula>NOT(ISERROR(SEARCH("休",AR140)))</formula>
    </cfRule>
  </conditionalFormatting>
  <conditionalFormatting sqref="BV48:BZ48 CB48">
    <cfRule type="containsText" dxfId="1494" priority="415" operator="containsText" text="休">
      <formula>NOT(ISERROR(SEARCH("休",BV48)))</formula>
    </cfRule>
    <cfRule type="containsText" dxfId="1493" priority="416" operator="containsText" text="休">
      <formula>NOT(ISERROR(SEARCH("休",BV48)))</formula>
    </cfRule>
  </conditionalFormatting>
  <conditionalFormatting sqref="CB48">
    <cfRule type="containsText" dxfId="1492" priority="414" operator="containsText" text="休">
      <formula>NOT(ISERROR(SEARCH("休",CB48)))</formula>
    </cfRule>
  </conditionalFormatting>
  <conditionalFormatting sqref="BD48:BH48 BJ48">
    <cfRule type="containsText" dxfId="1491" priority="433" operator="containsText" text="休">
      <formula>NOT(ISERROR(SEARCH("休",BD48)))</formula>
    </cfRule>
    <cfRule type="containsText" dxfId="1490" priority="434" operator="containsText" text="休">
      <formula>NOT(ISERROR(SEARCH("休",BD48)))</formula>
    </cfRule>
  </conditionalFormatting>
  <conditionalFormatting sqref="BJ48">
    <cfRule type="containsText" dxfId="1489" priority="432" operator="containsText" text="休">
      <formula>NOT(ISERROR(SEARCH("休",BJ48)))</formula>
    </cfRule>
  </conditionalFormatting>
  <conditionalFormatting sqref="BV91:CB91 BV90:BZ90 CB90">
    <cfRule type="containsText" dxfId="1488" priority="409" operator="containsText" text="休">
      <formula>NOT(ISERROR(SEARCH("休",BV90)))</formula>
    </cfRule>
    <cfRule type="containsText" dxfId="1487" priority="410" operator="containsText" text="休">
      <formula>NOT(ISERROR(SEARCH("休",BV90)))</formula>
    </cfRule>
  </conditionalFormatting>
  <conditionalFormatting sqref="CA91:CB91 CB90">
    <cfRule type="containsText" dxfId="1486" priority="408" operator="containsText" text="休">
      <formula>NOT(ISERROR(SEARCH("休",CA90)))</formula>
    </cfRule>
  </conditionalFormatting>
  <conditionalFormatting sqref="BD91:BJ91 BD90:BH90 BJ90">
    <cfRule type="containsText" dxfId="1485" priority="427" operator="containsText" text="休">
      <formula>NOT(ISERROR(SEARCH("休",BD90)))</formula>
    </cfRule>
    <cfRule type="containsText" dxfId="1484" priority="428" operator="containsText" text="休">
      <formula>NOT(ISERROR(SEARCH("休",BD90)))</formula>
    </cfRule>
  </conditionalFormatting>
  <conditionalFormatting sqref="BI91:BJ91 BJ90">
    <cfRule type="containsText" dxfId="1483" priority="426" operator="containsText" text="休">
      <formula>NOT(ISERROR(SEARCH("休",BI90)))</formula>
    </cfRule>
  </conditionalFormatting>
  <conditionalFormatting sqref="BD111:BH111 BJ111">
    <cfRule type="containsText" dxfId="1482" priority="424" operator="containsText" text="休">
      <formula>NOT(ISERROR(SEARCH("休",BD111)))</formula>
    </cfRule>
    <cfRule type="containsText" dxfId="1481" priority="425" operator="containsText" text="休">
      <formula>NOT(ISERROR(SEARCH("休",BD111)))</formula>
    </cfRule>
  </conditionalFormatting>
  <conditionalFormatting sqref="BJ111">
    <cfRule type="containsText" dxfId="1480" priority="423" operator="containsText" text="休">
      <formula>NOT(ISERROR(SEARCH("休",BJ111)))</formula>
    </cfRule>
  </conditionalFormatting>
  <conditionalFormatting sqref="BD132:BH132 BJ132">
    <cfRule type="containsText" dxfId="1479" priority="421" operator="containsText" text="休">
      <formula>NOT(ISERROR(SEARCH("休",BD132)))</formula>
    </cfRule>
    <cfRule type="containsText" dxfId="1478" priority="422" operator="containsText" text="休">
      <formula>NOT(ISERROR(SEARCH("休",BD132)))</formula>
    </cfRule>
  </conditionalFormatting>
  <conditionalFormatting sqref="BJ132">
    <cfRule type="containsText" dxfId="1477" priority="420" operator="containsText" text="休">
      <formula>NOT(ISERROR(SEARCH("休",BJ132)))</formula>
    </cfRule>
  </conditionalFormatting>
  <conditionalFormatting sqref="BD140:BJ140">
    <cfRule type="containsText" dxfId="1476" priority="418" operator="containsText" text="休">
      <formula>NOT(ISERROR(SEARCH("休",BD140)))</formula>
    </cfRule>
    <cfRule type="containsText" dxfId="1475" priority="419" operator="containsText" text="休">
      <formula>NOT(ISERROR(SEARCH("休",BD140)))</formula>
    </cfRule>
  </conditionalFormatting>
  <conditionalFormatting sqref="BI140:BJ140">
    <cfRule type="containsText" dxfId="1474" priority="417" operator="containsText" text="休">
      <formula>NOT(ISERROR(SEARCH("休",BI140)))</formula>
    </cfRule>
  </conditionalFormatting>
  <conditionalFormatting sqref="CA140:CB140">
    <cfRule type="containsText" dxfId="1473" priority="399" operator="containsText" text="休">
      <formula>NOT(ISERROR(SEARCH("休",CA140)))</formula>
    </cfRule>
  </conditionalFormatting>
  <conditionalFormatting sqref="CM48:CQ48 CS48">
    <cfRule type="containsText" dxfId="1472" priority="397" operator="containsText" text="休">
      <formula>NOT(ISERROR(SEARCH("休",CM48)))</formula>
    </cfRule>
    <cfRule type="containsText" dxfId="1471" priority="398" operator="containsText" text="休">
      <formula>NOT(ISERROR(SEARCH("休",CM48)))</formula>
    </cfRule>
  </conditionalFormatting>
  <conditionalFormatting sqref="CS48">
    <cfRule type="containsText" dxfId="1470" priority="396" operator="containsText" text="休">
      <formula>NOT(ISERROR(SEARCH("休",CS48)))</formula>
    </cfRule>
  </conditionalFormatting>
  <conditionalFormatting sqref="BV140:CB140">
    <cfRule type="containsText" dxfId="1469" priority="400" operator="containsText" text="休">
      <formula>NOT(ISERROR(SEARCH("休",BV140)))</formula>
    </cfRule>
    <cfRule type="containsText" dxfId="1468" priority="401" operator="containsText" text="休">
      <formula>NOT(ISERROR(SEARCH("休",BV140)))</formula>
    </cfRule>
  </conditionalFormatting>
  <conditionalFormatting sqref="CM69:CQ69 CS69">
    <cfRule type="containsText" dxfId="1467" priority="394" operator="containsText" text="休">
      <formula>NOT(ISERROR(SEARCH("休",CM69)))</formula>
    </cfRule>
    <cfRule type="containsText" dxfId="1466" priority="395" operator="containsText" text="休">
      <formula>NOT(ISERROR(SEARCH("休",CM69)))</formula>
    </cfRule>
  </conditionalFormatting>
  <conditionalFormatting sqref="CS69">
    <cfRule type="containsText" dxfId="1465" priority="393" operator="containsText" text="休">
      <formula>NOT(ISERROR(SEARCH("休",CS69)))</formula>
    </cfRule>
  </conditionalFormatting>
  <conditionalFormatting sqref="BV69:BZ69 CB69">
    <cfRule type="containsText" dxfId="1464" priority="412" operator="containsText" text="休">
      <formula>NOT(ISERROR(SEARCH("休",BV69)))</formula>
    </cfRule>
    <cfRule type="containsText" dxfId="1463" priority="413" operator="containsText" text="休">
      <formula>NOT(ISERROR(SEARCH("休",BV69)))</formula>
    </cfRule>
  </conditionalFormatting>
  <conditionalFormatting sqref="CB69">
    <cfRule type="containsText" dxfId="1462" priority="411" operator="containsText" text="休">
      <formula>NOT(ISERROR(SEARCH("休",CB69)))</formula>
    </cfRule>
  </conditionalFormatting>
  <conditionalFormatting sqref="CM111:CQ111 CS111">
    <cfRule type="containsText" dxfId="1461" priority="388" operator="containsText" text="休">
      <formula>NOT(ISERROR(SEARCH("休",CM111)))</formula>
    </cfRule>
    <cfRule type="containsText" dxfId="1460" priority="389" operator="containsText" text="休">
      <formula>NOT(ISERROR(SEARCH("休",CM111)))</formula>
    </cfRule>
  </conditionalFormatting>
  <conditionalFormatting sqref="CS111">
    <cfRule type="containsText" dxfId="1459" priority="387" operator="containsText" text="休">
      <formula>NOT(ISERROR(SEARCH("休",CS111)))</formula>
    </cfRule>
  </conditionalFormatting>
  <conditionalFormatting sqref="BV111:BZ111 CB111">
    <cfRule type="containsText" dxfId="1458" priority="406" operator="containsText" text="休">
      <formula>NOT(ISERROR(SEARCH("休",BV111)))</formula>
    </cfRule>
    <cfRule type="containsText" dxfId="1457" priority="407" operator="containsText" text="休">
      <formula>NOT(ISERROR(SEARCH("休",BV111)))</formula>
    </cfRule>
  </conditionalFormatting>
  <conditionalFormatting sqref="CB111">
    <cfRule type="containsText" dxfId="1456" priority="405" operator="containsText" text="休">
      <formula>NOT(ISERROR(SEARCH("休",CB111)))</formula>
    </cfRule>
  </conditionalFormatting>
  <conditionalFormatting sqref="BV132:BZ132 CB132">
    <cfRule type="containsText" dxfId="1455" priority="403" operator="containsText" text="休">
      <formula>NOT(ISERROR(SEARCH("休",BV132)))</formula>
    </cfRule>
    <cfRule type="containsText" dxfId="1454" priority="404" operator="containsText" text="休">
      <formula>NOT(ISERROR(SEARCH("休",BV132)))</formula>
    </cfRule>
  </conditionalFormatting>
  <conditionalFormatting sqref="CB132">
    <cfRule type="containsText" dxfId="1453" priority="402" operator="containsText" text="休">
      <formula>NOT(ISERROR(SEARCH("休",CB132)))</formula>
    </cfRule>
  </conditionalFormatting>
  <conditionalFormatting sqref="CM91:CS91 CM90:CQ90 CS90">
    <cfRule type="containsText" dxfId="1452" priority="391" operator="containsText" text="休">
      <formula>NOT(ISERROR(SEARCH("休",CM90)))</formula>
    </cfRule>
    <cfRule type="containsText" dxfId="1451" priority="392" operator="containsText" text="休">
      <formula>NOT(ISERROR(SEARCH("休",CM90)))</formula>
    </cfRule>
  </conditionalFormatting>
  <conditionalFormatting sqref="CR91:CS91 CS90">
    <cfRule type="containsText" dxfId="1450" priority="390" operator="containsText" text="休">
      <formula>NOT(ISERROR(SEARCH("休",CR90)))</formula>
    </cfRule>
  </conditionalFormatting>
  <conditionalFormatting sqref="CM132:CQ132 CS132">
    <cfRule type="containsText" dxfId="1449" priority="385" operator="containsText" text="休">
      <formula>NOT(ISERROR(SEARCH("休",CM132)))</formula>
    </cfRule>
    <cfRule type="containsText" dxfId="1448" priority="386" operator="containsText" text="休">
      <formula>NOT(ISERROR(SEARCH("休",CM132)))</formula>
    </cfRule>
  </conditionalFormatting>
  <conditionalFormatting sqref="CS132">
    <cfRule type="containsText" dxfId="1447" priority="384" operator="containsText" text="休">
      <formula>NOT(ISERROR(SEARCH("休",CS132)))</formula>
    </cfRule>
  </conditionalFormatting>
  <conditionalFormatting sqref="CM140:CS140">
    <cfRule type="containsText" dxfId="1446" priority="382" operator="containsText" text="休">
      <formula>NOT(ISERROR(SEARCH("休",CM140)))</formula>
    </cfRule>
    <cfRule type="containsText" dxfId="1445" priority="383" operator="containsText" text="休">
      <formula>NOT(ISERROR(SEARCH("休",CM140)))</formula>
    </cfRule>
  </conditionalFormatting>
  <conditionalFormatting sqref="CR140:CS140">
    <cfRule type="containsText" dxfId="1444" priority="381" operator="containsText" text="休">
      <formula>NOT(ISERROR(SEARCH("休",CR140)))</formula>
    </cfRule>
  </conditionalFormatting>
  <conditionalFormatting sqref="I12 I33 I54 I75 I96 I117 Z117 Z96 Z75 Z54 Z33 Z12">
    <cfRule type="containsText" dxfId="1443" priority="380" operator="containsText" text="土">
      <formula>NOT(ISERROR(SEARCH("土",I12)))</formula>
    </cfRule>
  </conditionalFormatting>
  <conditionalFormatting sqref="J12 J33 J54 J75 J96 J117 AA117 AA96 AA75 AA54 AA33 AA12">
    <cfRule type="containsText" dxfId="1442" priority="379" operator="containsText" text="日">
      <formula>NOT(ISERROR(SEARCH("日",J12)))</formula>
    </cfRule>
  </conditionalFormatting>
  <conditionalFormatting sqref="I11">
    <cfRule type="expression" dxfId="1441" priority="378">
      <formula>AND(WEEKDAY(I9,2)=6, OR(INT((DAY(I9)-1)/7)+1=2, INT((DAY(I9)-1)/7)+1=4))</formula>
    </cfRule>
  </conditionalFormatting>
  <conditionalFormatting sqref="I32">
    <cfRule type="expression" dxfId="1440" priority="377">
      <formula>AND(WEEKDAY(I30,2)=6, OR(INT((DAY(I30)-1)/7)+1=2, INT((DAY(I30)-1)/7)+1=4))</formula>
    </cfRule>
  </conditionalFormatting>
  <conditionalFormatting sqref="I53">
    <cfRule type="expression" dxfId="1439" priority="376">
      <formula>AND(WEEKDAY(I51,2)=6, OR(INT((DAY(I51)-1)/7)+1=2, INT((DAY(I51)-1)/7)+1=4))</formula>
    </cfRule>
  </conditionalFormatting>
  <conditionalFormatting sqref="I74">
    <cfRule type="expression" dxfId="1438" priority="373">
      <formula>AND(WEEKDAY(I72,2)=6, OR(INT((DAY(I72)-1)/7)+1=2, INT((DAY(I72)-1)/7)+1=4))</formula>
    </cfRule>
    <cfRule type="expression" dxfId="1437" priority="375">
      <formula>AND(WEEKDAY(I72,2)=6, OR(INT((DAY(I72)-1)/7)+1=2, INT((DAY(I72)-1)/7)+1=4))</formula>
    </cfRule>
  </conditionalFormatting>
  <conditionalFormatting sqref="I95">
    <cfRule type="expression" dxfId="1436" priority="372">
      <formula>AND(WEEKDAY(I93,2)=6, OR(INT((DAY(I93)-1)/7)+1=2, INT((DAY(I93)-1)/7)+1=4))</formula>
    </cfRule>
    <cfRule type="expression" dxfId="1435" priority="374">
      <formula>AND(WEEKDAY(I93,2)=6, OR(INT((DAY(I93)-1)/7)+1=2, INT((DAY(I93)-1)/7)+1=4))</formula>
    </cfRule>
  </conditionalFormatting>
  <conditionalFormatting sqref="I116">
    <cfRule type="expression" dxfId="1434" priority="371">
      <formula>AND(WEEKDAY(I114,2)=6, OR(INT((DAY(I114)-1)/7)+1=2, INT((DAY(I114)-1)/7)+1=4))</formula>
    </cfRule>
  </conditionalFormatting>
  <conditionalFormatting sqref="Z11">
    <cfRule type="expression" dxfId="1433" priority="370">
      <formula>AND(WEEKDAY(Z9,2)=6, OR(INT((DAY(Z9)-1)/7)+1=2, INT((DAY(Z9)-1)/7)+1=4))</formula>
    </cfRule>
  </conditionalFormatting>
  <conditionalFormatting sqref="Z32">
    <cfRule type="expression" dxfId="1432" priority="369">
      <formula>AND(WEEKDAY(Z30,2)=6, OR(INT((DAY(Z30)-1)/7)+1=2, INT((DAY(Z30)-1)/7)+1=4))</formula>
    </cfRule>
  </conditionalFormatting>
  <conditionalFormatting sqref="Z53">
    <cfRule type="expression" dxfId="1431" priority="368">
      <formula>AND(WEEKDAY(Z51,2)=6, OR(INT((DAY(Z51)-1)/7)+1=2, INT((DAY(Z51)-1)/7)+1=4))</formula>
    </cfRule>
  </conditionalFormatting>
  <conditionalFormatting sqref="Z74">
    <cfRule type="expression" dxfId="1430" priority="367">
      <formula>AND(WEEKDAY(Z72,2)=6, OR(INT((DAY(Z72)-1)/7)+1=2, INT((DAY(Z72)-1)/7)+1=4))</formula>
    </cfRule>
  </conditionalFormatting>
  <conditionalFormatting sqref="Z95">
    <cfRule type="expression" dxfId="1429" priority="366">
      <formula>AND(WEEKDAY(Z93,2)=6, OR(INT((DAY(Z93)-1)/7)+1=2, INT((DAY(Z93)-1)/7)+1=4))</formula>
    </cfRule>
  </conditionalFormatting>
  <conditionalFormatting sqref="Z116">
    <cfRule type="expression" dxfId="1428" priority="364">
      <formula>AND(WEEKDAY(Z114,2)=6, OR(INT((DAY(Z114)-1)/7)+1=2, INT((DAY(Z114)-1)/7)+1=4))</formula>
    </cfRule>
    <cfRule type="expression" dxfId="1427" priority="365">
      <formula>AND(WEEKDAY(Z114,2)=6, OR(INT((DAY(Z114)-1)/7)+1=2, INT((DAY(Z114)-1)/7)+1=4))</formula>
    </cfRule>
  </conditionalFormatting>
  <conditionalFormatting sqref="AR11">
    <cfRule type="expression" dxfId="1426" priority="363">
      <formula>AND(WEEKDAY(AR9,2)=6, OR(INT((DAY(AR9)-1)/7)+1=2, INT((DAY(AR9)-1)/7)+1=4))</formula>
    </cfRule>
  </conditionalFormatting>
  <conditionalFormatting sqref="AR32">
    <cfRule type="expression" dxfId="1425" priority="362">
      <formula>AND(WEEKDAY(AR30,2)=6, OR(INT((DAY(AR30)-1)/7)+1=2, INT((DAY(AR30)-1)/7)+1=4))</formula>
    </cfRule>
  </conditionalFormatting>
  <conditionalFormatting sqref="AR53">
    <cfRule type="expression" dxfId="1424" priority="361">
      <formula>AND(WEEKDAY(AR51,2)=6, OR(INT((DAY(AR51)-1)/7)+1=2, INT((DAY(AR51)-1)/7)+1=4))</formula>
    </cfRule>
  </conditionalFormatting>
  <conditionalFormatting sqref="AR74">
    <cfRule type="expression" dxfId="1423" priority="359">
      <formula>AND(WEEKDAY(AR72,2)=6, OR(INT((DAY(AR72)-1)/7)+1=2, INT((DAY(AR72)-1)/7)+1=4))</formula>
    </cfRule>
    <cfRule type="expression" dxfId="1422" priority="360">
      <formula>AND(WEEKDAY(AR72,2)=6, OR(INT((DAY(AR72)-1)/7)+1=2, INT((DAY(AR72)-1)/7)+1=4))</formula>
    </cfRule>
  </conditionalFormatting>
  <conditionalFormatting sqref="AR95">
    <cfRule type="expression" dxfId="1421" priority="358">
      <formula>AND(WEEKDAY(AR93,2)=6, OR(INT((DAY(AR93)-1)/7)+1=2, INT((DAY(AR93)-1)/7)+1=4))</formula>
    </cfRule>
  </conditionalFormatting>
  <conditionalFormatting sqref="AR116">
    <cfRule type="expression" dxfId="1420" priority="357">
      <formula>AND(WEEKDAY(AR114,2)=6, OR(INT((DAY(AR114)-1)/7)+1=2, INT((DAY(AR114)-1)/7)+1=4))</formula>
    </cfRule>
  </conditionalFormatting>
  <conditionalFormatting sqref="BI11">
    <cfRule type="expression" dxfId="1419" priority="356">
      <formula>AND(WEEKDAY(BI9,2)=6, OR(INT((DAY(BI9)-1)/7)+1=2, INT((DAY(BI9)-1)/7)+1=4))</formula>
    </cfRule>
  </conditionalFormatting>
  <conditionalFormatting sqref="BI32">
    <cfRule type="expression" dxfId="1418" priority="355">
      <formula>AND(WEEKDAY(BI30,2)=6, OR(INT((DAY(BI30)-1)/7)+1=2, INT((DAY(BI30)-1)/7)+1=4))</formula>
    </cfRule>
  </conditionalFormatting>
  <conditionalFormatting sqref="BI53">
    <cfRule type="expression" dxfId="1417" priority="354">
      <formula>AND(WEEKDAY(BI51,2)=6, OR(INT((DAY(BI51)-1)/7)+1=2, INT((DAY(BI51)-1)/7)+1=4))</formula>
    </cfRule>
  </conditionalFormatting>
  <conditionalFormatting sqref="BI74">
    <cfRule type="expression" dxfId="1416" priority="353">
      <formula>AND(WEEKDAY(BI72,2)=6, OR(INT((DAY(BI72)-1)/7)+1=2, INT((DAY(BI72)-1)/7)+1=4))</formula>
    </cfRule>
  </conditionalFormatting>
  <conditionalFormatting sqref="BI95">
    <cfRule type="expression" dxfId="1415" priority="352">
      <formula>AND(WEEKDAY(BI93,2)=6, OR(INT((DAY(BI93)-1)/7)+1=2, INT((DAY(BI93)-1)/7)+1=4))</formula>
    </cfRule>
  </conditionalFormatting>
  <conditionalFormatting sqref="BI116">
    <cfRule type="expression" dxfId="1414" priority="351">
      <formula>AND(WEEKDAY(BI114,2)=6, OR(INT((DAY(BI114)-1)/7)+1=2, INT((DAY(BI114)-1)/7)+1=4))</formula>
    </cfRule>
  </conditionalFormatting>
  <conditionalFormatting sqref="CA11">
    <cfRule type="expression" dxfId="1413" priority="350">
      <formula>AND(WEEKDAY(CA9,2)=6, OR(INT((DAY(CA9)-1)/7)+1=2, INT((DAY(CA9)-1)/7)+1=4))</formula>
    </cfRule>
  </conditionalFormatting>
  <conditionalFormatting sqref="CA32">
    <cfRule type="expression" dxfId="1412" priority="349">
      <formula>AND(WEEKDAY(CA30,2)=6, OR(INT((DAY(CA30)-1)/7)+1=2, INT((DAY(CA30)-1)/7)+1=4))</formula>
    </cfRule>
  </conditionalFormatting>
  <conditionalFormatting sqref="CA53">
    <cfRule type="expression" dxfId="1411" priority="348">
      <formula>AND(WEEKDAY(CA51,2)=6, OR(INT((DAY(CA51)-1)/7)+1=2, INT((DAY(CA51)-1)/7)+1=4))</formula>
    </cfRule>
  </conditionalFormatting>
  <conditionalFormatting sqref="CA74">
    <cfRule type="expression" dxfId="1410" priority="347">
      <formula>AND(WEEKDAY(CA72,2)=6, OR(INT((DAY(CA72)-1)/7)+1=2, INT((DAY(CA72)-1)/7)+1=4))</formula>
    </cfRule>
  </conditionalFormatting>
  <conditionalFormatting sqref="CA95">
    <cfRule type="expression" dxfId="1409" priority="346">
      <formula>AND(WEEKDAY(CA93,2)=6, OR(INT((DAY(CA93)-1)/7)+1=2, INT((DAY(CA93)-1)/7)+1=4))</formula>
    </cfRule>
  </conditionalFormatting>
  <conditionalFormatting sqref="CA116">
    <cfRule type="expression" dxfId="1408" priority="345">
      <formula>AND(WEEKDAY(CA114,2)=6, OR(INT((DAY(CA114)-1)/7)+1=2, INT((DAY(CA114)-1)/7)+1=4))</formula>
    </cfRule>
  </conditionalFormatting>
  <conditionalFormatting sqref="CR53">
    <cfRule type="expression" dxfId="1407" priority="342">
      <formula>AND(WEEKDAY(CR51,2)=6, OR(INT((DAY(CR51)-1)/7)+1=2, INT((DAY(CR51)-1)/7)+1=4))</formula>
    </cfRule>
    <cfRule type="expression" dxfId="1406" priority="344">
      <formula>AND(WEEKDAY(CR51,2)=6, OR(INT((DAY(CR51)-1)/7)+1=2, INT((DAY(CR51)-1)/7)+1=4))</formula>
    </cfRule>
  </conditionalFormatting>
  <conditionalFormatting sqref="CR74">
    <cfRule type="expression" dxfId="1405" priority="341">
      <formula>AND(WEEKDAY(CR72,2)=6, OR(INT((DAY(CR72)-1)/7)+1=2, INT((DAY(CR72)-1)/7)+1=4))</formula>
    </cfRule>
    <cfRule type="expression" dxfId="1404" priority="343">
      <formula>AND(WEEKDAY(CR72,2)=6, OR(INT((DAY(CR72)-1)/7)+1=2, INT((DAY(CR72)-1)/7)+1=4))</formula>
    </cfRule>
  </conditionalFormatting>
  <conditionalFormatting sqref="CR11">
    <cfRule type="expression" dxfId="1403" priority="340">
      <formula>AND(WEEKDAY(CR9,2)=6, OR(INT((DAY(CR9)-1)/7)+1=2, INT((DAY(CR9)-1)/7)+1=4))</formula>
    </cfRule>
  </conditionalFormatting>
  <conditionalFormatting sqref="CR32">
    <cfRule type="expression" dxfId="1402" priority="339">
      <formula>AND(WEEKDAY(CR30,2)=6, OR(INT((DAY(CR30)-1)/7)+1=2, INT((DAY(CR30)-1)/7)+1=4))</formula>
    </cfRule>
  </conditionalFormatting>
  <conditionalFormatting sqref="AR12 AR33 AR54 AR75 AR96 AR117 BI117 BI96 BI75 BI54 BI33 BI12">
    <cfRule type="containsText" dxfId="1401" priority="338" operator="containsText" text="土">
      <formula>NOT(ISERROR(SEARCH("土",AR12)))</formula>
    </cfRule>
  </conditionalFormatting>
  <conditionalFormatting sqref="AS117 AS96 AS75 AS54 BJ54 BJ75 BJ96 BJ117">
    <cfRule type="containsText" dxfId="1400" priority="337" operator="containsText" text="日">
      <formula>NOT(ISERROR(SEARCH("日",AS54)))</formula>
    </cfRule>
  </conditionalFormatting>
  <conditionalFormatting sqref="CA117 CA96 CA75 CA54 CA33 CA12 CR12 CR33 CR54 CR75 CR96 CR117">
    <cfRule type="containsText" dxfId="1399" priority="336" operator="containsText" text="土">
      <formula>NOT(ISERROR(SEARCH("土",CA12)))</formula>
    </cfRule>
  </conditionalFormatting>
  <conditionalFormatting sqref="CB12 CB33 CB54 CB75 CB96 CB117 CS117 CS96 CS75 CS54 CS33 CS12">
    <cfRule type="containsText" dxfId="1398" priority="335" operator="containsText" text="日">
      <formula>NOT(ISERROR(SEARCH("日",CB12)))</formula>
    </cfRule>
  </conditionalFormatting>
  <conditionalFormatting sqref="AS12 AS33 BJ12">
    <cfRule type="containsText" dxfId="1397" priority="334" operator="containsText" text="日">
      <formula>NOT(ISERROR(SEARCH("日",AS12)))</formula>
    </cfRule>
  </conditionalFormatting>
  <conditionalFormatting sqref="BJ33">
    <cfRule type="containsText" dxfId="1396" priority="333" operator="containsText" text="日">
      <formula>NOT(ISERROR(SEARCH("日",BJ33)))</formula>
    </cfRule>
  </conditionalFormatting>
  <conditionalFormatting sqref="I48">
    <cfRule type="containsText" dxfId="1395" priority="331" operator="containsText" text="休">
      <formula>NOT(ISERROR(SEARCH("休",I48)))</formula>
    </cfRule>
    <cfRule type="containsText" dxfId="1394" priority="332" operator="containsText" text="休">
      <formula>NOT(ISERROR(SEARCH("休",I48)))</formula>
    </cfRule>
  </conditionalFormatting>
  <conditionalFormatting sqref="BI48">
    <cfRule type="containsText" dxfId="1393" priority="316" operator="containsText" text="休">
      <formula>NOT(ISERROR(SEARCH("休",BI48)))</formula>
    </cfRule>
    <cfRule type="containsText" dxfId="1392" priority="317" operator="containsText" text="休">
      <formula>NOT(ISERROR(SEARCH("休",BI48)))</formula>
    </cfRule>
  </conditionalFormatting>
  <conditionalFormatting sqref="BI48">
    <cfRule type="containsText" dxfId="1391" priority="319" operator="containsText" text="休">
      <formula>NOT(ISERROR(SEARCH("休",BI48)))</formula>
    </cfRule>
    <cfRule type="containsText" dxfId="1390" priority="320" operator="containsText" text="休">
      <formula>NOT(ISERROR(SEARCH("休",BI48)))</formula>
    </cfRule>
  </conditionalFormatting>
  <conditionalFormatting sqref="BI48">
    <cfRule type="containsText" dxfId="1389" priority="318" operator="containsText" text="休">
      <formula>NOT(ISERROR(SEARCH("休",BI48)))</formula>
    </cfRule>
  </conditionalFormatting>
  <conditionalFormatting sqref="CR48">
    <cfRule type="containsText" dxfId="1388" priority="306" operator="containsText" text="休">
      <formula>NOT(ISERROR(SEARCH("休",CR48)))</formula>
    </cfRule>
    <cfRule type="containsText" dxfId="1387" priority="307" operator="containsText" text="休">
      <formula>NOT(ISERROR(SEARCH("休",CR48)))</formula>
    </cfRule>
  </conditionalFormatting>
  <conditionalFormatting sqref="CR48">
    <cfRule type="containsText" dxfId="1386" priority="309" operator="containsText" text="休">
      <formula>NOT(ISERROR(SEARCH("休",CR48)))</formula>
    </cfRule>
    <cfRule type="containsText" dxfId="1385" priority="310" operator="containsText" text="休">
      <formula>NOT(ISERROR(SEARCH("休",CR48)))</formula>
    </cfRule>
  </conditionalFormatting>
  <conditionalFormatting sqref="CR48">
    <cfRule type="containsText" dxfId="1384" priority="308" operator="containsText" text="休">
      <formula>NOT(ISERROR(SEARCH("休",CR48)))</formula>
    </cfRule>
  </conditionalFormatting>
  <conditionalFormatting sqref="CR69">
    <cfRule type="containsText" dxfId="1383" priority="276" operator="containsText" text="休">
      <formula>NOT(ISERROR(SEARCH("休",CR69)))</formula>
    </cfRule>
    <cfRule type="containsText" dxfId="1382" priority="277" operator="containsText" text="休">
      <formula>NOT(ISERROR(SEARCH("休",CR69)))</formula>
    </cfRule>
  </conditionalFormatting>
  <conditionalFormatting sqref="CA48">
    <cfRule type="containsText" dxfId="1381" priority="314" operator="containsText" text="休">
      <formula>NOT(ISERROR(SEARCH("休",CA48)))</formula>
    </cfRule>
    <cfRule type="containsText" dxfId="1380" priority="315" operator="containsText" text="休">
      <formula>NOT(ISERROR(SEARCH("休",CA48)))</formula>
    </cfRule>
  </conditionalFormatting>
  <conditionalFormatting sqref="CA48">
    <cfRule type="containsText" dxfId="1379" priority="313" operator="containsText" text="休">
      <formula>NOT(ISERROR(SEARCH("休",CA48)))</formula>
    </cfRule>
  </conditionalFormatting>
  <conditionalFormatting sqref="CA48">
    <cfRule type="containsText" dxfId="1378" priority="311" operator="containsText" text="休">
      <formula>NOT(ISERROR(SEARCH("休",CA48)))</formula>
    </cfRule>
    <cfRule type="containsText" dxfId="1377" priority="312" operator="containsText" text="休">
      <formula>NOT(ISERROR(SEARCH("休",CA48)))</formula>
    </cfRule>
  </conditionalFormatting>
  <conditionalFormatting sqref="I69">
    <cfRule type="containsText" dxfId="1376" priority="304" operator="containsText" text="休">
      <formula>NOT(ISERROR(SEARCH("休",I69)))</formula>
    </cfRule>
    <cfRule type="containsText" dxfId="1375" priority="305" operator="containsText" text="休">
      <formula>NOT(ISERROR(SEARCH("休",I69)))</formula>
    </cfRule>
  </conditionalFormatting>
  <conditionalFormatting sqref="I69">
    <cfRule type="containsText" dxfId="1374" priority="303" operator="containsText" text="休">
      <formula>NOT(ISERROR(SEARCH("休",I69)))</formula>
    </cfRule>
  </conditionalFormatting>
  <conditionalFormatting sqref="I69">
    <cfRule type="containsText" dxfId="1373" priority="301" operator="containsText" text="休">
      <formula>NOT(ISERROR(SEARCH("休",I69)))</formula>
    </cfRule>
    <cfRule type="containsText" dxfId="1372" priority="302" operator="containsText" text="休">
      <formula>NOT(ISERROR(SEARCH("休",I69)))</formula>
    </cfRule>
  </conditionalFormatting>
  <conditionalFormatting sqref="Z48">
    <cfRule type="containsText" dxfId="1371" priority="329" operator="containsText" text="休">
      <formula>NOT(ISERROR(SEARCH("休",Z48)))</formula>
    </cfRule>
    <cfRule type="containsText" dxfId="1370" priority="330" operator="containsText" text="休">
      <formula>NOT(ISERROR(SEARCH("休",Z48)))</formula>
    </cfRule>
  </conditionalFormatting>
  <conditionalFormatting sqref="Z48">
    <cfRule type="containsText" dxfId="1369" priority="328" operator="containsText" text="休">
      <formula>NOT(ISERROR(SEARCH("休",Z48)))</formula>
    </cfRule>
  </conditionalFormatting>
  <conditionalFormatting sqref="Z48">
    <cfRule type="containsText" dxfId="1368" priority="326" operator="containsText" text="休">
      <formula>NOT(ISERROR(SEARCH("休",Z48)))</formula>
    </cfRule>
    <cfRule type="containsText" dxfId="1367" priority="327" operator="containsText" text="休">
      <formula>NOT(ISERROR(SEARCH("休",Z48)))</formula>
    </cfRule>
  </conditionalFormatting>
  <conditionalFormatting sqref="AR48">
    <cfRule type="containsText" dxfId="1366" priority="324" operator="containsText" text="休">
      <formula>NOT(ISERROR(SEARCH("休",AR48)))</formula>
    </cfRule>
    <cfRule type="containsText" dxfId="1365" priority="325" operator="containsText" text="休">
      <formula>NOT(ISERROR(SEARCH("休",AR48)))</formula>
    </cfRule>
  </conditionalFormatting>
  <conditionalFormatting sqref="AR48">
    <cfRule type="containsText" dxfId="1364" priority="323" operator="containsText" text="休">
      <formula>NOT(ISERROR(SEARCH("休",AR48)))</formula>
    </cfRule>
  </conditionalFormatting>
  <conditionalFormatting sqref="AR48">
    <cfRule type="containsText" dxfId="1363" priority="321" operator="containsText" text="休">
      <formula>NOT(ISERROR(SEARCH("休",AR48)))</formula>
    </cfRule>
    <cfRule type="containsText" dxfId="1362" priority="322" operator="containsText" text="休">
      <formula>NOT(ISERROR(SEARCH("休",AR48)))</formula>
    </cfRule>
  </conditionalFormatting>
  <conditionalFormatting sqref="CA69">
    <cfRule type="containsText" dxfId="1361" priority="284" operator="containsText" text="休">
      <formula>NOT(ISERROR(SEARCH("休",CA69)))</formula>
    </cfRule>
    <cfRule type="containsText" dxfId="1360" priority="285" operator="containsText" text="休">
      <formula>NOT(ISERROR(SEARCH("休",CA69)))</formula>
    </cfRule>
  </conditionalFormatting>
  <conditionalFormatting sqref="CA69">
    <cfRule type="containsText" dxfId="1359" priority="283" operator="containsText" text="休">
      <formula>NOT(ISERROR(SEARCH("休",CA69)))</formula>
    </cfRule>
  </conditionalFormatting>
  <conditionalFormatting sqref="CA69">
    <cfRule type="containsText" dxfId="1358" priority="281" operator="containsText" text="休">
      <formula>NOT(ISERROR(SEARCH("休",CA69)))</formula>
    </cfRule>
    <cfRule type="containsText" dxfId="1357" priority="282" operator="containsText" text="休">
      <formula>NOT(ISERROR(SEARCH("休",CA69)))</formula>
    </cfRule>
  </conditionalFormatting>
  <conditionalFormatting sqref="BI69">
    <cfRule type="containsText" dxfId="1356" priority="289" operator="containsText" text="休">
      <formula>NOT(ISERROR(SEARCH("休",BI69)))</formula>
    </cfRule>
    <cfRule type="containsText" dxfId="1355" priority="290" operator="containsText" text="休">
      <formula>NOT(ISERROR(SEARCH("休",BI69)))</formula>
    </cfRule>
  </conditionalFormatting>
  <conditionalFormatting sqref="BI69">
    <cfRule type="containsText" dxfId="1354" priority="288" operator="containsText" text="休">
      <formula>NOT(ISERROR(SEARCH("休",BI69)))</formula>
    </cfRule>
  </conditionalFormatting>
  <conditionalFormatting sqref="BI69">
    <cfRule type="containsText" dxfId="1353" priority="286" operator="containsText" text="休">
      <formula>NOT(ISERROR(SEARCH("休",BI69)))</formula>
    </cfRule>
    <cfRule type="containsText" dxfId="1352" priority="287" operator="containsText" text="休">
      <formula>NOT(ISERROR(SEARCH("休",BI69)))</formula>
    </cfRule>
  </conditionalFormatting>
  <conditionalFormatting sqref="CR69">
    <cfRule type="containsText" dxfId="1351" priority="279" operator="containsText" text="休">
      <formula>NOT(ISERROR(SEARCH("休",CR69)))</formula>
    </cfRule>
    <cfRule type="containsText" dxfId="1350" priority="280" operator="containsText" text="休">
      <formula>NOT(ISERROR(SEARCH("休",CR69)))</formula>
    </cfRule>
  </conditionalFormatting>
  <conditionalFormatting sqref="CR69">
    <cfRule type="containsText" dxfId="1349" priority="278" operator="containsText" text="休">
      <formula>NOT(ISERROR(SEARCH("休",CR69)))</formula>
    </cfRule>
  </conditionalFormatting>
  <conditionalFormatting sqref="Z69">
    <cfRule type="containsText" dxfId="1348" priority="299" operator="containsText" text="休">
      <formula>NOT(ISERROR(SEARCH("休",Z69)))</formula>
    </cfRule>
    <cfRule type="containsText" dxfId="1347" priority="300" operator="containsText" text="休">
      <formula>NOT(ISERROR(SEARCH("休",Z69)))</formula>
    </cfRule>
  </conditionalFormatting>
  <conditionalFormatting sqref="Z69">
    <cfRule type="containsText" dxfId="1346" priority="298" operator="containsText" text="休">
      <formula>NOT(ISERROR(SEARCH("休",Z69)))</formula>
    </cfRule>
  </conditionalFormatting>
  <conditionalFormatting sqref="Z69">
    <cfRule type="containsText" dxfId="1345" priority="296" operator="containsText" text="休">
      <formula>NOT(ISERROR(SEARCH("休",Z69)))</formula>
    </cfRule>
    <cfRule type="containsText" dxfId="1344" priority="297" operator="containsText" text="休">
      <formula>NOT(ISERROR(SEARCH("休",Z69)))</formula>
    </cfRule>
  </conditionalFormatting>
  <conditionalFormatting sqref="AR69">
    <cfRule type="containsText" dxfId="1343" priority="294" operator="containsText" text="休">
      <formula>NOT(ISERROR(SEARCH("休",AR69)))</formula>
    </cfRule>
    <cfRule type="containsText" dxfId="1342" priority="295" operator="containsText" text="休">
      <formula>NOT(ISERROR(SEARCH("休",AR69)))</formula>
    </cfRule>
  </conditionalFormatting>
  <conditionalFormatting sqref="AR69">
    <cfRule type="containsText" dxfId="1341" priority="293" operator="containsText" text="休">
      <formula>NOT(ISERROR(SEARCH("休",AR69)))</formula>
    </cfRule>
  </conditionalFormatting>
  <conditionalFormatting sqref="AR69">
    <cfRule type="containsText" dxfId="1340" priority="291" operator="containsText" text="休">
      <formula>NOT(ISERROR(SEARCH("休",AR69)))</formula>
    </cfRule>
    <cfRule type="containsText" dxfId="1339" priority="292" operator="containsText" text="休">
      <formula>NOT(ISERROR(SEARCH("休",AR69)))</formula>
    </cfRule>
  </conditionalFormatting>
  <conditionalFormatting sqref="BI90">
    <cfRule type="containsText" dxfId="1338" priority="259" operator="containsText" text="休">
      <formula>NOT(ISERROR(SEARCH("休",BI90)))</formula>
    </cfRule>
    <cfRule type="containsText" dxfId="1337" priority="260" operator="containsText" text="休">
      <formula>NOT(ISERROR(SEARCH("休",BI90)))</formula>
    </cfRule>
  </conditionalFormatting>
  <conditionalFormatting sqref="BI90">
    <cfRule type="containsText" dxfId="1336" priority="258" operator="containsText" text="休">
      <formula>NOT(ISERROR(SEARCH("休",BI90)))</formula>
    </cfRule>
  </conditionalFormatting>
  <conditionalFormatting sqref="BI90">
    <cfRule type="containsText" dxfId="1335" priority="256" operator="containsText" text="休">
      <formula>NOT(ISERROR(SEARCH("休",BI90)))</formula>
    </cfRule>
    <cfRule type="containsText" dxfId="1334" priority="257" operator="containsText" text="休">
      <formula>NOT(ISERROR(SEARCH("休",BI90)))</formula>
    </cfRule>
  </conditionalFormatting>
  <conditionalFormatting sqref="CA90">
    <cfRule type="containsText" dxfId="1333" priority="254" operator="containsText" text="休">
      <formula>NOT(ISERROR(SEARCH("休",CA90)))</formula>
    </cfRule>
    <cfRule type="containsText" dxfId="1332" priority="255" operator="containsText" text="休">
      <formula>NOT(ISERROR(SEARCH("休",CA90)))</formula>
    </cfRule>
  </conditionalFormatting>
  <conditionalFormatting sqref="CA90">
    <cfRule type="containsText" dxfId="1331" priority="253" operator="containsText" text="休">
      <formula>NOT(ISERROR(SEARCH("休",CA90)))</formula>
    </cfRule>
  </conditionalFormatting>
  <conditionalFormatting sqref="CA90">
    <cfRule type="containsText" dxfId="1330" priority="251" operator="containsText" text="休">
      <formula>NOT(ISERROR(SEARCH("休",CA90)))</formula>
    </cfRule>
    <cfRule type="containsText" dxfId="1329" priority="252" operator="containsText" text="休">
      <formula>NOT(ISERROR(SEARCH("休",CA90)))</formula>
    </cfRule>
  </conditionalFormatting>
  <conditionalFormatting sqref="I90">
    <cfRule type="containsText" dxfId="1328" priority="274" operator="containsText" text="休">
      <formula>NOT(ISERROR(SEARCH("休",I90)))</formula>
    </cfRule>
    <cfRule type="containsText" dxfId="1327" priority="275" operator="containsText" text="休">
      <formula>NOT(ISERROR(SEARCH("休",I90)))</formula>
    </cfRule>
  </conditionalFormatting>
  <conditionalFormatting sqref="I90">
    <cfRule type="containsText" dxfId="1326" priority="273" operator="containsText" text="休">
      <formula>NOT(ISERROR(SEARCH("休",I90)))</formula>
    </cfRule>
  </conditionalFormatting>
  <conditionalFormatting sqref="I90">
    <cfRule type="containsText" dxfId="1325" priority="271" operator="containsText" text="休">
      <formula>NOT(ISERROR(SEARCH("休",I90)))</formula>
    </cfRule>
    <cfRule type="containsText" dxfId="1324" priority="272" operator="containsText" text="休">
      <formula>NOT(ISERROR(SEARCH("休",I90)))</formula>
    </cfRule>
  </conditionalFormatting>
  <conditionalFormatting sqref="Z90">
    <cfRule type="containsText" dxfId="1323" priority="269" operator="containsText" text="休">
      <formula>NOT(ISERROR(SEARCH("休",Z90)))</formula>
    </cfRule>
    <cfRule type="containsText" dxfId="1322" priority="270" operator="containsText" text="休">
      <formula>NOT(ISERROR(SEARCH("休",Z90)))</formula>
    </cfRule>
  </conditionalFormatting>
  <conditionalFormatting sqref="Z90">
    <cfRule type="containsText" dxfId="1321" priority="268" operator="containsText" text="休">
      <formula>NOT(ISERROR(SEARCH("休",Z90)))</formula>
    </cfRule>
  </conditionalFormatting>
  <conditionalFormatting sqref="Z90">
    <cfRule type="containsText" dxfId="1320" priority="266" operator="containsText" text="休">
      <formula>NOT(ISERROR(SEARCH("休",Z90)))</formula>
    </cfRule>
    <cfRule type="containsText" dxfId="1319" priority="267" operator="containsText" text="休">
      <formula>NOT(ISERROR(SEARCH("休",Z90)))</formula>
    </cfRule>
  </conditionalFormatting>
  <conditionalFormatting sqref="AR90">
    <cfRule type="containsText" dxfId="1318" priority="264" operator="containsText" text="休">
      <formula>NOT(ISERROR(SEARCH("休",AR90)))</formula>
    </cfRule>
    <cfRule type="containsText" dxfId="1317" priority="265" operator="containsText" text="休">
      <formula>NOT(ISERROR(SEARCH("休",AR90)))</formula>
    </cfRule>
  </conditionalFormatting>
  <conditionalFormatting sqref="AR90">
    <cfRule type="containsText" dxfId="1316" priority="263" operator="containsText" text="休">
      <formula>NOT(ISERROR(SEARCH("休",AR90)))</formula>
    </cfRule>
  </conditionalFormatting>
  <conditionalFormatting sqref="AR90">
    <cfRule type="containsText" dxfId="1315" priority="261" operator="containsText" text="休">
      <formula>NOT(ISERROR(SEARCH("休",AR90)))</formula>
    </cfRule>
    <cfRule type="containsText" dxfId="1314" priority="262" operator="containsText" text="休">
      <formula>NOT(ISERROR(SEARCH("休",AR90)))</formula>
    </cfRule>
  </conditionalFormatting>
  <conditionalFormatting sqref="BI111">
    <cfRule type="containsText" dxfId="1313" priority="229" operator="containsText" text="休">
      <formula>NOT(ISERROR(SEARCH("休",BI111)))</formula>
    </cfRule>
    <cfRule type="containsText" dxfId="1312" priority="230" operator="containsText" text="休">
      <formula>NOT(ISERROR(SEARCH("休",BI111)))</formula>
    </cfRule>
  </conditionalFormatting>
  <conditionalFormatting sqref="BI111">
    <cfRule type="containsText" dxfId="1311" priority="228" operator="containsText" text="休">
      <formula>NOT(ISERROR(SEARCH("休",BI111)))</formula>
    </cfRule>
  </conditionalFormatting>
  <conditionalFormatting sqref="BI111">
    <cfRule type="containsText" dxfId="1310" priority="226" operator="containsText" text="休">
      <formula>NOT(ISERROR(SEARCH("休",BI111)))</formula>
    </cfRule>
    <cfRule type="containsText" dxfId="1309" priority="227" operator="containsText" text="休">
      <formula>NOT(ISERROR(SEARCH("休",BI111)))</formula>
    </cfRule>
  </conditionalFormatting>
  <conditionalFormatting sqref="CR90">
    <cfRule type="containsText" dxfId="1308" priority="249" operator="containsText" text="休">
      <formula>NOT(ISERROR(SEARCH("休",CR90)))</formula>
    </cfRule>
    <cfRule type="containsText" dxfId="1307" priority="250" operator="containsText" text="休">
      <formula>NOT(ISERROR(SEARCH("休",CR90)))</formula>
    </cfRule>
  </conditionalFormatting>
  <conditionalFormatting sqref="CR90">
    <cfRule type="containsText" dxfId="1306" priority="248" operator="containsText" text="休">
      <formula>NOT(ISERROR(SEARCH("休",CR90)))</formula>
    </cfRule>
  </conditionalFormatting>
  <conditionalFormatting sqref="CR90">
    <cfRule type="containsText" dxfId="1305" priority="246" operator="containsText" text="休">
      <formula>NOT(ISERROR(SEARCH("休",CR90)))</formula>
    </cfRule>
    <cfRule type="containsText" dxfId="1304" priority="247" operator="containsText" text="休">
      <formula>NOT(ISERROR(SEARCH("休",CR90)))</formula>
    </cfRule>
  </conditionalFormatting>
  <conditionalFormatting sqref="I111">
    <cfRule type="containsText" dxfId="1303" priority="244" operator="containsText" text="休">
      <formula>NOT(ISERROR(SEARCH("休",I111)))</formula>
    </cfRule>
    <cfRule type="containsText" dxfId="1302" priority="245" operator="containsText" text="休">
      <formula>NOT(ISERROR(SEARCH("休",I111)))</formula>
    </cfRule>
  </conditionalFormatting>
  <conditionalFormatting sqref="I111">
    <cfRule type="containsText" dxfId="1301" priority="243" operator="containsText" text="休">
      <formula>NOT(ISERROR(SEARCH("休",I111)))</formula>
    </cfRule>
  </conditionalFormatting>
  <conditionalFormatting sqref="I111">
    <cfRule type="containsText" dxfId="1300" priority="241" operator="containsText" text="休">
      <formula>NOT(ISERROR(SEARCH("休",I111)))</formula>
    </cfRule>
    <cfRule type="containsText" dxfId="1299" priority="242" operator="containsText" text="休">
      <formula>NOT(ISERROR(SEARCH("休",I111)))</formula>
    </cfRule>
  </conditionalFormatting>
  <conditionalFormatting sqref="Z111">
    <cfRule type="containsText" dxfId="1298" priority="239" operator="containsText" text="休">
      <formula>NOT(ISERROR(SEARCH("休",Z111)))</formula>
    </cfRule>
    <cfRule type="containsText" dxfId="1297" priority="240" operator="containsText" text="休">
      <formula>NOT(ISERROR(SEARCH("休",Z111)))</formula>
    </cfRule>
  </conditionalFormatting>
  <conditionalFormatting sqref="Z111">
    <cfRule type="containsText" dxfId="1296" priority="238" operator="containsText" text="休">
      <formula>NOT(ISERROR(SEARCH("休",Z111)))</formula>
    </cfRule>
  </conditionalFormatting>
  <conditionalFormatting sqref="Z111">
    <cfRule type="containsText" dxfId="1295" priority="236" operator="containsText" text="休">
      <formula>NOT(ISERROR(SEARCH("休",Z111)))</formula>
    </cfRule>
    <cfRule type="containsText" dxfId="1294" priority="237" operator="containsText" text="休">
      <formula>NOT(ISERROR(SEARCH("休",Z111)))</formula>
    </cfRule>
  </conditionalFormatting>
  <conditionalFormatting sqref="AR111">
    <cfRule type="containsText" dxfId="1293" priority="234" operator="containsText" text="休">
      <formula>NOT(ISERROR(SEARCH("休",AR111)))</formula>
    </cfRule>
    <cfRule type="containsText" dxfId="1292" priority="235" operator="containsText" text="休">
      <formula>NOT(ISERROR(SEARCH("休",AR111)))</formula>
    </cfRule>
  </conditionalFormatting>
  <conditionalFormatting sqref="AR111">
    <cfRule type="containsText" dxfId="1291" priority="233" operator="containsText" text="休">
      <formula>NOT(ISERROR(SEARCH("休",AR111)))</formula>
    </cfRule>
  </conditionalFormatting>
  <conditionalFormatting sqref="AR111">
    <cfRule type="containsText" dxfId="1290" priority="231" operator="containsText" text="休">
      <formula>NOT(ISERROR(SEARCH("休",AR111)))</formula>
    </cfRule>
    <cfRule type="containsText" dxfId="1289" priority="232" operator="containsText" text="休">
      <formula>NOT(ISERROR(SEARCH("休",AR111)))</formula>
    </cfRule>
  </conditionalFormatting>
  <conditionalFormatting sqref="CA111">
    <cfRule type="containsText" dxfId="1288" priority="224" operator="containsText" text="休">
      <formula>NOT(ISERROR(SEARCH("休",CA111)))</formula>
    </cfRule>
    <cfRule type="containsText" dxfId="1287" priority="225" operator="containsText" text="休">
      <formula>NOT(ISERROR(SEARCH("休",CA111)))</formula>
    </cfRule>
  </conditionalFormatting>
  <conditionalFormatting sqref="CA111">
    <cfRule type="containsText" dxfId="1286" priority="223" operator="containsText" text="休">
      <formula>NOT(ISERROR(SEARCH("休",CA111)))</formula>
    </cfRule>
  </conditionalFormatting>
  <conditionalFormatting sqref="CA111">
    <cfRule type="containsText" dxfId="1285" priority="221" operator="containsText" text="休">
      <formula>NOT(ISERROR(SEARCH("休",CA111)))</formula>
    </cfRule>
    <cfRule type="containsText" dxfId="1284" priority="222" operator="containsText" text="休">
      <formula>NOT(ISERROR(SEARCH("休",CA111)))</formula>
    </cfRule>
  </conditionalFormatting>
  <conditionalFormatting sqref="CR111">
    <cfRule type="containsText" dxfId="1283" priority="219" operator="containsText" text="休">
      <formula>NOT(ISERROR(SEARCH("休",CR111)))</formula>
    </cfRule>
    <cfRule type="containsText" dxfId="1282" priority="220" operator="containsText" text="休">
      <formula>NOT(ISERROR(SEARCH("休",CR111)))</formula>
    </cfRule>
  </conditionalFormatting>
  <conditionalFormatting sqref="CR111">
    <cfRule type="containsText" dxfId="1281" priority="218" operator="containsText" text="休">
      <formula>NOT(ISERROR(SEARCH("休",CR111)))</formula>
    </cfRule>
  </conditionalFormatting>
  <conditionalFormatting sqref="CR111">
    <cfRule type="containsText" dxfId="1280" priority="216" operator="containsText" text="休">
      <formula>NOT(ISERROR(SEARCH("休",CR111)))</formula>
    </cfRule>
    <cfRule type="containsText" dxfId="1279" priority="217" operator="containsText" text="休">
      <formula>NOT(ISERROR(SEARCH("休",CR111)))</formula>
    </cfRule>
  </conditionalFormatting>
  <conditionalFormatting sqref="CR132">
    <cfRule type="containsText" dxfId="1278" priority="214" operator="containsText" text="休">
      <formula>NOT(ISERROR(SEARCH("休",CR132)))</formula>
    </cfRule>
    <cfRule type="containsText" dxfId="1277" priority="215" operator="containsText" text="休">
      <formula>NOT(ISERROR(SEARCH("休",CR132)))</formula>
    </cfRule>
  </conditionalFormatting>
  <conditionalFormatting sqref="CR132">
    <cfRule type="containsText" dxfId="1276" priority="213" operator="containsText" text="休">
      <formula>NOT(ISERROR(SEARCH("休",CR132)))</formula>
    </cfRule>
  </conditionalFormatting>
  <conditionalFormatting sqref="CR132">
    <cfRule type="containsText" dxfId="1275" priority="211" operator="containsText" text="休">
      <formula>NOT(ISERROR(SEARCH("休",CR132)))</formula>
    </cfRule>
    <cfRule type="containsText" dxfId="1274" priority="212" operator="containsText" text="休">
      <formula>NOT(ISERROR(SEARCH("休",CR132)))</formula>
    </cfRule>
  </conditionalFormatting>
  <conditionalFormatting sqref="CA132">
    <cfRule type="containsText" dxfId="1273" priority="209" operator="containsText" text="休">
      <formula>NOT(ISERROR(SEARCH("休",CA132)))</formula>
    </cfRule>
    <cfRule type="containsText" dxfId="1272" priority="210" operator="containsText" text="休">
      <formula>NOT(ISERROR(SEARCH("休",CA132)))</formula>
    </cfRule>
  </conditionalFormatting>
  <conditionalFormatting sqref="CA132">
    <cfRule type="containsText" dxfId="1271" priority="208" operator="containsText" text="休">
      <formula>NOT(ISERROR(SEARCH("休",CA132)))</formula>
    </cfRule>
  </conditionalFormatting>
  <conditionalFormatting sqref="CA132">
    <cfRule type="containsText" dxfId="1270" priority="206" operator="containsText" text="休">
      <formula>NOT(ISERROR(SEARCH("休",CA132)))</formula>
    </cfRule>
    <cfRule type="containsText" dxfId="1269" priority="207" operator="containsText" text="休">
      <formula>NOT(ISERROR(SEARCH("休",CA132)))</formula>
    </cfRule>
  </conditionalFormatting>
  <conditionalFormatting sqref="BI132">
    <cfRule type="containsText" dxfId="1268" priority="204" operator="containsText" text="休">
      <formula>NOT(ISERROR(SEARCH("休",BI132)))</formula>
    </cfRule>
    <cfRule type="containsText" dxfId="1267" priority="205" operator="containsText" text="休">
      <formula>NOT(ISERROR(SEARCH("休",BI132)))</formula>
    </cfRule>
  </conditionalFormatting>
  <conditionalFormatting sqref="BI132">
    <cfRule type="containsText" dxfId="1266" priority="203" operator="containsText" text="休">
      <formula>NOT(ISERROR(SEARCH("休",BI132)))</formula>
    </cfRule>
  </conditionalFormatting>
  <conditionalFormatting sqref="BI132">
    <cfRule type="containsText" dxfId="1265" priority="201" operator="containsText" text="休">
      <formula>NOT(ISERROR(SEARCH("休",BI132)))</formula>
    </cfRule>
    <cfRule type="containsText" dxfId="1264" priority="202" operator="containsText" text="休">
      <formula>NOT(ISERROR(SEARCH("休",BI132)))</formula>
    </cfRule>
  </conditionalFormatting>
  <conditionalFormatting sqref="I132">
    <cfRule type="containsText" dxfId="1263" priority="199" operator="containsText" text="休">
      <formula>NOT(ISERROR(SEARCH("休",I132)))</formula>
    </cfRule>
    <cfRule type="containsText" dxfId="1262" priority="200" operator="containsText" text="休">
      <formula>NOT(ISERROR(SEARCH("休",I132)))</formula>
    </cfRule>
  </conditionalFormatting>
  <conditionalFormatting sqref="I132">
    <cfRule type="containsText" dxfId="1261" priority="198" operator="containsText" text="休">
      <formula>NOT(ISERROR(SEARCH("休",I132)))</formula>
    </cfRule>
  </conditionalFormatting>
  <conditionalFormatting sqref="I132">
    <cfRule type="containsText" dxfId="1260" priority="196" operator="containsText" text="休">
      <formula>NOT(ISERROR(SEARCH("休",I132)))</formula>
    </cfRule>
    <cfRule type="containsText" dxfId="1259" priority="197" operator="containsText" text="休">
      <formula>NOT(ISERROR(SEARCH("休",I132)))</formula>
    </cfRule>
  </conditionalFormatting>
  <conditionalFormatting sqref="Z132">
    <cfRule type="containsText" dxfId="1258" priority="194" operator="containsText" text="休">
      <formula>NOT(ISERROR(SEARCH("休",Z132)))</formula>
    </cfRule>
    <cfRule type="containsText" dxfId="1257" priority="195" operator="containsText" text="休">
      <formula>NOT(ISERROR(SEARCH("休",Z132)))</formula>
    </cfRule>
  </conditionalFormatting>
  <conditionalFormatting sqref="Z132">
    <cfRule type="containsText" dxfId="1256" priority="193" operator="containsText" text="休">
      <formula>NOT(ISERROR(SEARCH("休",Z132)))</formula>
    </cfRule>
  </conditionalFormatting>
  <conditionalFormatting sqref="Z132">
    <cfRule type="containsText" dxfId="1255" priority="191" operator="containsText" text="休">
      <formula>NOT(ISERROR(SEARCH("休",Z132)))</formula>
    </cfRule>
    <cfRule type="containsText" dxfId="1254" priority="192" operator="containsText" text="休">
      <formula>NOT(ISERROR(SEARCH("休",Z132)))</formula>
    </cfRule>
  </conditionalFormatting>
  <conditionalFormatting sqref="AR132">
    <cfRule type="containsText" dxfId="1253" priority="189" operator="containsText" text="休">
      <formula>NOT(ISERROR(SEARCH("休",AR132)))</formula>
    </cfRule>
    <cfRule type="containsText" dxfId="1252" priority="190" operator="containsText" text="休">
      <formula>NOT(ISERROR(SEARCH("休",AR132)))</formula>
    </cfRule>
  </conditionalFormatting>
  <conditionalFormatting sqref="AR132">
    <cfRule type="containsText" dxfId="1251" priority="188" operator="containsText" text="休">
      <formula>NOT(ISERROR(SEARCH("休",AR132)))</formula>
    </cfRule>
  </conditionalFormatting>
  <conditionalFormatting sqref="AR132">
    <cfRule type="containsText" dxfId="1250" priority="186" operator="containsText" text="休">
      <formula>NOT(ISERROR(SEARCH("休",AR132)))</formula>
    </cfRule>
    <cfRule type="containsText" dxfId="1249" priority="187" operator="containsText" text="休">
      <formula>NOT(ISERROR(SEARCH("休",AR132)))</formula>
    </cfRule>
  </conditionalFormatting>
  <conditionalFormatting sqref="CR116">
    <cfRule type="expression" dxfId="1248" priority="185">
      <formula>AND(WEEKDAY(CR116,2)=6, OR(INT((DAY(CR116)-1)/7)+1=2, INT((DAY(CR116)-1)/7)+1=4))</formula>
    </cfRule>
  </conditionalFormatting>
  <conditionalFormatting sqref="D15:J18 D21:J23 D26:J27">
    <cfRule type="containsText" dxfId="1247" priority="180" operator="containsText" text="ー">
      <formula>NOT(ISERROR(SEARCH("ー",D15)))</formula>
    </cfRule>
    <cfRule type="containsText" dxfId="1246" priority="181" operator="containsText" text="外">
      <formula>NOT(ISERROR(SEARCH("外",D15)))</formula>
    </cfRule>
    <cfRule type="containsText" dxfId="1245" priority="182" operator="containsText" text="休">
      <formula>NOT(ISERROR(SEARCH("休",D15)))</formula>
    </cfRule>
    <cfRule type="containsText" dxfId="1244" priority="183" operator="containsText" text="退">
      <formula>NOT(ISERROR(SEARCH("退",D15)))</formula>
    </cfRule>
    <cfRule type="containsText" dxfId="1243" priority="184" operator="containsText" text="入">
      <formula>NOT(ISERROR(SEARCH("入",D15)))</formula>
    </cfRule>
  </conditionalFormatting>
  <conditionalFormatting sqref="D36:J39 D42:J44 D47:J47">
    <cfRule type="containsText" dxfId="1242" priority="175" operator="containsText" text="ー">
      <formula>NOT(ISERROR(SEARCH("ー",D36)))</formula>
    </cfRule>
    <cfRule type="containsText" dxfId="1241" priority="176" operator="containsText" text="外">
      <formula>NOT(ISERROR(SEARCH("外",D36)))</formula>
    </cfRule>
    <cfRule type="containsText" dxfId="1240" priority="177" operator="containsText" text="休">
      <formula>NOT(ISERROR(SEARCH("休",D36)))</formula>
    </cfRule>
    <cfRule type="containsText" dxfId="1239" priority="178" operator="containsText" text="退">
      <formula>NOT(ISERROR(SEARCH("退",D36)))</formula>
    </cfRule>
    <cfRule type="containsText" dxfId="1238" priority="179" operator="containsText" text="入">
      <formula>NOT(ISERROR(SEARCH("入",D36)))</formula>
    </cfRule>
  </conditionalFormatting>
  <conditionalFormatting sqref="D57:J60 D63:J65 D68:J68">
    <cfRule type="containsText" dxfId="1237" priority="170" operator="containsText" text="ー">
      <formula>NOT(ISERROR(SEARCH("ー",D57)))</formula>
    </cfRule>
    <cfRule type="containsText" dxfId="1236" priority="171" operator="containsText" text="外">
      <formula>NOT(ISERROR(SEARCH("外",D57)))</formula>
    </cfRule>
    <cfRule type="containsText" dxfId="1235" priority="172" operator="containsText" text="休">
      <formula>NOT(ISERROR(SEARCH("休",D57)))</formula>
    </cfRule>
    <cfRule type="containsText" dxfId="1234" priority="173" operator="containsText" text="退">
      <formula>NOT(ISERROR(SEARCH("退",D57)))</formula>
    </cfRule>
    <cfRule type="containsText" dxfId="1233" priority="174" operator="containsText" text="入">
      <formula>NOT(ISERROR(SEARCH("入",D57)))</formula>
    </cfRule>
  </conditionalFormatting>
  <conditionalFormatting sqref="D78:J81 D84:J86 D89:J89">
    <cfRule type="containsText" dxfId="1232" priority="165" operator="containsText" text="ー">
      <formula>NOT(ISERROR(SEARCH("ー",D78)))</formula>
    </cfRule>
    <cfRule type="containsText" dxfId="1231" priority="166" operator="containsText" text="外">
      <formula>NOT(ISERROR(SEARCH("外",D78)))</formula>
    </cfRule>
    <cfRule type="containsText" dxfId="1230" priority="167" operator="containsText" text="休">
      <formula>NOT(ISERROR(SEARCH("休",D78)))</formula>
    </cfRule>
    <cfRule type="containsText" dxfId="1229" priority="168" operator="containsText" text="退">
      <formula>NOT(ISERROR(SEARCH("退",D78)))</formula>
    </cfRule>
    <cfRule type="containsText" dxfId="1228" priority="169" operator="containsText" text="入">
      <formula>NOT(ISERROR(SEARCH("入",D78)))</formula>
    </cfRule>
  </conditionalFormatting>
  <conditionalFormatting sqref="D99:J102 D105:J107 D110:J110">
    <cfRule type="containsText" dxfId="1227" priority="160" operator="containsText" text="ー">
      <formula>NOT(ISERROR(SEARCH("ー",D99)))</formula>
    </cfRule>
    <cfRule type="containsText" dxfId="1226" priority="161" operator="containsText" text="外">
      <formula>NOT(ISERROR(SEARCH("外",D99)))</formula>
    </cfRule>
    <cfRule type="containsText" dxfId="1225" priority="162" operator="containsText" text="休">
      <formula>NOT(ISERROR(SEARCH("休",D99)))</formula>
    </cfRule>
    <cfRule type="containsText" dxfId="1224" priority="163" operator="containsText" text="退">
      <formula>NOT(ISERROR(SEARCH("退",D99)))</formula>
    </cfRule>
    <cfRule type="containsText" dxfId="1223" priority="164" operator="containsText" text="入">
      <formula>NOT(ISERROR(SEARCH("入",D99)))</formula>
    </cfRule>
  </conditionalFormatting>
  <conditionalFormatting sqref="D120:J123 D126:J128 D131:J131">
    <cfRule type="containsText" dxfId="1222" priority="155" operator="containsText" text="ー">
      <formula>NOT(ISERROR(SEARCH("ー",D120)))</formula>
    </cfRule>
    <cfRule type="containsText" dxfId="1221" priority="156" operator="containsText" text="外">
      <formula>NOT(ISERROR(SEARCH("外",D120)))</formula>
    </cfRule>
    <cfRule type="containsText" dxfId="1220" priority="157" operator="containsText" text="休">
      <formula>NOT(ISERROR(SEARCH("休",D120)))</formula>
    </cfRule>
    <cfRule type="containsText" dxfId="1219" priority="158" operator="containsText" text="退">
      <formula>NOT(ISERROR(SEARCH("退",D120)))</formula>
    </cfRule>
    <cfRule type="containsText" dxfId="1218" priority="159" operator="containsText" text="入">
      <formula>NOT(ISERROR(SEARCH("入",D120)))</formula>
    </cfRule>
  </conditionalFormatting>
  <conditionalFormatting sqref="U15:AA18 U21:AA23 U26:AA26">
    <cfRule type="containsText" dxfId="1217" priority="150" operator="containsText" text="ー">
      <formula>NOT(ISERROR(SEARCH("ー",U15)))</formula>
    </cfRule>
    <cfRule type="containsText" dxfId="1216" priority="151" operator="containsText" text="外">
      <formula>NOT(ISERROR(SEARCH("外",U15)))</formula>
    </cfRule>
    <cfRule type="containsText" dxfId="1215" priority="152" operator="containsText" text="休">
      <formula>NOT(ISERROR(SEARCH("休",U15)))</formula>
    </cfRule>
    <cfRule type="containsText" dxfId="1214" priority="153" operator="containsText" text="退">
      <formula>NOT(ISERROR(SEARCH("退",U15)))</formula>
    </cfRule>
    <cfRule type="containsText" dxfId="1213" priority="154" operator="containsText" text="入">
      <formula>NOT(ISERROR(SEARCH("入",U15)))</formula>
    </cfRule>
  </conditionalFormatting>
  <conditionalFormatting sqref="U36:AA39 U42:AA44 U47:AA47">
    <cfRule type="containsText" dxfId="1212" priority="145" operator="containsText" text="ー">
      <formula>NOT(ISERROR(SEARCH("ー",U36)))</formula>
    </cfRule>
    <cfRule type="containsText" dxfId="1211" priority="146" operator="containsText" text="外">
      <formula>NOT(ISERROR(SEARCH("外",U36)))</formula>
    </cfRule>
    <cfRule type="containsText" dxfId="1210" priority="147" operator="containsText" text="休">
      <formula>NOT(ISERROR(SEARCH("休",U36)))</formula>
    </cfRule>
    <cfRule type="containsText" dxfId="1209" priority="148" operator="containsText" text="退">
      <formula>NOT(ISERROR(SEARCH("退",U36)))</formula>
    </cfRule>
    <cfRule type="containsText" dxfId="1208" priority="149" operator="containsText" text="入">
      <formula>NOT(ISERROR(SEARCH("入",U36)))</formula>
    </cfRule>
  </conditionalFormatting>
  <conditionalFormatting sqref="U57:AA60 U63:AA65 U68:AA68">
    <cfRule type="containsText" dxfId="1207" priority="140" operator="containsText" text="ー">
      <formula>NOT(ISERROR(SEARCH("ー",U57)))</formula>
    </cfRule>
    <cfRule type="containsText" dxfId="1206" priority="141" operator="containsText" text="外">
      <formula>NOT(ISERROR(SEARCH("外",U57)))</formula>
    </cfRule>
    <cfRule type="containsText" dxfId="1205" priority="142" operator="containsText" text="休">
      <formula>NOT(ISERROR(SEARCH("休",U57)))</formula>
    </cfRule>
    <cfRule type="containsText" dxfId="1204" priority="143" operator="containsText" text="退">
      <formula>NOT(ISERROR(SEARCH("退",U57)))</formula>
    </cfRule>
    <cfRule type="containsText" dxfId="1203" priority="144" operator="containsText" text="入">
      <formula>NOT(ISERROR(SEARCH("入",U57)))</formula>
    </cfRule>
  </conditionalFormatting>
  <conditionalFormatting sqref="U78:AA81 U84:AA86 U89:AA89">
    <cfRule type="containsText" dxfId="1202" priority="135" operator="containsText" text="ー">
      <formula>NOT(ISERROR(SEARCH("ー",U78)))</formula>
    </cfRule>
    <cfRule type="containsText" dxfId="1201" priority="136" operator="containsText" text="外">
      <formula>NOT(ISERROR(SEARCH("外",U78)))</formula>
    </cfRule>
    <cfRule type="containsText" dxfId="1200" priority="137" operator="containsText" text="休">
      <formula>NOT(ISERROR(SEARCH("休",U78)))</formula>
    </cfRule>
    <cfRule type="containsText" dxfId="1199" priority="138" operator="containsText" text="退">
      <formula>NOT(ISERROR(SEARCH("退",U78)))</formula>
    </cfRule>
    <cfRule type="containsText" dxfId="1198" priority="139" operator="containsText" text="入">
      <formula>NOT(ISERROR(SEARCH("入",U78)))</formula>
    </cfRule>
  </conditionalFormatting>
  <conditionalFormatting sqref="U99:AA102 U105:AA107 U110:AA110">
    <cfRule type="containsText" dxfId="1197" priority="130" operator="containsText" text="ー">
      <formula>NOT(ISERROR(SEARCH("ー",U99)))</formula>
    </cfRule>
    <cfRule type="containsText" dxfId="1196" priority="131" operator="containsText" text="外">
      <formula>NOT(ISERROR(SEARCH("外",U99)))</formula>
    </cfRule>
    <cfRule type="containsText" dxfId="1195" priority="132" operator="containsText" text="休">
      <formula>NOT(ISERROR(SEARCH("休",U99)))</formula>
    </cfRule>
    <cfRule type="containsText" dxfId="1194" priority="133" operator="containsText" text="退">
      <formula>NOT(ISERROR(SEARCH("退",U99)))</formula>
    </cfRule>
    <cfRule type="containsText" dxfId="1193" priority="134" operator="containsText" text="入">
      <formula>NOT(ISERROR(SEARCH("入",U99)))</formula>
    </cfRule>
  </conditionalFormatting>
  <conditionalFormatting sqref="U120:AA123 U126:AA128 U131:AA131">
    <cfRule type="containsText" dxfId="1192" priority="125" operator="containsText" text="ー">
      <formula>NOT(ISERROR(SEARCH("ー",U120)))</formula>
    </cfRule>
    <cfRule type="containsText" dxfId="1191" priority="126" operator="containsText" text="外">
      <formula>NOT(ISERROR(SEARCH("外",U120)))</formula>
    </cfRule>
    <cfRule type="containsText" dxfId="1190" priority="127" operator="containsText" text="休">
      <formula>NOT(ISERROR(SEARCH("休",U120)))</formula>
    </cfRule>
    <cfRule type="containsText" dxfId="1189" priority="128" operator="containsText" text="退">
      <formula>NOT(ISERROR(SEARCH("退",U120)))</formula>
    </cfRule>
    <cfRule type="containsText" dxfId="1188" priority="129" operator="containsText" text="入">
      <formula>NOT(ISERROR(SEARCH("入",U120)))</formula>
    </cfRule>
  </conditionalFormatting>
  <conditionalFormatting sqref="AM120:AS123 AM126:AS128 AM131:AS131">
    <cfRule type="containsText" dxfId="1187" priority="95" operator="containsText" text="ー">
      <formula>NOT(ISERROR(SEARCH("ー",AM120)))</formula>
    </cfRule>
    <cfRule type="containsText" dxfId="1186" priority="96" operator="containsText" text="外">
      <formula>NOT(ISERROR(SEARCH("外",AM120)))</formula>
    </cfRule>
    <cfRule type="containsText" dxfId="1185" priority="97" operator="containsText" text="休">
      <formula>NOT(ISERROR(SEARCH("休",AM120)))</formula>
    </cfRule>
    <cfRule type="containsText" dxfId="1184" priority="98" operator="containsText" text="退">
      <formula>NOT(ISERROR(SEARCH("退",AM120)))</formula>
    </cfRule>
    <cfRule type="containsText" dxfId="1183" priority="99" operator="containsText" text="入">
      <formula>NOT(ISERROR(SEARCH("入",AM120)))</formula>
    </cfRule>
  </conditionalFormatting>
  <conditionalFormatting sqref="AM15:AS18 AM21:AS23 AM26:AS26">
    <cfRule type="containsText" dxfId="1182" priority="120" operator="containsText" text="ー">
      <formula>NOT(ISERROR(SEARCH("ー",AM15)))</formula>
    </cfRule>
    <cfRule type="containsText" dxfId="1181" priority="121" operator="containsText" text="外">
      <formula>NOT(ISERROR(SEARCH("外",AM15)))</formula>
    </cfRule>
    <cfRule type="containsText" dxfId="1180" priority="122" operator="containsText" text="休">
      <formula>NOT(ISERROR(SEARCH("休",AM15)))</formula>
    </cfRule>
    <cfRule type="containsText" dxfId="1179" priority="123" operator="containsText" text="退">
      <formula>NOT(ISERROR(SEARCH("退",AM15)))</formula>
    </cfRule>
    <cfRule type="containsText" dxfId="1178" priority="124" operator="containsText" text="入">
      <formula>NOT(ISERROR(SEARCH("入",AM15)))</formula>
    </cfRule>
  </conditionalFormatting>
  <conditionalFormatting sqref="BD15:BJ18 BD21:BJ23 BD26:BJ26">
    <cfRule type="containsText" dxfId="1177" priority="90" operator="containsText" text="ー">
      <formula>NOT(ISERROR(SEARCH("ー",BD15)))</formula>
    </cfRule>
    <cfRule type="containsText" dxfId="1176" priority="91" operator="containsText" text="外">
      <formula>NOT(ISERROR(SEARCH("外",BD15)))</formula>
    </cfRule>
    <cfRule type="containsText" dxfId="1175" priority="92" operator="containsText" text="休">
      <formula>NOT(ISERROR(SEARCH("休",BD15)))</formula>
    </cfRule>
    <cfRule type="containsText" dxfId="1174" priority="93" operator="containsText" text="退">
      <formula>NOT(ISERROR(SEARCH("退",BD15)))</formula>
    </cfRule>
    <cfRule type="containsText" dxfId="1173" priority="94" operator="containsText" text="入">
      <formula>NOT(ISERROR(SEARCH("入",BD15)))</formula>
    </cfRule>
  </conditionalFormatting>
  <conditionalFormatting sqref="AM36:AS39 AM42:AS44 AM47:AS47">
    <cfRule type="containsText" dxfId="1172" priority="115" operator="containsText" text="ー">
      <formula>NOT(ISERROR(SEARCH("ー",AM36)))</formula>
    </cfRule>
    <cfRule type="containsText" dxfId="1171" priority="116" operator="containsText" text="外">
      <formula>NOT(ISERROR(SEARCH("外",AM36)))</formula>
    </cfRule>
    <cfRule type="containsText" dxfId="1170" priority="117" operator="containsText" text="休">
      <formula>NOT(ISERROR(SEARCH("休",AM36)))</formula>
    </cfRule>
    <cfRule type="containsText" dxfId="1169" priority="118" operator="containsText" text="退">
      <formula>NOT(ISERROR(SEARCH("退",AM36)))</formula>
    </cfRule>
    <cfRule type="containsText" dxfId="1168" priority="119" operator="containsText" text="入">
      <formula>NOT(ISERROR(SEARCH("入",AM36)))</formula>
    </cfRule>
  </conditionalFormatting>
  <conditionalFormatting sqref="AM57:AS60 AM63:AS65 AM68:AS68">
    <cfRule type="containsText" dxfId="1167" priority="110" operator="containsText" text="ー">
      <formula>NOT(ISERROR(SEARCH("ー",AM57)))</formula>
    </cfRule>
    <cfRule type="containsText" dxfId="1166" priority="111" operator="containsText" text="外">
      <formula>NOT(ISERROR(SEARCH("外",AM57)))</formula>
    </cfRule>
    <cfRule type="containsText" dxfId="1165" priority="112" operator="containsText" text="休">
      <formula>NOT(ISERROR(SEARCH("休",AM57)))</formula>
    </cfRule>
    <cfRule type="containsText" dxfId="1164" priority="113" operator="containsText" text="退">
      <formula>NOT(ISERROR(SEARCH("退",AM57)))</formula>
    </cfRule>
    <cfRule type="containsText" dxfId="1163" priority="114" operator="containsText" text="入">
      <formula>NOT(ISERROR(SEARCH("入",AM57)))</formula>
    </cfRule>
  </conditionalFormatting>
  <conditionalFormatting sqref="AM78:AS81 AM84:AS86 AM89:AS89">
    <cfRule type="containsText" dxfId="1162" priority="105" operator="containsText" text="ー">
      <formula>NOT(ISERROR(SEARCH("ー",AM78)))</formula>
    </cfRule>
    <cfRule type="containsText" dxfId="1161" priority="106" operator="containsText" text="外">
      <formula>NOT(ISERROR(SEARCH("外",AM78)))</formula>
    </cfRule>
    <cfRule type="containsText" dxfId="1160" priority="107" operator="containsText" text="休">
      <formula>NOT(ISERROR(SEARCH("休",AM78)))</formula>
    </cfRule>
    <cfRule type="containsText" dxfId="1159" priority="108" operator="containsText" text="退">
      <formula>NOT(ISERROR(SEARCH("退",AM78)))</formula>
    </cfRule>
    <cfRule type="containsText" dxfId="1158" priority="109" operator="containsText" text="入">
      <formula>NOT(ISERROR(SEARCH("入",AM78)))</formula>
    </cfRule>
  </conditionalFormatting>
  <conditionalFormatting sqref="AM99:AS102 AM105:AS107 AM110:AS110">
    <cfRule type="containsText" dxfId="1157" priority="100" operator="containsText" text="ー">
      <formula>NOT(ISERROR(SEARCH("ー",AM99)))</formula>
    </cfRule>
    <cfRule type="containsText" dxfId="1156" priority="101" operator="containsText" text="外">
      <formula>NOT(ISERROR(SEARCH("外",AM99)))</formula>
    </cfRule>
    <cfRule type="containsText" dxfId="1155" priority="102" operator="containsText" text="休">
      <formula>NOT(ISERROR(SEARCH("休",AM99)))</formula>
    </cfRule>
    <cfRule type="containsText" dxfId="1154" priority="103" operator="containsText" text="退">
      <formula>NOT(ISERROR(SEARCH("退",AM99)))</formula>
    </cfRule>
    <cfRule type="containsText" dxfId="1153" priority="104" operator="containsText" text="入">
      <formula>NOT(ISERROR(SEARCH("入",AM99)))</formula>
    </cfRule>
  </conditionalFormatting>
  <conditionalFormatting sqref="BD120:BJ123 BD126:BJ128 BD131:BJ131">
    <cfRule type="containsText" dxfId="1152" priority="65" operator="containsText" text="ー">
      <formula>NOT(ISERROR(SEARCH("ー",BD120)))</formula>
    </cfRule>
    <cfRule type="containsText" dxfId="1151" priority="66" operator="containsText" text="外">
      <formula>NOT(ISERROR(SEARCH("外",BD120)))</formula>
    </cfRule>
    <cfRule type="containsText" dxfId="1150" priority="67" operator="containsText" text="休">
      <formula>NOT(ISERROR(SEARCH("休",BD120)))</formula>
    </cfRule>
    <cfRule type="containsText" dxfId="1149" priority="68" operator="containsText" text="退">
      <formula>NOT(ISERROR(SEARCH("退",BD120)))</formula>
    </cfRule>
    <cfRule type="containsText" dxfId="1148" priority="69" operator="containsText" text="入">
      <formula>NOT(ISERROR(SEARCH("入",BD120)))</formula>
    </cfRule>
  </conditionalFormatting>
  <conditionalFormatting sqref="BV120:CB123 BV126:CB128 BV131:CB131">
    <cfRule type="containsText" dxfId="1147" priority="35" operator="containsText" text="ー">
      <formula>NOT(ISERROR(SEARCH("ー",BV120)))</formula>
    </cfRule>
    <cfRule type="containsText" dxfId="1146" priority="36" operator="containsText" text="外">
      <formula>NOT(ISERROR(SEARCH("外",BV120)))</formula>
    </cfRule>
    <cfRule type="containsText" dxfId="1145" priority="37" operator="containsText" text="休">
      <formula>NOT(ISERROR(SEARCH("休",BV120)))</formula>
    </cfRule>
    <cfRule type="containsText" dxfId="1144" priority="38" operator="containsText" text="退">
      <formula>NOT(ISERROR(SEARCH("退",BV120)))</formula>
    </cfRule>
    <cfRule type="containsText" dxfId="1143" priority="39" operator="containsText" text="入">
      <formula>NOT(ISERROR(SEARCH("入",BV120)))</formula>
    </cfRule>
  </conditionalFormatting>
  <conditionalFormatting sqref="CM120:CS123 CM126:CS128 CM131:CS131">
    <cfRule type="containsText" dxfId="1142" priority="5" operator="containsText" text="ー">
      <formula>NOT(ISERROR(SEARCH("ー",CM120)))</formula>
    </cfRule>
    <cfRule type="containsText" dxfId="1141" priority="6" operator="containsText" text="外">
      <formula>NOT(ISERROR(SEARCH("外",CM120)))</formula>
    </cfRule>
    <cfRule type="containsText" dxfId="1140" priority="7" operator="containsText" text="休">
      <formula>NOT(ISERROR(SEARCH("休",CM120)))</formula>
    </cfRule>
    <cfRule type="containsText" dxfId="1139" priority="8" operator="containsText" text="退">
      <formula>NOT(ISERROR(SEARCH("退",CM120)))</formula>
    </cfRule>
    <cfRule type="containsText" dxfId="1138" priority="9" operator="containsText" text="入">
      <formula>NOT(ISERROR(SEARCH("入",CM120)))</formula>
    </cfRule>
  </conditionalFormatting>
  <conditionalFormatting sqref="BD36:BJ39 BD42:BJ44 BD47:BJ47">
    <cfRule type="containsText" dxfId="1137" priority="85" operator="containsText" text="ー">
      <formula>NOT(ISERROR(SEARCH("ー",BD36)))</formula>
    </cfRule>
    <cfRule type="containsText" dxfId="1136" priority="86" operator="containsText" text="外">
      <formula>NOT(ISERROR(SEARCH("外",BD36)))</formula>
    </cfRule>
    <cfRule type="containsText" dxfId="1135" priority="87" operator="containsText" text="休">
      <formula>NOT(ISERROR(SEARCH("休",BD36)))</formula>
    </cfRule>
    <cfRule type="containsText" dxfId="1134" priority="88" operator="containsText" text="退">
      <formula>NOT(ISERROR(SEARCH("退",BD36)))</formula>
    </cfRule>
    <cfRule type="containsText" dxfId="1133" priority="89" operator="containsText" text="入">
      <formula>NOT(ISERROR(SEARCH("入",BD36)))</formula>
    </cfRule>
  </conditionalFormatting>
  <conditionalFormatting sqref="BD57:BJ60 BD63:BJ65 BD68:BJ68">
    <cfRule type="containsText" dxfId="1132" priority="80" operator="containsText" text="ー">
      <formula>NOT(ISERROR(SEARCH("ー",BD57)))</formula>
    </cfRule>
    <cfRule type="containsText" dxfId="1131" priority="81" operator="containsText" text="外">
      <formula>NOT(ISERROR(SEARCH("外",BD57)))</formula>
    </cfRule>
    <cfRule type="containsText" dxfId="1130" priority="82" operator="containsText" text="休">
      <formula>NOT(ISERROR(SEARCH("休",BD57)))</formula>
    </cfRule>
    <cfRule type="containsText" dxfId="1129" priority="83" operator="containsText" text="退">
      <formula>NOT(ISERROR(SEARCH("退",BD57)))</formula>
    </cfRule>
    <cfRule type="containsText" dxfId="1128" priority="84" operator="containsText" text="入">
      <formula>NOT(ISERROR(SEARCH("入",BD57)))</formula>
    </cfRule>
  </conditionalFormatting>
  <conditionalFormatting sqref="BD78:BJ81 BD84:BJ86 BD89:BJ89">
    <cfRule type="containsText" dxfId="1127" priority="75" operator="containsText" text="ー">
      <formula>NOT(ISERROR(SEARCH("ー",BD78)))</formula>
    </cfRule>
    <cfRule type="containsText" dxfId="1126" priority="76" operator="containsText" text="外">
      <formula>NOT(ISERROR(SEARCH("外",BD78)))</formula>
    </cfRule>
    <cfRule type="containsText" dxfId="1125" priority="77" operator="containsText" text="休">
      <formula>NOT(ISERROR(SEARCH("休",BD78)))</formula>
    </cfRule>
    <cfRule type="containsText" dxfId="1124" priority="78" operator="containsText" text="退">
      <formula>NOT(ISERROR(SEARCH("退",BD78)))</formula>
    </cfRule>
    <cfRule type="containsText" dxfId="1123" priority="79" operator="containsText" text="入">
      <formula>NOT(ISERROR(SEARCH("入",BD78)))</formula>
    </cfRule>
  </conditionalFormatting>
  <conditionalFormatting sqref="BD99:BJ102 BD105:BJ107 BD110:BJ110">
    <cfRule type="containsText" dxfId="1122" priority="70" operator="containsText" text="ー">
      <formula>NOT(ISERROR(SEARCH("ー",BD99)))</formula>
    </cfRule>
    <cfRule type="containsText" dxfId="1121" priority="71" operator="containsText" text="外">
      <formula>NOT(ISERROR(SEARCH("外",BD99)))</formula>
    </cfRule>
    <cfRule type="containsText" dxfId="1120" priority="72" operator="containsText" text="休">
      <formula>NOT(ISERROR(SEARCH("休",BD99)))</formula>
    </cfRule>
    <cfRule type="containsText" dxfId="1119" priority="73" operator="containsText" text="退">
      <formula>NOT(ISERROR(SEARCH("退",BD99)))</formula>
    </cfRule>
    <cfRule type="containsText" dxfId="1118" priority="74" operator="containsText" text="入">
      <formula>NOT(ISERROR(SEARCH("入",BD99)))</formula>
    </cfRule>
  </conditionalFormatting>
  <conditionalFormatting sqref="BV15:CB18 BV21:CB23 BV26:CB26">
    <cfRule type="containsText" dxfId="1117" priority="60" operator="containsText" text="ー">
      <formula>NOT(ISERROR(SEARCH("ー",BV15)))</formula>
    </cfRule>
    <cfRule type="containsText" dxfId="1116" priority="61" operator="containsText" text="外">
      <formula>NOT(ISERROR(SEARCH("外",BV15)))</formula>
    </cfRule>
    <cfRule type="containsText" dxfId="1115" priority="62" operator="containsText" text="休">
      <formula>NOT(ISERROR(SEARCH("休",BV15)))</formula>
    </cfRule>
    <cfRule type="containsText" dxfId="1114" priority="63" operator="containsText" text="退">
      <formula>NOT(ISERROR(SEARCH("退",BV15)))</formula>
    </cfRule>
    <cfRule type="containsText" dxfId="1113" priority="64" operator="containsText" text="入">
      <formula>NOT(ISERROR(SEARCH("入",BV15)))</formula>
    </cfRule>
  </conditionalFormatting>
  <conditionalFormatting sqref="BV36:CB39 BV42:CB44 BV47:CB47">
    <cfRule type="containsText" dxfId="1112" priority="55" operator="containsText" text="ー">
      <formula>NOT(ISERROR(SEARCH("ー",BV36)))</formula>
    </cfRule>
    <cfRule type="containsText" dxfId="1111" priority="56" operator="containsText" text="外">
      <formula>NOT(ISERROR(SEARCH("外",BV36)))</formula>
    </cfRule>
    <cfRule type="containsText" dxfId="1110" priority="57" operator="containsText" text="休">
      <formula>NOT(ISERROR(SEARCH("休",BV36)))</formula>
    </cfRule>
    <cfRule type="containsText" dxfId="1109" priority="58" operator="containsText" text="退">
      <formula>NOT(ISERROR(SEARCH("退",BV36)))</formula>
    </cfRule>
    <cfRule type="containsText" dxfId="1108" priority="59" operator="containsText" text="入">
      <formula>NOT(ISERROR(SEARCH("入",BV36)))</formula>
    </cfRule>
  </conditionalFormatting>
  <conditionalFormatting sqref="BV57:CB60 BV63:CB65 BV68:CB68">
    <cfRule type="containsText" dxfId="1107" priority="50" operator="containsText" text="ー">
      <formula>NOT(ISERROR(SEARCH("ー",BV57)))</formula>
    </cfRule>
    <cfRule type="containsText" dxfId="1106" priority="51" operator="containsText" text="外">
      <formula>NOT(ISERROR(SEARCH("外",BV57)))</formula>
    </cfRule>
    <cfRule type="containsText" dxfId="1105" priority="52" operator="containsText" text="休">
      <formula>NOT(ISERROR(SEARCH("休",BV57)))</formula>
    </cfRule>
    <cfRule type="containsText" dxfId="1104" priority="53" operator="containsText" text="退">
      <formula>NOT(ISERROR(SEARCH("退",BV57)))</formula>
    </cfRule>
    <cfRule type="containsText" dxfId="1103" priority="54" operator="containsText" text="入">
      <formula>NOT(ISERROR(SEARCH("入",BV57)))</formula>
    </cfRule>
  </conditionalFormatting>
  <conditionalFormatting sqref="BV78:CB81 BV84:CB86 BV89:CB89">
    <cfRule type="containsText" dxfId="1102" priority="45" operator="containsText" text="ー">
      <formula>NOT(ISERROR(SEARCH("ー",BV78)))</formula>
    </cfRule>
    <cfRule type="containsText" dxfId="1101" priority="46" operator="containsText" text="外">
      <formula>NOT(ISERROR(SEARCH("外",BV78)))</formula>
    </cfRule>
    <cfRule type="containsText" dxfId="1100" priority="47" operator="containsText" text="休">
      <formula>NOT(ISERROR(SEARCH("休",BV78)))</formula>
    </cfRule>
    <cfRule type="containsText" dxfId="1099" priority="48" operator="containsText" text="退">
      <formula>NOT(ISERROR(SEARCH("退",BV78)))</formula>
    </cfRule>
    <cfRule type="containsText" dxfId="1098" priority="49" operator="containsText" text="入">
      <formula>NOT(ISERROR(SEARCH("入",BV78)))</formula>
    </cfRule>
  </conditionalFormatting>
  <conditionalFormatting sqref="BV99:CB102 BV105:CB107 BV110:CB110">
    <cfRule type="containsText" dxfId="1097" priority="40" operator="containsText" text="ー">
      <formula>NOT(ISERROR(SEARCH("ー",BV99)))</formula>
    </cfRule>
    <cfRule type="containsText" dxfId="1096" priority="41" operator="containsText" text="外">
      <formula>NOT(ISERROR(SEARCH("外",BV99)))</formula>
    </cfRule>
    <cfRule type="containsText" dxfId="1095" priority="42" operator="containsText" text="休">
      <formula>NOT(ISERROR(SEARCH("休",BV99)))</formula>
    </cfRule>
    <cfRule type="containsText" dxfId="1094" priority="43" operator="containsText" text="退">
      <formula>NOT(ISERROR(SEARCH("退",BV99)))</formula>
    </cfRule>
    <cfRule type="containsText" dxfId="1093" priority="44" operator="containsText" text="入">
      <formula>NOT(ISERROR(SEARCH("入",BV99)))</formula>
    </cfRule>
  </conditionalFormatting>
  <conditionalFormatting sqref="CM15:CS18 CM21:CS23 CM26:CS26">
    <cfRule type="containsText" dxfId="1092" priority="30" operator="containsText" text="ー">
      <formula>NOT(ISERROR(SEARCH("ー",CM15)))</formula>
    </cfRule>
    <cfRule type="containsText" dxfId="1091" priority="31" operator="containsText" text="外">
      <formula>NOT(ISERROR(SEARCH("外",CM15)))</formula>
    </cfRule>
    <cfRule type="containsText" dxfId="1090" priority="32" operator="containsText" text="休">
      <formula>NOT(ISERROR(SEARCH("休",CM15)))</formula>
    </cfRule>
    <cfRule type="containsText" dxfId="1089" priority="33" operator="containsText" text="退">
      <formula>NOT(ISERROR(SEARCH("退",CM15)))</formula>
    </cfRule>
    <cfRule type="containsText" dxfId="1088" priority="34" operator="containsText" text="入">
      <formula>NOT(ISERROR(SEARCH("入",CM15)))</formula>
    </cfRule>
  </conditionalFormatting>
  <conditionalFormatting sqref="CM36:CS39 CM42:CS44 CM47:CS47">
    <cfRule type="containsText" dxfId="1087" priority="25" operator="containsText" text="ー">
      <formula>NOT(ISERROR(SEARCH("ー",CM36)))</formula>
    </cfRule>
    <cfRule type="containsText" dxfId="1086" priority="26" operator="containsText" text="外">
      <formula>NOT(ISERROR(SEARCH("外",CM36)))</formula>
    </cfRule>
    <cfRule type="containsText" dxfId="1085" priority="27" operator="containsText" text="休">
      <formula>NOT(ISERROR(SEARCH("休",CM36)))</formula>
    </cfRule>
    <cfRule type="containsText" dxfId="1084" priority="28" operator="containsText" text="退">
      <formula>NOT(ISERROR(SEARCH("退",CM36)))</formula>
    </cfRule>
    <cfRule type="containsText" dxfId="1083" priority="29" operator="containsText" text="入">
      <formula>NOT(ISERROR(SEARCH("入",CM36)))</formula>
    </cfRule>
  </conditionalFormatting>
  <conditionalFormatting sqref="CM57:CS60 CM63:CS65 CM68:CS68">
    <cfRule type="containsText" dxfId="1082" priority="20" operator="containsText" text="ー">
      <formula>NOT(ISERROR(SEARCH("ー",CM57)))</formula>
    </cfRule>
    <cfRule type="containsText" dxfId="1081" priority="21" operator="containsText" text="外">
      <formula>NOT(ISERROR(SEARCH("外",CM57)))</formula>
    </cfRule>
    <cfRule type="containsText" dxfId="1080" priority="22" operator="containsText" text="休">
      <formula>NOT(ISERROR(SEARCH("休",CM57)))</formula>
    </cfRule>
    <cfRule type="containsText" dxfId="1079" priority="23" operator="containsText" text="退">
      <formula>NOT(ISERROR(SEARCH("退",CM57)))</formula>
    </cfRule>
    <cfRule type="containsText" dxfId="1078" priority="24" operator="containsText" text="入">
      <formula>NOT(ISERROR(SEARCH("入",CM57)))</formula>
    </cfRule>
  </conditionalFormatting>
  <conditionalFormatting sqref="CM78:CS81 CM84:CS86 CM89:CS89">
    <cfRule type="containsText" dxfId="1077" priority="15" operator="containsText" text="ー">
      <formula>NOT(ISERROR(SEARCH("ー",CM78)))</formula>
    </cfRule>
    <cfRule type="containsText" dxfId="1076" priority="16" operator="containsText" text="外">
      <formula>NOT(ISERROR(SEARCH("外",CM78)))</formula>
    </cfRule>
    <cfRule type="containsText" dxfId="1075" priority="17" operator="containsText" text="休">
      <formula>NOT(ISERROR(SEARCH("休",CM78)))</formula>
    </cfRule>
    <cfRule type="containsText" dxfId="1074" priority="18" operator="containsText" text="退">
      <formula>NOT(ISERROR(SEARCH("退",CM78)))</formula>
    </cfRule>
    <cfRule type="containsText" dxfId="1073" priority="19" operator="containsText" text="入">
      <formula>NOT(ISERROR(SEARCH("入",CM78)))</formula>
    </cfRule>
  </conditionalFormatting>
  <conditionalFormatting sqref="CM99:CS102 CM105:CS107 CM110:CS110">
    <cfRule type="containsText" dxfId="1072" priority="10" operator="containsText" text="ー">
      <formula>NOT(ISERROR(SEARCH("ー",CM99)))</formula>
    </cfRule>
    <cfRule type="containsText" dxfId="1071" priority="11" operator="containsText" text="外">
      <formula>NOT(ISERROR(SEARCH("外",CM99)))</formula>
    </cfRule>
    <cfRule type="containsText" dxfId="1070" priority="12" operator="containsText" text="休">
      <formula>NOT(ISERROR(SEARCH("休",CM99)))</formula>
    </cfRule>
    <cfRule type="containsText" dxfId="1069" priority="13" operator="containsText" text="退">
      <formula>NOT(ISERROR(SEARCH("退",CM99)))</formula>
    </cfRule>
    <cfRule type="containsText" dxfId="1068" priority="14" operator="containsText" text="入">
      <formula>NOT(ISERROR(SEARCH("入",CM99)))</formula>
    </cfRule>
  </conditionalFormatting>
  <conditionalFormatting sqref="AE3">
    <cfRule type="containsText" dxfId="1067" priority="3" operator="containsText" text="未達成">
      <formula>NOT(ISERROR(SEARCH("未達成",AE3)))</formula>
    </cfRule>
    <cfRule type="containsText" dxfId="1066" priority="4" operator="containsText" text="達成">
      <formula>NOT(ISERROR(SEARCH("達成",AE3)))</formula>
    </cfRule>
  </conditionalFormatting>
  <conditionalFormatting sqref="O13:O26 O34:O47 O55:O68 O76:O89 O97:O110 O118:O131 AF118:AF131 AF97:AF110 AF76:AF89 AF55:AF68 AF34:AF47 AF13:AF26 AX13:AX26 AX34:AX47 AX55:AX68 AX76:AX89 AX97:AX110 AX118:AX131 BO118:BO131 BO97:BO110 BO76:BO89 BO55:BO68 BO34:BO47 BO13:BO26 CG13:CG26 CG34:CG47 CG55:CG68 CG76:CG89 CG97:CG110 CG118:CG131 CX118:CX131 CX97:CX110 CX76:CX89 CX55:CX68 CX34:CX47 CX13:CX26">
    <cfRule type="cellIs" dxfId="1065" priority="1" operator="lessThan">
      <formula>0.285</formula>
    </cfRule>
    <cfRule type="cellIs" dxfId="1064" priority="2" operator="greaterThanOrEqual">
      <formula>0.285</formula>
    </cfRule>
  </conditionalFormatting>
  <dataValidations count="5">
    <dataValidation type="list" allowBlank="1" showInputMessage="1" showErrorMessage="1" sqref="AE2">
      <formula1>"計画,実績"</formula1>
    </dataValidation>
    <dataValidation type="list" allowBlank="1" showInputMessage="1" showErrorMessage="1" sqref="D151:J152">
      <formula1>"休,雨"</formula1>
    </dataValidation>
    <dataValidation type="list" allowBlank="1" showInputMessage="1" showErrorMessage="1" sqref="D149:J150">
      <formula1>"休"</formula1>
    </dataValidation>
    <dataValidation type="list" allowBlank="1" showInputMessage="1" showErrorMessage="1" sqref="D13:J14 D24:J25 D40:J41 D66:J67 D76:J77 D103:J104 U19:AA20 U45:AA46 U55:AA56 U82:AA83 U108:AA109 AM24:AS25 D129:J130 D147:J148 U118:AA119 U124:AA125 AM34:AS35 AM61:AS62 AM87:AS88 AM97:AS98 AM124:AS125 BD13:BJ14 BD40:BJ41 BD66:BJ67 BD76:BJ77 BD103:BJ104 BD129:BJ130 BV19:CB20 BV45:CB46 BV55:CB56 BV82:CB83 BV108:CB109 BV118:CB119 CM24:CS25 CM34:CS35 CM61:CS62 CM87:CS88 CM97:CS98 D19:J20 D34:J35 D45:J46 D61:J62 D55:J56 D87:J88 D82:J83 D97:J98 D108:J109 D124:J125 D118:J119 U13:AA14 U24:AA25 U40:AA41 U34:AA35 U66:AA67 U61:AA62 U76:AA77 U87:AA88 U103:AA104 U97:AA98 U129:AA130 AM19:AS20 AM13:AS14 AM45:AS46 AM40:AS41 AM55:AS56 AM66:AS67 AM82:AS83 AM76:AS77 AM108:AS109 AM103:AS104 AM118:AS119 AM129:AS130 BD24:BJ25 BD19:BJ20 BD34:BJ35 BD45:BJ46 BD61:BJ62 BD55:BJ56 BD87:BJ88 BD82:BJ83 BD97:BJ98 BD108:BJ109 BD124:BJ125 BD118:BJ119 BV13:CB14 BV24:CB25 BV40:CB41 BV34:CB35 BV66:CB67 BV61:CB62 BV76:CB77 BV87:CB88 BV103:CB104 BV97:CB98 BV129:CB130 BV124:CB125 CM19:CS20 CM13:CS14 CM45:CS46 CM40:CS41 CM55:CS56 CM66:CS67 CM82:CS83 CM76:CS77 CM108:CS109 CM103:CS104 CM118:CS119 CM129:CS130 CM124:CS125">
      <formula1>"夏休,冬休,中止,制作,その他"</formula1>
    </dataValidation>
    <dataValidation type="list" allowBlank="1" showInputMessage="1" showErrorMessage="1" sqref="D15:J18 D21:J23 D26:J27 D36:J39 D42:J44 D47:J47 D57:J60 D63:J65 D68:J68 D78:J81 D84:J86 D89:J89 D99:J102 D105:J107 D110:J110 D120:J123 D126:J128 D131:J131 U15:AA18 U21:AA23 U26:AA26 U36:AA39 U42:AA44 U47:AA47 U57:AA60 U63:AA65 U68:AA68 U78:AA81 U84:AA86 U89:AA89 U99:AA102 U105:AA107 U110:AA110 U120:AA123 U126:AA128 U131:AA131 AM15:AS18 AM21:AS23 AM26:AS26 AM36:AS39 AM42:AS44 AM47:AS47 AM57:AS60 AM63:AS65 AM68:AS68 AM78:AS81 AM84:AS86 AM89:AS89 AM99:AS102 AM105:AS107 AM110:AS110 AM120:AS123 AM126:AS128 AM131:AS131 BD15:BJ18 BD21:BJ23 BD26:BJ26 BD36:BJ39 BD42:BJ44 BD47:BJ47 BD57:BJ60 BD63:BJ65 BD68:BJ68 BD78:BJ81 BD84:BJ86 BD89:BJ89 BD99:BJ102 BD105:BJ107 BD110:BJ110 BD120:BJ123 BD126:BJ128 BD131:BJ131 BV15:CB18 BV21:CB23 BV26:CB26 BV36:CB39 BV42:CB44 BV47:CB47 BV57:CB60 BV63:CB65 BV68:CB68 BV78:CB81 BV84:CB86 BV89:CB89 BV99:CB102 BV105:CB107 BV110:CB110 BV120:CB123 BV126:CB128 BV131:CB131 CM15:CS18 CM21:CS23 CM26:CS26 CM36:CS39 CM42:CS44 CM47:CS47 CM57:CS60 CM63:CS65 CM68:CS68 CM78:CS81 CM84:CS86 CM89:CS89 CM99:CS102 CM105:CS107 CM110:CS110 CM120:CS123 CM126:CS128 CM131:CS131">
      <formula1>"入,休,退,外,ー"</formula1>
    </dataValidation>
  </dataValidations>
  <pageMargins left="0.23622047244094491" right="0.23622047244094491" top="0.74803149606299213" bottom="0.74803149606299213" header="0.31496062992125984" footer="0.31496062992125984"/>
  <pageSetup paperSize="9" scale="43" orientation="portrait" r:id="rId1"/>
  <rowBreaks count="2" manualBreakCount="2">
    <brk id="132" max="81" man="1"/>
    <brk id="141" max="23" man="1"/>
  </rowBreaks>
  <colBreaks count="2" manualBreakCount="2">
    <brk id="36" max="131" man="1"/>
    <brk id="71" max="131"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sheetPr>
  <dimension ref="A1:G177"/>
  <sheetViews>
    <sheetView showGridLines="0" showZeros="0" view="pageBreakPreview" topLeftCell="A7" zoomScale="80" zoomScaleNormal="100" zoomScaleSheetLayoutView="80" workbookViewId="0">
      <selection activeCell="B24" sqref="B24:E24"/>
    </sheetView>
  </sheetViews>
  <sheetFormatPr defaultColWidth="9" defaultRowHeight="13.2"/>
  <cols>
    <col min="1" max="1" width="14.109375" style="394" bestFit="1" customWidth="1"/>
    <col min="2" max="2" width="41.6640625" style="394" customWidth="1"/>
    <col min="3" max="3" width="9" style="394"/>
    <col min="4" max="4" width="12.21875" style="394" customWidth="1"/>
    <col min="5" max="5" width="7.6640625" style="394" customWidth="1"/>
    <col min="6" max="16384" width="9" style="394"/>
  </cols>
  <sheetData>
    <row r="1" spans="1:7">
      <c r="A1" s="2055" t="s">
        <v>638</v>
      </c>
      <c r="B1" s="2056"/>
    </row>
    <row r="2" spans="1:7" ht="34.5" customHeight="1">
      <c r="A2" s="2057" t="s">
        <v>639</v>
      </c>
      <c r="B2" s="2057"/>
      <c r="C2" s="2057"/>
      <c r="D2" s="2057"/>
      <c r="E2" s="2057"/>
      <c r="F2" s="2057"/>
    </row>
    <row r="3" spans="1:7" ht="27" customHeight="1">
      <c r="B3" s="457"/>
      <c r="D3" s="2060">
        <v>37778</v>
      </c>
      <c r="E3" s="2060"/>
      <c r="F3" s="434"/>
      <c r="G3" s="434"/>
    </row>
    <row r="4" spans="1:7" ht="13.5" customHeight="1">
      <c r="A4" s="2058" t="s">
        <v>640</v>
      </c>
      <c r="B4" s="2056"/>
    </row>
    <row r="5" spans="1:7" ht="13.5" customHeight="1">
      <c r="A5" s="2053" t="s">
        <v>641</v>
      </c>
      <c r="B5" s="2054"/>
      <c r="C5" s="2059" t="str">
        <f>入力シート!C25</f>
        <v>福岡市博多区東公園７－７</v>
      </c>
      <c r="D5" s="2059"/>
      <c r="E5" s="2059"/>
    </row>
    <row r="6" spans="1:7" ht="27" customHeight="1">
      <c r="A6" s="2053" t="s">
        <v>642</v>
      </c>
      <c r="B6" s="2054"/>
      <c r="C6" s="2059" t="str">
        <f>入力シート!C26</f>
        <v>(株）福岡企画技調</v>
      </c>
      <c r="D6" s="2059"/>
      <c r="E6" s="454"/>
    </row>
    <row r="7" spans="1:7" ht="27" customHeight="1">
      <c r="A7" s="2053" t="s">
        <v>878</v>
      </c>
      <c r="B7" s="2054"/>
      <c r="C7" s="2059" t="str">
        <f>入力シート!C27</f>
        <v>代表取締役　企画太郎</v>
      </c>
      <c r="D7" s="2059"/>
      <c r="E7" s="458" t="s">
        <v>879</v>
      </c>
    </row>
    <row r="8" spans="1:7" ht="13.8">
      <c r="A8" s="2071" t="s">
        <v>881</v>
      </c>
      <c r="B8" s="2072"/>
    </row>
    <row r="9" spans="1:7">
      <c r="A9" s="459" t="s">
        <v>643</v>
      </c>
      <c r="B9" s="2044" t="str">
        <f>"令和"&amp;入力シート!C3&amp;"年度　　第　"&amp;入力シート!C4&amp;"　号　　"</f>
        <v>令和7年度　　第　12345-001　号　　</v>
      </c>
      <c r="C9" s="2044"/>
      <c r="D9" s="2044"/>
      <c r="E9" s="2044"/>
    </row>
    <row r="10" spans="1:7" ht="13.8">
      <c r="A10" s="459" t="s">
        <v>280</v>
      </c>
      <c r="B10" s="2052" t="str">
        <f>入力シート!C10</f>
        <v>県道博多天神線排水性舗装工事（第２工区）</v>
      </c>
      <c r="C10" s="2052"/>
      <c r="D10" s="2052"/>
      <c r="E10" s="2052"/>
    </row>
    <row r="11" spans="1:7">
      <c r="A11" s="2048" t="s">
        <v>644</v>
      </c>
      <c r="B11" s="2049" t="str">
        <f>入力シート!C11&amp; " 　　"&amp;入力シート!C12</f>
        <v>主要地方道博多天神線 　　福岡市博多区東公園地内</v>
      </c>
      <c r="C11" s="2049"/>
      <c r="D11" s="2049"/>
      <c r="E11" s="2049"/>
    </row>
    <row r="12" spans="1:7">
      <c r="A12" s="2048"/>
      <c r="B12" s="2049"/>
      <c r="C12" s="2049"/>
      <c r="D12" s="2049"/>
      <c r="E12" s="2049"/>
    </row>
    <row r="13" spans="1:7" ht="13.8">
      <c r="A13" s="459" t="s">
        <v>645</v>
      </c>
      <c r="B13" s="2050">
        <f>入力シート!C24</f>
        <v>4000000</v>
      </c>
      <c r="C13" s="2050"/>
      <c r="D13" s="2050"/>
      <c r="E13" s="2050"/>
    </row>
    <row r="14" spans="1:7" ht="26.4">
      <c r="A14" s="459" t="s">
        <v>646</v>
      </c>
      <c r="B14" s="2052" t="str">
        <f>入力シート!C20</f>
        <v>福岡三郎</v>
      </c>
      <c r="C14" s="2052"/>
      <c r="D14" s="2052"/>
      <c r="E14" s="2052"/>
    </row>
    <row r="15" spans="1:7" ht="26.4">
      <c r="A15" s="459" t="s">
        <v>647</v>
      </c>
      <c r="B15" s="2052" t="str">
        <f>入力シート!C16</f>
        <v>福岡次郎</v>
      </c>
      <c r="C15" s="2052"/>
      <c r="D15" s="2052"/>
      <c r="E15" s="2052"/>
    </row>
    <row r="16" spans="1:7" ht="13.8">
      <c r="A16" s="395"/>
    </row>
    <row r="17" spans="1:5" ht="38.25" customHeight="1">
      <c r="A17" s="2061" t="s">
        <v>648</v>
      </c>
      <c r="B17" s="2061"/>
      <c r="C17" s="2061"/>
      <c r="D17" s="2061"/>
      <c r="E17" s="2061"/>
    </row>
    <row r="18" spans="1:5" ht="13.8">
      <c r="A18" s="396"/>
    </row>
    <row r="19" spans="1:5" ht="13.5" customHeight="1">
      <c r="A19" s="2058" t="s">
        <v>882</v>
      </c>
      <c r="B19" s="2056"/>
    </row>
    <row r="20" spans="1:5" ht="13.8">
      <c r="A20" s="461" t="s">
        <v>649</v>
      </c>
      <c r="B20" s="2051"/>
      <c r="C20" s="2051"/>
      <c r="D20" s="2051"/>
      <c r="E20" s="2051"/>
    </row>
    <row r="21" spans="1:5" ht="13.8">
      <c r="A21" s="461" t="s">
        <v>643</v>
      </c>
      <c r="B21" s="2051"/>
      <c r="C21" s="2051"/>
      <c r="D21" s="2051"/>
      <c r="E21" s="2051"/>
    </row>
    <row r="22" spans="1:5" ht="13.8">
      <c r="A22" s="461" t="s">
        <v>280</v>
      </c>
      <c r="B22" s="2051"/>
      <c r="C22" s="2051"/>
      <c r="D22" s="2051"/>
      <c r="E22" s="2051"/>
    </row>
    <row r="23" spans="1:5" ht="13.8">
      <c r="A23" s="461" t="s">
        <v>644</v>
      </c>
      <c r="B23" s="2051"/>
      <c r="C23" s="2051"/>
      <c r="D23" s="2051"/>
      <c r="E23" s="2051"/>
    </row>
    <row r="24" spans="1:5" ht="27.75" customHeight="1">
      <c r="A24" s="461" t="s">
        <v>650</v>
      </c>
      <c r="B24" s="2083" t="s">
        <v>966</v>
      </c>
      <c r="C24" s="2083"/>
      <c r="D24" s="2083"/>
      <c r="E24" s="2083"/>
    </row>
    <row r="25" spans="1:5" ht="13.8">
      <c r="A25" s="461" t="s">
        <v>645</v>
      </c>
      <c r="B25" s="2051"/>
      <c r="C25" s="2051"/>
      <c r="D25" s="2051"/>
      <c r="E25" s="2051"/>
    </row>
    <row r="26" spans="1:5" s="455" customFormat="1" ht="13.8">
      <c r="A26" s="465" t="s">
        <v>883</v>
      </c>
      <c r="B26" s="2051"/>
      <c r="C26" s="2051"/>
      <c r="D26" s="2051"/>
      <c r="E26" s="2051"/>
    </row>
    <row r="27" spans="1:5" s="455" customFormat="1" ht="13.8">
      <c r="A27" s="465" t="s">
        <v>884</v>
      </c>
      <c r="B27" s="2051"/>
      <c r="C27" s="2051"/>
      <c r="D27" s="2051"/>
      <c r="E27" s="2051"/>
    </row>
    <row r="28" spans="1:5" s="455" customFormat="1" ht="13.8">
      <c r="A28" s="462"/>
      <c r="B28" s="463"/>
      <c r="C28" s="463"/>
      <c r="D28" s="463"/>
      <c r="E28" s="463"/>
    </row>
    <row r="29" spans="1:5">
      <c r="A29" s="2058" t="s">
        <v>651</v>
      </c>
      <c r="B29" s="2056"/>
    </row>
    <row r="30" spans="1:5" ht="247.65" customHeight="1">
      <c r="A30" s="2074"/>
      <c r="B30" s="2075"/>
      <c r="C30" s="2075"/>
      <c r="D30" s="2075"/>
      <c r="E30" s="2076"/>
    </row>
    <row r="31" spans="1:5" ht="13.5" customHeight="1">
      <c r="A31" s="2077"/>
      <c r="B31" s="2078"/>
      <c r="C31" s="2078"/>
      <c r="D31" s="2078"/>
      <c r="E31" s="2079"/>
    </row>
    <row r="32" spans="1:5" ht="22.5" customHeight="1">
      <c r="A32" s="2080"/>
      <c r="B32" s="2081"/>
      <c r="C32" s="2081"/>
      <c r="D32" s="2081"/>
      <c r="E32" s="2082"/>
    </row>
    <row r="33" spans="1:5" s="455" customFormat="1" ht="22.5" customHeight="1">
      <c r="A33" s="2073" t="s">
        <v>652</v>
      </c>
      <c r="B33" s="2073"/>
      <c r="C33" s="2073"/>
      <c r="D33" s="2073"/>
      <c r="E33" s="2073"/>
    </row>
    <row r="34" spans="1:5">
      <c r="A34" s="2070" t="s">
        <v>653</v>
      </c>
      <c r="B34" s="2070"/>
      <c r="C34" s="2070"/>
      <c r="D34" s="2070"/>
      <c r="E34" s="2070"/>
    </row>
    <row r="35" spans="1:5" ht="13.8">
      <c r="A35" s="396"/>
    </row>
    <row r="36" spans="1:5">
      <c r="A36" s="2084" t="s">
        <v>654</v>
      </c>
      <c r="B36" s="2056"/>
    </row>
    <row r="37" spans="1:5" ht="13.8">
      <c r="A37" s="396"/>
    </row>
    <row r="38" spans="1:5" ht="25.5" customHeight="1">
      <c r="A38" s="2061" t="s">
        <v>655</v>
      </c>
      <c r="B38" s="2061"/>
      <c r="C38" s="2061"/>
      <c r="D38" s="2061"/>
      <c r="E38" s="2061"/>
    </row>
    <row r="39" spans="1:5">
      <c r="A39" s="398"/>
    </row>
    <row r="40" spans="1:5" ht="13.5" customHeight="1">
      <c r="A40" s="2061" t="s">
        <v>656</v>
      </c>
      <c r="B40" s="2061"/>
      <c r="C40" s="2061"/>
      <c r="D40" s="2061"/>
      <c r="E40" s="2061"/>
    </row>
    <row r="41" spans="1:5" ht="13.8">
      <c r="A41" s="396"/>
    </row>
    <row r="42" spans="1:5" ht="26.25" customHeight="1">
      <c r="A42" s="2068" t="s">
        <v>657</v>
      </c>
      <c r="B42" s="2068"/>
      <c r="C42" s="2068"/>
      <c r="D42" s="2068"/>
      <c r="E42" s="2068"/>
    </row>
    <row r="43" spans="1:5">
      <c r="A43" s="398"/>
    </row>
    <row r="44" spans="1:5">
      <c r="A44" s="2055" t="s">
        <v>658</v>
      </c>
      <c r="B44" s="2056"/>
    </row>
    <row r="45" spans="1:5" s="455" customFormat="1">
      <c r="A45" s="456"/>
    </row>
    <row r="46" spans="1:5" s="455" customFormat="1">
      <c r="A46" s="456"/>
      <c r="B46" s="2069"/>
      <c r="C46" s="2069"/>
      <c r="D46" s="2069"/>
    </row>
    <row r="47" spans="1:5" s="455" customFormat="1">
      <c r="A47" s="456"/>
      <c r="B47" s="2069"/>
      <c r="C47" s="2069"/>
      <c r="D47" s="2069"/>
    </row>
    <row r="48" spans="1:5" s="455" customFormat="1">
      <c r="A48" s="456"/>
      <c r="B48" s="2069"/>
      <c r="C48" s="2069"/>
      <c r="D48" s="2069"/>
    </row>
    <row r="49" spans="1:4" s="455" customFormat="1">
      <c r="A49" s="456"/>
      <c r="B49" s="2069"/>
      <c r="C49" s="2069"/>
      <c r="D49" s="2069"/>
    </row>
    <row r="50" spans="1:4" s="455" customFormat="1">
      <c r="A50" s="456"/>
      <c r="B50" s="2069"/>
      <c r="C50" s="2069"/>
      <c r="D50" s="2069"/>
    </row>
    <row r="51" spans="1:4" s="455" customFormat="1">
      <c r="A51" s="456"/>
      <c r="B51" s="2069"/>
      <c r="C51" s="2069"/>
      <c r="D51" s="2069"/>
    </row>
    <row r="52" spans="1:4" s="455" customFormat="1">
      <c r="A52" s="456"/>
      <c r="B52" s="2069"/>
      <c r="C52" s="2069"/>
      <c r="D52" s="2069"/>
    </row>
    <row r="53" spans="1:4" s="455" customFormat="1">
      <c r="A53" s="456"/>
      <c r="B53" s="2069"/>
      <c r="C53" s="2069"/>
      <c r="D53" s="2069"/>
    </row>
    <row r="54" spans="1:4" s="455" customFormat="1">
      <c r="A54" s="456"/>
      <c r="B54" s="2069"/>
      <c r="C54" s="2069"/>
      <c r="D54" s="2069"/>
    </row>
    <row r="55" spans="1:4" s="455" customFormat="1">
      <c r="A55" s="456"/>
    </row>
    <row r="56" spans="1:4" s="455" customFormat="1">
      <c r="A56" s="456"/>
    </row>
    <row r="57" spans="1:4" s="455" customFormat="1">
      <c r="A57" s="456"/>
    </row>
    <row r="58" spans="1:4" s="455" customFormat="1">
      <c r="A58" s="456"/>
    </row>
    <row r="59" spans="1:4" s="455" customFormat="1">
      <c r="A59" s="456"/>
    </row>
    <row r="60" spans="1:4" s="455" customFormat="1">
      <c r="A60" s="456"/>
    </row>
    <row r="61" spans="1:4" s="455" customFormat="1">
      <c r="A61" s="456"/>
    </row>
    <row r="62" spans="1:4" s="455" customFormat="1">
      <c r="A62" s="456"/>
    </row>
    <row r="63" spans="1:4" s="455" customFormat="1">
      <c r="A63" s="456"/>
    </row>
    <row r="64" spans="1:4" s="455" customFormat="1">
      <c r="A64" s="456"/>
    </row>
    <row r="65" spans="1:1" s="455" customFormat="1">
      <c r="A65" s="456"/>
    </row>
    <row r="66" spans="1:1" s="455" customFormat="1">
      <c r="A66" s="456"/>
    </row>
    <row r="67" spans="1:1" s="455" customFormat="1">
      <c r="A67" s="456"/>
    </row>
    <row r="68" spans="1:1" s="455" customFormat="1">
      <c r="A68" s="456"/>
    </row>
    <row r="69" spans="1:1" s="455" customFormat="1">
      <c r="A69" s="456"/>
    </row>
    <row r="70" spans="1:1" s="455" customFormat="1">
      <c r="A70" s="456"/>
    </row>
    <row r="71" spans="1:1" s="455" customFormat="1">
      <c r="A71" s="456"/>
    </row>
    <row r="72" spans="1:1" s="455" customFormat="1">
      <c r="A72" s="456"/>
    </row>
    <row r="73" spans="1:1" s="455" customFormat="1">
      <c r="A73" s="456"/>
    </row>
    <row r="74" spans="1:1" s="455" customFormat="1">
      <c r="A74" s="456"/>
    </row>
    <row r="75" spans="1:1" s="455" customFormat="1">
      <c r="A75" s="456"/>
    </row>
    <row r="76" spans="1:1" s="455" customFormat="1">
      <c r="A76" s="456"/>
    </row>
    <row r="77" spans="1:1" s="455" customFormat="1">
      <c r="A77" s="456"/>
    </row>
    <row r="78" spans="1:1" s="455" customFormat="1">
      <c r="A78" s="456"/>
    </row>
    <row r="79" spans="1:1" s="455" customFormat="1">
      <c r="A79" s="456"/>
    </row>
    <row r="80" spans="1:1" s="455" customFormat="1">
      <c r="A80" s="456"/>
    </row>
    <row r="81" spans="1:5" s="455" customFormat="1">
      <c r="A81" s="456"/>
    </row>
    <row r="82" spans="1:5" s="455" customFormat="1">
      <c r="A82" s="456"/>
    </row>
    <row r="83" spans="1:5" s="455" customFormat="1">
      <c r="A83" s="456"/>
    </row>
    <row r="84" spans="1:5" s="455" customFormat="1">
      <c r="A84" s="456"/>
    </row>
    <row r="85" spans="1:5" s="455" customFormat="1">
      <c r="A85" s="456"/>
    </row>
    <row r="86" spans="1:5" s="455" customFormat="1">
      <c r="A86" s="456"/>
    </row>
    <row r="87" spans="1:5" s="455" customFormat="1">
      <c r="A87" s="456"/>
    </row>
    <row r="88" spans="1:5" s="455" customFormat="1">
      <c r="A88" s="456"/>
    </row>
    <row r="89" spans="1:5" s="455" customFormat="1">
      <c r="A89" s="456"/>
    </row>
    <row r="90" spans="1:5" s="455" customFormat="1">
      <c r="A90" s="456"/>
    </row>
    <row r="91" spans="1:5">
      <c r="A91" s="399"/>
    </row>
    <row r="92" spans="1:5">
      <c r="A92" s="2055" t="s">
        <v>659</v>
      </c>
      <c r="B92" s="2056"/>
    </row>
    <row r="93" spans="1:5" ht="34.5" customHeight="1">
      <c r="A93" s="2057" t="s">
        <v>660</v>
      </c>
      <c r="B93" s="2057"/>
      <c r="C93" s="2057"/>
      <c r="D93" s="2057"/>
      <c r="E93" s="2057"/>
    </row>
    <row r="94" spans="1:5" ht="13.8">
      <c r="A94" s="395"/>
    </row>
    <row r="95" spans="1:5" ht="27" customHeight="1">
      <c r="A95" s="2062" t="s">
        <v>967</v>
      </c>
      <c r="B95" s="2063"/>
    </row>
    <row r="96" spans="1:5" ht="13.8">
      <c r="A96" s="395"/>
    </row>
    <row r="97" spans="1:5" ht="13.8">
      <c r="A97" s="395"/>
    </row>
    <row r="98" spans="1:5" ht="13.5" customHeight="1">
      <c r="A98" s="2058" t="s">
        <v>1864</v>
      </c>
      <c r="B98" s="2056"/>
    </row>
    <row r="99" spans="1:5" ht="13.8">
      <c r="A99" s="395"/>
    </row>
    <row r="100" spans="1:5" ht="13.8">
      <c r="A100" s="395"/>
    </row>
    <row r="101" spans="1:5" ht="27" customHeight="1">
      <c r="A101" s="2065" t="str">
        <f>"福岡県"&amp;入力シート!C5&amp;"長"</f>
        <v>福岡県○○県土整備事務所長</v>
      </c>
      <c r="B101" s="2065"/>
      <c r="C101" s="2065"/>
      <c r="D101" s="2065"/>
      <c r="E101" s="2065"/>
    </row>
    <row r="102" spans="1:5" ht="13.5" customHeight="1">
      <c r="A102" s="2058" t="s">
        <v>661</v>
      </c>
      <c r="B102" s="2056"/>
    </row>
    <row r="103" spans="1:5" ht="13.8">
      <c r="A103" s="2071" t="s">
        <v>881</v>
      </c>
      <c r="B103" s="2072"/>
    </row>
    <row r="104" spans="1:5">
      <c r="A104" s="460" t="s">
        <v>643</v>
      </c>
      <c r="B104" s="2044" t="str">
        <f>B9</f>
        <v>令和7年度　　第　12345-001　号　　</v>
      </c>
      <c r="C104" s="2044"/>
      <c r="D104" s="2044"/>
      <c r="E104" s="2044"/>
    </row>
    <row r="105" spans="1:5">
      <c r="A105" s="460" t="s">
        <v>280</v>
      </c>
      <c r="B105" s="2044" t="str">
        <f>B10</f>
        <v>県道博多天神線排水性舗装工事（第２工区）</v>
      </c>
      <c r="C105" s="2044"/>
      <c r="D105" s="2044"/>
      <c r="E105" s="2044"/>
    </row>
    <row r="106" spans="1:5">
      <c r="A106" s="2048" t="s">
        <v>644</v>
      </c>
      <c r="B106" s="2049" t="str">
        <f>B11</f>
        <v>主要地方道博多天神線 　　福岡市博多区東公園地内</v>
      </c>
      <c r="C106" s="2049"/>
      <c r="D106" s="2049"/>
      <c r="E106" s="2049"/>
    </row>
    <row r="107" spans="1:5">
      <c r="A107" s="2048"/>
      <c r="B107" s="2049"/>
      <c r="C107" s="2049"/>
      <c r="D107" s="2049"/>
      <c r="E107" s="2049"/>
    </row>
    <row r="108" spans="1:5" ht="13.8">
      <c r="A108" s="460" t="s">
        <v>645</v>
      </c>
      <c r="B108" s="2050">
        <f>B13</f>
        <v>4000000</v>
      </c>
      <c r="C108" s="2050"/>
      <c r="D108" s="2050"/>
      <c r="E108" s="2050"/>
    </row>
    <row r="109" spans="1:5" ht="26.4">
      <c r="A109" s="460" t="s">
        <v>646</v>
      </c>
      <c r="B109" s="2050" t="str">
        <f t="shared" ref="B109:B110" si="0">B14</f>
        <v>福岡三郎</v>
      </c>
      <c r="C109" s="2050"/>
      <c r="D109" s="2050"/>
      <c r="E109" s="2050"/>
    </row>
    <row r="110" spans="1:5" ht="26.4">
      <c r="A110" s="460" t="s">
        <v>647</v>
      </c>
      <c r="B110" s="2050" t="str">
        <f t="shared" si="0"/>
        <v>福岡次郎</v>
      </c>
      <c r="C110" s="2050"/>
      <c r="D110" s="2050"/>
      <c r="E110" s="2050"/>
    </row>
    <row r="111" spans="1:5" ht="13.8">
      <c r="A111" s="395"/>
    </row>
    <row r="112" spans="1:5" ht="13.8">
      <c r="A112" s="395"/>
    </row>
    <row r="113" spans="1:5" ht="25.5" customHeight="1">
      <c r="A113" s="2067" t="s">
        <v>662</v>
      </c>
      <c r="B113" s="2067"/>
      <c r="C113" s="2067"/>
      <c r="D113" s="2067"/>
      <c r="E113" s="2067"/>
    </row>
    <row r="114" spans="1:5" ht="38.25" customHeight="1">
      <c r="A114" s="2068" t="s">
        <v>885</v>
      </c>
      <c r="B114" s="2068"/>
      <c r="C114" s="2068"/>
      <c r="D114" s="2068"/>
      <c r="E114" s="2068"/>
    </row>
    <row r="115" spans="1:5" ht="13.8">
      <c r="A115" s="396"/>
    </row>
    <row r="116" spans="1:5" ht="13.8">
      <c r="A116" s="396"/>
    </row>
    <row r="117" spans="1:5" ht="13.5" customHeight="1">
      <c r="A117" s="2045" t="s">
        <v>10</v>
      </c>
      <c r="B117" s="2045"/>
      <c r="C117" s="2045"/>
      <c r="D117" s="2045"/>
      <c r="E117" s="2045"/>
    </row>
    <row r="118" spans="1:5" ht="13.8">
      <c r="A118" s="396"/>
    </row>
    <row r="119" spans="1:5" ht="13.5" customHeight="1">
      <c r="A119" s="2058" t="s">
        <v>882</v>
      </c>
      <c r="B119" s="2056"/>
    </row>
    <row r="120" spans="1:5" ht="13.8">
      <c r="A120" s="461" t="s">
        <v>649</v>
      </c>
      <c r="B120" s="2064">
        <f>B20</f>
        <v>0</v>
      </c>
      <c r="C120" s="2064"/>
      <c r="D120" s="2064"/>
      <c r="E120" s="2064"/>
    </row>
    <row r="121" spans="1:5" ht="13.8">
      <c r="A121" s="461" t="s">
        <v>643</v>
      </c>
      <c r="B121" s="2064">
        <f t="shared" ref="B121:B127" si="1">B21</f>
        <v>0</v>
      </c>
      <c r="C121" s="2064"/>
      <c r="D121" s="2064"/>
      <c r="E121" s="2064"/>
    </row>
    <row r="122" spans="1:5" ht="13.8">
      <c r="A122" s="461" t="s">
        <v>280</v>
      </c>
      <c r="B122" s="2064">
        <f t="shared" si="1"/>
        <v>0</v>
      </c>
      <c r="C122" s="2064"/>
      <c r="D122" s="2064"/>
      <c r="E122" s="2064"/>
    </row>
    <row r="123" spans="1:5" ht="13.8">
      <c r="A123" s="461" t="s">
        <v>644</v>
      </c>
      <c r="B123" s="2064">
        <f t="shared" si="1"/>
        <v>0</v>
      </c>
      <c r="C123" s="2064"/>
      <c r="D123" s="2064"/>
      <c r="E123" s="2064"/>
    </row>
    <row r="124" spans="1:5" ht="13.5" customHeight="1">
      <c r="A124" s="461" t="s">
        <v>650</v>
      </c>
      <c r="B124" s="2064" t="str">
        <f>B24</f>
        <v>　　年　　月　　日　～　 　　年　　月　　日</v>
      </c>
      <c r="C124" s="2064"/>
      <c r="D124" s="2064"/>
      <c r="E124" s="2064"/>
    </row>
    <row r="125" spans="1:5" ht="13.8">
      <c r="A125" s="461" t="s">
        <v>645</v>
      </c>
      <c r="B125" s="2064">
        <f t="shared" si="1"/>
        <v>0</v>
      </c>
      <c r="C125" s="2064"/>
      <c r="D125" s="2064"/>
      <c r="E125" s="2064"/>
    </row>
    <row r="126" spans="1:5" s="455" customFormat="1" ht="13.8">
      <c r="A126" s="465" t="s">
        <v>883</v>
      </c>
      <c r="B126" s="2064">
        <f t="shared" si="1"/>
        <v>0</v>
      </c>
      <c r="C126" s="2064"/>
      <c r="D126" s="2064"/>
      <c r="E126" s="2064"/>
    </row>
    <row r="127" spans="1:5" s="455" customFormat="1" ht="13.8">
      <c r="A127" s="465" t="s">
        <v>884</v>
      </c>
      <c r="B127" s="2064">
        <f t="shared" si="1"/>
        <v>0</v>
      </c>
      <c r="C127" s="2064"/>
      <c r="D127" s="2064"/>
      <c r="E127" s="2064"/>
    </row>
    <row r="128" spans="1:5" s="455" customFormat="1" ht="13.8">
      <c r="A128" s="462"/>
      <c r="B128" s="464"/>
      <c r="C128" s="464"/>
      <c r="D128" s="464"/>
      <c r="E128" s="464"/>
    </row>
    <row r="129" spans="1:5" s="455" customFormat="1" ht="13.8">
      <c r="A129" s="462"/>
      <c r="B129" s="464"/>
      <c r="C129" s="464"/>
      <c r="D129" s="464"/>
      <c r="E129" s="464"/>
    </row>
    <row r="130" spans="1:5" s="455" customFormat="1" ht="13.8">
      <c r="A130" s="462"/>
      <c r="B130" s="464"/>
      <c r="C130" s="464"/>
      <c r="D130" s="464"/>
      <c r="E130" s="464"/>
    </row>
    <row r="131" spans="1:5" s="455" customFormat="1" ht="13.8">
      <c r="A131" s="462"/>
      <c r="B131" s="464"/>
      <c r="C131" s="464"/>
      <c r="D131" s="464"/>
      <c r="E131" s="464"/>
    </row>
    <row r="132" spans="1:5" s="455" customFormat="1" ht="13.8">
      <c r="A132" s="462"/>
      <c r="B132" s="464"/>
      <c r="C132" s="464"/>
      <c r="D132" s="464"/>
      <c r="E132" s="464"/>
    </row>
    <row r="133" spans="1:5" s="455" customFormat="1" ht="13.8">
      <c r="A133" s="462"/>
      <c r="B133" s="464"/>
      <c r="C133" s="464"/>
      <c r="D133" s="464"/>
      <c r="E133" s="464"/>
    </row>
    <row r="134" spans="1:5" s="455" customFormat="1" ht="13.8">
      <c r="A134" s="462"/>
      <c r="B134" s="464"/>
      <c r="C134" s="464"/>
      <c r="D134" s="464"/>
      <c r="E134" s="464"/>
    </row>
    <row r="135" spans="1:5" s="455" customFormat="1" ht="13.8">
      <c r="A135" s="462"/>
      <c r="B135" s="464"/>
      <c r="C135" s="464"/>
      <c r="D135" s="464"/>
      <c r="E135" s="464"/>
    </row>
    <row r="136" spans="1:5" s="455" customFormat="1" ht="13.8">
      <c r="A136" s="462"/>
      <c r="B136" s="464"/>
      <c r="C136" s="464"/>
      <c r="D136" s="464"/>
      <c r="E136" s="464"/>
    </row>
    <row r="137" spans="1:5" s="455" customFormat="1" ht="13.8">
      <c r="A137" s="462"/>
      <c r="B137" s="464"/>
      <c r="C137" s="464"/>
      <c r="D137" s="464"/>
      <c r="E137" s="464"/>
    </row>
    <row r="138" spans="1:5" s="455" customFormat="1" ht="13.8">
      <c r="A138" s="462"/>
      <c r="B138" s="464"/>
      <c r="C138" s="464"/>
      <c r="D138" s="464"/>
      <c r="E138" s="464"/>
    </row>
    <row r="139" spans="1:5" s="455" customFormat="1" ht="13.8">
      <c r="A139" s="462"/>
      <c r="B139" s="464"/>
      <c r="C139" s="464"/>
      <c r="D139" s="464"/>
      <c r="E139" s="464"/>
    </row>
    <row r="140" spans="1:5" s="455" customFormat="1" ht="13.8">
      <c r="A140" s="462"/>
      <c r="B140" s="464"/>
      <c r="C140" s="464"/>
      <c r="D140" s="464"/>
      <c r="E140" s="464"/>
    </row>
    <row r="141" spans="1:5" s="455" customFormat="1" ht="13.8">
      <c r="A141" s="462"/>
      <c r="B141" s="464"/>
      <c r="C141" s="464"/>
      <c r="D141" s="464"/>
      <c r="E141" s="464"/>
    </row>
    <row r="142" spans="1:5">
      <c r="A142" s="397"/>
    </row>
    <row r="144" spans="1:5">
      <c r="A144" s="2055" t="s">
        <v>663</v>
      </c>
      <c r="B144" s="2056"/>
    </row>
    <row r="145" spans="1:5" ht="34.5" customHeight="1">
      <c r="A145" s="2066" t="s">
        <v>664</v>
      </c>
      <c r="B145" s="2066"/>
      <c r="C145" s="2066"/>
      <c r="D145" s="2066"/>
      <c r="E145" s="2066"/>
    </row>
    <row r="146" spans="1:5" ht="13.8">
      <c r="A146" s="395"/>
    </row>
    <row r="147" spans="1:5" ht="27" customHeight="1">
      <c r="A147" s="2062" t="s">
        <v>967</v>
      </c>
      <c r="B147" s="2063"/>
    </row>
    <row r="148" spans="1:5" ht="13.8">
      <c r="A148" s="395"/>
    </row>
    <row r="149" spans="1:5" ht="13.8">
      <c r="A149" s="395"/>
    </row>
    <row r="150" spans="1:5" ht="13.5" customHeight="1">
      <c r="A150" s="2058" t="s">
        <v>1864</v>
      </c>
      <c r="B150" s="2056"/>
    </row>
    <row r="151" spans="1:5" ht="13.8">
      <c r="A151" s="395"/>
    </row>
    <row r="152" spans="1:5" ht="13.8">
      <c r="A152" s="395"/>
    </row>
    <row r="153" spans="1:5" ht="27" customHeight="1">
      <c r="A153" s="2065" t="str">
        <f>"福岡県"&amp;入力シート!C5&amp;"長"</f>
        <v>福岡県○○県土整備事務所長</v>
      </c>
      <c r="B153" s="2065"/>
      <c r="C153" s="2065"/>
      <c r="D153" s="2065"/>
      <c r="E153" s="2065"/>
    </row>
    <row r="154" spans="1:5" ht="13.5" customHeight="1">
      <c r="A154" s="2058" t="s">
        <v>661</v>
      </c>
      <c r="B154" s="2056"/>
    </row>
    <row r="155" spans="1:5" ht="13.8">
      <c r="A155" s="395"/>
    </row>
    <row r="156" spans="1:5" ht="13.8">
      <c r="A156" s="395"/>
    </row>
    <row r="157" spans="1:5">
      <c r="A157" s="460" t="s">
        <v>643</v>
      </c>
      <c r="B157" s="2044" t="str">
        <f>B9</f>
        <v>令和7年度　　第　12345-001　号　　</v>
      </c>
      <c r="C157" s="2044"/>
      <c r="D157" s="2044"/>
      <c r="E157" s="2044"/>
    </row>
    <row r="158" spans="1:5">
      <c r="A158" s="460" t="s">
        <v>280</v>
      </c>
      <c r="B158" s="2044" t="str">
        <f>B10</f>
        <v>県道博多天神線排水性舗装工事（第２工区）</v>
      </c>
      <c r="C158" s="2044"/>
      <c r="D158" s="2044"/>
      <c r="E158" s="2044"/>
    </row>
    <row r="159" spans="1:5">
      <c r="A159" s="2048" t="s">
        <v>644</v>
      </c>
      <c r="B159" s="2049" t="str">
        <f>B11</f>
        <v>主要地方道博多天神線 　　福岡市博多区東公園地内</v>
      </c>
      <c r="C159" s="2049"/>
      <c r="D159" s="2049"/>
      <c r="E159" s="2049"/>
    </row>
    <row r="160" spans="1:5">
      <c r="A160" s="2048"/>
      <c r="B160" s="2049"/>
      <c r="C160" s="2049"/>
      <c r="D160" s="2049"/>
      <c r="E160" s="2049"/>
    </row>
    <row r="161" spans="1:5" ht="13.8">
      <c r="A161" s="460" t="s">
        <v>645</v>
      </c>
      <c r="B161" s="2050">
        <f>B13</f>
        <v>4000000</v>
      </c>
      <c r="C161" s="2050"/>
      <c r="D161" s="2050"/>
      <c r="E161" s="2050"/>
    </row>
    <row r="162" spans="1:5" ht="26.4">
      <c r="A162" s="460" t="s">
        <v>646</v>
      </c>
      <c r="B162" s="2050" t="str">
        <f t="shared" ref="B162:B163" si="2">B14</f>
        <v>福岡三郎</v>
      </c>
      <c r="C162" s="2050"/>
      <c r="D162" s="2050"/>
      <c r="E162" s="2050"/>
    </row>
    <row r="163" spans="1:5" ht="26.4">
      <c r="A163" s="460" t="s">
        <v>647</v>
      </c>
      <c r="B163" s="2050" t="str">
        <f t="shared" si="2"/>
        <v>福岡次郎</v>
      </c>
      <c r="C163" s="2050"/>
      <c r="D163" s="2050"/>
      <c r="E163" s="2050"/>
    </row>
    <row r="164" spans="1:5" ht="13.8">
      <c r="A164" s="395"/>
    </row>
    <row r="165" spans="1:5" ht="13.8">
      <c r="A165" s="395"/>
    </row>
    <row r="166" spans="1:5" ht="40.5" customHeight="1">
      <c r="A166" s="2047" t="s">
        <v>665</v>
      </c>
      <c r="B166" s="2047"/>
      <c r="C166" s="2047"/>
      <c r="D166" s="2047"/>
      <c r="E166" s="2047"/>
    </row>
    <row r="167" spans="1:5" ht="27" customHeight="1">
      <c r="A167" s="2046" t="s">
        <v>666</v>
      </c>
      <c r="B167" s="2046"/>
      <c r="C167" s="2046"/>
      <c r="D167" s="2046"/>
      <c r="E167" s="2046"/>
    </row>
    <row r="168" spans="1:5" ht="13.8">
      <c r="A168" s="395"/>
    </row>
    <row r="169" spans="1:5" ht="13.8">
      <c r="A169" s="395"/>
    </row>
    <row r="170" spans="1:5" ht="13.5" customHeight="1">
      <c r="A170" s="2045" t="s">
        <v>10</v>
      </c>
      <c r="B170" s="2045"/>
      <c r="C170" s="2045"/>
      <c r="D170" s="2045"/>
      <c r="E170" s="2045"/>
    </row>
    <row r="171" spans="1:5" ht="13.8">
      <c r="A171" s="396"/>
    </row>
    <row r="172" spans="1:5" ht="13.8">
      <c r="A172" s="396"/>
    </row>
    <row r="173" spans="1:5" ht="13.8">
      <c r="A173" s="400"/>
    </row>
    <row r="174" spans="1:5" ht="13.8">
      <c r="A174" s="396"/>
    </row>
    <row r="175" spans="1:5" ht="13.8">
      <c r="A175" s="395"/>
    </row>
    <row r="176" spans="1:5">
      <c r="A176" s="397"/>
    </row>
    <row r="177" spans="1:1">
      <c r="A177" s="397"/>
    </row>
  </sheetData>
  <mergeCells count="80">
    <mergeCell ref="A34:E34"/>
    <mergeCell ref="A8:B8"/>
    <mergeCell ref="B26:E26"/>
    <mergeCell ref="B27:E27"/>
    <mergeCell ref="A103:B103"/>
    <mergeCell ref="A33:E33"/>
    <mergeCell ref="A30:E32"/>
    <mergeCell ref="A42:E42"/>
    <mergeCell ref="B24:E24"/>
    <mergeCell ref="B25:E25"/>
    <mergeCell ref="A44:B44"/>
    <mergeCell ref="A36:B36"/>
    <mergeCell ref="A40:E40"/>
    <mergeCell ref="A38:E38"/>
    <mergeCell ref="B20:E20"/>
    <mergeCell ref="B21:E21"/>
    <mergeCell ref="A117:E117"/>
    <mergeCell ref="A113:E113"/>
    <mergeCell ref="A114:E114"/>
    <mergeCell ref="B46:D54"/>
    <mergeCell ref="A93:E93"/>
    <mergeCell ref="B104:E104"/>
    <mergeCell ref="B105:E105"/>
    <mergeCell ref="B106:E107"/>
    <mergeCell ref="B108:E108"/>
    <mergeCell ref="B109:E109"/>
    <mergeCell ref="B110:E110"/>
    <mergeCell ref="A92:B92"/>
    <mergeCell ref="A95:B95"/>
    <mergeCell ref="A98:B98"/>
    <mergeCell ref="A101:E101"/>
    <mergeCell ref="A102:B102"/>
    <mergeCell ref="A147:B147"/>
    <mergeCell ref="A150:B150"/>
    <mergeCell ref="A154:B154"/>
    <mergeCell ref="A144:B144"/>
    <mergeCell ref="A119:B119"/>
    <mergeCell ref="B121:E121"/>
    <mergeCell ref="B122:E122"/>
    <mergeCell ref="B123:E123"/>
    <mergeCell ref="B120:E120"/>
    <mergeCell ref="B124:E124"/>
    <mergeCell ref="B125:E125"/>
    <mergeCell ref="A153:E153"/>
    <mergeCell ref="B126:E126"/>
    <mergeCell ref="B127:E127"/>
    <mergeCell ref="A145:E145"/>
    <mergeCell ref="A106:A107"/>
    <mergeCell ref="A6:B6"/>
    <mergeCell ref="A1:B1"/>
    <mergeCell ref="A2:F2"/>
    <mergeCell ref="A4:B4"/>
    <mergeCell ref="A5:B5"/>
    <mergeCell ref="C5:E5"/>
    <mergeCell ref="C6:D6"/>
    <mergeCell ref="D3:E3"/>
    <mergeCell ref="A7:B7"/>
    <mergeCell ref="A11:A12"/>
    <mergeCell ref="A17:E17"/>
    <mergeCell ref="A19:B19"/>
    <mergeCell ref="A29:B29"/>
    <mergeCell ref="C7:D7"/>
    <mergeCell ref="B9:E9"/>
    <mergeCell ref="B22:E22"/>
    <mergeCell ref="B23:E23"/>
    <mergeCell ref="B10:E10"/>
    <mergeCell ref="B11:E12"/>
    <mergeCell ref="B13:E13"/>
    <mergeCell ref="B14:E14"/>
    <mergeCell ref="B15:E15"/>
    <mergeCell ref="B157:E157"/>
    <mergeCell ref="A170:E170"/>
    <mergeCell ref="A167:E167"/>
    <mergeCell ref="A166:E166"/>
    <mergeCell ref="A159:A160"/>
    <mergeCell ref="B159:E160"/>
    <mergeCell ref="B161:E161"/>
    <mergeCell ref="B162:E162"/>
    <mergeCell ref="B163:E163"/>
    <mergeCell ref="B158:E158"/>
  </mergeCells>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rowBreaks count="3" manualBreakCount="3">
    <brk id="33" max="4" man="1"/>
    <brk id="91" max="4" man="1"/>
    <brk id="143" max="4" man="1"/>
  </rowBreaks>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448"/>
  <sheetViews>
    <sheetView view="pageBreakPreview" topLeftCell="B1" zoomScale="85" zoomScaleNormal="85" zoomScaleSheetLayoutView="85" workbookViewId="0">
      <selection activeCell="C3" sqref="C3:F3"/>
    </sheetView>
  </sheetViews>
  <sheetFormatPr defaultRowHeight="13.2"/>
  <cols>
    <col min="1" max="1" width="7.109375" style="1593" hidden="1" customWidth="1"/>
    <col min="2" max="2" width="6.88671875" style="1593" customWidth="1"/>
    <col min="3" max="3" width="12.44140625" style="1593" customWidth="1"/>
    <col min="4" max="10" width="4.109375" style="1593" customWidth="1"/>
    <col min="11" max="11" width="11" style="1593" customWidth="1"/>
    <col min="12" max="12" width="12.77734375" style="1593" customWidth="1"/>
    <col min="13" max="14" width="11" style="1593" customWidth="1"/>
    <col min="15" max="15" width="8.44140625" style="1593" customWidth="1"/>
    <col min="16" max="18" width="6.88671875" style="1593" hidden="1" customWidth="1"/>
    <col min="19" max="19" width="6.88671875" style="1593" customWidth="1"/>
    <col min="20" max="20" width="12.44140625" style="1593" customWidth="1"/>
    <col min="21" max="27" width="4.109375" style="1593" customWidth="1"/>
    <col min="28" max="28" width="11" style="1593" customWidth="1"/>
    <col min="29" max="29" width="12.77734375" style="1593" customWidth="1"/>
    <col min="30" max="31" width="11" style="1593" customWidth="1"/>
    <col min="32" max="32" width="8.44140625" style="1593" customWidth="1"/>
    <col min="33" max="33" width="6.88671875" style="1593" hidden="1" customWidth="1"/>
    <col min="34" max="35" width="6.88671875" style="1666" hidden="1" customWidth="1"/>
    <col min="36" max="36" width="6.88671875" style="1593" customWidth="1"/>
    <col min="37" max="16384" width="8.88671875" style="1593"/>
  </cols>
  <sheetData>
    <row r="1" spans="1:35" ht="18.600000000000001">
      <c r="A1" s="1590"/>
      <c r="B1" s="1590"/>
      <c r="C1" s="1591" t="s">
        <v>2315</v>
      </c>
      <c r="D1" s="1590"/>
      <c r="E1" s="1590"/>
      <c r="F1" s="1590"/>
      <c r="G1" s="1590"/>
      <c r="H1" s="1590"/>
      <c r="I1" s="1590"/>
      <c r="J1" s="1590"/>
      <c r="K1" s="1590"/>
      <c r="L1" s="1590"/>
      <c r="M1" s="1590"/>
      <c r="N1" s="1590"/>
      <c r="O1" s="1590"/>
      <c r="P1" s="1590"/>
      <c r="Q1" s="1590"/>
      <c r="R1" s="1590"/>
      <c r="S1" s="1590"/>
      <c r="T1" s="1590"/>
      <c r="U1" s="1590"/>
      <c r="V1" s="1590"/>
      <c r="W1" s="1590"/>
      <c r="X1" s="1590"/>
      <c r="Y1" s="1590"/>
      <c r="Z1" s="1590"/>
      <c r="AA1" s="1590"/>
      <c r="AB1" s="1590"/>
      <c r="AC1" s="1590"/>
      <c r="AD1" s="1590"/>
      <c r="AE1" s="1590"/>
      <c r="AF1" s="1590"/>
      <c r="AG1" s="1590"/>
      <c r="AH1" s="1592"/>
      <c r="AI1" s="1592"/>
    </row>
    <row r="2" spans="1:35" ht="13.8" thickBot="1">
      <c r="A2" s="1590"/>
      <c r="B2" s="1590"/>
      <c r="C2" s="1590"/>
      <c r="D2" s="1590"/>
      <c r="E2" s="1590"/>
      <c r="F2" s="1590"/>
      <c r="G2" s="1590"/>
      <c r="H2" s="1590"/>
      <c r="I2" s="1590"/>
      <c r="J2" s="1590"/>
      <c r="K2" s="1590"/>
      <c r="L2" s="1590"/>
      <c r="M2" s="1590"/>
      <c r="N2" s="1590"/>
      <c r="O2" s="1590"/>
      <c r="P2" s="1590"/>
      <c r="Q2" s="1590"/>
      <c r="R2" s="1590"/>
      <c r="S2" s="1590"/>
      <c r="T2" s="1590"/>
      <c r="U2" s="1590"/>
      <c r="V2" s="1590"/>
      <c r="W2" s="1590"/>
      <c r="X2" s="1590"/>
      <c r="Y2" s="1590"/>
      <c r="Z2" s="1590"/>
      <c r="AA2" s="1590"/>
      <c r="AB2" s="1590"/>
      <c r="AC2" s="1590"/>
      <c r="AD2" s="1590"/>
      <c r="AE2" s="1683" t="s">
        <v>2302</v>
      </c>
      <c r="AF2" s="1590"/>
      <c r="AG2" s="1590"/>
      <c r="AH2" s="1592"/>
      <c r="AI2" s="1592"/>
    </row>
    <row r="3" spans="1:35" ht="13.8" thickBot="1">
      <c r="A3" s="1590"/>
      <c r="B3" s="1590"/>
      <c r="C3" s="3699" t="s">
        <v>2303</v>
      </c>
      <c r="D3" s="3699"/>
      <c r="E3" s="3699"/>
      <c r="F3" s="3699"/>
      <c r="G3" s="1592" t="s">
        <v>825</v>
      </c>
      <c r="H3" s="3707" t="str">
        <f>入力シート!C10</f>
        <v>県道博多天神線排水性舗装工事（第２工区）</v>
      </c>
      <c r="I3" s="3707"/>
      <c r="J3" s="3707"/>
      <c r="K3" s="3707"/>
      <c r="L3" s="3707"/>
      <c r="M3" s="3707"/>
      <c r="N3" s="3707"/>
      <c r="O3" s="1596"/>
      <c r="P3" s="1596"/>
      <c r="Q3" s="1596"/>
      <c r="R3" s="1596"/>
      <c r="S3" s="1596"/>
      <c r="T3" s="1596"/>
      <c r="U3" s="1590"/>
      <c r="V3" s="1590"/>
      <c r="W3" s="1590"/>
      <c r="X3" s="1590"/>
      <c r="Y3" s="1590"/>
      <c r="Z3" s="1590"/>
      <c r="AA3" s="1590"/>
      <c r="AB3" s="3708" t="s">
        <v>2304</v>
      </c>
      <c r="AC3" s="3708"/>
      <c r="AD3" s="3708"/>
      <c r="AE3" s="1597" t="str">
        <f>IF(COUNTIF(P135:AJ135,"NG")&gt;=1,"未達成","達成")</f>
        <v>未達成</v>
      </c>
      <c r="AF3" s="1590"/>
      <c r="AG3" s="1590"/>
      <c r="AH3" s="1592"/>
      <c r="AI3" s="1592"/>
    </row>
    <row r="4" spans="1:35" ht="13.8">
      <c r="A4" s="1590"/>
      <c r="B4" s="1590"/>
      <c r="C4" s="3699" t="s">
        <v>2316</v>
      </c>
      <c r="D4" s="3699"/>
      <c r="E4" s="3699"/>
      <c r="F4" s="3699"/>
      <c r="G4" s="1592" t="s">
        <v>825</v>
      </c>
      <c r="H4" s="1600">
        <v>45968</v>
      </c>
      <c r="I4" s="1601"/>
      <c r="J4" s="1601"/>
      <c r="K4" s="1601"/>
      <c r="L4" s="1602" t="str">
        <f>TEXT(WEEKDAY(H4),"aaa")</f>
        <v>金</v>
      </c>
      <c r="M4" s="1602"/>
      <c r="N4" s="1602"/>
      <c r="O4" s="1602"/>
      <c r="P4" s="1602"/>
      <c r="Q4" s="1602"/>
      <c r="R4" s="1602"/>
      <c r="S4" s="1590"/>
      <c r="T4" s="1590"/>
      <c r="U4" s="1590"/>
      <c r="V4" s="1590"/>
      <c r="W4" s="1590"/>
      <c r="X4" s="1590"/>
      <c r="Y4" s="1590"/>
      <c r="Z4" s="1590"/>
      <c r="AA4" s="1590"/>
      <c r="AB4" s="1590"/>
      <c r="AC4" s="1590"/>
      <c r="AD4" s="1590"/>
      <c r="AE4" s="1590"/>
      <c r="AF4" s="1590"/>
      <c r="AG4" s="1590"/>
      <c r="AH4" s="1592"/>
      <c r="AI4" s="1592"/>
    </row>
    <row r="5" spans="1:35" ht="13.8">
      <c r="A5" s="1590"/>
      <c r="B5" s="1590"/>
      <c r="C5" s="3699" t="s">
        <v>2306</v>
      </c>
      <c r="D5" s="3699"/>
      <c r="E5" s="3699"/>
      <c r="F5" s="3699"/>
      <c r="G5" s="1592" t="s">
        <v>825</v>
      </c>
      <c r="H5" s="1680">
        <v>46045</v>
      </c>
      <c r="I5" s="1681"/>
      <c r="J5" s="1681"/>
      <c r="K5" s="1681"/>
      <c r="L5" s="1602" t="str">
        <f>TEXT(WEEKDAY(H5),"aaa")</f>
        <v>金</v>
      </c>
      <c r="M5" s="1602"/>
      <c r="N5" s="1602"/>
      <c r="O5" s="1602"/>
      <c r="P5" s="1602"/>
      <c r="Q5" s="1602"/>
      <c r="R5" s="1602"/>
      <c r="S5" s="1592"/>
      <c r="T5" s="1604" t="s">
        <v>819</v>
      </c>
      <c r="U5" s="1592" t="s">
        <v>825</v>
      </c>
      <c r="V5" s="1601">
        <f>H5-H4+1</f>
        <v>78</v>
      </c>
      <c r="W5" s="1601"/>
      <c r="X5" s="1601"/>
      <c r="Y5" s="1590"/>
      <c r="Z5" s="1590"/>
      <c r="AA5" s="1590"/>
      <c r="AB5" s="1590"/>
      <c r="AC5" s="1590"/>
      <c r="AD5" s="1590"/>
      <c r="AE5" s="1590"/>
      <c r="AF5" s="1590"/>
      <c r="AG5" s="1590"/>
      <c r="AH5" s="1592"/>
      <c r="AI5" s="1592"/>
    </row>
    <row r="6" spans="1:35" ht="13.8">
      <c r="A6" s="1590"/>
      <c r="B6" s="1590"/>
      <c r="C6" s="1605"/>
      <c r="D6" s="1605"/>
      <c r="E6" s="1605"/>
      <c r="F6" s="1605"/>
      <c r="G6" s="1592"/>
      <c r="H6" s="1606"/>
      <c r="I6" s="1607"/>
      <c r="J6" s="1607"/>
      <c r="K6" s="1607"/>
      <c r="L6" s="1602"/>
      <c r="M6" s="1602"/>
      <c r="N6" s="1602"/>
      <c r="O6" s="1602"/>
      <c r="P6" s="1602"/>
      <c r="Q6" s="1602"/>
      <c r="R6" s="1602"/>
      <c r="S6" s="1592"/>
      <c r="T6" s="1604"/>
      <c r="U6" s="1592"/>
      <c r="V6" s="1607"/>
      <c r="W6" s="1607"/>
      <c r="X6" s="1607"/>
      <c r="Y6" s="1590"/>
      <c r="Z6" s="1590"/>
      <c r="AA6" s="1590"/>
      <c r="AB6" s="1590"/>
      <c r="AC6" s="1590"/>
      <c r="AD6" s="1590"/>
      <c r="AE6" s="1590"/>
      <c r="AF6" s="1590"/>
      <c r="AG6" s="1590"/>
      <c r="AH6" s="1592"/>
      <c r="AI6" s="1592"/>
    </row>
    <row r="7" spans="1:35">
      <c r="A7" s="1590"/>
      <c r="B7" s="1590"/>
      <c r="C7" s="1590"/>
      <c r="D7" s="1590"/>
      <c r="E7" s="1590"/>
      <c r="F7" s="1590"/>
      <c r="G7" s="1590"/>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2"/>
      <c r="AI7" s="1592"/>
    </row>
    <row r="8" spans="1:35" ht="14.25" hidden="1" customHeight="1">
      <c r="A8" s="1590"/>
      <c r="B8" s="1590"/>
      <c r="C8" s="1590"/>
      <c r="D8" s="1608">
        <f>YEAR(H4)</f>
        <v>2025</v>
      </c>
      <c r="E8" s="1608">
        <f>MONTH(H4)</f>
        <v>11</v>
      </c>
      <c r="F8" s="1608">
        <f>DAY(H4)</f>
        <v>7</v>
      </c>
      <c r="G8" s="1608"/>
      <c r="H8" s="1608"/>
      <c r="I8" s="1608"/>
      <c r="J8" s="1608"/>
      <c r="K8" s="1590"/>
      <c r="L8" s="1590"/>
      <c r="M8" s="1590"/>
      <c r="N8" s="1590"/>
      <c r="O8" s="1590"/>
      <c r="P8" s="1590"/>
      <c r="Q8" s="1590"/>
      <c r="R8" s="1590"/>
      <c r="S8" s="1590"/>
      <c r="T8" s="1590"/>
      <c r="U8" s="1608">
        <f>YEAR(J114+1)</f>
        <v>2025</v>
      </c>
      <c r="V8" s="1608">
        <f>MONTH(J114+1)</f>
        <v>12</v>
      </c>
      <c r="W8" s="1608">
        <f>DAY(J114+1)</f>
        <v>15</v>
      </c>
      <c r="X8" s="1608"/>
      <c r="Y8" s="1608"/>
      <c r="Z8" s="1608"/>
      <c r="AA8" s="1608"/>
      <c r="AB8" s="1590"/>
      <c r="AC8" s="1590"/>
      <c r="AD8" s="1590"/>
      <c r="AE8" s="1590"/>
      <c r="AF8" s="1590"/>
      <c r="AG8" s="1590"/>
      <c r="AH8" s="1592"/>
      <c r="AI8" s="1592"/>
    </row>
    <row r="9" spans="1:35" ht="14.25" hidden="1" customHeight="1">
      <c r="A9" s="1590"/>
      <c r="B9" s="1590"/>
      <c r="C9" s="1590"/>
      <c r="D9" s="1610">
        <f t="shared" ref="D9:H9" si="0">E9-1</f>
        <v>45964</v>
      </c>
      <c r="E9" s="1610">
        <f t="shared" si="0"/>
        <v>45965</v>
      </c>
      <c r="F9" s="1610">
        <f t="shared" si="0"/>
        <v>45966</v>
      </c>
      <c r="G9" s="1610">
        <f t="shared" si="0"/>
        <v>45967</v>
      </c>
      <c r="H9" s="1610">
        <f t="shared" si="0"/>
        <v>45968</v>
      </c>
      <c r="I9" s="1610">
        <f>J9-1</f>
        <v>45969</v>
      </c>
      <c r="J9" s="1610">
        <f>DATE(D8,E8,J11)</f>
        <v>45970</v>
      </c>
      <c r="K9" s="1590"/>
      <c r="L9" s="1590"/>
      <c r="M9" s="1590"/>
      <c r="N9" s="1590"/>
      <c r="O9" s="1590"/>
      <c r="P9" s="1590"/>
      <c r="Q9" s="1590"/>
      <c r="R9" s="1590"/>
      <c r="S9" s="1590"/>
      <c r="T9" s="1590"/>
      <c r="U9" s="1610">
        <f>J114+1</f>
        <v>46006</v>
      </c>
      <c r="V9" s="1610">
        <f>U9+1</f>
        <v>46007</v>
      </c>
      <c r="W9" s="1610">
        <f>V9+1</f>
        <v>46008</v>
      </c>
      <c r="X9" s="1610">
        <f t="shared" ref="X9:Z9" si="1">W9+1</f>
        <v>46009</v>
      </c>
      <c r="Y9" s="1610">
        <f t="shared" si="1"/>
        <v>46010</v>
      </c>
      <c r="Z9" s="1610">
        <f t="shared" si="1"/>
        <v>46011</v>
      </c>
      <c r="AA9" s="1610">
        <f>Z9+1</f>
        <v>46012</v>
      </c>
      <c r="AB9" s="1590"/>
      <c r="AC9" s="1590"/>
      <c r="AD9" s="1590"/>
      <c r="AE9" s="1590"/>
      <c r="AF9" s="1590"/>
      <c r="AG9" s="1590"/>
      <c r="AH9" s="1592"/>
      <c r="AI9" s="1592"/>
    </row>
    <row r="10" spans="1:35" ht="14.25" customHeight="1">
      <c r="A10" s="1590"/>
      <c r="B10" s="1590"/>
      <c r="C10" s="1611" t="s">
        <v>1940</v>
      </c>
      <c r="D10" s="3700">
        <f>DATE($D8,$E8,1)</f>
        <v>45962</v>
      </c>
      <c r="E10" s="3701"/>
      <c r="F10" s="3701"/>
      <c r="G10" s="3701"/>
      <c r="H10" s="3701"/>
      <c r="I10" s="3701"/>
      <c r="J10" s="3701"/>
      <c r="K10" s="3697" t="s">
        <v>835</v>
      </c>
      <c r="L10" s="3702" t="s">
        <v>2307</v>
      </c>
      <c r="M10" s="3704" t="s">
        <v>2308</v>
      </c>
      <c r="N10" s="3704" t="s">
        <v>829</v>
      </c>
      <c r="O10" s="3695" t="s">
        <v>2309</v>
      </c>
      <c r="P10" s="1612"/>
      <c r="Q10" s="1612"/>
      <c r="R10" s="1612"/>
      <c r="S10" s="1590"/>
      <c r="T10" s="1611" t="s">
        <v>1940</v>
      </c>
      <c r="U10" s="3700">
        <f>DATE($U8,$V8,1)</f>
        <v>45992</v>
      </c>
      <c r="V10" s="3701"/>
      <c r="W10" s="3701"/>
      <c r="X10" s="3701"/>
      <c r="Y10" s="3701"/>
      <c r="Z10" s="3701"/>
      <c r="AA10" s="3706"/>
      <c r="AB10" s="3697" t="s">
        <v>835</v>
      </c>
      <c r="AC10" s="3702" t="s">
        <v>2307</v>
      </c>
      <c r="AD10" s="3704" t="s">
        <v>2308</v>
      </c>
      <c r="AE10" s="3704" t="s">
        <v>829</v>
      </c>
      <c r="AF10" s="3695" t="s">
        <v>2309</v>
      </c>
      <c r="AG10" s="1613"/>
      <c r="AH10" s="1613"/>
      <c r="AI10" s="1613"/>
    </row>
    <row r="11" spans="1:35" ht="14.25" customHeight="1">
      <c r="A11" s="1590"/>
      <c r="B11" s="1590"/>
      <c r="C11" s="1618" t="s">
        <v>2310</v>
      </c>
      <c r="D11" s="1619" t="str">
        <f>IF("月"=$L4,$F8,"")</f>
        <v/>
      </c>
      <c r="E11" s="1620" t="str">
        <f>IF(D11="",IF("火"=$L4,$F8,""),D11+1)</f>
        <v/>
      </c>
      <c r="F11" s="1620" t="str">
        <f>IF(E11="",IF("水"=$L4,$F8,""),E11+1)</f>
        <v/>
      </c>
      <c r="G11" s="1620" t="str">
        <f>IF(F11="",IF("木"=$L4,$F8,""),F11+1)</f>
        <v/>
      </c>
      <c r="H11" s="1620">
        <f>IF(G11="",IF("金"=$L4,$F8,""),G11+1)</f>
        <v>7</v>
      </c>
      <c r="I11" s="1620">
        <f>IF(H11="",IF("土"=$L4,$F8,""),H11+1)</f>
        <v>8</v>
      </c>
      <c r="J11" s="1621">
        <f>IF(I11="",IF("日"=$L4,$F8,""),I11+1)</f>
        <v>9</v>
      </c>
      <c r="K11" s="3698"/>
      <c r="L11" s="3703"/>
      <c r="M11" s="3705"/>
      <c r="N11" s="3705"/>
      <c r="O11" s="3696"/>
      <c r="P11" s="1622">
        <f>COUNT(D11:J11)</f>
        <v>3</v>
      </c>
      <c r="Q11" s="1612"/>
      <c r="R11" s="1612"/>
      <c r="S11" s="1590"/>
      <c r="T11" s="1618" t="s">
        <v>2310</v>
      </c>
      <c r="U11" s="1619">
        <f>IF(J114&lt;$H$5,J116+1,"")</f>
        <v>46006</v>
      </c>
      <c r="V11" s="1620">
        <f t="shared" ref="V11:AA11" si="2">IF(U9&lt;$H$5,U11+1,"")</f>
        <v>46007</v>
      </c>
      <c r="W11" s="1620">
        <f>IF(V9&lt;$H$5,V11+1,"")</f>
        <v>46008</v>
      </c>
      <c r="X11" s="1620">
        <f>IF(W9&lt;$H$5,W11+1,"")</f>
        <v>46009</v>
      </c>
      <c r="Y11" s="1620">
        <f t="shared" si="2"/>
        <v>46010</v>
      </c>
      <c r="Z11" s="1620">
        <f t="shared" si="2"/>
        <v>46011</v>
      </c>
      <c r="AA11" s="1620">
        <f t="shared" si="2"/>
        <v>46012</v>
      </c>
      <c r="AB11" s="3698"/>
      <c r="AC11" s="3703"/>
      <c r="AD11" s="3705"/>
      <c r="AE11" s="3705"/>
      <c r="AF11" s="3696"/>
      <c r="AG11" s="1623">
        <f>COUNT(U11:AA11)</f>
        <v>7</v>
      </c>
      <c r="AH11" s="1613"/>
      <c r="AI11" s="1613"/>
    </row>
    <row r="12" spans="1:35" ht="14.25" customHeight="1">
      <c r="A12" s="1590"/>
      <c r="B12" s="1590"/>
      <c r="C12" s="1625" t="s">
        <v>820</v>
      </c>
      <c r="D12" s="1626" t="str">
        <f>IF(D11="","","月")</f>
        <v/>
      </c>
      <c r="E12" s="1626" t="str">
        <f>IF(E11="","","火")</f>
        <v/>
      </c>
      <c r="F12" s="1626" t="str">
        <f>IF(F11="","","水")</f>
        <v/>
      </c>
      <c r="G12" s="1626" t="str">
        <f>IF(G11="","","木")</f>
        <v/>
      </c>
      <c r="H12" s="1626" t="str">
        <f>IF(H11="","","金")</f>
        <v>金</v>
      </c>
      <c r="I12" s="1626" t="str">
        <f>IF(I11="","","土")</f>
        <v>土</v>
      </c>
      <c r="J12" s="1627" t="str">
        <f>IF(J11="","","日")</f>
        <v>日</v>
      </c>
      <c r="K12" s="3698"/>
      <c r="L12" s="3703"/>
      <c r="M12" s="3705"/>
      <c r="N12" s="3705"/>
      <c r="O12" s="3696"/>
      <c r="P12" s="1612"/>
      <c r="Q12" s="1612"/>
      <c r="R12" s="1612"/>
      <c r="T12" s="1618" t="s">
        <v>820</v>
      </c>
      <c r="U12" s="1626" t="str">
        <f>IF(U11="","","月")</f>
        <v>月</v>
      </c>
      <c r="V12" s="1626" t="str">
        <f>IF(V11="","","火")</f>
        <v>火</v>
      </c>
      <c r="W12" s="1626" t="str">
        <f>IF(W11="","","水")</f>
        <v>水</v>
      </c>
      <c r="X12" s="1626" t="str">
        <f>IF(X11="","","木")</f>
        <v>木</v>
      </c>
      <c r="Y12" s="1626" t="str">
        <f>IF(Y11="","","金")</f>
        <v>金</v>
      </c>
      <c r="Z12" s="1626" t="str">
        <f>IF(Z11="","","土")</f>
        <v>土</v>
      </c>
      <c r="AA12" s="1626" t="str">
        <f>IF(AA11="","","日")</f>
        <v>日</v>
      </c>
      <c r="AB12" s="3698"/>
      <c r="AC12" s="3703"/>
      <c r="AD12" s="3705"/>
      <c r="AE12" s="3705"/>
      <c r="AF12" s="3696"/>
      <c r="AG12" s="1624"/>
      <c r="AH12" s="1613"/>
      <c r="AI12" s="1613"/>
    </row>
    <row r="13" spans="1:35" ht="14.25" customHeight="1">
      <c r="A13" s="1590"/>
      <c r="B13" s="1590"/>
      <c r="C13" s="3709" t="s">
        <v>831</v>
      </c>
      <c r="D13" s="3711"/>
      <c r="E13" s="3713"/>
      <c r="F13" s="3713"/>
      <c r="G13" s="3713"/>
      <c r="H13" s="3713"/>
      <c r="I13" s="3713"/>
      <c r="J13" s="3715"/>
      <c r="K13" s="3717"/>
      <c r="L13" s="3718"/>
      <c r="M13" s="3718"/>
      <c r="N13" s="3719"/>
      <c r="O13" s="3723">
        <f>ROUND(AVERAGE(N15:N26),3)</f>
        <v>0.29199999999999998</v>
      </c>
      <c r="P13" s="1613"/>
      <c r="Q13" s="1613"/>
      <c r="R13" s="1613"/>
      <c r="S13" s="1590"/>
      <c r="T13" s="3709" t="s">
        <v>831</v>
      </c>
      <c r="U13" s="3711"/>
      <c r="V13" s="3713"/>
      <c r="W13" s="3713"/>
      <c r="X13" s="3713"/>
      <c r="Y13" s="3713"/>
      <c r="Z13" s="3713"/>
      <c r="AA13" s="3715"/>
      <c r="AB13" s="3717"/>
      <c r="AC13" s="3718"/>
      <c r="AD13" s="3718"/>
      <c r="AE13" s="3719"/>
      <c r="AF13" s="3723">
        <f>ROUND(AVERAGE(AE15:AE26),3)</f>
        <v>0.28599999999999998</v>
      </c>
      <c r="AG13" s="1624"/>
      <c r="AH13" s="1613"/>
      <c r="AI13" s="1613"/>
    </row>
    <row r="14" spans="1:35" ht="14.25" customHeight="1">
      <c r="A14" s="1590"/>
      <c r="B14" s="1590"/>
      <c r="C14" s="3710"/>
      <c r="D14" s="3712"/>
      <c r="E14" s="3714"/>
      <c r="F14" s="3714"/>
      <c r="G14" s="3714"/>
      <c r="H14" s="3714"/>
      <c r="I14" s="3714"/>
      <c r="J14" s="3716"/>
      <c r="K14" s="3720"/>
      <c r="L14" s="3721"/>
      <c r="M14" s="3721"/>
      <c r="N14" s="3722"/>
      <c r="O14" s="3724"/>
      <c r="P14" s="1613"/>
      <c r="Q14" s="1613"/>
      <c r="R14" s="1613"/>
      <c r="S14" s="1590"/>
      <c r="T14" s="3710"/>
      <c r="U14" s="3712"/>
      <c r="V14" s="3714"/>
      <c r="W14" s="3714"/>
      <c r="X14" s="3714"/>
      <c r="Y14" s="3714"/>
      <c r="Z14" s="3714"/>
      <c r="AA14" s="3716"/>
      <c r="AB14" s="3720"/>
      <c r="AC14" s="3721"/>
      <c r="AD14" s="3721"/>
      <c r="AE14" s="3722"/>
      <c r="AF14" s="3724"/>
      <c r="AG14" s="1624"/>
      <c r="AH14" s="1613"/>
      <c r="AI14" s="1613"/>
    </row>
    <row r="15" spans="1:35" ht="14.25" customHeight="1">
      <c r="A15" s="1590"/>
      <c r="B15" s="1628"/>
      <c r="C15" s="1629" t="s">
        <v>2311</v>
      </c>
      <c r="D15" s="1630"/>
      <c r="E15" s="1631"/>
      <c r="F15" s="1631"/>
      <c r="G15" s="1631"/>
      <c r="H15" s="1631" t="s">
        <v>837</v>
      </c>
      <c r="I15" s="1631"/>
      <c r="J15" s="1632" t="s">
        <v>838</v>
      </c>
      <c r="K15" s="1633">
        <f>IF(C15="","",COUNT($D$11:$J$11)-L15)</f>
        <v>3</v>
      </c>
      <c r="L15" s="1634">
        <f>IF(C15="","",Q15+R15)</f>
        <v>0</v>
      </c>
      <c r="M15" s="1635">
        <f>IF(C15="","",COUNTIF(D15:J15,"休"))</f>
        <v>1</v>
      </c>
      <c r="N15" s="1636">
        <f>IF(K15&lt;2,"対象外",IF(C15="","",IFERROR(ROUND(M15/K15,3),"")))</f>
        <v>0.33300000000000002</v>
      </c>
      <c r="O15" s="3724"/>
      <c r="P15" s="1613"/>
      <c r="Q15" s="1613">
        <f>IF(C15="","",COUNTIF(D15:J15,"ー"))</f>
        <v>0</v>
      </c>
      <c r="R15" s="1613">
        <f>IF(C15="","",COUNTIF(D15:J15,"外"))</f>
        <v>0</v>
      </c>
      <c r="S15" s="1590"/>
      <c r="T15" s="1629" t="s">
        <v>2311</v>
      </c>
      <c r="U15" s="1630" t="s">
        <v>838</v>
      </c>
      <c r="V15" s="1631" t="s">
        <v>838</v>
      </c>
      <c r="W15" s="1631"/>
      <c r="X15" s="1631"/>
      <c r="Y15" s="1631"/>
      <c r="Z15" s="1631"/>
      <c r="AA15" s="1632"/>
      <c r="AB15" s="1633">
        <f>IF(T15="","",COUNT($U$11:$AA$11)-AC15)</f>
        <v>7</v>
      </c>
      <c r="AC15" s="1634">
        <f>IF(T15="","",AH15+AI15)</f>
        <v>0</v>
      </c>
      <c r="AD15" s="1635">
        <f>IF(T15="","",COUNTIF(U15:AA15,"休"))</f>
        <v>2</v>
      </c>
      <c r="AE15" s="1636">
        <f>IF(AB15&lt;1,"対象外",IF(T15="","",IFERROR(ROUND(AD15/AB15,3),"")))</f>
        <v>0.28599999999999998</v>
      </c>
      <c r="AF15" s="3724"/>
      <c r="AG15" s="1637"/>
      <c r="AH15" s="1638">
        <f>IF(T15="","",COUNTIF(U15:AA15,"ー"))</f>
        <v>0</v>
      </c>
      <c r="AI15" s="1638">
        <f>IF(T15="","",COUNTIF(U15:AA15,"外"))</f>
        <v>0</v>
      </c>
    </row>
    <row r="16" spans="1:35" ht="14.25" customHeight="1">
      <c r="A16" s="1590"/>
      <c r="B16" s="1628"/>
      <c r="C16" s="1629" t="s">
        <v>2312</v>
      </c>
      <c r="D16" s="1630"/>
      <c r="E16" s="1631"/>
      <c r="F16" s="1631"/>
      <c r="G16" s="1631"/>
      <c r="H16" s="1631" t="s">
        <v>837</v>
      </c>
      <c r="I16" s="1631"/>
      <c r="J16" s="1632" t="s">
        <v>838</v>
      </c>
      <c r="K16" s="1633">
        <f>IF(C16="","",COUNT($D$11:$J$11)-L16)</f>
        <v>3</v>
      </c>
      <c r="L16" s="1634">
        <f t="shared" ref="L16:L18" si="3">IF(C16="","",Q16+R16)</f>
        <v>0</v>
      </c>
      <c r="M16" s="1635">
        <f t="shared" ref="M16:M18" si="4">IF(C16="","",COUNTIF(D16:J16,"休"))</f>
        <v>1</v>
      </c>
      <c r="N16" s="1636">
        <f>IF(K16&lt;1,"対象外",IF(C16="","",IFERROR(ROUND(M16/K16,3),"")))</f>
        <v>0.33300000000000002</v>
      </c>
      <c r="O16" s="3724"/>
      <c r="P16" s="1613"/>
      <c r="Q16" s="1613">
        <f t="shared" ref="Q16:Q79" si="5">IF(C16="","",COUNTIF(D16:J16,"ー"))</f>
        <v>0</v>
      </c>
      <c r="R16" s="1613">
        <f t="shared" ref="R16:R79" si="6">IF(C16="","",COUNTIF(D16:J16,"外"))</f>
        <v>0</v>
      </c>
      <c r="S16" s="1590"/>
      <c r="T16" s="1629" t="s">
        <v>2312</v>
      </c>
      <c r="U16" s="1630" t="s">
        <v>838</v>
      </c>
      <c r="V16" s="1631" t="s">
        <v>838</v>
      </c>
      <c r="W16" s="1631"/>
      <c r="X16" s="1631"/>
      <c r="Y16" s="1631"/>
      <c r="Z16" s="1631"/>
      <c r="AA16" s="1632"/>
      <c r="AB16" s="1633">
        <f>IF(T16="","",COUNT($U$11:$AA$11)-AC16)</f>
        <v>7</v>
      </c>
      <c r="AC16" s="1634">
        <f>IF(T16="","",AH16+AI16)</f>
        <v>0</v>
      </c>
      <c r="AD16" s="1635">
        <f t="shared" ref="AD16:AD18" si="7">IF(T16="","",COUNTIF(U16:AA16,"休"))</f>
        <v>2</v>
      </c>
      <c r="AE16" s="1636">
        <f>IF(AB16&lt;1,"対象外",IF(T16="","",IFERROR(ROUND(AD16/AB16,3),"")))</f>
        <v>0.28599999999999998</v>
      </c>
      <c r="AF16" s="3724"/>
      <c r="AG16" s="1624"/>
      <c r="AH16" s="1638">
        <f t="shared" ref="AH16:AH79" si="8">IF(T16="","",COUNTIF(U16:AA16,"ー"))</f>
        <v>0</v>
      </c>
      <c r="AI16" s="1638">
        <f t="shared" ref="AI16:AI79" si="9">IF(T16="","",COUNTIF(U16:AA16,"外"))</f>
        <v>0</v>
      </c>
    </row>
    <row r="17" spans="1:36" ht="14.25" customHeight="1">
      <c r="A17" s="1590"/>
      <c r="B17" s="1628"/>
      <c r="C17" s="1629" t="s">
        <v>2313</v>
      </c>
      <c r="D17" s="1630"/>
      <c r="E17" s="1631"/>
      <c r="F17" s="1631"/>
      <c r="G17" s="1631"/>
      <c r="H17" s="1631" t="s">
        <v>2317</v>
      </c>
      <c r="I17" s="1631" t="s">
        <v>2317</v>
      </c>
      <c r="J17" s="1632" t="s">
        <v>837</v>
      </c>
      <c r="K17" s="1633">
        <f>IF(C17="","",COUNT($D$11:$J$11)-L17)</f>
        <v>1</v>
      </c>
      <c r="L17" s="1634">
        <f t="shared" si="3"/>
        <v>2</v>
      </c>
      <c r="M17" s="1635">
        <f t="shared" si="4"/>
        <v>0</v>
      </c>
      <c r="N17" s="1636">
        <f>IF(K17&lt;1,"対象外",IF(C17="","",IFERROR(ROUND(M17/K17,3),"")))</f>
        <v>0</v>
      </c>
      <c r="O17" s="3724"/>
      <c r="P17" s="1613"/>
      <c r="Q17" s="1613">
        <f t="shared" si="5"/>
        <v>2</v>
      </c>
      <c r="R17" s="1613">
        <f t="shared" si="6"/>
        <v>0</v>
      </c>
      <c r="S17" s="1590"/>
      <c r="T17" s="1629" t="s">
        <v>2313</v>
      </c>
      <c r="U17" s="1630"/>
      <c r="V17" s="1631"/>
      <c r="W17" s="1631" t="s">
        <v>838</v>
      </c>
      <c r="X17" s="1631" t="s">
        <v>838</v>
      </c>
      <c r="Y17" s="1631"/>
      <c r="Z17" s="1631"/>
      <c r="AA17" s="1632"/>
      <c r="AB17" s="1633">
        <f>IF(T17="","",COUNT($U$11:$AA$11)-AC17)</f>
        <v>7</v>
      </c>
      <c r="AC17" s="1634">
        <f>IF(T17="","",AH17+AI17)</f>
        <v>0</v>
      </c>
      <c r="AD17" s="1635">
        <f t="shared" si="7"/>
        <v>2</v>
      </c>
      <c r="AE17" s="1636">
        <f>IF(AB17&lt;1,"対象外",IF(T17="","",IFERROR(ROUND(AD17/AB17,3),"")))</f>
        <v>0.28599999999999998</v>
      </c>
      <c r="AF17" s="3724"/>
      <c r="AG17" s="1637"/>
      <c r="AH17" s="1638">
        <f t="shared" si="8"/>
        <v>0</v>
      </c>
      <c r="AI17" s="1638">
        <f t="shared" si="9"/>
        <v>0</v>
      </c>
    </row>
    <row r="18" spans="1:36" ht="14.25" customHeight="1">
      <c r="A18" s="1590"/>
      <c r="B18" s="1628"/>
      <c r="C18" s="1639" t="s">
        <v>2314</v>
      </c>
      <c r="D18" s="1640"/>
      <c r="E18" s="1641"/>
      <c r="F18" s="1641"/>
      <c r="G18" s="1641"/>
      <c r="H18" s="1641" t="s">
        <v>2317</v>
      </c>
      <c r="I18" s="1641" t="s">
        <v>837</v>
      </c>
      <c r="J18" s="1642" t="s">
        <v>838</v>
      </c>
      <c r="K18" s="1640">
        <f t="shared" ref="K18" si="10">IF(C18="","",COUNT($D$11:$J$11)-L18)</f>
        <v>2</v>
      </c>
      <c r="L18" s="1643">
        <f t="shared" si="3"/>
        <v>1</v>
      </c>
      <c r="M18" s="1644">
        <f t="shared" si="4"/>
        <v>1</v>
      </c>
      <c r="N18" s="1645">
        <f>IF(K18&lt;1,"対象外",IF(C18="","",IFERROR(ROUND(M18/K18,3),"")))</f>
        <v>0.5</v>
      </c>
      <c r="O18" s="3724"/>
      <c r="P18" s="1613"/>
      <c r="Q18" s="1613">
        <f t="shared" si="5"/>
        <v>1</v>
      </c>
      <c r="R18" s="1613">
        <f t="shared" si="6"/>
        <v>0</v>
      </c>
      <c r="S18" s="1590"/>
      <c r="T18" s="1639" t="s">
        <v>2314</v>
      </c>
      <c r="U18" s="1640"/>
      <c r="V18" s="1641"/>
      <c r="W18" s="1641" t="s">
        <v>838</v>
      </c>
      <c r="X18" s="1641" t="s">
        <v>838</v>
      </c>
      <c r="Y18" s="1641"/>
      <c r="Z18" s="1641"/>
      <c r="AA18" s="1642"/>
      <c r="AB18" s="1640">
        <f>IF(T18="","",COUNT($U$11:$AA$11)-AC18)</f>
        <v>7</v>
      </c>
      <c r="AC18" s="1643">
        <f>IF(T18="","",AH18+AI18)</f>
        <v>0</v>
      </c>
      <c r="AD18" s="1644">
        <f t="shared" si="7"/>
        <v>2</v>
      </c>
      <c r="AE18" s="1645">
        <f>IF(AB18&lt;1,"対象外",IF(T18="","",IFERROR(ROUND(AD18/AB18,3),"")))</f>
        <v>0.28599999999999998</v>
      </c>
      <c r="AF18" s="3724"/>
      <c r="AG18" s="1624"/>
      <c r="AH18" s="1638">
        <f t="shared" si="8"/>
        <v>0</v>
      </c>
      <c r="AI18" s="1638">
        <f t="shared" si="9"/>
        <v>0</v>
      </c>
    </row>
    <row r="19" spans="1:36" ht="14.25" customHeight="1">
      <c r="A19" s="1590"/>
      <c r="B19" s="1628"/>
      <c r="C19" s="3709" t="s">
        <v>833</v>
      </c>
      <c r="D19" s="3711"/>
      <c r="E19" s="3713"/>
      <c r="F19" s="3713"/>
      <c r="G19" s="3713"/>
      <c r="H19" s="3713"/>
      <c r="I19" s="3713"/>
      <c r="J19" s="3715"/>
      <c r="K19" s="3717"/>
      <c r="L19" s="3718"/>
      <c r="M19" s="3718"/>
      <c r="N19" s="3719"/>
      <c r="O19" s="3724"/>
      <c r="P19" s="1613"/>
      <c r="Q19" s="1613">
        <f t="shared" si="5"/>
        <v>0</v>
      </c>
      <c r="R19" s="1613">
        <f t="shared" si="6"/>
        <v>0</v>
      </c>
      <c r="S19" s="1590"/>
      <c r="T19" s="3709" t="s">
        <v>833</v>
      </c>
      <c r="U19" s="3711"/>
      <c r="V19" s="3713"/>
      <c r="W19" s="3713"/>
      <c r="X19" s="3713"/>
      <c r="Y19" s="3713"/>
      <c r="Z19" s="3713"/>
      <c r="AA19" s="3715"/>
      <c r="AB19" s="3717"/>
      <c r="AC19" s="3718"/>
      <c r="AD19" s="3718"/>
      <c r="AE19" s="3719"/>
      <c r="AF19" s="3724"/>
      <c r="AG19" s="1624"/>
      <c r="AH19" s="1638">
        <f>IF(T19="","",COUNTIF(U19:AA19,"ー"))</f>
        <v>0</v>
      </c>
      <c r="AI19" s="1638">
        <f t="shared" si="9"/>
        <v>0</v>
      </c>
    </row>
    <row r="20" spans="1:36" ht="14.25" customHeight="1">
      <c r="A20" s="1590"/>
      <c r="B20" s="1628"/>
      <c r="C20" s="3710"/>
      <c r="D20" s="3712"/>
      <c r="E20" s="3714"/>
      <c r="F20" s="3714"/>
      <c r="G20" s="3714"/>
      <c r="H20" s="3714"/>
      <c r="I20" s="3714"/>
      <c r="J20" s="3716"/>
      <c r="K20" s="3720"/>
      <c r="L20" s="3721"/>
      <c r="M20" s="3721"/>
      <c r="N20" s="3722"/>
      <c r="O20" s="3724"/>
      <c r="P20" s="1613"/>
      <c r="Q20" s="1613" t="str">
        <f t="shared" si="5"/>
        <v/>
      </c>
      <c r="R20" s="1613" t="str">
        <f t="shared" si="6"/>
        <v/>
      </c>
      <c r="S20" s="1590"/>
      <c r="T20" s="3710"/>
      <c r="U20" s="3712"/>
      <c r="V20" s="3714"/>
      <c r="W20" s="3714"/>
      <c r="X20" s="3714"/>
      <c r="Y20" s="3714"/>
      <c r="Z20" s="3714"/>
      <c r="AA20" s="3716"/>
      <c r="AB20" s="3720"/>
      <c r="AC20" s="3721"/>
      <c r="AD20" s="3721"/>
      <c r="AE20" s="3722"/>
      <c r="AF20" s="3724"/>
      <c r="AG20" s="1624"/>
      <c r="AH20" s="1638" t="str">
        <f t="shared" si="8"/>
        <v/>
      </c>
      <c r="AI20" s="1638" t="str">
        <f t="shared" si="9"/>
        <v/>
      </c>
    </row>
    <row r="21" spans="1:36" ht="14.25" customHeight="1">
      <c r="A21" s="1590"/>
      <c r="B21" s="1590"/>
      <c r="C21" s="1646" t="s">
        <v>2311</v>
      </c>
      <c r="D21" s="1633"/>
      <c r="E21" s="1647"/>
      <c r="F21" s="1647"/>
      <c r="G21" s="1647"/>
      <c r="H21" s="1647" t="s">
        <v>2317</v>
      </c>
      <c r="I21" s="1647" t="s">
        <v>2317</v>
      </c>
      <c r="J21" s="1648" t="s">
        <v>2317</v>
      </c>
      <c r="K21" s="1649">
        <f>IF(C21="","",COUNT($D$11:$J$11)-L21)</f>
        <v>0</v>
      </c>
      <c r="L21" s="1650">
        <f t="shared" ref="L21:L23" si="11">IF(C21="","",Q21+R21)</f>
        <v>3</v>
      </c>
      <c r="M21" s="1650">
        <f t="shared" ref="M21:M23" si="12">IF(C21="","",COUNTIF(D21:J21,"休"))</f>
        <v>0</v>
      </c>
      <c r="N21" s="1651" t="str">
        <f>IF(K21&lt;1,"対象外",IF(C21="","",IFERROR(ROUND(M21/K21,3),"")))</f>
        <v>対象外</v>
      </c>
      <c r="O21" s="3724"/>
      <c r="P21" s="1652"/>
      <c r="Q21" s="1613">
        <f t="shared" si="5"/>
        <v>3</v>
      </c>
      <c r="R21" s="1613">
        <f t="shared" si="6"/>
        <v>0</v>
      </c>
      <c r="S21" s="1653"/>
      <c r="T21" s="1646" t="s">
        <v>2311</v>
      </c>
      <c r="U21" s="1633" t="s">
        <v>2317</v>
      </c>
      <c r="V21" s="1647" t="s">
        <v>2317</v>
      </c>
      <c r="W21" s="1647" t="s">
        <v>2317</v>
      </c>
      <c r="X21" s="1647" t="s">
        <v>2317</v>
      </c>
      <c r="Y21" s="1647" t="s">
        <v>2317</v>
      </c>
      <c r="Z21" s="1647" t="s">
        <v>2317</v>
      </c>
      <c r="AA21" s="1648" t="s">
        <v>2317</v>
      </c>
      <c r="AB21" s="1649">
        <f>IF(T21="","",COUNT($U$11:$AA$11)-AC21)</f>
        <v>0</v>
      </c>
      <c r="AC21" s="1650">
        <f>IF(T21="","",AH21+AI21)</f>
        <v>7</v>
      </c>
      <c r="AD21" s="1650">
        <f t="shared" ref="AD21:AD23" si="13">IF(T21="","",COUNTIF(U21:AA21,"休"))</f>
        <v>0</v>
      </c>
      <c r="AE21" s="1651" t="str">
        <f>IF(AB21&lt;1,"対象外",IF(T21="","",IFERROR(ROUND(AD21/AB21,3),"")))</f>
        <v>対象外</v>
      </c>
      <c r="AF21" s="3724"/>
      <c r="AG21" s="1652"/>
      <c r="AH21" s="1638">
        <f>IF(T21="","",COUNTIF(U21:AA21,"ー"))</f>
        <v>7</v>
      </c>
      <c r="AI21" s="1638">
        <f t="shared" si="9"/>
        <v>0</v>
      </c>
      <c r="AJ21" s="1654"/>
    </row>
    <row r="22" spans="1:36" ht="14.25" customHeight="1">
      <c r="A22" s="1590"/>
      <c r="B22" s="1590"/>
      <c r="C22" s="1629" t="s">
        <v>2312</v>
      </c>
      <c r="D22" s="1630"/>
      <c r="E22" s="1631"/>
      <c r="F22" s="1631"/>
      <c r="G22" s="1631"/>
      <c r="H22" s="1631" t="s">
        <v>2317</v>
      </c>
      <c r="I22" s="1631" t="s">
        <v>2317</v>
      </c>
      <c r="J22" s="1632" t="s">
        <v>2317</v>
      </c>
      <c r="K22" s="1630">
        <f>IF(C22="","",COUNT($D$11:$J$11)-L22)</f>
        <v>0</v>
      </c>
      <c r="L22" s="1655">
        <f t="shared" si="11"/>
        <v>3</v>
      </c>
      <c r="M22" s="1655">
        <f t="shared" si="12"/>
        <v>0</v>
      </c>
      <c r="N22" s="1656" t="str">
        <f>IF(K22&lt;1,"対象外",IF(C22="","",IFERROR(ROUND(M22/K22,3),"")))</f>
        <v>対象外</v>
      </c>
      <c r="O22" s="3724"/>
      <c r="P22" s="1652"/>
      <c r="Q22" s="1613">
        <f t="shared" si="5"/>
        <v>3</v>
      </c>
      <c r="R22" s="1613">
        <f t="shared" si="6"/>
        <v>0</v>
      </c>
      <c r="S22" s="1653"/>
      <c r="T22" s="1629" t="s">
        <v>2312</v>
      </c>
      <c r="U22" s="1630" t="s">
        <v>2317</v>
      </c>
      <c r="V22" s="1631" t="s">
        <v>2317</v>
      </c>
      <c r="W22" s="1631" t="s">
        <v>2317</v>
      </c>
      <c r="X22" s="1631" t="s">
        <v>2317</v>
      </c>
      <c r="Y22" s="1631" t="s">
        <v>2317</v>
      </c>
      <c r="Z22" s="1631" t="s">
        <v>2317</v>
      </c>
      <c r="AA22" s="1632" t="s">
        <v>2317</v>
      </c>
      <c r="AB22" s="1630">
        <f>IF(T22="","",COUNT($U$11:$AA$11)-AC22)</f>
        <v>0</v>
      </c>
      <c r="AC22" s="1655">
        <f>IF(T22="","",AH22+AI22)</f>
        <v>7</v>
      </c>
      <c r="AD22" s="1655">
        <f t="shared" si="13"/>
        <v>0</v>
      </c>
      <c r="AE22" s="1656" t="str">
        <f>IF(AB22&lt;1,"対象外",IF(T22="","",IFERROR(ROUND(AD22/AB22,3),"")))</f>
        <v>対象外</v>
      </c>
      <c r="AF22" s="3724"/>
      <c r="AG22" s="1652"/>
      <c r="AH22" s="1638">
        <f t="shared" si="8"/>
        <v>7</v>
      </c>
      <c r="AI22" s="1638">
        <f t="shared" si="9"/>
        <v>0</v>
      </c>
      <c r="AJ22" s="1654"/>
    </row>
    <row r="23" spans="1:36" ht="14.25" customHeight="1">
      <c r="A23" s="1590"/>
      <c r="B23" s="1590"/>
      <c r="C23" s="1629" t="s">
        <v>2313</v>
      </c>
      <c r="D23" s="1630"/>
      <c r="E23" s="1631"/>
      <c r="F23" s="1631"/>
      <c r="G23" s="1631"/>
      <c r="H23" s="1631" t="s">
        <v>2317</v>
      </c>
      <c r="I23" s="1631" t="s">
        <v>2317</v>
      </c>
      <c r="J23" s="1632" t="s">
        <v>2317</v>
      </c>
      <c r="K23" s="1630">
        <f>IF(C23="","",COUNT($D$11:$J$11)-L23)</f>
        <v>0</v>
      </c>
      <c r="L23" s="1655">
        <f t="shared" si="11"/>
        <v>3</v>
      </c>
      <c r="M23" s="1655">
        <f t="shared" si="12"/>
        <v>0</v>
      </c>
      <c r="N23" s="1656" t="str">
        <f>IF(K23&lt;1,"対象外",IF(C23="","",IFERROR(ROUND(M23/K23,3),"")))</f>
        <v>対象外</v>
      </c>
      <c r="O23" s="3724"/>
      <c r="P23" s="1652"/>
      <c r="Q23" s="1613">
        <f t="shared" si="5"/>
        <v>3</v>
      </c>
      <c r="R23" s="1613">
        <f t="shared" si="6"/>
        <v>0</v>
      </c>
      <c r="S23" s="1653"/>
      <c r="T23" s="1629" t="s">
        <v>2313</v>
      </c>
      <c r="U23" s="1630" t="s">
        <v>2317</v>
      </c>
      <c r="V23" s="1631" t="s">
        <v>2317</v>
      </c>
      <c r="W23" s="1631" t="s">
        <v>2317</v>
      </c>
      <c r="X23" s="1631" t="s">
        <v>2317</v>
      </c>
      <c r="Y23" s="1631" t="s">
        <v>2317</v>
      </c>
      <c r="Z23" s="1631" t="s">
        <v>2317</v>
      </c>
      <c r="AA23" s="1632" t="s">
        <v>2317</v>
      </c>
      <c r="AB23" s="1630">
        <f>IF(T23="","",COUNT($U$11:$AA$11)-AC23)</f>
        <v>0</v>
      </c>
      <c r="AC23" s="1655">
        <f>IF(T23="","",AH23+AI23)</f>
        <v>7</v>
      </c>
      <c r="AD23" s="1655">
        <f t="shared" si="13"/>
        <v>0</v>
      </c>
      <c r="AE23" s="1656" t="str">
        <f>IF(AB23&lt;1,"対象外",IF(T23="","",IFERROR(ROUND(AD23/AB23,3),"")))</f>
        <v>対象外</v>
      </c>
      <c r="AF23" s="3724"/>
      <c r="AG23" s="1652"/>
      <c r="AH23" s="1638">
        <f t="shared" si="8"/>
        <v>7</v>
      </c>
      <c r="AI23" s="1638">
        <f t="shared" si="9"/>
        <v>0</v>
      </c>
      <c r="AJ23" s="1654"/>
    </row>
    <row r="24" spans="1:36" ht="14.25" customHeight="1">
      <c r="A24" s="1590"/>
      <c r="B24" s="1590"/>
      <c r="C24" s="3709" t="s">
        <v>834</v>
      </c>
      <c r="D24" s="3711"/>
      <c r="E24" s="3713"/>
      <c r="F24" s="3713"/>
      <c r="G24" s="3713"/>
      <c r="H24" s="3713"/>
      <c r="I24" s="3713"/>
      <c r="J24" s="3715"/>
      <c r="K24" s="3717"/>
      <c r="L24" s="3718"/>
      <c r="M24" s="3718"/>
      <c r="N24" s="3719"/>
      <c r="O24" s="3724"/>
      <c r="P24" s="1624"/>
      <c r="Q24" s="1613">
        <f t="shared" si="5"/>
        <v>0</v>
      </c>
      <c r="R24" s="1613">
        <f t="shared" si="6"/>
        <v>0</v>
      </c>
      <c r="S24" s="1590"/>
      <c r="T24" s="3709" t="s">
        <v>834</v>
      </c>
      <c r="U24" s="3711"/>
      <c r="V24" s="3713"/>
      <c r="W24" s="3713"/>
      <c r="X24" s="3713"/>
      <c r="Y24" s="3713"/>
      <c r="Z24" s="3713"/>
      <c r="AA24" s="3715"/>
      <c r="AB24" s="3717"/>
      <c r="AC24" s="3718"/>
      <c r="AD24" s="3718"/>
      <c r="AE24" s="3719"/>
      <c r="AF24" s="3724"/>
      <c r="AG24" s="1624"/>
      <c r="AH24" s="1638">
        <f t="shared" si="8"/>
        <v>0</v>
      </c>
      <c r="AI24" s="1638">
        <f t="shared" si="9"/>
        <v>0</v>
      </c>
    </row>
    <row r="25" spans="1:36" ht="14.25" customHeight="1">
      <c r="A25" s="1590"/>
      <c r="B25" s="1590"/>
      <c r="C25" s="3710"/>
      <c r="D25" s="3712"/>
      <c r="E25" s="3714"/>
      <c r="F25" s="3714"/>
      <c r="G25" s="3714"/>
      <c r="H25" s="3714"/>
      <c r="I25" s="3714"/>
      <c r="J25" s="3716"/>
      <c r="K25" s="3720"/>
      <c r="L25" s="3721"/>
      <c r="M25" s="3721"/>
      <c r="N25" s="3722"/>
      <c r="O25" s="3724"/>
      <c r="P25" s="1624"/>
      <c r="Q25" s="1613" t="str">
        <f t="shared" si="5"/>
        <v/>
      </c>
      <c r="R25" s="1613" t="str">
        <f t="shared" si="6"/>
        <v/>
      </c>
      <c r="S25" s="1590"/>
      <c r="T25" s="3710"/>
      <c r="U25" s="3712"/>
      <c r="V25" s="3714"/>
      <c r="W25" s="3714"/>
      <c r="X25" s="3714"/>
      <c r="Y25" s="3714"/>
      <c r="Z25" s="3714"/>
      <c r="AA25" s="3716"/>
      <c r="AB25" s="3720"/>
      <c r="AC25" s="3721"/>
      <c r="AD25" s="3721"/>
      <c r="AE25" s="3722"/>
      <c r="AF25" s="3724"/>
      <c r="AG25" s="1624"/>
      <c r="AH25" s="1638" t="str">
        <f t="shared" si="8"/>
        <v/>
      </c>
      <c r="AI25" s="1638" t="str">
        <f t="shared" si="9"/>
        <v/>
      </c>
    </row>
    <row r="26" spans="1:36" ht="14.25" customHeight="1">
      <c r="A26" s="1590"/>
      <c r="B26" s="1590"/>
      <c r="C26" s="1639" t="s">
        <v>2314</v>
      </c>
      <c r="D26" s="1640"/>
      <c r="E26" s="1641"/>
      <c r="F26" s="1641"/>
      <c r="G26" s="1641"/>
      <c r="H26" s="1641" t="s">
        <v>2317</v>
      </c>
      <c r="I26" s="1641" t="s">
        <v>2317</v>
      </c>
      <c r="J26" s="1642" t="s">
        <v>2317</v>
      </c>
      <c r="K26" s="1640">
        <f>IF(C26="","",COUNT($D$11:$J$11)-L26)</f>
        <v>0</v>
      </c>
      <c r="L26" s="1644">
        <f t="shared" ref="L26" si="14">IF(C26="","",Q26+R26)</f>
        <v>3</v>
      </c>
      <c r="M26" s="1644">
        <f t="shared" ref="M26" si="15">IF(C26="","",COUNTIF(D26:J26,"休"))</f>
        <v>0</v>
      </c>
      <c r="N26" s="1645" t="str">
        <f>IF(K26&lt;1,"対象外",IF(C26="","",IFERROR(ROUND(M26/K26,3),"")))</f>
        <v>対象外</v>
      </c>
      <c r="O26" s="3725"/>
      <c r="P26" s="1613" t="str">
        <f>IF(1&gt;P11,"対象外",IF(O13&gt;=0.285,"OK","NG"))</f>
        <v>OK</v>
      </c>
      <c r="Q26" s="1613">
        <f>IF(C26="","",COUNTIF(D26:J26,"ー"))</f>
        <v>3</v>
      </c>
      <c r="R26" s="1613">
        <f t="shared" si="6"/>
        <v>0</v>
      </c>
      <c r="S26" s="1590"/>
      <c r="T26" s="1639" t="s">
        <v>2314</v>
      </c>
      <c r="U26" s="1640"/>
      <c r="V26" s="1641"/>
      <c r="W26" s="1641"/>
      <c r="X26" s="1641"/>
      <c r="Y26" s="1641"/>
      <c r="Z26" s="1641" t="s">
        <v>838</v>
      </c>
      <c r="AA26" s="1642" t="s">
        <v>838</v>
      </c>
      <c r="AB26" s="1640">
        <f>IF(T26="","",COUNT($U$11:$AA$11)-AC26)</f>
        <v>7</v>
      </c>
      <c r="AC26" s="1644">
        <f>IF(T26="","",AH26+AI26)</f>
        <v>0</v>
      </c>
      <c r="AD26" s="1644">
        <f t="shared" ref="AD26" si="16">IF(T26="","",COUNTIF(U26:AA26,"休"))</f>
        <v>2</v>
      </c>
      <c r="AE26" s="1645">
        <f>IF(AB26&lt;1,"対象外",IF(T26="","",IFERROR(ROUND(AD26/AB26,3),"")))</f>
        <v>0.28599999999999998</v>
      </c>
      <c r="AF26" s="3725"/>
      <c r="AG26" s="1613" t="str">
        <f>IF(1&gt;AG11,"対象外",IF(AF13&gt;=0.285,"OK","NG"))</f>
        <v>OK</v>
      </c>
      <c r="AH26" s="1638">
        <f t="shared" si="8"/>
        <v>0</v>
      </c>
      <c r="AI26" s="1638">
        <f t="shared" si="9"/>
        <v>0</v>
      </c>
    </row>
    <row r="27" spans="1:36" ht="14.25" customHeight="1">
      <c r="A27" s="1590"/>
      <c r="B27" s="1590"/>
      <c r="C27" s="1613"/>
      <c r="D27" s="1613"/>
      <c r="E27" s="1613"/>
      <c r="F27" s="1613"/>
      <c r="G27" s="1613"/>
      <c r="H27" s="1613"/>
      <c r="I27" s="1613"/>
      <c r="J27" s="1613"/>
      <c r="K27" s="1613"/>
      <c r="L27" s="1638"/>
      <c r="M27" s="1638"/>
      <c r="N27" s="1657"/>
      <c r="O27" s="1613"/>
      <c r="P27" s="1613"/>
      <c r="Q27" s="1613" t="str">
        <f t="shared" si="5"/>
        <v/>
      </c>
      <c r="R27" s="1613" t="str">
        <f t="shared" si="6"/>
        <v/>
      </c>
      <c r="S27" s="1590"/>
      <c r="T27" s="1613"/>
      <c r="U27" s="1613"/>
      <c r="V27" s="1613"/>
      <c r="W27" s="1613"/>
      <c r="X27" s="1613"/>
      <c r="Y27" s="1613"/>
      <c r="Z27" s="1613"/>
      <c r="AA27" s="1613"/>
      <c r="AB27" s="1624"/>
      <c r="AC27" s="1624"/>
      <c r="AD27" s="1624"/>
      <c r="AE27" s="1624"/>
      <c r="AF27" s="1624"/>
      <c r="AG27" s="1590"/>
      <c r="AH27" s="1638" t="str">
        <f t="shared" si="8"/>
        <v/>
      </c>
      <c r="AI27" s="1638" t="str">
        <f t="shared" si="9"/>
        <v/>
      </c>
    </row>
    <row r="28" spans="1:36" ht="14.25" hidden="1" customHeight="1">
      <c r="A28" s="1590"/>
      <c r="B28" s="1590"/>
      <c r="C28" s="1590"/>
      <c r="D28" s="1590"/>
      <c r="E28" s="1628"/>
      <c r="F28" s="1590"/>
      <c r="G28" s="1590"/>
      <c r="H28" s="1590"/>
      <c r="I28" s="1590"/>
      <c r="J28" s="1590"/>
      <c r="K28" s="1590"/>
      <c r="L28" s="1590"/>
      <c r="M28" s="1590"/>
      <c r="N28" s="1590"/>
      <c r="O28" s="1590"/>
      <c r="P28" s="1613"/>
      <c r="Q28" s="1613" t="str">
        <f t="shared" si="5"/>
        <v/>
      </c>
      <c r="R28" s="1613" t="str">
        <f t="shared" si="6"/>
        <v/>
      </c>
      <c r="S28" s="1590"/>
      <c r="T28" s="1590"/>
      <c r="U28" s="1590"/>
      <c r="V28" s="1590"/>
      <c r="W28" s="1590"/>
      <c r="X28" s="1590"/>
      <c r="Y28" s="1590"/>
      <c r="Z28" s="1590"/>
      <c r="AA28" s="1590"/>
      <c r="AB28" s="1590"/>
      <c r="AC28" s="1590"/>
      <c r="AD28" s="1590"/>
      <c r="AE28" s="1590"/>
      <c r="AF28" s="1590"/>
      <c r="AG28" s="1590"/>
      <c r="AH28" s="1638" t="str">
        <f t="shared" si="8"/>
        <v/>
      </c>
      <c r="AI28" s="1638" t="str">
        <f t="shared" si="9"/>
        <v/>
      </c>
    </row>
    <row r="29" spans="1:36" ht="14.25" hidden="1" customHeight="1">
      <c r="A29" s="1590"/>
      <c r="B29" s="1590"/>
      <c r="C29" s="1590"/>
      <c r="D29" s="1608">
        <f>YEAR(J9+1)</f>
        <v>2025</v>
      </c>
      <c r="E29" s="1608">
        <f>MONTH(J9+1)</f>
        <v>11</v>
      </c>
      <c r="F29" s="1608">
        <f>DAY(J9+1)</f>
        <v>10</v>
      </c>
      <c r="G29" s="1608"/>
      <c r="H29" s="1608"/>
      <c r="I29" s="1608"/>
      <c r="J29" s="1608"/>
      <c r="K29" s="1590"/>
      <c r="L29" s="1590"/>
      <c r="M29" s="1590"/>
      <c r="N29" s="1590"/>
      <c r="O29" s="1590"/>
      <c r="P29" s="1613"/>
      <c r="Q29" s="1613" t="str">
        <f t="shared" si="5"/>
        <v/>
      </c>
      <c r="R29" s="1613" t="str">
        <f t="shared" si="6"/>
        <v/>
      </c>
      <c r="S29" s="1590"/>
      <c r="T29" s="1590"/>
      <c r="U29" s="1608">
        <f>YEAR(AA9+1)</f>
        <v>2025</v>
      </c>
      <c r="V29" s="1608">
        <f>MONTH(AA9+1)</f>
        <v>12</v>
      </c>
      <c r="W29" s="1608">
        <f>DAY(AA9+1)</f>
        <v>22</v>
      </c>
      <c r="X29" s="1608"/>
      <c r="Y29" s="1608"/>
      <c r="Z29" s="1608"/>
      <c r="AA29" s="1608"/>
      <c r="AB29" s="1590"/>
      <c r="AC29" s="1590"/>
      <c r="AD29" s="1590"/>
      <c r="AE29" s="1590"/>
      <c r="AF29" s="1590"/>
      <c r="AG29" s="1590"/>
      <c r="AH29" s="1638" t="str">
        <f t="shared" si="8"/>
        <v/>
      </c>
      <c r="AI29" s="1638" t="str">
        <f t="shared" si="9"/>
        <v/>
      </c>
    </row>
    <row r="30" spans="1:36" ht="14.25" hidden="1" customHeight="1">
      <c r="A30" s="1590"/>
      <c r="B30" s="1590"/>
      <c r="C30" s="1590"/>
      <c r="D30" s="1610">
        <f>J9+1</f>
        <v>45971</v>
      </c>
      <c r="E30" s="1610">
        <f>D30+1</f>
        <v>45972</v>
      </c>
      <c r="F30" s="1610">
        <f t="shared" ref="F30:I30" si="17">E30+1</f>
        <v>45973</v>
      </c>
      <c r="G30" s="1610">
        <f t="shared" si="17"/>
        <v>45974</v>
      </c>
      <c r="H30" s="1610">
        <f t="shared" si="17"/>
        <v>45975</v>
      </c>
      <c r="I30" s="1610">
        <f t="shared" si="17"/>
        <v>45976</v>
      </c>
      <c r="J30" s="1610">
        <f>I30+1</f>
        <v>45977</v>
      </c>
      <c r="K30" s="1590"/>
      <c r="L30" s="1590"/>
      <c r="M30" s="1590"/>
      <c r="N30" s="1590"/>
      <c r="O30" s="1590"/>
      <c r="P30" s="1613"/>
      <c r="Q30" s="1613" t="str">
        <f t="shared" si="5"/>
        <v/>
      </c>
      <c r="R30" s="1613" t="str">
        <f t="shared" si="6"/>
        <v/>
      </c>
      <c r="S30" s="1590"/>
      <c r="T30" s="1590"/>
      <c r="U30" s="1610">
        <f>AA9+1</f>
        <v>46013</v>
      </c>
      <c r="V30" s="1610">
        <f t="shared" ref="V30:AA30" si="18">U30+1</f>
        <v>46014</v>
      </c>
      <c r="W30" s="1610">
        <f t="shared" si="18"/>
        <v>46015</v>
      </c>
      <c r="X30" s="1610">
        <f t="shared" si="18"/>
        <v>46016</v>
      </c>
      <c r="Y30" s="1610">
        <f t="shared" si="18"/>
        <v>46017</v>
      </c>
      <c r="Z30" s="1610">
        <f t="shared" si="18"/>
        <v>46018</v>
      </c>
      <c r="AA30" s="1610">
        <f t="shared" si="18"/>
        <v>46019</v>
      </c>
      <c r="AB30" s="1590"/>
      <c r="AC30" s="1590"/>
      <c r="AD30" s="1590"/>
      <c r="AE30" s="1590"/>
      <c r="AF30" s="1590"/>
      <c r="AG30" s="1590"/>
      <c r="AH30" s="1638" t="str">
        <f t="shared" si="8"/>
        <v/>
      </c>
      <c r="AI30" s="1638" t="str">
        <f t="shared" si="9"/>
        <v/>
      </c>
    </row>
    <row r="31" spans="1:36" ht="14.25" customHeight="1">
      <c r="A31" s="1590"/>
      <c r="B31" s="1590"/>
      <c r="C31" s="1611" t="s">
        <v>1940</v>
      </c>
      <c r="D31" s="3700">
        <f>DATE($D29,$E29,1)</f>
        <v>45962</v>
      </c>
      <c r="E31" s="3701"/>
      <c r="F31" s="3701"/>
      <c r="G31" s="3701"/>
      <c r="H31" s="3701"/>
      <c r="I31" s="3701"/>
      <c r="J31" s="3701"/>
      <c r="K31" s="3697" t="s">
        <v>835</v>
      </c>
      <c r="L31" s="3702" t="s">
        <v>2307</v>
      </c>
      <c r="M31" s="3704" t="s">
        <v>2308</v>
      </c>
      <c r="N31" s="3704" t="s">
        <v>829</v>
      </c>
      <c r="O31" s="3695" t="s">
        <v>2309</v>
      </c>
      <c r="P31" s="1613"/>
      <c r="Q31" s="1613">
        <f t="shared" si="5"/>
        <v>0</v>
      </c>
      <c r="R31" s="1613">
        <f t="shared" si="6"/>
        <v>0</v>
      </c>
      <c r="S31" s="1590"/>
      <c r="T31" s="1611" t="s">
        <v>1940</v>
      </c>
      <c r="U31" s="1614">
        <f>DATE($U29,$V29,1)</f>
        <v>45992</v>
      </c>
      <c r="V31" s="1615"/>
      <c r="W31" s="1615"/>
      <c r="X31" s="1615"/>
      <c r="Y31" s="1615"/>
      <c r="Z31" s="1615"/>
      <c r="AA31" s="1615"/>
      <c r="AB31" s="3697" t="s">
        <v>835</v>
      </c>
      <c r="AC31" s="3702" t="s">
        <v>2307</v>
      </c>
      <c r="AD31" s="3704" t="s">
        <v>2308</v>
      </c>
      <c r="AE31" s="3704" t="s">
        <v>829</v>
      </c>
      <c r="AF31" s="3695" t="s">
        <v>2309</v>
      </c>
      <c r="AG31" s="1613"/>
      <c r="AH31" s="1638">
        <f t="shared" si="8"/>
        <v>0</v>
      </c>
      <c r="AI31" s="1638">
        <f t="shared" si="9"/>
        <v>0</v>
      </c>
    </row>
    <row r="32" spans="1:36" ht="14.25" customHeight="1">
      <c r="A32" s="1590"/>
      <c r="B32" s="1590"/>
      <c r="C32" s="1618" t="s">
        <v>2310</v>
      </c>
      <c r="D32" s="1619">
        <f>IF(J9&lt;$H$5,D30,"")</f>
        <v>45971</v>
      </c>
      <c r="E32" s="1620">
        <f t="shared" ref="E32:J32" si="19">IF(D30&lt;$H$5,D32+1,"")</f>
        <v>45972</v>
      </c>
      <c r="F32" s="1620">
        <f t="shared" si="19"/>
        <v>45973</v>
      </c>
      <c r="G32" s="1620">
        <f t="shared" si="19"/>
        <v>45974</v>
      </c>
      <c r="H32" s="1620">
        <f t="shared" si="19"/>
        <v>45975</v>
      </c>
      <c r="I32" s="1620">
        <f t="shared" si="19"/>
        <v>45976</v>
      </c>
      <c r="J32" s="1620">
        <f t="shared" si="19"/>
        <v>45977</v>
      </c>
      <c r="K32" s="3698"/>
      <c r="L32" s="3703"/>
      <c r="M32" s="3705"/>
      <c r="N32" s="3705"/>
      <c r="O32" s="3696"/>
      <c r="P32" s="1659">
        <f>COUNT(D32:J32)</f>
        <v>7</v>
      </c>
      <c r="Q32" s="1613">
        <f t="shared" si="5"/>
        <v>0</v>
      </c>
      <c r="R32" s="1613">
        <f t="shared" si="6"/>
        <v>0</v>
      </c>
      <c r="S32" s="1590"/>
      <c r="T32" s="1618" t="s">
        <v>2310</v>
      </c>
      <c r="U32" s="1619">
        <f>IF(AA9&lt;$H$5,AA11+1,"")</f>
        <v>46013</v>
      </c>
      <c r="V32" s="1620">
        <f t="shared" ref="V32:AA32" si="20">IF(U30&lt;$H$5,U32+1,"")</f>
        <v>46014</v>
      </c>
      <c r="W32" s="1620">
        <f t="shared" si="20"/>
        <v>46015</v>
      </c>
      <c r="X32" s="1620">
        <f t="shared" si="20"/>
        <v>46016</v>
      </c>
      <c r="Y32" s="1620">
        <f t="shared" si="20"/>
        <v>46017</v>
      </c>
      <c r="Z32" s="1620">
        <f t="shared" si="20"/>
        <v>46018</v>
      </c>
      <c r="AA32" s="1620">
        <f t="shared" si="20"/>
        <v>46019</v>
      </c>
      <c r="AB32" s="3698"/>
      <c r="AC32" s="3703"/>
      <c r="AD32" s="3705"/>
      <c r="AE32" s="3705"/>
      <c r="AF32" s="3696"/>
      <c r="AG32" s="1623">
        <f>COUNT(U32:AA32)</f>
        <v>7</v>
      </c>
      <c r="AH32" s="1638">
        <f t="shared" si="8"/>
        <v>0</v>
      </c>
      <c r="AI32" s="1638">
        <f t="shared" si="9"/>
        <v>0</v>
      </c>
    </row>
    <row r="33" spans="1:35" ht="14.25" customHeight="1">
      <c r="A33" s="1590"/>
      <c r="B33" s="1590"/>
      <c r="C33" s="1618" t="s">
        <v>820</v>
      </c>
      <c r="D33" s="1626" t="str">
        <f>IF(D32="","","月")</f>
        <v>月</v>
      </c>
      <c r="E33" s="1626" t="str">
        <f>IF(E32="","","火")</f>
        <v>火</v>
      </c>
      <c r="F33" s="1626" t="str">
        <f>IF(F32="","","水")</f>
        <v>水</v>
      </c>
      <c r="G33" s="1626" t="str">
        <f>IF(G32="","","木")</f>
        <v>木</v>
      </c>
      <c r="H33" s="1626" t="str">
        <f>IF(H32="","","金")</f>
        <v>金</v>
      </c>
      <c r="I33" s="1626" t="str">
        <f>IF(I32="","","土")</f>
        <v>土</v>
      </c>
      <c r="J33" s="1626" t="str">
        <f>IF(J32="","","日")</f>
        <v>日</v>
      </c>
      <c r="K33" s="3698"/>
      <c r="L33" s="3703"/>
      <c r="M33" s="3705"/>
      <c r="N33" s="3705"/>
      <c r="O33" s="3696"/>
      <c r="P33" s="1613"/>
      <c r="Q33" s="1613">
        <f t="shared" si="5"/>
        <v>0</v>
      </c>
      <c r="R33" s="1613">
        <f t="shared" si="6"/>
        <v>0</v>
      </c>
      <c r="S33" s="1590"/>
      <c r="T33" s="1618" t="s">
        <v>820</v>
      </c>
      <c r="U33" s="1626" t="str">
        <f>IF(U32="","","月")</f>
        <v>月</v>
      </c>
      <c r="V33" s="1626" t="str">
        <f>IF(V32="","","火")</f>
        <v>火</v>
      </c>
      <c r="W33" s="1626" t="str">
        <f>IF(W32="","","水")</f>
        <v>水</v>
      </c>
      <c r="X33" s="1626" t="str">
        <f>IF(X32="","","木")</f>
        <v>木</v>
      </c>
      <c r="Y33" s="1626" t="str">
        <f>IF(Y32="","","金")</f>
        <v>金</v>
      </c>
      <c r="Z33" s="1626" t="str">
        <f>IF(Z32="","","土")</f>
        <v>土</v>
      </c>
      <c r="AA33" s="1626" t="str">
        <f>IF(AA32="","","日")</f>
        <v>日</v>
      </c>
      <c r="AB33" s="3698"/>
      <c r="AC33" s="3703"/>
      <c r="AD33" s="3705"/>
      <c r="AE33" s="3705"/>
      <c r="AF33" s="3696"/>
      <c r="AG33" s="1624"/>
      <c r="AH33" s="1638">
        <f t="shared" si="8"/>
        <v>0</v>
      </c>
      <c r="AI33" s="1638">
        <f t="shared" si="9"/>
        <v>0</v>
      </c>
    </row>
    <row r="34" spans="1:35" ht="14.25" customHeight="1">
      <c r="A34" s="1590"/>
      <c r="B34" s="1590"/>
      <c r="C34" s="3709" t="s">
        <v>831</v>
      </c>
      <c r="D34" s="3711"/>
      <c r="E34" s="3713"/>
      <c r="F34" s="3713"/>
      <c r="G34" s="3713"/>
      <c r="H34" s="3713"/>
      <c r="I34" s="3713"/>
      <c r="J34" s="3715"/>
      <c r="K34" s="3717"/>
      <c r="L34" s="3718"/>
      <c r="M34" s="3718"/>
      <c r="N34" s="3719"/>
      <c r="O34" s="3723">
        <f>ROUND(AVERAGE(N36:N47),3)</f>
        <v>0.28599999999999998</v>
      </c>
      <c r="P34" s="1613"/>
      <c r="Q34" s="1613">
        <f t="shared" si="5"/>
        <v>0</v>
      </c>
      <c r="R34" s="1613">
        <f t="shared" si="6"/>
        <v>0</v>
      </c>
      <c r="S34" s="1590"/>
      <c r="T34" s="3709" t="s">
        <v>831</v>
      </c>
      <c r="U34" s="3711"/>
      <c r="V34" s="3713"/>
      <c r="W34" s="3713"/>
      <c r="X34" s="3713"/>
      <c r="Y34" s="3713"/>
      <c r="Z34" s="3713"/>
      <c r="AA34" s="3715"/>
      <c r="AB34" s="3717"/>
      <c r="AC34" s="3718"/>
      <c r="AD34" s="3718"/>
      <c r="AE34" s="3719"/>
      <c r="AF34" s="3723">
        <f>ROUND(AVERAGE(AE36:AE47),3)</f>
        <v>0.28599999999999998</v>
      </c>
      <c r="AG34" s="1624"/>
      <c r="AH34" s="1638">
        <f t="shared" si="8"/>
        <v>0</v>
      </c>
      <c r="AI34" s="1638">
        <f t="shared" si="9"/>
        <v>0</v>
      </c>
    </row>
    <row r="35" spans="1:35" ht="14.25" customHeight="1">
      <c r="A35" s="1590"/>
      <c r="B35" s="1590"/>
      <c r="C35" s="3710"/>
      <c r="D35" s="3712"/>
      <c r="E35" s="3714"/>
      <c r="F35" s="3714"/>
      <c r="G35" s="3714"/>
      <c r="H35" s="3714"/>
      <c r="I35" s="3714"/>
      <c r="J35" s="3716"/>
      <c r="K35" s="3720"/>
      <c r="L35" s="3721"/>
      <c r="M35" s="3721"/>
      <c r="N35" s="3722"/>
      <c r="O35" s="3724"/>
      <c r="P35" s="1613"/>
      <c r="Q35" s="1613" t="str">
        <f t="shared" si="5"/>
        <v/>
      </c>
      <c r="R35" s="1613" t="str">
        <f t="shared" si="6"/>
        <v/>
      </c>
      <c r="S35" s="1590"/>
      <c r="T35" s="3710"/>
      <c r="U35" s="3712"/>
      <c r="V35" s="3714"/>
      <c r="W35" s="3714"/>
      <c r="X35" s="3714"/>
      <c r="Y35" s="3714"/>
      <c r="Z35" s="3714"/>
      <c r="AA35" s="3716"/>
      <c r="AB35" s="3720"/>
      <c r="AC35" s="3721"/>
      <c r="AD35" s="3721"/>
      <c r="AE35" s="3722"/>
      <c r="AF35" s="3724"/>
      <c r="AG35" s="1624"/>
      <c r="AH35" s="1638" t="str">
        <f t="shared" si="8"/>
        <v/>
      </c>
      <c r="AI35" s="1638" t="str">
        <f t="shared" si="9"/>
        <v/>
      </c>
    </row>
    <row r="36" spans="1:35" ht="14.25" customHeight="1">
      <c r="A36" s="1590"/>
      <c r="B36" s="1590"/>
      <c r="C36" s="1629" t="s">
        <v>2311</v>
      </c>
      <c r="D36" s="1630"/>
      <c r="E36" s="1631"/>
      <c r="F36" s="1631"/>
      <c r="G36" s="1631" t="s">
        <v>838</v>
      </c>
      <c r="H36" s="1631" t="s">
        <v>838</v>
      </c>
      <c r="I36" s="1631"/>
      <c r="J36" s="1632"/>
      <c r="K36" s="1633">
        <f>IF(C36="","",COUNT($D$32:$J$32)-L36)</f>
        <v>7</v>
      </c>
      <c r="L36" s="1634">
        <f>IF(C36="","",Q36+R36)</f>
        <v>0</v>
      </c>
      <c r="M36" s="1635">
        <f>IF(C36="","",COUNTIF(D36:J36,"休"))</f>
        <v>2</v>
      </c>
      <c r="N36" s="1636">
        <f>IF(K36&lt;1,"対象外",IF(C36="","",IFERROR(ROUND(M36/K36,3),"")))</f>
        <v>0.28599999999999998</v>
      </c>
      <c r="O36" s="3724"/>
      <c r="P36" s="1613"/>
      <c r="Q36" s="1613">
        <f t="shared" si="5"/>
        <v>0</v>
      </c>
      <c r="R36" s="1613">
        <f t="shared" si="6"/>
        <v>0</v>
      </c>
      <c r="S36" s="1590"/>
      <c r="T36" s="1629" t="s">
        <v>2311</v>
      </c>
      <c r="U36" s="1630" t="s">
        <v>838</v>
      </c>
      <c r="V36" s="1631" t="s">
        <v>838</v>
      </c>
      <c r="W36" s="1631"/>
      <c r="X36" s="1631"/>
      <c r="Y36" s="1631"/>
      <c r="Z36" s="1631"/>
      <c r="AA36" s="1632"/>
      <c r="AB36" s="1633">
        <f>IF(T36="","",COUNT($U$32:$AA$32)-AC36)</f>
        <v>7</v>
      </c>
      <c r="AC36" s="1634">
        <f>IF(T36="","",AH36+AI36)</f>
        <v>0</v>
      </c>
      <c r="AD36" s="1635">
        <f>IF(T36="","",COUNTIF(U36:AA36,"休"))</f>
        <v>2</v>
      </c>
      <c r="AE36" s="1636">
        <f>IF(AB36&lt;1,"対象外",IF(T36="","",IFERROR(ROUND(AD36/AB36,3),"")))</f>
        <v>0.28599999999999998</v>
      </c>
      <c r="AF36" s="3724"/>
      <c r="AG36" s="1637"/>
      <c r="AH36" s="1638">
        <f t="shared" si="8"/>
        <v>0</v>
      </c>
      <c r="AI36" s="1638">
        <f t="shared" si="9"/>
        <v>0</v>
      </c>
    </row>
    <row r="37" spans="1:35" ht="14.25" customHeight="1">
      <c r="A37" s="1590"/>
      <c r="B37" s="1590"/>
      <c r="C37" s="1629" t="s">
        <v>2312</v>
      </c>
      <c r="D37" s="1630"/>
      <c r="E37" s="1631"/>
      <c r="F37" s="1631" t="s">
        <v>838</v>
      </c>
      <c r="G37" s="1631"/>
      <c r="H37" s="1631"/>
      <c r="I37" s="1631" t="s">
        <v>838</v>
      </c>
      <c r="J37" s="1632"/>
      <c r="K37" s="1633">
        <f>IF(C37="","",COUNT($D$32:$J$32)-L37)</f>
        <v>7</v>
      </c>
      <c r="L37" s="1634">
        <f t="shared" ref="L37:L39" si="21">IF(C37="","",Q37+R37)</f>
        <v>0</v>
      </c>
      <c r="M37" s="1635">
        <f t="shared" ref="M37:M39" si="22">IF(C37="","",COUNTIF(D37:J37,"休"))</f>
        <v>2</v>
      </c>
      <c r="N37" s="1636">
        <f>IF(K37&lt;1,"対象外",IF(C37="","",IFERROR(ROUND(M37/K37,3),"")))</f>
        <v>0.28599999999999998</v>
      </c>
      <c r="O37" s="3724"/>
      <c r="P37" s="1613"/>
      <c r="Q37" s="1613">
        <f t="shared" si="5"/>
        <v>0</v>
      </c>
      <c r="R37" s="1613">
        <f t="shared" si="6"/>
        <v>0</v>
      </c>
      <c r="S37" s="1590"/>
      <c r="T37" s="1629" t="s">
        <v>2312</v>
      </c>
      <c r="U37" s="1630" t="s">
        <v>838</v>
      </c>
      <c r="V37" s="1631" t="s">
        <v>838</v>
      </c>
      <c r="W37" s="1631"/>
      <c r="X37" s="1631"/>
      <c r="Y37" s="1631"/>
      <c r="Z37" s="1631"/>
      <c r="AA37" s="1632"/>
      <c r="AB37" s="1633">
        <f>IF(T37="","",COUNT($U$32:$AA$32)-AC37)</f>
        <v>7</v>
      </c>
      <c r="AC37" s="1634">
        <f>IF(T37="","",AH37+AI37)</f>
        <v>0</v>
      </c>
      <c r="AD37" s="1635">
        <f t="shared" ref="AD37:AD39" si="23">IF(T37="","",COUNTIF(U37:AA37,"休"))</f>
        <v>2</v>
      </c>
      <c r="AE37" s="1636">
        <f>IF(AB37&lt;1,"対象外",IF(T37="","",IFERROR(ROUND(AD37/AB37,3),"")))</f>
        <v>0.28599999999999998</v>
      </c>
      <c r="AF37" s="3724"/>
      <c r="AG37" s="1624"/>
      <c r="AH37" s="1638">
        <f t="shared" si="8"/>
        <v>0</v>
      </c>
      <c r="AI37" s="1638">
        <f t="shared" si="9"/>
        <v>0</v>
      </c>
    </row>
    <row r="38" spans="1:35" ht="14.25" customHeight="1">
      <c r="A38" s="1590"/>
      <c r="B38" s="1590"/>
      <c r="C38" s="1629" t="s">
        <v>2313</v>
      </c>
      <c r="D38" s="1630" t="s">
        <v>838</v>
      </c>
      <c r="E38" s="1631"/>
      <c r="F38" s="1631"/>
      <c r="G38" s="1631"/>
      <c r="H38" s="1631"/>
      <c r="I38" s="1631"/>
      <c r="J38" s="1632" t="s">
        <v>838</v>
      </c>
      <c r="K38" s="1633">
        <f>IF(C38="","",COUNT($D$32:$J$32)-L38)</f>
        <v>7</v>
      </c>
      <c r="L38" s="1634">
        <f t="shared" si="21"/>
        <v>0</v>
      </c>
      <c r="M38" s="1635">
        <f t="shared" si="22"/>
        <v>2</v>
      </c>
      <c r="N38" s="1636">
        <f>IF(K38&lt;1,"対象外",IF(C38="","",IFERROR(ROUND(M38/K38,3),"")))</f>
        <v>0.28599999999999998</v>
      </c>
      <c r="O38" s="3724"/>
      <c r="P38" s="1613"/>
      <c r="Q38" s="1613">
        <f t="shared" si="5"/>
        <v>0</v>
      </c>
      <c r="R38" s="1613">
        <f t="shared" si="6"/>
        <v>0</v>
      </c>
      <c r="S38" s="1590"/>
      <c r="T38" s="1629" t="s">
        <v>2313</v>
      </c>
      <c r="U38" s="1630"/>
      <c r="V38" s="1631"/>
      <c r="W38" s="1631" t="s">
        <v>838</v>
      </c>
      <c r="X38" s="1631" t="s">
        <v>838</v>
      </c>
      <c r="Y38" s="1631"/>
      <c r="Z38" s="1631"/>
      <c r="AA38" s="1632"/>
      <c r="AB38" s="1633">
        <f>IF(T38="","",COUNT($U$32:$AA$32)-AC38)</f>
        <v>7</v>
      </c>
      <c r="AC38" s="1634">
        <f>IF(T38="","",AH38+AI38)</f>
        <v>0</v>
      </c>
      <c r="AD38" s="1635">
        <f t="shared" si="23"/>
        <v>2</v>
      </c>
      <c r="AE38" s="1636">
        <f>IF(AB38&lt;1,"対象外",IF(T38="","",IFERROR(ROUND(AD38/AB38,3),"")))</f>
        <v>0.28599999999999998</v>
      </c>
      <c r="AF38" s="3724"/>
      <c r="AG38" s="1637"/>
      <c r="AH38" s="1638">
        <f t="shared" si="8"/>
        <v>0</v>
      </c>
      <c r="AI38" s="1638">
        <f t="shared" si="9"/>
        <v>0</v>
      </c>
    </row>
    <row r="39" spans="1:35" ht="14.25" customHeight="1">
      <c r="A39" s="1590"/>
      <c r="B39" s="1590"/>
      <c r="C39" s="1639" t="s">
        <v>2314</v>
      </c>
      <c r="D39" s="1640"/>
      <c r="E39" s="1641" t="s">
        <v>838</v>
      </c>
      <c r="F39" s="1641"/>
      <c r="G39" s="1641" t="s">
        <v>838</v>
      </c>
      <c r="H39" s="1641"/>
      <c r="I39" s="1641"/>
      <c r="J39" s="1642"/>
      <c r="K39" s="1640">
        <f>IF(C39="","",COUNT($D$32:$J$32)-L39)</f>
        <v>7</v>
      </c>
      <c r="L39" s="1643">
        <f t="shared" si="21"/>
        <v>0</v>
      </c>
      <c r="M39" s="1644">
        <f t="shared" si="22"/>
        <v>2</v>
      </c>
      <c r="N39" s="1645">
        <f>IF(K39&lt;1,"対象外",IF(C39="","",IFERROR(ROUND(M39/K39,3),"")))</f>
        <v>0.28599999999999998</v>
      </c>
      <c r="O39" s="3724"/>
      <c r="P39" s="1613"/>
      <c r="Q39" s="1613">
        <f t="shared" si="5"/>
        <v>0</v>
      </c>
      <c r="R39" s="1613">
        <f t="shared" si="6"/>
        <v>0</v>
      </c>
      <c r="S39" s="1590"/>
      <c r="T39" s="1639" t="s">
        <v>2314</v>
      </c>
      <c r="U39" s="1640"/>
      <c r="V39" s="1641"/>
      <c r="W39" s="1641" t="s">
        <v>838</v>
      </c>
      <c r="X39" s="1641" t="s">
        <v>838</v>
      </c>
      <c r="Y39" s="1641"/>
      <c r="Z39" s="1641"/>
      <c r="AA39" s="1642"/>
      <c r="AB39" s="1640">
        <f>IF(T39="","",COUNT($U$32:$AA$32)-AC39)</f>
        <v>7</v>
      </c>
      <c r="AC39" s="1643">
        <f>IF(T39="","",AH39+AI39)</f>
        <v>0</v>
      </c>
      <c r="AD39" s="1644">
        <f t="shared" si="23"/>
        <v>2</v>
      </c>
      <c r="AE39" s="1645">
        <f>IF(AB39&lt;1,"対象外",IF(T39="","",IFERROR(ROUND(AD39/AB39,3),"")))</f>
        <v>0.28599999999999998</v>
      </c>
      <c r="AF39" s="3724"/>
      <c r="AG39" s="1624"/>
      <c r="AH39" s="1638">
        <f t="shared" si="8"/>
        <v>0</v>
      </c>
      <c r="AI39" s="1638">
        <f t="shared" si="9"/>
        <v>0</v>
      </c>
    </row>
    <row r="40" spans="1:35" ht="14.25" customHeight="1">
      <c r="A40" s="1590"/>
      <c r="B40" s="1590"/>
      <c r="C40" s="3709" t="s">
        <v>833</v>
      </c>
      <c r="D40" s="3711"/>
      <c r="E40" s="3713"/>
      <c r="F40" s="3713"/>
      <c r="G40" s="3713"/>
      <c r="H40" s="3713"/>
      <c r="I40" s="3713"/>
      <c r="J40" s="3715"/>
      <c r="K40" s="3717"/>
      <c r="L40" s="3718"/>
      <c r="M40" s="3718"/>
      <c r="N40" s="3719"/>
      <c r="O40" s="3724"/>
      <c r="P40" s="1613"/>
      <c r="Q40" s="1613">
        <f t="shared" si="5"/>
        <v>0</v>
      </c>
      <c r="R40" s="1613">
        <f t="shared" si="6"/>
        <v>0</v>
      </c>
      <c r="S40" s="1590"/>
      <c r="T40" s="3709" t="s">
        <v>833</v>
      </c>
      <c r="U40" s="3711"/>
      <c r="V40" s="3713"/>
      <c r="W40" s="3713"/>
      <c r="X40" s="3713"/>
      <c r="Y40" s="3713"/>
      <c r="Z40" s="3713"/>
      <c r="AA40" s="3715"/>
      <c r="AB40" s="3717"/>
      <c r="AC40" s="3718"/>
      <c r="AD40" s="3718"/>
      <c r="AE40" s="3719"/>
      <c r="AF40" s="3724"/>
      <c r="AG40" s="1624"/>
      <c r="AH40" s="1638">
        <f t="shared" si="8"/>
        <v>0</v>
      </c>
      <c r="AI40" s="1638">
        <f t="shared" si="9"/>
        <v>0</v>
      </c>
    </row>
    <row r="41" spans="1:35" ht="14.25" customHeight="1">
      <c r="A41" s="1590"/>
      <c r="B41" s="1590"/>
      <c r="C41" s="3710"/>
      <c r="D41" s="3712"/>
      <c r="E41" s="3714"/>
      <c r="F41" s="3714"/>
      <c r="G41" s="3714"/>
      <c r="H41" s="3714"/>
      <c r="I41" s="3714"/>
      <c r="J41" s="3716"/>
      <c r="K41" s="3720"/>
      <c r="L41" s="3721"/>
      <c r="M41" s="3721"/>
      <c r="N41" s="3722"/>
      <c r="O41" s="3724"/>
      <c r="P41" s="1613"/>
      <c r="Q41" s="1613" t="str">
        <f t="shared" si="5"/>
        <v/>
      </c>
      <c r="R41" s="1613" t="str">
        <f t="shared" si="6"/>
        <v/>
      </c>
      <c r="S41" s="1590"/>
      <c r="T41" s="3710"/>
      <c r="U41" s="3712"/>
      <c r="V41" s="3714"/>
      <c r="W41" s="3714"/>
      <c r="X41" s="3714"/>
      <c r="Y41" s="3714"/>
      <c r="Z41" s="3714"/>
      <c r="AA41" s="3716"/>
      <c r="AB41" s="3720"/>
      <c r="AC41" s="3721"/>
      <c r="AD41" s="3721"/>
      <c r="AE41" s="3722"/>
      <c r="AF41" s="3724"/>
      <c r="AG41" s="1624"/>
      <c r="AH41" s="1638" t="str">
        <f t="shared" si="8"/>
        <v/>
      </c>
      <c r="AI41" s="1638" t="str">
        <f t="shared" si="9"/>
        <v/>
      </c>
    </row>
    <row r="42" spans="1:35" ht="14.25" customHeight="1">
      <c r="A42" s="1590"/>
      <c r="B42" s="1590"/>
      <c r="C42" s="1646" t="s">
        <v>2311</v>
      </c>
      <c r="D42" s="1633" t="s">
        <v>2317</v>
      </c>
      <c r="E42" s="1647" t="s">
        <v>2317</v>
      </c>
      <c r="F42" s="1647" t="s">
        <v>2317</v>
      </c>
      <c r="G42" s="1647" t="s">
        <v>2317</v>
      </c>
      <c r="H42" s="1647" t="s">
        <v>2317</v>
      </c>
      <c r="I42" s="1647" t="s">
        <v>2317</v>
      </c>
      <c r="J42" s="1648" t="s">
        <v>2317</v>
      </c>
      <c r="K42" s="1649">
        <f>IF(C42="","",COUNT($D$32:$J$32)-L42)</f>
        <v>0</v>
      </c>
      <c r="L42" s="1650">
        <f t="shared" ref="L42:L44" si="24">IF(C42="","",Q42+R42)</f>
        <v>7</v>
      </c>
      <c r="M42" s="1650">
        <f t="shared" ref="M42:M44" si="25">IF(C42="","",COUNTIF(D42:J42,"休"))</f>
        <v>0</v>
      </c>
      <c r="N42" s="1651" t="str">
        <f>IF(K42&lt;1,"対象外",IF(C42="","",IFERROR(ROUND(M42/K42,3),"")))</f>
        <v>対象外</v>
      </c>
      <c r="O42" s="3724"/>
      <c r="P42" s="1613"/>
      <c r="Q42" s="1613">
        <f t="shared" si="5"/>
        <v>7</v>
      </c>
      <c r="R42" s="1613">
        <f t="shared" si="6"/>
        <v>0</v>
      </c>
      <c r="S42" s="1590"/>
      <c r="T42" s="1646" t="s">
        <v>2311</v>
      </c>
      <c r="U42" s="1633"/>
      <c r="V42" s="1647"/>
      <c r="W42" s="1647" t="s">
        <v>838</v>
      </c>
      <c r="X42" s="1647" t="s">
        <v>838</v>
      </c>
      <c r="Y42" s="1647"/>
      <c r="Z42" s="1647"/>
      <c r="AA42" s="1648"/>
      <c r="AB42" s="1649">
        <f>IF(T42="","",COUNT($U$32:$AA$32)-AC42)</f>
        <v>7</v>
      </c>
      <c r="AC42" s="1650">
        <f>IF(T42="","",AH42+AI42)</f>
        <v>0</v>
      </c>
      <c r="AD42" s="1650">
        <f t="shared" ref="AD42:AD44" si="26">IF(T42="","",COUNTIF(U42:AA42,"休"))</f>
        <v>2</v>
      </c>
      <c r="AE42" s="1651">
        <f>IF(AB42&lt;1,"対象外",IF(T42="","",IFERROR(ROUND(AD42/AB42,3),"")))</f>
        <v>0.28599999999999998</v>
      </c>
      <c r="AF42" s="3724"/>
      <c r="AG42" s="1652"/>
      <c r="AH42" s="1638">
        <f t="shared" si="8"/>
        <v>0</v>
      </c>
      <c r="AI42" s="1638">
        <f t="shared" si="9"/>
        <v>0</v>
      </c>
    </row>
    <row r="43" spans="1:35" ht="14.25" customHeight="1">
      <c r="A43" s="1590"/>
      <c r="B43" s="1590"/>
      <c r="C43" s="1629" t="s">
        <v>2312</v>
      </c>
      <c r="D43" s="1630" t="s">
        <v>2317</v>
      </c>
      <c r="E43" s="1631" t="s">
        <v>2317</v>
      </c>
      <c r="F43" s="1631" t="s">
        <v>2317</v>
      </c>
      <c r="G43" s="1631" t="s">
        <v>2317</v>
      </c>
      <c r="H43" s="1631" t="s">
        <v>2317</v>
      </c>
      <c r="I43" s="1631" t="s">
        <v>2317</v>
      </c>
      <c r="J43" s="1632" t="s">
        <v>2317</v>
      </c>
      <c r="K43" s="1630">
        <f>IF(C43="","",COUNT($D$32:$J$32)-L43)</f>
        <v>0</v>
      </c>
      <c r="L43" s="1655">
        <f t="shared" si="24"/>
        <v>7</v>
      </c>
      <c r="M43" s="1655">
        <f t="shared" si="25"/>
        <v>0</v>
      </c>
      <c r="N43" s="1656" t="str">
        <f>IF(K43&lt;1,"対象外",IF(C43="","",IFERROR(ROUND(M43/K43,3),"")))</f>
        <v>対象外</v>
      </c>
      <c r="O43" s="3724"/>
      <c r="P43" s="1613"/>
      <c r="Q43" s="1613">
        <f t="shared" si="5"/>
        <v>7</v>
      </c>
      <c r="R43" s="1613">
        <f t="shared" si="6"/>
        <v>0</v>
      </c>
      <c r="S43" s="1590"/>
      <c r="T43" s="1629" t="s">
        <v>2312</v>
      </c>
      <c r="U43" s="1630"/>
      <c r="V43" s="1631"/>
      <c r="W43" s="1631"/>
      <c r="X43" s="1631"/>
      <c r="Y43" s="1631" t="s">
        <v>838</v>
      </c>
      <c r="Z43" s="1631" t="s">
        <v>838</v>
      </c>
      <c r="AA43" s="1632"/>
      <c r="AB43" s="1630">
        <f>IF(T43="","",COUNT($U$32:$AA$32)-AC43)</f>
        <v>7</v>
      </c>
      <c r="AC43" s="1655">
        <f>IF(T43="","",AH43+AI43)</f>
        <v>0</v>
      </c>
      <c r="AD43" s="1655">
        <f t="shared" si="26"/>
        <v>2</v>
      </c>
      <c r="AE43" s="1656">
        <f>IF(AB43&lt;1,"対象外",IF(T43="","",IFERROR(ROUND(AD43/AB43,3),"")))</f>
        <v>0.28599999999999998</v>
      </c>
      <c r="AF43" s="3724"/>
      <c r="AG43" s="1652"/>
      <c r="AH43" s="1638">
        <f t="shared" si="8"/>
        <v>0</v>
      </c>
      <c r="AI43" s="1638">
        <f t="shared" si="9"/>
        <v>0</v>
      </c>
    </row>
    <row r="44" spans="1:35" ht="14.25" customHeight="1">
      <c r="A44" s="1590"/>
      <c r="B44" s="1590"/>
      <c r="C44" s="1629" t="s">
        <v>2313</v>
      </c>
      <c r="D44" s="1630" t="s">
        <v>2317</v>
      </c>
      <c r="E44" s="1631" t="s">
        <v>2317</v>
      </c>
      <c r="F44" s="1631" t="s">
        <v>2317</v>
      </c>
      <c r="G44" s="1631" t="s">
        <v>2317</v>
      </c>
      <c r="H44" s="1631" t="s">
        <v>2317</v>
      </c>
      <c r="I44" s="1631" t="s">
        <v>2317</v>
      </c>
      <c r="J44" s="1632" t="s">
        <v>2317</v>
      </c>
      <c r="K44" s="1630">
        <f>IF(C44="","",COUNT($D$32:$J$32)-L44)</f>
        <v>0</v>
      </c>
      <c r="L44" s="1655">
        <f t="shared" si="24"/>
        <v>7</v>
      </c>
      <c r="M44" s="1655">
        <f t="shared" si="25"/>
        <v>0</v>
      </c>
      <c r="N44" s="1656" t="str">
        <f>IF(K44&lt;1,"対象外",IF(C44="","",IFERROR(ROUND(M44/K44,3),"")))</f>
        <v>対象外</v>
      </c>
      <c r="O44" s="3724"/>
      <c r="P44" s="1613"/>
      <c r="Q44" s="1613">
        <f t="shared" si="5"/>
        <v>7</v>
      </c>
      <c r="R44" s="1613">
        <f t="shared" si="6"/>
        <v>0</v>
      </c>
      <c r="S44" s="1590"/>
      <c r="T44" s="1629" t="s">
        <v>2313</v>
      </c>
      <c r="U44" s="1630"/>
      <c r="V44" s="1631"/>
      <c r="W44" s="1631"/>
      <c r="X44" s="1631"/>
      <c r="Y44" s="1631" t="s">
        <v>838</v>
      </c>
      <c r="Z44" s="1631" t="s">
        <v>838</v>
      </c>
      <c r="AA44" s="1632"/>
      <c r="AB44" s="1630">
        <f>IF(T44="","",COUNT($U$32:$AA$32)-AC44)</f>
        <v>7</v>
      </c>
      <c r="AC44" s="1655">
        <f>IF(T44="","",AH44+AI44)</f>
        <v>0</v>
      </c>
      <c r="AD44" s="1655">
        <f t="shared" si="26"/>
        <v>2</v>
      </c>
      <c r="AE44" s="1656">
        <f>IF(AB44&lt;1,"対象外",IF(T44="","",IFERROR(ROUND(AD44/AB44,3),"")))</f>
        <v>0.28599999999999998</v>
      </c>
      <c r="AF44" s="3724"/>
      <c r="AG44" s="1652"/>
      <c r="AH44" s="1638">
        <f t="shared" si="8"/>
        <v>0</v>
      </c>
      <c r="AI44" s="1638">
        <f t="shared" si="9"/>
        <v>0</v>
      </c>
    </row>
    <row r="45" spans="1:35" ht="14.25" customHeight="1">
      <c r="A45" s="1590"/>
      <c r="B45" s="1590"/>
      <c r="C45" s="3709" t="s">
        <v>834</v>
      </c>
      <c r="D45" s="3711"/>
      <c r="E45" s="3713"/>
      <c r="F45" s="3713"/>
      <c r="G45" s="3713"/>
      <c r="H45" s="3713"/>
      <c r="I45" s="3713"/>
      <c r="J45" s="3715"/>
      <c r="K45" s="3717"/>
      <c r="L45" s="3718"/>
      <c r="M45" s="3718"/>
      <c r="N45" s="3719"/>
      <c r="O45" s="3724"/>
      <c r="P45" s="1613"/>
      <c r="Q45" s="1613">
        <f t="shared" si="5"/>
        <v>0</v>
      </c>
      <c r="R45" s="1613">
        <f t="shared" si="6"/>
        <v>0</v>
      </c>
      <c r="S45" s="1590"/>
      <c r="T45" s="3709" t="s">
        <v>834</v>
      </c>
      <c r="U45" s="3711"/>
      <c r="V45" s="3713"/>
      <c r="W45" s="3713"/>
      <c r="X45" s="3713"/>
      <c r="Y45" s="3713"/>
      <c r="Z45" s="3713"/>
      <c r="AA45" s="3715"/>
      <c r="AB45" s="3717"/>
      <c r="AC45" s="3718"/>
      <c r="AD45" s="3718"/>
      <c r="AE45" s="3719"/>
      <c r="AF45" s="3724"/>
      <c r="AG45" s="1624"/>
      <c r="AH45" s="1638">
        <f t="shared" si="8"/>
        <v>0</v>
      </c>
      <c r="AI45" s="1638">
        <f t="shared" si="9"/>
        <v>0</v>
      </c>
    </row>
    <row r="46" spans="1:35" ht="14.25" customHeight="1">
      <c r="A46" s="1590"/>
      <c r="B46" s="1590"/>
      <c r="C46" s="3710"/>
      <c r="D46" s="3712"/>
      <c r="E46" s="3714"/>
      <c r="F46" s="3714"/>
      <c r="G46" s="3714"/>
      <c r="H46" s="3714"/>
      <c r="I46" s="3714"/>
      <c r="J46" s="3716"/>
      <c r="K46" s="3720"/>
      <c r="L46" s="3721"/>
      <c r="M46" s="3721"/>
      <c r="N46" s="3722"/>
      <c r="O46" s="3724"/>
      <c r="P46" s="1613"/>
      <c r="Q46" s="1613" t="str">
        <f t="shared" si="5"/>
        <v/>
      </c>
      <c r="R46" s="1613" t="str">
        <f t="shared" si="6"/>
        <v/>
      </c>
      <c r="S46" s="1590"/>
      <c r="T46" s="3710"/>
      <c r="U46" s="3712"/>
      <c r="V46" s="3714"/>
      <c r="W46" s="3714"/>
      <c r="X46" s="3714"/>
      <c r="Y46" s="3714"/>
      <c r="Z46" s="3714"/>
      <c r="AA46" s="3716"/>
      <c r="AB46" s="3720"/>
      <c r="AC46" s="3721"/>
      <c r="AD46" s="3721"/>
      <c r="AE46" s="3722"/>
      <c r="AF46" s="3724"/>
      <c r="AG46" s="1624"/>
      <c r="AH46" s="1638" t="str">
        <f t="shared" si="8"/>
        <v/>
      </c>
      <c r="AI46" s="1638" t="str">
        <f t="shared" si="9"/>
        <v/>
      </c>
    </row>
    <row r="47" spans="1:35" ht="14.25" customHeight="1">
      <c r="A47" s="1590"/>
      <c r="B47" s="1590"/>
      <c r="C47" s="1639" t="s">
        <v>2314</v>
      </c>
      <c r="D47" s="1640" t="s">
        <v>2317</v>
      </c>
      <c r="E47" s="1641" t="s">
        <v>2317</v>
      </c>
      <c r="F47" s="1641" t="s">
        <v>2317</v>
      </c>
      <c r="G47" s="1641" t="s">
        <v>2317</v>
      </c>
      <c r="H47" s="1641" t="s">
        <v>2317</v>
      </c>
      <c r="I47" s="1641" t="s">
        <v>2317</v>
      </c>
      <c r="J47" s="1642" t="s">
        <v>2317</v>
      </c>
      <c r="K47" s="1640">
        <f>IF(C47="","",COUNT($D$32:$J$32)-L47)</f>
        <v>0</v>
      </c>
      <c r="L47" s="1644">
        <f t="shared" ref="L47" si="27">IF(C47="","",Q47+R47)</f>
        <v>7</v>
      </c>
      <c r="M47" s="1644">
        <f t="shared" ref="M47" si="28">IF(C47="","",COUNTIF(D47:J47,"休"))</f>
        <v>0</v>
      </c>
      <c r="N47" s="1645" t="str">
        <f>IF(K47&lt;1,"対象外",IF(C47="","",IFERROR(ROUND(M47/K47,3),"")))</f>
        <v>対象外</v>
      </c>
      <c r="O47" s="3725"/>
      <c r="P47" s="1613" t="str">
        <f>IF(1&gt;P32,"対象外",IF(O34&gt;=0.285,"OK","NG"))</f>
        <v>OK</v>
      </c>
      <c r="Q47" s="1613">
        <f t="shared" si="5"/>
        <v>7</v>
      </c>
      <c r="R47" s="1613">
        <f t="shared" si="6"/>
        <v>0</v>
      </c>
      <c r="S47" s="1590"/>
      <c r="T47" s="1639" t="s">
        <v>2314</v>
      </c>
      <c r="U47" s="1640"/>
      <c r="V47" s="1641"/>
      <c r="W47" s="1641"/>
      <c r="X47" s="1641"/>
      <c r="Y47" s="1641"/>
      <c r="Z47" s="1641" t="s">
        <v>838</v>
      </c>
      <c r="AA47" s="1642" t="s">
        <v>838</v>
      </c>
      <c r="AB47" s="1640">
        <f>IF(T47="","",COUNT($U$32:$AA$32)-AC47)</f>
        <v>7</v>
      </c>
      <c r="AC47" s="1644">
        <f>IF(T47="","",AH47+AI47)</f>
        <v>0</v>
      </c>
      <c r="AD47" s="1644">
        <f t="shared" ref="AD47" si="29">IF(T47="","",COUNTIF(U47:AA47,"休"))</f>
        <v>2</v>
      </c>
      <c r="AE47" s="1645">
        <f>IF(AB47&lt;1,"対象外",IF(T47="","",IFERROR(ROUND(AD47/AB47,3),"")))</f>
        <v>0.28599999999999998</v>
      </c>
      <c r="AF47" s="3725"/>
      <c r="AG47" s="1613" t="str">
        <f>IF(1&gt;AG32,"対象外",IF(AF34&gt;=0.285,"OK","NG"))</f>
        <v>OK</v>
      </c>
      <c r="AH47" s="1638">
        <f t="shared" si="8"/>
        <v>0</v>
      </c>
      <c r="AI47" s="1638">
        <f t="shared" si="9"/>
        <v>0</v>
      </c>
    </row>
    <row r="48" spans="1:35" ht="14.25" customHeight="1">
      <c r="A48" s="1590"/>
      <c r="B48" s="1590"/>
      <c r="C48" s="1613"/>
      <c r="D48" s="1613"/>
      <c r="E48" s="1613"/>
      <c r="F48" s="1613"/>
      <c r="G48" s="1613"/>
      <c r="H48" s="1613"/>
      <c r="I48" s="1660"/>
      <c r="J48" s="1613"/>
      <c r="K48" s="1624"/>
      <c r="L48" s="1624"/>
      <c r="M48" s="1624"/>
      <c r="N48" s="1624"/>
      <c r="O48" s="1624"/>
      <c r="P48" s="1613"/>
      <c r="Q48" s="1613" t="str">
        <f t="shared" si="5"/>
        <v/>
      </c>
      <c r="R48" s="1613" t="str">
        <f t="shared" si="6"/>
        <v/>
      </c>
      <c r="S48" s="1590"/>
      <c r="T48" s="1613"/>
      <c r="U48" s="1613"/>
      <c r="V48" s="1613"/>
      <c r="W48" s="1613"/>
      <c r="X48" s="1613"/>
      <c r="Y48" s="1613"/>
      <c r="Z48" s="1660"/>
      <c r="AA48" s="1613"/>
      <c r="AB48" s="1624"/>
      <c r="AC48" s="1624"/>
      <c r="AD48" s="1624"/>
      <c r="AE48" s="1624"/>
      <c r="AF48" s="1624"/>
      <c r="AG48" s="1590"/>
      <c r="AH48" s="1638" t="str">
        <f t="shared" si="8"/>
        <v/>
      </c>
      <c r="AI48" s="1638" t="str">
        <f t="shared" si="9"/>
        <v/>
      </c>
    </row>
    <row r="49" spans="1:35" ht="14.25" hidden="1" customHeight="1">
      <c r="A49" s="1590"/>
      <c r="B49" s="1590"/>
      <c r="C49" s="1590"/>
      <c r="D49" s="1590"/>
      <c r="E49" s="1590"/>
      <c r="F49" s="1590"/>
      <c r="G49" s="1590"/>
      <c r="H49" s="1590"/>
      <c r="I49" s="1590"/>
      <c r="J49" s="1590"/>
      <c r="K49" s="1590"/>
      <c r="L49" s="1590"/>
      <c r="M49" s="1590"/>
      <c r="N49" s="1590"/>
      <c r="O49" s="1590"/>
      <c r="P49" s="1613"/>
      <c r="Q49" s="1613" t="str">
        <f t="shared" si="5"/>
        <v/>
      </c>
      <c r="R49" s="1613" t="str">
        <f t="shared" si="6"/>
        <v/>
      </c>
      <c r="S49" s="1590"/>
      <c r="T49" s="1590"/>
      <c r="U49" s="1590"/>
      <c r="V49" s="1590"/>
      <c r="W49" s="1590"/>
      <c r="X49" s="1590"/>
      <c r="Y49" s="1590"/>
      <c r="Z49" s="1590"/>
      <c r="AA49" s="1590"/>
      <c r="AB49" s="1590"/>
      <c r="AC49" s="1590"/>
      <c r="AD49" s="1590"/>
      <c r="AE49" s="1590"/>
      <c r="AF49" s="1590"/>
      <c r="AG49" s="1590"/>
      <c r="AH49" s="1638" t="str">
        <f t="shared" si="8"/>
        <v/>
      </c>
      <c r="AI49" s="1638" t="str">
        <f t="shared" si="9"/>
        <v/>
      </c>
    </row>
    <row r="50" spans="1:35" ht="14.25" hidden="1" customHeight="1">
      <c r="A50" s="1590"/>
      <c r="B50" s="1590"/>
      <c r="C50" s="1590"/>
      <c r="D50" s="1608">
        <f>YEAR(J30+1)</f>
        <v>2025</v>
      </c>
      <c r="E50" s="1608">
        <f>MONTH(J30+1)</f>
        <v>11</v>
      </c>
      <c r="F50" s="1608">
        <f>DAY(J30+1)</f>
        <v>17</v>
      </c>
      <c r="G50" s="1608"/>
      <c r="H50" s="1608"/>
      <c r="I50" s="1608"/>
      <c r="J50" s="1608"/>
      <c r="K50" s="1590"/>
      <c r="L50" s="1590"/>
      <c r="M50" s="1590"/>
      <c r="N50" s="1590"/>
      <c r="O50" s="1590"/>
      <c r="P50" s="1613"/>
      <c r="Q50" s="1613" t="str">
        <f t="shared" si="5"/>
        <v/>
      </c>
      <c r="R50" s="1613" t="str">
        <f t="shared" si="6"/>
        <v/>
      </c>
      <c r="S50" s="1590"/>
      <c r="T50" s="1590"/>
      <c r="U50" s="1608">
        <f>YEAR(AA30+1)</f>
        <v>2025</v>
      </c>
      <c r="V50" s="1608">
        <f>MONTH(AA30+1)</f>
        <v>12</v>
      </c>
      <c r="W50" s="1608">
        <f>DAY(AA30+1)</f>
        <v>29</v>
      </c>
      <c r="X50" s="1608"/>
      <c r="Y50" s="1608"/>
      <c r="Z50" s="1608"/>
      <c r="AA50" s="1608"/>
      <c r="AB50" s="1590"/>
      <c r="AC50" s="1590"/>
      <c r="AD50" s="1590"/>
      <c r="AE50" s="1590"/>
      <c r="AF50" s="1590"/>
      <c r="AG50" s="1590"/>
      <c r="AH50" s="1638" t="str">
        <f t="shared" si="8"/>
        <v/>
      </c>
      <c r="AI50" s="1638" t="str">
        <f t="shared" si="9"/>
        <v/>
      </c>
    </row>
    <row r="51" spans="1:35" ht="14.25" hidden="1" customHeight="1">
      <c r="A51" s="1590"/>
      <c r="B51" s="1590"/>
      <c r="C51" s="1590"/>
      <c r="D51" s="1610">
        <f>J30+1</f>
        <v>45978</v>
      </c>
      <c r="E51" s="1610">
        <f>D51+1</f>
        <v>45979</v>
      </c>
      <c r="F51" s="1610">
        <f t="shared" ref="F51:J51" si="30">E51+1</f>
        <v>45980</v>
      </c>
      <c r="G51" s="1610">
        <f t="shared" si="30"/>
        <v>45981</v>
      </c>
      <c r="H51" s="1610">
        <f t="shared" si="30"/>
        <v>45982</v>
      </c>
      <c r="I51" s="1610">
        <f t="shared" si="30"/>
        <v>45983</v>
      </c>
      <c r="J51" s="1610">
        <f t="shared" si="30"/>
        <v>45984</v>
      </c>
      <c r="K51" s="1590"/>
      <c r="L51" s="1590"/>
      <c r="M51" s="1590"/>
      <c r="N51" s="1590"/>
      <c r="O51" s="1590"/>
      <c r="P51" s="1613"/>
      <c r="Q51" s="1613" t="str">
        <f t="shared" si="5"/>
        <v/>
      </c>
      <c r="R51" s="1613" t="str">
        <f t="shared" si="6"/>
        <v/>
      </c>
      <c r="S51" s="1590"/>
      <c r="T51" s="1590"/>
      <c r="U51" s="1610">
        <f>AA30+1</f>
        <v>46020</v>
      </c>
      <c r="V51" s="1610">
        <f t="shared" ref="V51:AA51" si="31">U51+1</f>
        <v>46021</v>
      </c>
      <c r="W51" s="1610">
        <f t="shared" si="31"/>
        <v>46022</v>
      </c>
      <c r="X51" s="1610">
        <f t="shared" si="31"/>
        <v>46023</v>
      </c>
      <c r="Y51" s="1610">
        <f t="shared" si="31"/>
        <v>46024</v>
      </c>
      <c r="Z51" s="1610">
        <f t="shared" si="31"/>
        <v>46025</v>
      </c>
      <c r="AA51" s="1610">
        <f t="shared" si="31"/>
        <v>46026</v>
      </c>
      <c r="AB51" s="1590"/>
      <c r="AC51" s="1590"/>
      <c r="AD51" s="1590"/>
      <c r="AE51" s="1590"/>
      <c r="AF51" s="1590"/>
      <c r="AG51" s="1590"/>
      <c r="AH51" s="1638" t="str">
        <f t="shared" si="8"/>
        <v/>
      </c>
      <c r="AI51" s="1638" t="str">
        <f t="shared" si="9"/>
        <v/>
      </c>
    </row>
    <row r="52" spans="1:35" ht="14.25" customHeight="1">
      <c r="A52" s="1590"/>
      <c r="B52" s="1590"/>
      <c r="C52" s="1611" t="s">
        <v>1940</v>
      </c>
      <c r="D52" s="1614">
        <f>DATE($D50,$E50,1)</f>
        <v>45962</v>
      </c>
      <c r="E52" s="1615"/>
      <c r="F52" s="1615"/>
      <c r="G52" s="1615"/>
      <c r="H52" s="1615"/>
      <c r="I52" s="1615"/>
      <c r="J52" s="1615"/>
      <c r="K52" s="3697" t="s">
        <v>835</v>
      </c>
      <c r="L52" s="3702" t="s">
        <v>2307</v>
      </c>
      <c r="M52" s="3704" t="s">
        <v>2308</v>
      </c>
      <c r="N52" s="3704" t="s">
        <v>829</v>
      </c>
      <c r="O52" s="3695" t="s">
        <v>2309</v>
      </c>
      <c r="P52" s="1613"/>
      <c r="Q52" s="1613">
        <f t="shared" si="5"/>
        <v>0</v>
      </c>
      <c r="R52" s="1613">
        <f t="shared" si="6"/>
        <v>0</v>
      </c>
      <c r="S52" s="1590"/>
      <c r="T52" s="1611" t="s">
        <v>1940</v>
      </c>
      <c r="U52" s="1614">
        <f>DATE($U50,$V50,1)</f>
        <v>45992</v>
      </c>
      <c r="V52" s="1615"/>
      <c r="W52" s="1615"/>
      <c r="X52" s="1615"/>
      <c r="Y52" s="1615"/>
      <c r="Z52" s="1615"/>
      <c r="AA52" s="1615"/>
      <c r="AB52" s="3697" t="s">
        <v>835</v>
      </c>
      <c r="AC52" s="3702" t="s">
        <v>2307</v>
      </c>
      <c r="AD52" s="3704" t="s">
        <v>2308</v>
      </c>
      <c r="AE52" s="3704" t="s">
        <v>829</v>
      </c>
      <c r="AF52" s="3695" t="s">
        <v>2309</v>
      </c>
      <c r="AG52" s="1613"/>
      <c r="AH52" s="1638">
        <f t="shared" si="8"/>
        <v>0</v>
      </c>
      <c r="AI52" s="1638">
        <f t="shared" si="9"/>
        <v>0</v>
      </c>
    </row>
    <row r="53" spans="1:35" ht="14.25" customHeight="1">
      <c r="A53" s="1590"/>
      <c r="B53" s="1590"/>
      <c r="C53" s="1618" t="s">
        <v>2310</v>
      </c>
      <c r="D53" s="1619">
        <f>IF(J30&lt;$H$5,J32+1,"")</f>
        <v>45978</v>
      </c>
      <c r="E53" s="1620">
        <f t="shared" ref="E53:J53" si="32">IF(D51&lt;$H$5,D53+1,"")</f>
        <v>45979</v>
      </c>
      <c r="F53" s="1620">
        <f t="shared" si="32"/>
        <v>45980</v>
      </c>
      <c r="G53" s="1620">
        <f t="shared" si="32"/>
        <v>45981</v>
      </c>
      <c r="H53" s="1620">
        <f t="shared" si="32"/>
        <v>45982</v>
      </c>
      <c r="I53" s="1620">
        <f t="shared" si="32"/>
        <v>45983</v>
      </c>
      <c r="J53" s="1620">
        <f t="shared" si="32"/>
        <v>45984</v>
      </c>
      <c r="K53" s="3698"/>
      <c r="L53" s="3703"/>
      <c r="M53" s="3705"/>
      <c r="N53" s="3705"/>
      <c r="O53" s="3696"/>
      <c r="P53" s="1659">
        <f>COUNT(D53:J53)</f>
        <v>7</v>
      </c>
      <c r="Q53" s="1613">
        <f t="shared" si="5"/>
        <v>0</v>
      </c>
      <c r="R53" s="1613">
        <f t="shared" si="6"/>
        <v>0</v>
      </c>
      <c r="S53" s="1590"/>
      <c r="T53" s="1618" t="s">
        <v>2310</v>
      </c>
      <c r="U53" s="1619">
        <f>IF(AA30&lt;$H$5,AA32+1,"")</f>
        <v>46020</v>
      </c>
      <c r="V53" s="1620">
        <f t="shared" ref="V53:AA53" si="33">IF(U51&lt;$H$5,U53+1,"")</f>
        <v>46021</v>
      </c>
      <c r="W53" s="1620">
        <f t="shared" si="33"/>
        <v>46022</v>
      </c>
      <c r="X53" s="1620">
        <f t="shared" si="33"/>
        <v>46023</v>
      </c>
      <c r="Y53" s="1620">
        <f t="shared" si="33"/>
        <v>46024</v>
      </c>
      <c r="Z53" s="1620">
        <f t="shared" si="33"/>
        <v>46025</v>
      </c>
      <c r="AA53" s="1620">
        <f t="shared" si="33"/>
        <v>46026</v>
      </c>
      <c r="AB53" s="3698"/>
      <c r="AC53" s="3703"/>
      <c r="AD53" s="3705"/>
      <c r="AE53" s="3705"/>
      <c r="AF53" s="3696"/>
      <c r="AG53" s="1623">
        <f>COUNT(U53:AA53)</f>
        <v>7</v>
      </c>
      <c r="AH53" s="1638">
        <f t="shared" si="8"/>
        <v>0</v>
      </c>
      <c r="AI53" s="1638">
        <f t="shared" si="9"/>
        <v>0</v>
      </c>
    </row>
    <row r="54" spans="1:35" ht="14.25" customHeight="1">
      <c r="A54" s="1590"/>
      <c r="B54" s="1590"/>
      <c r="C54" s="1618" t="s">
        <v>820</v>
      </c>
      <c r="D54" s="1626" t="str">
        <f>IF(D53="","","月")</f>
        <v>月</v>
      </c>
      <c r="E54" s="1626" t="str">
        <f>IF(E53="","","火")</f>
        <v>火</v>
      </c>
      <c r="F54" s="1626" t="str">
        <f>IF(F53="","","水")</f>
        <v>水</v>
      </c>
      <c r="G54" s="1626" t="str">
        <f>IF(G53="","","木")</f>
        <v>木</v>
      </c>
      <c r="H54" s="1626" t="str">
        <f>IF(H53="","","金")</f>
        <v>金</v>
      </c>
      <c r="I54" s="1626" t="str">
        <f>IF(I53="","","土")</f>
        <v>土</v>
      </c>
      <c r="J54" s="1626" t="str">
        <f>IF(J53="","","日")</f>
        <v>日</v>
      </c>
      <c r="K54" s="3698"/>
      <c r="L54" s="3703"/>
      <c r="M54" s="3705"/>
      <c r="N54" s="3705"/>
      <c r="O54" s="3696"/>
      <c r="P54" s="1613"/>
      <c r="Q54" s="1613">
        <f t="shared" si="5"/>
        <v>0</v>
      </c>
      <c r="R54" s="1613">
        <f t="shared" si="6"/>
        <v>0</v>
      </c>
      <c r="S54" s="1590"/>
      <c r="T54" s="1618" t="s">
        <v>820</v>
      </c>
      <c r="U54" s="1626" t="str">
        <f>IF(U53="","","月")</f>
        <v>月</v>
      </c>
      <c r="V54" s="1626" t="str">
        <f>IF(V53="","","火")</f>
        <v>火</v>
      </c>
      <c r="W54" s="1626" t="str">
        <f>IF(W53="","","水")</f>
        <v>水</v>
      </c>
      <c r="X54" s="1626" t="str">
        <f>IF(X53="","","木")</f>
        <v>木</v>
      </c>
      <c r="Y54" s="1626" t="str">
        <f>IF(Y53="","","金")</f>
        <v>金</v>
      </c>
      <c r="Z54" s="1626" t="str">
        <f>IF(Z53="","","土")</f>
        <v>土</v>
      </c>
      <c r="AA54" s="1626" t="str">
        <f>IF(AA53="","","日")</f>
        <v>日</v>
      </c>
      <c r="AB54" s="3698"/>
      <c r="AC54" s="3703"/>
      <c r="AD54" s="3705"/>
      <c r="AE54" s="3705"/>
      <c r="AF54" s="3696"/>
      <c r="AG54" s="1624"/>
      <c r="AH54" s="1638">
        <f t="shared" si="8"/>
        <v>0</v>
      </c>
      <c r="AI54" s="1638">
        <f t="shared" si="9"/>
        <v>0</v>
      </c>
    </row>
    <row r="55" spans="1:35" ht="14.25" customHeight="1">
      <c r="A55" s="1590"/>
      <c r="B55" s="1590"/>
      <c r="C55" s="3709" t="s">
        <v>831</v>
      </c>
      <c r="D55" s="3711"/>
      <c r="E55" s="3713"/>
      <c r="F55" s="3713"/>
      <c r="G55" s="3713"/>
      <c r="H55" s="3713"/>
      <c r="I55" s="3713"/>
      <c r="J55" s="3715"/>
      <c r="K55" s="3717"/>
      <c r="L55" s="3718"/>
      <c r="M55" s="3718"/>
      <c r="N55" s="3719"/>
      <c r="O55" s="3723">
        <f>ROUND(AVERAGE(N57:N68),3)</f>
        <v>0.32200000000000001</v>
      </c>
      <c r="P55" s="1613"/>
      <c r="Q55" s="1613">
        <f t="shared" si="5"/>
        <v>0</v>
      </c>
      <c r="R55" s="1613">
        <f t="shared" si="6"/>
        <v>0</v>
      </c>
      <c r="S55" s="1590"/>
      <c r="T55" s="3709" t="s">
        <v>831</v>
      </c>
      <c r="U55" s="3711"/>
      <c r="V55" s="3713"/>
      <c r="W55" s="3713"/>
      <c r="X55" s="3713"/>
      <c r="Y55" s="3713"/>
      <c r="Z55" s="3713"/>
      <c r="AA55" s="3715"/>
      <c r="AB55" s="3717"/>
      <c r="AC55" s="3718"/>
      <c r="AD55" s="3718"/>
      <c r="AE55" s="3719"/>
      <c r="AF55" s="3723">
        <f>ROUND(AVERAGE(AE57:AE68),3)</f>
        <v>0.3</v>
      </c>
      <c r="AG55" s="1624"/>
      <c r="AH55" s="1638">
        <f t="shared" si="8"/>
        <v>0</v>
      </c>
      <c r="AI55" s="1638">
        <f t="shared" si="9"/>
        <v>0</v>
      </c>
    </row>
    <row r="56" spans="1:35" ht="14.25" customHeight="1">
      <c r="A56" s="1590"/>
      <c r="B56" s="1590"/>
      <c r="C56" s="3710"/>
      <c r="D56" s="3712"/>
      <c r="E56" s="3714"/>
      <c r="F56" s="3714"/>
      <c r="G56" s="3714"/>
      <c r="H56" s="3714"/>
      <c r="I56" s="3714"/>
      <c r="J56" s="3716"/>
      <c r="K56" s="3720"/>
      <c r="L56" s="3721"/>
      <c r="M56" s="3721"/>
      <c r="N56" s="3722"/>
      <c r="O56" s="3724"/>
      <c r="P56" s="1613"/>
      <c r="Q56" s="1613" t="str">
        <f t="shared" si="5"/>
        <v/>
      </c>
      <c r="R56" s="1613" t="str">
        <f t="shared" si="6"/>
        <v/>
      </c>
      <c r="S56" s="1590"/>
      <c r="T56" s="3710"/>
      <c r="U56" s="3712"/>
      <c r="V56" s="3714"/>
      <c r="W56" s="3714"/>
      <c r="X56" s="3714"/>
      <c r="Y56" s="3714"/>
      <c r="Z56" s="3714"/>
      <c r="AA56" s="3716"/>
      <c r="AB56" s="3720"/>
      <c r="AC56" s="3721"/>
      <c r="AD56" s="3721"/>
      <c r="AE56" s="3722"/>
      <c r="AF56" s="3724"/>
      <c r="AG56" s="1624"/>
      <c r="AH56" s="1638" t="str">
        <f t="shared" si="8"/>
        <v/>
      </c>
      <c r="AI56" s="1638" t="str">
        <f t="shared" si="9"/>
        <v/>
      </c>
    </row>
    <row r="57" spans="1:35" ht="14.25" customHeight="1">
      <c r="A57" s="1590"/>
      <c r="B57" s="1590"/>
      <c r="C57" s="1629" t="s">
        <v>2311</v>
      </c>
      <c r="D57" s="1630" t="s">
        <v>838</v>
      </c>
      <c r="E57" s="1631"/>
      <c r="F57" s="1631" t="s">
        <v>838</v>
      </c>
      <c r="G57" s="1631"/>
      <c r="H57" s="1631"/>
      <c r="I57" s="1631"/>
      <c r="J57" s="1632" t="s">
        <v>838</v>
      </c>
      <c r="K57" s="1633">
        <f>IF(C57="","",COUNT($D$53:$J$53)-L57)</f>
        <v>7</v>
      </c>
      <c r="L57" s="1634">
        <f>IF(C57="","",Q57+R57)</f>
        <v>0</v>
      </c>
      <c r="M57" s="1635">
        <f>IF(C57="","",COUNTIF(D57:J57,"休"))</f>
        <v>3</v>
      </c>
      <c r="N57" s="1636">
        <f>IF(K57&lt;1,"対象外",IF(C57="","",IFERROR(ROUND(M57/K57,3),"")))</f>
        <v>0.42899999999999999</v>
      </c>
      <c r="O57" s="3724"/>
      <c r="P57" s="1613"/>
      <c r="Q57" s="1613">
        <f t="shared" si="5"/>
        <v>0</v>
      </c>
      <c r="R57" s="1613">
        <f t="shared" si="6"/>
        <v>0</v>
      </c>
      <c r="S57" s="1590"/>
      <c r="T57" s="1629" t="s">
        <v>2311</v>
      </c>
      <c r="U57" s="1630" t="s">
        <v>838</v>
      </c>
      <c r="V57" s="1631" t="s">
        <v>838</v>
      </c>
      <c r="W57" s="1631"/>
      <c r="X57" s="1631"/>
      <c r="Y57" s="1631"/>
      <c r="Z57" s="1631"/>
      <c r="AA57" s="1632"/>
      <c r="AB57" s="1633">
        <f>IF(T57="","",COUNT($U$53:$AA$53)-AC57)</f>
        <v>7</v>
      </c>
      <c r="AC57" s="1634">
        <f>IF(T57="","",AH57+AI57)</f>
        <v>0</v>
      </c>
      <c r="AD57" s="1635">
        <f>IF(T57="","",COUNTIF(U57:AA57,"休"))</f>
        <v>2</v>
      </c>
      <c r="AE57" s="1636">
        <f>IF(AB57&lt;1,"対象外",IF(T57="","",IFERROR(ROUND(AD57/AB57,3),"")))</f>
        <v>0.28599999999999998</v>
      </c>
      <c r="AF57" s="3724"/>
      <c r="AG57" s="1637"/>
      <c r="AH57" s="1638">
        <f t="shared" si="8"/>
        <v>0</v>
      </c>
      <c r="AI57" s="1638">
        <f t="shared" si="9"/>
        <v>0</v>
      </c>
    </row>
    <row r="58" spans="1:35" ht="14.25" customHeight="1">
      <c r="A58" s="1590"/>
      <c r="B58" s="1590"/>
      <c r="C58" s="1629" t="s">
        <v>2312</v>
      </c>
      <c r="D58" s="1630"/>
      <c r="E58" s="1631" t="s">
        <v>838</v>
      </c>
      <c r="F58" s="1631"/>
      <c r="G58" s="1631" t="s">
        <v>838</v>
      </c>
      <c r="H58" s="1631"/>
      <c r="I58" s="1631"/>
      <c r="J58" s="1632"/>
      <c r="K58" s="1633">
        <f>IF(C58="","",COUNT($D$53:$J$53)-L58)</f>
        <v>7</v>
      </c>
      <c r="L58" s="1634">
        <f t="shared" ref="L58:L60" si="34">IF(C58="","",Q58+R58)</f>
        <v>0</v>
      </c>
      <c r="M58" s="1635">
        <f t="shared" ref="M58:M60" si="35">IF(C58="","",COUNTIF(D58:J58,"休"))</f>
        <v>2</v>
      </c>
      <c r="N58" s="1636">
        <f>IF(K58&lt;1,"対象外",IF(C58="","",IFERROR(ROUND(M58/K58,3),"")))</f>
        <v>0.28599999999999998</v>
      </c>
      <c r="O58" s="3724"/>
      <c r="P58" s="1613"/>
      <c r="Q58" s="1613">
        <f t="shared" si="5"/>
        <v>0</v>
      </c>
      <c r="R58" s="1613">
        <f t="shared" si="6"/>
        <v>0</v>
      </c>
      <c r="S58" s="1590"/>
      <c r="T58" s="1629" t="s">
        <v>2312</v>
      </c>
      <c r="U58" s="1630" t="s">
        <v>838</v>
      </c>
      <c r="V58" s="1631" t="s">
        <v>838</v>
      </c>
      <c r="W58" s="1631"/>
      <c r="X58" s="1631"/>
      <c r="Y58" s="1631"/>
      <c r="Z58" s="1631"/>
      <c r="AA58" s="1632"/>
      <c r="AB58" s="1633">
        <f>IF(T58="","",COUNT($U$53:$AA$53)-AC58)</f>
        <v>7</v>
      </c>
      <c r="AC58" s="1634">
        <f>IF(T58="","",AH58+AI58)</f>
        <v>0</v>
      </c>
      <c r="AD58" s="1635">
        <f t="shared" ref="AD58:AD60" si="36">IF(T58="","",COUNTIF(U58:AA58,"休"))</f>
        <v>2</v>
      </c>
      <c r="AE58" s="1636">
        <f>IF(AB58&lt;1,"対象外",IF(T58="","",IFERROR(ROUND(AD58/AB58,3),"")))</f>
        <v>0.28599999999999998</v>
      </c>
      <c r="AF58" s="3724"/>
      <c r="AG58" s="1624"/>
      <c r="AH58" s="1638">
        <f t="shared" si="8"/>
        <v>0</v>
      </c>
      <c r="AI58" s="1638">
        <f t="shared" si="9"/>
        <v>0</v>
      </c>
    </row>
    <row r="59" spans="1:35" ht="14.25" customHeight="1">
      <c r="A59" s="1590"/>
      <c r="B59" s="1590"/>
      <c r="C59" s="1629" t="s">
        <v>2313</v>
      </c>
      <c r="D59" s="1630" t="s">
        <v>838</v>
      </c>
      <c r="E59" s="1631"/>
      <c r="F59" s="1631" t="s">
        <v>838</v>
      </c>
      <c r="G59" s="1631"/>
      <c r="H59" s="1631"/>
      <c r="I59" s="1631"/>
      <c r="J59" s="1632"/>
      <c r="K59" s="1633">
        <f>IF(C59="","",COUNT($D$53:$J$53)-L59)</f>
        <v>7</v>
      </c>
      <c r="L59" s="1634">
        <f t="shared" si="34"/>
        <v>0</v>
      </c>
      <c r="M59" s="1635">
        <f t="shared" si="35"/>
        <v>2</v>
      </c>
      <c r="N59" s="1636">
        <f>IF(K59&lt;1,"対象外",IF(C59="","",IFERROR(ROUND(M59/K59,3),"")))</f>
        <v>0.28599999999999998</v>
      </c>
      <c r="O59" s="3724"/>
      <c r="P59" s="1613"/>
      <c r="Q59" s="1613">
        <f t="shared" si="5"/>
        <v>0</v>
      </c>
      <c r="R59" s="1613">
        <f t="shared" si="6"/>
        <v>0</v>
      </c>
      <c r="S59" s="1590"/>
      <c r="T59" s="1629" t="s">
        <v>2313</v>
      </c>
      <c r="U59" s="1630"/>
      <c r="V59" s="1631"/>
      <c r="W59" s="1631" t="s">
        <v>838</v>
      </c>
      <c r="X59" s="1631" t="s">
        <v>838</v>
      </c>
      <c r="Y59" s="1631"/>
      <c r="Z59" s="1631"/>
      <c r="AA59" s="1632"/>
      <c r="AB59" s="1633">
        <f>IF(T59="","",COUNT($U$53:$AA$53)-AC59)</f>
        <v>7</v>
      </c>
      <c r="AC59" s="1634">
        <f>IF(T59="","",AH59+AI59)</f>
        <v>0</v>
      </c>
      <c r="AD59" s="1635">
        <f t="shared" si="36"/>
        <v>2</v>
      </c>
      <c r="AE59" s="1636">
        <f>IF(AB59&lt;1,"対象外",IF(T59="","",IFERROR(ROUND(AD59/AB59,3),"")))</f>
        <v>0.28599999999999998</v>
      </c>
      <c r="AF59" s="3724"/>
      <c r="AG59" s="1637"/>
      <c r="AH59" s="1638">
        <f t="shared" si="8"/>
        <v>0</v>
      </c>
      <c r="AI59" s="1638">
        <f t="shared" si="9"/>
        <v>0</v>
      </c>
    </row>
    <row r="60" spans="1:35" ht="14.25" customHeight="1">
      <c r="A60" s="1590"/>
      <c r="B60" s="1590"/>
      <c r="C60" s="1639" t="s">
        <v>2314</v>
      </c>
      <c r="D60" s="1640"/>
      <c r="E60" s="1641"/>
      <c r="F60" s="1641"/>
      <c r="G60" s="1641"/>
      <c r="H60" s="1641" t="s">
        <v>838</v>
      </c>
      <c r="I60" s="1641" t="s">
        <v>838</v>
      </c>
      <c r="J60" s="1642"/>
      <c r="K60" s="1640">
        <f>IF(C60="","",COUNT($D$53:$J$53)-L60)</f>
        <v>7</v>
      </c>
      <c r="L60" s="1643">
        <f t="shared" si="34"/>
        <v>0</v>
      </c>
      <c r="M60" s="1644">
        <f t="shared" si="35"/>
        <v>2</v>
      </c>
      <c r="N60" s="1645">
        <f>IF(K60&lt;1,"対象外",IF(C60="","",IFERROR(ROUND(M60/K60,3),"")))</f>
        <v>0.28599999999999998</v>
      </c>
      <c r="O60" s="3724"/>
      <c r="P60" s="1613"/>
      <c r="Q60" s="1613">
        <f t="shared" si="5"/>
        <v>0</v>
      </c>
      <c r="R60" s="1613">
        <f t="shared" si="6"/>
        <v>0</v>
      </c>
      <c r="S60" s="1590"/>
      <c r="T60" s="1639" t="s">
        <v>2314</v>
      </c>
      <c r="U60" s="1640"/>
      <c r="V60" s="1641"/>
      <c r="W60" s="1641" t="s">
        <v>838</v>
      </c>
      <c r="X60" s="1641" t="s">
        <v>838</v>
      </c>
      <c r="Y60" s="1641"/>
      <c r="Z60" s="1641"/>
      <c r="AA60" s="1642"/>
      <c r="AB60" s="1640">
        <f>IF(T60="","",COUNT($U$53:$AA$53)-AC60)</f>
        <v>7</v>
      </c>
      <c r="AC60" s="1643">
        <f>IF(T60="","",AH60+AI60)</f>
        <v>0</v>
      </c>
      <c r="AD60" s="1644">
        <f t="shared" si="36"/>
        <v>2</v>
      </c>
      <c r="AE60" s="1645">
        <f>IF(AB60&lt;1,"対象外",IF(T60="","",IFERROR(ROUND(AD60/AB60,3),"")))</f>
        <v>0.28599999999999998</v>
      </c>
      <c r="AF60" s="3724"/>
      <c r="AG60" s="1624"/>
      <c r="AH60" s="1638">
        <f t="shared" si="8"/>
        <v>0</v>
      </c>
      <c r="AI60" s="1638">
        <f t="shared" si="9"/>
        <v>0</v>
      </c>
    </row>
    <row r="61" spans="1:35" ht="14.25" customHeight="1">
      <c r="A61" s="1590"/>
      <c r="B61" s="1590"/>
      <c r="C61" s="3709" t="s">
        <v>833</v>
      </c>
      <c r="D61" s="3711"/>
      <c r="E61" s="3713"/>
      <c r="F61" s="3713"/>
      <c r="G61" s="3713"/>
      <c r="H61" s="3713"/>
      <c r="I61" s="3713"/>
      <c r="J61" s="3715"/>
      <c r="K61" s="3717"/>
      <c r="L61" s="3718"/>
      <c r="M61" s="3718"/>
      <c r="N61" s="3719"/>
      <c r="O61" s="3724"/>
      <c r="P61" s="1613"/>
      <c r="Q61" s="1613">
        <f t="shared" si="5"/>
        <v>0</v>
      </c>
      <c r="R61" s="1613">
        <f t="shared" si="6"/>
        <v>0</v>
      </c>
      <c r="S61" s="1590"/>
      <c r="T61" s="3709" t="s">
        <v>833</v>
      </c>
      <c r="U61" s="3711"/>
      <c r="V61" s="3713"/>
      <c r="W61" s="3713"/>
      <c r="X61" s="3713"/>
      <c r="Y61" s="3713"/>
      <c r="Z61" s="3713"/>
      <c r="AA61" s="3715"/>
      <c r="AB61" s="3717"/>
      <c r="AC61" s="3718"/>
      <c r="AD61" s="3718"/>
      <c r="AE61" s="3719"/>
      <c r="AF61" s="3724"/>
      <c r="AG61" s="1624"/>
      <c r="AH61" s="1638">
        <f t="shared" si="8"/>
        <v>0</v>
      </c>
      <c r="AI61" s="1638">
        <f t="shared" si="9"/>
        <v>0</v>
      </c>
    </row>
    <row r="62" spans="1:35" ht="14.25" customHeight="1">
      <c r="A62" s="1590"/>
      <c r="B62" s="1590"/>
      <c r="C62" s="3710"/>
      <c r="D62" s="3712"/>
      <c r="E62" s="3714"/>
      <c r="F62" s="3714"/>
      <c r="G62" s="3714"/>
      <c r="H62" s="3714"/>
      <c r="I62" s="3714"/>
      <c r="J62" s="3716"/>
      <c r="K62" s="3720"/>
      <c r="L62" s="3721"/>
      <c r="M62" s="3721"/>
      <c r="N62" s="3722"/>
      <c r="O62" s="3724"/>
      <c r="P62" s="1613"/>
      <c r="Q62" s="1613" t="str">
        <f t="shared" si="5"/>
        <v/>
      </c>
      <c r="R62" s="1613" t="str">
        <f t="shared" si="6"/>
        <v/>
      </c>
      <c r="S62" s="1590"/>
      <c r="T62" s="3710"/>
      <c r="U62" s="3712"/>
      <c r="V62" s="3714"/>
      <c r="W62" s="3714"/>
      <c r="X62" s="3714"/>
      <c r="Y62" s="3714"/>
      <c r="Z62" s="3714"/>
      <c r="AA62" s="3716"/>
      <c r="AB62" s="3720"/>
      <c r="AC62" s="3721"/>
      <c r="AD62" s="3721"/>
      <c r="AE62" s="3722"/>
      <c r="AF62" s="3724"/>
      <c r="AG62" s="1624"/>
      <c r="AH62" s="1638" t="str">
        <f t="shared" si="8"/>
        <v/>
      </c>
      <c r="AI62" s="1638" t="str">
        <f t="shared" si="9"/>
        <v/>
      </c>
    </row>
    <row r="63" spans="1:35" ht="14.25" customHeight="1">
      <c r="A63" s="1590"/>
      <c r="B63" s="1590"/>
      <c r="C63" s="1646" t="s">
        <v>2311</v>
      </c>
      <c r="D63" s="1633" t="s">
        <v>2317</v>
      </c>
      <c r="E63" s="1647" t="s">
        <v>2317</v>
      </c>
      <c r="F63" s="1647" t="s">
        <v>2317</v>
      </c>
      <c r="G63" s="1647" t="s">
        <v>2317</v>
      </c>
      <c r="H63" s="1647" t="s">
        <v>2317</v>
      </c>
      <c r="I63" s="1647" t="s">
        <v>2317</v>
      </c>
      <c r="J63" s="1648" t="s">
        <v>2317</v>
      </c>
      <c r="K63" s="1649">
        <f>IF(C63="","",COUNT($D$53:$J$53)-L63)</f>
        <v>0</v>
      </c>
      <c r="L63" s="1650">
        <f t="shared" ref="L63:L65" si="37">IF(C63="","",Q63+R63)</f>
        <v>7</v>
      </c>
      <c r="M63" s="1650">
        <f t="shared" ref="M63:M65" si="38">IF(C63="","",COUNTIF(D63:J63,"休"))</f>
        <v>0</v>
      </c>
      <c r="N63" s="1651" t="str">
        <f>IF(K63&lt;1,"対象外",IF(C63="","",IFERROR(ROUND(M63/K63,3),"")))</f>
        <v>対象外</v>
      </c>
      <c r="O63" s="3724"/>
      <c r="P63" s="1613"/>
      <c r="Q63" s="1613">
        <f t="shared" si="5"/>
        <v>7</v>
      </c>
      <c r="R63" s="1613">
        <f t="shared" si="6"/>
        <v>0</v>
      </c>
      <c r="S63" s="1590"/>
      <c r="T63" s="1646" t="s">
        <v>2311</v>
      </c>
      <c r="U63" s="1633"/>
      <c r="V63" s="1647"/>
      <c r="W63" s="1647" t="s">
        <v>838</v>
      </c>
      <c r="X63" s="1647" t="s">
        <v>838</v>
      </c>
      <c r="Y63" s="1647"/>
      <c r="Z63" s="1647"/>
      <c r="AA63" s="1648"/>
      <c r="AB63" s="1649">
        <f>IF(T63="","",COUNT($U$53:$AA$53)-AC63)</f>
        <v>7</v>
      </c>
      <c r="AC63" s="1650">
        <f>IF(T63="","",AH63+AI63)</f>
        <v>0</v>
      </c>
      <c r="AD63" s="1650">
        <f t="shared" ref="AD63:AD65" si="39">IF(T63="","",COUNTIF(U63:AA63,"休"))</f>
        <v>2</v>
      </c>
      <c r="AE63" s="1651">
        <f>IF(AB63&lt;1,"対象外",IF(T63="","",IFERROR(ROUND(AD63/AB63,3),"")))</f>
        <v>0.28599999999999998</v>
      </c>
      <c r="AF63" s="3724"/>
      <c r="AG63" s="1652"/>
      <c r="AH63" s="1638">
        <f t="shared" si="8"/>
        <v>0</v>
      </c>
      <c r="AI63" s="1638">
        <f t="shared" si="9"/>
        <v>0</v>
      </c>
    </row>
    <row r="64" spans="1:35" ht="14.25" customHeight="1">
      <c r="A64" s="1590"/>
      <c r="B64" s="1590"/>
      <c r="C64" s="1629" t="s">
        <v>2312</v>
      </c>
      <c r="D64" s="1630" t="s">
        <v>2317</v>
      </c>
      <c r="E64" s="1631" t="s">
        <v>2317</v>
      </c>
      <c r="F64" s="1631" t="s">
        <v>2317</v>
      </c>
      <c r="G64" s="1631" t="s">
        <v>2317</v>
      </c>
      <c r="H64" s="1631" t="s">
        <v>2317</v>
      </c>
      <c r="I64" s="1631" t="s">
        <v>2317</v>
      </c>
      <c r="J64" s="1632" t="s">
        <v>2317</v>
      </c>
      <c r="K64" s="1630">
        <f>IF(C64="","",COUNT($D$53:$J$53)-L64)</f>
        <v>0</v>
      </c>
      <c r="L64" s="1655">
        <f t="shared" si="37"/>
        <v>7</v>
      </c>
      <c r="M64" s="1655">
        <f t="shared" si="38"/>
        <v>0</v>
      </c>
      <c r="N64" s="1656" t="str">
        <f>IF(K64&lt;1,"対象外",IF(C64="","",IFERROR(ROUND(M64/K64,3),"")))</f>
        <v>対象外</v>
      </c>
      <c r="O64" s="3724"/>
      <c r="P64" s="1613"/>
      <c r="Q64" s="1613">
        <f t="shared" si="5"/>
        <v>7</v>
      </c>
      <c r="R64" s="1613">
        <f t="shared" si="6"/>
        <v>0</v>
      </c>
      <c r="S64" s="1590"/>
      <c r="T64" s="1629" t="s">
        <v>2312</v>
      </c>
      <c r="U64" s="1630"/>
      <c r="V64" s="1631"/>
      <c r="W64" s="1631"/>
      <c r="X64" s="1631"/>
      <c r="Y64" s="1631" t="s">
        <v>838</v>
      </c>
      <c r="Z64" s="1631" t="s">
        <v>838</v>
      </c>
      <c r="AA64" s="1632"/>
      <c r="AB64" s="1630">
        <f>IF(T64="","",COUNT($U$53:$AA$53)-AC64)</f>
        <v>7</v>
      </c>
      <c r="AC64" s="1655">
        <f>IF(T64="","",AH64+AI64)</f>
        <v>0</v>
      </c>
      <c r="AD64" s="1655">
        <f t="shared" si="39"/>
        <v>2</v>
      </c>
      <c r="AE64" s="1656">
        <f>IF(AB64&lt;1,"対象外",IF(T64="","",IFERROR(ROUND(AD64/AB64,3),"")))</f>
        <v>0.28599999999999998</v>
      </c>
      <c r="AF64" s="3724"/>
      <c r="AG64" s="1652"/>
      <c r="AH64" s="1638">
        <f t="shared" si="8"/>
        <v>0</v>
      </c>
      <c r="AI64" s="1638">
        <f t="shared" si="9"/>
        <v>0</v>
      </c>
    </row>
    <row r="65" spans="1:35" ht="14.25" customHeight="1">
      <c r="A65" s="1590"/>
      <c r="B65" s="1590"/>
      <c r="C65" s="1629" t="s">
        <v>2313</v>
      </c>
      <c r="D65" s="1630" t="s">
        <v>2317</v>
      </c>
      <c r="E65" s="1631" t="s">
        <v>2317</v>
      </c>
      <c r="F65" s="1631" t="s">
        <v>2317</v>
      </c>
      <c r="G65" s="1631" t="s">
        <v>2317</v>
      </c>
      <c r="H65" s="1631" t="s">
        <v>2317</v>
      </c>
      <c r="I65" s="1631" t="s">
        <v>2317</v>
      </c>
      <c r="J65" s="1632" t="s">
        <v>2317</v>
      </c>
      <c r="K65" s="1630">
        <f>IF(C65="","",COUNT($D$53:$J$53)-L65)</f>
        <v>0</v>
      </c>
      <c r="L65" s="1655">
        <f t="shared" si="37"/>
        <v>7</v>
      </c>
      <c r="M65" s="1655">
        <f t="shared" si="38"/>
        <v>0</v>
      </c>
      <c r="N65" s="1656" t="str">
        <f>IF(K65&lt;1,"対象外",IF(C65="","",IFERROR(ROUND(M65/K65,3),"")))</f>
        <v>対象外</v>
      </c>
      <c r="O65" s="3724"/>
      <c r="P65" s="1613"/>
      <c r="Q65" s="1613">
        <f t="shared" si="5"/>
        <v>7</v>
      </c>
      <c r="R65" s="1613">
        <f t="shared" si="6"/>
        <v>0</v>
      </c>
      <c r="S65" s="1590"/>
      <c r="T65" s="1629" t="s">
        <v>2313</v>
      </c>
      <c r="U65" s="1630"/>
      <c r="V65" s="1631"/>
      <c r="W65" s="1631"/>
      <c r="X65" s="1631"/>
      <c r="Y65" s="1631" t="s">
        <v>838</v>
      </c>
      <c r="Z65" s="1631" t="s">
        <v>838</v>
      </c>
      <c r="AA65" s="1632"/>
      <c r="AB65" s="1630">
        <f>IF(T65="","",COUNT($U$53:$AA$53)-AC65)</f>
        <v>7</v>
      </c>
      <c r="AC65" s="1655">
        <f>IF(T65="","",AH65+AI65)</f>
        <v>0</v>
      </c>
      <c r="AD65" s="1655">
        <f t="shared" si="39"/>
        <v>2</v>
      </c>
      <c r="AE65" s="1656">
        <f>IF(AB65&lt;1,"対象外",IF(T65="","",IFERROR(ROUND(AD65/AB65,3),"")))</f>
        <v>0.28599999999999998</v>
      </c>
      <c r="AF65" s="3724"/>
      <c r="AG65" s="1652"/>
      <c r="AH65" s="1638">
        <f t="shared" si="8"/>
        <v>0</v>
      </c>
      <c r="AI65" s="1638">
        <f t="shared" si="9"/>
        <v>0</v>
      </c>
    </row>
    <row r="66" spans="1:35" ht="14.25" customHeight="1">
      <c r="A66" s="1590"/>
      <c r="B66" s="1590"/>
      <c r="C66" s="3709" t="s">
        <v>834</v>
      </c>
      <c r="D66" s="3711"/>
      <c r="E66" s="3713"/>
      <c r="F66" s="3713"/>
      <c r="G66" s="3713"/>
      <c r="H66" s="3713"/>
      <c r="I66" s="3713"/>
      <c r="J66" s="3715"/>
      <c r="K66" s="3717"/>
      <c r="L66" s="3718"/>
      <c r="M66" s="3718"/>
      <c r="N66" s="3719"/>
      <c r="O66" s="3724"/>
      <c r="P66" s="1613"/>
      <c r="Q66" s="1613">
        <f t="shared" si="5"/>
        <v>0</v>
      </c>
      <c r="R66" s="1613">
        <f t="shared" si="6"/>
        <v>0</v>
      </c>
      <c r="S66" s="1590"/>
      <c r="T66" s="3709" t="s">
        <v>834</v>
      </c>
      <c r="U66" s="3711"/>
      <c r="V66" s="3713"/>
      <c r="W66" s="3713"/>
      <c r="X66" s="3713"/>
      <c r="Y66" s="3713"/>
      <c r="Z66" s="3713"/>
      <c r="AA66" s="3715"/>
      <c r="AB66" s="3717"/>
      <c r="AC66" s="3718"/>
      <c r="AD66" s="3718"/>
      <c r="AE66" s="3719"/>
      <c r="AF66" s="3724"/>
      <c r="AG66" s="1624"/>
      <c r="AH66" s="1638">
        <f t="shared" si="8"/>
        <v>0</v>
      </c>
      <c r="AI66" s="1638">
        <f t="shared" si="9"/>
        <v>0</v>
      </c>
    </row>
    <row r="67" spans="1:35" ht="14.25" customHeight="1">
      <c r="A67" s="1590"/>
      <c r="B67" s="1590"/>
      <c r="C67" s="3710"/>
      <c r="D67" s="3712"/>
      <c r="E67" s="3714"/>
      <c r="F67" s="3714"/>
      <c r="G67" s="3714"/>
      <c r="H67" s="3714"/>
      <c r="I67" s="3714"/>
      <c r="J67" s="3716"/>
      <c r="K67" s="3720"/>
      <c r="L67" s="3721"/>
      <c r="M67" s="3721"/>
      <c r="N67" s="3722"/>
      <c r="O67" s="3724"/>
      <c r="P67" s="1613"/>
      <c r="Q67" s="1613" t="str">
        <f t="shared" si="5"/>
        <v/>
      </c>
      <c r="R67" s="1613" t="str">
        <f t="shared" si="6"/>
        <v/>
      </c>
      <c r="S67" s="1590"/>
      <c r="T67" s="3710"/>
      <c r="U67" s="3712"/>
      <c r="V67" s="3714"/>
      <c r="W67" s="3714"/>
      <c r="X67" s="3714"/>
      <c r="Y67" s="3714"/>
      <c r="Z67" s="3714"/>
      <c r="AA67" s="3716"/>
      <c r="AB67" s="3720"/>
      <c r="AC67" s="3721"/>
      <c r="AD67" s="3721"/>
      <c r="AE67" s="3722"/>
      <c r="AF67" s="3724"/>
      <c r="AG67" s="1624"/>
      <c r="AH67" s="1638" t="str">
        <f t="shared" si="8"/>
        <v/>
      </c>
      <c r="AI67" s="1638" t="str">
        <f t="shared" si="9"/>
        <v/>
      </c>
    </row>
    <row r="68" spans="1:35" ht="14.25" customHeight="1">
      <c r="A68" s="1590"/>
      <c r="B68" s="1590"/>
      <c r="C68" s="1639" t="s">
        <v>2314</v>
      </c>
      <c r="D68" s="1640" t="s">
        <v>2317</v>
      </c>
      <c r="E68" s="1641" t="s">
        <v>2317</v>
      </c>
      <c r="F68" s="1641" t="s">
        <v>2317</v>
      </c>
      <c r="G68" s="1641" t="s">
        <v>2317</v>
      </c>
      <c r="H68" s="1641" t="s">
        <v>2317</v>
      </c>
      <c r="I68" s="1641" t="s">
        <v>2317</v>
      </c>
      <c r="J68" s="1642" t="s">
        <v>2317</v>
      </c>
      <c r="K68" s="1640">
        <f>IF(C68="","",COUNT($D$53:$J$53)-L68)</f>
        <v>0</v>
      </c>
      <c r="L68" s="1644">
        <f t="shared" ref="L68" si="40">IF(C68="","",Q68+R68)</f>
        <v>7</v>
      </c>
      <c r="M68" s="1644">
        <f t="shared" ref="M68" si="41">IF(C68="","",COUNTIF(D68:J68,"休"))</f>
        <v>0</v>
      </c>
      <c r="N68" s="1645" t="str">
        <f>IF(K68&lt;1,"対象外",IF(C68="","",IFERROR(ROUND(M68/K68,3),"")))</f>
        <v>対象外</v>
      </c>
      <c r="O68" s="3725"/>
      <c r="P68" s="1613" t="str">
        <f>IF(1&gt;P53,"対象外",IF(O55&gt;=0.285,"OK","NG"))</f>
        <v>OK</v>
      </c>
      <c r="Q68" s="1613">
        <f t="shared" si="5"/>
        <v>7</v>
      </c>
      <c r="R68" s="1613">
        <f t="shared" si="6"/>
        <v>0</v>
      </c>
      <c r="S68" s="1590"/>
      <c r="T68" s="1639" t="s">
        <v>2314</v>
      </c>
      <c r="U68" s="1640"/>
      <c r="V68" s="1641" t="s">
        <v>838</v>
      </c>
      <c r="W68" s="1641" t="s">
        <v>838</v>
      </c>
      <c r="X68" s="1641"/>
      <c r="Y68" s="1641" t="s">
        <v>856</v>
      </c>
      <c r="Z68" s="1641" t="s">
        <v>2317</v>
      </c>
      <c r="AA68" s="1642" t="s">
        <v>2317</v>
      </c>
      <c r="AB68" s="1640">
        <f>IF(T68="","",COUNT($U$53:$AA$53)-AC68)</f>
        <v>5</v>
      </c>
      <c r="AC68" s="1644">
        <f>IF(T68="","",AH68+AI68)</f>
        <v>2</v>
      </c>
      <c r="AD68" s="1644">
        <f t="shared" ref="AD68" si="42">IF(T68="","",COUNTIF(U68:AA68,"休"))</f>
        <v>2</v>
      </c>
      <c r="AE68" s="1645">
        <f>IF(AB68&lt;1,"対象外",IF(T68="","",IFERROR(ROUND(AD68/AB68,3),"")))</f>
        <v>0.4</v>
      </c>
      <c r="AF68" s="3725"/>
      <c r="AG68" s="1613" t="str">
        <f>IF(1&gt;AG53,"対象外",IF(AF55&gt;=0.285,"OK","NG"))</f>
        <v>OK</v>
      </c>
      <c r="AH68" s="1638">
        <f t="shared" si="8"/>
        <v>2</v>
      </c>
      <c r="AI68" s="1638">
        <f t="shared" si="9"/>
        <v>0</v>
      </c>
    </row>
    <row r="69" spans="1:35" ht="14.25" customHeight="1">
      <c r="A69" s="1590"/>
      <c r="B69" s="1590"/>
      <c r="C69" s="1613"/>
      <c r="D69" s="1613"/>
      <c r="E69" s="1613"/>
      <c r="F69" s="1613"/>
      <c r="G69" s="1613"/>
      <c r="H69" s="1613"/>
      <c r="I69" s="1660"/>
      <c r="J69" s="1613"/>
      <c r="K69" s="1624"/>
      <c r="L69" s="1624"/>
      <c r="M69" s="1624"/>
      <c r="N69" s="1624"/>
      <c r="O69" s="1624"/>
      <c r="P69" s="1613"/>
      <c r="Q69" s="1613" t="str">
        <f t="shared" si="5"/>
        <v/>
      </c>
      <c r="R69" s="1613" t="str">
        <f t="shared" si="6"/>
        <v/>
      </c>
      <c r="S69" s="1590"/>
      <c r="T69" s="1613"/>
      <c r="U69" s="1613"/>
      <c r="V69" s="1613"/>
      <c r="W69" s="1613"/>
      <c r="X69" s="1613"/>
      <c r="Y69" s="1613"/>
      <c r="Z69" s="1660"/>
      <c r="AA69" s="1613"/>
      <c r="AB69" s="1624"/>
      <c r="AC69" s="1624"/>
      <c r="AD69" s="1624"/>
      <c r="AE69" s="1624"/>
      <c r="AF69" s="1624"/>
      <c r="AG69" s="1590"/>
      <c r="AH69" s="1638" t="str">
        <f t="shared" si="8"/>
        <v/>
      </c>
      <c r="AI69" s="1638" t="str">
        <f t="shared" si="9"/>
        <v/>
      </c>
    </row>
    <row r="70" spans="1:35" ht="14.25" hidden="1" customHeight="1">
      <c r="A70" s="1590"/>
      <c r="B70" s="1590"/>
      <c r="C70" s="1590"/>
      <c r="D70" s="1590"/>
      <c r="E70" s="1590"/>
      <c r="F70" s="1590"/>
      <c r="G70" s="1590"/>
      <c r="H70" s="1590"/>
      <c r="I70" s="1590"/>
      <c r="J70" s="1590"/>
      <c r="K70" s="1590"/>
      <c r="L70" s="1590"/>
      <c r="M70" s="1590"/>
      <c r="N70" s="1590"/>
      <c r="O70" s="1590"/>
      <c r="P70" s="1613"/>
      <c r="Q70" s="1613" t="str">
        <f t="shared" si="5"/>
        <v/>
      </c>
      <c r="R70" s="1613" t="str">
        <f t="shared" si="6"/>
        <v/>
      </c>
      <c r="S70" s="1590"/>
      <c r="T70" s="1590"/>
      <c r="U70" s="1590"/>
      <c r="V70" s="1590"/>
      <c r="W70" s="1590"/>
      <c r="X70" s="1590"/>
      <c r="Y70" s="1590"/>
      <c r="Z70" s="1590"/>
      <c r="AA70" s="1590"/>
      <c r="AB70" s="1590"/>
      <c r="AC70" s="1590"/>
      <c r="AD70" s="1590"/>
      <c r="AE70" s="1590"/>
      <c r="AF70" s="1590"/>
      <c r="AG70" s="1590"/>
      <c r="AH70" s="1638" t="str">
        <f t="shared" si="8"/>
        <v/>
      </c>
      <c r="AI70" s="1638" t="str">
        <f t="shared" si="9"/>
        <v/>
      </c>
    </row>
    <row r="71" spans="1:35" ht="14.25" hidden="1" customHeight="1">
      <c r="A71" s="1590"/>
      <c r="B71" s="1590"/>
      <c r="C71" s="1590"/>
      <c r="D71" s="1608">
        <f>YEAR(J51+1)</f>
        <v>2025</v>
      </c>
      <c r="E71" s="1608">
        <f>MONTH(J51+1)</f>
        <v>11</v>
      </c>
      <c r="F71" s="1608">
        <f>DAY(J51+1)</f>
        <v>24</v>
      </c>
      <c r="G71" s="1608"/>
      <c r="H71" s="1608"/>
      <c r="I71" s="1608"/>
      <c r="J71" s="1608"/>
      <c r="K71" s="1590"/>
      <c r="L71" s="1590"/>
      <c r="M71" s="1590"/>
      <c r="N71" s="1590"/>
      <c r="O71" s="1590"/>
      <c r="P71" s="1613"/>
      <c r="Q71" s="1613" t="str">
        <f t="shared" si="5"/>
        <v/>
      </c>
      <c r="R71" s="1613" t="str">
        <f t="shared" si="6"/>
        <v/>
      </c>
      <c r="S71" s="1590"/>
      <c r="T71" s="1590"/>
      <c r="U71" s="1608">
        <f>YEAR(AA51+1)</f>
        <v>2026</v>
      </c>
      <c r="V71" s="1608">
        <f>MONTH(AA51+1)</f>
        <v>1</v>
      </c>
      <c r="W71" s="1608">
        <f>DAY(AA51+1)</f>
        <v>5</v>
      </c>
      <c r="X71" s="1608"/>
      <c r="Y71" s="1608"/>
      <c r="Z71" s="1608"/>
      <c r="AA71" s="1608"/>
      <c r="AB71" s="1590"/>
      <c r="AC71" s="1590"/>
      <c r="AD71" s="1590"/>
      <c r="AE71" s="1590"/>
      <c r="AF71" s="1590"/>
      <c r="AG71" s="1590"/>
      <c r="AH71" s="1638" t="str">
        <f t="shared" si="8"/>
        <v/>
      </c>
      <c r="AI71" s="1638" t="str">
        <f t="shared" si="9"/>
        <v/>
      </c>
    </row>
    <row r="72" spans="1:35" ht="14.25" hidden="1" customHeight="1">
      <c r="A72" s="1590"/>
      <c r="B72" s="1590"/>
      <c r="C72" s="1590"/>
      <c r="D72" s="1610">
        <f>J51+1</f>
        <v>45985</v>
      </c>
      <c r="E72" s="1610">
        <f>D72+1</f>
        <v>45986</v>
      </c>
      <c r="F72" s="1610">
        <f t="shared" ref="F72:J72" si="43">E72+1</f>
        <v>45987</v>
      </c>
      <c r="G72" s="1610">
        <f t="shared" si="43"/>
        <v>45988</v>
      </c>
      <c r="H72" s="1610">
        <f t="shared" si="43"/>
        <v>45989</v>
      </c>
      <c r="I72" s="1610">
        <f t="shared" si="43"/>
        <v>45990</v>
      </c>
      <c r="J72" s="1610">
        <f t="shared" si="43"/>
        <v>45991</v>
      </c>
      <c r="K72" s="1590"/>
      <c r="L72" s="1590"/>
      <c r="M72" s="1590"/>
      <c r="N72" s="1590"/>
      <c r="O72" s="1590"/>
      <c r="P72" s="1613"/>
      <c r="Q72" s="1613" t="str">
        <f t="shared" si="5"/>
        <v/>
      </c>
      <c r="R72" s="1613" t="str">
        <f t="shared" si="6"/>
        <v/>
      </c>
      <c r="S72" s="1590"/>
      <c r="T72" s="1590"/>
      <c r="U72" s="1610">
        <f>AA51+1</f>
        <v>46027</v>
      </c>
      <c r="V72" s="1610">
        <f t="shared" ref="V72:AA72" si="44">U72+1</f>
        <v>46028</v>
      </c>
      <c r="W72" s="1610">
        <f t="shared" si="44"/>
        <v>46029</v>
      </c>
      <c r="X72" s="1610">
        <f t="shared" si="44"/>
        <v>46030</v>
      </c>
      <c r="Y72" s="1610">
        <f t="shared" si="44"/>
        <v>46031</v>
      </c>
      <c r="Z72" s="1610">
        <f t="shared" si="44"/>
        <v>46032</v>
      </c>
      <c r="AA72" s="1610">
        <f t="shared" si="44"/>
        <v>46033</v>
      </c>
      <c r="AB72" s="1590"/>
      <c r="AC72" s="1590"/>
      <c r="AD72" s="1590"/>
      <c r="AE72" s="1590"/>
      <c r="AF72" s="1590"/>
      <c r="AG72" s="1590"/>
      <c r="AH72" s="1638" t="str">
        <f t="shared" si="8"/>
        <v/>
      </c>
      <c r="AI72" s="1638" t="str">
        <f t="shared" si="9"/>
        <v/>
      </c>
    </row>
    <row r="73" spans="1:35" ht="14.25" customHeight="1">
      <c r="A73" s="1590"/>
      <c r="B73" s="1590"/>
      <c r="C73" s="1611" t="s">
        <v>1940</v>
      </c>
      <c r="D73" s="1614">
        <f>DATE($D71,$E71,1)</f>
        <v>45962</v>
      </c>
      <c r="E73" s="1615"/>
      <c r="F73" s="1615"/>
      <c r="G73" s="1615"/>
      <c r="H73" s="1615"/>
      <c r="I73" s="1615"/>
      <c r="J73" s="1615"/>
      <c r="K73" s="3697" t="s">
        <v>835</v>
      </c>
      <c r="L73" s="3702" t="s">
        <v>2307</v>
      </c>
      <c r="M73" s="3704" t="s">
        <v>2308</v>
      </c>
      <c r="N73" s="3704" t="s">
        <v>829</v>
      </c>
      <c r="O73" s="3695" t="s">
        <v>2309</v>
      </c>
      <c r="P73" s="1613"/>
      <c r="Q73" s="1613">
        <f t="shared" si="5"/>
        <v>0</v>
      </c>
      <c r="R73" s="1613">
        <f t="shared" si="6"/>
        <v>0</v>
      </c>
      <c r="S73" s="1590"/>
      <c r="T73" s="1611" t="s">
        <v>1940</v>
      </c>
      <c r="U73" s="1614">
        <f>DATE($U71,$V71,1)</f>
        <v>46023</v>
      </c>
      <c r="V73" s="1615"/>
      <c r="W73" s="1615"/>
      <c r="X73" s="1615"/>
      <c r="Y73" s="1615"/>
      <c r="Z73" s="1615"/>
      <c r="AA73" s="1615"/>
      <c r="AB73" s="3697" t="s">
        <v>835</v>
      </c>
      <c r="AC73" s="3702" t="s">
        <v>2307</v>
      </c>
      <c r="AD73" s="3704" t="s">
        <v>2308</v>
      </c>
      <c r="AE73" s="3704" t="s">
        <v>829</v>
      </c>
      <c r="AF73" s="3695" t="s">
        <v>2309</v>
      </c>
      <c r="AG73" s="1613"/>
      <c r="AH73" s="1638">
        <f t="shared" si="8"/>
        <v>0</v>
      </c>
      <c r="AI73" s="1638">
        <f t="shared" si="9"/>
        <v>0</v>
      </c>
    </row>
    <row r="74" spans="1:35" ht="14.25" customHeight="1">
      <c r="A74" s="1590"/>
      <c r="B74" s="1590"/>
      <c r="C74" s="1618" t="s">
        <v>2310</v>
      </c>
      <c r="D74" s="1619">
        <f>IF(J51&lt;$H$5,J53+1,"")</f>
        <v>45985</v>
      </c>
      <c r="E74" s="1620">
        <f t="shared" ref="E74:J74" si="45">IF(D72&lt;$H$5,D74+1,"")</f>
        <v>45986</v>
      </c>
      <c r="F74" s="1620">
        <f t="shared" si="45"/>
        <v>45987</v>
      </c>
      <c r="G74" s="1620">
        <f t="shared" si="45"/>
        <v>45988</v>
      </c>
      <c r="H74" s="1620">
        <f t="shared" si="45"/>
        <v>45989</v>
      </c>
      <c r="I74" s="1620">
        <f t="shared" si="45"/>
        <v>45990</v>
      </c>
      <c r="J74" s="1620">
        <f t="shared" si="45"/>
        <v>45991</v>
      </c>
      <c r="K74" s="3698"/>
      <c r="L74" s="3703"/>
      <c r="M74" s="3705"/>
      <c r="N74" s="3705"/>
      <c r="O74" s="3696"/>
      <c r="P74" s="1659">
        <f>COUNT(D74:J74)</f>
        <v>7</v>
      </c>
      <c r="Q74" s="1613">
        <f t="shared" si="5"/>
        <v>0</v>
      </c>
      <c r="R74" s="1613">
        <f t="shared" si="6"/>
        <v>0</v>
      </c>
      <c r="S74" s="1590"/>
      <c r="T74" s="1618" t="s">
        <v>2310</v>
      </c>
      <c r="U74" s="1619">
        <f>IF(AA51&lt;$H$5,AA53+1,"")</f>
        <v>46027</v>
      </c>
      <c r="V74" s="1620">
        <f t="shared" ref="V74:AA74" si="46">IF(U72&lt;$H$5,U74+1,"")</f>
        <v>46028</v>
      </c>
      <c r="W74" s="1620">
        <f t="shared" si="46"/>
        <v>46029</v>
      </c>
      <c r="X74" s="1620">
        <f t="shared" si="46"/>
        <v>46030</v>
      </c>
      <c r="Y74" s="1620">
        <f t="shared" si="46"/>
        <v>46031</v>
      </c>
      <c r="Z74" s="1620">
        <f t="shared" si="46"/>
        <v>46032</v>
      </c>
      <c r="AA74" s="1620">
        <f t="shared" si="46"/>
        <v>46033</v>
      </c>
      <c r="AB74" s="3698"/>
      <c r="AC74" s="3703"/>
      <c r="AD74" s="3705"/>
      <c r="AE74" s="3705"/>
      <c r="AF74" s="3696"/>
      <c r="AG74" s="1623">
        <f t="shared" ref="AG74" si="47">COUNT(U74:AA74)</f>
        <v>7</v>
      </c>
      <c r="AH74" s="1638">
        <f t="shared" si="8"/>
        <v>0</v>
      </c>
      <c r="AI74" s="1638">
        <f t="shared" si="9"/>
        <v>0</v>
      </c>
    </row>
    <row r="75" spans="1:35" ht="14.25" customHeight="1">
      <c r="A75" s="1590"/>
      <c r="B75" s="1590"/>
      <c r="C75" s="1618" t="s">
        <v>820</v>
      </c>
      <c r="D75" s="1626" t="str">
        <f>IF(D74="","","月")</f>
        <v>月</v>
      </c>
      <c r="E75" s="1626" t="str">
        <f>IF(E74="","","火")</f>
        <v>火</v>
      </c>
      <c r="F75" s="1626" t="str">
        <f>IF(F74="","","水")</f>
        <v>水</v>
      </c>
      <c r="G75" s="1626" t="str">
        <f>IF(G74="","","木")</f>
        <v>木</v>
      </c>
      <c r="H75" s="1626" t="str">
        <f>IF(H74="","","金")</f>
        <v>金</v>
      </c>
      <c r="I75" s="1626" t="str">
        <f>IF(I74="","","土")</f>
        <v>土</v>
      </c>
      <c r="J75" s="1626" t="str">
        <f>IF(J74="","","日")</f>
        <v>日</v>
      </c>
      <c r="K75" s="3698"/>
      <c r="L75" s="3703"/>
      <c r="M75" s="3705"/>
      <c r="N75" s="3705"/>
      <c r="O75" s="3696"/>
      <c r="P75" s="1613"/>
      <c r="Q75" s="1613">
        <f t="shared" si="5"/>
        <v>0</v>
      </c>
      <c r="R75" s="1613">
        <f t="shared" si="6"/>
        <v>0</v>
      </c>
      <c r="S75" s="1590"/>
      <c r="T75" s="1618" t="s">
        <v>820</v>
      </c>
      <c r="U75" s="1626" t="str">
        <f>IF(U74="","","月")</f>
        <v>月</v>
      </c>
      <c r="V75" s="1626" t="str">
        <f>IF(V74="","","火")</f>
        <v>火</v>
      </c>
      <c r="W75" s="1626" t="str">
        <f>IF(W74="","","水")</f>
        <v>水</v>
      </c>
      <c r="X75" s="1626" t="str">
        <f>IF(X74="","","木")</f>
        <v>木</v>
      </c>
      <c r="Y75" s="1626" t="str">
        <f>IF(Y74="","","金")</f>
        <v>金</v>
      </c>
      <c r="Z75" s="1626" t="str">
        <f>IF(Z74="","","土")</f>
        <v>土</v>
      </c>
      <c r="AA75" s="1626" t="str">
        <f>IF(AA74="","","日")</f>
        <v>日</v>
      </c>
      <c r="AB75" s="3698"/>
      <c r="AC75" s="3703"/>
      <c r="AD75" s="3705"/>
      <c r="AE75" s="3705"/>
      <c r="AF75" s="3696"/>
      <c r="AG75" s="1624"/>
      <c r="AH75" s="1638">
        <f t="shared" si="8"/>
        <v>0</v>
      </c>
      <c r="AI75" s="1638">
        <f t="shared" si="9"/>
        <v>0</v>
      </c>
    </row>
    <row r="76" spans="1:35" ht="14.25" customHeight="1">
      <c r="A76" s="1590"/>
      <c r="B76" s="1590"/>
      <c r="C76" s="3709" t="s">
        <v>831</v>
      </c>
      <c r="D76" s="3711"/>
      <c r="E76" s="3713"/>
      <c r="F76" s="3713"/>
      <c r="G76" s="3713"/>
      <c r="H76" s="3713"/>
      <c r="I76" s="3713"/>
      <c r="J76" s="3715"/>
      <c r="K76" s="3717"/>
      <c r="L76" s="3718"/>
      <c r="M76" s="3718"/>
      <c r="N76" s="3719"/>
      <c r="O76" s="3723">
        <f>ROUND(AVERAGE(N78:N89),3)</f>
        <v>0.28599999999999998</v>
      </c>
      <c r="P76" s="1613"/>
      <c r="Q76" s="1613">
        <f t="shared" si="5"/>
        <v>0</v>
      </c>
      <c r="R76" s="1613">
        <f t="shared" si="6"/>
        <v>0</v>
      </c>
      <c r="S76" s="1590"/>
      <c r="T76" s="3709" t="s">
        <v>831</v>
      </c>
      <c r="U76" s="3711"/>
      <c r="V76" s="3713"/>
      <c r="W76" s="3713"/>
      <c r="X76" s="3713"/>
      <c r="Y76" s="3713"/>
      <c r="Z76" s="3713"/>
      <c r="AA76" s="3715"/>
      <c r="AB76" s="3717"/>
      <c r="AC76" s="3718"/>
      <c r="AD76" s="3718"/>
      <c r="AE76" s="3719"/>
      <c r="AF76" s="3723">
        <f>ROUND(AVERAGE(AE78:AE89),3)</f>
        <v>0.28599999999999998</v>
      </c>
      <c r="AG76" s="1624"/>
      <c r="AH76" s="1638">
        <f t="shared" si="8"/>
        <v>0</v>
      </c>
      <c r="AI76" s="1638">
        <f t="shared" si="9"/>
        <v>0</v>
      </c>
    </row>
    <row r="77" spans="1:35" ht="14.25" customHeight="1">
      <c r="A77" s="1590"/>
      <c r="B77" s="1590"/>
      <c r="C77" s="3710"/>
      <c r="D77" s="3712"/>
      <c r="E77" s="3714"/>
      <c r="F77" s="3714"/>
      <c r="G77" s="3714"/>
      <c r="H77" s="3714"/>
      <c r="I77" s="3714"/>
      <c r="J77" s="3716"/>
      <c r="K77" s="3720"/>
      <c r="L77" s="3721"/>
      <c r="M77" s="3721"/>
      <c r="N77" s="3722"/>
      <c r="O77" s="3724"/>
      <c r="P77" s="1613"/>
      <c r="Q77" s="1613" t="str">
        <f t="shared" si="5"/>
        <v/>
      </c>
      <c r="R77" s="1613" t="str">
        <f t="shared" si="6"/>
        <v/>
      </c>
      <c r="S77" s="1590"/>
      <c r="T77" s="3710"/>
      <c r="U77" s="3712"/>
      <c r="V77" s="3714"/>
      <c r="W77" s="3714"/>
      <c r="X77" s="3714"/>
      <c r="Y77" s="3714"/>
      <c r="Z77" s="3714"/>
      <c r="AA77" s="3716"/>
      <c r="AB77" s="3720"/>
      <c r="AC77" s="3721"/>
      <c r="AD77" s="3721"/>
      <c r="AE77" s="3722"/>
      <c r="AF77" s="3724"/>
      <c r="AG77" s="1624"/>
      <c r="AH77" s="1638" t="str">
        <f t="shared" si="8"/>
        <v/>
      </c>
      <c r="AI77" s="1638" t="str">
        <f t="shared" si="9"/>
        <v/>
      </c>
    </row>
    <row r="78" spans="1:35" ht="14.25" customHeight="1">
      <c r="A78" s="1590"/>
      <c r="B78" s="1590"/>
      <c r="C78" s="1629" t="s">
        <v>2311</v>
      </c>
      <c r="D78" s="1630" t="s">
        <v>838</v>
      </c>
      <c r="E78" s="1631"/>
      <c r="F78" s="1631"/>
      <c r="G78" s="1631" t="s">
        <v>838</v>
      </c>
      <c r="H78" s="1631"/>
      <c r="I78" s="1631"/>
      <c r="J78" s="1632"/>
      <c r="K78" s="1633">
        <f>IF(C78="","",COUNT($D$74:$J$74)-L78)</f>
        <v>7</v>
      </c>
      <c r="L78" s="1634">
        <f>IF(C78="","",Q78+R78)</f>
        <v>0</v>
      </c>
      <c r="M78" s="1635">
        <f>IF(C78="","",COUNTIF(D78:J78,"休"))</f>
        <v>2</v>
      </c>
      <c r="N78" s="1636">
        <f>IF(K78&lt;1,"対象外",IF(C78="","",IFERROR(ROUND(M78/K78,3),"")))</f>
        <v>0.28599999999999998</v>
      </c>
      <c r="O78" s="3724"/>
      <c r="P78" s="1613"/>
      <c r="Q78" s="1613">
        <f t="shared" si="5"/>
        <v>0</v>
      </c>
      <c r="R78" s="1613">
        <f t="shared" si="6"/>
        <v>0</v>
      </c>
      <c r="S78" s="1590"/>
      <c r="T78" s="1629" t="s">
        <v>2311</v>
      </c>
      <c r="U78" s="1630" t="s">
        <v>838</v>
      </c>
      <c r="V78" s="1631" t="s">
        <v>838</v>
      </c>
      <c r="W78" s="1631"/>
      <c r="X78" s="1631"/>
      <c r="Y78" s="1631"/>
      <c r="Z78" s="1631"/>
      <c r="AA78" s="1632"/>
      <c r="AB78" s="1633">
        <f>IF(T78="","",COUNT($U$74:$AA$74)-AC78)</f>
        <v>7</v>
      </c>
      <c r="AC78" s="1634">
        <f>IF(T78="","",AH78+AI78)</f>
        <v>0</v>
      </c>
      <c r="AD78" s="1635">
        <f>IF(T78="","",COUNTIF(U78:AA78,"休"))</f>
        <v>2</v>
      </c>
      <c r="AE78" s="1636">
        <f>IF(AB78&lt;1,"対象外",IF(T78="","",IFERROR(ROUND(AD78/AB78,3),"")))</f>
        <v>0.28599999999999998</v>
      </c>
      <c r="AF78" s="3724"/>
      <c r="AG78" s="1637"/>
      <c r="AH78" s="1638">
        <f t="shared" si="8"/>
        <v>0</v>
      </c>
      <c r="AI78" s="1638">
        <f t="shared" si="9"/>
        <v>0</v>
      </c>
    </row>
    <row r="79" spans="1:35" ht="14.25" customHeight="1">
      <c r="A79" s="1590"/>
      <c r="B79" s="1590"/>
      <c r="C79" s="1629" t="s">
        <v>2312</v>
      </c>
      <c r="D79" s="1630"/>
      <c r="E79" s="1631"/>
      <c r="F79" s="1631" t="s">
        <v>838</v>
      </c>
      <c r="G79" s="1631" t="s">
        <v>838</v>
      </c>
      <c r="H79" s="1631"/>
      <c r="I79" s="1631"/>
      <c r="J79" s="1632"/>
      <c r="K79" s="1633">
        <f>IF(C79="","",COUNT($D$74:$J$74)-L79)</f>
        <v>7</v>
      </c>
      <c r="L79" s="1634">
        <f t="shared" ref="L79:L81" si="48">IF(C79="","",Q79+R79)</f>
        <v>0</v>
      </c>
      <c r="M79" s="1635">
        <f t="shared" ref="M79:M81" si="49">IF(C79="","",COUNTIF(D79:J79,"休"))</f>
        <v>2</v>
      </c>
      <c r="N79" s="1636">
        <f>IF(K79&lt;1,"対象外",IF(C79="","",IFERROR(ROUND(M79/K79,3),"")))</f>
        <v>0.28599999999999998</v>
      </c>
      <c r="O79" s="3724"/>
      <c r="P79" s="1613"/>
      <c r="Q79" s="1613">
        <f t="shared" si="5"/>
        <v>0</v>
      </c>
      <c r="R79" s="1613">
        <f t="shared" si="6"/>
        <v>0</v>
      </c>
      <c r="S79" s="1590"/>
      <c r="T79" s="1629" t="s">
        <v>2312</v>
      </c>
      <c r="U79" s="1630" t="s">
        <v>838</v>
      </c>
      <c r="V79" s="1631" t="s">
        <v>838</v>
      </c>
      <c r="W79" s="1631"/>
      <c r="X79" s="1631"/>
      <c r="Y79" s="1631"/>
      <c r="Z79" s="1631"/>
      <c r="AA79" s="1632"/>
      <c r="AB79" s="1633">
        <f>IF(T79="","",COUNT($U$74:$AA$74)-AC79)</f>
        <v>7</v>
      </c>
      <c r="AC79" s="1634">
        <f>IF(T79="","",AH79+AI79)</f>
        <v>0</v>
      </c>
      <c r="AD79" s="1635">
        <f t="shared" ref="AD79:AD81" si="50">IF(T79="","",COUNTIF(U79:AA79,"休"))</f>
        <v>2</v>
      </c>
      <c r="AE79" s="1636">
        <f>IF(AB79&lt;1,"対象外",IF(T79="","",IFERROR(ROUND(AD79/AB79,3),"")))</f>
        <v>0.28599999999999998</v>
      </c>
      <c r="AF79" s="3724"/>
      <c r="AG79" s="1624"/>
      <c r="AH79" s="1638">
        <f t="shared" si="8"/>
        <v>0</v>
      </c>
      <c r="AI79" s="1638">
        <f t="shared" si="9"/>
        <v>0</v>
      </c>
    </row>
    <row r="80" spans="1:35" ht="14.25" customHeight="1">
      <c r="A80" s="1590"/>
      <c r="B80" s="1590"/>
      <c r="C80" s="1629" t="s">
        <v>2313</v>
      </c>
      <c r="D80" s="1630"/>
      <c r="E80" s="1631" t="s">
        <v>838</v>
      </c>
      <c r="F80" s="1631"/>
      <c r="G80" s="1631" t="s">
        <v>838</v>
      </c>
      <c r="H80" s="1631"/>
      <c r="I80" s="1631"/>
      <c r="J80" s="1632"/>
      <c r="K80" s="1633">
        <f t="shared" ref="K80:K81" si="51">IF(C80="","",COUNT($D$74:$J$74)-L80)</f>
        <v>7</v>
      </c>
      <c r="L80" s="1634">
        <f t="shared" si="48"/>
        <v>0</v>
      </c>
      <c r="M80" s="1635">
        <f t="shared" si="49"/>
        <v>2</v>
      </c>
      <c r="N80" s="1636">
        <f>IF(K80&lt;1,"対象外",IF(C80="","",IFERROR(ROUND(M80/K80,3),"")))</f>
        <v>0.28599999999999998</v>
      </c>
      <c r="O80" s="3724"/>
      <c r="P80" s="1613"/>
      <c r="Q80" s="1613">
        <f t="shared" ref="Q80:Q133" si="52">IF(C80="","",COUNTIF(D80:J80,"ー"))</f>
        <v>0</v>
      </c>
      <c r="R80" s="1613">
        <f t="shared" ref="R80:R133" si="53">IF(C80="","",COUNTIF(D80:J80,"外"))</f>
        <v>0</v>
      </c>
      <c r="S80" s="1590"/>
      <c r="T80" s="1629" t="s">
        <v>2313</v>
      </c>
      <c r="U80" s="1630"/>
      <c r="V80" s="1631"/>
      <c r="W80" s="1631" t="s">
        <v>838</v>
      </c>
      <c r="X80" s="1631" t="s">
        <v>838</v>
      </c>
      <c r="Y80" s="1631"/>
      <c r="Z80" s="1631"/>
      <c r="AA80" s="1632"/>
      <c r="AB80" s="1633">
        <f t="shared" ref="AB80:AB81" si="54">IF(T80="","",COUNT($U$74:$AA$74)-AC80)</f>
        <v>7</v>
      </c>
      <c r="AC80" s="1634">
        <f>IF(T80="","",AH80+AI80)</f>
        <v>0</v>
      </c>
      <c r="AD80" s="1635">
        <f t="shared" si="50"/>
        <v>2</v>
      </c>
      <c r="AE80" s="1636">
        <f>IF(AB80&lt;1,"対象外",IF(T80="","",IFERROR(ROUND(AD80/AB80,3),"")))</f>
        <v>0.28599999999999998</v>
      </c>
      <c r="AF80" s="3724"/>
      <c r="AG80" s="1637"/>
      <c r="AH80" s="1638">
        <f t="shared" ref="AH80:AH133" si="55">IF(T80="","",COUNTIF(U80:AA80,"ー"))</f>
        <v>0</v>
      </c>
      <c r="AI80" s="1638">
        <f t="shared" ref="AI80:AI133" si="56">IF(T80="","",COUNTIF(U80:AA80,"外"))</f>
        <v>0</v>
      </c>
    </row>
    <row r="81" spans="1:35" ht="14.25" customHeight="1">
      <c r="A81" s="1590"/>
      <c r="B81" s="1590"/>
      <c r="C81" s="1639" t="s">
        <v>2314</v>
      </c>
      <c r="D81" s="1640" t="s">
        <v>838</v>
      </c>
      <c r="E81" s="1641"/>
      <c r="F81" s="1641"/>
      <c r="G81" s="1641"/>
      <c r="H81" s="1641"/>
      <c r="I81" s="1641"/>
      <c r="J81" s="1642" t="s">
        <v>838</v>
      </c>
      <c r="K81" s="1633">
        <f t="shared" si="51"/>
        <v>7</v>
      </c>
      <c r="L81" s="1643">
        <f t="shared" si="48"/>
        <v>0</v>
      </c>
      <c r="M81" s="1644">
        <f t="shared" si="49"/>
        <v>2</v>
      </c>
      <c r="N81" s="1645">
        <f>IF(K81&lt;1,"対象外",IF(C81="","",IFERROR(ROUND(M81/K81,3),"")))</f>
        <v>0.28599999999999998</v>
      </c>
      <c r="O81" s="3724"/>
      <c r="P81" s="1613"/>
      <c r="Q81" s="1613">
        <f t="shared" si="52"/>
        <v>0</v>
      </c>
      <c r="R81" s="1613">
        <f t="shared" si="53"/>
        <v>0</v>
      </c>
      <c r="S81" s="1590"/>
      <c r="T81" s="1639" t="s">
        <v>2314</v>
      </c>
      <c r="U81" s="1640"/>
      <c r="V81" s="1641"/>
      <c r="W81" s="1641" t="s">
        <v>838</v>
      </c>
      <c r="X81" s="1641" t="s">
        <v>838</v>
      </c>
      <c r="Y81" s="1641"/>
      <c r="Z81" s="1641"/>
      <c r="AA81" s="1642"/>
      <c r="AB81" s="1633">
        <f t="shared" si="54"/>
        <v>7</v>
      </c>
      <c r="AC81" s="1643">
        <f>IF(T81="","",AH81+AI81)</f>
        <v>0</v>
      </c>
      <c r="AD81" s="1644">
        <f t="shared" si="50"/>
        <v>2</v>
      </c>
      <c r="AE81" s="1645">
        <f>IF(AB81&lt;1,"対象外",IF(T81="","",IFERROR(ROUND(AD81/AB81,3),"")))</f>
        <v>0.28599999999999998</v>
      </c>
      <c r="AF81" s="3724"/>
      <c r="AG81" s="1624"/>
      <c r="AH81" s="1638">
        <f t="shared" si="55"/>
        <v>0</v>
      </c>
      <c r="AI81" s="1638">
        <f t="shared" si="56"/>
        <v>0</v>
      </c>
    </row>
    <row r="82" spans="1:35" ht="14.25" customHeight="1">
      <c r="A82" s="1590"/>
      <c r="B82" s="1590"/>
      <c r="C82" s="3709" t="s">
        <v>833</v>
      </c>
      <c r="D82" s="3711"/>
      <c r="E82" s="3713"/>
      <c r="F82" s="3713"/>
      <c r="G82" s="3713"/>
      <c r="H82" s="3713"/>
      <c r="I82" s="3713"/>
      <c r="J82" s="3715"/>
      <c r="K82" s="3717"/>
      <c r="L82" s="3718"/>
      <c r="M82" s="3718"/>
      <c r="N82" s="3719"/>
      <c r="O82" s="3724"/>
      <c r="P82" s="1613"/>
      <c r="Q82" s="1613">
        <f t="shared" si="52"/>
        <v>0</v>
      </c>
      <c r="R82" s="1613">
        <f t="shared" si="53"/>
        <v>0</v>
      </c>
      <c r="S82" s="1590"/>
      <c r="T82" s="3709" t="s">
        <v>833</v>
      </c>
      <c r="U82" s="3711"/>
      <c r="V82" s="3713"/>
      <c r="W82" s="3713"/>
      <c r="X82" s="3713"/>
      <c r="Y82" s="3713"/>
      <c r="Z82" s="3713"/>
      <c r="AA82" s="3715"/>
      <c r="AB82" s="3717"/>
      <c r="AC82" s="3718"/>
      <c r="AD82" s="3718"/>
      <c r="AE82" s="3719"/>
      <c r="AF82" s="3724"/>
      <c r="AG82" s="1624"/>
      <c r="AH82" s="1638">
        <f t="shared" si="55"/>
        <v>0</v>
      </c>
      <c r="AI82" s="1638">
        <f t="shared" si="56"/>
        <v>0</v>
      </c>
    </row>
    <row r="83" spans="1:35" ht="14.25" customHeight="1">
      <c r="A83" s="1590"/>
      <c r="B83" s="1590"/>
      <c r="C83" s="3710"/>
      <c r="D83" s="3712"/>
      <c r="E83" s="3714"/>
      <c r="F83" s="3714"/>
      <c r="G83" s="3714"/>
      <c r="H83" s="3714"/>
      <c r="I83" s="3714"/>
      <c r="J83" s="3716"/>
      <c r="K83" s="3720"/>
      <c r="L83" s="3721"/>
      <c r="M83" s="3721"/>
      <c r="N83" s="3722"/>
      <c r="O83" s="3724"/>
      <c r="P83" s="1613"/>
      <c r="Q83" s="1613" t="str">
        <f t="shared" si="52"/>
        <v/>
      </c>
      <c r="R83" s="1613" t="str">
        <f t="shared" si="53"/>
        <v/>
      </c>
      <c r="S83" s="1590"/>
      <c r="T83" s="3710"/>
      <c r="U83" s="3712"/>
      <c r="V83" s="3714"/>
      <c r="W83" s="3714"/>
      <c r="X83" s="3714"/>
      <c r="Y83" s="3714"/>
      <c r="Z83" s="3714"/>
      <c r="AA83" s="3716"/>
      <c r="AB83" s="3720"/>
      <c r="AC83" s="3721"/>
      <c r="AD83" s="3721"/>
      <c r="AE83" s="3722"/>
      <c r="AF83" s="3724"/>
      <c r="AG83" s="1624"/>
      <c r="AH83" s="1638" t="str">
        <f t="shared" si="55"/>
        <v/>
      </c>
      <c r="AI83" s="1638" t="str">
        <f t="shared" si="56"/>
        <v/>
      </c>
    </row>
    <row r="84" spans="1:35" ht="14.25" customHeight="1">
      <c r="A84" s="1590"/>
      <c r="B84" s="1590"/>
      <c r="C84" s="1646" t="s">
        <v>2311</v>
      </c>
      <c r="D84" s="1633" t="s">
        <v>2317</v>
      </c>
      <c r="E84" s="1647" t="s">
        <v>2317</v>
      </c>
      <c r="F84" s="1647" t="s">
        <v>2317</v>
      </c>
      <c r="G84" s="1647" t="s">
        <v>2317</v>
      </c>
      <c r="H84" s="1647" t="s">
        <v>2317</v>
      </c>
      <c r="I84" s="1647" t="s">
        <v>2317</v>
      </c>
      <c r="J84" s="1648" t="s">
        <v>2317</v>
      </c>
      <c r="K84" s="1661">
        <f>IF(C84="","",COUNT($D$74:$J$74)-L84)</f>
        <v>0</v>
      </c>
      <c r="L84" s="1650">
        <f t="shared" ref="L84:L86" si="57">IF(C84="","",Q84+R84)</f>
        <v>7</v>
      </c>
      <c r="M84" s="1650">
        <f t="shared" ref="M84:M86" si="58">IF(C84="","",COUNTIF(D84:J84,"休"))</f>
        <v>0</v>
      </c>
      <c r="N84" s="1651" t="str">
        <f>IF(K84&lt;1,"対象外",IF(C84="","",IFERROR(ROUND(M84/K84,3),"")))</f>
        <v>対象外</v>
      </c>
      <c r="O84" s="3724"/>
      <c r="P84" s="1613"/>
      <c r="Q84" s="1613">
        <f t="shared" si="52"/>
        <v>7</v>
      </c>
      <c r="R84" s="1613">
        <f t="shared" si="53"/>
        <v>0</v>
      </c>
      <c r="S84" s="1590"/>
      <c r="T84" s="1646" t="s">
        <v>2311</v>
      </c>
      <c r="U84" s="1633"/>
      <c r="V84" s="1647"/>
      <c r="W84" s="1647" t="s">
        <v>838</v>
      </c>
      <c r="X84" s="1647" t="s">
        <v>838</v>
      </c>
      <c r="Y84" s="1647"/>
      <c r="Z84" s="1647"/>
      <c r="AA84" s="1648"/>
      <c r="AB84" s="1649">
        <f>IF(T84="","",COUNT($U$74:$AA$74)-AC84)</f>
        <v>7</v>
      </c>
      <c r="AC84" s="1650">
        <f>IF(T84="","",AH84+AI84)</f>
        <v>0</v>
      </c>
      <c r="AD84" s="1650">
        <f t="shared" ref="AD84:AD86" si="59">IF(T84="","",COUNTIF(U84:AA84,"休"))</f>
        <v>2</v>
      </c>
      <c r="AE84" s="1651">
        <f>IF(AB84&lt;1,"対象外",IF(T84="","",IFERROR(ROUND(AD84/AB84,3),"")))</f>
        <v>0.28599999999999998</v>
      </c>
      <c r="AF84" s="3724"/>
      <c r="AG84" s="1652"/>
      <c r="AH84" s="1638">
        <f t="shared" si="55"/>
        <v>0</v>
      </c>
      <c r="AI84" s="1638">
        <f t="shared" si="56"/>
        <v>0</v>
      </c>
    </row>
    <row r="85" spans="1:35" ht="14.25" customHeight="1">
      <c r="A85" s="1590"/>
      <c r="B85" s="1590"/>
      <c r="C85" s="1629" t="s">
        <v>2312</v>
      </c>
      <c r="D85" s="1630" t="s">
        <v>2317</v>
      </c>
      <c r="E85" s="1631" t="s">
        <v>2317</v>
      </c>
      <c r="F85" s="1631" t="s">
        <v>2317</v>
      </c>
      <c r="G85" s="1631" t="s">
        <v>2317</v>
      </c>
      <c r="H85" s="1631" t="s">
        <v>2317</v>
      </c>
      <c r="I85" s="1631" t="s">
        <v>2317</v>
      </c>
      <c r="J85" s="1632" t="s">
        <v>2317</v>
      </c>
      <c r="K85" s="1630">
        <f t="shared" ref="K85:K86" si="60">IF(C85="","",COUNT($D$74:$J$74)-L85)</f>
        <v>0</v>
      </c>
      <c r="L85" s="1655">
        <f t="shared" si="57"/>
        <v>7</v>
      </c>
      <c r="M85" s="1655">
        <f t="shared" si="58"/>
        <v>0</v>
      </c>
      <c r="N85" s="1656" t="str">
        <f>IF(K85&lt;1,"対象外",IF(C85="","",IFERROR(ROUND(M85/K85,3),"")))</f>
        <v>対象外</v>
      </c>
      <c r="O85" s="3724"/>
      <c r="P85" s="1613"/>
      <c r="Q85" s="1613">
        <f t="shared" si="52"/>
        <v>7</v>
      </c>
      <c r="R85" s="1613">
        <f t="shared" si="53"/>
        <v>0</v>
      </c>
      <c r="S85" s="1590"/>
      <c r="T85" s="1629" t="s">
        <v>2312</v>
      </c>
      <c r="U85" s="1630"/>
      <c r="V85" s="1631"/>
      <c r="W85" s="1631"/>
      <c r="X85" s="1631"/>
      <c r="Y85" s="1631" t="s">
        <v>838</v>
      </c>
      <c r="Z85" s="1631" t="s">
        <v>838</v>
      </c>
      <c r="AA85" s="1632"/>
      <c r="AB85" s="1630">
        <f>IF(T85="","",COUNT($U$74:$AA$74)-AC85)</f>
        <v>7</v>
      </c>
      <c r="AC85" s="1655">
        <f>IF(T85="","",AH85+AI85)</f>
        <v>0</v>
      </c>
      <c r="AD85" s="1655">
        <f t="shared" si="59"/>
        <v>2</v>
      </c>
      <c r="AE85" s="1656">
        <f>IF(AB85&lt;1,"対象外",IF(T85="","",IFERROR(ROUND(AD85/AB85,3),"")))</f>
        <v>0.28599999999999998</v>
      </c>
      <c r="AF85" s="3724"/>
      <c r="AG85" s="1652"/>
      <c r="AH85" s="1638">
        <f t="shared" si="55"/>
        <v>0</v>
      </c>
      <c r="AI85" s="1638">
        <f t="shared" si="56"/>
        <v>0</v>
      </c>
    </row>
    <row r="86" spans="1:35" ht="14.25" customHeight="1">
      <c r="A86" s="1590"/>
      <c r="B86" s="1590"/>
      <c r="C86" s="1629" t="s">
        <v>2313</v>
      </c>
      <c r="D86" s="1630" t="s">
        <v>2317</v>
      </c>
      <c r="E86" s="1631" t="s">
        <v>2317</v>
      </c>
      <c r="F86" s="1631" t="s">
        <v>2317</v>
      </c>
      <c r="G86" s="1631" t="s">
        <v>2317</v>
      </c>
      <c r="H86" s="1631" t="s">
        <v>2317</v>
      </c>
      <c r="I86" s="1631" t="s">
        <v>2317</v>
      </c>
      <c r="J86" s="1632" t="s">
        <v>2317</v>
      </c>
      <c r="K86" s="1633">
        <f t="shared" si="60"/>
        <v>0</v>
      </c>
      <c r="L86" s="1655">
        <f t="shared" si="57"/>
        <v>7</v>
      </c>
      <c r="M86" s="1655">
        <f t="shared" si="58"/>
        <v>0</v>
      </c>
      <c r="N86" s="1656" t="str">
        <f>IF(K86&lt;1,"対象外",IF(C86="","",IFERROR(ROUND(M86/K86,3),"")))</f>
        <v>対象外</v>
      </c>
      <c r="O86" s="3724"/>
      <c r="P86" s="1613"/>
      <c r="Q86" s="1613">
        <f t="shared" si="52"/>
        <v>7</v>
      </c>
      <c r="R86" s="1613">
        <f t="shared" si="53"/>
        <v>0</v>
      </c>
      <c r="S86" s="1590"/>
      <c r="T86" s="1629" t="s">
        <v>2313</v>
      </c>
      <c r="U86" s="1630"/>
      <c r="V86" s="1631"/>
      <c r="W86" s="1631"/>
      <c r="X86" s="1631"/>
      <c r="Y86" s="1631" t="s">
        <v>838</v>
      </c>
      <c r="Z86" s="1631" t="s">
        <v>838</v>
      </c>
      <c r="AA86" s="1632"/>
      <c r="AB86" s="1630">
        <f>IF(T86="","",COUNT($U$74:$AA$74)-AC86)</f>
        <v>7</v>
      </c>
      <c r="AC86" s="1655">
        <f>IF(T86="","",AH86+AI86)</f>
        <v>0</v>
      </c>
      <c r="AD86" s="1655">
        <f t="shared" si="59"/>
        <v>2</v>
      </c>
      <c r="AE86" s="1656">
        <f>IF(AB86&lt;1,"対象外",IF(T86="","",IFERROR(ROUND(AD86/AB86,3),"")))</f>
        <v>0.28599999999999998</v>
      </c>
      <c r="AF86" s="3724"/>
      <c r="AG86" s="1652"/>
      <c r="AH86" s="1638">
        <f t="shared" si="55"/>
        <v>0</v>
      </c>
      <c r="AI86" s="1638">
        <f t="shared" si="56"/>
        <v>0</v>
      </c>
    </row>
    <row r="87" spans="1:35" ht="14.25" customHeight="1">
      <c r="A87" s="1590"/>
      <c r="B87" s="1590"/>
      <c r="C87" s="3709" t="s">
        <v>834</v>
      </c>
      <c r="D87" s="3711"/>
      <c r="E87" s="3713"/>
      <c r="F87" s="3713"/>
      <c r="G87" s="3713"/>
      <c r="H87" s="3713"/>
      <c r="I87" s="3713"/>
      <c r="J87" s="3715"/>
      <c r="K87" s="3717"/>
      <c r="L87" s="3718"/>
      <c r="M87" s="3718"/>
      <c r="N87" s="3719"/>
      <c r="O87" s="3724"/>
      <c r="P87" s="1613"/>
      <c r="Q87" s="1613">
        <f t="shared" si="52"/>
        <v>0</v>
      </c>
      <c r="R87" s="1613">
        <f t="shared" si="53"/>
        <v>0</v>
      </c>
      <c r="S87" s="1590"/>
      <c r="T87" s="3709" t="s">
        <v>834</v>
      </c>
      <c r="U87" s="3711"/>
      <c r="V87" s="3713"/>
      <c r="W87" s="3713"/>
      <c r="X87" s="3713"/>
      <c r="Y87" s="3713"/>
      <c r="Z87" s="3713"/>
      <c r="AA87" s="3715"/>
      <c r="AB87" s="3717"/>
      <c r="AC87" s="3718"/>
      <c r="AD87" s="3718"/>
      <c r="AE87" s="3719"/>
      <c r="AF87" s="3724"/>
      <c r="AG87" s="1624"/>
      <c r="AH87" s="1638">
        <f t="shared" si="55"/>
        <v>0</v>
      </c>
      <c r="AI87" s="1638">
        <f t="shared" si="56"/>
        <v>0</v>
      </c>
    </row>
    <row r="88" spans="1:35" ht="14.25" customHeight="1">
      <c r="A88" s="1590"/>
      <c r="B88" s="1590"/>
      <c r="C88" s="3710"/>
      <c r="D88" s="3712"/>
      <c r="E88" s="3714"/>
      <c r="F88" s="3714"/>
      <c r="G88" s="3714"/>
      <c r="H88" s="3714"/>
      <c r="I88" s="3714"/>
      <c r="J88" s="3716"/>
      <c r="K88" s="3720"/>
      <c r="L88" s="3721"/>
      <c r="M88" s="3721"/>
      <c r="N88" s="3722"/>
      <c r="O88" s="3724"/>
      <c r="P88" s="1613"/>
      <c r="Q88" s="1613" t="str">
        <f t="shared" si="52"/>
        <v/>
      </c>
      <c r="R88" s="1613" t="str">
        <f t="shared" si="53"/>
        <v/>
      </c>
      <c r="S88" s="1590"/>
      <c r="T88" s="3710"/>
      <c r="U88" s="3712"/>
      <c r="V88" s="3714"/>
      <c r="W88" s="3714"/>
      <c r="X88" s="3714"/>
      <c r="Y88" s="3714"/>
      <c r="Z88" s="3714"/>
      <c r="AA88" s="3716"/>
      <c r="AB88" s="3720"/>
      <c r="AC88" s="3721"/>
      <c r="AD88" s="3721"/>
      <c r="AE88" s="3722"/>
      <c r="AF88" s="3724"/>
      <c r="AG88" s="1624"/>
      <c r="AH88" s="1638" t="str">
        <f t="shared" si="55"/>
        <v/>
      </c>
      <c r="AI88" s="1638" t="str">
        <f t="shared" si="56"/>
        <v/>
      </c>
    </row>
    <row r="89" spans="1:35" ht="14.25" customHeight="1">
      <c r="A89" s="1590"/>
      <c r="B89" s="1590"/>
      <c r="C89" s="1639" t="s">
        <v>2314</v>
      </c>
      <c r="D89" s="1640" t="s">
        <v>2317</v>
      </c>
      <c r="E89" s="1641" t="s">
        <v>2317</v>
      </c>
      <c r="F89" s="1641" t="s">
        <v>2317</v>
      </c>
      <c r="G89" s="1641" t="s">
        <v>2317</v>
      </c>
      <c r="H89" s="1641" t="s">
        <v>2317</v>
      </c>
      <c r="I89" s="1641" t="s">
        <v>2317</v>
      </c>
      <c r="J89" s="1642" t="s">
        <v>2317</v>
      </c>
      <c r="K89" s="1640">
        <f>IF(C89="","",COUNT($D$74:$J$74)-L89)</f>
        <v>0</v>
      </c>
      <c r="L89" s="1644">
        <f t="shared" ref="L89" si="61">IF(C89="","",Q89+R89)</f>
        <v>7</v>
      </c>
      <c r="M89" s="1644">
        <f t="shared" ref="M89" si="62">IF(C89="","",COUNTIF(D89:J89,"休"))</f>
        <v>0</v>
      </c>
      <c r="N89" s="1645" t="str">
        <f>IF(K89&lt;1,"対象外",IF(C89="","",IFERROR(ROUND(M89/K89,3),"")))</f>
        <v>対象外</v>
      </c>
      <c r="O89" s="3725"/>
      <c r="P89" s="1613" t="str">
        <f>IF(1&gt;P74,"対象外",IF(O76&gt;=0.285,"OK","NG"))</f>
        <v>OK</v>
      </c>
      <c r="Q89" s="1613">
        <f t="shared" si="52"/>
        <v>7</v>
      </c>
      <c r="R89" s="1613">
        <f t="shared" si="53"/>
        <v>0</v>
      </c>
      <c r="S89" s="1590"/>
      <c r="T89" s="1639" t="s">
        <v>2314</v>
      </c>
      <c r="U89" s="1640" t="s">
        <v>2317</v>
      </c>
      <c r="V89" s="1641" t="s">
        <v>2317</v>
      </c>
      <c r="W89" s="1641" t="s">
        <v>2317</v>
      </c>
      <c r="X89" s="1641" t="s">
        <v>2317</v>
      </c>
      <c r="Y89" s="1641" t="s">
        <v>2317</v>
      </c>
      <c r="Z89" s="1641" t="s">
        <v>2317</v>
      </c>
      <c r="AA89" s="1642" t="s">
        <v>2317</v>
      </c>
      <c r="AB89" s="1640">
        <f>IF(T89="","",COUNT($U$74:$AA$74)-AC89)</f>
        <v>0</v>
      </c>
      <c r="AC89" s="1644">
        <f>IF(T89="","",AH89+AI89)</f>
        <v>7</v>
      </c>
      <c r="AD89" s="1644">
        <f t="shared" ref="AD89" si="63">IF(T89="","",COUNTIF(U89:AA89,"休"))</f>
        <v>0</v>
      </c>
      <c r="AE89" s="1645" t="str">
        <f>IF(AB89&lt;1,"対象外",IF(T89="","",IFERROR(ROUND(AD89/AB89,3),"")))</f>
        <v>対象外</v>
      </c>
      <c r="AF89" s="3725"/>
      <c r="AG89" s="1613" t="str">
        <f>IF(1&gt;AG74,"対象外",IF(AF76&gt;=0.285,"OK","NG"))</f>
        <v>OK</v>
      </c>
      <c r="AH89" s="1638">
        <f t="shared" si="55"/>
        <v>7</v>
      </c>
      <c r="AI89" s="1638">
        <f t="shared" si="56"/>
        <v>0</v>
      </c>
    </row>
    <row r="90" spans="1:35" ht="14.25" customHeight="1">
      <c r="A90" s="1590"/>
      <c r="B90" s="1590"/>
      <c r="C90" s="1613"/>
      <c r="D90" s="1613"/>
      <c r="E90" s="1613"/>
      <c r="F90" s="1613"/>
      <c r="G90" s="1613"/>
      <c r="H90" s="1613"/>
      <c r="I90" s="1660"/>
      <c r="J90" s="1613"/>
      <c r="K90" s="1624"/>
      <c r="L90" s="1624"/>
      <c r="M90" s="1624"/>
      <c r="N90" s="1624"/>
      <c r="O90" s="1624"/>
      <c r="P90" s="1613"/>
      <c r="Q90" s="1613" t="str">
        <f t="shared" si="52"/>
        <v/>
      </c>
      <c r="R90" s="1613" t="str">
        <f t="shared" si="53"/>
        <v/>
      </c>
      <c r="S90" s="1590"/>
      <c r="T90" s="1613"/>
      <c r="U90" s="1613"/>
      <c r="V90" s="1613"/>
      <c r="W90" s="1613"/>
      <c r="X90" s="1613"/>
      <c r="Y90" s="1613"/>
      <c r="Z90" s="1660"/>
      <c r="AA90" s="1613"/>
      <c r="AB90" s="1624"/>
      <c r="AC90" s="1624"/>
      <c r="AD90" s="1624"/>
      <c r="AE90" s="1624"/>
      <c r="AF90" s="1624"/>
      <c r="AG90" s="1590"/>
      <c r="AH90" s="1638" t="str">
        <f t="shared" si="55"/>
        <v/>
      </c>
      <c r="AI90" s="1638" t="str">
        <f t="shared" si="56"/>
        <v/>
      </c>
    </row>
    <row r="91" spans="1:35" ht="14.25" hidden="1" customHeight="1">
      <c r="A91" s="1590"/>
      <c r="B91" s="1590"/>
      <c r="C91" s="1613"/>
      <c r="D91" s="1613"/>
      <c r="E91" s="1613"/>
      <c r="F91" s="1613"/>
      <c r="G91" s="1613"/>
      <c r="H91" s="1613"/>
      <c r="I91" s="1613"/>
      <c r="J91" s="1613"/>
      <c r="K91" s="1624"/>
      <c r="L91" s="1624"/>
      <c r="M91" s="1624"/>
      <c r="N91" s="1624"/>
      <c r="O91" s="1624"/>
      <c r="P91" s="1613"/>
      <c r="Q91" s="1613" t="str">
        <f t="shared" si="52"/>
        <v/>
      </c>
      <c r="R91" s="1613" t="str">
        <f t="shared" si="53"/>
        <v/>
      </c>
      <c r="S91" s="1590"/>
      <c r="T91" s="1613"/>
      <c r="U91" s="1613"/>
      <c r="V91" s="1613"/>
      <c r="W91" s="1613"/>
      <c r="X91" s="1613"/>
      <c r="Y91" s="1613"/>
      <c r="Z91" s="1613"/>
      <c r="AA91" s="1613"/>
      <c r="AB91" s="1624"/>
      <c r="AC91" s="1624"/>
      <c r="AD91" s="1624"/>
      <c r="AE91" s="1624"/>
      <c r="AF91" s="1624"/>
      <c r="AG91" s="1590"/>
      <c r="AH91" s="1638" t="str">
        <f t="shared" si="55"/>
        <v/>
      </c>
      <c r="AI91" s="1638" t="str">
        <f t="shared" si="56"/>
        <v/>
      </c>
    </row>
    <row r="92" spans="1:35" ht="14.25" hidden="1" customHeight="1">
      <c r="A92" s="1590"/>
      <c r="B92" s="1590"/>
      <c r="C92" s="1590"/>
      <c r="D92" s="1608">
        <f>YEAR(J72+1)</f>
        <v>2025</v>
      </c>
      <c r="E92" s="1608">
        <f>MONTH(J72+1)</f>
        <v>12</v>
      </c>
      <c r="F92" s="1608">
        <f>DAY(J72+1)</f>
        <v>1</v>
      </c>
      <c r="G92" s="1608"/>
      <c r="H92" s="1608"/>
      <c r="I92" s="1608"/>
      <c r="J92" s="1608"/>
      <c r="K92" s="1590"/>
      <c r="L92" s="1590"/>
      <c r="M92" s="1590"/>
      <c r="N92" s="1590"/>
      <c r="O92" s="1590"/>
      <c r="P92" s="1613"/>
      <c r="Q92" s="1613" t="str">
        <f t="shared" si="52"/>
        <v/>
      </c>
      <c r="R92" s="1613" t="str">
        <f t="shared" si="53"/>
        <v/>
      </c>
      <c r="S92" s="1590"/>
      <c r="T92" s="1590"/>
      <c r="U92" s="1608">
        <f>YEAR(AA72+1)</f>
        <v>2026</v>
      </c>
      <c r="V92" s="1608">
        <f>MONTH(AA72+1)</f>
        <v>1</v>
      </c>
      <c r="W92" s="1608">
        <f>DAY(AA72+1)</f>
        <v>12</v>
      </c>
      <c r="X92" s="1608"/>
      <c r="Y92" s="1608"/>
      <c r="Z92" s="1608"/>
      <c r="AA92" s="1608"/>
      <c r="AB92" s="1590"/>
      <c r="AC92" s="1590"/>
      <c r="AD92" s="1590"/>
      <c r="AE92" s="1590"/>
      <c r="AF92" s="1590"/>
      <c r="AG92" s="1590"/>
      <c r="AH92" s="1638" t="str">
        <f t="shared" si="55"/>
        <v/>
      </c>
      <c r="AI92" s="1638" t="str">
        <f t="shared" si="56"/>
        <v/>
      </c>
    </row>
    <row r="93" spans="1:35" ht="14.25" hidden="1" customHeight="1">
      <c r="A93" s="1590"/>
      <c r="B93" s="1590"/>
      <c r="C93" s="1590"/>
      <c r="D93" s="1610">
        <f>J72+1</f>
        <v>45992</v>
      </c>
      <c r="E93" s="1610">
        <f>D93+1</f>
        <v>45993</v>
      </c>
      <c r="F93" s="1610">
        <f t="shared" ref="F93:J93" si="64">E93+1</f>
        <v>45994</v>
      </c>
      <c r="G93" s="1610">
        <f t="shared" si="64"/>
        <v>45995</v>
      </c>
      <c r="H93" s="1610">
        <f t="shared" si="64"/>
        <v>45996</v>
      </c>
      <c r="I93" s="1610">
        <f t="shared" si="64"/>
        <v>45997</v>
      </c>
      <c r="J93" s="1610">
        <f t="shared" si="64"/>
        <v>45998</v>
      </c>
      <c r="K93" s="1590"/>
      <c r="L93" s="1590"/>
      <c r="M93" s="1590"/>
      <c r="N93" s="1590"/>
      <c r="O93" s="1590"/>
      <c r="P93" s="1613"/>
      <c r="Q93" s="1613" t="str">
        <f t="shared" si="52"/>
        <v/>
      </c>
      <c r="R93" s="1613" t="str">
        <f t="shared" si="53"/>
        <v/>
      </c>
      <c r="S93" s="1590"/>
      <c r="T93" s="1590"/>
      <c r="U93" s="1610">
        <f>AA72+1</f>
        <v>46034</v>
      </c>
      <c r="V93" s="1610">
        <f t="shared" ref="V93:AA93" si="65">U93+1</f>
        <v>46035</v>
      </c>
      <c r="W93" s="1610">
        <f t="shared" si="65"/>
        <v>46036</v>
      </c>
      <c r="X93" s="1610">
        <f t="shared" si="65"/>
        <v>46037</v>
      </c>
      <c r="Y93" s="1610">
        <f t="shared" si="65"/>
        <v>46038</v>
      </c>
      <c r="Z93" s="1610">
        <f t="shared" si="65"/>
        <v>46039</v>
      </c>
      <c r="AA93" s="1610">
        <f t="shared" si="65"/>
        <v>46040</v>
      </c>
      <c r="AB93" s="1590"/>
      <c r="AC93" s="1590"/>
      <c r="AD93" s="1590"/>
      <c r="AE93" s="1590"/>
      <c r="AF93" s="1590"/>
      <c r="AG93" s="1590"/>
      <c r="AH93" s="1638" t="str">
        <f t="shared" si="55"/>
        <v/>
      </c>
      <c r="AI93" s="1638" t="str">
        <f t="shared" si="56"/>
        <v/>
      </c>
    </row>
    <row r="94" spans="1:35" ht="14.25" customHeight="1">
      <c r="A94" s="1590"/>
      <c r="B94" s="1590"/>
      <c r="C94" s="1611" t="s">
        <v>1940</v>
      </c>
      <c r="D94" s="1614">
        <f>DATE($D92,$E92,1)</f>
        <v>45992</v>
      </c>
      <c r="E94" s="1615"/>
      <c r="F94" s="1615"/>
      <c r="G94" s="1615"/>
      <c r="H94" s="1615"/>
      <c r="I94" s="1615"/>
      <c r="J94" s="1615"/>
      <c r="K94" s="3697" t="s">
        <v>835</v>
      </c>
      <c r="L94" s="3702" t="s">
        <v>2307</v>
      </c>
      <c r="M94" s="3704" t="s">
        <v>2308</v>
      </c>
      <c r="N94" s="3704" t="s">
        <v>829</v>
      </c>
      <c r="O94" s="3695" t="s">
        <v>2309</v>
      </c>
      <c r="P94" s="1613"/>
      <c r="Q94" s="1613">
        <f t="shared" si="52"/>
        <v>0</v>
      </c>
      <c r="R94" s="1613">
        <f t="shared" si="53"/>
        <v>0</v>
      </c>
      <c r="S94" s="1590"/>
      <c r="T94" s="1611" t="s">
        <v>1940</v>
      </c>
      <c r="U94" s="1614">
        <f>DATE($U92,$V92,1)</f>
        <v>46023</v>
      </c>
      <c r="V94" s="1615"/>
      <c r="W94" s="1615"/>
      <c r="X94" s="1615"/>
      <c r="Y94" s="1615"/>
      <c r="Z94" s="1615"/>
      <c r="AA94" s="1615"/>
      <c r="AB94" s="3697" t="s">
        <v>835</v>
      </c>
      <c r="AC94" s="3702" t="s">
        <v>2307</v>
      </c>
      <c r="AD94" s="3704" t="s">
        <v>2308</v>
      </c>
      <c r="AE94" s="3704" t="s">
        <v>829</v>
      </c>
      <c r="AF94" s="3695" t="s">
        <v>2309</v>
      </c>
      <c r="AG94" s="1613"/>
      <c r="AH94" s="1638">
        <f t="shared" si="55"/>
        <v>0</v>
      </c>
      <c r="AI94" s="1638">
        <f t="shared" si="56"/>
        <v>0</v>
      </c>
    </row>
    <row r="95" spans="1:35" ht="14.25" customHeight="1">
      <c r="A95" s="1590"/>
      <c r="B95" s="1590"/>
      <c r="C95" s="1618" t="s">
        <v>2310</v>
      </c>
      <c r="D95" s="1619">
        <f>IF(J72&lt;$H$5,J74+1,"")</f>
        <v>45992</v>
      </c>
      <c r="E95" s="1620">
        <f t="shared" ref="E95:J95" si="66">IF(D93&lt;$H$5,D95+1,"")</f>
        <v>45993</v>
      </c>
      <c r="F95" s="1620">
        <f t="shared" si="66"/>
        <v>45994</v>
      </c>
      <c r="G95" s="1620">
        <f t="shared" si="66"/>
        <v>45995</v>
      </c>
      <c r="H95" s="1620">
        <f t="shared" si="66"/>
        <v>45996</v>
      </c>
      <c r="I95" s="1620">
        <f>IF(H93&lt;$H$5,H95+1,"")</f>
        <v>45997</v>
      </c>
      <c r="J95" s="1620">
        <f t="shared" si="66"/>
        <v>45998</v>
      </c>
      <c r="K95" s="3698"/>
      <c r="L95" s="3703"/>
      <c r="M95" s="3705"/>
      <c r="N95" s="3705"/>
      <c r="O95" s="3696"/>
      <c r="P95" s="1659">
        <f>COUNT(D95:J95)</f>
        <v>7</v>
      </c>
      <c r="Q95" s="1613">
        <f t="shared" si="52"/>
        <v>0</v>
      </c>
      <c r="R95" s="1613">
        <f t="shared" si="53"/>
        <v>0</v>
      </c>
      <c r="S95" s="1590"/>
      <c r="T95" s="1618" t="s">
        <v>2310</v>
      </c>
      <c r="U95" s="1619">
        <f>IF(AA72&lt;$H$5,AA74+1,"")</f>
        <v>46034</v>
      </c>
      <c r="V95" s="1620">
        <f t="shared" ref="V95:AA95" si="67">IF(U93&lt;$H$5,U95+1,"")</f>
        <v>46035</v>
      </c>
      <c r="W95" s="1620">
        <f t="shared" si="67"/>
        <v>46036</v>
      </c>
      <c r="X95" s="1620">
        <f t="shared" si="67"/>
        <v>46037</v>
      </c>
      <c r="Y95" s="1620">
        <f t="shared" si="67"/>
        <v>46038</v>
      </c>
      <c r="Z95" s="1620">
        <f t="shared" si="67"/>
        <v>46039</v>
      </c>
      <c r="AA95" s="1620">
        <f t="shared" si="67"/>
        <v>46040</v>
      </c>
      <c r="AB95" s="3698"/>
      <c r="AC95" s="3703"/>
      <c r="AD95" s="3705"/>
      <c r="AE95" s="3705"/>
      <c r="AF95" s="3696"/>
      <c r="AG95" s="1623">
        <f t="shared" ref="AG95" si="68">COUNT(U95:AA95)</f>
        <v>7</v>
      </c>
      <c r="AH95" s="1638">
        <f t="shared" si="55"/>
        <v>0</v>
      </c>
      <c r="AI95" s="1638">
        <f t="shared" si="56"/>
        <v>0</v>
      </c>
    </row>
    <row r="96" spans="1:35" ht="14.25" customHeight="1">
      <c r="A96" s="1590"/>
      <c r="B96" s="1590"/>
      <c r="C96" s="1618" t="s">
        <v>820</v>
      </c>
      <c r="D96" s="1626" t="str">
        <f>IF(D95="","","月")</f>
        <v>月</v>
      </c>
      <c r="E96" s="1626" t="str">
        <f>IF(E95="","","火")</f>
        <v>火</v>
      </c>
      <c r="F96" s="1626" t="str">
        <f>IF(F95="","","水")</f>
        <v>水</v>
      </c>
      <c r="G96" s="1626" t="str">
        <f>IF(G95="","","木")</f>
        <v>木</v>
      </c>
      <c r="H96" s="1626" t="str">
        <f>IF(H95="","","金")</f>
        <v>金</v>
      </c>
      <c r="I96" s="1626" t="str">
        <f>IF(I95="","","土")</f>
        <v>土</v>
      </c>
      <c r="J96" s="1626" t="str">
        <f>IF(J95="","","日")</f>
        <v>日</v>
      </c>
      <c r="K96" s="3698"/>
      <c r="L96" s="3703"/>
      <c r="M96" s="3705"/>
      <c r="N96" s="3705"/>
      <c r="O96" s="3696"/>
      <c r="P96" s="1613"/>
      <c r="Q96" s="1613">
        <f t="shared" si="52"/>
        <v>0</v>
      </c>
      <c r="R96" s="1613">
        <f t="shared" si="53"/>
        <v>0</v>
      </c>
      <c r="S96" s="1590"/>
      <c r="T96" s="1618" t="s">
        <v>820</v>
      </c>
      <c r="U96" s="1626" t="str">
        <f>IF(U95="","","月")</f>
        <v>月</v>
      </c>
      <c r="V96" s="1626" t="str">
        <f>IF(V95="","","火")</f>
        <v>火</v>
      </c>
      <c r="W96" s="1626" t="str">
        <f>IF(W95="","","水")</f>
        <v>水</v>
      </c>
      <c r="X96" s="1626" t="str">
        <f>IF(X95="","","木")</f>
        <v>木</v>
      </c>
      <c r="Y96" s="1626" t="str">
        <f>IF(Y95="","","金")</f>
        <v>金</v>
      </c>
      <c r="Z96" s="1626" t="str">
        <f>IF(Z95="","","土")</f>
        <v>土</v>
      </c>
      <c r="AA96" s="1626" t="str">
        <f>IF(AA95="","","日")</f>
        <v>日</v>
      </c>
      <c r="AB96" s="3698"/>
      <c r="AC96" s="3703"/>
      <c r="AD96" s="3705"/>
      <c r="AE96" s="3705"/>
      <c r="AF96" s="3696"/>
      <c r="AG96" s="1624"/>
      <c r="AH96" s="1638">
        <f t="shared" si="55"/>
        <v>0</v>
      </c>
      <c r="AI96" s="1638">
        <f t="shared" si="56"/>
        <v>0</v>
      </c>
    </row>
    <row r="97" spans="1:35" ht="14.25" customHeight="1">
      <c r="A97" s="1590"/>
      <c r="B97" s="1590"/>
      <c r="C97" s="3709" t="s">
        <v>831</v>
      </c>
      <c r="D97" s="3711"/>
      <c r="E97" s="3713"/>
      <c r="F97" s="3713"/>
      <c r="G97" s="3713"/>
      <c r="H97" s="3713"/>
      <c r="I97" s="3713"/>
      <c r="J97" s="3715"/>
      <c r="K97" s="3717"/>
      <c r="L97" s="3718"/>
      <c r="M97" s="3718"/>
      <c r="N97" s="3719"/>
      <c r="O97" s="3723">
        <f>ROUND(AVERAGE(N99:N110),3)</f>
        <v>0.28599999999999998</v>
      </c>
      <c r="P97" s="1613"/>
      <c r="Q97" s="1613">
        <f t="shared" si="52"/>
        <v>0</v>
      </c>
      <c r="R97" s="1613">
        <f t="shared" si="53"/>
        <v>0</v>
      </c>
      <c r="S97" s="1590"/>
      <c r="T97" s="3709" t="s">
        <v>831</v>
      </c>
      <c r="U97" s="3711"/>
      <c r="V97" s="3713"/>
      <c r="W97" s="3713"/>
      <c r="X97" s="3713"/>
      <c r="Y97" s="3713"/>
      <c r="Z97" s="3713"/>
      <c r="AA97" s="3715"/>
      <c r="AB97" s="3717"/>
      <c r="AC97" s="3718"/>
      <c r="AD97" s="3718"/>
      <c r="AE97" s="3719"/>
      <c r="AF97" s="3723">
        <f>ROUND(AVERAGE(AE99:AE110),3)</f>
        <v>0.214</v>
      </c>
      <c r="AG97" s="1624"/>
      <c r="AH97" s="1638">
        <f t="shared" si="55"/>
        <v>0</v>
      </c>
      <c r="AI97" s="1638">
        <f t="shared" si="56"/>
        <v>0</v>
      </c>
    </row>
    <row r="98" spans="1:35" ht="14.25" customHeight="1">
      <c r="A98" s="1590"/>
      <c r="B98" s="1590"/>
      <c r="C98" s="3710"/>
      <c r="D98" s="3712"/>
      <c r="E98" s="3714"/>
      <c r="F98" s="3714"/>
      <c r="G98" s="3714"/>
      <c r="H98" s="3714"/>
      <c r="I98" s="3714"/>
      <c r="J98" s="3716"/>
      <c r="K98" s="3720"/>
      <c r="L98" s="3721"/>
      <c r="M98" s="3721"/>
      <c r="N98" s="3722"/>
      <c r="O98" s="3724"/>
      <c r="P98" s="1613"/>
      <c r="Q98" s="1613" t="str">
        <f t="shared" si="52"/>
        <v/>
      </c>
      <c r="R98" s="1613" t="str">
        <f t="shared" si="53"/>
        <v/>
      </c>
      <c r="S98" s="1590"/>
      <c r="T98" s="3710"/>
      <c r="U98" s="3712"/>
      <c r="V98" s="3714"/>
      <c r="W98" s="3714"/>
      <c r="X98" s="3714"/>
      <c r="Y98" s="3714"/>
      <c r="Z98" s="3714"/>
      <c r="AA98" s="3716"/>
      <c r="AB98" s="3720"/>
      <c r="AC98" s="3721"/>
      <c r="AD98" s="3721"/>
      <c r="AE98" s="3722"/>
      <c r="AF98" s="3724"/>
      <c r="AG98" s="1624"/>
      <c r="AH98" s="1638" t="str">
        <f t="shared" si="55"/>
        <v/>
      </c>
      <c r="AI98" s="1638" t="str">
        <f t="shared" si="56"/>
        <v/>
      </c>
    </row>
    <row r="99" spans="1:35" ht="14.25" customHeight="1">
      <c r="A99" s="1590"/>
      <c r="B99" s="1590"/>
      <c r="C99" s="1629" t="s">
        <v>2311</v>
      </c>
      <c r="D99" s="1630"/>
      <c r="E99" s="1631" t="s">
        <v>838</v>
      </c>
      <c r="F99" s="1631"/>
      <c r="G99" s="1631"/>
      <c r="H99" s="1631"/>
      <c r="I99" s="1631"/>
      <c r="J99" s="1632" t="s">
        <v>838</v>
      </c>
      <c r="K99" s="1633">
        <f>IF(C99="","",COUNT($D$95:$J$95)-L99)</f>
        <v>7</v>
      </c>
      <c r="L99" s="1634">
        <f>IF(C99="","",Q99+R99)</f>
        <v>0</v>
      </c>
      <c r="M99" s="1635">
        <f>IF(C99="","",COUNTIF(D99:J99,"休"))</f>
        <v>2</v>
      </c>
      <c r="N99" s="1636">
        <f>IF(K99&lt;1,"対象外",IF(C99="","",IFERROR(ROUND(M99/K99,3),"")))</f>
        <v>0.28599999999999998</v>
      </c>
      <c r="O99" s="3724"/>
      <c r="P99" s="1613"/>
      <c r="Q99" s="1613">
        <f t="shared" si="52"/>
        <v>0</v>
      </c>
      <c r="R99" s="1613">
        <f t="shared" si="53"/>
        <v>0</v>
      </c>
      <c r="S99" s="1590"/>
      <c r="T99" s="1629" t="s">
        <v>2311</v>
      </c>
      <c r="U99" s="1630"/>
      <c r="V99" s="1631" t="s">
        <v>838</v>
      </c>
      <c r="W99" s="1631" t="s">
        <v>838</v>
      </c>
      <c r="X99" s="1631"/>
      <c r="Y99" s="1631"/>
      <c r="Z99" s="1631"/>
      <c r="AA99" s="1632"/>
      <c r="AB99" s="1633">
        <f>IF(T99="","",COUNT($U$95:$AA$95)-AC99)</f>
        <v>7</v>
      </c>
      <c r="AC99" s="1634">
        <f>IF(T99="","",AH99+AI99)</f>
        <v>0</v>
      </c>
      <c r="AD99" s="1635">
        <f>IF(T99="","",COUNTIF(U99:AA99,"休"))</f>
        <v>2</v>
      </c>
      <c r="AE99" s="1636">
        <f>IF(AB99&lt;1,"対象外",IF(T99="","",IFERROR(ROUND(AD99/AB99,3),"")))</f>
        <v>0.28599999999999998</v>
      </c>
      <c r="AF99" s="3724"/>
      <c r="AG99" s="1637"/>
      <c r="AH99" s="1638">
        <f t="shared" si="55"/>
        <v>0</v>
      </c>
      <c r="AI99" s="1638">
        <f t="shared" si="56"/>
        <v>0</v>
      </c>
    </row>
    <row r="100" spans="1:35" ht="14.25" customHeight="1">
      <c r="A100" s="1590"/>
      <c r="B100" s="1590"/>
      <c r="C100" s="1629" t="s">
        <v>2312</v>
      </c>
      <c r="D100" s="1630"/>
      <c r="E100" s="1631"/>
      <c r="F100" s="1631" t="s">
        <v>838</v>
      </c>
      <c r="G100" s="1631"/>
      <c r="H100" s="1631"/>
      <c r="I100" s="1631"/>
      <c r="J100" s="1632" t="s">
        <v>838</v>
      </c>
      <c r="K100" s="1633">
        <f t="shared" ref="K100:K102" si="69">IF(C100="","",COUNT($D$95:$J$95)-L100)</f>
        <v>7</v>
      </c>
      <c r="L100" s="1634">
        <f t="shared" ref="L100:L102" si="70">IF(C100="","",Q100+R100)</f>
        <v>0</v>
      </c>
      <c r="M100" s="1635">
        <f t="shared" ref="M100:M102" si="71">IF(C100="","",COUNTIF(D100:J100,"休"))</f>
        <v>2</v>
      </c>
      <c r="N100" s="1636">
        <f t="shared" ref="N100:N102" si="72">IF(K100&lt;1,"対象外",IF(C100="","",IFERROR(ROUND(M100/K100,3),"")))</f>
        <v>0.28599999999999998</v>
      </c>
      <c r="O100" s="3724"/>
      <c r="P100" s="1613"/>
      <c r="Q100" s="1613">
        <f t="shared" si="52"/>
        <v>0</v>
      </c>
      <c r="R100" s="1613">
        <f t="shared" si="53"/>
        <v>0</v>
      </c>
      <c r="S100" s="1590"/>
      <c r="T100" s="1629" t="s">
        <v>2312</v>
      </c>
      <c r="U100" s="1630"/>
      <c r="V100" s="1631" t="s">
        <v>838</v>
      </c>
      <c r="W100" s="1631" t="s">
        <v>838</v>
      </c>
      <c r="X100" s="1631"/>
      <c r="Y100" s="1631"/>
      <c r="Z100" s="1631"/>
      <c r="AA100" s="1632"/>
      <c r="AB100" s="1633">
        <f>IF(T100="","",COUNT($U$95:$AA$95)-AC100)</f>
        <v>7</v>
      </c>
      <c r="AC100" s="1634">
        <f>IF(T100="","",AH100+AI100)</f>
        <v>0</v>
      </c>
      <c r="AD100" s="1635">
        <f t="shared" ref="AD100:AD102" si="73">IF(T100="","",COUNTIF(U100:AA100,"休"))</f>
        <v>2</v>
      </c>
      <c r="AE100" s="1636">
        <f>IF(AB100&lt;1,"対象外",IF(T100="","",IFERROR(ROUND(AD100/AB100,3),"")))</f>
        <v>0.28599999999999998</v>
      </c>
      <c r="AF100" s="3724"/>
      <c r="AG100" s="1624"/>
      <c r="AH100" s="1638">
        <f t="shared" si="55"/>
        <v>0</v>
      </c>
      <c r="AI100" s="1638">
        <f t="shared" si="56"/>
        <v>0</v>
      </c>
    </row>
    <row r="101" spans="1:35" ht="14.25" customHeight="1">
      <c r="A101" s="1590"/>
      <c r="B101" s="1590"/>
      <c r="C101" s="1629" t="s">
        <v>2313</v>
      </c>
      <c r="D101" s="1630"/>
      <c r="E101" s="1631"/>
      <c r="F101" s="1631"/>
      <c r="G101" s="1631" t="s">
        <v>838</v>
      </c>
      <c r="H101" s="1631"/>
      <c r="I101" s="1631"/>
      <c r="J101" s="1632" t="s">
        <v>838</v>
      </c>
      <c r="K101" s="1633">
        <f t="shared" si="69"/>
        <v>7</v>
      </c>
      <c r="L101" s="1634">
        <f t="shared" si="70"/>
        <v>0</v>
      </c>
      <c r="M101" s="1635">
        <f t="shared" si="71"/>
        <v>2</v>
      </c>
      <c r="N101" s="1636">
        <f t="shared" si="72"/>
        <v>0.28599999999999998</v>
      </c>
      <c r="O101" s="3724"/>
      <c r="P101" s="1613"/>
      <c r="Q101" s="1613">
        <f t="shared" si="52"/>
        <v>0</v>
      </c>
      <c r="R101" s="1613">
        <f t="shared" si="53"/>
        <v>0</v>
      </c>
      <c r="S101" s="1590"/>
      <c r="T101" s="1629" t="s">
        <v>2313</v>
      </c>
      <c r="U101" s="1630"/>
      <c r="V101" s="1631"/>
      <c r="W101" s="1631" t="s">
        <v>838</v>
      </c>
      <c r="X101" s="1631"/>
      <c r="Y101" s="1631"/>
      <c r="Z101" s="1631"/>
      <c r="AA101" s="1632"/>
      <c r="AB101" s="1633">
        <f>IF(T101="","",COUNT($U$95:$AA$95)-AC101)</f>
        <v>7</v>
      </c>
      <c r="AC101" s="1634">
        <f>IF(T101="","",AH101+AI101)</f>
        <v>0</v>
      </c>
      <c r="AD101" s="1635">
        <f t="shared" si="73"/>
        <v>1</v>
      </c>
      <c r="AE101" s="1636">
        <f>IF(AB101&lt;1,"対象外",IF(T101="","",IFERROR(ROUND(AD101/AB101,3),"")))</f>
        <v>0.14299999999999999</v>
      </c>
      <c r="AF101" s="3724"/>
      <c r="AG101" s="1637"/>
      <c r="AH101" s="1638">
        <f t="shared" si="55"/>
        <v>0</v>
      </c>
      <c r="AI101" s="1638">
        <f t="shared" si="56"/>
        <v>0</v>
      </c>
    </row>
    <row r="102" spans="1:35" ht="14.25" customHeight="1">
      <c r="A102" s="1590"/>
      <c r="B102" s="1590"/>
      <c r="C102" s="1639" t="s">
        <v>2314</v>
      </c>
      <c r="D102" s="1640"/>
      <c r="E102" s="1641"/>
      <c r="F102" s="1641"/>
      <c r="G102" s="1641" t="s">
        <v>838</v>
      </c>
      <c r="H102" s="1641"/>
      <c r="I102" s="1641"/>
      <c r="J102" s="1642" t="s">
        <v>838</v>
      </c>
      <c r="K102" s="1633">
        <f t="shared" si="69"/>
        <v>7</v>
      </c>
      <c r="L102" s="1643">
        <f t="shared" si="70"/>
        <v>0</v>
      </c>
      <c r="M102" s="1644">
        <f t="shared" si="71"/>
        <v>2</v>
      </c>
      <c r="N102" s="1636">
        <f t="shared" si="72"/>
        <v>0.28599999999999998</v>
      </c>
      <c r="O102" s="3724"/>
      <c r="P102" s="1613"/>
      <c r="Q102" s="1613">
        <f t="shared" si="52"/>
        <v>0</v>
      </c>
      <c r="R102" s="1613">
        <f t="shared" si="53"/>
        <v>0</v>
      </c>
      <c r="S102" s="1590"/>
      <c r="T102" s="1639" t="s">
        <v>2314</v>
      </c>
      <c r="U102" s="1640"/>
      <c r="V102" s="1641"/>
      <c r="W102" s="1641" t="s">
        <v>838</v>
      </c>
      <c r="X102" s="1641"/>
      <c r="Y102" s="1641"/>
      <c r="Z102" s="1641"/>
      <c r="AA102" s="1642"/>
      <c r="AB102" s="1640">
        <f>IF(T102="","",COUNT($U$95:$AA$95)-AC102)</f>
        <v>7</v>
      </c>
      <c r="AC102" s="1643">
        <f>IF(T102="","",AH102+AI102)</f>
        <v>0</v>
      </c>
      <c r="AD102" s="1644">
        <f t="shared" si="73"/>
        <v>1</v>
      </c>
      <c r="AE102" s="1645">
        <f>IF(AB102&lt;1,"対象外",IF(T102="","",IFERROR(ROUND(AD102/AB102,3),"")))</f>
        <v>0.14299999999999999</v>
      </c>
      <c r="AF102" s="3724"/>
      <c r="AG102" s="1624"/>
      <c r="AH102" s="1638">
        <f t="shared" si="55"/>
        <v>0</v>
      </c>
      <c r="AI102" s="1638">
        <f t="shared" si="56"/>
        <v>0</v>
      </c>
    </row>
    <row r="103" spans="1:35" ht="14.25" customHeight="1">
      <c r="A103" s="1590"/>
      <c r="B103" s="1590"/>
      <c r="C103" s="3709" t="s">
        <v>833</v>
      </c>
      <c r="D103" s="3711"/>
      <c r="E103" s="3713"/>
      <c r="F103" s="3713"/>
      <c r="G103" s="3713"/>
      <c r="H103" s="3713"/>
      <c r="I103" s="3713"/>
      <c r="J103" s="3715"/>
      <c r="K103" s="3717"/>
      <c r="L103" s="3718"/>
      <c r="M103" s="3718"/>
      <c r="N103" s="3719"/>
      <c r="O103" s="3724"/>
      <c r="P103" s="1613"/>
      <c r="Q103" s="1613">
        <f t="shared" si="52"/>
        <v>0</v>
      </c>
      <c r="R103" s="1613">
        <f t="shared" si="53"/>
        <v>0</v>
      </c>
      <c r="S103" s="1590"/>
      <c r="T103" s="3709" t="s">
        <v>833</v>
      </c>
      <c r="U103" s="3711"/>
      <c r="V103" s="3713"/>
      <c r="W103" s="3713"/>
      <c r="X103" s="3713"/>
      <c r="Y103" s="3713"/>
      <c r="Z103" s="3713"/>
      <c r="AA103" s="3715"/>
      <c r="AB103" s="3717"/>
      <c r="AC103" s="3718"/>
      <c r="AD103" s="3718"/>
      <c r="AE103" s="3719"/>
      <c r="AF103" s="3724"/>
      <c r="AG103" s="1624"/>
      <c r="AH103" s="1638">
        <f t="shared" si="55"/>
        <v>0</v>
      </c>
      <c r="AI103" s="1638">
        <f t="shared" si="56"/>
        <v>0</v>
      </c>
    </row>
    <row r="104" spans="1:35" ht="14.25" customHeight="1">
      <c r="A104" s="1590"/>
      <c r="B104" s="1590"/>
      <c r="C104" s="3710"/>
      <c r="D104" s="3712"/>
      <c r="E104" s="3714"/>
      <c r="F104" s="3714"/>
      <c r="G104" s="3714"/>
      <c r="H104" s="3714"/>
      <c r="I104" s="3714"/>
      <c r="J104" s="3716"/>
      <c r="K104" s="3720"/>
      <c r="L104" s="3721"/>
      <c r="M104" s="3721"/>
      <c r="N104" s="3722"/>
      <c r="O104" s="3724"/>
      <c r="P104" s="1613"/>
      <c r="Q104" s="1613" t="str">
        <f t="shared" si="52"/>
        <v/>
      </c>
      <c r="R104" s="1613" t="str">
        <f t="shared" si="53"/>
        <v/>
      </c>
      <c r="S104" s="1590"/>
      <c r="T104" s="3710"/>
      <c r="U104" s="3712"/>
      <c r="V104" s="3714"/>
      <c r="W104" s="3714"/>
      <c r="X104" s="3714"/>
      <c r="Y104" s="3714"/>
      <c r="Z104" s="3714"/>
      <c r="AA104" s="3716"/>
      <c r="AB104" s="3720"/>
      <c r="AC104" s="3721"/>
      <c r="AD104" s="3721"/>
      <c r="AE104" s="3722"/>
      <c r="AF104" s="3724"/>
      <c r="AG104" s="1624"/>
      <c r="AH104" s="1638" t="str">
        <f t="shared" si="55"/>
        <v/>
      </c>
      <c r="AI104" s="1638" t="str">
        <f t="shared" si="56"/>
        <v/>
      </c>
    </row>
    <row r="105" spans="1:35" ht="14.25" customHeight="1">
      <c r="A105" s="1590"/>
      <c r="B105" s="1590"/>
      <c r="C105" s="1646" t="s">
        <v>2311</v>
      </c>
      <c r="D105" s="1633" t="s">
        <v>2317</v>
      </c>
      <c r="E105" s="1647" t="s">
        <v>2317</v>
      </c>
      <c r="F105" s="1647" t="s">
        <v>2317</v>
      </c>
      <c r="G105" s="1647" t="s">
        <v>2317</v>
      </c>
      <c r="H105" s="1647" t="s">
        <v>2317</v>
      </c>
      <c r="I105" s="1647" t="s">
        <v>2317</v>
      </c>
      <c r="J105" s="1648" t="s">
        <v>2317</v>
      </c>
      <c r="K105" s="1661">
        <f>IF(C105="","",COUNT($D$95:$J$95)-L105)</f>
        <v>0</v>
      </c>
      <c r="L105" s="1650">
        <f t="shared" ref="L105:L107" si="74">IF(C105="","",Q105+R105)</f>
        <v>7</v>
      </c>
      <c r="M105" s="1650">
        <f t="shared" ref="M105:M107" si="75">IF(C105="","",COUNTIF(D105:J105,"休"))</f>
        <v>0</v>
      </c>
      <c r="N105" s="1662" t="str">
        <f>IF(K105&lt;1,"対象外",IF(C105="","",IFERROR(ROUND(M105/K105,3),"")))</f>
        <v>対象外</v>
      </c>
      <c r="O105" s="3724"/>
      <c r="P105" s="1613"/>
      <c r="Q105" s="1613">
        <f t="shared" si="52"/>
        <v>7</v>
      </c>
      <c r="R105" s="1613">
        <f t="shared" si="53"/>
        <v>0</v>
      </c>
      <c r="S105" s="1590"/>
      <c r="T105" s="1646" t="s">
        <v>2311</v>
      </c>
      <c r="U105" s="1633"/>
      <c r="V105" s="1647"/>
      <c r="W105" s="1647"/>
      <c r="X105" s="1647"/>
      <c r="Y105" s="1647" t="s">
        <v>838</v>
      </c>
      <c r="Z105" s="1647"/>
      <c r="AA105" s="1648"/>
      <c r="AB105" s="1649">
        <f>IF(T105="","",COUNT($U$95:$AA$95)-AC105)</f>
        <v>7</v>
      </c>
      <c r="AC105" s="1650">
        <f>IF(T105="","",AH105+AI105)</f>
        <v>0</v>
      </c>
      <c r="AD105" s="1650">
        <f t="shared" ref="AD105:AD107" si="76">IF(T105="","",COUNTIF(U105:AA105,"休"))</f>
        <v>1</v>
      </c>
      <c r="AE105" s="1651">
        <f>IF(AB105&lt;1,"対象外",IF(T105="","",IFERROR(ROUND(AD105/AB105,3),"")))</f>
        <v>0.14299999999999999</v>
      </c>
      <c r="AF105" s="3724"/>
      <c r="AG105" s="1652"/>
      <c r="AH105" s="1638">
        <f t="shared" si="55"/>
        <v>0</v>
      </c>
      <c r="AI105" s="1638">
        <f t="shared" si="56"/>
        <v>0</v>
      </c>
    </row>
    <row r="106" spans="1:35" ht="14.25" customHeight="1">
      <c r="A106" s="1590"/>
      <c r="B106" s="1590"/>
      <c r="C106" s="1629" t="s">
        <v>2312</v>
      </c>
      <c r="D106" s="1630" t="s">
        <v>2317</v>
      </c>
      <c r="E106" s="1631" t="s">
        <v>2317</v>
      </c>
      <c r="F106" s="1631" t="s">
        <v>2317</v>
      </c>
      <c r="G106" s="1631" t="s">
        <v>2317</v>
      </c>
      <c r="H106" s="1631" t="s">
        <v>2317</v>
      </c>
      <c r="I106" s="1631" t="s">
        <v>2317</v>
      </c>
      <c r="J106" s="1632" t="s">
        <v>2317</v>
      </c>
      <c r="K106" s="1630">
        <f t="shared" ref="K106:K107" si="77">IF(C106="","",COUNT($D$95:$J$95)-L106)</f>
        <v>0</v>
      </c>
      <c r="L106" s="1655">
        <f>IF(C106="","",Q106+R106)</f>
        <v>7</v>
      </c>
      <c r="M106" s="1655">
        <f t="shared" si="75"/>
        <v>0</v>
      </c>
      <c r="N106" s="1656" t="str">
        <f t="shared" ref="N106:N107" si="78">IF(K106&lt;1,"対象外",IF(C106="","",IFERROR(ROUND(M106/K106,3),"")))</f>
        <v>対象外</v>
      </c>
      <c r="O106" s="3724"/>
      <c r="P106" s="1613"/>
      <c r="Q106" s="1613">
        <f t="shared" si="52"/>
        <v>7</v>
      </c>
      <c r="R106" s="1613">
        <f t="shared" si="53"/>
        <v>0</v>
      </c>
      <c r="S106" s="1590"/>
      <c r="T106" s="1629" t="s">
        <v>2312</v>
      </c>
      <c r="U106" s="1630"/>
      <c r="V106" s="1631" t="s">
        <v>856</v>
      </c>
      <c r="W106" s="1631" t="s">
        <v>2317</v>
      </c>
      <c r="X106" s="1631" t="s">
        <v>2317</v>
      </c>
      <c r="Y106" s="1631" t="s">
        <v>2317</v>
      </c>
      <c r="Z106" s="1631" t="s">
        <v>2317</v>
      </c>
      <c r="AA106" s="1632" t="s">
        <v>2317</v>
      </c>
      <c r="AB106" s="1630">
        <f>IF(T106="","",COUNT($U$95:$AA$95)-AC106)</f>
        <v>2</v>
      </c>
      <c r="AC106" s="1655">
        <f>IF(T106="","",AH106+AI106)</f>
        <v>5</v>
      </c>
      <c r="AD106" s="1655">
        <f t="shared" si="76"/>
        <v>0</v>
      </c>
      <c r="AE106" s="1656">
        <f>IF(AB106&lt;1,"対象外",IF(T106="","",IFERROR(ROUND(AD106/AB106,3),"")))</f>
        <v>0</v>
      </c>
      <c r="AF106" s="3724"/>
      <c r="AG106" s="1652"/>
      <c r="AH106" s="1638">
        <f t="shared" si="55"/>
        <v>5</v>
      </c>
      <c r="AI106" s="1638">
        <f t="shared" si="56"/>
        <v>0</v>
      </c>
    </row>
    <row r="107" spans="1:35" ht="14.25" customHeight="1">
      <c r="A107" s="1590"/>
      <c r="B107" s="1590"/>
      <c r="C107" s="1629" t="s">
        <v>2313</v>
      </c>
      <c r="D107" s="1630" t="s">
        <v>2317</v>
      </c>
      <c r="E107" s="1631" t="s">
        <v>2317</v>
      </c>
      <c r="F107" s="1631" t="s">
        <v>2317</v>
      </c>
      <c r="G107" s="1631" t="s">
        <v>2317</v>
      </c>
      <c r="H107" s="1631" t="s">
        <v>2317</v>
      </c>
      <c r="I107" s="1631" t="s">
        <v>2317</v>
      </c>
      <c r="J107" s="1632" t="s">
        <v>2317</v>
      </c>
      <c r="K107" s="1633">
        <f t="shared" si="77"/>
        <v>0</v>
      </c>
      <c r="L107" s="1655">
        <f t="shared" si="74"/>
        <v>7</v>
      </c>
      <c r="M107" s="1655">
        <f t="shared" si="75"/>
        <v>0</v>
      </c>
      <c r="N107" s="1636" t="str">
        <f t="shared" si="78"/>
        <v>対象外</v>
      </c>
      <c r="O107" s="3724"/>
      <c r="P107" s="1613"/>
      <c r="Q107" s="1613">
        <f t="shared" si="52"/>
        <v>7</v>
      </c>
      <c r="R107" s="1613">
        <f t="shared" si="53"/>
        <v>0</v>
      </c>
      <c r="S107" s="1590"/>
      <c r="T107" s="1629" t="s">
        <v>2313</v>
      </c>
      <c r="U107" s="1630" t="s">
        <v>838</v>
      </c>
      <c r="V107" s="1631" t="s">
        <v>856</v>
      </c>
      <c r="W107" s="1631" t="s">
        <v>2317</v>
      </c>
      <c r="X107" s="1631" t="s">
        <v>2317</v>
      </c>
      <c r="Y107" s="1631" t="s">
        <v>2317</v>
      </c>
      <c r="Z107" s="1631" t="s">
        <v>2317</v>
      </c>
      <c r="AA107" s="1632" t="s">
        <v>2317</v>
      </c>
      <c r="AB107" s="1630">
        <f>IF(T107="","",COUNT($U$95:$AA$95)-AC107)</f>
        <v>2</v>
      </c>
      <c r="AC107" s="1655">
        <f>IF(T107="","",AH107+AI107)</f>
        <v>5</v>
      </c>
      <c r="AD107" s="1655">
        <f t="shared" si="76"/>
        <v>1</v>
      </c>
      <c r="AE107" s="1656">
        <f>IF(AB107&lt;1,"対象外",IF(T107="","",IFERROR(ROUND(AD107/AB107,3),"")))</f>
        <v>0.5</v>
      </c>
      <c r="AF107" s="3724"/>
      <c r="AG107" s="1652"/>
      <c r="AH107" s="1638">
        <f t="shared" si="55"/>
        <v>5</v>
      </c>
      <c r="AI107" s="1638">
        <f t="shared" si="56"/>
        <v>0</v>
      </c>
    </row>
    <row r="108" spans="1:35" ht="14.25" customHeight="1">
      <c r="A108" s="1590"/>
      <c r="B108" s="1590"/>
      <c r="C108" s="3709" t="s">
        <v>834</v>
      </c>
      <c r="D108" s="3711"/>
      <c r="E108" s="3713"/>
      <c r="F108" s="3713"/>
      <c r="G108" s="3713"/>
      <c r="H108" s="3713"/>
      <c r="I108" s="3713"/>
      <c r="J108" s="3715"/>
      <c r="K108" s="3717"/>
      <c r="L108" s="3718"/>
      <c r="M108" s="3718"/>
      <c r="N108" s="3719"/>
      <c r="O108" s="3724"/>
      <c r="P108" s="1613"/>
      <c r="Q108" s="1613">
        <f t="shared" si="52"/>
        <v>0</v>
      </c>
      <c r="R108" s="1613">
        <f t="shared" si="53"/>
        <v>0</v>
      </c>
      <c r="S108" s="1590"/>
      <c r="T108" s="3709" t="s">
        <v>834</v>
      </c>
      <c r="U108" s="3711"/>
      <c r="V108" s="3713"/>
      <c r="W108" s="3713"/>
      <c r="X108" s="3713"/>
      <c r="Y108" s="3713"/>
      <c r="Z108" s="3713"/>
      <c r="AA108" s="3715"/>
      <c r="AB108" s="3717"/>
      <c r="AC108" s="3718"/>
      <c r="AD108" s="3718"/>
      <c r="AE108" s="3719"/>
      <c r="AF108" s="3724"/>
      <c r="AG108" s="1624"/>
      <c r="AH108" s="1638">
        <f t="shared" si="55"/>
        <v>0</v>
      </c>
      <c r="AI108" s="1638">
        <f t="shared" si="56"/>
        <v>0</v>
      </c>
    </row>
    <row r="109" spans="1:35" ht="14.25" customHeight="1">
      <c r="A109" s="1590"/>
      <c r="B109" s="1590"/>
      <c r="C109" s="3710"/>
      <c r="D109" s="3712"/>
      <c r="E109" s="3714"/>
      <c r="F109" s="3714"/>
      <c r="G109" s="3714"/>
      <c r="H109" s="3714"/>
      <c r="I109" s="3714"/>
      <c r="J109" s="3716"/>
      <c r="K109" s="3720"/>
      <c r="L109" s="3721"/>
      <c r="M109" s="3721"/>
      <c r="N109" s="3722"/>
      <c r="O109" s="3724"/>
      <c r="P109" s="1613"/>
      <c r="Q109" s="1613" t="str">
        <f t="shared" si="52"/>
        <v/>
      </c>
      <c r="R109" s="1613" t="str">
        <f t="shared" si="53"/>
        <v/>
      </c>
      <c r="S109" s="1590"/>
      <c r="T109" s="3710"/>
      <c r="U109" s="3712"/>
      <c r="V109" s="3714"/>
      <c r="W109" s="3714"/>
      <c r="X109" s="3714"/>
      <c r="Y109" s="3714"/>
      <c r="Z109" s="3714"/>
      <c r="AA109" s="3716"/>
      <c r="AB109" s="3720"/>
      <c r="AC109" s="3721"/>
      <c r="AD109" s="3721"/>
      <c r="AE109" s="3722"/>
      <c r="AF109" s="3724"/>
      <c r="AG109" s="1624"/>
      <c r="AH109" s="1638" t="str">
        <f t="shared" si="55"/>
        <v/>
      </c>
      <c r="AI109" s="1638" t="str">
        <f t="shared" si="56"/>
        <v/>
      </c>
    </row>
    <row r="110" spans="1:35" ht="14.25" customHeight="1">
      <c r="A110" s="1590"/>
      <c r="B110" s="1590"/>
      <c r="C110" s="1639" t="s">
        <v>2314</v>
      </c>
      <c r="D110" s="1640" t="s">
        <v>2317</v>
      </c>
      <c r="E110" s="1641" t="s">
        <v>2317</v>
      </c>
      <c r="F110" s="1641" t="s">
        <v>2317</v>
      </c>
      <c r="G110" s="1641" t="s">
        <v>2317</v>
      </c>
      <c r="H110" s="1641" t="s">
        <v>2317</v>
      </c>
      <c r="I110" s="1641" t="s">
        <v>2317</v>
      </c>
      <c r="J110" s="1642" t="s">
        <v>2317</v>
      </c>
      <c r="K110" s="1640">
        <f>IF(C110="","",COUNT($D$95:$J$95)-L110)</f>
        <v>0</v>
      </c>
      <c r="L110" s="1644">
        <f t="shared" ref="L110" si="79">IF(C110="","",Q110+R110)</f>
        <v>7</v>
      </c>
      <c r="M110" s="1644">
        <f t="shared" ref="M110" si="80">IF(C110="","",COUNTIF(D110:J110,"休"))</f>
        <v>0</v>
      </c>
      <c r="N110" s="1645" t="str">
        <f>IF(K110&lt;1,"対象外",IF(C110="","",IFERROR(ROUND(M110/K110,3),"")))</f>
        <v>対象外</v>
      </c>
      <c r="O110" s="3725"/>
      <c r="P110" s="1613" t="str">
        <f>IF(1&gt;P95,"対象外",IF(O97&gt;=0.285,"OK","NG"))</f>
        <v>OK</v>
      </c>
      <c r="Q110" s="1613">
        <f t="shared" si="52"/>
        <v>7</v>
      </c>
      <c r="R110" s="1613">
        <f t="shared" si="53"/>
        <v>0</v>
      </c>
      <c r="S110" s="1590"/>
      <c r="T110" s="1639" t="s">
        <v>2314</v>
      </c>
      <c r="U110" s="1640" t="s">
        <v>2317</v>
      </c>
      <c r="V110" s="1641" t="s">
        <v>2317</v>
      </c>
      <c r="W110" s="1641" t="s">
        <v>2317</v>
      </c>
      <c r="X110" s="1641" t="s">
        <v>2317</v>
      </c>
      <c r="Y110" s="1641" t="s">
        <v>2317</v>
      </c>
      <c r="Z110" s="1641" t="s">
        <v>2317</v>
      </c>
      <c r="AA110" s="1642" t="s">
        <v>2317</v>
      </c>
      <c r="AB110" s="1640">
        <f>IF(T110="","",COUNT($U$95:$AA$95)-AC110)</f>
        <v>0</v>
      </c>
      <c r="AC110" s="1644">
        <f>IF(T110="","",AH110+AI110)</f>
        <v>7</v>
      </c>
      <c r="AD110" s="1644">
        <f t="shared" ref="AD110" si="81">IF(T110="","",COUNTIF(U110:AA110,"休"))</f>
        <v>0</v>
      </c>
      <c r="AE110" s="1645" t="str">
        <f>IF(AB110&lt;1,"対象外",IF(T110="","",IFERROR(ROUND(AD110/AB110,3),"")))</f>
        <v>対象外</v>
      </c>
      <c r="AF110" s="3725"/>
      <c r="AG110" s="1613" t="str">
        <f>IF(1&gt;AG95,"対象外",IF(AF97&gt;=0.285,"OK","NG"))</f>
        <v>NG</v>
      </c>
      <c r="AH110" s="1638">
        <f t="shared" si="55"/>
        <v>7</v>
      </c>
      <c r="AI110" s="1638">
        <f t="shared" si="56"/>
        <v>0</v>
      </c>
    </row>
    <row r="111" spans="1:35" ht="14.25" customHeight="1">
      <c r="A111" s="1590"/>
      <c r="B111" s="1590"/>
      <c r="C111" s="1613"/>
      <c r="D111" s="1613"/>
      <c r="E111" s="1613"/>
      <c r="F111" s="1613"/>
      <c r="G111" s="1613"/>
      <c r="H111" s="1613"/>
      <c r="I111" s="1660"/>
      <c r="J111" s="1613"/>
      <c r="K111" s="1624"/>
      <c r="L111" s="1624"/>
      <c r="M111" s="1624"/>
      <c r="N111" s="1624"/>
      <c r="O111" s="1624"/>
      <c r="P111" s="1613"/>
      <c r="Q111" s="1613" t="str">
        <f t="shared" si="52"/>
        <v/>
      </c>
      <c r="R111" s="1613" t="str">
        <f t="shared" si="53"/>
        <v/>
      </c>
      <c r="S111" s="1590"/>
      <c r="T111" s="1613"/>
      <c r="U111" s="1613"/>
      <c r="V111" s="1613"/>
      <c r="W111" s="1613"/>
      <c r="X111" s="1613"/>
      <c r="Y111" s="1613"/>
      <c r="Z111" s="1660"/>
      <c r="AA111" s="1613"/>
      <c r="AB111" s="1624"/>
      <c r="AC111" s="1624"/>
      <c r="AD111" s="1624"/>
      <c r="AE111" s="1624"/>
      <c r="AF111" s="1624"/>
      <c r="AG111" s="1590"/>
      <c r="AH111" s="1638" t="str">
        <f t="shared" si="55"/>
        <v/>
      </c>
      <c r="AI111" s="1638" t="str">
        <f t="shared" si="56"/>
        <v/>
      </c>
    </row>
    <row r="112" spans="1:35" ht="14.25" hidden="1" customHeight="1">
      <c r="A112" s="1590"/>
      <c r="B112" s="1590"/>
      <c r="C112" s="1590"/>
      <c r="D112" s="1590"/>
      <c r="E112" s="1590"/>
      <c r="F112" s="1590"/>
      <c r="G112" s="1590"/>
      <c r="H112" s="1590"/>
      <c r="I112" s="1590"/>
      <c r="J112" s="1590"/>
      <c r="K112" s="1590"/>
      <c r="L112" s="1590"/>
      <c r="M112" s="1590"/>
      <c r="N112" s="1590"/>
      <c r="O112" s="1590"/>
      <c r="P112" s="1613"/>
      <c r="Q112" s="1613" t="str">
        <f t="shared" si="52"/>
        <v/>
      </c>
      <c r="R112" s="1613" t="str">
        <f t="shared" si="53"/>
        <v/>
      </c>
      <c r="S112" s="1590"/>
      <c r="T112" s="1590"/>
      <c r="U112" s="1590"/>
      <c r="V112" s="1590"/>
      <c r="W112" s="1590"/>
      <c r="X112" s="1590"/>
      <c r="Y112" s="1590"/>
      <c r="Z112" s="1590"/>
      <c r="AA112" s="1590"/>
      <c r="AB112" s="1590"/>
      <c r="AC112" s="1590"/>
      <c r="AD112" s="1590"/>
      <c r="AE112" s="1590"/>
      <c r="AF112" s="1590"/>
      <c r="AG112" s="1590"/>
      <c r="AH112" s="1638" t="str">
        <f t="shared" si="55"/>
        <v/>
      </c>
      <c r="AI112" s="1638" t="str">
        <f t="shared" si="56"/>
        <v/>
      </c>
    </row>
    <row r="113" spans="1:35" ht="14.25" hidden="1" customHeight="1">
      <c r="A113" s="1590"/>
      <c r="B113" s="1590"/>
      <c r="C113" s="1590"/>
      <c r="D113" s="1608">
        <f>YEAR(J93+1)</f>
        <v>2025</v>
      </c>
      <c r="E113" s="1608">
        <f>MONTH(J93+1)</f>
        <v>12</v>
      </c>
      <c r="F113" s="1608">
        <f>DAY(J93+1)</f>
        <v>8</v>
      </c>
      <c r="G113" s="1608"/>
      <c r="H113" s="1608"/>
      <c r="I113" s="1608"/>
      <c r="J113" s="1608"/>
      <c r="K113" s="1590"/>
      <c r="L113" s="1590"/>
      <c r="M113" s="1590"/>
      <c r="N113" s="1590"/>
      <c r="O113" s="1590"/>
      <c r="P113" s="1613"/>
      <c r="Q113" s="1613" t="str">
        <f t="shared" si="52"/>
        <v/>
      </c>
      <c r="R113" s="1613" t="str">
        <f t="shared" si="53"/>
        <v/>
      </c>
      <c r="S113" s="1590"/>
      <c r="T113" s="1590"/>
      <c r="U113" s="1608">
        <f>YEAR(AA93+1)</f>
        <v>2026</v>
      </c>
      <c r="V113" s="1608">
        <f>MONTH(AA93+1)</f>
        <v>1</v>
      </c>
      <c r="W113" s="1608">
        <f>DAY(AA93+1)</f>
        <v>19</v>
      </c>
      <c r="X113" s="1608"/>
      <c r="Y113" s="1608"/>
      <c r="Z113" s="1608"/>
      <c r="AA113" s="1608"/>
      <c r="AB113" s="1590"/>
      <c r="AC113" s="1590"/>
      <c r="AD113" s="1590"/>
      <c r="AE113" s="1590"/>
      <c r="AF113" s="1590"/>
      <c r="AG113" s="1590"/>
      <c r="AH113" s="1638" t="str">
        <f t="shared" si="55"/>
        <v/>
      </c>
      <c r="AI113" s="1638" t="str">
        <f t="shared" si="56"/>
        <v/>
      </c>
    </row>
    <row r="114" spans="1:35" ht="14.25" hidden="1" customHeight="1">
      <c r="A114" s="1590"/>
      <c r="B114" s="1590"/>
      <c r="C114" s="1590"/>
      <c r="D114" s="1610">
        <f>J93+1</f>
        <v>45999</v>
      </c>
      <c r="E114" s="1610">
        <f>D114+1</f>
        <v>46000</v>
      </c>
      <c r="F114" s="1610">
        <f t="shared" ref="F114:J114" si="82">E114+1</f>
        <v>46001</v>
      </c>
      <c r="G114" s="1610">
        <f t="shared" si="82"/>
        <v>46002</v>
      </c>
      <c r="H114" s="1610">
        <f t="shared" si="82"/>
        <v>46003</v>
      </c>
      <c r="I114" s="1610">
        <f t="shared" si="82"/>
        <v>46004</v>
      </c>
      <c r="J114" s="1610">
        <f t="shared" si="82"/>
        <v>46005</v>
      </c>
      <c r="K114" s="1590"/>
      <c r="L114" s="1590"/>
      <c r="M114" s="1590"/>
      <c r="N114" s="1590"/>
      <c r="O114" s="1590"/>
      <c r="P114" s="1613"/>
      <c r="Q114" s="1613" t="str">
        <f t="shared" si="52"/>
        <v/>
      </c>
      <c r="R114" s="1613" t="str">
        <f t="shared" si="53"/>
        <v/>
      </c>
      <c r="S114" s="1590"/>
      <c r="T114" s="1590"/>
      <c r="U114" s="1610">
        <f>AA93+1</f>
        <v>46041</v>
      </c>
      <c r="V114" s="1610">
        <f t="shared" ref="V114:AA114" si="83">U114+1</f>
        <v>46042</v>
      </c>
      <c r="W114" s="1610">
        <f t="shared" si="83"/>
        <v>46043</v>
      </c>
      <c r="X114" s="1610">
        <f t="shared" si="83"/>
        <v>46044</v>
      </c>
      <c r="Y114" s="1610">
        <f t="shared" si="83"/>
        <v>46045</v>
      </c>
      <c r="Z114" s="1610">
        <f t="shared" si="83"/>
        <v>46046</v>
      </c>
      <c r="AA114" s="1610">
        <f t="shared" si="83"/>
        <v>46047</v>
      </c>
      <c r="AB114" s="1590"/>
      <c r="AC114" s="1590"/>
      <c r="AD114" s="1590"/>
      <c r="AE114" s="1590"/>
      <c r="AF114" s="1590"/>
      <c r="AG114" s="1590"/>
      <c r="AH114" s="1638" t="str">
        <f t="shared" si="55"/>
        <v/>
      </c>
      <c r="AI114" s="1638" t="str">
        <f t="shared" si="56"/>
        <v/>
      </c>
    </row>
    <row r="115" spans="1:35" ht="14.25" customHeight="1">
      <c r="A115" s="1590"/>
      <c r="B115" s="1590"/>
      <c r="C115" s="1611" t="s">
        <v>1940</v>
      </c>
      <c r="D115" s="1614">
        <f>DATE($D113,$E113,1)</f>
        <v>45992</v>
      </c>
      <c r="E115" s="1615"/>
      <c r="F115" s="1615"/>
      <c r="G115" s="1615"/>
      <c r="H115" s="1615"/>
      <c r="I115" s="1615"/>
      <c r="J115" s="1615"/>
      <c r="K115" s="3697" t="s">
        <v>835</v>
      </c>
      <c r="L115" s="3702" t="s">
        <v>2307</v>
      </c>
      <c r="M115" s="3704" t="s">
        <v>2308</v>
      </c>
      <c r="N115" s="3704" t="s">
        <v>829</v>
      </c>
      <c r="O115" s="3695" t="s">
        <v>2309</v>
      </c>
      <c r="P115" s="1613"/>
      <c r="Q115" s="1613">
        <f t="shared" si="52"/>
        <v>0</v>
      </c>
      <c r="R115" s="1613">
        <f t="shared" si="53"/>
        <v>0</v>
      </c>
      <c r="S115" s="1590"/>
      <c r="T115" s="1611" t="s">
        <v>1940</v>
      </c>
      <c r="U115" s="1614">
        <f>DATE($U113,$V113,1)</f>
        <v>46023</v>
      </c>
      <c r="V115" s="1615"/>
      <c r="W115" s="1615"/>
      <c r="X115" s="1615"/>
      <c r="Y115" s="1615"/>
      <c r="Z115" s="1615"/>
      <c r="AA115" s="1615"/>
      <c r="AB115" s="3697" t="s">
        <v>835</v>
      </c>
      <c r="AC115" s="3702" t="s">
        <v>2307</v>
      </c>
      <c r="AD115" s="3704" t="s">
        <v>2308</v>
      </c>
      <c r="AE115" s="3704" t="s">
        <v>829</v>
      </c>
      <c r="AF115" s="3695" t="s">
        <v>2309</v>
      </c>
      <c r="AG115" s="1613"/>
      <c r="AH115" s="1638">
        <f t="shared" si="55"/>
        <v>0</v>
      </c>
      <c r="AI115" s="1638">
        <f t="shared" si="56"/>
        <v>0</v>
      </c>
    </row>
    <row r="116" spans="1:35" ht="14.25" customHeight="1">
      <c r="A116" s="1590"/>
      <c r="B116" s="1590"/>
      <c r="C116" s="1618" t="s">
        <v>2310</v>
      </c>
      <c r="D116" s="1619">
        <f>IF(J93&lt;$H$5,J95+1,"")</f>
        <v>45999</v>
      </c>
      <c r="E116" s="1620">
        <f t="shared" ref="E116:J116" si="84">IF(D114&lt;$H$5,D116+1,"")</f>
        <v>46000</v>
      </c>
      <c r="F116" s="1620">
        <f t="shared" si="84"/>
        <v>46001</v>
      </c>
      <c r="G116" s="1620">
        <f t="shared" si="84"/>
        <v>46002</v>
      </c>
      <c r="H116" s="1620">
        <f t="shared" si="84"/>
        <v>46003</v>
      </c>
      <c r="I116" s="1620">
        <f t="shared" si="84"/>
        <v>46004</v>
      </c>
      <c r="J116" s="1620">
        <f t="shared" si="84"/>
        <v>46005</v>
      </c>
      <c r="K116" s="3698"/>
      <c r="L116" s="3703"/>
      <c r="M116" s="3705"/>
      <c r="N116" s="3705"/>
      <c r="O116" s="3696"/>
      <c r="P116" s="1659">
        <f>COUNT(D116:J116)</f>
        <v>7</v>
      </c>
      <c r="Q116" s="1613">
        <f t="shared" si="52"/>
        <v>0</v>
      </c>
      <c r="R116" s="1613">
        <f t="shared" si="53"/>
        <v>0</v>
      </c>
      <c r="S116" s="1590"/>
      <c r="T116" s="1618" t="s">
        <v>2310</v>
      </c>
      <c r="U116" s="1619">
        <f>IF(AA93&lt;$H$5,AA95+1,"")</f>
        <v>46041</v>
      </c>
      <c r="V116" s="1620">
        <f t="shared" ref="V116:Z116" si="85">IF(U114&lt;$H$5,U116+1,"")</f>
        <v>46042</v>
      </c>
      <c r="W116" s="1620">
        <f t="shared" si="85"/>
        <v>46043</v>
      </c>
      <c r="X116" s="1620">
        <f t="shared" si="85"/>
        <v>46044</v>
      </c>
      <c r="Y116" s="1620">
        <f t="shared" si="85"/>
        <v>46045</v>
      </c>
      <c r="Z116" s="1620" t="str">
        <f t="shared" si="85"/>
        <v/>
      </c>
      <c r="AA116" s="1620" t="str">
        <f>IF(Z114&lt;$H$5,Z116+1,"")</f>
        <v/>
      </c>
      <c r="AB116" s="3698"/>
      <c r="AC116" s="3703"/>
      <c r="AD116" s="3705"/>
      <c r="AE116" s="3705"/>
      <c r="AF116" s="3696"/>
      <c r="AG116" s="1623">
        <f t="shared" ref="AG116" si="86">COUNT(U116:AA116)</f>
        <v>5</v>
      </c>
      <c r="AH116" s="1638">
        <f t="shared" si="55"/>
        <v>0</v>
      </c>
      <c r="AI116" s="1638">
        <f t="shared" si="56"/>
        <v>0</v>
      </c>
    </row>
    <row r="117" spans="1:35" ht="14.25" customHeight="1">
      <c r="A117" s="1590"/>
      <c r="B117" s="1590"/>
      <c r="C117" s="1618" t="s">
        <v>820</v>
      </c>
      <c r="D117" s="1626" t="str">
        <f>IF(D116="","","月")</f>
        <v>月</v>
      </c>
      <c r="E117" s="1626" t="str">
        <f>IF(E116="","","火")</f>
        <v>火</v>
      </c>
      <c r="F117" s="1626" t="str">
        <f>IF(F116="","","水")</f>
        <v>水</v>
      </c>
      <c r="G117" s="1626" t="str">
        <f>IF(G116="","","木")</f>
        <v>木</v>
      </c>
      <c r="H117" s="1626" t="str">
        <f>IF(H116="","","金")</f>
        <v>金</v>
      </c>
      <c r="I117" s="1626" t="str">
        <f>IF(I116="","","土")</f>
        <v>土</v>
      </c>
      <c r="J117" s="1626" t="str">
        <f>IF(J116="","","日")</f>
        <v>日</v>
      </c>
      <c r="K117" s="3698"/>
      <c r="L117" s="3703"/>
      <c r="M117" s="3705"/>
      <c r="N117" s="3705"/>
      <c r="O117" s="3696"/>
      <c r="P117" s="1613"/>
      <c r="Q117" s="1613">
        <f t="shared" si="52"/>
        <v>0</v>
      </c>
      <c r="R117" s="1613">
        <f t="shared" si="53"/>
        <v>0</v>
      </c>
      <c r="S117" s="1590"/>
      <c r="T117" s="1618" t="s">
        <v>820</v>
      </c>
      <c r="U117" s="1626" t="str">
        <f>IF(U116="","","月")</f>
        <v>月</v>
      </c>
      <c r="V117" s="1626" t="str">
        <f>IF(V116="","","火")</f>
        <v>火</v>
      </c>
      <c r="W117" s="1626" t="str">
        <f>IF(W116="","","水")</f>
        <v>水</v>
      </c>
      <c r="X117" s="1626" t="str">
        <f>IF(X116="","","木")</f>
        <v>木</v>
      </c>
      <c r="Y117" s="1626" t="str">
        <f>IF(Y116="","","金")</f>
        <v>金</v>
      </c>
      <c r="Z117" s="1626" t="str">
        <f>IF(Z116="","","土")</f>
        <v/>
      </c>
      <c r="AA117" s="1626" t="str">
        <f>IF(AA116="","","日")</f>
        <v/>
      </c>
      <c r="AB117" s="3698"/>
      <c r="AC117" s="3703"/>
      <c r="AD117" s="3705"/>
      <c r="AE117" s="3705"/>
      <c r="AF117" s="3696"/>
      <c r="AG117" s="1624"/>
      <c r="AH117" s="1638">
        <f t="shared" si="55"/>
        <v>0</v>
      </c>
      <c r="AI117" s="1638">
        <f t="shared" si="56"/>
        <v>0</v>
      </c>
    </row>
    <row r="118" spans="1:35" ht="14.25" customHeight="1">
      <c r="A118" s="1590"/>
      <c r="B118" s="1590"/>
      <c r="C118" s="3709" t="s">
        <v>831</v>
      </c>
      <c r="D118" s="3711"/>
      <c r="E118" s="3713"/>
      <c r="F118" s="3713"/>
      <c r="G118" s="3713"/>
      <c r="H118" s="3713"/>
      <c r="I118" s="3713"/>
      <c r="J118" s="3715"/>
      <c r="K118" s="3717"/>
      <c r="L118" s="3718"/>
      <c r="M118" s="3718"/>
      <c r="N118" s="3719"/>
      <c r="O118" s="3723">
        <f>ROUND(AVERAGE(N120:N131),3)</f>
        <v>0.32900000000000001</v>
      </c>
      <c r="P118" s="1613"/>
      <c r="Q118" s="1613">
        <f t="shared" si="52"/>
        <v>0</v>
      </c>
      <c r="R118" s="1613">
        <f t="shared" si="53"/>
        <v>0</v>
      </c>
      <c r="S118" s="1590"/>
      <c r="T118" s="3709" t="s">
        <v>831</v>
      </c>
      <c r="U118" s="3711"/>
      <c r="V118" s="3713"/>
      <c r="W118" s="3713"/>
      <c r="X118" s="3713"/>
      <c r="Y118" s="3713"/>
      <c r="Z118" s="3713"/>
      <c r="AA118" s="3715"/>
      <c r="AB118" s="3717"/>
      <c r="AC118" s="3718"/>
      <c r="AD118" s="3718"/>
      <c r="AE118" s="3719"/>
      <c r="AF118" s="3723">
        <f>ROUND(AVERAGE(AE120:AE131),3)</f>
        <v>0.35</v>
      </c>
      <c r="AG118" s="1624"/>
      <c r="AH118" s="1638">
        <f t="shared" si="55"/>
        <v>0</v>
      </c>
      <c r="AI118" s="1638">
        <f t="shared" si="56"/>
        <v>0</v>
      </c>
    </row>
    <row r="119" spans="1:35" ht="14.25" customHeight="1">
      <c r="A119" s="1590"/>
      <c r="B119" s="1590"/>
      <c r="C119" s="3710"/>
      <c r="D119" s="3712"/>
      <c r="E119" s="3714"/>
      <c r="F119" s="3714"/>
      <c r="G119" s="3714"/>
      <c r="H119" s="3714"/>
      <c r="I119" s="3714"/>
      <c r="J119" s="3716"/>
      <c r="K119" s="3720"/>
      <c r="L119" s="3721"/>
      <c r="M119" s="3721"/>
      <c r="N119" s="3722"/>
      <c r="O119" s="3724"/>
      <c r="P119" s="1613"/>
      <c r="Q119" s="1613" t="str">
        <f t="shared" si="52"/>
        <v/>
      </c>
      <c r="R119" s="1613" t="str">
        <f t="shared" si="53"/>
        <v/>
      </c>
      <c r="S119" s="1590"/>
      <c r="T119" s="3710"/>
      <c r="U119" s="3712"/>
      <c r="V119" s="3714"/>
      <c r="W119" s="3714"/>
      <c r="X119" s="3714"/>
      <c r="Y119" s="3714"/>
      <c r="Z119" s="3714"/>
      <c r="AA119" s="3716"/>
      <c r="AB119" s="3720"/>
      <c r="AC119" s="3721"/>
      <c r="AD119" s="3721"/>
      <c r="AE119" s="3722"/>
      <c r="AF119" s="3724"/>
      <c r="AG119" s="1624"/>
      <c r="AH119" s="1638" t="str">
        <f t="shared" si="55"/>
        <v/>
      </c>
      <c r="AI119" s="1638" t="str">
        <f t="shared" si="56"/>
        <v/>
      </c>
    </row>
    <row r="120" spans="1:35" ht="14.25" customHeight="1">
      <c r="A120" s="1590"/>
      <c r="B120" s="1590"/>
      <c r="C120" s="1629" t="s">
        <v>2311</v>
      </c>
      <c r="D120" s="1630" t="s">
        <v>838</v>
      </c>
      <c r="E120" s="1631"/>
      <c r="F120" s="1631"/>
      <c r="G120" s="1631"/>
      <c r="H120" s="1631" t="s">
        <v>838</v>
      </c>
      <c r="I120" s="1631"/>
      <c r="J120" s="1632"/>
      <c r="K120" s="1633">
        <f>IF(C120="","",COUNT($D$116:$J$116)-L120)</f>
        <v>7</v>
      </c>
      <c r="L120" s="1634">
        <f>IF(C120="","",Q120+R120)</f>
        <v>0</v>
      </c>
      <c r="M120" s="1635">
        <f>IF(C120="","",COUNTIF(D120:J120,"休"))</f>
        <v>2</v>
      </c>
      <c r="N120" s="1636">
        <f>IF(K120&lt;1,"対象外",IF(C120="","",IFERROR(ROUND(M120/K120,3),"")))</f>
        <v>0.28599999999999998</v>
      </c>
      <c r="O120" s="3724"/>
      <c r="P120" s="1613"/>
      <c r="Q120" s="1613">
        <f t="shared" si="52"/>
        <v>0</v>
      </c>
      <c r="R120" s="1613">
        <f t="shared" si="53"/>
        <v>0</v>
      </c>
      <c r="S120" s="1590"/>
      <c r="T120" s="1629" t="s">
        <v>2311</v>
      </c>
      <c r="U120" s="1630" t="s">
        <v>838</v>
      </c>
      <c r="V120" s="1631"/>
      <c r="W120" s="1631" t="s">
        <v>838</v>
      </c>
      <c r="X120" s="1631"/>
      <c r="Y120" s="1631" t="s">
        <v>856</v>
      </c>
      <c r="Z120" s="1631"/>
      <c r="AA120" s="1632"/>
      <c r="AB120" s="1633">
        <f>IF(T120="","",COUNT($U$116:$AA$116)-AC120)</f>
        <v>5</v>
      </c>
      <c r="AC120" s="1634">
        <f>IF(T120="","",AH120+AI120)</f>
        <v>0</v>
      </c>
      <c r="AD120" s="1635">
        <f>IF(T120="","",COUNTIF(U120:AA120,"休"))</f>
        <v>2</v>
      </c>
      <c r="AE120" s="1636">
        <f>IF(AB120&lt;1,"対象外",IF(T120="","",IFERROR(ROUND(AD120/AB120,3),"")))</f>
        <v>0.4</v>
      </c>
      <c r="AF120" s="3724"/>
      <c r="AG120" s="1637"/>
      <c r="AH120" s="1638">
        <f t="shared" si="55"/>
        <v>0</v>
      </c>
      <c r="AI120" s="1638">
        <f t="shared" si="56"/>
        <v>0</v>
      </c>
    </row>
    <row r="121" spans="1:35" ht="14.25" customHeight="1">
      <c r="A121" s="1590"/>
      <c r="B121" s="1590"/>
      <c r="C121" s="1629" t="s">
        <v>2312</v>
      </c>
      <c r="D121" s="1630"/>
      <c r="E121" s="1631" t="s">
        <v>838</v>
      </c>
      <c r="F121" s="1631"/>
      <c r="G121" s="1631"/>
      <c r="H121" s="1631" t="s">
        <v>838</v>
      </c>
      <c r="I121" s="1631"/>
      <c r="J121" s="1632"/>
      <c r="K121" s="1633">
        <f>IF(C121="","",COUNT($D$116:$J$116)-L121)</f>
        <v>7</v>
      </c>
      <c r="L121" s="1634">
        <f t="shared" ref="L121:L123" si="87">IF(C121="","",Q121+R121)</f>
        <v>0</v>
      </c>
      <c r="M121" s="1635">
        <f t="shared" ref="M121:M123" si="88">IF(C121="","",COUNTIF(D121:J121,"休"))</f>
        <v>2</v>
      </c>
      <c r="N121" s="1636">
        <f t="shared" ref="N121:N123" si="89">IF(K121&lt;1,"対象外",IF(C121="","",IFERROR(ROUND(M121/K121,3),"")))</f>
        <v>0.28599999999999998</v>
      </c>
      <c r="O121" s="3724"/>
      <c r="P121" s="1613"/>
      <c r="Q121" s="1613">
        <f t="shared" si="52"/>
        <v>0</v>
      </c>
      <c r="R121" s="1613">
        <f t="shared" si="53"/>
        <v>0</v>
      </c>
      <c r="S121" s="1590"/>
      <c r="T121" s="1629" t="s">
        <v>2312</v>
      </c>
      <c r="U121" s="1630"/>
      <c r="V121" s="1631" t="s">
        <v>838</v>
      </c>
      <c r="W121" s="1631" t="s">
        <v>838</v>
      </c>
      <c r="X121" s="1631"/>
      <c r="Y121" s="1631" t="s">
        <v>856</v>
      </c>
      <c r="Z121" s="1631"/>
      <c r="AA121" s="1632"/>
      <c r="AB121" s="1633">
        <f>IF(T121="","",COUNT($U$116:$AA$116)-AC121)</f>
        <v>5</v>
      </c>
      <c r="AC121" s="1634">
        <f>IF(T121="","",AH121+AI121)</f>
        <v>0</v>
      </c>
      <c r="AD121" s="1635">
        <f t="shared" ref="AD121:AD123" si="90">IF(T121="","",COUNTIF(U121:AA121,"休"))</f>
        <v>2</v>
      </c>
      <c r="AE121" s="1636">
        <f>IF(AB121&lt;1,"対象外",IF(T121="","",IFERROR(ROUND(AD121/AB121,3),"")))</f>
        <v>0.4</v>
      </c>
      <c r="AF121" s="3724"/>
      <c r="AG121" s="1624"/>
      <c r="AH121" s="1638">
        <f t="shared" si="55"/>
        <v>0</v>
      </c>
      <c r="AI121" s="1638">
        <f t="shared" si="56"/>
        <v>0</v>
      </c>
    </row>
    <row r="122" spans="1:35" ht="14.25" customHeight="1">
      <c r="A122" s="1590"/>
      <c r="B122" s="1590"/>
      <c r="C122" s="1629" t="s">
        <v>2313</v>
      </c>
      <c r="D122" s="1630"/>
      <c r="E122" s="1631"/>
      <c r="F122" s="1631" t="s">
        <v>838</v>
      </c>
      <c r="G122" s="1631"/>
      <c r="H122" s="1631"/>
      <c r="I122" s="1631"/>
      <c r="J122" s="1632" t="s">
        <v>838</v>
      </c>
      <c r="K122" s="1633">
        <f>IF(C122="","",COUNT($D$116:$J$116)-L122)</f>
        <v>7</v>
      </c>
      <c r="L122" s="1634">
        <f t="shared" si="87"/>
        <v>0</v>
      </c>
      <c r="M122" s="1635">
        <f t="shared" si="88"/>
        <v>2</v>
      </c>
      <c r="N122" s="1636">
        <f t="shared" si="89"/>
        <v>0.28599999999999998</v>
      </c>
      <c r="O122" s="3724"/>
      <c r="P122" s="1613"/>
      <c r="Q122" s="1613">
        <f t="shared" si="52"/>
        <v>0</v>
      </c>
      <c r="R122" s="1613">
        <f t="shared" si="53"/>
        <v>0</v>
      </c>
      <c r="S122" s="1590"/>
      <c r="T122" s="1629" t="s">
        <v>2313</v>
      </c>
      <c r="U122" s="1630" t="s">
        <v>2317</v>
      </c>
      <c r="V122" s="1631" t="s">
        <v>2317</v>
      </c>
      <c r="W122" s="1631" t="s">
        <v>2317</v>
      </c>
      <c r="X122" s="1631" t="s">
        <v>2317</v>
      </c>
      <c r="Y122" s="1631" t="s">
        <v>2317</v>
      </c>
      <c r="Z122" s="1631"/>
      <c r="AA122" s="1632"/>
      <c r="AB122" s="1633">
        <f>IF(T122="","",COUNT($U$116:$AA$116)-AC122)</f>
        <v>0</v>
      </c>
      <c r="AC122" s="1634">
        <f>IF(T122="","",AH122+AI122)</f>
        <v>5</v>
      </c>
      <c r="AD122" s="1635">
        <f t="shared" si="90"/>
        <v>0</v>
      </c>
      <c r="AE122" s="1636" t="str">
        <f>IF(AB122&lt;1,"対象外",IF(T122="","",IFERROR(ROUND(AD122/AB122,3),"")))</f>
        <v>対象外</v>
      </c>
      <c r="AF122" s="3724"/>
      <c r="AG122" s="1637"/>
      <c r="AH122" s="1638">
        <f t="shared" si="55"/>
        <v>5</v>
      </c>
      <c r="AI122" s="1638">
        <f t="shared" si="56"/>
        <v>0</v>
      </c>
    </row>
    <row r="123" spans="1:35" ht="14.25" customHeight="1">
      <c r="A123" s="1590"/>
      <c r="B123" s="1590"/>
      <c r="C123" s="1639" t="s">
        <v>2314</v>
      </c>
      <c r="D123" s="1640"/>
      <c r="E123" s="1641"/>
      <c r="F123" s="1641"/>
      <c r="G123" s="1641" t="s">
        <v>838</v>
      </c>
      <c r="H123" s="1641" t="s">
        <v>838</v>
      </c>
      <c r="I123" s="1641"/>
      <c r="J123" s="1642"/>
      <c r="K123" s="1633">
        <f>IF(C123="","",COUNT($D$116:$J$116)-L123)</f>
        <v>7</v>
      </c>
      <c r="L123" s="1643">
        <f t="shared" si="87"/>
        <v>0</v>
      </c>
      <c r="M123" s="1644">
        <f t="shared" si="88"/>
        <v>2</v>
      </c>
      <c r="N123" s="1636">
        <f t="shared" si="89"/>
        <v>0.28599999999999998</v>
      </c>
      <c r="O123" s="3724"/>
      <c r="P123" s="1613"/>
      <c r="Q123" s="1613">
        <f t="shared" si="52"/>
        <v>0</v>
      </c>
      <c r="R123" s="1613">
        <f t="shared" si="53"/>
        <v>0</v>
      </c>
      <c r="S123" s="1590"/>
      <c r="T123" s="1639" t="s">
        <v>2314</v>
      </c>
      <c r="U123" s="1640" t="s">
        <v>2317</v>
      </c>
      <c r="V123" s="1641" t="s">
        <v>2317</v>
      </c>
      <c r="W123" s="1641" t="s">
        <v>2317</v>
      </c>
      <c r="X123" s="1641" t="s">
        <v>2317</v>
      </c>
      <c r="Y123" s="1641" t="s">
        <v>2317</v>
      </c>
      <c r="Z123" s="1641"/>
      <c r="AA123" s="1642"/>
      <c r="AB123" s="1640">
        <f>IF(T123="","",COUNT($U$116:$AA$116)-AC123)</f>
        <v>0</v>
      </c>
      <c r="AC123" s="1643">
        <f>IF(T123="","",AH123+AI123)</f>
        <v>5</v>
      </c>
      <c r="AD123" s="1644">
        <f t="shared" si="90"/>
        <v>0</v>
      </c>
      <c r="AE123" s="1645" t="str">
        <f>IF(AB123&lt;1,"対象外",IF(T123="","",IFERROR(ROUND(AD123/AB123,3),"")))</f>
        <v>対象外</v>
      </c>
      <c r="AF123" s="3724"/>
      <c r="AG123" s="1624"/>
      <c r="AH123" s="1638">
        <f t="shared" si="55"/>
        <v>5</v>
      </c>
      <c r="AI123" s="1638">
        <f t="shared" si="56"/>
        <v>0</v>
      </c>
    </row>
    <row r="124" spans="1:35" ht="14.25" customHeight="1">
      <c r="A124" s="1590"/>
      <c r="B124" s="1590"/>
      <c r="C124" s="3709" t="s">
        <v>833</v>
      </c>
      <c r="D124" s="3711"/>
      <c r="E124" s="3713"/>
      <c r="F124" s="3713"/>
      <c r="G124" s="3713"/>
      <c r="H124" s="3713"/>
      <c r="I124" s="3713"/>
      <c r="J124" s="3715"/>
      <c r="K124" s="3717"/>
      <c r="L124" s="3718"/>
      <c r="M124" s="3718"/>
      <c r="N124" s="3719"/>
      <c r="O124" s="3724"/>
      <c r="P124" s="1613"/>
      <c r="Q124" s="1613">
        <f t="shared" si="52"/>
        <v>0</v>
      </c>
      <c r="R124" s="1613">
        <f t="shared" si="53"/>
        <v>0</v>
      </c>
      <c r="S124" s="1590"/>
      <c r="T124" s="3709" t="s">
        <v>833</v>
      </c>
      <c r="U124" s="3711"/>
      <c r="V124" s="3713"/>
      <c r="W124" s="3713"/>
      <c r="X124" s="3713"/>
      <c r="Y124" s="3713"/>
      <c r="Z124" s="3713"/>
      <c r="AA124" s="3715"/>
      <c r="AB124" s="3717"/>
      <c r="AC124" s="3718"/>
      <c r="AD124" s="3718"/>
      <c r="AE124" s="3719"/>
      <c r="AF124" s="3724"/>
      <c r="AG124" s="1624"/>
      <c r="AH124" s="1638">
        <f t="shared" si="55"/>
        <v>0</v>
      </c>
      <c r="AI124" s="1638">
        <f t="shared" si="56"/>
        <v>0</v>
      </c>
    </row>
    <row r="125" spans="1:35" ht="14.25" customHeight="1">
      <c r="A125" s="1590"/>
      <c r="B125" s="1590"/>
      <c r="C125" s="3710"/>
      <c r="D125" s="3712"/>
      <c r="E125" s="3714"/>
      <c r="F125" s="3714"/>
      <c r="G125" s="3714"/>
      <c r="H125" s="3714"/>
      <c r="I125" s="3714"/>
      <c r="J125" s="3716"/>
      <c r="K125" s="3720"/>
      <c r="L125" s="3721"/>
      <c r="M125" s="3721"/>
      <c r="N125" s="3722"/>
      <c r="O125" s="3724"/>
      <c r="P125" s="1613"/>
      <c r="Q125" s="1613" t="str">
        <f t="shared" si="52"/>
        <v/>
      </c>
      <c r="R125" s="1613" t="str">
        <f t="shared" si="53"/>
        <v/>
      </c>
      <c r="S125" s="1590"/>
      <c r="T125" s="3710"/>
      <c r="U125" s="3712"/>
      <c r="V125" s="3714"/>
      <c r="W125" s="3714"/>
      <c r="X125" s="3714"/>
      <c r="Y125" s="3714"/>
      <c r="Z125" s="3714"/>
      <c r="AA125" s="3716"/>
      <c r="AB125" s="3720"/>
      <c r="AC125" s="3721"/>
      <c r="AD125" s="3721"/>
      <c r="AE125" s="3722"/>
      <c r="AF125" s="3724"/>
      <c r="AG125" s="1624"/>
      <c r="AH125" s="1638" t="str">
        <f t="shared" si="55"/>
        <v/>
      </c>
      <c r="AI125" s="1638" t="str">
        <f t="shared" si="56"/>
        <v/>
      </c>
    </row>
    <row r="126" spans="1:35" ht="14.25" customHeight="1">
      <c r="A126" s="1590"/>
      <c r="B126" s="1590"/>
      <c r="C126" s="1646" t="s">
        <v>2311</v>
      </c>
      <c r="D126" s="1633" t="s">
        <v>2317</v>
      </c>
      <c r="E126" s="1647" t="s">
        <v>2317</v>
      </c>
      <c r="F126" s="1647" t="s">
        <v>2317</v>
      </c>
      <c r="G126" s="1647" t="s">
        <v>2317</v>
      </c>
      <c r="H126" s="1647" t="s">
        <v>2317</v>
      </c>
      <c r="I126" s="1647" t="s">
        <v>2317</v>
      </c>
      <c r="J126" s="1648" t="s">
        <v>2317</v>
      </c>
      <c r="K126" s="1649">
        <f>IF(C126="","",COUNT($D$116:$J$116)-L126)</f>
        <v>0</v>
      </c>
      <c r="L126" s="1650">
        <f t="shared" ref="L126:L128" si="91">IF(C126="","",Q126+R126)</f>
        <v>7</v>
      </c>
      <c r="M126" s="1650">
        <f t="shared" ref="M126:M128" si="92">IF(C126="","",COUNTIF(D126:J126,"休"))</f>
        <v>0</v>
      </c>
      <c r="N126" s="1662" t="str">
        <f>IF(K126&lt;1,"対象外",IF(C126="","",IFERROR(ROUND(M126/K126,3),"")))</f>
        <v>対象外</v>
      </c>
      <c r="O126" s="3724"/>
      <c r="P126" s="1613"/>
      <c r="Q126" s="1613">
        <f t="shared" si="52"/>
        <v>7</v>
      </c>
      <c r="R126" s="1613">
        <f t="shared" si="53"/>
        <v>0</v>
      </c>
      <c r="S126" s="1590"/>
      <c r="T126" s="1646" t="s">
        <v>2311</v>
      </c>
      <c r="U126" s="1633"/>
      <c r="V126" s="1647" t="s">
        <v>838</v>
      </c>
      <c r="W126" s="1647"/>
      <c r="X126" s="1647" t="s">
        <v>856</v>
      </c>
      <c r="Y126" s="1647" t="s">
        <v>2317</v>
      </c>
      <c r="Z126" s="1647"/>
      <c r="AA126" s="1648"/>
      <c r="AB126" s="1649">
        <f>IF(T126="","",COUNT($U$116:$AA$116)-AC126)</f>
        <v>4</v>
      </c>
      <c r="AC126" s="1650">
        <f>IF(T126="","",AH126+AI126)</f>
        <v>1</v>
      </c>
      <c r="AD126" s="1650">
        <f t="shared" ref="AD126:AD128" si="93">IF(T126="","",COUNTIF(U126:AA126,"休"))</f>
        <v>1</v>
      </c>
      <c r="AE126" s="1651">
        <f>IF(AB126&lt;1,"対象外",IF(T126="","",IFERROR(ROUND(AD126/AB126,3),"")))</f>
        <v>0.25</v>
      </c>
      <c r="AF126" s="3724"/>
      <c r="AG126" s="1652"/>
      <c r="AH126" s="1638">
        <f t="shared" si="55"/>
        <v>1</v>
      </c>
      <c r="AI126" s="1638">
        <f t="shared" si="56"/>
        <v>0</v>
      </c>
    </row>
    <row r="127" spans="1:35" ht="14.25" customHeight="1">
      <c r="A127" s="1590"/>
      <c r="B127" s="1590"/>
      <c r="C127" s="1629" t="s">
        <v>2312</v>
      </c>
      <c r="D127" s="1630" t="s">
        <v>2317</v>
      </c>
      <c r="E127" s="1631" t="s">
        <v>2317</v>
      </c>
      <c r="F127" s="1631" t="s">
        <v>2317</v>
      </c>
      <c r="G127" s="1631" t="s">
        <v>2317</v>
      </c>
      <c r="H127" s="1631" t="s">
        <v>2317</v>
      </c>
      <c r="I127" s="1631" t="s">
        <v>2317</v>
      </c>
      <c r="J127" s="1632" t="s">
        <v>2317</v>
      </c>
      <c r="K127" s="1630">
        <f>IF(C127="","",COUNT($D$116:$J$116)-L127)</f>
        <v>0</v>
      </c>
      <c r="L127" s="1655">
        <f t="shared" si="91"/>
        <v>7</v>
      </c>
      <c r="M127" s="1655">
        <f t="shared" si="92"/>
        <v>0</v>
      </c>
      <c r="N127" s="1656" t="str">
        <f t="shared" ref="N127:N128" si="94">IF(K127&lt;1,"対象外",IF(C127="","",IFERROR(ROUND(M127/K127,3),"")))</f>
        <v>対象外</v>
      </c>
      <c r="O127" s="3724"/>
      <c r="P127" s="1613"/>
      <c r="Q127" s="1613">
        <f t="shared" si="52"/>
        <v>7</v>
      </c>
      <c r="R127" s="1613">
        <f t="shared" si="53"/>
        <v>0</v>
      </c>
      <c r="S127" s="1590"/>
      <c r="T127" s="1629" t="s">
        <v>2312</v>
      </c>
      <c r="U127" s="1630" t="s">
        <v>2317</v>
      </c>
      <c r="V127" s="1631" t="s">
        <v>2317</v>
      </c>
      <c r="W127" s="1631" t="s">
        <v>2317</v>
      </c>
      <c r="X127" s="1631" t="s">
        <v>2317</v>
      </c>
      <c r="Y127" s="1631" t="s">
        <v>2317</v>
      </c>
      <c r="Z127" s="1631"/>
      <c r="AA127" s="1632"/>
      <c r="AB127" s="1630">
        <f>IF(T127="","",COUNT($U$116:$AA$116)-AC127)</f>
        <v>0</v>
      </c>
      <c r="AC127" s="1655">
        <f>IF(T127="","",AH127+AI127)</f>
        <v>5</v>
      </c>
      <c r="AD127" s="1655">
        <f t="shared" si="93"/>
        <v>0</v>
      </c>
      <c r="AE127" s="1656" t="str">
        <f>IF(AB127&lt;1,"対象外",IF(T127="","",IFERROR(ROUND(AD127/AB127,3),"")))</f>
        <v>対象外</v>
      </c>
      <c r="AF127" s="3724"/>
      <c r="AG127" s="1652"/>
      <c r="AH127" s="1638">
        <f t="shared" si="55"/>
        <v>5</v>
      </c>
      <c r="AI127" s="1638">
        <f t="shared" si="56"/>
        <v>0</v>
      </c>
    </row>
    <row r="128" spans="1:35" ht="14.25" customHeight="1">
      <c r="A128" s="1590"/>
      <c r="B128" s="1590"/>
      <c r="C128" s="1629" t="s">
        <v>2313</v>
      </c>
      <c r="D128" s="1630" t="s">
        <v>2317</v>
      </c>
      <c r="E128" s="1631" t="s">
        <v>2317</v>
      </c>
      <c r="F128" s="1631" t="s">
        <v>2317</v>
      </c>
      <c r="G128" s="1631" t="s">
        <v>2317</v>
      </c>
      <c r="H128" s="1631" t="s">
        <v>2317</v>
      </c>
      <c r="I128" s="1631" t="s">
        <v>2317</v>
      </c>
      <c r="J128" s="1632" t="s">
        <v>2317</v>
      </c>
      <c r="K128" s="1630">
        <f>IF(C128="","",COUNT($D$116:$J$116)-L128)</f>
        <v>0</v>
      </c>
      <c r="L128" s="1655">
        <f t="shared" si="91"/>
        <v>7</v>
      </c>
      <c r="M128" s="1655">
        <f t="shared" si="92"/>
        <v>0</v>
      </c>
      <c r="N128" s="1636" t="str">
        <f t="shared" si="94"/>
        <v>対象外</v>
      </c>
      <c r="O128" s="3724"/>
      <c r="P128" s="1613"/>
      <c r="Q128" s="1613">
        <f t="shared" si="52"/>
        <v>7</v>
      </c>
      <c r="R128" s="1613">
        <f t="shared" si="53"/>
        <v>0</v>
      </c>
      <c r="S128" s="1590"/>
      <c r="T128" s="1629" t="s">
        <v>2313</v>
      </c>
      <c r="U128" s="1630" t="s">
        <v>2317</v>
      </c>
      <c r="V128" s="1631" t="s">
        <v>2317</v>
      </c>
      <c r="W128" s="1631" t="s">
        <v>2317</v>
      </c>
      <c r="X128" s="1631" t="s">
        <v>2317</v>
      </c>
      <c r="Y128" s="1631" t="s">
        <v>2317</v>
      </c>
      <c r="Z128" s="1631"/>
      <c r="AA128" s="1632"/>
      <c r="AB128" s="1630">
        <f>IF(T128="","",COUNT($U$116:$AA$116)-AC128)</f>
        <v>0</v>
      </c>
      <c r="AC128" s="1655">
        <f>IF(T128="","",AH128+AI128)</f>
        <v>5</v>
      </c>
      <c r="AD128" s="1655">
        <f t="shared" si="93"/>
        <v>0</v>
      </c>
      <c r="AE128" s="1656" t="str">
        <f>IF(AB128&lt;1,"対象外",IF(T128="","",IFERROR(ROUND(AD128/AB128,3),"")))</f>
        <v>対象外</v>
      </c>
      <c r="AF128" s="3724"/>
      <c r="AG128" s="1652"/>
      <c r="AH128" s="1638">
        <f t="shared" si="55"/>
        <v>5</v>
      </c>
      <c r="AI128" s="1638">
        <f t="shared" si="56"/>
        <v>0</v>
      </c>
    </row>
    <row r="129" spans="1:36" ht="14.25" customHeight="1">
      <c r="A129" s="1590"/>
      <c r="B129" s="1590"/>
      <c r="C129" s="3709" t="s">
        <v>834</v>
      </c>
      <c r="D129" s="3711"/>
      <c r="E129" s="3713"/>
      <c r="F129" s="3713"/>
      <c r="G129" s="3713"/>
      <c r="H129" s="3713"/>
      <c r="I129" s="3713"/>
      <c r="J129" s="3715"/>
      <c r="K129" s="3717"/>
      <c r="L129" s="3718"/>
      <c r="M129" s="3718"/>
      <c r="N129" s="3719"/>
      <c r="O129" s="3724"/>
      <c r="P129" s="1613"/>
      <c r="Q129" s="1613">
        <f t="shared" si="52"/>
        <v>0</v>
      </c>
      <c r="R129" s="1613">
        <f t="shared" si="53"/>
        <v>0</v>
      </c>
      <c r="S129" s="1590"/>
      <c r="T129" s="3709" t="s">
        <v>834</v>
      </c>
      <c r="U129" s="3711"/>
      <c r="V129" s="3713"/>
      <c r="W129" s="3713"/>
      <c r="X129" s="3713"/>
      <c r="Y129" s="3713"/>
      <c r="Z129" s="3713"/>
      <c r="AA129" s="3715"/>
      <c r="AB129" s="3717"/>
      <c r="AC129" s="3718"/>
      <c r="AD129" s="3718"/>
      <c r="AE129" s="3719"/>
      <c r="AF129" s="3724"/>
      <c r="AG129" s="1624"/>
      <c r="AH129" s="1638">
        <f t="shared" si="55"/>
        <v>0</v>
      </c>
      <c r="AI129" s="1638">
        <f t="shared" si="56"/>
        <v>0</v>
      </c>
    </row>
    <row r="130" spans="1:36" ht="14.25" customHeight="1">
      <c r="A130" s="1590"/>
      <c r="B130" s="1590"/>
      <c r="C130" s="3710"/>
      <c r="D130" s="3712"/>
      <c r="E130" s="3714"/>
      <c r="F130" s="3714"/>
      <c r="G130" s="3714"/>
      <c r="H130" s="3714"/>
      <c r="I130" s="3714"/>
      <c r="J130" s="3716"/>
      <c r="K130" s="3720"/>
      <c r="L130" s="3721"/>
      <c r="M130" s="3721"/>
      <c r="N130" s="3722"/>
      <c r="O130" s="3724"/>
      <c r="P130" s="1613"/>
      <c r="Q130" s="1613" t="str">
        <f t="shared" si="52"/>
        <v/>
      </c>
      <c r="R130" s="1613" t="str">
        <f t="shared" si="53"/>
        <v/>
      </c>
      <c r="S130" s="1590"/>
      <c r="T130" s="3710"/>
      <c r="U130" s="3712"/>
      <c r="V130" s="3714"/>
      <c r="W130" s="3714"/>
      <c r="X130" s="3714"/>
      <c r="Y130" s="3714"/>
      <c r="Z130" s="3714"/>
      <c r="AA130" s="3716"/>
      <c r="AB130" s="3720"/>
      <c r="AC130" s="3721"/>
      <c r="AD130" s="3721"/>
      <c r="AE130" s="3722"/>
      <c r="AF130" s="3724"/>
      <c r="AG130" s="1624"/>
      <c r="AH130" s="1638" t="str">
        <f t="shared" si="55"/>
        <v/>
      </c>
      <c r="AI130" s="1638" t="str">
        <f t="shared" si="56"/>
        <v/>
      </c>
    </row>
    <row r="131" spans="1:36" ht="14.25" customHeight="1">
      <c r="A131" s="1590"/>
      <c r="B131" s="1590"/>
      <c r="C131" s="1639" t="s">
        <v>2314</v>
      </c>
      <c r="D131" s="1640" t="s">
        <v>2317</v>
      </c>
      <c r="E131" s="1641" t="s">
        <v>2317</v>
      </c>
      <c r="F131" s="1641" t="s">
        <v>2317</v>
      </c>
      <c r="G131" s="1641" t="s">
        <v>837</v>
      </c>
      <c r="H131" s="1641"/>
      <c r="I131" s="1641" t="s">
        <v>838</v>
      </c>
      <c r="J131" s="1642" t="s">
        <v>838</v>
      </c>
      <c r="K131" s="1640">
        <f>IF(C131="","",COUNT($D$116:$J$116)-L131)</f>
        <v>4</v>
      </c>
      <c r="L131" s="1644">
        <f t="shared" ref="L131" si="95">IF(C131="","",Q131+R131)</f>
        <v>3</v>
      </c>
      <c r="M131" s="1644">
        <f t="shared" ref="M131" si="96">IF(C131="","",COUNTIF(D131:J131,"休"))</f>
        <v>2</v>
      </c>
      <c r="N131" s="1645">
        <f>IF(K131&lt;1,"対象外",IF(C131="","",IFERROR(ROUND(M131/K131,3),"")))</f>
        <v>0.5</v>
      </c>
      <c r="O131" s="3725"/>
      <c r="P131" s="1613" t="str">
        <f>IF(1&gt;P116,"対象外",IF(O118&gt;=0.285,"OK","NG"))</f>
        <v>OK</v>
      </c>
      <c r="Q131" s="1613">
        <f t="shared" si="52"/>
        <v>3</v>
      </c>
      <c r="R131" s="1613">
        <f t="shared" si="53"/>
        <v>0</v>
      </c>
      <c r="S131" s="1590"/>
      <c r="T131" s="1639" t="s">
        <v>2314</v>
      </c>
      <c r="U131" s="1640" t="s">
        <v>2317</v>
      </c>
      <c r="V131" s="1641" t="s">
        <v>2317</v>
      </c>
      <c r="W131" s="1641" t="s">
        <v>2317</v>
      </c>
      <c r="X131" s="1641" t="s">
        <v>2317</v>
      </c>
      <c r="Y131" s="1641" t="s">
        <v>2317</v>
      </c>
      <c r="Z131" s="1641"/>
      <c r="AA131" s="1642"/>
      <c r="AB131" s="1640">
        <f>IF(T131="","",COUNT($U$116:$AA$116)-AC131)</f>
        <v>0</v>
      </c>
      <c r="AC131" s="1644">
        <f>IF(T131="","",AH131+AI131)</f>
        <v>5</v>
      </c>
      <c r="AD131" s="1644">
        <f t="shared" ref="AD131" si="97">IF(T131="","",COUNTIF(U131:AA131,"休"))</f>
        <v>0</v>
      </c>
      <c r="AE131" s="1645" t="str">
        <f>IF(AB131&lt;1,"対象外",IF(T131="","",IFERROR(ROUND(AD131/AB131,3),"")))</f>
        <v>対象外</v>
      </c>
      <c r="AF131" s="3725"/>
      <c r="AG131" s="1613" t="str">
        <f>IF(1&gt;AG116,"対象外",IF(AF118&gt;=0.285,"OK","NG"))</f>
        <v>OK</v>
      </c>
      <c r="AH131" s="1638">
        <f>IF(T131="","",COUNTIF(U131:AA131,"ー"))</f>
        <v>5</v>
      </c>
      <c r="AI131" s="1638">
        <f>IF(T131="","",COUNTIF(U131:AA131,"外"))</f>
        <v>0</v>
      </c>
    </row>
    <row r="132" spans="1:36" ht="14.25" customHeight="1">
      <c r="A132" s="1590"/>
      <c r="B132" s="1590"/>
      <c r="C132" s="1613"/>
      <c r="D132" s="1613"/>
      <c r="E132" s="1613"/>
      <c r="F132" s="1613"/>
      <c r="G132" s="1613"/>
      <c r="H132" s="1613"/>
      <c r="I132" s="1660"/>
      <c r="J132" s="1613"/>
      <c r="K132" s="1624"/>
      <c r="L132" s="1624"/>
      <c r="M132" s="1624"/>
      <c r="N132" s="1624"/>
      <c r="O132" s="1624"/>
      <c r="P132" s="1624"/>
      <c r="Q132" s="1613" t="str">
        <f t="shared" si="52"/>
        <v/>
      </c>
      <c r="R132" s="1613" t="str">
        <f t="shared" si="53"/>
        <v/>
      </c>
      <c r="S132" s="1590"/>
      <c r="T132" s="1613"/>
      <c r="U132" s="1613"/>
      <c r="V132" s="1613"/>
      <c r="W132" s="1613"/>
      <c r="X132" s="1613"/>
      <c r="Y132" s="1613"/>
      <c r="Z132" s="1660"/>
      <c r="AA132" s="1613"/>
      <c r="AB132" s="1624"/>
      <c r="AC132" s="1624"/>
      <c r="AD132" s="1624"/>
      <c r="AE132" s="1624"/>
      <c r="AF132" s="1624"/>
      <c r="AG132" s="1624"/>
      <c r="AH132" s="1638" t="str">
        <f t="shared" si="55"/>
        <v/>
      </c>
      <c r="AI132" s="1638" t="str">
        <f t="shared" si="56"/>
        <v/>
      </c>
    </row>
    <row r="133" spans="1:36" ht="14.25" customHeight="1">
      <c r="A133" s="1590"/>
      <c r="B133" s="1590"/>
      <c r="C133" s="1590"/>
      <c r="D133" s="1590"/>
      <c r="E133" s="1590"/>
      <c r="F133" s="1590"/>
      <c r="G133" s="1590"/>
      <c r="H133" s="1590"/>
      <c r="I133" s="1590"/>
      <c r="J133" s="1590"/>
      <c r="K133" s="1590"/>
      <c r="L133" s="1590"/>
      <c r="M133" s="1590"/>
      <c r="N133" s="1590"/>
      <c r="O133" s="1590"/>
      <c r="P133" s="1590"/>
      <c r="Q133" s="1613" t="str">
        <f t="shared" si="52"/>
        <v/>
      </c>
      <c r="R133" s="1613" t="str">
        <f t="shared" si="53"/>
        <v/>
      </c>
      <c r="S133" s="1590"/>
      <c r="T133" s="1590"/>
      <c r="U133" s="1590"/>
      <c r="V133" s="1590"/>
      <c r="W133" s="1590"/>
      <c r="X133" s="1590"/>
      <c r="Y133" s="1590"/>
      <c r="Z133" s="1590"/>
      <c r="AA133" s="1590"/>
      <c r="AB133" s="1590"/>
      <c r="AC133" s="1590"/>
      <c r="AD133" s="1590"/>
      <c r="AE133" s="1590"/>
      <c r="AF133" s="1590"/>
      <c r="AG133" s="1590"/>
      <c r="AH133" s="1638" t="str">
        <f t="shared" si="55"/>
        <v/>
      </c>
      <c r="AI133" s="1638" t="str">
        <f t="shared" si="56"/>
        <v/>
      </c>
    </row>
    <row r="134" spans="1:36" ht="14.25" customHeight="1">
      <c r="A134" s="1590"/>
      <c r="B134" s="1590"/>
      <c r="C134" s="1613"/>
      <c r="D134" s="1613"/>
      <c r="E134" s="1613"/>
      <c r="F134" s="1613"/>
      <c r="G134" s="1613"/>
      <c r="H134" s="1613"/>
      <c r="I134" s="1660"/>
      <c r="J134" s="1613"/>
      <c r="K134" s="1624"/>
      <c r="L134" s="1624"/>
      <c r="M134" s="1624"/>
      <c r="N134" s="1624"/>
      <c r="O134" s="1624"/>
      <c r="P134" s="1624"/>
      <c r="Q134" s="1624"/>
      <c r="R134" s="1624"/>
      <c r="S134" s="1590"/>
      <c r="T134" s="1613"/>
      <c r="U134" s="1613"/>
      <c r="V134" s="1613"/>
      <c r="W134" s="1613"/>
      <c r="X134" s="1613"/>
      <c r="Y134" s="1613"/>
      <c r="Z134" s="1660"/>
      <c r="AA134" s="1613"/>
      <c r="AB134" s="1624"/>
      <c r="AC134" s="1624"/>
      <c r="AD134" s="1624"/>
      <c r="AE134" s="1624"/>
      <c r="AF134" s="1624"/>
      <c r="AG134" s="1624"/>
      <c r="AH134" s="1613"/>
      <c r="AI134" s="1613"/>
    </row>
    <row r="135" spans="1:36" ht="14.25" customHeight="1">
      <c r="A135" s="1590"/>
      <c r="B135" s="1590"/>
      <c r="C135" s="1613"/>
      <c r="D135" s="1613"/>
      <c r="E135" s="1613"/>
      <c r="F135" s="1613"/>
      <c r="G135" s="1613"/>
      <c r="H135" s="1613"/>
      <c r="I135" s="1660"/>
      <c r="J135" s="1613"/>
      <c r="K135" s="1624"/>
      <c r="L135" s="1624"/>
      <c r="M135" s="1624"/>
      <c r="N135" s="1624"/>
      <c r="O135" s="1624"/>
      <c r="P135" s="1592" t="str">
        <f>IF(COUNTIF(P26:P131,"NG")&gt;=1,"NG","OK")</f>
        <v>OK</v>
      </c>
      <c r="Q135" s="1592" t="str">
        <f>IF(COUNTIF(Q26:Q131,"NG")&gt;=1,"NG","OK")</f>
        <v>OK</v>
      </c>
      <c r="R135" s="1592" t="str">
        <f>IF(COUNTIF(R26:R131,"NG")&gt;=1,"NG","OK")</f>
        <v>OK</v>
      </c>
      <c r="S135" s="1592"/>
      <c r="T135" s="1592"/>
      <c r="U135" s="1592"/>
      <c r="V135" s="1592"/>
      <c r="W135" s="1592"/>
      <c r="X135" s="1592"/>
      <c r="Y135" s="1592"/>
      <c r="Z135" s="1592"/>
      <c r="AA135" s="1592"/>
      <c r="AB135" s="1592"/>
      <c r="AC135" s="1592"/>
      <c r="AD135" s="1592"/>
      <c r="AE135" s="1592"/>
      <c r="AF135" s="1592"/>
      <c r="AG135" s="1592" t="str">
        <f t="shared" ref="AG135:AI135" si="98">IF(COUNTIF(AG26:AG131,"NG")&gt;=1,"NG","OK")</f>
        <v>NG</v>
      </c>
      <c r="AH135" s="1592" t="str">
        <f t="shared" si="98"/>
        <v>OK</v>
      </c>
      <c r="AI135" s="1592" t="str">
        <f t="shared" si="98"/>
        <v>OK</v>
      </c>
      <c r="AJ135" s="1592"/>
    </row>
    <row r="136" spans="1:36" ht="14.25" customHeight="1">
      <c r="A136" s="1590"/>
      <c r="B136" s="1590"/>
      <c r="C136" s="1613"/>
      <c r="D136" s="1613"/>
      <c r="E136" s="1613"/>
      <c r="F136" s="1613"/>
      <c r="G136" s="1613"/>
      <c r="H136" s="1613"/>
      <c r="I136" s="1660"/>
      <c r="J136" s="1613"/>
      <c r="K136" s="1624"/>
      <c r="L136" s="1624"/>
      <c r="M136" s="1624"/>
      <c r="N136" s="1624"/>
      <c r="O136" s="1624"/>
      <c r="P136" s="1624"/>
      <c r="Q136" s="1624"/>
      <c r="R136" s="1624"/>
      <c r="S136" s="1590"/>
      <c r="T136" s="1613"/>
      <c r="U136" s="1613"/>
      <c r="V136" s="1613"/>
      <c r="W136" s="1613"/>
      <c r="X136" s="1613"/>
      <c r="Y136" s="1613"/>
      <c r="Z136" s="1660"/>
      <c r="AA136" s="1613"/>
      <c r="AB136" s="1624"/>
      <c r="AC136" s="1624"/>
      <c r="AD136" s="1624"/>
      <c r="AE136" s="1624"/>
      <c r="AF136" s="1624"/>
      <c r="AG136" s="1624"/>
      <c r="AH136" s="1613"/>
      <c r="AI136" s="1613"/>
    </row>
    <row r="137" spans="1:36" ht="14.25" customHeight="1">
      <c r="A137" s="1590"/>
      <c r="B137" s="1590"/>
      <c r="C137" s="1613"/>
      <c r="D137" s="1613"/>
      <c r="E137" s="1613"/>
      <c r="F137" s="1613"/>
      <c r="G137" s="1613"/>
      <c r="H137" s="1613"/>
      <c r="I137" s="1660"/>
      <c r="J137" s="1613"/>
      <c r="K137" s="1624"/>
      <c r="L137" s="1624"/>
      <c r="M137" s="1624"/>
      <c r="N137" s="1624"/>
      <c r="O137" s="1624"/>
      <c r="P137" s="1624"/>
      <c r="Q137" s="1624"/>
      <c r="R137" s="1624"/>
      <c r="S137" s="1590"/>
      <c r="T137" s="1613"/>
      <c r="U137" s="1613"/>
      <c r="V137" s="1613"/>
      <c r="W137" s="1613"/>
      <c r="X137" s="1613"/>
      <c r="Y137" s="1613"/>
      <c r="Z137" s="1660"/>
      <c r="AA137" s="1613"/>
      <c r="AB137" s="1624"/>
      <c r="AC137" s="1624"/>
      <c r="AD137" s="1624"/>
      <c r="AE137" s="1624"/>
      <c r="AF137" s="1624"/>
      <c r="AG137" s="1624"/>
      <c r="AH137" s="1613"/>
      <c r="AI137" s="1613"/>
    </row>
    <row r="138" spans="1:36" ht="14.25" customHeight="1">
      <c r="A138" s="1590"/>
      <c r="B138" s="1590"/>
      <c r="C138" s="1613"/>
      <c r="D138" s="1613"/>
      <c r="E138" s="1613"/>
      <c r="F138" s="1613"/>
      <c r="G138" s="1613"/>
      <c r="H138" s="1613"/>
      <c r="I138" s="1660"/>
      <c r="J138" s="1613"/>
      <c r="K138" s="1624"/>
      <c r="L138" s="1624"/>
      <c r="M138" s="1624"/>
      <c r="N138" s="1624"/>
      <c r="O138" s="1624"/>
      <c r="P138" s="1624"/>
      <c r="Q138" s="1624"/>
      <c r="R138" s="1624"/>
      <c r="S138" s="1590"/>
      <c r="T138" s="1613"/>
      <c r="U138" s="1613"/>
      <c r="V138" s="1613"/>
      <c r="W138" s="1613"/>
      <c r="X138" s="1613"/>
      <c r="Y138" s="1613"/>
      <c r="Z138" s="1660"/>
      <c r="AA138" s="1613"/>
      <c r="AB138" s="1624"/>
      <c r="AC138" s="1624"/>
      <c r="AD138" s="1624"/>
      <c r="AE138" s="1624"/>
      <c r="AF138" s="1624"/>
      <c r="AG138" s="1624"/>
      <c r="AH138" s="1613"/>
      <c r="AI138" s="1613"/>
    </row>
    <row r="139" spans="1:36" ht="14.25" customHeight="1">
      <c r="A139" s="1590"/>
      <c r="B139" s="1590"/>
      <c r="C139" s="1613"/>
      <c r="D139" s="1613"/>
      <c r="E139" s="1613"/>
      <c r="F139" s="1613"/>
      <c r="G139" s="1613"/>
      <c r="H139" s="1613"/>
      <c r="I139" s="1660"/>
      <c r="J139" s="1613"/>
      <c r="K139" s="1624"/>
      <c r="L139" s="1624"/>
      <c r="M139" s="1624"/>
      <c r="N139" s="1624"/>
      <c r="O139" s="1624"/>
      <c r="P139" s="1624"/>
      <c r="Q139" s="1624"/>
      <c r="R139" s="1624"/>
      <c r="S139" s="1590"/>
      <c r="T139" s="1613"/>
      <c r="U139" s="1613"/>
      <c r="V139" s="1613"/>
      <c r="W139" s="1613"/>
      <c r="X139" s="1613"/>
      <c r="Y139" s="1613"/>
      <c r="Z139" s="1660"/>
      <c r="AA139" s="1613"/>
      <c r="AB139" s="1624"/>
      <c r="AC139" s="1624"/>
      <c r="AD139" s="1624"/>
      <c r="AE139" s="1624"/>
      <c r="AF139" s="1624"/>
      <c r="AG139" s="1624"/>
      <c r="AH139" s="1613"/>
      <c r="AI139" s="1613"/>
    </row>
    <row r="140" spans="1:36" ht="14.25" customHeight="1">
      <c r="A140" s="1590"/>
      <c r="B140" s="1590"/>
      <c r="C140" s="1613"/>
      <c r="D140" s="1613"/>
      <c r="E140" s="1613"/>
      <c r="F140" s="1613"/>
      <c r="G140" s="1613"/>
      <c r="H140" s="1613"/>
      <c r="I140" s="1613"/>
      <c r="J140" s="1613"/>
      <c r="K140" s="1624"/>
      <c r="L140" s="1624"/>
      <c r="M140" s="1624"/>
      <c r="N140" s="1624"/>
      <c r="O140" s="1624"/>
      <c r="P140" s="1624"/>
      <c r="Q140" s="1624"/>
      <c r="R140" s="1624"/>
      <c r="S140" s="1590"/>
      <c r="T140" s="1613"/>
      <c r="U140" s="1613"/>
      <c r="V140" s="1613"/>
      <c r="W140" s="1613"/>
      <c r="X140" s="1613"/>
      <c r="Y140" s="1613"/>
      <c r="Z140" s="1613"/>
      <c r="AA140" s="1613"/>
      <c r="AB140" s="1624"/>
      <c r="AC140" s="1624"/>
      <c r="AD140" s="1624"/>
      <c r="AE140" s="1624"/>
      <c r="AF140" s="1624"/>
      <c r="AG140" s="1624"/>
      <c r="AH140" s="1613"/>
      <c r="AI140" s="1613"/>
    </row>
    <row r="141" spans="1:36" ht="14.25" customHeight="1">
      <c r="A141" s="1590"/>
      <c r="B141" s="1590"/>
      <c r="C141" s="1590"/>
      <c r="D141" s="1590"/>
      <c r="E141" s="1590"/>
      <c r="F141" s="1590"/>
      <c r="G141" s="1590"/>
      <c r="H141" s="1590"/>
      <c r="I141" s="1590"/>
      <c r="J141" s="1590"/>
      <c r="K141" s="1590"/>
      <c r="L141" s="1590"/>
      <c r="M141" s="1590"/>
      <c r="N141" s="1590"/>
      <c r="O141" s="1590"/>
      <c r="P141" s="1590"/>
      <c r="Q141" s="1590"/>
      <c r="R141" s="1590"/>
      <c r="S141" s="1590"/>
      <c r="T141" s="1590"/>
      <c r="U141" s="1590"/>
      <c r="V141" s="1590"/>
      <c r="W141" s="1590"/>
      <c r="X141" s="1590"/>
      <c r="Y141" s="1590"/>
      <c r="Z141" s="1590"/>
      <c r="AA141" s="1590"/>
      <c r="AB141" s="1590"/>
      <c r="AC141" s="1590"/>
      <c r="AD141" s="1590"/>
      <c r="AE141" s="1590"/>
      <c r="AF141" s="1590"/>
      <c r="AG141" s="1590"/>
      <c r="AH141" s="1592"/>
      <c r="AI141" s="1592"/>
    </row>
    <row r="142" spans="1:36" ht="14.25" customHeight="1">
      <c r="A142" s="1590"/>
      <c r="B142" s="1590"/>
      <c r="C142" s="1590"/>
      <c r="D142" s="1608"/>
      <c r="E142" s="1608"/>
      <c r="F142" s="1608"/>
      <c r="G142" s="1608"/>
      <c r="H142" s="1608"/>
      <c r="I142" s="1608"/>
      <c r="J142" s="1608"/>
      <c r="K142" s="1590"/>
      <c r="L142" s="1590"/>
      <c r="M142" s="1590"/>
      <c r="N142" s="1590"/>
      <c r="O142" s="1590"/>
      <c r="P142" s="1590"/>
      <c r="Q142" s="1590"/>
      <c r="R142" s="1590"/>
      <c r="S142" s="1590"/>
      <c r="T142" s="1590"/>
      <c r="U142" s="1590"/>
      <c r="V142" s="1590"/>
      <c r="W142" s="1590"/>
      <c r="X142" s="1590"/>
      <c r="Y142" s="1590"/>
      <c r="Z142" s="1590"/>
      <c r="AA142" s="1590"/>
      <c r="AB142" s="1590"/>
      <c r="AC142" s="1590"/>
      <c r="AD142" s="1590"/>
      <c r="AE142" s="1590"/>
      <c r="AF142" s="1590"/>
      <c r="AG142" s="1590"/>
      <c r="AH142" s="1592"/>
      <c r="AI142" s="1592"/>
    </row>
    <row r="143" spans="1:36" ht="14.25" customHeight="1">
      <c r="A143" s="1590"/>
      <c r="B143" s="1590"/>
      <c r="C143" s="1624"/>
      <c r="D143" s="1663"/>
      <c r="E143" s="1663"/>
      <c r="F143" s="1663"/>
      <c r="G143" s="1663"/>
      <c r="H143" s="1663"/>
      <c r="I143" s="1663"/>
      <c r="J143" s="1663"/>
      <c r="K143" s="1624"/>
      <c r="L143" s="1624"/>
      <c r="M143" s="1624"/>
      <c r="N143" s="1624"/>
      <c r="O143" s="1624"/>
      <c r="P143" s="1624"/>
      <c r="Q143" s="1624"/>
      <c r="R143" s="1624"/>
      <c r="S143" s="1590"/>
      <c r="T143" s="1590"/>
      <c r="U143" s="1590"/>
      <c r="V143" s="1590"/>
      <c r="W143" s="1590"/>
      <c r="X143" s="1590"/>
      <c r="Y143" s="1590"/>
      <c r="Z143" s="1590"/>
      <c r="AA143" s="1590"/>
      <c r="AB143" s="1590"/>
      <c r="AC143" s="1590"/>
      <c r="AD143" s="1590"/>
      <c r="AE143" s="1590"/>
      <c r="AF143" s="1590"/>
      <c r="AG143" s="1590"/>
      <c r="AH143" s="1592"/>
      <c r="AI143" s="1592"/>
    </row>
    <row r="144" spans="1:36" ht="14.25" customHeight="1">
      <c r="A144" s="1590"/>
      <c r="B144" s="1590"/>
      <c r="C144" s="1613"/>
      <c r="D144" s="1664"/>
      <c r="E144" s="1617"/>
      <c r="F144" s="1617"/>
      <c r="G144" s="1617"/>
      <c r="H144" s="1617"/>
      <c r="I144" s="1617"/>
      <c r="J144" s="1617"/>
      <c r="K144" s="1617"/>
      <c r="L144" s="1617"/>
      <c r="M144" s="1617"/>
      <c r="N144" s="1617"/>
      <c r="O144" s="1617"/>
      <c r="P144" s="1617"/>
      <c r="Q144" s="1617"/>
      <c r="R144" s="1617"/>
      <c r="S144" s="1590"/>
      <c r="T144" s="1590"/>
      <c r="U144" s="1590"/>
      <c r="V144" s="1590"/>
      <c r="W144" s="1590"/>
      <c r="X144" s="1590"/>
      <c r="Y144" s="1590"/>
      <c r="Z144" s="1590"/>
      <c r="AA144" s="1590"/>
      <c r="AB144" s="1590"/>
      <c r="AC144" s="1590"/>
      <c r="AD144" s="1590"/>
      <c r="AE144" s="1590"/>
      <c r="AF144" s="1590"/>
      <c r="AG144" s="1590"/>
      <c r="AH144" s="1592"/>
      <c r="AI144" s="1592"/>
    </row>
    <row r="145" spans="1:35" ht="14.25" customHeight="1">
      <c r="A145" s="1590"/>
      <c r="B145" s="1590"/>
      <c r="C145" s="1613"/>
      <c r="D145" s="1665"/>
      <c r="E145" s="1665"/>
      <c r="F145" s="1665"/>
      <c r="G145" s="1665"/>
      <c r="H145" s="1665"/>
      <c r="I145" s="1665"/>
      <c r="J145" s="1665"/>
      <c r="K145" s="1624"/>
      <c r="L145" s="1624"/>
      <c r="M145" s="1624"/>
      <c r="N145" s="1624"/>
      <c r="O145" s="1624"/>
      <c r="P145" s="1624"/>
      <c r="Q145" s="1624"/>
      <c r="R145" s="1624"/>
      <c r="S145" s="1590"/>
      <c r="T145" s="1590"/>
      <c r="U145" s="1590"/>
      <c r="V145" s="1590"/>
      <c r="W145" s="1590"/>
      <c r="X145" s="1590"/>
      <c r="Y145" s="1590"/>
      <c r="Z145" s="1590"/>
      <c r="AA145" s="1590"/>
      <c r="AB145" s="1590"/>
      <c r="AC145" s="1590"/>
      <c r="AD145" s="1590"/>
      <c r="AE145" s="1590"/>
      <c r="AF145" s="1590"/>
      <c r="AG145" s="1590"/>
      <c r="AH145" s="1592"/>
      <c r="AI145" s="1592"/>
    </row>
    <row r="146" spans="1:35" ht="14.25" customHeight="1">
      <c r="A146" s="1590"/>
      <c r="B146" s="1590"/>
      <c r="C146" s="1613"/>
      <c r="D146" s="1613"/>
      <c r="E146" s="1613"/>
      <c r="F146" s="1613"/>
      <c r="G146" s="1613"/>
      <c r="H146" s="1613"/>
      <c r="I146" s="1613"/>
      <c r="J146" s="1613"/>
      <c r="K146" s="1624"/>
      <c r="L146" s="1624"/>
      <c r="M146" s="1624"/>
      <c r="N146" s="1624"/>
      <c r="O146" s="1624"/>
      <c r="P146" s="1624"/>
      <c r="Q146" s="1624"/>
      <c r="R146" s="1624"/>
      <c r="S146" s="1590"/>
      <c r="T146" s="1590"/>
      <c r="U146" s="1590"/>
      <c r="V146" s="1590"/>
      <c r="W146" s="1590"/>
      <c r="X146" s="1590"/>
      <c r="Y146" s="1590"/>
      <c r="Z146" s="1590"/>
      <c r="AA146" s="1590"/>
      <c r="AB146" s="1590"/>
      <c r="AC146" s="1590"/>
      <c r="AD146" s="1590"/>
      <c r="AE146" s="1590"/>
      <c r="AF146" s="1590"/>
      <c r="AG146" s="1590"/>
      <c r="AH146" s="1592"/>
      <c r="AI146" s="1592"/>
    </row>
    <row r="147" spans="1:35" ht="14.25" customHeight="1">
      <c r="A147" s="1590"/>
      <c r="B147" s="1590"/>
      <c r="C147" s="3705"/>
      <c r="D147" s="3726"/>
      <c r="E147" s="3726"/>
      <c r="F147" s="3726"/>
      <c r="G147" s="3726"/>
      <c r="H147" s="3726"/>
      <c r="I147" s="3726"/>
      <c r="J147" s="3726"/>
      <c r="K147" s="1624"/>
      <c r="L147" s="1624"/>
      <c r="M147" s="1624"/>
      <c r="N147" s="1624"/>
      <c r="O147" s="1624"/>
      <c r="P147" s="1624"/>
      <c r="Q147" s="1624"/>
      <c r="R147" s="1624"/>
      <c r="S147" s="1590"/>
      <c r="T147" s="1590"/>
      <c r="U147" s="1590"/>
      <c r="V147" s="1590"/>
      <c r="W147" s="1590"/>
      <c r="X147" s="1590"/>
      <c r="Y147" s="1590"/>
      <c r="Z147" s="1590"/>
      <c r="AA147" s="1590"/>
      <c r="AB147" s="1590"/>
      <c r="AC147" s="1590"/>
      <c r="AD147" s="1590"/>
      <c r="AE147" s="1590"/>
      <c r="AF147" s="1590"/>
      <c r="AG147" s="1590"/>
      <c r="AH147" s="1592"/>
      <c r="AI147" s="1592"/>
    </row>
    <row r="148" spans="1:35" ht="14.25" customHeight="1">
      <c r="A148" s="1590"/>
      <c r="B148" s="1590"/>
      <c r="C148" s="3705"/>
      <c r="D148" s="3726"/>
      <c r="E148" s="3726"/>
      <c r="F148" s="3726"/>
      <c r="G148" s="3726"/>
      <c r="H148" s="3726"/>
      <c r="I148" s="3726"/>
      <c r="J148" s="3726"/>
      <c r="K148" s="1624"/>
      <c r="L148" s="1624"/>
      <c r="M148" s="1624"/>
      <c r="N148" s="1624"/>
      <c r="O148" s="1624"/>
      <c r="P148" s="1624"/>
      <c r="Q148" s="1624"/>
      <c r="R148" s="1624"/>
      <c r="S148" s="1590"/>
      <c r="T148" s="1590"/>
      <c r="U148" s="1590"/>
      <c r="V148" s="1590"/>
      <c r="W148" s="1590"/>
      <c r="X148" s="1590"/>
      <c r="Y148" s="1590"/>
      <c r="Z148" s="1590"/>
      <c r="AA148" s="1590"/>
      <c r="AB148" s="1590"/>
      <c r="AC148" s="1590"/>
      <c r="AD148" s="1590"/>
      <c r="AE148" s="1590"/>
      <c r="AF148" s="1590"/>
      <c r="AG148" s="1590"/>
      <c r="AH148" s="1592"/>
      <c r="AI148" s="1592"/>
    </row>
    <row r="149" spans="1:35" ht="14.25" customHeight="1">
      <c r="A149" s="1590"/>
      <c r="B149" s="1590"/>
      <c r="C149" s="3705"/>
      <c r="D149" s="3705"/>
      <c r="E149" s="3705"/>
      <c r="F149" s="3705"/>
      <c r="G149" s="3705"/>
      <c r="H149" s="3705"/>
      <c r="I149" s="3705"/>
      <c r="J149" s="3705"/>
      <c r="K149" s="1624"/>
      <c r="L149" s="1637"/>
      <c r="M149" s="1637"/>
      <c r="N149" s="1637"/>
      <c r="O149" s="1637"/>
      <c r="P149" s="1637"/>
      <c r="Q149" s="1637"/>
      <c r="R149" s="1637"/>
      <c r="S149" s="1590"/>
      <c r="T149" s="1590"/>
      <c r="U149" s="1590"/>
      <c r="V149" s="1590"/>
      <c r="W149" s="1590"/>
      <c r="X149" s="1590"/>
      <c r="Y149" s="1590"/>
      <c r="Z149" s="1590"/>
      <c r="AA149" s="1590"/>
      <c r="AB149" s="1590"/>
      <c r="AC149" s="1590"/>
      <c r="AD149" s="1590"/>
      <c r="AE149" s="1590"/>
      <c r="AF149" s="1590"/>
      <c r="AG149" s="1590"/>
      <c r="AH149" s="1592"/>
      <c r="AI149" s="1592"/>
    </row>
    <row r="150" spans="1:35" ht="14.25" customHeight="1">
      <c r="A150" s="1590"/>
      <c r="B150" s="1590"/>
      <c r="C150" s="3705"/>
      <c r="D150" s="3705"/>
      <c r="E150" s="3705"/>
      <c r="F150" s="3705"/>
      <c r="G150" s="3705"/>
      <c r="H150" s="3705"/>
      <c r="I150" s="3705"/>
      <c r="J150" s="3705"/>
      <c r="K150" s="1624"/>
      <c r="L150" s="1624"/>
      <c r="M150" s="1624"/>
      <c r="N150" s="1624"/>
      <c r="O150" s="1624"/>
      <c r="P150" s="1624"/>
      <c r="Q150" s="1624"/>
      <c r="R150" s="1624"/>
      <c r="S150" s="1590"/>
      <c r="T150" s="1590"/>
      <c r="U150" s="1590"/>
      <c r="V150" s="1590"/>
      <c r="W150" s="1590"/>
      <c r="X150" s="1590"/>
      <c r="Y150" s="1590"/>
      <c r="Z150" s="1590"/>
      <c r="AA150" s="1590"/>
      <c r="AB150" s="1590"/>
      <c r="AC150" s="1590"/>
      <c r="AD150" s="1590"/>
      <c r="AE150" s="1590"/>
      <c r="AF150" s="1590"/>
      <c r="AG150" s="1590"/>
      <c r="AH150" s="1592"/>
      <c r="AI150" s="1592"/>
    </row>
    <row r="151" spans="1:35" ht="14.25" customHeight="1">
      <c r="A151" s="1590"/>
      <c r="B151" s="1590"/>
      <c r="C151" s="3705"/>
      <c r="D151" s="3705"/>
      <c r="E151" s="3705"/>
      <c r="F151" s="3705"/>
      <c r="G151" s="3705"/>
      <c r="H151" s="3705"/>
      <c r="I151" s="3705"/>
      <c r="J151" s="3705"/>
      <c r="K151" s="1624"/>
      <c r="L151" s="1637"/>
      <c r="M151" s="1637"/>
      <c r="N151" s="1637"/>
      <c r="O151" s="1637"/>
      <c r="P151" s="1637"/>
      <c r="Q151" s="1637"/>
      <c r="R151" s="1637"/>
      <c r="S151" s="1590"/>
      <c r="T151" s="1590"/>
      <c r="U151" s="1590"/>
      <c r="V151" s="1590"/>
      <c r="W151" s="1590"/>
      <c r="X151" s="1590"/>
      <c r="Y151" s="1590"/>
      <c r="Z151" s="1590"/>
      <c r="AA151" s="1590"/>
      <c r="AB151" s="1590"/>
      <c r="AC151" s="1590"/>
      <c r="AD151" s="1590"/>
      <c r="AE151" s="1590"/>
      <c r="AF151" s="1590"/>
      <c r="AG151" s="1590"/>
      <c r="AH151" s="1592"/>
      <c r="AI151" s="1592"/>
    </row>
    <row r="152" spans="1:35" ht="14.25" customHeight="1">
      <c r="A152" s="1590"/>
      <c r="B152" s="1590"/>
      <c r="C152" s="3705"/>
      <c r="D152" s="3705"/>
      <c r="E152" s="3705"/>
      <c r="F152" s="3705"/>
      <c r="G152" s="3705"/>
      <c r="H152" s="3705"/>
      <c r="I152" s="3705"/>
      <c r="J152" s="3705"/>
      <c r="K152" s="1624"/>
      <c r="L152" s="1624"/>
      <c r="M152" s="1624"/>
      <c r="N152" s="1624"/>
      <c r="O152" s="1624"/>
      <c r="P152" s="1624"/>
      <c r="Q152" s="1624"/>
      <c r="R152" s="1624"/>
      <c r="S152" s="1590"/>
      <c r="T152" s="1590"/>
      <c r="U152" s="1590"/>
      <c r="V152" s="1590"/>
      <c r="W152" s="1590"/>
      <c r="X152" s="1590"/>
      <c r="Y152" s="1590"/>
      <c r="Z152" s="1590"/>
      <c r="AA152" s="1590"/>
      <c r="AB152" s="1590"/>
      <c r="AC152" s="1590"/>
      <c r="AD152" s="1590"/>
      <c r="AE152" s="1590"/>
      <c r="AF152" s="1590"/>
      <c r="AG152" s="1590"/>
      <c r="AH152" s="1592"/>
      <c r="AI152" s="1592"/>
    </row>
    <row r="153" spans="1:35" ht="14.25" customHeight="1">
      <c r="A153" s="1590"/>
      <c r="B153" s="1590"/>
      <c r="C153" s="1590"/>
      <c r="D153" s="1590"/>
      <c r="E153" s="1590"/>
      <c r="F153" s="1590"/>
      <c r="G153" s="1590"/>
      <c r="H153" s="1590"/>
      <c r="I153" s="1590"/>
      <c r="J153" s="1590"/>
      <c r="K153" s="1590"/>
      <c r="L153" s="1590"/>
      <c r="M153" s="1590"/>
      <c r="N153" s="1590"/>
      <c r="O153" s="1590"/>
      <c r="P153" s="1590"/>
      <c r="Q153" s="1590"/>
      <c r="R153" s="1590"/>
      <c r="S153" s="1590"/>
      <c r="T153" s="1590"/>
      <c r="U153" s="1590"/>
      <c r="V153" s="1590"/>
      <c r="W153" s="1590"/>
      <c r="X153" s="1590"/>
      <c r="Y153" s="1590"/>
      <c r="Z153" s="1590"/>
      <c r="AA153" s="1590"/>
      <c r="AB153" s="1590"/>
      <c r="AC153" s="1590"/>
      <c r="AD153" s="1590"/>
      <c r="AE153" s="1590"/>
      <c r="AF153" s="1590"/>
      <c r="AG153" s="1590"/>
      <c r="AH153" s="1592"/>
      <c r="AI153" s="1592"/>
    </row>
    <row r="154" spans="1:35" ht="14.25" customHeight="1">
      <c r="A154" s="1590"/>
      <c r="B154" s="1590"/>
      <c r="C154" s="1590"/>
      <c r="D154" s="1590"/>
      <c r="E154" s="1590"/>
      <c r="F154" s="1590"/>
      <c r="G154" s="1590"/>
      <c r="H154" s="1590"/>
      <c r="I154" s="1590"/>
      <c r="J154" s="1590"/>
      <c r="K154" s="1590"/>
      <c r="L154" s="1590"/>
      <c r="M154" s="1590"/>
      <c r="N154" s="1590"/>
      <c r="O154" s="1590"/>
      <c r="P154" s="1590"/>
      <c r="Q154" s="1590"/>
      <c r="R154" s="1590"/>
      <c r="S154" s="1590"/>
      <c r="T154" s="1590"/>
      <c r="U154" s="1590"/>
      <c r="V154" s="1590"/>
      <c r="W154" s="1590"/>
      <c r="X154" s="1590"/>
      <c r="Y154" s="1590"/>
      <c r="Z154" s="1590"/>
      <c r="AA154" s="1590"/>
      <c r="AB154" s="1590"/>
      <c r="AC154" s="1590"/>
      <c r="AD154" s="1590"/>
      <c r="AE154" s="1590"/>
      <c r="AF154" s="1590"/>
      <c r="AG154" s="1590"/>
      <c r="AH154" s="1592"/>
      <c r="AI154" s="1592"/>
    </row>
    <row r="155" spans="1:35" ht="14.25" customHeight="1">
      <c r="A155" s="1590"/>
      <c r="B155" s="1590"/>
      <c r="C155" s="1590"/>
      <c r="D155" s="1590"/>
      <c r="E155" s="1590"/>
      <c r="F155" s="1590"/>
      <c r="G155" s="1590"/>
      <c r="H155" s="1590"/>
      <c r="I155" s="1590"/>
      <c r="J155" s="1590"/>
      <c r="K155" s="1590"/>
      <c r="L155" s="1590"/>
      <c r="M155" s="1590"/>
      <c r="N155" s="1590"/>
      <c r="O155" s="1590"/>
      <c r="P155" s="1590"/>
      <c r="Q155" s="1590"/>
      <c r="R155" s="1590"/>
      <c r="S155" s="1590"/>
      <c r="T155" s="1590"/>
      <c r="U155" s="1590"/>
      <c r="V155" s="1590"/>
      <c r="W155" s="1590"/>
      <c r="X155" s="1590"/>
      <c r="Y155" s="1590"/>
      <c r="Z155" s="1590"/>
      <c r="AA155" s="1590"/>
      <c r="AB155" s="1590"/>
      <c r="AC155" s="1590"/>
      <c r="AD155" s="1590"/>
      <c r="AE155" s="1590"/>
      <c r="AF155" s="1590"/>
      <c r="AG155" s="1590"/>
      <c r="AH155" s="1592"/>
      <c r="AI155" s="1592"/>
    </row>
    <row r="156" spans="1:35" ht="14.25" customHeight="1">
      <c r="A156" s="1590"/>
      <c r="B156" s="1590"/>
      <c r="C156" s="1590"/>
      <c r="D156" s="1590"/>
      <c r="E156" s="1590"/>
      <c r="F156" s="1590"/>
      <c r="G156" s="1590"/>
      <c r="H156" s="1590"/>
      <c r="I156" s="1590"/>
      <c r="J156" s="1590"/>
      <c r="K156" s="1590"/>
      <c r="L156" s="1590"/>
      <c r="M156" s="1590"/>
      <c r="N156" s="1590"/>
      <c r="O156" s="1590"/>
      <c r="P156" s="1590"/>
      <c r="Q156" s="1590"/>
      <c r="R156" s="1590"/>
      <c r="S156" s="1590"/>
      <c r="T156" s="1590"/>
      <c r="U156" s="1590"/>
      <c r="V156" s="1590"/>
      <c r="W156" s="1590"/>
      <c r="X156" s="1590"/>
      <c r="Y156" s="1590"/>
      <c r="Z156" s="1590"/>
      <c r="AA156" s="1590"/>
      <c r="AB156" s="1590"/>
      <c r="AC156" s="1590"/>
      <c r="AD156" s="1590"/>
      <c r="AE156" s="1590"/>
      <c r="AF156" s="1590"/>
      <c r="AG156" s="1590"/>
      <c r="AH156" s="1592"/>
      <c r="AI156" s="1592"/>
    </row>
    <row r="157" spans="1:35" ht="14.25" customHeight="1">
      <c r="A157" s="1590"/>
      <c r="B157" s="1590"/>
      <c r="C157" s="1590"/>
      <c r="D157" s="1590"/>
      <c r="E157" s="1590"/>
      <c r="F157" s="1590"/>
      <c r="G157" s="1590"/>
      <c r="H157" s="1590"/>
      <c r="I157" s="1590"/>
      <c r="J157" s="1590"/>
      <c r="K157" s="1590"/>
      <c r="L157" s="1590"/>
      <c r="M157" s="1590"/>
      <c r="N157" s="1590"/>
      <c r="O157" s="1590"/>
      <c r="P157" s="1590"/>
      <c r="Q157" s="1590"/>
      <c r="R157" s="1590"/>
      <c r="S157" s="1590"/>
      <c r="T157" s="1590"/>
      <c r="U157" s="1590"/>
      <c r="V157" s="1590"/>
      <c r="W157" s="1590"/>
      <c r="X157" s="1590"/>
      <c r="Y157" s="1590"/>
      <c r="Z157" s="1590"/>
      <c r="AA157" s="1590"/>
      <c r="AB157" s="1590"/>
      <c r="AC157" s="1590"/>
      <c r="AD157" s="1590"/>
      <c r="AE157" s="1590"/>
      <c r="AF157" s="1590"/>
      <c r="AG157" s="1590"/>
      <c r="AH157" s="1592"/>
      <c r="AI157" s="1592"/>
    </row>
    <row r="158" spans="1:35" ht="14.25" customHeight="1">
      <c r="A158" s="1590"/>
      <c r="B158" s="1590"/>
      <c r="C158" s="1590"/>
      <c r="D158" s="1590"/>
      <c r="E158" s="1590"/>
      <c r="F158" s="1590"/>
      <c r="G158" s="1590"/>
      <c r="H158" s="1590"/>
      <c r="I158" s="1590"/>
      <c r="J158" s="1590"/>
      <c r="K158" s="1590"/>
      <c r="L158" s="1590"/>
      <c r="M158" s="1590"/>
      <c r="N158" s="1590"/>
      <c r="O158" s="1590"/>
      <c r="P158" s="1590"/>
      <c r="Q158" s="1590"/>
      <c r="R158" s="1590"/>
      <c r="S158" s="1590"/>
      <c r="T158" s="1590"/>
      <c r="U158" s="1590"/>
      <c r="V158" s="1590"/>
      <c r="W158" s="1590"/>
      <c r="X158" s="1590"/>
      <c r="Y158" s="1590"/>
      <c r="Z158" s="1590"/>
      <c r="AA158" s="1590"/>
      <c r="AB158" s="1590"/>
      <c r="AC158" s="1590"/>
      <c r="AD158" s="1590"/>
      <c r="AE158" s="1590"/>
      <c r="AF158" s="1590"/>
      <c r="AG158" s="1590"/>
      <c r="AH158" s="1592"/>
      <c r="AI158" s="1592"/>
    </row>
    <row r="159" spans="1:35" ht="14.25" customHeight="1">
      <c r="A159" s="1590"/>
      <c r="B159" s="1590"/>
      <c r="C159" s="1590"/>
      <c r="D159" s="1590"/>
      <c r="E159" s="1590"/>
      <c r="F159" s="1590"/>
      <c r="G159" s="1590"/>
      <c r="H159" s="1590"/>
      <c r="I159" s="1590"/>
      <c r="J159" s="1590"/>
      <c r="K159" s="1590"/>
      <c r="L159" s="1590"/>
      <c r="M159" s="1590"/>
      <c r="N159" s="1590"/>
      <c r="O159" s="1590"/>
      <c r="P159" s="1590"/>
      <c r="Q159" s="1590"/>
      <c r="R159" s="1590"/>
      <c r="S159" s="1590"/>
      <c r="T159" s="1590"/>
      <c r="U159" s="1590"/>
      <c r="V159" s="1590"/>
      <c r="W159" s="1590"/>
      <c r="X159" s="1590"/>
      <c r="Y159" s="1590"/>
      <c r="Z159" s="1590"/>
      <c r="AA159" s="1590"/>
      <c r="AB159" s="1590"/>
      <c r="AC159" s="1590"/>
      <c r="AD159" s="1590"/>
      <c r="AE159" s="1590"/>
      <c r="AF159" s="1590"/>
      <c r="AG159" s="1590"/>
      <c r="AH159" s="1592"/>
      <c r="AI159" s="1592"/>
    </row>
    <row r="160" spans="1:35" ht="14.25" customHeight="1">
      <c r="A160" s="1590"/>
      <c r="B160" s="1590"/>
      <c r="C160" s="1590"/>
      <c r="D160" s="1590"/>
      <c r="E160" s="1590"/>
      <c r="F160" s="1590"/>
      <c r="G160" s="1590"/>
      <c r="H160" s="1590"/>
      <c r="I160" s="1590"/>
      <c r="J160" s="1590"/>
      <c r="K160" s="1590"/>
      <c r="L160" s="1590"/>
      <c r="M160" s="1590"/>
      <c r="N160" s="1590"/>
      <c r="O160" s="1590"/>
      <c r="P160" s="1590"/>
      <c r="Q160" s="1590"/>
      <c r="R160" s="1590"/>
      <c r="S160" s="1590"/>
      <c r="T160" s="1590"/>
      <c r="U160" s="1590"/>
      <c r="V160" s="1590"/>
      <c r="W160" s="1590"/>
      <c r="X160" s="1590"/>
      <c r="Y160" s="1590"/>
      <c r="Z160" s="1590"/>
      <c r="AA160" s="1590"/>
      <c r="AB160" s="1590"/>
      <c r="AC160" s="1590"/>
      <c r="AD160" s="1590"/>
      <c r="AE160" s="1590"/>
      <c r="AF160" s="1590"/>
      <c r="AG160" s="1590"/>
      <c r="AH160" s="1592"/>
      <c r="AI160" s="1592"/>
    </row>
    <row r="161" spans="1:35" ht="14.25" customHeight="1">
      <c r="A161" s="1590"/>
      <c r="B161" s="1590"/>
      <c r="C161" s="1590"/>
      <c r="D161" s="1590"/>
      <c r="E161" s="1590"/>
      <c r="F161" s="1590"/>
      <c r="G161" s="1590"/>
      <c r="H161" s="1590"/>
      <c r="I161" s="1590"/>
      <c r="J161" s="1590"/>
      <c r="K161" s="1590"/>
      <c r="L161" s="1590"/>
      <c r="M161" s="1590"/>
      <c r="N161" s="1590"/>
      <c r="O161" s="1590"/>
      <c r="P161" s="1590"/>
      <c r="Q161" s="1590"/>
      <c r="R161" s="1590"/>
      <c r="S161" s="1590"/>
      <c r="T161" s="1590"/>
      <c r="U161" s="1590"/>
      <c r="V161" s="1590"/>
      <c r="W161" s="1590"/>
      <c r="X161" s="1590"/>
      <c r="Y161" s="1590"/>
      <c r="Z161" s="1590"/>
      <c r="AA161" s="1590"/>
      <c r="AB161" s="1590"/>
      <c r="AC161" s="1590"/>
      <c r="AD161" s="1590"/>
      <c r="AE161" s="1590"/>
      <c r="AF161" s="1590"/>
      <c r="AG161" s="1590"/>
      <c r="AH161" s="1592"/>
      <c r="AI161" s="1592"/>
    </row>
    <row r="162" spans="1:35" ht="14.25" customHeight="1">
      <c r="A162" s="1590"/>
      <c r="B162" s="1590"/>
      <c r="C162" s="1590"/>
      <c r="D162" s="1590"/>
      <c r="E162" s="1590"/>
      <c r="F162" s="1590"/>
      <c r="G162" s="1590"/>
      <c r="H162" s="1590"/>
      <c r="I162" s="1590"/>
      <c r="J162" s="1590"/>
      <c r="K162" s="1590"/>
      <c r="L162" s="1590"/>
      <c r="M162" s="1590"/>
      <c r="N162" s="1590"/>
      <c r="O162" s="1590"/>
      <c r="P162" s="1590"/>
      <c r="Q162" s="1590"/>
      <c r="R162" s="1590"/>
      <c r="S162" s="1590"/>
      <c r="T162" s="1590"/>
      <c r="U162" s="1590"/>
      <c r="V162" s="1590"/>
      <c r="W162" s="1590"/>
      <c r="X162" s="1590"/>
      <c r="Y162" s="1590"/>
      <c r="Z162" s="1590"/>
      <c r="AA162" s="1590"/>
      <c r="AB162" s="1590"/>
      <c r="AC162" s="1590"/>
      <c r="AD162" s="1590"/>
      <c r="AE162" s="1590"/>
      <c r="AF162" s="1590"/>
      <c r="AG162" s="1590"/>
      <c r="AH162" s="1592"/>
      <c r="AI162" s="1592"/>
    </row>
    <row r="163" spans="1:35" ht="14.25" customHeight="1">
      <c r="A163" s="1590"/>
      <c r="B163" s="1590"/>
      <c r="C163" s="1590"/>
      <c r="D163" s="1590"/>
      <c r="E163" s="1590"/>
      <c r="F163" s="1590"/>
      <c r="G163" s="1590"/>
      <c r="H163" s="1590"/>
      <c r="I163" s="1590"/>
      <c r="J163" s="1590"/>
      <c r="K163" s="1590"/>
      <c r="L163" s="1590"/>
      <c r="M163" s="1590"/>
      <c r="N163" s="1590"/>
      <c r="O163" s="1590"/>
      <c r="P163" s="1590"/>
      <c r="Q163" s="1590"/>
      <c r="R163" s="1590"/>
      <c r="S163" s="1590"/>
      <c r="T163" s="1590"/>
      <c r="U163" s="1590"/>
      <c r="V163" s="1590"/>
      <c r="W163" s="1590"/>
      <c r="X163" s="1590"/>
      <c r="Y163" s="1590"/>
      <c r="Z163" s="1590"/>
      <c r="AA163" s="1590"/>
      <c r="AB163" s="1590"/>
      <c r="AC163" s="1590"/>
      <c r="AD163" s="1590"/>
      <c r="AE163" s="1590"/>
      <c r="AF163" s="1590"/>
      <c r="AG163" s="1590"/>
      <c r="AH163" s="1592"/>
      <c r="AI163" s="1592"/>
    </row>
    <row r="164" spans="1:35" ht="14.25" customHeight="1">
      <c r="A164" s="1590"/>
      <c r="B164" s="1590"/>
      <c r="C164" s="1590"/>
      <c r="D164" s="1590"/>
      <c r="E164" s="1590"/>
      <c r="F164" s="1590"/>
      <c r="G164" s="1590"/>
      <c r="H164" s="1590"/>
      <c r="I164" s="1590"/>
      <c r="J164" s="1590"/>
      <c r="K164" s="1590"/>
      <c r="L164" s="1590"/>
      <c r="M164" s="1590"/>
      <c r="N164" s="1590"/>
      <c r="O164" s="1590"/>
      <c r="P164" s="1590"/>
      <c r="Q164" s="1590"/>
      <c r="R164" s="1590"/>
      <c r="S164" s="1590"/>
      <c r="T164" s="1590"/>
      <c r="U164" s="1590"/>
      <c r="V164" s="1590"/>
      <c r="W164" s="1590"/>
      <c r="X164" s="1590"/>
      <c r="Y164" s="1590"/>
      <c r="Z164" s="1590"/>
      <c r="AA164" s="1590"/>
      <c r="AB164" s="1590"/>
      <c r="AC164" s="1590"/>
      <c r="AD164" s="1590"/>
      <c r="AE164" s="1590"/>
      <c r="AF164" s="1590"/>
      <c r="AG164" s="1590"/>
      <c r="AH164" s="1592"/>
      <c r="AI164" s="1592"/>
    </row>
    <row r="165" spans="1:35" ht="14.25" customHeight="1">
      <c r="A165" s="1590"/>
      <c r="B165" s="1590"/>
      <c r="C165" s="1590"/>
      <c r="D165" s="1590"/>
      <c r="E165" s="1590"/>
      <c r="F165" s="1590"/>
      <c r="G165" s="1590"/>
      <c r="H165" s="1590"/>
      <c r="I165" s="1590"/>
      <c r="J165" s="1590"/>
      <c r="K165" s="1590"/>
      <c r="L165" s="1590"/>
      <c r="M165" s="1590"/>
      <c r="N165" s="1590"/>
      <c r="O165" s="1590"/>
      <c r="P165" s="1590"/>
      <c r="Q165" s="1590"/>
      <c r="R165" s="1590"/>
      <c r="S165" s="1590"/>
      <c r="T165" s="1590"/>
      <c r="U165" s="1590"/>
      <c r="V165" s="1590"/>
      <c r="W165" s="1590"/>
      <c r="X165" s="1590"/>
      <c r="Y165" s="1590"/>
      <c r="Z165" s="1590"/>
      <c r="AA165" s="1590"/>
      <c r="AB165" s="1590"/>
      <c r="AC165" s="1590"/>
      <c r="AD165" s="1590"/>
      <c r="AE165" s="1590"/>
      <c r="AF165" s="1590"/>
      <c r="AG165" s="1590"/>
      <c r="AH165" s="1592"/>
      <c r="AI165" s="1592"/>
    </row>
    <row r="166" spans="1:35" ht="14.25" customHeight="1">
      <c r="A166" s="1590"/>
      <c r="B166" s="1590"/>
      <c r="C166" s="1590"/>
      <c r="D166" s="1590"/>
      <c r="E166" s="1590"/>
      <c r="F166" s="1590"/>
      <c r="G166" s="1590"/>
      <c r="H166" s="1590"/>
      <c r="I166" s="1590"/>
      <c r="J166" s="1590"/>
      <c r="K166" s="1590"/>
      <c r="L166" s="1590"/>
      <c r="M166" s="1590"/>
      <c r="N166" s="1590"/>
      <c r="O166" s="1590"/>
      <c r="P166" s="1590"/>
      <c r="Q166" s="1590"/>
      <c r="R166" s="1590"/>
      <c r="S166" s="1590"/>
      <c r="T166" s="1590"/>
      <c r="U166" s="1590"/>
      <c r="V166" s="1590"/>
      <c r="W166" s="1590"/>
      <c r="X166" s="1590"/>
      <c r="Y166" s="1590"/>
      <c r="Z166" s="1590"/>
      <c r="AA166" s="1590"/>
      <c r="AB166" s="1590"/>
      <c r="AC166" s="1590"/>
      <c r="AD166" s="1590"/>
      <c r="AE166" s="1590"/>
      <c r="AF166" s="1590"/>
      <c r="AG166" s="1590"/>
      <c r="AH166" s="1592"/>
      <c r="AI166" s="1592"/>
    </row>
    <row r="167" spans="1:35" ht="14.25" customHeight="1">
      <c r="A167" s="1590"/>
      <c r="B167" s="1590"/>
      <c r="C167" s="1590"/>
      <c r="D167" s="1590"/>
      <c r="E167" s="1590"/>
      <c r="F167" s="1590"/>
      <c r="G167" s="1590"/>
      <c r="H167" s="1590"/>
      <c r="I167" s="1590"/>
      <c r="J167" s="1590"/>
      <c r="K167" s="1590"/>
      <c r="L167" s="1590"/>
      <c r="M167" s="1590"/>
      <c r="N167" s="1590"/>
      <c r="O167" s="1590"/>
      <c r="P167" s="1590"/>
      <c r="Q167" s="1590"/>
      <c r="R167" s="1590"/>
      <c r="S167" s="1590"/>
      <c r="T167" s="1590"/>
      <c r="U167" s="1590"/>
      <c r="V167" s="1590"/>
      <c r="W167" s="1590"/>
      <c r="X167" s="1590"/>
      <c r="Y167" s="1590"/>
      <c r="Z167" s="1590"/>
      <c r="AA167" s="1590"/>
      <c r="AB167" s="1590"/>
      <c r="AC167" s="1590"/>
      <c r="AD167" s="1590"/>
      <c r="AE167" s="1590"/>
      <c r="AF167" s="1590"/>
      <c r="AG167" s="1590"/>
      <c r="AH167" s="1592"/>
      <c r="AI167" s="1592"/>
    </row>
    <row r="168" spans="1:35" ht="14.25" customHeight="1">
      <c r="A168" s="1590"/>
      <c r="B168" s="1590"/>
      <c r="C168" s="1590"/>
      <c r="D168" s="1590"/>
      <c r="E168" s="1590"/>
      <c r="F168" s="1590"/>
      <c r="G168" s="1590"/>
      <c r="H168" s="1590"/>
      <c r="I168" s="1590"/>
      <c r="J168" s="1590"/>
      <c r="K168" s="1590"/>
      <c r="L168" s="1590"/>
      <c r="M168" s="1590"/>
      <c r="N168" s="1590"/>
      <c r="O168" s="1590"/>
      <c r="P168" s="1590"/>
      <c r="Q168" s="1590"/>
      <c r="R168" s="1590"/>
      <c r="S168" s="1590"/>
      <c r="T168" s="1590"/>
      <c r="U168" s="1590"/>
      <c r="V168" s="1590"/>
      <c r="W168" s="1590"/>
      <c r="X168" s="1590"/>
      <c r="Y168" s="1590"/>
      <c r="Z168" s="1590"/>
      <c r="AA168" s="1590"/>
      <c r="AB168" s="1590"/>
      <c r="AC168" s="1590"/>
      <c r="AD168" s="1590"/>
      <c r="AE168" s="1590"/>
      <c r="AF168" s="1590"/>
      <c r="AG168" s="1590"/>
      <c r="AH168" s="1592"/>
      <c r="AI168" s="1592"/>
    </row>
    <row r="169" spans="1:35" ht="14.25" customHeight="1">
      <c r="A169" s="1590"/>
      <c r="B169" s="1590"/>
      <c r="C169" s="1590"/>
      <c r="D169" s="1590"/>
      <c r="E169" s="1590"/>
      <c r="F169" s="1590"/>
      <c r="G169" s="1590"/>
      <c r="H169" s="1590"/>
      <c r="I169" s="1590"/>
      <c r="J169" s="1590"/>
      <c r="K169" s="1590"/>
      <c r="L169" s="1590"/>
      <c r="M169" s="1590"/>
      <c r="N169" s="1590"/>
      <c r="O169" s="1590"/>
      <c r="P169" s="1590"/>
      <c r="Q169" s="1590"/>
      <c r="R169" s="1590"/>
      <c r="S169" s="1590"/>
      <c r="T169" s="1590"/>
      <c r="U169" s="1590"/>
      <c r="V169" s="1590"/>
      <c r="W169" s="1590"/>
      <c r="X169" s="1590"/>
      <c r="Y169" s="1590"/>
      <c r="Z169" s="1590"/>
      <c r="AA169" s="1590"/>
      <c r="AB169" s="1590"/>
      <c r="AC169" s="1590"/>
      <c r="AD169" s="1590"/>
      <c r="AE169" s="1590"/>
      <c r="AF169" s="1590"/>
      <c r="AG169" s="1590"/>
      <c r="AH169" s="1592"/>
      <c r="AI169" s="1592"/>
    </row>
    <row r="170" spans="1:35" ht="14.25" customHeight="1">
      <c r="A170" s="1590"/>
      <c r="B170" s="1590"/>
      <c r="C170" s="1590"/>
      <c r="D170" s="1590"/>
      <c r="E170" s="1590"/>
      <c r="F170" s="1590"/>
      <c r="G170" s="1590"/>
      <c r="H170" s="1590"/>
      <c r="I170" s="1590"/>
      <c r="J170" s="1590"/>
      <c r="K170" s="1590"/>
      <c r="L170" s="1590"/>
      <c r="M170" s="1590"/>
      <c r="N170" s="1590"/>
      <c r="O170" s="1590"/>
      <c r="P170" s="1590"/>
      <c r="Q170" s="1590"/>
      <c r="R170" s="1590"/>
      <c r="S170" s="1590"/>
      <c r="T170" s="1590"/>
      <c r="U170" s="1590"/>
      <c r="V170" s="1590"/>
      <c r="W170" s="1590"/>
      <c r="X170" s="1590"/>
      <c r="Y170" s="1590"/>
      <c r="Z170" s="1590"/>
      <c r="AA170" s="1590"/>
      <c r="AB170" s="1590"/>
      <c r="AC170" s="1590"/>
      <c r="AD170" s="1590"/>
      <c r="AE170" s="1590"/>
      <c r="AF170" s="1590"/>
      <c r="AG170" s="1590"/>
      <c r="AH170" s="1592"/>
      <c r="AI170" s="1592"/>
    </row>
    <row r="171" spans="1:35" ht="14.25" customHeight="1">
      <c r="A171" s="1590"/>
      <c r="B171" s="1590"/>
      <c r="C171" s="1590"/>
      <c r="D171" s="1590"/>
      <c r="E171" s="1590"/>
      <c r="F171" s="1590"/>
      <c r="G171" s="1590"/>
      <c r="H171" s="1590"/>
      <c r="I171" s="1590"/>
      <c r="J171" s="1590"/>
      <c r="K171" s="1590"/>
      <c r="L171" s="1590"/>
      <c r="M171" s="1590"/>
      <c r="N171" s="1590"/>
      <c r="O171" s="1590"/>
      <c r="P171" s="1590"/>
      <c r="Q171" s="1590"/>
      <c r="R171" s="1590"/>
      <c r="S171" s="1590"/>
      <c r="T171" s="1590"/>
      <c r="U171" s="1590"/>
      <c r="V171" s="1590"/>
      <c r="W171" s="1590"/>
      <c r="X171" s="1590"/>
      <c r="Y171" s="1590"/>
      <c r="Z171" s="1590"/>
      <c r="AA171" s="1590"/>
      <c r="AB171" s="1590"/>
      <c r="AC171" s="1590"/>
      <c r="AD171" s="1590"/>
      <c r="AE171" s="1590"/>
      <c r="AF171" s="1590"/>
      <c r="AG171" s="1590"/>
      <c r="AH171" s="1592"/>
      <c r="AI171" s="1592"/>
    </row>
    <row r="172" spans="1:35" ht="14.25" customHeight="1">
      <c r="A172" s="1590"/>
      <c r="B172" s="1590"/>
      <c r="C172" s="1590"/>
      <c r="D172" s="1590"/>
      <c r="E172" s="1590"/>
      <c r="F172" s="1590"/>
      <c r="G172" s="1590"/>
      <c r="H172" s="1590"/>
      <c r="I172" s="1590"/>
      <c r="J172" s="1590"/>
      <c r="K172" s="1590"/>
      <c r="L172" s="1590"/>
      <c r="M172" s="1590"/>
      <c r="N172" s="1590"/>
      <c r="O172" s="1590"/>
      <c r="P172" s="1590"/>
      <c r="Q172" s="1590"/>
      <c r="R172" s="1590"/>
      <c r="S172" s="1590"/>
      <c r="T172" s="1590"/>
      <c r="U172" s="1590"/>
      <c r="V172" s="1590"/>
      <c r="W172" s="1590"/>
      <c r="X172" s="1590"/>
      <c r="Y172" s="1590"/>
      <c r="Z172" s="1590"/>
      <c r="AA172" s="1590"/>
      <c r="AB172" s="1590"/>
      <c r="AC172" s="1590"/>
      <c r="AD172" s="1590"/>
      <c r="AE172" s="1590"/>
      <c r="AF172" s="1590"/>
      <c r="AG172" s="1590"/>
      <c r="AH172" s="1592"/>
      <c r="AI172" s="1592"/>
    </row>
    <row r="173" spans="1:35" ht="14.25" customHeight="1">
      <c r="A173" s="1590"/>
      <c r="B173" s="1590"/>
      <c r="C173" s="1590"/>
      <c r="D173" s="1590"/>
      <c r="E173" s="1590"/>
      <c r="F173" s="1590"/>
      <c r="G173" s="1590"/>
      <c r="H173" s="1590"/>
      <c r="I173" s="1590"/>
      <c r="J173" s="1590"/>
      <c r="K173" s="1590"/>
      <c r="L173" s="1590"/>
      <c r="M173" s="1590"/>
      <c r="N173" s="1590"/>
      <c r="O173" s="1590"/>
      <c r="P173" s="1590"/>
      <c r="Q173" s="1590"/>
      <c r="R173" s="1590"/>
      <c r="S173" s="1590"/>
      <c r="T173" s="1590"/>
      <c r="U173" s="1590"/>
      <c r="V173" s="1590"/>
      <c r="W173" s="1590"/>
      <c r="X173" s="1590"/>
      <c r="Y173" s="1590"/>
      <c r="Z173" s="1590"/>
      <c r="AA173" s="1590"/>
      <c r="AB173" s="1590"/>
      <c r="AC173" s="1590"/>
      <c r="AD173" s="1590"/>
      <c r="AE173" s="1590"/>
      <c r="AF173" s="1590"/>
      <c r="AG173" s="1590"/>
      <c r="AH173" s="1592"/>
      <c r="AI173" s="1592"/>
    </row>
    <row r="174" spans="1:35" ht="14.25" customHeight="1">
      <c r="A174" s="1590"/>
      <c r="B174" s="1590"/>
      <c r="C174" s="1590"/>
      <c r="D174" s="1590"/>
      <c r="E174" s="1590"/>
      <c r="F174" s="1590"/>
      <c r="G174" s="1590"/>
      <c r="H174" s="1590"/>
      <c r="I174" s="1590"/>
      <c r="J174" s="1590"/>
      <c r="K174" s="1590"/>
      <c r="L174" s="1590"/>
      <c r="M174" s="1590"/>
      <c r="N174" s="1590"/>
      <c r="O174" s="1590"/>
      <c r="P174" s="1590"/>
      <c r="Q174" s="1590"/>
      <c r="R174" s="1590"/>
      <c r="S174" s="1590"/>
      <c r="T174" s="1590"/>
      <c r="U174" s="1590"/>
      <c r="V174" s="1590"/>
      <c r="W174" s="1590"/>
      <c r="X174" s="1590"/>
      <c r="Y174" s="1590"/>
      <c r="Z174" s="1590"/>
      <c r="AA174" s="1590"/>
      <c r="AB174" s="1590"/>
      <c r="AC174" s="1590"/>
      <c r="AD174" s="1590"/>
      <c r="AE174" s="1590"/>
      <c r="AF174" s="1590"/>
      <c r="AG174" s="1590"/>
      <c r="AH174" s="1592"/>
      <c r="AI174" s="1592"/>
    </row>
    <row r="175" spans="1:35" ht="14.25" customHeight="1">
      <c r="A175" s="1590"/>
      <c r="B175" s="1590"/>
      <c r="C175" s="1590"/>
      <c r="D175" s="1590"/>
      <c r="E175" s="1590"/>
      <c r="F175" s="1590"/>
      <c r="G175" s="1590"/>
      <c r="H175" s="1590"/>
      <c r="I175" s="1590"/>
      <c r="J175" s="1590"/>
      <c r="K175" s="1590"/>
      <c r="L175" s="1590"/>
      <c r="M175" s="1590"/>
      <c r="N175" s="1590"/>
      <c r="O175" s="1590"/>
      <c r="P175" s="1590"/>
      <c r="Q175" s="1590"/>
      <c r="R175" s="1590"/>
      <c r="S175" s="1590"/>
      <c r="T175" s="1590"/>
      <c r="U175" s="1590"/>
      <c r="V175" s="1590"/>
      <c r="W175" s="1590"/>
      <c r="X175" s="1590"/>
      <c r="Y175" s="1590"/>
      <c r="Z175" s="1590"/>
      <c r="AA175" s="1590"/>
      <c r="AB175" s="1590"/>
      <c r="AC175" s="1590"/>
      <c r="AD175" s="1590"/>
      <c r="AE175" s="1590"/>
      <c r="AF175" s="1590"/>
      <c r="AG175" s="1590"/>
      <c r="AH175" s="1592"/>
      <c r="AI175" s="1592"/>
    </row>
    <row r="176" spans="1:35" ht="14.25" customHeight="1">
      <c r="A176" s="1590"/>
      <c r="B176" s="1590"/>
      <c r="C176" s="1590"/>
      <c r="D176" s="1590"/>
      <c r="E176" s="1590"/>
      <c r="F176" s="1590"/>
      <c r="G176" s="1590"/>
      <c r="H176" s="1590"/>
      <c r="I176" s="1590"/>
      <c r="J176" s="1590"/>
      <c r="K176" s="1590"/>
      <c r="L176" s="1590"/>
      <c r="M176" s="1590"/>
      <c r="N176" s="1590"/>
      <c r="O176" s="1590"/>
      <c r="P176" s="1590"/>
      <c r="Q176" s="1590"/>
      <c r="R176" s="1590"/>
      <c r="S176" s="1590"/>
      <c r="T176" s="1590"/>
      <c r="U176" s="1590"/>
      <c r="V176" s="1590"/>
      <c r="W176" s="1590"/>
      <c r="X176" s="1590"/>
      <c r="Y176" s="1590"/>
      <c r="Z176" s="1590"/>
      <c r="AA176" s="1590"/>
      <c r="AB176" s="1590"/>
      <c r="AC176" s="1590"/>
      <c r="AD176" s="1590"/>
      <c r="AE176" s="1590"/>
      <c r="AF176" s="1590"/>
      <c r="AG176" s="1590"/>
      <c r="AH176" s="1592"/>
      <c r="AI176" s="1592"/>
    </row>
    <row r="177" spans="1:35" ht="14.25" customHeight="1">
      <c r="A177" s="1590"/>
      <c r="B177" s="1590"/>
      <c r="C177" s="1590"/>
      <c r="D177" s="1590"/>
      <c r="E177" s="1590"/>
      <c r="F177" s="1590"/>
      <c r="G177" s="1590"/>
      <c r="H177" s="1590"/>
      <c r="I177" s="1590"/>
      <c r="J177" s="1590"/>
      <c r="K177" s="1590"/>
      <c r="L177" s="1590"/>
      <c r="M177" s="1590"/>
      <c r="N177" s="1590"/>
      <c r="O177" s="1590"/>
      <c r="P177" s="1590"/>
      <c r="Q177" s="1590"/>
      <c r="R177" s="1590"/>
      <c r="S177" s="1590"/>
      <c r="T177" s="1590"/>
      <c r="U177" s="1590"/>
      <c r="V177" s="1590"/>
      <c r="W177" s="1590"/>
      <c r="X177" s="1590"/>
      <c r="Y177" s="1590"/>
      <c r="Z177" s="1590"/>
      <c r="AA177" s="1590"/>
      <c r="AB177" s="1590"/>
      <c r="AC177" s="1590"/>
      <c r="AD177" s="1590"/>
      <c r="AE177" s="1590"/>
      <c r="AF177" s="1590"/>
      <c r="AG177" s="1590"/>
      <c r="AH177" s="1592"/>
      <c r="AI177" s="1592"/>
    </row>
    <row r="178" spans="1:35" ht="14.25" customHeight="1">
      <c r="A178" s="1590"/>
      <c r="B178" s="1590"/>
      <c r="C178" s="1590"/>
      <c r="D178" s="1590"/>
      <c r="E178" s="1590"/>
      <c r="F178" s="1590"/>
      <c r="G178" s="1590"/>
      <c r="H178" s="1590"/>
      <c r="I178" s="1590"/>
      <c r="J178" s="1590"/>
      <c r="K178" s="1590"/>
      <c r="L178" s="1590"/>
      <c r="M178" s="1590"/>
      <c r="N178" s="1590"/>
      <c r="O178" s="1590"/>
      <c r="P178" s="1590"/>
      <c r="Q178" s="1590"/>
      <c r="R178" s="1590"/>
      <c r="S178" s="1590"/>
      <c r="T178" s="1590"/>
      <c r="U178" s="1590"/>
      <c r="V178" s="1590"/>
      <c r="W178" s="1590"/>
      <c r="X178" s="1590"/>
      <c r="Y178" s="1590"/>
      <c r="Z178" s="1590"/>
      <c r="AA178" s="1590"/>
      <c r="AB178" s="1590"/>
      <c r="AC178" s="1590"/>
      <c r="AD178" s="1590"/>
      <c r="AE178" s="1590"/>
      <c r="AF178" s="1590"/>
      <c r="AG178" s="1590"/>
      <c r="AH178" s="1592"/>
      <c r="AI178" s="1592"/>
    </row>
    <row r="179" spans="1:35" ht="14.25" customHeight="1">
      <c r="A179" s="1590"/>
      <c r="B179" s="1590"/>
      <c r="C179" s="1590"/>
      <c r="D179" s="1590"/>
      <c r="E179" s="1590"/>
      <c r="F179" s="1590"/>
      <c r="G179" s="1590"/>
      <c r="H179" s="1590"/>
      <c r="I179" s="1590"/>
      <c r="J179" s="1590"/>
      <c r="K179" s="1590"/>
      <c r="L179" s="1590"/>
      <c r="M179" s="1590"/>
      <c r="N179" s="1590"/>
      <c r="O179" s="1590"/>
      <c r="P179" s="1590"/>
      <c r="Q179" s="1590"/>
      <c r="R179" s="1590"/>
      <c r="S179" s="1590"/>
      <c r="T179" s="1590"/>
      <c r="U179" s="1590"/>
      <c r="V179" s="1590"/>
      <c r="W179" s="1590"/>
      <c r="X179" s="1590"/>
      <c r="Y179" s="1590"/>
      <c r="Z179" s="1590"/>
      <c r="AA179" s="1590"/>
      <c r="AB179" s="1590"/>
      <c r="AC179" s="1590"/>
      <c r="AD179" s="1590"/>
      <c r="AE179" s="1590"/>
      <c r="AF179" s="1590"/>
      <c r="AG179" s="1590"/>
      <c r="AH179" s="1592"/>
      <c r="AI179" s="1592"/>
    </row>
    <row r="180" spans="1:35" ht="14.25" customHeight="1">
      <c r="A180" s="1590"/>
      <c r="B180" s="1590"/>
      <c r="C180" s="1590"/>
      <c r="D180" s="1590"/>
      <c r="E180" s="1590"/>
      <c r="F180" s="1590"/>
      <c r="G180" s="1590"/>
      <c r="H180" s="1590"/>
      <c r="I180" s="1590"/>
      <c r="J180" s="1590"/>
      <c r="K180" s="1590"/>
      <c r="L180" s="1590"/>
      <c r="M180" s="1590"/>
      <c r="N180" s="1590"/>
      <c r="O180" s="1590"/>
      <c r="P180" s="1590"/>
      <c r="Q180" s="1590"/>
      <c r="R180" s="1590"/>
      <c r="S180" s="1590"/>
      <c r="T180" s="1590"/>
      <c r="U180" s="1590"/>
      <c r="V180" s="1590"/>
      <c r="W180" s="1590"/>
      <c r="X180" s="1590"/>
      <c r="Y180" s="1590"/>
      <c r="Z180" s="1590"/>
      <c r="AA180" s="1590"/>
      <c r="AB180" s="1590"/>
      <c r="AC180" s="1590"/>
      <c r="AD180" s="1590"/>
      <c r="AE180" s="1590"/>
      <c r="AF180" s="1590"/>
      <c r="AG180" s="1590"/>
      <c r="AH180" s="1592"/>
      <c r="AI180" s="1592"/>
    </row>
    <row r="181" spans="1:35" ht="14.25" customHeight="1">
      <c r="A181" s="1590"/>
      <c r="B181" s="1590"/>
      <c r="C181" s="1590"/>
      <c r="D181" s="1590"/>
      <c r="E181" s="1590"/>
      <c r="F181" s="1590"/>
      <c r="G181" s="1590"/>
      <c r="H181" s="1590"/>
      <c r="I181" s="1590"/>
      <c r="J181" s="1590"/>
      <c r="K181" s="1590"/>
      <c r="L181" s="1590"/>
      <c r="M181" s="1590"/>
      <c r="N181" s="1590"/>
      <c r="O181" s="1590"/>
      <c r="P181" s="1590"/>
      <c r="Q181" s="1590"/>
      <c r="R181" s="1590"/>
      <c r="S181" s="1590"/>
      <c r="T181" s="1590"/>
      <c r="U181" s="1590"/>
      <c r="V181" s="1590"/>
      <c r="W181" s="1590"/>
      <c r="X181" s="1590"/>
      <c r="Y181" s="1590"/>
      <c r="Z181" s="1590"/>
      <c r="AA181" s="1590"/>
      <c r="AB181" s="1590"/>
      <c r="AC181" s="1590"/>
      <c r="AD181" s="1590"/>
      <c r="AE181" s="1590"/>
      <c r="AF181" s="1590"/>
      <c r="AG181" s="1590"/>
      <c r="AH181" s="1592"/>
      <c r="AI181" s="1592"/>
    </row>
    <row r="182" spans="1:35" ht="14.25" customHeight="1">
      <c r="A182" s="1590"/>
      <c r="B182" s="1590"/>
      <c r="C182" s="1590"/>
      <c r="D182" s="1590"/>
      <c r="E182" s="1590"/>
      <c r="F182" s="1590"/>
      <c r="G182" s="1590"/>
      <c r="H182" s="1590"/>
      <c r="I182" s="1590"/>
      <c r="J182" s="1590"/>
      <c r="K182" s="1590"/>
      <c r="L182" s="1590"/>
      <c r="M182" s="1590"/>
      <c r="N182" s="1590"/>
      <c r="O182" s="1590"/>
      <c r="P182" s="1590"/>
      <c r="Q182" s="1590"/>
      <c r="R182" s="1590"/>
      <c r="S182" s="1590"/>
      <c r="T182" s="1590"/>
      <c r="U182" s="1590"/>
      <c r="V182" s="1590"/>
      <c r="W182" s="1590"/>
      <c r="X182" s="1590"/>
      <c r="Y182" s="1590"/>
      <c r="Z182" s="1590"/>
      <c r="AA182" s="1590"/>
      <c r="AB182" s="1590"/>
      <c r="AC182" s="1590"/>
      <c r="AD182" s="1590"/>
      <c r="AE182" s="1590"/>
      <c r="AF182" s="1590"/>
      <c r="AG182" s="1590"/>
      <c r="AH182" s="1592"/>
      <c r="AI182" s="1592"/>
    </row>
    <row r="183" spans="1:35" ht="14.25" customHeight="1">
      <c r="A183" s="1590"/>
      <c r="B183" s="1590"/>
      <c r="C183" s="1590"/>
      <c r="D183" s="1590"/>
      <c r="E183" s="1590"/>
      <c r="F183" s="1590"/>
      <c r="G183" s="1590"/>
      <c r="H183" s="1590"/>
      <c r="I183" s="1590"/>
      <c r="J183" s="1590"/>
      <c r="K183" s="1590"/>
      <c r="L183" s="1590"/>
      <c r="M183" s="1590"/>
      <c r="N183" s="1590"/>
      <c r="O183" s="1590"/>
      <c r="P183" s="1590"/>
      <c r="Q183" s="1590"/>
      <c r="R183" s="1590"/>
      <c r="S183" s="1590"/>
      <c r="T183" s="1590"/>
      <c r="U183" s="1590"/>
      <c r="V183" s="1590"/>
      <c r="W183" s="1590"/>
      <c r="X183" s="1590"/>
      <c r="Y183" s="1590"/>
      <c r="Z183" s="1590"/>
      <c r="AA183" s="1590"/>
      <c r="AB183" s="1590"/>
      <c r="AC183" s="1590"/>
      <c r="AD183" s="1590"/>
      <c r="AE183" s="1590"/>
      <c r="AF183" s="1590"/>
      <c r="AG183" s="1590"/>
      <c r="AH183" s="1592"/>
      <c r="AI183" s="1592"/>
    </row>
    <row r="184" spans="1:35" ht="14.25" customHeight="1">
      <c r="A184" s="1590"/>
      <c r="B184" s="1590"/>
      <c r="C184" s="1590"/>
      <c r="D184" s="1590"/>
      <c r="E184" s="1590"/>
      <c r="F184" s="1590"/>
      <c r="G184" s="1590"/>
      <c r="H184" s="1590"/>
      <c r="I184" s="1590"/>
      <c r="J184" s="1590"/>
      <c r="K184" s="1590"/>
      <c r="L184" s="1590"/>
      <c r="M184" s="1590"/>
      <c r="N184" s="1590"/>
      <c r="O184" s="1590"/>
      <c r="P184" s="1590"/>
      <c r="Q184" s="1590"/>
      <c r="R184" s="1590"/>
      <c r="S184" s="1590"/>
      <c r="T184" s="1590"/>
      <c r="U184" s="1590"/>
      <c r="V184" s="1590"/>
      <c r="W184" s="1590"/>
      <c r="X184" s="1590"/>
      <c r="Y184" s="1590"/>
      <c r="Z184" s="1590"/>
      <c r="AA184" s="1590"/>
      <c r="AB184" s="1590"/>
      <c r="AC184" s="1590"/>
      <c r="AD184" s="1590"/>
      <c r="AE184" s="1590"/>
      <c r="AF184" s="1590"/>
      <c r="AG184" s="1590"/>
      <c r="AH184" s="1592"/>
      <c r="AI184" s="1592"/>
    </row>
    <row r="185" spans="1:35" ht="14.25" customHeight="1">
      <c r="A185" s="1590"/>
      <c r="B185" s="1590"/>
      <c r="C185" s="1590"/>
      <c r="D185" s="1590"/>
      <c r="E185" s="1590"/>
      <c r="F185" s="1590"/>
      <c r="G185" s="1590"/>
      <c r="H185" s="1590"/>
      <c r="I185" s="1590"/>
      <c r="J185" s="1590"/>
      <c r="K185" s="1590"/>
      <c r="L185" s="1590"/>
      <c r="M185" s="1590"/>
      <c r="N185" s="1590"/>
      <c r="O185" s="1590"/>
      <c r="P185" s="1590"/>
      <c r="Q185" s="1590"/>
      <c r="R185" s="1590"/>
      <c r="S185" s="1590"/>
      <c r="T185" s="1590"/>
      <c r="U185" s="1590"/>
      <c r="V185" s="1590"/>
      <c r="W185" s="1590"/>
      <c r="X185" s="1590"/>
      <c r="Y185" s="1590"/>
      <c r="Z185" s="1590"/>
      <c r="AA185" s="1590"/>
      <c r="AB185" s="1590"/>
      <c r="AC185" s="1590"/>
      <c r="AD185" s="1590"/>
      <c r="AE185" s="1590"/>
      <c r="AF185" s="1590"/>
      <c r="AG185" s="1590"/>
      <c r="AH185" s="1592"/>
      <c r="AI185" s="1592"/>
    </row>
    <row r="186" spans="1:35" ht="14.25" customHeight="1">
      <c r="A186" s="1590"/>
      <c r="B186" s="1590"/>
      <c r="C186" s="1590"/>
      <c r="D186" s="1590"/>
      <c r="E186" s="1590"/>
      <c r="F186" s="1590"/>
      <c r="G186" s="1590"/>
      <c r="H186" s="1590"/>
      <c r="I186" s="1590"/>
      <c r="J186" s="1590"/>
      <c r="K186" s="1590"/>
      <c r="L186" s="1590"/>
      <c r="M186" s="1590"/>
      <c r="N186" s="1590"/>
      <c r="O186" s="1590"/>
      <c r="P186" s="1590"/>
      <c r="Q186" s="1590"/>
      <c r="R186" s="1590"/>
      <c r="S186" s="1590"/>
      <c r="T186" s="1590"/>
      <c r="U186" s="1590"/>
      <c r="V186" s="1590"/>
      <c r="W186" s="1590"/>
      <c r="X186" s="1590"/>
      <c r="Y186" s="1590"/>
      <c r="Z186" s="1590"/>
      <c r="AA186" s="1590"/>
      <c r="AB186" s="1590"/>
      <c r="AC186" s="1590"/>
      <c r="AD186" s="1590"/>
      <c r="AE186" s="1590"/>
      <c r="AF186" s="1590"/>
      <c r="AG186" s="1590"/>
      <c r="AH186" s="1592"/>
      <c r="AI186" s="1592"/>
    </row>
    <row r="187" spans="1:35" ht="14.25" customHeight="1">
      <c r="A187" s="1590"/>
      <c r="B187" s="1590"/>
      <c r="C187" s="1590"/>
      <c r="D187" s="1590"/>
      <c r="E187" s="1590"/>
      <c r="F187" s="1590"/>
      <c r="G187" s="1590"/>
      <c r="H187" s="1590"/>
      <c r="I187" s="1590"/>
      <c r="J187" s="1590"/>
      <c r="K187" s="1590"/>
      <c r="L187" s="1590"/>
      <c r="M187" s="1590"/>
      <c r="N187" s="1590"/>
      <c r="O187" s="1590"/>
      <c r="P187" s="1590"/>
      <c r="Q187" s="1590"/>
      <c r="R187" s="1590"/>
      <c r="S187" s="1590"/>
      <c r="T187" s="1590"/>
      <c r="U187" s="1590"/>
      <c r="V187" s="1590"/>
      <c r="W187" s="1590"/>
      <c r="X187" s="1590"/>
      <c r="Y187" s="1590"/>
      <c r="Z187" s="1590"/>
      <c r="AA187" s="1590"/>
      <c r="AB187" s="1590"/>
      <c r="AC187" s="1590"/>
      <c r="AD187" s="1590"/>
      <c r="AE187" s="1590"/>
      <c r="AF187" s="1590"/>
      <c r="AG187" s="1590"/>
      <c r="AH187" s="1592"/>
      <c r="AI187" s="1592"/>
    </row>
    <row r="188" spans="1:35" ht="14.25" customHeight="1">
      <c r="A188" s="1590"/>
      <c r="B188" s="1590"/>
      <c r="C188" s="1590"/>
      <c r="D188" s="1590"/>
      <c r="E188" s="1590"/>
      <c r="F188" s="1590"/>
      <c r="G188" s="1590"/>
      <c r="H188" s="1590"/>
      <c r="I188" s="1590"/>
      <c r="J188" s="1590"/>
      <c r="K188" s="1590"/>
      <c r="L188" s="1590"/>
      <c r="M188" s="1590"/>
      <c r="N188" s="1590"/>
      <c r="O188" s="1590"/>
      <c r="P188" s="1590"/>
      <c r="Q188" s="1590"/>
      <c r="R188" s="1590"/>
      <c r="S188" s="1590"/>
      <c r="T188" s="1590"/>
      <c r="U188" s="1590"/>
      <c r="V188" s="1590"/>
      <c r="W188" s="1590"/>
      <c r="X188" s="1590"/>
      <c r="Y188" s="1590"/>
      <c r="Z188" s="1590"/>
      <c r="AA188" s="1590"/>
      <c r="AB188" s="1590"/>
      <c r="AC188" s="1590"/>
      <c r="AD188" s="1590"/>
      <c r="AE188" s="1590"/>
      <c r="AF188" s="1590"/>
      <c r="AG188" s="1590"/>
      <c r="AH188" s="1592"/>
      <c r="AI188" s="1592"/>
    </row>
    <row r="189" spans="1:35" ht="14.25" customHeight="1">
      <c r="A189" s="1590"/>
      <c r="B189" s="1590"/>
      <c r="C189" s="1590"/>
      <c r="D189" s="1590"/>
      <c r="E189" s="1590"/>
      <c r="F189" s="1590"/>
      <c r="G189" s="1590"/>
      <c r="H189" s="1590"/>
      <c r="I189" s="1590"/>
      <c r="J189" s="1590"/>
      <c r="K189" s="1590"/>
      <c r="L189" s="1590"/>
      <c r="M189" s="1590"/>
      <c r="N189" s="1590"/>
      <c r="O189" s="1590"/>
      <c r="P189" s="1590"/>
      <c r="Q189" s="1590"/>
      <c r="R189" s="1590"/>
      <c r="S189" s="1590"/>
      <c r="T189" s="1590"/>
      <c r="U189" s="1590"/>
      <c r="V189" s="1590"/>
      <c r="W189" s="1590"/>
      <c r="X189" s="1590"/>
      <c r="Y189" s="1590"/>
      <c r="Z189" s="1590"/>
      <c r="AA189" s="1590"/>
      <c r="AB189" s="1590"/>
      <c r="AC189" s="1590"/>
      <c r="AD189" s="1590"/>
      <c r="AE189" s="1590"/>
      <c r="AF189" s="1590"/>
      <c r="AG189" s="1590"/>
      <c r="AH189" s="1592"/>
      <c r="AI189" s="1592"/>
    </row>
    <row r="190" spans="1:35" ht="14.25" customHeight="1">
      <c r="A190" s="1590"/>
      <c r="B190" s="1590"/>
      <c r="C190" s="1590"/>
      <c r="D190" s="1590"/>
      <c r="E190" s="1590"/>
      <c r="F190" s="1590"/>
      <c r="G190" s="1590"/>
      <c r="H190" s="1590"/>
      <c r="I190" s="1590"/>
      <c r="J190" s="1590"/>
      <c r="K190" s="1590"/>
      <c r="L190" s="1590"/>
      <c r="M190" s="1590"/>
      <c r="N190" s="1590"/>
      <c r="O190" s="1590"/>
      <c r="P190" s="1590"/>
      <c r="Q190" s="1590"/>
      <c r="R190" s="1590"/>
      <c r="S190" s="1590"/>
      <c r="T190" s="1590"/>
      <c r="U190" s="1590"/>
      <c r="V190" s="1590"/>
      <c r="W190" s="1590"/>
      <c r="X190" s="1590"/>
      <c r="Y190" s="1590"/>
      <c r="Z190" s="1590"/>
      <c r="AA190" s="1590"/>
      <c r="AB190" s="1590"/>
      <c r="AC190" s="1590"/>
      <c r="AD190" s="1590"/>
      <c r="AE190" s="1590"/>
      <c r="AF190" s="1590"/>
      <c r="AG190" s="1590"/>
      <c r="AH190" s="1592"/>
      <c r="AI190" s="1592"/>
    </row>
    <row r="191" spans="1:35" ht="14.25" customHeight="1">
      <c r="A191" s="1590"/>
      <c r="B191" s="1590"/>
      <c r="C191" s="1590"/>
      <c r="D191" s="1590"/>
      <c r="E191" s="1590"/>
      <c r="F191" s="1590"/>
      <c r="G191" s="1590"/>
      <c r="H191" s="1590"/>
      <c r="I191" s="1590"/>
      <c r="J191" s="1590"/>
      <c r="K191" s="1590"/>
      <c r="L191" s="1590"/>
      <c r="M191" s="1590"/>
      <c r="N191" s="1590"/>
      <c r="O191" s="1590"/>
      <c r="P191" s="1590"/>
      <c r="Q191" s="1590"/>
      <c r="R191" s="1590"/>
      <c r="S191" s="1590"/>
      <c r="T191" s="1590"/>
      <c r="U191" s="1590"/>
      <c r="V191" s="1590"/>
      <c r="W191" s="1590"/>
      <c r="X191" s="1590"/>
      <c r="Y191" s="1590"/>
      <c r="Z191" s="1590"/>
      <c r="AA191" s="1590"/>
      <c r="AB191" s="1590"/>
      <c r="AC191" s="1590"/>
      <c r="AD191" s="1590"/>
      <c r="AE191" s="1590"/>
      <c r="AF191" s="1590"/>
      <c r="AG191" s="1590"/>
      <c r="AH191" s="1592"/>
      <c r="AI191" s="1592"/>
    </row>
    <row r="192" spans="1:35" ht="14.25" customHeight="1">
      <c r="A192" s="1590"/>
      <c r="B192" s="1590"/>
      <c r="C192" s="1590"/>
      <c r="D192" s="1590"/>
      <c r="E192" s="1590"/>
      <c r="F192" s="1590"/>
      <c r="G192" s="1590"/>
      <c r="H192" s="1590"/>
      <c r="I192" s="1590"/>
      <c r="J192" s="1590"/>
      <c r="K192" s="1590"/>
      <c r="L192" s="1590"/>
      <c r="M192" s="1590"/>
      <c r="N192" s="1590"/>
      <c r="O192" s="1590"/>
      <c r="P192" s="1590"/>
      <c r="Q192" s="1590"/>
      <c r="R192" s="1590"/>
      <c r="S192" s="1590"/>
      <c r="T192" s="1590"/>
      <c r="U192" s="1590"/>
      <c r="V192" s="1590"/>
      <c r="W192" s="1590"/>
      <c r="X192" s="1590"/>
      <c r="Y192" s="1590"/>
      <c r="Z192" s="1590"/>
      <c r="AA192" s="1590"/>
      <c r="AB192" s="1590"/>
      <c r="AC192" s="1590"/>
      <c r="AD192" s="1590"/>
      <c r="AE192" s="1590"/>
      <c r="AF192" s="1590"/>
      <c r="AG192" s="1590"/>
      <c r="AH192" s="1592"/>
      <c r="AI192" s="1592"/>
    </row>
    <row r="193" spans="1:35" ht="14.25" customHeight="1">
      <c r="A193" s="1590"/>
      <c r="B193" s="1590"/>
      <c r="C193" s="1590"/>
      <c r="D193" s="1590"/>
      <c r="E193" s="1590"/>
      <c r="F193" s="1590"/>
      <c r="G193" s="1590"/>
      <c r="H193" s="1590"/>
      <c r="I193" s="1590"/>
      <c r="J193" s="1590"/>
      <c r="K193" s="1590"/>
      <c r="L193" s="1590"/>
      <c r="M193" s="1590"/>
      <c r="N193" s="1590"/>
      <c r="O193" s="1590"/>
      <c r="P193" s="1590"/>
      <c r="Q193" s="1590"/>
      <c r="R193" s="1590"/>
      <c r="S193" s="1590"/>
      <c r="T193" s="1590"/>
      <c r="U193" s="1590"/>
      <c r="V193" s="1590"/>
      <c r="W193" s="1590"/>
      <c r="X193" s="1590"/>
      <c r="Y193" s="1590"/>
      <c r="Z193" s="1590"/>
      <c r="AA193" s="1590"/>
      <c r="AB193" s="1590"/>
      <c r="AC193" s="1590"/>
      <c r="AD193" s="1590"/>
      <c r="AE193" s="1590"/>
      <c r="AF193" s="1590"/>
      <c r="AG193" s="1590"/>
      <c r="AH193" s="1592"/>
      <c r="AI193" s="1592"/>
    </row>
    <row r="194" spans="1:35" ht="14.25" customHeight="1">
      <c r="A194" s="1590"/>
      <c r="B194" s="1590"/>
      <c r="C194" s="1590"/>
      <c r="D194" s="1590"/>
      <c r="E194" s="1590"/>
      <c r="F194" s="1590"/>
      <c r="G194" s="1590"/>
      <c r="H194" s="1590"/>
      <c r="I194" s="1590"/>
      <c r="J194" s="1590"/>
      <c r="K194" s="1590"/>
      <c r="L194" s="1590"/>
      <c r="M194" s="1590"/>
      <c r="N194" s="1590"/>
      <c r="O194" s="1590"/>
      <c r="P194" s="1590"/>
      <c r="Q194" s="1590"/>
      <c r="R194" s="1590"/>
      <c r="S194" s="1590"/>
      <c r="T194" s="1590"/>
      <c r="U194" s="1590"/>
      <c r="V194" s="1590"/>
      <c r="W194" s="1590"/>
      <c r="X194" s="1590"/>
      <c r="Y194" s="1590"/>
      <c r="Z194" s="1590"/>
      <c r="AA194" s="1590"/>
      <c r="AB194" s="1590"/>
      <c r="AC194" s="1590"/>
      <c r="AD194" s="1590"/>
      <c r="AE194" s="1590"/>
      <c r="AF194" s="1590"/>
      <c r="AG194" s="1590"/>
      <c r="AH194" s="1592"/>
      <c r="AI194" s="1592"/>
    </row>
    <row r="195" spans="1:35" ht="14.25" customHeight="1">
      <c r="A195" s="1590"/>
      <c r="B195" s="1590"/>
      <c r="C195" s="1590"/>
      <c r="D195" s="1590"/>
      <c r="E195" s="1590"/>
      <c r="F195" s="1590"/>
      <c r="G195" s="1590"/>
      <c r="H195" s="1590"/>
      <c r="I195" s="1590"/>
      <c r="J195" s="1590"/>
      <c r="K195" s="1590"/>
      <c r="L195" s="1590"/>
      <c r="M195" s="1590"/>
      <c r="N195" s="1590"/>
      <c r="O195" s="1590"/>
      <c r="P195" s="1590"/>
      <c r="Q195" s="1590"/>
      <c r="R195" s="1590"/>
      <c r="S195" s="1590"/>
      <c r="T195" s="1590"/>
      <c r="U195" s="1590"/>
      <c r="V195" s="1590"/>
      <c r="W195" s="1590"/>
      <c r="X195" s="1590"/>
      <c r="Y195" s="1590"/>
      <c r="Z195" s="1590"/>
      <c r="AA195" s="1590"/>
      <c r="AB195" s="1590"/>
      <c r="AC195" s="1590"/>
      <c r="AD195" s="1590"/>
      <c r="AE195" s="1590"/>
      <c r="AF195" s="1590"/>
      <c r="AG195" s="1590"/>
      <c r="AH195" s="1592"/>
      <c r="AI195" s="1592"/>
    </row>
    <row r="196" spans="1:35" ht="14.25" customHeight="1">
      <c r="A196" s="1590"/>
      <c r="B196" s="1590"/>
      <c r="C196" s="1590"/>
      <c r="D196" s="1590"/>
      <c r="E196" s="1590"/>
      <c r="F196" s="1590"/>
      <c r="G196" s="1590"/>
      <c r="H196" s="1590"/>
      <c r="I196" s="1590"/>
      <c r="J196" s="1590"/>
      <c r="K196" s="1590"/>
      <c r="L196" s="1590"/>
      <c r="M196" s="1590"/>
      <c r="N196" s="1590"/>
      <c r="O196" s="1590"/>
      <c r="P196" s="1590"/>
      <c r="Q196" s="1590"/>
      <c r="R196" s="1590"/>
      <c r="S196" s="1590"/>
      <c r="T196" s="1590"/>
      <c r="U196" s="1590"/>
      <c r="V196" s="1590"/>
      <c r="W196" s="1590"/>
      <c r="X196" s="1590"/>
      <c r="Y196" s="1590"/>
      <c r="Z196" s="1590"/>
      <c r="AA196" s="1590"/>
      <c r="AB196" s="1590"/>
      <c r="AC196" s="1590"/>
      <c r="AD196" s="1590"/>
      <c r="AE196" s="1590"/>
      <c r="AF196" s="1590"/>
      <c r="AG196" s="1590"/>
      <c r="AH196" s="1592"/>
      <c r="AI196" s="1592"/>
    </row>
    <row r="197" spans="1:35" ht="14.25" customHeight="1">
      <c r="A197" s="1590"/>
      <c r="B197" s="1590"/>
      <c r="C197" s="1590"/>
      <c r="D197" s="1590"/>
      <c r="E197" s="1590"/>
      <c r="F197" s="1590"/>
      <c r="G197" s="1590"/>
      <c r="H197" s="1590"/>
      <c r="I197" s="1590"/>
      <c r="J197" s="1590"/>
      <c r="K197" s="1590"/>
      <c r="L197" s="1590"/>
      <c r="M197" s="1590"/>
      <c r="N197" s="1590"/>
      <c r="O197" s="1590"/>
      <c r="P197" s="1590"/>
      <c r="Q197" s="1590"/>
      <c r="R197" s="1590"/>
      <c r="S197" s="1590"/>
      <c r="T197" s="1590"/>
      <c r="U197" s="1590"/>
      <c r="V197" s="1590"/>
      <c r="W197" s="1590"/>
      <c r="X197" s="1590"/>
      <c r="Y197" s="1590"/>
      <c r="Z197" s="1590"/>
      <c r="AA197" s="1590"/>
      <c r="AB197" s="1590"/>
      <c r="AC197" s="1590"/>
      <c r="AD197" s="1590"/>
      <c r="AE197" s="1590"/>
      <c r="AF197" s="1590"/>
      <c r="AG197" s="1590"/>
      <c r="AH197" s="1592"/>
      <c r="AI197" s="1592"/>
    </row>
    <row r="198" spans="1:35" ht="14.25" customHeight="1">
      <c r="A198" s="1590"/>
      <c r="B198" s="1590"/>
      <c r="C198" s="1590"/>
      <c r="D198" s="1590"/>
      <c r="E198" s="1590"/>
      <c r="F198" s="1590"/>
      <c r="G198" s="1590"/>
      <c r="H198" s="1590"/>
      <c r="I198" s="1590"/>
      <c r="J198" s="1590"/>
      <c r="K198" s="1590"/>
      <c r="L198" s="1590"/>
      <c r="M198" s="1590"/>
      <c r="N198" s="1590"/>
      <c r="O198" s="1590"/>
      <c r="P198" s="1590"/>
      <c r="Q198" s="1590"/>
      <c r="R198" s="1590"/>
      <c r="S198" s="1590"/>
      <c r="T198" s="1590"/>
      <c r="U198" s="1590"/>
      <c r="V198" s="1590"/>
      <c r="W198" s="1590"/>
      <c r="X198" s="1590"/>
      <c r="Y198" s="1590"/>
      <c r="Z198" s="1590"/>
      <c r="AA198" s="1590"/>
      <c r="AB198" s="1590"/>
      <c r="AC198" s="1590"/>
      <c r="AD198" s="1590"/>
      <c r="AE198" s="1590"/>
      <c r="AF198" s="1590"/>
      <c r="AG198" s="1590"/>
      <c r="AH198" s="1592"/>
      <c r="AI198" s="1592"/>
    </row>
    <row r="199" spans="1:35" ht="14.25" customHeight="1">
      <c r="A199" s="1590"/>
      <c r="B199" s="1590"/>
      <c r="C199" s="1590"/>
      <c r="D199" s="1590"/>
      <c r="E199" s="1590"/>
      <c r="F199" s="1590"/>
      <c r="G199" s="1590"/>
      <c r="H199" s="1590"/>
      <c r="I199" s="1590"/>
      <c r="J199" s="1590"/>
      <c r="K199" s="1590"/>
      <c r="L199" s="1590"/>
      <c r="M199" s="1590"/>
      <c r="N199" s="1590"/>
      <c r="O199" s="1590"/>
      <c r="P199" s="1590"/>
      <c r="Q199" s="1590"/>
      <c r="R199" s="1590"/>
      <c r="S199" s="1590"/>
      <c r="T199" s="1590"/>
      <c r="U199" s="1590"/>
      <c r="V199" s="1590"/>
      <c r="W199" s="1590"/>
      <c r="X199" s="1590"/>
      <c r="Y199" s="1590"/>
      <c r="Z199" s="1590"/>
      <c r="AA199" s="1590"/>
      <c r="AB199" s="1590"/>
      <c r="AC199" s="1590"/>
      <c r="AD199" s="1590"/>
      <c r="AE199" s="1590"/>
      <c r="AF199" s="1590"/>
      <c r="AG199" s="1590"/>
      <c r="AH199" s="1592"/>
      <c r="AI199" s="1592"/>
    </row>
    <row r="200" spans="1:35" ht="14.25" customHeight="1">
      <c r="A200" s="1590"/>
      <c r="B200" s="1590"/>
      <c r="C200" s="1590"/>
      <c r="D200" s="1590"/>
      <c r="E200" s="1590"/>
      <c r="F200" s="1590"/>
      <c r="G200" s="1590"/>
      <c r="H200" s="1590"/>
      <c r="I200" s="1590"/>
      <c r="J200" s="1590"/>
      <c r="K200" s="1590"/>
      <c r="L200" s="1590"/>
      <c r="M200" s="1590"/>
      <c r="N200" s="1590"/>
      <c r="O200" s="1590"/>
      <c r="P200" s="1590"/>
      <c r="Q200" s="1590"/>
      <c r="R200" s="1590"/>
      <c r="S200" s="1590"/>
      <c r="T200" s="1590"/>
      <c r="U200" s="1590"/>
      <c r="V200" s="1590"/>
      <c r="W200" s="1590"/>
      <c r="X200" s="1590"/>
      <c r="Y200" s="1590"/>
      <c r="Z200" s="1590"/>
      <c r="AA200" s="1590"/>
      <c r="AB200" s="1590"/>
      <c r="AC200" s="1590"/>
      <c r="AD200" s="1590"/>
      <c r="AE200" s="1590"/>
      <c r="AF200" s="1590"/>
      <c r="AG200" s="1590"/>
      <c r="AH200" s="1592"/>
      <c r="AI200" s="1592"/>
    </row>
    <row r="201" spans="1:35" ht="14.25" customHeight="1">
      <c r="A201" s="1590"/>
      <c r="B201" s="1590"/>
      <c r="C201" s="1590"/>
      <c r="D201" s="1590"/>
      <c r="E201" s="1590"/>
      <c r="F201" s="1590"/>
      <c r="G201" s="1590"/>
      <c r="H201" s="1590"/>
      <c r="I201" s="1590"/>
      <c r="J201" s="1590"/>
      <c r="K201" s="1590"/>
      <c r="L201" s="1590"/>
      <c r="M201" s="1590"/>
      <c r="N201" s="1590"/>
      <c r="O201" s="1590"/>
      <c r="P201" s="1590"/>
      <c r="Q201" s="1590"/>
      <c r="R201" s="1590"/>
      <c r="S201" s="1590"/>
      <c r="T201" s="1590"/>
      <c r="U201" s="1590"/>
      <c r="V201" s="1590"/>
      <c r="W201" s="1590"/>
      <c r="X201" s="1590"/>
      <c r="Y201" s="1590"/>
      <c r="Z201" s="1590"/>
      <c r="AA201" s="1590"/>
      <c r="AB201" s="1590"/>
      <c r="AC201" s="1590"/>
      <c r="AD201" s="1590"/>
      <c r="AE201" s="1590"/>
      <c r="AF201" s="1590"/>
      <c r="AG201" s="1590"/>
      <c r="AH201" s="1592"/>
      <c r="AI201" s="1592"/>
    </row>
    <row r="202" spans="1:35" ht="14.25" customHeight="1">
      <c r="A202" s="1590"/>
      <c r="B202" s="1590"/>
      <c r="C202" s="1590"/>
      <c r="D202" s="1590"/>
      <c r="E202" s="1590"/>
      <c r="F202" s="1590"/>
      <c r="G202" s="1590"/>
      <c r="H202" s="1590"/>
      <c r="I202" s="1590"/>
      <c r="J202" s="1590"/>
      <c r="K202" s="1590"/>
      <c r="L202" s="1590"/>
      <c r="M202" s="1590"/>
      <c r="N202" s="1590"/>
      <c r="O202" s="1590"/>
      <c r="P202" s="1590"/>
      <c r="Q202" s="1590"/>
      <c r="R202" s="1590"/>
      <c r="S202" s="1590"/>
      <c r="T202" s="1590"/>
      <c r="U202" s="1590"/>
      <c r="V202" s="1590"/>
      <c r="W202" s="1590"/>
      <c r="X202" s="1590"/>
      <c r="Y202" s="1590"/>
      <c r="Z202" s="1590"/>
      <c r="AA202" s="1590"/>
      <c r="AB202" s="1590"/>
      <c r="AC202" s="1590"/>
      <c r="AD202" s="1590"/>
      <c r="AE202" s="1590"/>
      <c r="AF202" s="1590"/>
      <c r="AG202" s="1590"/>
      <c r="AH202" s="1592"/>
      <c r="AI202" s="1592"/>
    </row>
    <row r="203" spans="1:35" ht="14.25" customHeight="1">
      <c r="A203" s="1590"/>
      <c r="B203" s="1590"/>
      <c r="C203" s="1590"/>
      <c r="D203" s="1590"/>
      <c r="E203" s="1590"/>
      <c r="F203" s="1590"/>
      <c r="G203" s="1590"/>
      <c r="H203" s="1590"/>
      <c r="I203" s="1590"/>
      <c r="J203" s="1590"/>
      <c r="K203" s="1590"/>
      <c r="L203" s="1590"/>
      <c r="M203" s="1590"/>
      <c r="N203" s="1590"/>
      <c r="O203" s="1590"/>
      <c r="P203" s="1590"/>
      <c r="Q203" s="1590"/>
      <c r="R203" s="1590"/>
      <c r="S203" s="1590"/>
      <c r="T203" s="1590"/>
      <c r="U203" s="1590"/>
      <c r="V203" s="1590"/>
      <c r="W203" s="1590"/>
      <c r="X203" s="1590"/>
      <c r="Y203" s="1590"/>
      <c r="Z203" s="1590"/>
      <c r="AA203" s="1590"/>
      <c r="AB203" s="1590"/>
      <c r="AC203" s="1590"/>
      <c r="AD203" s="1590"/>
      <c r="AE203" s="1590"/>
      <c r="AF203" s="1590"/>
      <c r="AG203" s="1590"/>
      <c r="AH203" s="1592"/>
      <c r="AI203" s="1592"/>
    </row>
    <row r="204" spans="1:35" ht="14.25" customHeight="1">
      <c r="A204" s="1590"/>
      <c r="B204" s="1590"/>
      <c r="C204" s="1590"/>
      <c r="D204" s="1590"/>
      <c r="E204" s="1590"/>
      <c r="F204" s="1590"/>
      <c r="G204" s="1590"/>
      <c r="H204" s="1590"/>
      <c r="I204" s="1590"/>
      <c r="J204" s="1590"/>
      <c r="K204" s="1590"/>
      <c r="L204" s="1590"/>
      <c r="M204" s="1590"/>
      <c r="N204" s="1590"/>
      <c r="O204" s="1590"/>
      <c r="P204" s="1590"/>
      <c r="Q204" s="1590"/>
      <c r="R204" s="1590"/>
      <c r="S204" s="1590"/>
      <c r="T204" s="1590"/>
      <c r="U204" s="1590"/>
      <c r="V204" s="1590"/>
      <c r="W204" s="1590"/>
      <c r="X204" s="1590"/>
      <c r="Y204" s="1590"/>
      <c r="Z204" s="1590"/>
      <c r="AA204" s="1590"/>
      <c r="AB204" s="1590"/>
      <c r="AC204" s="1590"/>
      <c r="AD204" s="1590"/>
      <c r="AE204" s="1590"/>
      <c r="AF204" s="1590"/>
      <c r="AG204" s="1590"/>
      <c r="AH204" s="1592"/>
      <c r="AI204" s="1592"/>
    </row>
    <row r="205" spans="1:35" ht="14.25" customHeight="1">
      <c r="A205" s="1590"/>
      <c r="B205" s="1590"/>
      <c r="C205" s="1590"/>
      <c r="D205" s="1590"/>
      <c r="E205" s="1590"/>
      <c r="F205" s="1590"/>
      <c r="G205" s="1590"/>
      <c r="H205" s="1590"/>
      <c r="I205" s="1590"/>
      <c r="J205" s="1590"/>
      <c r="K205" s="1590"/>
      <c r="L205" s="1590"/>
      <c r="M205" s="1590"/>
      <c r="N205" s="1590"/>
      <c r="O205" s="1590"/>
      <c r="P205" s="1590"/>
      <c r="Q205" s="1590"/>
      <c r="R205" s="1590"/>
      <c r="S205" s="1590"/>
      <c r="T205" s="1590"/>
      <c r="U205" s="1590"/>
      <c r="V205" s="1590"/>
      <c r="W205" s="1590"/>
      <c r="X205" s="1590"/>
      <c r="Y205" s="1590"/>
      <c r="Z205" s="1590"/>
      <c r="AA205" s="1590"/>
      <c r="AB205" s="1590"/>
      <c r="AC205" s="1590"/>
      <c r="AD205" s="1590"/>
      <c r="AE205" s="1590"/>
      <c r="AF205" s="1590"/>
      <c r="AG205" s="1590"/>
      <c r="AH205" s="1592"/>
      <c r="AI205" s="1592"/>
    </row>
    <row r="206" spans="1:35" ht="14.25" customHeight="1">
      <c r="A206" s="1590"/>
      <c r="B206" s="1590"/>
      <c r="C206" s="1590"/>
      <c r="D206" s="1590"/>
      <c r="E206" s="1590"/>
      <c r="F206" s="1590"/>
      <c r="G206" s="1590"/>
      <c r="H206" s="1590"/>
      <c r="I206" s="1590"/>
      <c r="J206" s="1590"/>
      <c r="K206" s="1590"/>
      <c r="L206" s="1590"/>
      <c r="M206" s="1590"/>
      <c r="N206" s="1590"/>
      <c r="O206" s="1590"/>
      <c r="P206" s="1590"/>
      <c r="Q206" s="1590"/>
      <c r="R206" s="1590"/>
      <c r="S206" s="1590"/>
      <c r="T206" s="1590"/>
      <c r="U206" s="1590"/>
      <c r="V206" s="1590"/>
      <c r="W206" s="1590"/>
      <c r="X206" s="1590"/>
      <c r="Y206" s="1590"/>
      <c r="Z206" s="1590"/>
      <c r="AA206" s="1590"/>
      <c r="AB206" s="1590"/>
      <c r="AC206" s="1590"/>
      <c r="AD206" s="1590"/>
      <c r="AE206" s="1590"/>
      <c r="AF206" s="1590"/>
      <c r="AG206" s="1590"/>
      <c r="AH206" s="1592"/>
      <c r="AI206" s="1592"/>
    </row>
    <row r="207" spans="1:35" ht="14.25" customHeight="1">
      <c r="A207" s="1590"/>
      <c r="B207" s="1590"/>
      <c r="C207" s="1590"/>
      <c r="D207" s="1590"/>
      <c r="E207" s="1590"/>
      <c r="F207" s="1590"/>
      <c r="G207" s="1590"/>
      <c r="H207" s="1590"/>
      <c r="I207" s="1590"/>
      <c r="J207" s="1590"/>
      <c r="K207" s="1590"/>
      <c r="L207" s="1590"/>
      <c r="M207" s="1590"/>
      <c r="N207" s="1590"/>
      <c r="O207" s="1590"/>
      <c r="P207" s="1590"/>
      <c r="Q207" s="1590"/>
      <c r="R207" s="1590"/>
      <c r="S207" s="1590"/>
      <c r="T207" s="1590"/>
      <c r="U207" s="1590"/>
      <c r="V207" s="1590"/>
      <c r="W207" s="1590"/>
      <c r="X207" s="1590"/>
      <c r="Y207" s="1590"/>
      <c r="Z207" s="1590"/>
      <c r="AA207" s="1590"/>
      <c r="AB207" s="1590"/>
      <c r="AC207" s="1590"/>
      <c r="AD207" s="1590"/>
      <c r="AE207" s="1590"/>
      <c r="AF207" s="1590"/>
      <c r="AG207" s="1590"/>
      <c r="AH207" s="1592"/>
      <c r="AI207" s="1592"/>
    </row>
    <row r="208" spans="1:35" ht="14.25" customHeight="1">
      <c r="A208" s="1590"/>
      <c r="B208" s="1590"/>
      <c r="C208" s="1590"/>
      <c r="D208" s="1590"/>
      <c r="E208" s="1590"/>
      <c r="F208" s="1590"/>
      <c r="G208" s="1590"/>
      <c r="H208" s="1590"/>
      <c r="I208" s="1590"/>
      <c r="J208" s="1590"/>
      <c r="K208" s="1590"/>
      <c r="L208" s="1590"/>
      <c r="M208" s="1590"/>
      <c r="N208" s="1590"/>
      <c r="O208" s="1590"/>
      <c r="P208" s="1590"/>
      <c r="Q208" s="1590"/>
      <c r="R208" s="1590"/>
      <c r="S208" s="1590"/>
      <c r="T208" s="1590"/>
      <c r="U208" s="1590"/>
      <c r="V208" s="1590"/>
      <c r="W208" s="1590"/>
      <c r="X208" s="1590"/>
      <c r="Y208" s="1590"/>
      <c r="Z208" s="1590"/>
      <c r="AA208" s="1590"/>
      <c r="AB208" s="1590"/>
      <c r="AC208" s="1590"/>
      <c r="AD208" s="1590"/>
      <c r="AE208" s="1590"/>
      <c r="AF208" s="1590"/>
      <c r="AG208" s="1590"/>
      <c r="AH208" s="1592"/>
      <c r="AI208" s="1592"/>
    </row>
    <row r="209" spans="1:35" ht="14.25" customHeight="1">
      <c r="A209" s="1590"/>
      <c r="B209" s="1590"/>
      <c r="C209" s="1590"/>
      <c r="D209" s="1590"/>
      <c r="E209" s="1590"/>
      <c r="F209" s="1590"/>
      <c r="G209" s="1590"/>
      <c r="H209" s="1590"/>
      <c r="I209" s="1590"/>
      <c r="J209" s="1590"/>
      <c r="K209" s="1590"/>
      <c r="L209" s="1590"/>
      <c r="M209" s="1590"/>
      <c r="N209" s="1590"/>
      <c r="O209" s="1590"/>
      <c r="P209" s="1590"/>
      <c r="Q209" s="1590"/>
      <c r="R209" s="1590"/>
      <c r="S209" s="1590"/>
      <c r="T209" s="1590"/>
      <c r="U209" s="1590"/>
      <c r="V209" s="1590"/>
      <c r="W209" s="1590"/>
      <c r="X209" s="1590"/>
      <c r="Y209" s="1590"/>
      <c r="Z209" s="1590"/>
      <c r="AA209" s="1590"/>
      <c r="AB209" s="1590"/>
      <c r="AC209" s="1590"/>
      <c r="AD209" s="1590"/>
      <c r="AE209" s="1590"/>
      <c r="AF209" s="1590"/>
      <c r="AG209" s="1590"/>
      <c r="AH209" s="1592"/>
      <c r="AI209" s="1592"/>
    </row>
    <row r="210" spans="1:35" ht="14.25" customHeight="1">
      <c r="A210" s="1590"/>
      <c r="B210" s="1590"/>
      <c r="C210" s="1590"/>
      <c r="D210" s="1590"/>
      <c r="E210" s="1590"/>
      <c r="F210" s="1590"/>
      <c r="G210" s="1590"/>
      <c r="H210" s="1590"/>
      <c r="I210" s="1590"/>
      <c r="J210" s="1590"/>
      <c r="K210" s="1590"/>
      <c r="L210" s="1590"/>
      <c r="M210" s="1590"/>
      <c r="N210" s="1590"/>
      <c r="O210" s="1590"/>
      <c r="P210" s="1590"/>
      <c r="Q210" s="1590"/>
      <c r="R210" s="1590"/>
      <c r="S210" s="1590"/>
      <c r="T210" s="1590"/>
      <c r="U210" s="1590"/>
      <c r="V210" s="1590"/>
      <c r="W210" s="1590"/>
      <c r="X210" s="1590"/>
      <c r="Y210" s="1590"/>
      <c r="Z210" s="1590"/>
      <c r="AA210" s="1590"/>
      <c r="AB210" s="1590"/>
      <c r="AC210" s="1590"/>
      <c r="AD210" s="1590"/>
      <c r="AE210" s="1590"/>
      <c r="AF210" s="1590"/>
      <c r="AG210" s="1590"/>
      <c r="AH210" s="1592"/>
      <c r="AI210" s="1592"/>
    </row>
    <row r="211" spans="1:35" ht="14.25" customHeight="1">
      <c r="A211" s="1590"/>
      <c r="B211" s="1590"/>
      <c r="C211" s="1590"/>
      <c r="D211" s="1590"/>
      <c r="E211" s="1590"/>
      <c r="F211" s="1590"/>
      <c r="G211" s="1590"/>
      <c r="H211" s="1590"/>
      <c r="I211" s="1590"/>
      <c r="J211" s="1590"/>
      <c r="K211" s="1590"/>
      <c r="L211" s="1590"/>
      <c r="M211" s="1590"/>
      <c r="N211" s="1590"/>
      <c r="O211" s="1590"/>
      <c r="P211" s="1590"/>
      <c r="Q211" s="1590"/>
      <c r="R211" s="1590"/>
      <c r="S211" s="1590"/>
      <c r="T211" s="1590"/>
      <c r="U211" s="1590"/>
      <c r="V211" s="1590"/>
      <c r="W211" s="1590"/>
      <c r="X211" s="1590"/>
      <c r="Y211" s="1590"/>
      <c r="Z211" s="1590"/>
      <c r="AA211" s="1590"/>
      <c r="AB211" s="1590"/>
      <c r="AC211" s="1590"/>
      <c r="AD211" s="1590"/>
      <c r="AE211" s="1590"/>
      <c r="AF211" s="1590"/>
      <c r="AG211" s="1590"/>
      <c r="AH211" s="1592"/>
      <c r="AI211" s="1592"/>
    </row>
    <row r="212" spans="1:35" ht="14.25" customHeight="1">
      <c r="A212" s="1590"/>
      <c r="B212" s="1590"/>
      <c r="C212" s="1590"/>
      <c r="D212" s="1590"/>
      <c r="E212" s="1590"/>
      <c r="F212" s="1590"/>
      <c r="G212" s="1590"/>
      <c r="H212" s="1590"/>
      <c r="I212" s="1590"/>
      <c r="J212" s="1590"/>
      <c r="K212" s="1590"/>
      <c r="L212" s="1590"/>
      <c r="M212" s="1590"/>
      <c r="N212" s="1590"/>
      <c r="O212" s="1590"/>
      <c r="P212" s="1590"/>
      <c r="Q212" s="1590"/>
      <c r="R212" s="1590"/>
      <c r="S212" s="1590"/>
      <c r="T212" s="1590"/>
      <c r="U212" s="1590"/>
      <c r="V212" s="1590"/>
      <c r="W212" s="1590"/>
      <c r="X212" s="1590"/>
      <c r="Y212" s="1590"/>
      <c r="Z212" s="1590"/>
      <c r="AA212" s="1590"/>
      <c r="AB212" s="1590"/>
      <c r="AC212" s="1590"/>
      <c r="AD212" s="1590"/>
      <c r="AE212" s="1590"/>
      <c r="AF212" s="1590"/>
      <c r="AG212" s="1590"/>
      <c r="AH212" s="1592"/>
      <c r="AI212" s="1592"/>
    </row>
    <row r="213" spans="1:35" ht="14.25" customHeight="1">
      <c r="A213" s="1590"/>
      <c r="B213" s="1590"/>
      <c r="C213" s="1590"/>
      <c r="D213" s="1590"/>
      <c r="E213" s="1590"/>
      <c r="F213" s="1590"/>
      <c r="G213" s="1590"/>
      <c r="H213" s="1590"/>
      <c r="I213" s="1590"/>
      <c r="J213" s="1590"/>
      <c r="K213" s="1590"/>
      <c r="L213" s="1590"/>
      <c r="M213" s="1590"/>
      <c r="N213" s="1590"/>
      <c r="O213" s="1590"/>
      <c r="P213" s="1590"/>
      <c r="Q213" s="1590"/>
      <c r="R213" s="1590"/>
      <c r="S213" s="1590"/>
      <c r="T213" s="1590"/>
      <c r="U213" s="1590"/>
      <c r="V213" s="1590"/>
      <c r="W213" s="1590"/>
      <c r="X213" s="1590"/>
      <c r="Y213" s="1590"/>
      <c r="Z213" s="1590"/>
      <c r="AA213" s="1590"/>
      <c r="AB213" s="1590"/>
      <c r="AC213" s="1590"/>
      <c r="AD213" s="1590"/>
      <c r="AE213" s="1590"/>
      <c r="AF213" s="1590"/>
      <c r="AG213" s="1590"/>
      <c r="AH213" s="1592"/>
      <c r="AI213" s="1592"/>
    </row>
    <row r="214" spans="1:35" ht="14.25" customHeight="1">
      <c r="A214" s="1590"/>
      <c r="B214" s="1590"/>
      <c r="C214" s="1590"/>
      <c r="D214" s="1590"/>
      <c r="E214" s="1590"/>
      <c r="F214" s="1590"/>
      <c r="G214" s="1590"/>
      <c r="H214" s="1590"/>
      <c r="I214" s="1590"/>
      <c r="J214" s="1590"/>
      <c r="K214" s="1590"/>
      <c r="L214" s="1590"/>
      <c r="M214" s="1590"/>
      <c r="N214" s="1590"/>
      <c r="O214" s="1590"/>
      <c r="P214" s="1590"/>
      <c r="Q214" s="1590"/>
      <c r="R214" s="1590"/>
      <c r="S214" s="1590"/>
      <c r="T214" s="1590"/>
      <c r="U214" s="1590"/>
      <c r="V214" s="1590"/>
      <c r="W214" s="1590"/>
      <c r="X214" s="1590"/>
      <c r="Y214" s="1590"/>
      <c r="Z214" s="1590"/>
      <c r="AA214" s="1590"/>
      <c r="AB214" s="1590"/>
      <c r="AC214" s="1590"/>
      <c r="AD214" s="1590"/>
      <c r="AE214" s="1590"/>
      <c r="AF214" s="1590"/>
      <c r="AG214" s="1590"/>
      <c r="AH214" s="1592"/>
      <c r="AI214" s="1592"/>
    </row>
    <row r="215" spans="1:35" ht="14.25" customHeight="1">
      <c r="A215" s="1590"/>
      <c r="B215" s="1590"/>
      <c r="C215" s="1590"/>
      <c r="D215" s="1590"/>
      <c r="E215" s="1590"/>
      <c r="F215" s="1590"/>
      <c r="G215" s="1590"/>
      <c r="H215" s="1590"/>
      <c r="I215" s="1590"/>
      <c r="J215" s="1590"/>
      <c r="K215" s="1590"/>
      <c r="L215" s="1590"/>
      <c r="M215" s="1590"/>
      <c r="N215" s="1590"/>
      <c r="O215" s="1590"/>
      <c r="P215" s="1590"/>
      <c r="Q215" s="1590"/>
      <c r="R215" s="1590"/>
      <c r="S215" s="1590"/>
      <c r="T215" s="1590"/>
      <c r="U215" s="1590"/>
      <c r="V215" s="1590"/>
      <c r="W215" s="1590"/>
      <c r="X215" s="1590"/>
      <c r="Y215" s="1590"/>
      <c r="Z215" s="1590"/>
      <c r="AA215" s="1590"/>
      <c r="AB215" s="1590"/>
      <c r="AC215" s="1590"/>
      <c r="AD215" s="1590"/>
      <c r="AE215" s="1590"/>
      <c r="AF215" s="1590"/>
      <c r="AG215" s="1590"/>
      <c r="AH215" s="1592"/>
      <c r="AI215" s="1592"/>
    </row>
    <row r="216" spans="1:35" ht="14.25" customHeight="1">
      <c r="A216" s="1590"/>
      <c r="B216" s="1590"/>
      <c r="C216" s="1590"/>
      <c r="D216" s="1590"/>
      <c r="E216" s="1590"/>
      <c r="F216" s="1590"/>
      <c r="G216" s="1590"/>
      <c r="H216" s="1590"/>
      <c r="I216" s="1590"/>
      <c r="J216" s="1590"/>
      <c r="K216" s="1590"/>
      <c r="L216" s="1590"/>
      <c r="M216" s="1590"/>
      <c r="N216" s="1590"/>
      <c r="O216" s="1590"/>
      <c r="P216" s="1590"/>
      <c r="Q216" s="1590"/>
      <c r="R216" s="1590"/>
      <c r="S216" s="1590"/>
      <c r="T216" s="1590"/>
      <c r="U216" s="1590"/>
      <c r="V216" s="1590"/>
      <c r="W216" s="1590"/>
      <c r="X216" s="1590"/>
      <c r="Y216" s="1590"/>
      <c r="Z216" s="1590"/>
      <c r="AA216" s="1590"/>
      <c r="AB216" s="1590"/>
      <c r="AC216" s="1590"/>
      <c r="AD216" s="1590"/>
      <c r="AE216" s="1590"/>
      <c r="AF216" s="1590"/>
      <c r="AG216" s="1590"/>
      <c r="AH216" s="1592"/>
      <c r="AI216" s="1592"/>
    </row>
    <row r="217" spans="1:35" ht="14.25" customHeight="1">
      <c r="A217" s="1590"/>
      <c r="B217" s="1590"/>
      <c r="C217" s="1590"/>
      <c r="D217" s="1590"/>
      <c r="E217" s="1590"/>
      <c r="F217" s="1590"/>
      <c r="G217" s="1590"/>
      <c r="H217" s="1590"/>
      <c r="I217" s="1590"/>
      <c r="J217" s="1590"/>
      <c r="K217" s="1590"/>
      <c r="L217" s="1590"/>
      <c r="M217" s="1590"/>
      <c r="N217" s="1590"/>
      <c r="O217" s="1590"/>
      <c r="P217" s="1590"/>
      <c r="Q217" s="1590"/>
      <c r="R217" s="1590"/>
      <c r="S217" s="1590"/>
      <c r="T217" s="1590"/>
      <c r="U217" s="1590"/>
      <c r="V217" s="1590"/>
      <c r="W217" s="1590"/>
      <c r="X217" s="1590"/>
      <c r="Y217" s="1590"/>
      <c r="Z217" s="1590"/>
      <c r="AA217" s="1590"/>
      <c r="AB217" s="1590"/>
      <c r="AC217" s="1590"/>
      <c r="AD217" s="1590"/>
      <c r="AE217" s="1590"/>
      <c r="AF217" s="1590"/>
      <c r="AG217" s="1590"/>
      <c r="AH217" s="1592"/>
      <c r="AI217" s="1592"/>
    </row>
    <row r="218" spans="1:35" ht="14.25" customHeight="1">
      <c r="A218" s="1590"/>
      <c r="B218" s="1590"/>
      <c r="C218" s="1590"/>
      <c r="D218" s="1590"/>
      <c r="E218" s="1590"/>
      <c r="F218" s="1590"/>
      <c r="G218" s="1590"/>
      <c r="H218" s="1590"/>
      <c r="I218" s="1590"/>
      <c r="J218" s="1590"/>
      <c r="K218" s="1590"/>
      <c r="L218" s="1590"/>
      <c r="M218" s="1590"/>
      <c r="N218" s="1590"/>
      <c r="O218" s="1590"/>
      <c r="P218" s="1590"/>
      <c r="Q218" s="1590"/>
      <c r="R218" s="1590"/>
      <c r="S218" s="1590"/>
      <c r="T218" s="1590"/>
      <c r="U218" s="1590"/>
      <c r="V218" s="1590"/>
      <c r="W218" s="1590"/>
      <c r="X218" s="1590"/>
      <c r="Y218" s="1590"/>
      <c r="Z218" s="1590"/>
      <c r="AA218" s="1590"/>
      <c r="AB218" s="1590"/>
      <c r="AC218" s="1590"/>
      <c r="AD218" s="1590"/>
      <c r="AE218" s="1590"/>
      <c r="AF218" s="1590"/>
      <c r="AG218" s="1590"/>
      <c r="AH218" s="1592"/>
      <c r="AI218" s="1592"/>
    </row>
    <row r="219" spans="1:35" ht="14.25" customHeight="1">
      <c r="A219" s="1590"/>
      <c r="B219" s="1590"/>
      <c r="C219" s="1590"/>
      <c r="D219" s="1590"/>
      <c r="E219" s="1590"/>
      <c r="F219" s="1590"/>
      <c r="G219" s="1590"/>
      <c r="H219" s="1590"/>
      <c r="I219" s="1590"/>
      <c r="J219" s="1590"/>
      <c r="K219" s="1590"/>
      <c r="L219" s="1590"/>
      <c r="M219" s="1590"/>
      <c r="N219" s="1590"/>
      <c r="O219" s="1590"/>
      <c r="P219" s="1590"/>
      <c r="Q219" s="1590"/>
      <c r="R219" s="1590"/>
      <c r="S219" s="1590"/>
      <c r="T219" s="1590"/>
      <c r="U219" s="1590"/>
      <c r="V219" s="1590"/>
      <c r="W219" s="1590"/>
      <c r="X219" s="1590"/>
      <c r="Y219" s="1590"/>
      <c r="Z219" s="1590"/>
      <c r="AA219" s="1590"/>
      <c r="AB219" s="1590"/>
      <c r="AC219" s="1590"/>
      <c r="AD219" s="1590"/>
      <c r="AE219" s="1590"/>
      <c r="AF219" s="1590"/>
      <c r="AG219" s="1590"/>
      <c r="AH219" s="1592"/>
      <c r="AI219" s="1592"/>
    </row>
    <row r="220" spans="1:35" ht="14.25" customHeight="1">
      <c r="A220" s="1590"/>
      <c r="B220" s="1590"/>
      <c r="C220" s="1590"/>
      <c r="D220" s="1590"/>
      <c r="E220" s="1590"/>
      <c r="F220" s="1590"/>
      <c r="G220" s="1590"/>
      <c r="H220" s="1590"/>
      <c r="I220" s="1590"/>
      <c r="J220" s="1590"/>
      <c r="K220" s="1590"/>
      <c r="L220" s="1590"/>
      <c r="M220" s="1590"/>
      <c r="N220" s="1590"/>
      <c r="O220" s="1590"/>
      <c r="P220" s="1590"/>
      <c r="Q220" s="1590"/>
      <c r="R220" s="1590"/>
      <c r="S220" s="1590"/>
      <c r="T220" s="1590"/>
      <c r="U220" s="1590"/>
      <c r="V220" s="1590"/>
      <c r="W220" s="1590"/>
      <c r="X220" s="1590"/>
      <c r="Y220" s="1590"/>
      <c r="Z220" s="1590"/>
      <c r="AA220" s="1590"/>
      <c r="AB220" s="1590"/>
      <c r="AC220" s="1590"/>
      <c r="AD220" s="1590"/>
      <c r="AE220" s="1590"/>
      <c r="AF220" s="1590"/>
      <c r="AG220" s="1590"/>
      <c r="AH220" s="1592"/>
      <c r="AI220" s="1592"/>
    </row>
    <row r="221" spans="1:35" ht="14.25" customHeight="1">
      <c r="A221" s="1590"/>
      <c r="B221" s="1590"/>
      <c r="C221" s="1590"/>
      <c r="D221" s="1590"/>
      <c r="E221" s="1590"/>
      <c r="F221" s="1590"/>
      <c r="G221" s="1590"/>
      <c r="H221" s="1590"/>
      <c r="I221" s="1590"/>
      <c r="J221" s="1590"/>
      <c r="K221" s="1590"/>
      <c r="L221" s="1590"/>
      <c r="M221" s="1590"/>
      <c r="N221" s="1590"/>
      <c r="O221" s="1590"/>
      <c r="P221" s="1590"/>
      <c r="Q221" s="1590"/>
      <c r="R221" s="1590"/>
      <c r="S221" s="1590"/>
      <c r="T221" s="1590"/>
      <c r="U221" s="1590"/>
      <c r="V221" s="1590"/>
      <c r="W221" s="1590"/>
      <c r="X221" s="1590"/>
      <c r="Y221" s="1590"/>
      <c r="Z221" s="1590"/>
      <c r="AA221" s="1590"/>
      <c r="AB221" s="1590"/>
      <c r="AC221" s="1590"/>
      <c r="AD221" s="1590"/>
      <c r="AE221" s="1590"/>
      <c r="AF221" s="1590"/>
      <c r="AG221" s="1590"/>
      <c r="AH221" s="1592"/>
      <c r="AI221" s="1592"/>
    </row>
    <row r="222" spans="1:35" ht="14.25" customHeight="1">
      <c r="A222" s="1590"/>
      <c r="B222" s="1590"/>
      <c r="C222" s="1590"/>
      <c r="D222" s="1590"/>
      <c r="E222" s="1590"/>
      <c r="F222" s="1590"/>
      <c r="G222" s="1590"/>
      <c r="H222" s="1590"/>
      <c r="I222" s="1590"/>
      <c r="J222" s="1590"/>
      <c r="K222" s="1590"/>
      <c r="L222" s="1590"/>
      <c r="M222" s="1590"/>
      <c r="N222" s="1590"/>
      <c r="O222" s="1590"/>
      <c r="P222" s="1590"/>
      <c r="Q222" s="1590"/>
      <c r="R222" s="1590"/>
      <c r="S222" s="1590"/>
      <c r="T222" s="1590"/>
      <c r="U222" s="1590"/>
      <c r="V222" s="1590"/>
      <c r="W222" s="1590"/>
      <c r="X222" s="1590"/>
      <c r="Y222" s="1590"/>
      <c r="Z222" s="1590"/>
      <c r="AA222" s="1590"/>
      <c r="AB222" s="1590"/>
      <c r="AC222" s="1590"/>
      <c r="AD222" s="1590"/>
      <c r="AE222" s="1590"/>
      <c r="AF222" s="1590"/>
      <c r="AG222" s="1590"/>
      <c r="AH222" s="1592"/>
      <c r="AI222" s="1592"/>
    </row>
    <row r="223" spans="1:35" ht="14.25" customHeight="1">
      <c r="A223" s="1590"/>
      <c r="B223" s="1590"/>
      <c r="C223" s="1590"/>
      <c r="D223" s="1590"/>
      <c r="E223" s="1590"/>
      <c r="F223" s="1590"/>
      <c r="G223" s="1590"/>
      <c r="H223" s="1590"/>
      <c r="I223" s="1590"/>
      <c r="J223" s="1590"/>
      <c r="K223" s="1590"/>
      <c r="L223" s="1590"/>
      <c r="M223" s="1590"/>
      <c r="N223" s="1590"/>
      <c r="O223" s="1590"/>
      <c r="P223" s="1590"/>
      <c r="Q223" s="1590"/>
      <c r="R223" s="1590"/>
      <c r="S223" s="1590"/>
      <c r="T223" s="1590"/>
      <c r="U223" s="1590"/>
      <c r="V223" s="1590"/>
      <c r="W223" s="1590"/>
      <c r="X223" s="1590"/>
      <c r="Y223" s="1590"/>
      <c r="Z223" s="1590"/>
      <c r="AA223" s="1590"/>
      <c r="AB223" s="1590"/>
      <c r="AC223" s="1590"/>
      <c r="AD223" s="1590"/>
      <c r="AE223" s="1590"/>
      <c r="AF223" s="1590"/>
      <c r="AG223" s="1590"/>
      <c r="AH223" s="1592"/>
      <c r="AI223" s="1592"/>
    </row>
    <row r="224" spans="1:35" ht="14.25" customHeight="1">
      <c r="A224" s="1590"/>
      <c r="B224" s="1590"/>
      <c r="C224" s="1590"/>
      <c r="D224" s="1590"/>
      <c r="E224" s="1590"/>
      <c r="F224" s="1590"/>
      <c r="G224" s="1590"/>
      <c r="H224" s="1590"/>
      <c r="I224" s="1590"/>
      <c r="J224" s="1590"/>
      <c r="K224" s="1590"/>
      <c r="L224" s="1590"/>
      <c r="M224" s="1590"/>
      <c r="N224" s="1590"/>
      <c r="O224" s="1590"/>
      <c r="P224" s="1590"/>
      <c r="Q224" s="1590"/>
      <c r="R224" s="1590"/>
      <c r="S224" s="1590"/>
      <c r="T224" s="1590"/>
      <c r="U224" s="1590"/>
      <c r="V224" s="1590"/>
      <c r="W224" s="1590"/>
      <c r="X224" s="1590"/>
      <c r="Y224" s="1590"/>
      <c r="Z224" s="1590"/>
      <c r="AA224" s="1590"/>
      <c r="AB224" s="1590"/>
      <c r="AC224" s="1590"/>
      <c r="AD224" s="1590"/>
      <c r="AE224" s="1590"/>
      <c r="AF224" s="1590"/>
      <c r="AG224" s="1590"/>
      <c r="AH224" s="1592"/>
      <c r="AI224" s="1592"/>
    </row>
    <row r="225" spans="1:35" ht="14.25" customHeight="1">
      <c r="A225" s="1590"/>
      <c r="B225" s="1590"/>
      <c r="C225" s="1590"/>
      <c r="D225" s="1590"/>
      <c r="E225" s="1590"/>
      <c r="F225" s="1590"/>
      <c r="G225" s="1590"/>
      <c r="H225" s="1590"/>
      <c r="I225" s="1590"/>
      <c r="J225" s="1590"/>
      <c r="K225" s="1590"/>
      <c r="L225" s="1590"/>
      <c r="M225" s="1590"/>
      <c r="N225" s="1590"/>
      <c r="O225" s="1590"/>
      <c r="P225" s="1590"/>
      <c r="Q225" s="1590"/>
      <c r="R225" s="1590"/>
      <c r="S225" s="1590"/>
      <c r="T225" s="1590"/>
      <c r="U225" s="1590"/>
      <c r="V225" s="1590"/>
      <c r="W225" s="1590"/>
      <c r="X225" s="1590"/>
      <c r="Y225" s="1590"/>
      <c r="Z225" s="1590"/>
      <c r="AA225" s="1590"/>
      <c r="AB225" s="1590"/>
      <c r="AC225" s="1590"/>
      <c r="AD225" s="1590"/>
      <c r="AE225" s="1590"/>
      <c r="AF225" s="1590"/>
      <c r="AG225" s="1590"/>
      <c r="AH225" s="1592"/>
      <c r="AI225" s="1592"/>
    </row>
    <row r="226" spans="1:35" ht="14.25" customHeight="1">
      <c r="A226" s="1590"/>
      <c r="B226" s="1590"/>
      <c r="C226" s="1590"/>
      <c r="D226" s="1590"/>
      <c r="E226" s="1590"/>
      <c r="F226" s="1590"/>
      <c r="G226" s="1590"/>
      <c r="H226" s="1590"/>
      <c r="I226" s="1590"/>
      <c r="J226" s="1590"/>
      <c r="K226" s="1590"/>
      <c r="L226" s="1590"/>
      <c r="M226" s="1590"/>
      <c r="N226" s="1590"/>
      <c r="O226" s="1590"/>
      <c r="P226" s="1590"/>
      <c r="Q226" s="1590"/>
      <c r="R226" s="1590"/>
      <c r="S226" s="1590"/>
      <c r="T226" s="1590"/>
      <c r="U226" s="1590"/>
      <c r="V226" s="1590"/>
      <c r="W226" s="1590"/>
      <c r="X226" s="1590"/>
      <c r="Y226" s="1590"/>
      <c r="Z226" s="1590"/>
      <c r="AA226" s="1590"/>
      <c r="AB226" s="1590"/>
      <c r="AC226" s="1590"/>
      <c r="AD226" s="1590"/>
      <c r="AE226" s="1590"/>
      <c r="AF226" s="1590"/>
      <c r="AG226" s="1590"/>
      <c r="AH226" s="1592"/>
      <c r="AI226" s="1592"/>
    </row>
    <row r="227" spans="1:35" ht="14.25" customHeight="1">
      <c r="A227" s="1590"/>
      <c r="B227" s="1590"/>
      <c r="C227" s="1590"/>
      <c r="D227" s="1590"/>
      <c r="E227" s="1590"/>
      <c r="F227" s="1590"/>
      <c r="G227" s="1590"/>
      <c r="H227" s="1590"/>
      <c r="I227" s="1590"/>
      <c r="J227" s="1590"/>
      <c r="K227" s="1590"/>
      <c r="L227" s="1590"/>
      <c r="M227" s="1590"/>
      <c r="N227" s="1590"/>
      <c r="O227" s="1590"/>
      <c r="P227" s="1590"/>
      <c r="Q227" s="1590"/>
      <c r="R227" s="1590"/>
      <c r="S227" s="1590"/>
      <c r="T227" s="1590"/>
      <c r="U227" s="1590"/>
      <c r="V227" s="1590"/>
      <c r="W227" s="1590"/>
      <c r="X227" s="1590"/>
      <c r="Y227" s="1590"/>
      <c r="Z227" s="1590"/>
      <c r="AA227" s="1590"/>
      <c r="AB227" s="1590"/>
      <c r="AC227" s="1590"/>
      <c r="AD227" s="1590"/>
      <c r="AE227" s="1590"/>
      <c r="AF227" s="1590"/>
      <c r="AG227" s="1590"/>
      <c r="AH227" s="1592"/>
      <c r="AI227" s="1592"/>
    </row>
    <row r="228" spans="1:35" ht="14.25" customHeight="1">
      <c r="A228" s="1590"/>
      <c r="B228" s="1590"/>
      <c r="C228" s="1590"/>
      <c r="D228" s="1590"/>
      <c r="E228" s="1590"/>
      <c r="F228" s="1590"/>
      <c r="G228" s="1590"/>
      <c r="H228" s="1590"/>
      <c r="I228" s="1590"/>
      <c r="J228" s="1590"/>
      <c r="K228" s="1590"/>
      <c r="L228" s="1590"/>
      <c r="M228" s="1590"/>
      <c r="N228" s="1590"/>
      <c r="O228" s="1590"/>
      <c r="P228" s="1590"/>
      <c r="Q228" s="1590"/>
      <c r="R228" s="1590"/>
      <c r="S228" s="1590"/>
      <c r="T228" s="1590"/>
      <c r="U228" s="1590"/>
      <c r="V228" s="1590"/>
      <c r="W228" s="1590"/>
      <c r="X228" s="1590"/>
      <c r="Y228" s="1590"/>
      <c r="Z228" s="1590"/>
      <c r="AA228" s="1590"/>
      <c r="AB228" s="1590"/>
      <c r="AC228" s="1590"/>
      <c r="AD228" s="1590"/>
      <c r="AE228" s="1590"/>
      <c r="AF228" s="1590"/>
      <c r="AG228" s="1590"/>
      <c r="AH228" s="1592"/>
      <c r="AI228" s="1592"/>
    </row>
    <row r="229" spans="1:35" ht="14.25" customHeight="1">
      <c r="A229" s="1590"/>
      <c r="B229" s="1590"/>
      <c r="C229" s="1590"/>
      <c r="D229" s="1590"/>
      <c r="E229" s="1590"/>
      <c r="F229" s="1590"/>
      <c r="G229" s="1590"/>
      <c r="H229" s="1590"/>
      <c r="I229" s="1590"/>
      <c r="J229" s="1590"/>
      <c r="K229" s="1590"/>
      <c r="L229" s="1590"/>
      <c r="M229" s="1590"/>
      <c r="N229" s="1590"/>
      <c r="O229" s="1590"/>
      <c r="P229" s="1590"/>
      <c r="Q229" s="1590"/>
      <c r="R229" s="1590"/>
      <c r="S229" s="1590"/>
      <c r="T229" s="1590"/>
      <c r="U229" s="1590"/>
      <c r="V229" s="1590"/>
      <c r="W229" s="1590"/>
      <c r="X229" s="1590"/>
      <c r="Y229" s="1590"/>
      <c r="Z229" s="1590"/>
      <c r="AA229" s="1590"/>
      <c r="AB229" s="1590"/>
      <c r="AC229" s="1590"/>
      <c r="AD229" s="1590"/>
      <c r="AE229" s="1590"/>
      <c r="AF229" s="1590"/>
      <c r="AG229" s="1590"/>
      <c r="AH229" s="1592"/>
      <c r="AI229" s="1592"/>
    </row>
    <row r="230" spans="1:35" ht="14.25" customHeight="1">
      <c r="A230" s="1590"/>
      <c r="B230" s="1590"/>
      <c r="C230" s="1590"/>
      <c r="D230" s="1590"/>
      <c r="E230" s="1590"/>
      <c r="F230" s="1590"/>
      <c r="G230" s="1590"/>
      <c r="H230" s="1590"/>
      <c r="I230" s="1590"/>
      <c r="J230" s="1590"/>
      <c r="K230" s="1590"/>
      <c r="L230" s="1590"/>
      <c r="M230" s="1590"/>
      <c r="N230" s="1590"/>
      <c r="O230" s="1590"/>
      <c r="P230" s="1590"/>
      <c r="Q230" s="1590"/>
      <c r="R230" s="1590"/>
      <c r="S230" s="1590"/>
      <c r="T230" s="1590"/>
      <c r="U230" s="1590"/>
      <c r="V230" s="1590"/>
      <c r="W230" s="1590"/>
      <c r="X230" s="1590"/>
      <c r="Y230" s="1590"/>
      <c r="Z230" s="1590"/>
      <c r="AA230" s="1590"/>
      <c r="AB230" s="1590"/>
      <c r="AC230" s="1590"/>
      <c r="AD230" s="1590"/>
      <c r="AE230" s="1590"/>
      <c r="AF230" s="1590"/>
      <c r="AG230" s="1590"/>
      <c r="AH230" s="1592"/>
      <c r="AI230" s="1592"/>
    </row>
    <row r="231" spans="1:35" ht="14.25" customHeight="1">
      <c r="A231" s="1590"/>
      <c r="B231" s="1590"/>
      <c r="C231" s="1590"/>
      <c r="D231" s="1590"/>
      <c r="E231" s="1590"/>
      <c r="F231" s="1590"/>
      <c r="G231" s="1590"/>
      <c r="H231" s="1590"/>
      <c r="I231" s="1590"/>
      <c r="J231" s="1590"/>
      <c r="K231" s="1590"/>
      <c r="L231" s="1590"/>
      <c r="M231" s="1590"/>
      <c r="N231" s="1590"/>
      <c r="O231" s="1590"/>
      <c r="P231" s="1590"/>
      <c r="Q231" s="1590"/>
      <c r="R231" s="1590"/>
      <c r="S231" s="1590"/>
      <c r="T231" s="1590"/>
      <c r="U231" s="1590"/>
      <c r="V231" s="1590"/>
      <c r="W231" s="1590"/>
      <c r="X231" s="1590"/>
      <c r="Y231" s="1590"/>
      <c r="Z231" s="1590"/>
      <c r="AA231" s="1590"/>
      <c r="AB231" s="1590"/>
      <c r="AC231" s="1590"/>
      <c r="AD231" s="1590"/>
      <c r="AE231" s="1590"/>
      <c r="AF231" s="1590"/>
      <c r="AG231" s="1590"/>
      <c r="AH231" s="1592"/>
      <c r="AI231" s="1592"/>
    </row>
    <row r="232" spans="1:35" ht="14.25" customHeight="1">
      <c r="A232" s="1590"/>
      <c r="B232" s="1590"/>
      <c r="C232" s="1590"/>
      <c r="D232" s="1590"/>
      <c r="E232" s="1590"/>
      <c r="F232" s="1590"/>
      <c r="G232" s="1590"/>
      <c r="H232" s="1590"/>
      <c r="I232" s="1590"/>
      <c r="J232" s="1590"/>
      <c r="K232" s="1590"/>
      <c r="L232" s="1590"/>
      <c r="M232" s="1590"/>
      <c r="N232" s="1590"/>
      <c r="O232" s="1590"/>
      <c r="P232" s="1590"/>
      <c r="Q232" s="1590"/>
      <c r="R232" s="1590"/>
      <c r="S232" s="1590"/>
      <c r="T232" s="1590"/>
      <c r="U232" s="1590"/>
      <c r="V232" s="1590"/>
      <c r="W232" s="1590"/>
      <c r="X232" s="1590"/>
      <c r="Y232" s="1590"/>
      <c r="Z232" s="1590"/>
      <c r="AA232" s="1590"/>
      <c r="AB232" s="1590"/>
      <c r="AC232" s="1590"/>
      <c r="AD232" s="1590"/>
      <c r="AE232" s="1590"/>
      <c r="AF232" s="1590"/>
      <c r="AG232" s="1590"/>
      <c r="AH232" s="1592"/>
      <c r="AI232" s="1592"/>
    </row>
    <row r="233" spans="1:35" ht="14.25" customHeight="1">
      <c r="A233" s="1590"/>
      <c r="B233" s="1590"/>
      <c r="C233" s="1590"/>
      <c r="D233" s="1590"/>
      <c r="E233" s="1590"/>
      <c r="F233" s="1590"/>
      <c r="G233" s="1590"/>
      <c r="H233" s="1590"/>
      <c r="I233" s="1590"/>
      <c r="J233" s="1590"/>
      <c r="K233" s="1590"/>
      <c r="L233" s="1590"/>
      <c r="M233" s="1590"/>
      <c r="N233" s="1590"/>
      <c r="O233" s="1590"/>
      <c r="P233" s="1590"/>
      <c r="Q233" s="1590"/>
      <c r="R233" s="1590"/>
      <c r="S233" s="1590"/>
      <c r="T233" s="1590"/>
      <c r="U233" s="1590"/>
      <c r="V233" s="1590"/>
      <c r="W233" s="1590"/>
      <c r="X233" s="1590"/>
      <c r="Y233" s="1590"/>
      <c r="Z233" s="1590"/>
      <c r="AA233" s="1590"/>
      <c r="AB233" s="1590"/>
      <c r="AC233" s="1590"/>
      <c r="AD233" s="1590"/>
      <c r="AE233" s="1590"/>
      <c r="AF233" s="1590"/>
      <c r="AG233" s="1590"/>
      <c r="AH233" s="1592"/>
      <c r="AI233" s="1592"/>
    </row>
    <row r="234" spans="1:35" ht="14.25" customHeight="1">
      <c r="A234" s="1590"/>
      <c r="B234" s="1590"/>
      <c r="C234" s="1590"/>
      <c r="D234" s="1590"/>
      <c r="E234" s="1590"/>
      <c r="F234" s="1590"/>
      <c r="G234" s="1590"/>
      <c r="H234" s="1590"/>
      <c r="I234" s="1590"/>
      <c r="J234" s="1590"/>
      <c r="K234" s="1590"/>
      <c r="L234" s="1590"/>
      <c r="M234" s="1590"/>
      <c r="N234" s="1590"/>
      <c r="O234" s="1590"/>
      <c r="P234" s="1590"/>
      <c r="Q234" s="1590"/>
      <c r="R234" s="1590"/>
      <c r="S234" s="1590"/>
      <c r="T234" s="1590"/>
      <c r="U234" s="1590"/>
      <c r="V234" s="1590"/>
      <c r="W234" s="1590"/>
      <c r="X234" s="1590"/>
      <c r="Y234" s="1590"/>
      <c r="Z234" s="1590"/>
      <c r="AA234" s="1590"/>
      <c r="AB234" s="1590"/>
      <c r="AC234" s="1590"/>
      <c r="AD234" s="1590"/>
      <c r="AE234" s="1590"/>
      <c r="AF234" s="1590"/>
      <c r="AG234" s="1590"/>
      <c r="AH234" s="1592"/>
      <c r="AI234" s="1592"/>
    </row>
    <row r="235" spans="1:35" ht="14.25" customHeight="1">
      <c r="A235" s="1590"/>
      <c r="B235" s="1590"/>
      <c r="C235" s="1590"/>
      <c r="D235" s="1590"/>
      <c r="E235" s="1590"/>
      <c r="F235" s="1590"/>
      <c r="G235" s="1590"/>
      <c r="H235" s="1590"/>
      <c r="I235" s="1590"/>
      <c r="J235" s="1590"/>
      <c r="K235" s="1590"/>
      <c r="L235" s="1590"/>
      <c r="M235" s="1590"/>
      <c r="N235" s="1590"/>
      <c r="O235" s="1590"/>
      <c r="P235" s="1590"/>
      <c r="Q235" s="1590"/>
      <c r="R235" s="1590"/>
      <c r="S235" s="1590"/>
      <c r="T235" s="1590"/>
      <c r="U235" s="1590"/>
      <c r="V235" s="1590"/>
      <c r="W235" s="1590"/>
      <c r="X235" s="1590"/>
      <c r="Y235" s="1590"/>
      <c r="Z235" s="1590"/>
      <c r="AA235" s="1590"/>
      <c r="AB235" s="1590"/>
      <c r="AC235" s="1590"/>
      <c r="AD235" s="1590"/>
      <c r="AE235" s="1590"/>
      <c r="AF235" s="1590"/>
      <c r="AG235" s="1590"/>
      <c r="AH235" s="1592"/>
      <c r="AI235" s="1592"/>
    </row>
    <row r="236" spans="1:35" ht="14.25" customHeight="1">
      <c r="A236" s="1590"/>
      <c r="B236" s="1590"/>
      <c r="C236" s="1590"/>
      <c r="D236" s="1590"/>
      <c r="E236" s="1590"/>
      <c r="F236" s="1590"/>
      <c r="G236" s="1590"/>
      <c r="H236" s="1590"/>
      <c r="I236" s="1590"/>
      <c r="J236" s="1590"/>
      <c r="K236" s="1590"/>
      <c r="L236" s="1590"/>
      <c r="M236" s="1590"/>
      <c r="N236" s="1590"/>
      <c r="O236" s="1590"/>
      <c r="P236" s="1590"/>
      <c r="Q236" s="1590"/>
      <c r="R236" s="1590"/>
      <c r="S236" s="1590"/>
      <c r="T236" s="1590"/>
      <c r="U236" s="1590"/>
      <c r="V236" s="1590"/>
      <c r="W236" s="1590"/>
      <c r="X236" s="1590"/>
      <c r="Y236" s="1590"/>
      <c r="Z236" s="1590"/>
      <c r="AA236" s="1590"/>
      <c r="AB236" s="1590"/>
      <c r="AC236" s="1590"/>
      <c r="AD236" s="1590"/>
      <c r="AE236" s="1590"/>
      <c r="AF236" s="1590"/>
      <c r="AG236" s="1590"/>
      <c r="AH236" s="1592"/>
      <c r="AI236" s="1592"/>
    </row>
    <row r="237" spans="1:35" ht="14.25" customHeight="1">
      <c r="A237" s="1590"/>
      <c r="B237" s="1590"/>
      <c r="C237" s="1590"/>
      <c r="D237" s="1590"/>
      <c r="E237" s="1590"/>
      <c r="F237" s="1590"/>
      <c r="G237" s="1590"/>
      <c r="H237" s="1590"/>
      <c r="I237" s="1590"/>
      <c r="J237" s="1590"/>
      <c r="K237" s="1590"/>
      <c r="L237" s="1590"/>
      <c r="M237" s="1590"/>
      <c r="N237" s="1590"/>
      <c r="O237" s="1590"/>
      <c r="P237" s="1590"/>
      <c r="Q237" s="1590"/>
      <c r="R237" s="1590"/>
      <c r="S237" s="1590"/>
      <c r="T237" s="1590"/>
      <c r="U237" s="1590"/>
      <c r="V237" s="1590"/>
      <c r="W237" s="1590"/>
      <c r="X237" s="1590"/>
      <c r="Y237" s="1590"/>
      <c r="Z237" s="1590"/>
      <c r="AA237" s="1590"/>
      <c r="AB237" s="1590"/>
      <c r="AC237" s="1590"/>
      <c r="AD237" s="1590"/>
      <c r="AE237" s="1590"/>
      <c r="AF237" s="1590"/>
      <c r="AG237" s="1590"/>
      <c r="AH237" s="1592"/>
      <c r="AI237" s="1592"/>
    </row>
    <row r="238" spans="1:35" ht="14.25" customHeight="1">
      <c r="A238" s="1590"/>
      <c r="B238" s="1590"/>
      <c r="C238" s="1590"/>
      <c r="D238" s="1590"/>
      <c r="E238" s="1590"/>
      <c r="F238" s="1590"/>
      <c r="G238" s="1590"/>
      <c r="H238" s="1590"/>
      <c r="I238" s="1590"/>
      <c r="J238" s="1590"/>
      <c r="K238" s="1590"/>
      <c r="L238" s="1590"/>
      <c r="M238" s="1590"/>
      <c r="N238" s="1590"/>
      <c r="O238" s="1590"/>
      <c r="P238" s="1590"/>
      <c r="Q238" s="1590"/>
      <c r="R238" s="1590"/>
      <c r="S238" s="1590"/>
      <c r="T238" s="1590"/>
      <c r="U238" s="1590"/>
      <c r="V238" s="1590"/>
      <c r="W238" s="1590"/>
      <c r="X238" s="1590"/>
      <c r="Y238" s="1590"/>
      <c r="Z238" s="1590"/>
      <c r="AA238" s="1590"/>
      <c r="AB238" s="1590"/>
      <c r="AC238" s="1590"/>
      <c r="AD238" s="1590"/>
      <c r="AE238" s="1590"/>
      <c r="AF238" s="1590"/>
      <c r="AG238" s="1590"/>
      <c r="AH238" s="1592"/>
      <c r="AI238" s="1592"/>
    </row>
    <row r="239" spans="1:35" ht="14.25" customHeight="1">
      <c r="A239" s="1590"/>
      <c r="B239" s="1590"/>
      <c r="C239" s="1590"/>
      <c r="D239" s="1590"/>
      <c r="E239" s="1590"/>
      <c r="F239" s="1590"/>
      <c r="G239" s="1590"/>
      <c r="H239" s="1590"/>
      <c r="I239" s="1590"/>
      <c r="J239" s="1590"/>
      <c r="K239" s="1590"/>
      <c r="L239" s="1590"/>
      <c r="M239" s="1590"/>
      <c r="N239" s="1590"/>
      <c r="O239" s="1590"/>
      <c r="P239" s="1590"/>
      <c r="Q239" s="1590"/>
      <c r="R239" s="1590"/>
      <c r="S239" s="1590"/>
      <c r="T239" s="1590"/>
      <c r="U239" s="1590"/>
      <c r="V239" s="1590"/>
      <c r="W239" s="1590"/>
      <c r="X239" s="1590"/>
      <c r="Y239" s="1590"/>
      <c r="Z239" s="1590"/>
      <c r="AA239" s="1590"/>
      <c r="AB239" s="1590"/>
      <c r="AC239" s="1590"/>
      <c r="AD239" s="1590"/>
      <c r="AE239" s="1590"/>
      <c r="AF239" s="1590"/>
      <c r="AG239" s="1590"/>
      <c r="AH239" s="1592"/>
      <c r="AI239" s="1592"/>
    </row>
    <row r="240" spans="1:35" ht="14.25" customHeight="1">
      <c r="A240" s="1590"/>
      <c r="B240" s="1590"/>
      <c r="C240" s="1590"/>
      <c r="D240" s="1590"/>
      <c r="E240" s="1590"/>
      <c r="F240" s="1590"/>
      <c r="G240" s="1590"/>
      <c r="H240" s="1590"/>
      <c r="I240" s="1590"/>
      <c r="J240" s="1590"/>
      <c r="K240" s="1590"/>
      <c r="L240" s="1590"/>
      <c r="M240" s="1590"/>
      <c r="N240" s="1590"/>
      <c r="O240" s="1590"/>
      <c r="P240" s="1590"/>
      <c r="Q240" s="1590"/>
      <c r="R240" s="1590"/>
      <c r="S240" s="1590"/>
      <c r="T240" s="1590"/>
      <c r="U240" s="1590"/>
      <c r="V240" s="1590"/>
      <c r="W240" s="1590"/>
      <c r="X240" s="1590"/>
      <c r="Y240" s="1590"/>
      <c r="Z240" s="1590"/>
      <c r="AA240" s="1590"/>
      <c r="AB240" s="1590"/>
      <c r="AC240" s="1590"/>
      <c r="AD240" s="1590"/>
      <c r="AE240" s="1590"/>
      <c r="AF240" s="1590"/>
      <c r="AG240" s="1590"/>
      <c r="AH240" s="1592"/>
      <c r="AI240" s="1592"/>
    </row>
    <row r="241" spans="1:35" ht="14.25" customHeight="1">
      <c r="A241" s="1590"/>
      <c r="B241" s="1590"/>
      <c r="C241" s="1590"/>
      <c r="D241" s="1590"/>
      <c r="E241" s="1590"/>
      <c r="F241" s="1590"/>
      <c r="G241" s="1590"/>
      <c r="H241" s="1590"/>
      <c r="I241" s="1590"/>
      <c r="J241" s="1590"/>
      <c r="K241" s="1590"/>
      <c r="L241" s="1590"/>
      <c r="M241" s="1590"/>
      <c r="N241" s="1590"/>
      <c r="O241" s="1590"/>
      <c r="P241" s="1590"/>
      <c r="Q241" s="1590"/>
      <c r="R241" s="1590"/>
      <c r="S241" s="1590"/>
      <c r="T241" s="1590"/>
      <c r="U241" s="1590"/>
      <c r="V241" s="1590"/>
      <c r="W241" s="1590"/>
      <c r="X241" s="1590"/>
      <c r="Y241" s="1590"/>
      <c r="Z241" s="1590"/>
      <c r="AA241" s="1590"/>
      <c r="AB241" s="1590"/>
      <c r="AC241" s="1590"/>
      <c r="AD241" s="1590"/>
      <c r="AE241" s="1590"/>
      <c r="AF241" s="1590"/>
      <c r="AG241" s="1590"/>
      <c r="AH241" s="1592"/>
      <c r="AI241" s="1592"/>
    </row>
    <row r="242" spans="1:35" ht="14.25" customHeight="1">
      <c r="A242" s="1590"/>
      <c r="B242" s="1590"/>
      <c r="C242" s="1590"/>
      <c r="D242" s="1590"/>
      <c r="E242" s="1590"/>
      <c r="F242" s="1590"/>
      <c r="G242" s="1590"/>
      <c r="H242" s="1590"/>
      <c r="I242" s="1590"/>
      <c r="J242" s="1590"/>
      <c r="K242" s="1590"/>
      <c r="L242" s="1590"/>
      <c r="M242" s="1590"/>
      <c r="N242" s="1590"/>
      <c r="O242" s="1590"/>
      <c r="P242" s="1590"/>
      <c r="Q242" s="1590"/>
      <c r="R242" s="1590"/>
      <c r="S242" s="1590"/>
      <c r="T242" s="1590"/>
      <c r="U242" s="1590"/>
      <c r="V242" s="1590"/>
      <c r="W242" s="1590"/>
      <c r="X242" s="1590"/>
      <c r="Y242" s="1590"/>
      <c r="Z242" s="1590"/>
      <c r="AA242" s="1590"/>
      <c r="AB242" s="1590"/>
      <c r="AC242" s="1590"/>
      <c r="AD242" s="1590"/>
      <c r="AE242" s="1590"/>
      <c r="AF242" s="1590"/>
      <c r="AG242" s="1590"/>
      <c r="AH242" s="1592"/>
      <c r="AI242" s="1592"/>
    </row>
    <row r="243" spans="1:35" ht="14.25" customHeight="1">
      <c r="A243" s="1590"/>
      <c r="B243" s="1590"/>
      <c r="C243" s="1590"/>
      <c r="D243" s="1590"/>
      <c r="E243" s="1590"/>
      <c r="F243" s="1590"/>
      <c r="G243" s="1590"/>
      <c r="H243" s="1590"/>
      <c r="I243" s="1590"/>
      <c r="J243" s="1590"/>
      <c r="K243" s="1590"/>
      <c r="L243" s="1590"/>
      <c r="M243" s="1590"/>
      <c r="N243" s="1590"/>
      <c r="O243" s="1590"/>
      <c r="P243" s="1590"/>
      <c r="Q243" s="1590"/>
      <c r="R243" s="1590"/>
      <c r="S243" s="1590"/>
      <c r="T243" s="1590"/>
      <c r="U243" s="1590"/>
      <c r="V243" s="1590"/>
      <c r="W243" s="1590"/>
      <c r="X243" s="1590"/>
      <c r="Y243" s="1590"/>
      <c r="Z243" s="1590"/>
      <c r="AA243" s="1590"/>
      <c r="AB243" s="1590"/>
      <c r="AC243" s="1590"/>
      <c r="AD243" s="1590"/>
      <c r="AE243" s="1590"/>
      <c r="AF243" s="1590"/>
      <c r="AG243" s="1590"/>
      <c r="AH243" s="1592"/>
      <c r="AI243" s="1592"/>
    </row>
    <row r="244" spans="1:35" ht="14.25" customHeight="1">
      <c r="A244" s="1590"/>
      <c r="B244" s="1590"/>
      <c r="C244" s="1590"/>
      <c r="D244" s="1590"/>
      <c r="E244" s="1590"/>
      <c r="F244" s="1590"/>
      <c r="G244" s="1590"/>
      <c r="H244" s="1590"/>
      <c r="I244" s="1590"/>
      <c r="J244" s="1590"/>
      <c r="K244" s="1590"/>
      <c r="L244" s="1590"/>
      <c r="M244" s="1590"/>
      <c r="N244" s="1590"/>
      <c r="O244" s="1590"/>
      <c r="P244" s="1590"/>
      <c r="Q244" s="1590"/>
      <c r="R244" s="1590"/>
      <c r="S244" s="1590"/>
      <c r="T244" s="1590"/>
      <c r="U244" s="1590"/>
      <c r="V244" s="1590"/>
      <c r="W244" s="1590"/>
      <c r="X244" s="1590"/>
      <c r="Y244" s="1590"/>
      <c r="Z244" s="1590"/>
      <c r="AA244" s="1590"/>
      <c r="AB244" s="1590"/>
      <c r="AC244" s="1590"/>
      <c r="AD244" s="1590"/>
      <c r="AE244" s="1590"/>
      <c r="AF244" s="1590"/>
      <c r="AG244" s="1590"/>
      <c r="AH244" s="1592"/>
      <c r="AI244" s="1592"/>
    </row>
    <row r="245" spans="1:35" ht="14.25" customHeight="1">
      <c r="A245" s="1590"/>
      <c r="B245" s="1590"/>
      <c r="C245" s="1590"/>
      <c r="D245" s="1590"/>
      <c r="E245" s="1590"/>
      <c r="F245" s="1590"/>
      <c r="G245" s="1590"/>
      <c r="H245" s="1590"/>
      <c r="I245" s="1590"/>
      <c r="J245" s="1590"/>
      <c r="K245" s="1590"/>
      <c r="L245" s="1590"/>
      <c r="M245" s="1590"/>
      <c r="N245" s="1590"/>
      <c r="O245" s="1590"/>
      <c r="P245" s="1590"/>
      <c r="Q245" s="1590"/>
      <c r="R245" s="1590"/>
      <c r="S245" s="1590"/>
      <c r="T245" s="1590"/>
      <c r="U245" s="1590"/>
      <c r="V245" s="1590"/>
      <c r="W245" s="1590"/>
      <c r="X245" s="1590"/>
      <c r="Y245" s="1590"/>
      <c r="Z245" s="1590"/>
      <c r="AA245" s="1590"/>
      <c r="AB245" s="1590"/>
      <c r="AC245" s="1590"/>
      <c r="AD245" s="1590"/>
      <c r="AE245" s="1590"/>
      <c r="AF245" s="1590"/>
      <c r="AG245" s="1590"/>
      <c r="AH245" s="1592"/>
      <c r="AI245" s="1592"/>
    </row>
    <row r="246" spans="1:35" ht="14.25" customHeight="1">
      <c r="A246" s="1590"/>
      <c r="B246" s="1590"/>
      <c r="C246" s="1590"/>
      <c r="D246" s="1590"/>
      <c r="E246" s="1590"/>
      <c r="F246" s="1590"/>
      <c r="G246" s="1590"/>
      <c r="H246" s="1590"/>
      <c r="I246" s="1590"/>
      <c r="J246" s="1590"/>
      <c r="K246" s="1590"/>
      <c r="L246" s="1590"/>
      <c r="M246" s="1590"/>
      <c r="N246" s="1590"/>
      <c r="O246" s="1590"/>
      <c r="P246" s="1590"/>
      <c r="Q246" s="1590"/>
      <c r="R246" s="1590"/>
      <c r="S246" s="1590"/>
      <c r="T246" s="1590"/>
      <c r="U246" s="1590"/>
      <c r="V246" s="1590"/>
      <c r="W246" s="1590"/>
      <c r="X246" s="1590"/>
      <c r="Y246" s="1590"/>
      <c r="Z246" s="1590"/>
      <c r="AA246" s="1590"/>
      <c r="AB246" s="1590"/>
      <c r="AC246" s="1590"/>
      <c r="AD246" s="1590"/>
      <c r="AE246" s="1590"/>
      <c r="AF246" s="1590"/>
      <c r="AG246" s="1590"/>
      <c r="AH246" s="1592"/>
      <c r="AI246" s="1592"/>
    </row>
    <row r="247" spans="1:35" ht="14.25" customHeight="1">
      <c r="A247" s="1590"/>
      <c r="B247" s="1590"/>
      <c r="C247" s="1590"/>
      <c r="D247" s="1590"/>
      <c r="E247" s="1590"/>
      <c r="F247" s="1590"/>
      <c r="G247" s="1590"/>
      <c r="H247" s="1590"/>
      <c r="I247" s="1590"/>
      <c r="J247" s="1590"/>
      <c r="K247" s="1590"/>
      <c r="L247" s="1590"/>
      <c r="M247" s="1590"/>
      <c r="N247" s="1590"/>
      <c r="O247" s="1590"/>
      <c r="P247" s="1590"/>
      <c r="Q247" s="1590"/>
      <c r="R247" s="1590"/>
      <c r="S247" s="1590"/>
      <c r="T247" s="1590"/>
      <c r="U247" s="1590"/>
      <c r="V247" s="1590"/>
      <c r="W247" s="1590"/>
      <c r="X247" s="1590"/>
      <c r="Y247" s="1590"/>
      <c r="Z247" s="1590"/>
      <c r="AA247" s="1590"/>
      <c r="AB247" s="1590"/>
      <c r="AC247" s="1590"/>
      <c r="AD247" s="1590"/>
      <c r="AE247" s="1590"/>
      <c r="AF247" s="1590"/>
      <c r="AG247" s="1590"/>
      <c r="AH247" s="1592"/>
      <c r="AI247" s="1592"/>
    </row>
    <row r="248" spans="1:35" ht="14.25" customHeight="1">
      <c r="A248" s="1590"/>
      <c r="B248" s="1590"/>
      <c r="C248" s="1590"/>
      <c r="D248" s="1590"/>
      <c r="E248" s="1590"/>
      <c r="F248" s="1590"/>
      <c r="G248" s="1590"/>
      <c r="H248" s="1590"/>
      <c r="I248" s="1590"/>
      <c r="J248" s="1590"/>
      <c r="K248" s="1590"/>
      <c r="L248" s="1590"/>
      <c r="M248" s="1590"/>
      <c r="N248" s="1590"/>
      <c r="O248" s="1590"/>
      <c r="P248" s="1590"/>
      <c r="Q248" s="1590"/>
      <c r="R248" s="1590"/>
      <c r="S248" s="1590"/>
      <c r="T248" s="1590"/>
      <c r="U248" s="1590"/>
      <c r="V248" s="1590"/>
      <c r="W248" s="1590"/>
      <c r="X248" s="1590"/>
      <c r="Y248" s="1590"/>
      <c r="Z248" s="1590"/>
      <c r="AA248" s="1590"/>
      <c r="AB248" s="1590"/>
      <c r="AC248" s="1590"/>
      <c r="AD248" s="1590"/>
      <c r="AE248" s="1590"/>
      <c r="AF248" s="1590"/>
      <c r="AG248" s="1590"/>
      <c r="AH248" s="1592"/>
      <c r="AI248" s="1592"/>
    </row>
    <row r="249" spans="1:35" ht="14.25" customHeight="1">
      <c r="A249" s="1590"/>
      <c r="B249" s="1590"/>
      <c r="C249" s="1590"/>
      <c r="D249" s="1590"/>
      <c r="E249" s="1590"/>
      <c r="F249" s="1590"/>
      <c r="G249" s="1590"/>
      <c r="H249" s="1590"/>
      <c r="I249" s="1590"/>
      <c r="J249" s="1590"/>
      <c r="K249" s="1590"/>
      <c r="L249" s="1590"/>
      <c r="M249" s="1590"/>
      <c r="N249" s="1590"/>
      <c r="O249" s="1590"/>
      <c r="P249" s="1590"/>
      <c r="Q249" s="1590"/>
      <c r="R249" s="1590"/>
      <c r="S249" s="1590"/>
      <c r="T249" s="1590"/>
      <c r="U249" s="1590"/>
      <c r="V249" s="1590"/>
      <c r="W249" s="1590"/>
      <c r="X249" s="1590"/>
      <c r="Y249" s="1590"/>
      <c r="Z249" s="1590"/>
      <c r="AA249" s="1590"/>
      <c r="AB249" s="1590"/>
      <c r="AC249" s="1590"/>
      <c r="AD249" s="1590"/>
      <c r="AE249" s="1590"/>
      <c r="AF249" s="1590"/>
      <c r="AG249" s="1590"/>
      <c r="AH249" s="1592"/>
      <c r="AI249" s="1592"/>
    </row>
    <row r="250" spans="1:35" ht="14.25" customHeight="1">
      <c r="A250" s="1590"/>
      <c r="B250" s="1590"/>
      <c r="C250" s="1590"/>
      <c r="D250" s="1590"/>
      <c r="E250" s="1590"/>
      <c r="F250" s="1590"/>
      <c r="G250" s="1590"/>
      <c r="H250" s="1590"/>
      <c r="I250" s="1590"/>
      <c r="J250" s="1590"/>
      <c r="K250" s="1590"/>
      <c r="L250" s="1590"/>
      <c r="M250" s="1590"/>
      <c r="N250" s="1590"/>
      <c r="O250" s="1590"/>
      <c r="P250" s="1590"/>
      <c r="Q250" s="1590"/>
      <c r="R250" s="1590"/>
      <c r="S250" s="1590"/>
      <c r="T250" s="1590"/>
      <c r="U250" s="1590"/>
      <c r="V250" s="1590"/>
      <c r="W250" s="1590"/>
      <c r="X250" s="1590"/>
      <c r="Y250" s="1590"/>
      <c r="Z250" s="1590"/>
      <c r="AA250" s="1590"/>
      <c r="AB250" s="1590"/>
      <c r="AC250" s="1590"/>
      <c r="AD250" s="1590"/>
      <c r="AE250" s="1590"/>
      <c r="AF250" s="1590"/>
      <c r="AG250" s="1590"/>
      <c r="AH250" s="1592"/>
      <c r="AI250" s="1592"/>
    </row>
    <row r="251" spans="1:35" ht="14.25" customHeight="1">
      <c r="A251" s="1590"/>
      <c r="B251" s="1590"/>
      <c r="C251" s="1590"/>
      <c r="D251" s="1590"/>
      <c r="E251" s="1590"/>
      <c r="F251" s="1590"/>
      <c r="G251" s="1590"/>
      <c r="H251" s="1590"/>
      <c r="I251" s="1590"/>
      <c r="J251" s="1590"/>
      <c r="K251" s="1590"/>
      <c r="L251" s="1590"/>
      <c r="M251" s="1590"/>
      <c r="N251" s="1590"/>
      <c r="O251" s="1590"/>
      <c r="P251" s="1590"/>
      <c r="Q251" s="1590"/>
      <c r="R251" s="1590"/>
      <c r="S251" s="1590"/>
      <c r="T251" s="1590"/>
      <c r="U251" s="1590"/>
      <c r="V251" s="1590"/>
      <c r="W251" s="1590"/>
      <c r="X251" s="1590"/>
      <c r="Y251" s="1590"/>
      <c r="Z251" s="1590"/>
      <c r="AA251" s="1590"/>
      <c r="AB251" s="1590"/>
      <c r="AC251" s="1590"/>
      <c r="AD251" s="1590"/>
      <c r="AE251" s="1590"/>
      <c r="AF251" s="1590"/>
      <c r="AG251" s="1590"/>
      <c r="AH251" s="1592"/>
      <c r="AI251" s="1592"/>
    </row>
    <row r="252" spans="1:35" ht="14.25" customHeight="1">
      <c r="A252" s="1590"/>
      <c r="B252" s="1590"/>
      <c r="C252" s="1590"/>
      <c r="D252" s="1590"/>
      <c r="E252" s="1590"/>
      <c r="F252" s="1590"/>
      <c r="G252" s="1590"/>
      <c r="H252" s="1590"/>
      <c r="I252" s="1590"/>
      <c r="J252" s="1590"/>
      <c r="K252" s="1590"/>
      <c r="L252" s="1590"/>
      <c r="M252" s="1590"/>
      <c r="N252" s="1590"/>
      <c r="O252" s="1590"/>
      <c r="P252" s="1590"/>
      <c r="Q252" s="1590"/>
      <c r="R252" s="1590"/>
      <c r="S252" s="1590"/>
      <c r="T252" s="1590"/>
      <c r="U252" s="1590"/>
      <c r="V252" s="1590"/>
      <c r="W252" s="1590"/>
      <c r="X252" s="1590"/>
      <c r="Y252" s="1590"/>
      <c r="Z252" s="1590"/>
      <c r="AA252" s="1590"/>
      <c r="AB252" s="1590"/>
      <c r="AC252" s="1590"/>
      <c r="AD252" s="1590"/>
      <c r="AE252" s="1590"/>
      <c r="AF252" s="1590"/>
      <c r="AG252" s="1590"/>
      <c r="AH252" s="1592"/>
      <c r="AI252" s="1592"/>
    </row>
    <row r="253" spans="1:35" ht="14.25" customHeight="1">
      <c r="A253" s="1590"/>
      <c r="B253" s="1590"/>
      <c r="C253" s="1590"/>
      <c r="D253" s="1590"/>
      <c r="E253" s="1590"/>
      <c r="F253" s="1590"/>
      <c r="G253" s="1590"/>
      <c r="H253" s="1590"/>
      <c r="I253" s="1590"/>
      <c r="J253" s="1590"/>
      <c r="K253" s="1590"/>
      <c r="L253" s="1590"/>
      <c r="M253" s="1590"/>
      <c r="N253" s="1590"/>
      <c r="O253" s="1590"/>
      <c r="P253" s="1590"/>
      <c r="Q253" s="1590"/>
      <c r="R253" s="1590"/>
      <c r="S253" s="1590"/>
      <c r="T253" s="1590"/>
      <c r="U253" s="1590"/>
      <c r="V253" s="1590"/>
      <c r="W253" s="1590"/>
      <c r="X253" s="1590"/>
      <c r="Y253" s="1590"/>
      <c r="Z253" s="1590"/>
      <c r="AA253" s="1590"/>
      <c r="AB253" s="1590"/>
      <c r="AC253" s="1590"/>
      <c r="AD253" s="1590"/>
      <c r="AE253" s="1590"/>
      <c r="AF253" s="1590"/>
      <c r="AG253" s="1590"/>
      <c r="AH253" s="1592"/>
      <c r="AI253" s="1592"/>
    </row>
    <row r="254" spans="1:35" ht="14.25" customHeight="1">
      <c r="A254" s="1590"/>
      <c r="B254" s="1590"/>
      <c r="C254" s="1590"/>
      <c r="D254" s="1590"/>
      <c r="E254" s="1590"/>
      <c r="F254" s="1590"/>
      <c r="G254" s="1590"/>
      <c r="H254" s="1590"/>
      <c r="I254" s="1590"/>
      <c r="J254" s="1590"/>
      <c r="K254" s="1590"/>
      <c r="L254" s="1590"/>
      <c r="M254" s="1590"/>
      <c r="N254" s="1590"/>
      <c r="O254" s="1590"/>
      <c r="P254" s="1590"/>
      <c r="Q254" s="1590"/>
      <c r="R254" s="1590"/>
      <c r="S254" s="1590"/>
      <c r="T254" s="1590"/>
      <c r="U254" s="1590"/>
      <c r="V254" s="1590"/>
      <c r="W254" s="1590"/>
      <c r="X254" s="1590"/>
      <c r="Y254" s="1590"/>
      <c r="Z254" s="1590"/>
      <c r="AA254" s="1590"/>
      <c r="AB254" s="1590"/>
      <c r="AC254" s="1590"/>
      <c r="AD254" s="1590"/>
      <c r="AE254" s="1590"/>
      <c r="AF254" s="1590"/>
      <c r="AG254" s="1590"/>
      <c r="AH254" s="1592"/>
      <c r="AI254" s="1592"/>
    </row>
    <row r="255" spans="1:35" ht="14.25" customHeight="1">
      <c r="A255" s="1590"/>
      <c r="B255" s="1590"/>
      <c r="C255" s="1590"/>
      <c r="D255" s="1590"/>
      <c r="E255" s="1590"/>
      <c r="F255" s="1590"/>
      <c r="G255" s="1590"/>
      <c r="H255" s="1590"/>
      <c r="I255" s="1590"/>
      <c r="J255" s="1590"/>
      <c r="K255" s="1590"/>
      <c r="L255" s="1590"/>
      <c r="M255" s="1590"/>
      <c r="N255" s="1590"/>
      <c r="O255" s="1590"/>
      <c r="P255" s="1590"/>
      <c r="Q255" s="1590"/>
      <c r="R255" s="1590"/>
      <c r="S255" s="1590"/>
      <c r="T255" s="1590"/>
      <c r="U255" s="1590"/>
      <c r="V255" s="1590"/>
      <c r="W255" s="1590"/>
      <c r="X255" s="1590"/>
      <c r="Y255" s="1590"/>
      <c r="Z255" s="1590"/>
      <c r="AA255" s="1590"/>
      <c r="AB255" s="1590"/>
      <c r="AC255" s="1590"/>
      <c r="AD255" s="1590"/>
      <c r="AE255" s="1590"/>
      <c r="AF255" s="1590"/>
      <c r="AG255" s="1590"/>
      <c r="AH255" s="1592"/>
      <c r="AI255" s="1592"/>
    </row>
    <row r="256" spans="1:35" ht="14.25" customHeight="1">
      <c r="A256" s="1590"/>
      <c r="B256" s="1590"/>
      <c r="C256" s="1590"/>
      <c r="D256" s="1590"/>
      <c r="E256" s="1590"/>
      <c r="F256" s="1590"/>
      <c r="G256" s="1590"/>
      <c r="H256" s="1590"/>
      <c r="I256" s="1590"/>
      <c r="J256" s="1590"/>
      <c r="K256" s="1590"/>
      <c r="L256" s="1590"/>
      <c r="M256" s="1590"/>
      <c r="N256" s="1590"/>
      <c r="O256" s="1590"/>
      <c r="P256" s="1590"/>
      <c r="Q256" s="1590"/>
      <c r="R256" s="1590"/>
      <c r="S256" s="1590"/>
      <c r="T256" s="1590"/>
      <c r="U256" s="1590"/>
      <c r="V256" s="1590"/>
      <c r="W256" s="1590"/>
      <c r="X256" s="1590"/>
      <c r="Y256" s="1590"/>
      <c r="Z256" s="1590"/>
      <c r="AA256" s="1590"/>
      <c r="AB256" s="1590"/>
      <c r="AC256" s="1590"/>
      <c r="AD256" s="1590"/>
      <c r="AE256" s="1590"/>
      <c r="AF256" s="1590"/>
      <c r="AG256" s="1590"/>
      <c r="AH256" s="1592"/>
      <c r="AI256" s="1592"/>
    </row>
    <row r="257" spans="1:35" ht="14.25" customHeight="1">
      <c r="A257" s="1590"/>
      <c r="B257" s="1590"/>
      <c r="C257" s="1590"/>
      <c r="D257" s="1590"/>
      <c r="E257" s="1590"/>
      <c r="F257" s="1590"/>
      <c r="G257" s="1590"/>
      <c r="H257" s="1590"/>
      <c r="I257" s="1590"/>
      <c r="J257" s="1590"/>
      <c r="K257" s="1590"/>
      <c r="L257" s="1590"/>
      <c r="M257" s="1590"/>
      <c r="N257" s="1590"/>
      <c r="O257" s="1590"/>
      <c r="P257" s="1590"/>
      <c r="Q257" s="1590"/>
      <c r="R257" s="1590"/>
      <c r="S257" s="1590"/>
      <c r="T257" s="1590"/>
      <c r="U257" s="1590"/>
      <c r="V257" s="1590"/>
      <c r="W257" s="1590"/>
      <c r="X257" s="1590"/>
      <c r="Y257" s="1590"/>
      <c r="Z257" s="1590"/>
      <c r="AA257" s="1590"/>
      <c r="AB257" s="1590"/>
      <c r="AC257" s="1590"/>
      <c r="AD257" s="1590"/>
      <c r="AE257" s="1590"/>
      <c r="AF257" s="1590"/>
      <c r="AG257" s="1590"/>
      <c r="AH257" s="1592"/>
      <c r="AI257" s="1592"/>
    </row>
    <row r="258" spans="1:35" ht="14.25" customHeight="1">
      <c r="A258" s="1590"/>
      <c r="B258" s="1590"/>
      <c r="C258" s="1590"/>
      <c r="D258" s="1590"/>
      <c r="E258" s="1590"/>
      <c r="F258" s="1590"/>
      <c r="G258" s="1590"/>
      <c r="H258" s="1590"/>
      <c r="I258" s="1590"/>
      <c r="J258" s="1590"/>
      <c r="K258" s="1590"/>
      <c r="L258" s="1590"/>
      <c r="M258" s="1590"/>
      <c r="N258" s="1590"/>
      <c r="O258" s="1590"/>
      <c r="P258" s="1590"/>
      <c r="Q258" s="1590"/>
      <c r="R258" s="1590"/>
      <c r="S258" s="1590"/>
      <c r="T258" s="1590"/>
      <c r="U258" s="1590"/>
      <c r="V258" s="1590"/>
      <c r="W258" s="1590"/>
      <c r="X258" s="1590"/>
      <c r="Y258" s="1590"/>
      <c r="Z258" s="1590"/>
      <c r="AA258" s="1590"/>
      <c r="AB258" s="1590"/>
      <c r="AC258" s="1590"/>
      <c r="AD258" s="1590"/>
      <c r="AE258" s="1590"/>
      <c r="AF258" s="1590"/>
      <c r="AG258" s="1590"/>
      <c r="AH258" s="1592"/>
      <c r="AI258" s="1592"/>
    </row>
    <row r="259" spans="1:35" ht="14.25" customHeight="1">
      <c r="A259" s="1590"/>
      <c r="B259" s="1590"/>
      <c r="C259" s="1590"/>
      <c r="D259" s="1590"/>
      <c r="E259" s="1590"/>
      <c r="F259" s="1590"/>
      <c r="G259" s="1590"/>
      <c r="H259" s="1590"/>
      <c r="I259" s="1590"/>
      <c r="J259" s="1590"/>
      <c r="K259" s="1590"/>
      <c r="L259" s="1590"/>
      <c r="M259" s="1590"/>
      <c r="N259" s="1590"/>
      <c r="O259" s="1590"/>
      <c r="P259" s="1590"/>
      <c r="Q259" s="1590"/>
      <c r="R259" s="1590"/>
      <c r="S259" s="1590"/>
      <c r="T259" s="1590"/>
      <c r="U259" s="1590"/>
      <c r="V259" s="1590"/>
      <c r="W259" s="1590"/>
      <c r="X259" s="1590"/>
      <c r="Y259" s="1590"/>
      <c r="Z259" s="1590"/>
      <c r="AA259" s="1590"/>
      <c r="AB259" s="1590"/>
      <c r="AC259" s="1590"/>
      <c r="AD259" s="1590"/>
      <c r="AE259" s="1590"/>
      <c r="AF259" s="1590"/>
      <c r="AG259" s="1590"/>
      <c r="AH259" s="1592"/>
      <c r="AI259" s="1592"/>
    </row>
    <row r="260" spans="1:35" ht="14.25" customHeight="1">
      <c r="A260" s="1590"/>
      <c r="B260" s="1590"/>
      <c r="C260" s="1590"/>
      <c r="D260" s="1590"/>
      <c r="E260" s="1590"/>
      <c r="F260" s="1590"/>
      <c r="G260" s="1590"/>
      <c r="H260" s="1590"/>
      <c r="I260" s="1590"/>
      <c r="J260" s="1590"/>
      <c r="K260" s="1590"/>
      <c r="L260" s="1590"/>
      <c r="M260" s="1590"/>
      <c r="N260" s="1590"/>
      <c r="O260" s="1590"/>
      <c r="P260" s="1590"/>
      <c r="Q260" s="1590"/>
      <c r="R260" s="1590"/>
      <c r="S260" s="1590"/>
      <c r="T260" s="1590"/>
      <c r="U260" s="1590"/>
      <c r="V260" s="1590"/>
      <c r="W260" s="1590"/>
      <c r="X260" s="1590"/>
      <c r="Y260" s="1590"/>
      <c r="Z260" s="1590"/>
      <c r="AA260" s="1590"/>
      <c r="AB260" s="1590"/>
      <c r="AC260" s="1590"/>
      <c r="AD260" s="1590"/>
      <c r="AE260" s="1590"/>
      <c r="AF260" s="1590"/>
      <c r="AG260" s="1590"/>
      <c r="AH260" s="1592"/>
      <c r="AI260" s="1592"/>
    </row>
    <row r="261" spans="1:35" ht="14.25" customHeight="1">
      <c r="A261" s="1590"/>
      <c r="B261" s="1590"/>
      <c r="C261" s="1590"/>
      <c r="D261" s="1590"/>
      <c r="E261" s="1590"/>
      <c r="F261" s="1590"/>
      <c r="G261" s="1590"/>
      <c r="H261" s="1590"/>
      <c r="I261" s="1590"/>
      <c r="J261" s="1590"/>
      <c r="K261" s="1590"/>
      <c r="L261" s="1590"/>
      <c r="M261" s="1590"/>
      <c r="N261" s="1590"/>
      <c r="O261" s="1590"/>
      <c r="P261" s="1590"/>
      <c r="Q261" s="1590"/>
      <c r="R261" s="1590"/>
      <c r="S261" s="1590"/>
      <c r="T261" s="1590"/>
      <c r="U261" s="1590"/>
      <c r="V261" s="1590"/>
      <c r="W261" s="1590"/>
      <c r="X261" s="1590"/>
      <c r="Y261" s="1590"/>
      <c r="Z261" s="1590"/>
      <c r="AA261" s="1590"/>
      <c r="AB261" s="1590"/>
      <c r="AC261" s="1590"/>
      <c r="AD261" s="1590"/>
      <c r="AE261" s="1590"/>
      <c r="AF261" s="1590"/>
      <c r="AG261" s="1590"/>
      <c r="AH261" s="1592"/>
      <c r="AI261" s="1592"/>
    </row>
    <row r="262" spans="1:35" ht="14.25" customHeight="1">
      <c r="A262" s="1590"/>
      <c r="B262" s="1590"/>
      <c r="C262" s="1590"/>
      <c r="D262" s="1590"/>
      <c r="E262" s="1590"/>
      <c r="F262" s="1590"/>
      <c r="G262" s="1590"/>
      <c r="H262" s="1590"/>
      <c r="I262" s="1590"/>
      <c r="J262" s="1590"/>
      <c r="K262" s="1590"/>
      <c r="L262" s="1590"/>
      <c r="M262" s="1590"/>
      <c r="N262" s="1590"/>
      <c r="O262" s="1590"/>
      <c r="P262" s="1590"/>
      <c r="Q262" s="1590"/>
      <c r="R262" s="1590"/>
      <c r="S262" s="1590"/>
      <c r="T262" s="1590"/>
      <c r="U262" s="1590"/>
      <c r="V262" s="1590"/>
      <c r="W262" s="1590"/>
      <c r="X262" s="1590"/>
      <c r="Y262" s="1590"/>
      <c r="Z262" s="1590"/>
      <c r="AA262" s="1590"/>
      <c r="AB262" s="1590"/>
      <c r="AC262" s="1590"/>
      <c r="AD262" s="1590"/>
      <c r="AE262" s="1590"/>
      <c r="AF262" s="1590"/>
      <c r="AG262" s="1590"/>
      <c r="AH262" s="1592"/>
      <c r="AI262" s="1592"/>
    </row>
    <row r="263" spans="1:35" ht="14.25" customHeight="1">
      <c r="A263" s="1590"/>
      <c r="B263" s="1590"/>
      <c r="C263" s="1590"/>
      <c r="D263" s="1590"/>
      <c r="E263" s="1590"/>
      <c r="F263" s="1590"/>
      <c r="G263" s="1590"/>
      <c r="H263" s="1590"/>
      <c r="I263" s="1590"/>
      <c r="J263" s="1590"/>
      <c r="K263" s="1590"/>
      <c r="L263" s="1590"/>
      <c r="M263" s="1590"/>
      <c r="N263" s="1590"/>
      <c r="O263" s="1590"/>
      <c r="P263" s="1590"/>
      <c r="Q263" s="1590"/>
      <c r="R263" s="1590"/>
      <c r="S263" s="1590"/>
      <c r="T263" s="1590"/>
      <c r="U263" s="1590"/>
      <c r="V263" s="1590"/>
      <c r="W263" s="1590"/>
      <c r="X263" s="1590"/>
      <c r="Y263" s="1590"/>
      <c r="Z263" s="1590"/>
      <c r="AA263" s="1590"/>
      <c r="AB263" s="1590"/>
      <c r="AC263" s="1590"/>
      <c r="AD263" s="1590"/>
      <c r="AE263" s="1590"/>
      <c r="AF263" s="1590"/>
      <c r="AG263" s="1590"/>
      <c r="AH263" s="1592"/>
      <c r="AI263" s="1592"/>
    </row>
    <row r="264" spans="1:35" ht="14.25" customHeight="1">
      <c r="A264" s="1590"/>
      <c r="B264" s="1590"/>
      <c r="C264" s="1590"/>
      <c r="D264" s="1590"/>
      <c r="E264" s="1590"/>
      <c r="F264" s="1590"/>
      <c r="G264" s="1590"/>
      <c r="H264" s="1590"/>
      <c r="I264" s="1590"/>
      <c r="J264" s="1590"/>
      <c r="K264" s="1590"/>
      <c r="L264" s="1590"/>
      <c r="M264" s="1590"/>
      <c r="N264" s="1590"/>
      <c r="O264" s="1590"/>
      <c r="P264" s="1590"/>
      <c r="Q264" s="1590"/>
      <c r="R264" s="1590"/>
      <c r="S264" s="1590"/>
      <c r="T264" s="1590"/>
      <c r="U264" s="1590"/>
      <c r="V264" s="1590"/>
      <c r="W264" s="1590"/>
      <c r="X264" s="1590"/>
      <c r="Y264" s="1590"/>
      <c r="Z264" s="1590"/>
      <c r="AA264" s="1590"/>
      <c r="AB264" s="1590"/>
      <c r="AC264" s="1590"/>
      <c r="AD264" s="1590"/>
      <c r="AE264" s="1590"/>
      <c r="AF264" s="1590"/>
      <c r="AG264" s="1590"/>
      <c r="AH264" s="1592"/>
      <c r="AI264" s="1592"/>
    </row>
    <row r="265" spans="1:35" ht="14.25" customHeight="1">
      <c r="A265" s="1590"/>
      <c r="B265" s="1590"/>
      <c r="C265" s="1590"/>
      <c r="D265" s="1590"/>
      <c r="E265" s="1590"/>
      <c r="F265" s="1590"/>
      <c r="G265" s="1590"/>
      <c r="H265" s="1590"/>
      <c r="I265" s="1590"/>
      <c r="J265" s="1590"/>
      <c r="K265" s="1590"/>
      <c r="L265" s="1590"/>
      <c r="M265" s="1590"/>
      <c r="N265" s="1590"/>
      <c r="O265" s="1590"/>
      <c r="P265" s="1590"/>
      <c r="Q265" s="1590"/>
      <c r="R265" s="1590"/>
      <c r="S265" s="1590"/>
      <c r="T265" s="1590"/>
      <c r="U265" s="1590"/>
      <c r="V265" s="1590"/>
      <c r="W265" s="1590"/>
      <c r="X265" s="1590"/>
      <c r="Y265" s="1590"/>
      <c r="Z265" s="1590"/>
      <c r="AA265" s="1590"/>
      <c r="AB265" s="1590"/>
      <c r="AC265" s="1590"/>
      <c r="AD265" s="1590"/>
      <c r="AE265" s="1590"/>
      <c r="AF265" s="1590"/>
      <c r="AG265" s="1590"/>
      <c r="AH265" s="1592"/>
      <c r="AI265" s="1592"/>
    </row>
    <row r="266" spans="1:35" ht="14.25" customHeight="1">
      <c r="A266" s="1590"/>
      <c r="B266" s="1590"/>
      <c r="C266" s="1590"/>
      <c r="D266" s="1590"/>
      <c r="E266" s="1590"/>
      <c r="F266" s="1590"/>
      <c r="G266" s="1590"/>
      <c r="H266" s="1590"/>
      <c r="I266" s="1590"/>
      <c r="J266" s="1590"/>
      <c r="K266" s="1590"/>
      <c r="L266" s="1590"/>
      <c r="M266" s="1590"/>
      <c r="N266" s="1590"/>
      <c r="O266" s="1590"/>
      <c r="P266" s="1590"/>
      <c r="Q266" s="1590"/>
      <c r="R266" s="1590"/>
      <c r="S266" s="1590"/>
      <c r="T266" s="1590"/>
      <c r="U266" s="1590"/>
      <c r="V266" s="1590"/>
      <c r="W266" s="1590"/>
      <c r="X266" s="1590"/>
      <c r="Y266" s="1590"/>
      <c r="Z266" s="1590"/>
      <c r="AA266" s="1590"/>
      <c r="AB266" s="1590"/>
      <c r="AC266" s="1590"/>
      <c r="AD266" s="1590"/>
      <c r="AE266" s="1590"/>
      <c r="AF266" s="1590"/>
      <c r="AG266" s="1590"/>
      <c r="AH266" s="1592"/>
      <c r="AI266" s="1592"/>
    </row>
    <row r="267" spans="1:35" ht="14.25" customHeight="1">
      <c r="A267" s="1590"/>
      <c r="B267" s="1590"/>
      <c r="C267" s="1590"/>
      <c r="D267" s="1590"/>
      <c r="E267" s="1590"/>
      <c r="F267" s="1590"/>
      <c r="G267" s="1590"/>
      <c r="H267" s="1590"/>
      <c r="I267" s="1590"/>
      <c r="J267" s="1590"/>
      <c r="K267" s="1590"/>
      <c r="L267" s="1590"/>
      <c r="M267" s="1590"/>
      <c r="N267" s="1590"/>
      <c r="O267" s="1590"/>
      <c r="P267" s="1590"/>
      <c r="Q267" s="1590"/>
      <c r="R267" s="1590"/>
      <c r="S267" s="1590"/>
      <c r="T267" s="1590"/>
      <c r="U267" s="1590"/>
      <c r="V267" s="1590"/>
      <c r="W267" s="1590"/>
      <c r="X267" s="1590"/>
      <c r="Y267" s="1590"/>
      <c r="Z267" s="1590"/>
      <c r="AA267" s="1590"/>
      <c r="AB267" s="1590"/>
      <c r="AC267" s="1590"/>
      <c r="AD267" s="1590"/>
      <c r="AE267" s="1590"/>
      <c r="AF267" s="1590"/>
      <c r="AG267" s="1590"/>
      <c r="AH267" s="1592"/>
      <c r="AI267" s="1592"/>
    </row>
    <row r="268" spans="1:35" ht="14.25" customHeight="1">
      <c r="A268" s="1590"/>
      <c r="B268" s="1590"/>
      <c r="C268" s="1590"/>
      <c r="D268" s="1590"/>
      <c r="E268" s="1590"/>
      <c r="F268" s="1590"/>
      <c r="G268" s="1590"/>
      <c r="H268" s="1590"/>
      <c r="I268" s="1590"/>
      <c r="J268" s="1590"/>
      <c r="K268" s="1590"/>
      <c r="L268" s="1590"/>
      <c r="M268" s="1590"/>
      <c r="N268" s="1590"/>
      <c r="O268" s="1590"/>
      <c r="P268" s="1590"/>
      <c r="Q268" s="1590"/>
      <c r="R268" s="1590"/>
      <c r="S268" s="1590"/>
      <c r="T268" s="1590"/>
      <c r="U268" s="1590"/>
      <c r="V268" s="1590"/>
      <c r="W268" s="1590"/>
      <c r="X268" s="1590"/>
      <c r="Y268" s="1590"/>
      <c r="Z268" s="1590"/>
      <c r="AA268" s="1590"/>
      <c r="AB268" s="1590"/>
      <c r="AC268" s="1590"/>
      <c r="AD268" s="1590"/>
      <c r="AE268" s="1590"/>
      <c r="AF268" s="1590"/>
      <c r="AG268" s="1590"/>
      <c r="AH268" s="1592"/>
      <c r="AI268" s="1592"/>
    </row>
    <row r="269" spans="1:35" ht="14.25" customHeight="1">
      <c r="A269" s="1590"/>
      <c r="B269" s="1590"/>
      <c r="C269" s="1590"/>
      <c r="D269" s="1590"/>
      <c r="E269" s="1590"/>
      <c r="F269" s="1590"/>
      <c r="G269" s="1590"/>
      <c r="H269" s="1590"/>
      <c r="I269" s="1590"/>
      <c r="J269" s="1590"/>
      <c r="K269" s="1590"/>
      <c r="L269" s="1590"/>
      <c r="M269" s="1590"/>
      <c r="N269" s="1590"/>
      <c r="O269" s="1590"/>
      <c r="P269" s="1590"/>
      <c r="Q269" s="1590"/>
      <c r="R269" s="1590"/>
      <c r="S269" s="1590"/>
      <c r="T269" s="1590"/>
      <c r="U269" s="1590"/>
      <c r="V269" s="1590"/>
      <c r="W269" s="1590"/>
      <c r="X269" s="1590"/>
      <c r="Y269" s="1590"/>
      <c r="Z269" s="1590"/>
      <c r="AA269" s="1590"/>
      <c r="AB269" s="1590"/>
      <c r="AC269" s="1590"/>
      <c r="AD269" s="1590"/>
      <c r="AE269" s="1590"/>
      <c r="AF269" s="1590"/>
      <c r="AG269" s="1590"/>
      <c r="AH269" s="1592"/>
      <c r="AI269" s="1592"/>
    </row>
    <row r="270" spans="1:35" ht="14.25" customHeight="1">
      <c r="A270" s="1590"/>
      <c r="B270" s="1590"/>
      <c r="C270" s="1590"/>
      <c r="D270" s="1590"/>
      <c r="E270" s="1590"/>
      <c r="F270" s="1590"/>
      <c r="G270" s="1590"/>
      <c r="H270" s="1590"/>
      <c r="I270" s="1590"/>
      <c r="J270" s="1590"/>
      <c r="K270" s="1590"/>
      <c r="L270" s="1590"/>
      <c r="M270" s="1590"/>
      <c r="N270" s="1590"/>
      <c r="O270" s="1590"/>
      <c r="P270" s="1590"/>
      <c r="Q270" s="1590"/>
      <c r="R270" s="1590"/>
      <c r="S270" s="1590"/>
      <c r="T270" s="1590"/>
      <c r="U270" s="1590"/>
      <c r="V270" s="1590"/>
      <c r="W270" s="1590"/>
      <c r="X270" s="1590"/>
      <c r="Y270" s="1590"/>
      <c r="Z270" s="1590"/>
      <c r="AA270" s="1590"/>
      <c r="AB270" s="1590"/>
      <c r="AC270" s="1590"/>
      <c r="AD270" s="1590"/>
      <c r="AE270" s="1590"/>
      <c r="AF270" s="1590"/>
      <c r="AG270" s="1590"/>
      <c r="AH270" s="1592"/>
      <c r="AI270" s="1592"/>
    </row>
    <row r="271" spans="1:35" ht="14.25" customHeight="1">
      <c r="A271" s="1590"/>
      <c r="B271" s="1590"/>
      <c r="C271" s="1590"/>
      <c r="D271" s="1590"/>
      <c r="E271" s="1590"/>
      <c r="F271" s="1590"/>
      <c r="G271" s="1590"/>
      <c r="H271" s="1590"/>
      <c r="I271" s="1590"/>
      <c r="J271" s="1590"/>
      <c r="K271" s="1590"/>
      <c r="L271" s="1590"/>
      <c r="M271" s="1590"/>
      <c r="N271" s="1590"/>
      <c r="O271" s="1590"/>
      <c r="P271" s="1590"/>
      <c r="Q271" s="1590"/>
      <c r="R271" s="1590"/>
      <c r="S271" s="1590"/>
      <c r="T271" s="1590"/>
      <c r="U271" s="1590"/>
      <c r="V271" s="1590"/>
      <c r="W271" s="1590"/>
      <c r="X271" s="1590"/>
      <c r="Y271" s="1590"/>
      <c r="Z271" s="1590"/>
      <c r="AA271" s="1590"/>
      <c r="AB271" s="1590"/>
      <c r="AC271" s="1590"/>
      <c r="AD271" s="1590"/>
      <c r="AE271" s="1590"/>
      <c r="AF271" s="1590"/>
      <c r="AG271" s="1590"/>
      <c r="AH271" s="1592"/>
      <c r="AI271" s="1592"/>
    </row>
    <row r="272" spans="1:35" ht="14.25" customHeight="1">
      <c r="A272" s="1590"/>
      <c r="B272" s="1590"/>
      <c r="C272" s="1590"/>
      <c r="D272" s="1590"/>
      <c r="E272" s="1590"/>
      <c r="F272" s="1590"/>
      <c r="G272" s="1590"/>
      <c r="H272" s="1590"/>
      <c r="I272" s="1590"/>
      <c r="J272" s="1590"/>
      <c r="K272" s="1590"/>
      <c r="L272" s="1590"/>
      <c r="M272" s="1590"/>
      <c r="N272" s="1590"/>
      <c r="O272" s="1590"/>
      <c r="P272" s="1590"/>
      <c r="Q272" s="1590"/>
      <c r="R272" s="1590"/>
      <c r="S272" s="1590"/>
      <c r="T272" s="1590"/>
      <c r="U272" s="1590"/>
      <c r="V272" s="1590"/>
      <c r="W272" s="1590"/>
      <c r="X272" s="1590"/>
      <c r="Y272" s="1590"/>
      <c r="Z272" s="1590"/>
      <c r="AA272" s="1590"/>
      <c r="AB272" s="1590"/>
      <c r="AC272" s="1590"/>
      <c r="AD272" s="1590"/>
      <c r="AE272" s="1590"/>
      <c r="AF272" s="1590"/>
      <c r="AG272" s="1590"/>
      <c r="AH272" s="1592"/>
      <c r="AI272" s="1592"/>
    </row>
    <row r="273" spans="1:35" ht="14.25" customHeight="1">
      <c r="A273" s="1590"/>
      <c r="B273" s="1590"/>
      <c r="C273" s="1590"/>
      <c r="D273" s="1590"/>
      <c r="E273" s="1590"/>
      <c r="F273" s="1590"/>
      <c r="G273" s="1590"/>
      <c r="H273" s="1590"/>
      <c r="I273" s="1590"/>
      <c r="J273" s="1590"/>
      <c r="K273" s="1590"/>
      <c r="L273" s="1590"/>
      <c r="M273" s="1590"/>
      <c r="N273" s="1590"/>
      <c r="O273" s="1590"/>
      <c r="P273" s="1590"/>
      <c r="Q273" s="1590"/>
      <c r="R273" s="1590"/>
      <c r="S273" s="1590"/>
      <c r="T273" s="1590"/>
      <c r="U273" s="1590"/>
      <c r="V273" s="1590"/>
      <c r="W273" s="1590"/>
      <c r="X273" s="1590"/>
      <c r="Y273" s="1590"/>
      <c r="Z273" s="1590"/>
      <c r="AA273" s="1590"/>
      <c r="AB273" s="1590"/>
      <c r="AC273" s="1590"/>
      <c r="AD273" s="1590"/>
      <c r="AE273" s="1590"/>
      <c r="AF273" s="1590"/>
      <c r="AG273" s="1590"/>
      <c r="AH273" s="1592"/>
      <c r="AI273" s="1592"/>
    </row>
    <row r="274" spans="1:35" ht="14.25" customHeight="1">
      <c r="A274" s="1590"/>
      <c r="B274" s="1590"/>
      <c r="C274" s="1590"/>
      <c r="D274" s="1590"/>
      <c r="E274" s="1590"/>
      <c r="F274" s="1590"/>
      <c r="G274" s="1590"/>
      <c r="H274" s="1590"/>
      <c r="I274" s="1590"/>
      <c r="J274" s="1590"/>
      <c r="K274" s="1590"/>
      <c r="L274" s="1590"/>
      <c r="M274" s="1590"/>
      <c r="N274" s="1590"/>
      <c r="O274" s="1590"/>
      <c r="P274" s="1590"/>
      <c r="Q274" s="1590"/>
      <c r="R274" s="1590"/>
      <c r="S274" s="1590"/>
      <c r="T274" s="1590"/>
      <c r="U274" s="1590"/>
      <c r="V274" s="1590"/>
      <c r="W274" s="1590"/>
      <c r="X274" s="1590"/>
      <c r="Y274" s="1590"/>
      <c r="Z274" s="1590"/>
      <c r="AA274" s="1590"/>
      <c r="AB274" s="1590"/>
      <c r="AC274" s="1590"/>
      <c r="AD274" s="1590"/>
      <c r="AE274" s="1590"/>
      <c r="AF274" s="1590"/>
      <c r="AG274" s="1590"/>
      <c r="AH274" s="1592"/>
      <c r="AI274" s="1592"/>
    </row>
    <row r="275" spans="1:35" ht="14.25" customHeight="1">
      <c r="A275" s="1590"/>
      <c r="B275" s="1590"/>
      <c r="C275" s="1590"/>
      <c r="D275" s="1590"/>
      <c r="E275" s="1590"/>
      <c r="F275" s="1590"/>
      <c r="G275" s="1590"/>
      <c r="H275" s="1590"/>
      <c r="I275" s="1590"/>
      <c r="J275" s="1590"/>
      <c r="K275" s="1590"/>
      <c r="L275" s="1590"/>
      <c r="M275" s="1590"/>
      <c r="N275" s="1590"/>
      <c r="O275" s="1590"/>
      <c r="P275" s="1590"/>
      <c r="Q275" s="1590"/>
      <c r="R275" s="1590"/>
      <c r="S275" s="1590"/>
      <c r="T275" s="1590"/>
      <c r="U275" s="1590"/>
      <c r="V275" s="1590"/>
      <c r="W275" s="1590"/>
      <c r="X275" s="1590"/>
      <c r="Y275" s="1590"/>
      <c r="Z275" s="1590"/>
      <c r="AA275" s="1590"/>
      <c r="AB275" s="1590"/>
      <c r="AC275" s="1590"/>
      <c r="AD275" s="1590"/>
      <c r="AE275" s="1590"/>
      <c r="AF275" s="1590"/>
      <c r="AG275" s="1590"/>
      <c r="AH275" s="1592"/>
      <c r="AI275" s="1592"/>
    </row>
    <row r="276" spans="1:35" ht="14.25" customHeight="1">
      <c r="A276" s="1590"/>
      <c r="B276" s="1590"/>
      <c r="C276" s="1590"/>
      <c r="D276" s="1590"/>
      <c r="E276" s="1590"/>
      <c r="F276" s="1590"/>
      <c r="G276" s="1590"/>
      <c r="H276" s="1590"/>
      <c r="I276" s="1590"/>
      <c r="J276" s="1590"/>
      <c r="K276" s="1590"/>
      <c r="L276" s="1590"/>
      <c r="M276" s="1590"/>
      <c r="N276" s="1590"/>
      <c r="O276" s="1590"/>
      <c r="P276" s="1590"/>
      <c r="Q276" s="1590"/>
      <c r="R276" s="1590"/>
      <c r="S276" s="1590"/>
      <c r="T276" s="1590"/>
      <c r="U276" s="1590"/>
      <c r="V276" s="1590"/>
      <c r="W276" s="1590"/>
      <c r="X276" s="1590"/>
      <c r="Y276" s="1590"/>
      <c r="Z276" s="1590"/>
      <c r="AA276" s="1590"/>
      <c r="AB276" s="1590"/>
      <c r="AC276" s="1590"/>
      <c r="AD276" s="1590"/>
      <c r="AE276" s="1590"/>
      <c r="AF276" s="1590"/>
      <c r="AG276" s="1590"/>
      <c r="AH276" s="1592"/>
      <c r="AI276" s="1592"/>
    </row>
    <row r="277" spans="1:35" ht="14.25" customHeight="1">
      <c r="A277" s="1590"/>
      <c r="B277" s="1590"/>
      <c r="C277" s="1590"/>
      <c r="D277" s="1590"/>
      <c r="E277" s="1590"/>
      <c r="F277" s="1590"/>
      <c r="G277" s="1590"/>
      <c r="H277" s="1590"/>
      <c r="I277" s="1590"/>
      <c r="J277" s="1590"/>
      <c r="K277" s="1590"/>
      <c r="L277" s="1590"/>
      <c r="M277" s="1590"/>
      <c r="N277" s="1590"/>
      <c r="O277" s="1590"/>
      <c r="P277" s="1590"/>
      <c r="Q277" s="1590"/>
      <c r="R277" s="1590"/>
      <c r="S277" s="1590"/>
      <c r="T277" s="1590"/>
      <c r="U277" s="1590"/>
      <c r="V277" s="1590"/>
      <c r="W277" s="1590"/>
      <c r="X277" s="1590"/>
      <c r="Y277" s="1590"/>
      <c r="Z277" s="1590"/>
      <c r="AA277" s="1590"/>
      <c r="AB277" s="1590"/>
      <c r="AC277" s="1590"/>
      <c r="AD277" s="1590"/>
      <c r="AE277" s="1590"/>
      <c r="AF277" s="1590"/>
      <c r="AG277" s="1590"/>
      <c r="AH277" s="1592"/>
      <c r="AI277" s="1592"/>
    </row>
    <row r="278" spans="1:35" ht="14.25" customHeight="1">
      <c r="A278" s="1590"/>
      <c r="B278" s="1590"/>
      <c r="C278" s="1590"/>
      <c r="D278" s="1590"/>
      <c r="E278" s="1590"/>
      <c r="F278" s="1590"/>
      <c r="G278" s="1590"/>
      <c r="H278" s="1590"/>
      <c r="I278" s="1590"/>
      <c r="J278" s="1590"/>
      <c r="K278" s="1590"/>
      <c r="L278" s="1590"/>
      <c r="M278" s="1590"/>
      <c r="N278" s="1590"/>
      <c r="O278" s="1590"/>
      <c r="P278" s="1590"/>
      <c r="Q278" s="1590"/>
      <c r="R278" s="1590"/>
      <c r="S278" s="1590"/>
      <c r="T278" s="1590"/>
      <c r="U278" s="1590"/>
      <c r="V278" s="1590"/>
      <c r="W278" s="1590"/>
      <c r="X278" s="1590"/>
      <c r="Y278" s="1590"/>
      <c r="Z278" s="1590"/>
      <c r="AA278" s="1590"/>
      <c r="AB278" s="1590"/>
      <c r="AC278" s="1590"/>
      <c r="AD278" s="1590"/>
      <c r="AE278" s="1590"/>
      <c r="AF278" s="1590"/>
      <c r="AG278" s="1590"/>
      <c r="AH278" s="1592"/>
      <c r="AI278" s="1592"/>
    </row>
    <row r="279" spans="1:35" ht="14.25" customHeight="1">
      <c r="A279" s="1590"/>
      <c r="B279" s="1590"/>
      <c r="C279" s="1590"/>
      <c r="D279" s="1590"/>
      <c r="E279" s="1590"/>
      <c r="F279" s="1590"/>
      <c r="G279" s="1590"/>
      <c r="H279" s="1590"/>
      <c r="I279" s="1590"/>
      <c r="J279" s="1590"/>
      <c r="K279" s="1590"/>
      <c r="L279" s="1590"/>
      <c r="M279" s="1590"/>
      <c r="N279" s="1590"/>
      <c r="O279" s="1590"/>
      <c r="P279" s="1590"/>
      <c r="Q279" s="1590"/>
      <c r="R279" s="1590"/>
      <c r="S279" s="1590"/>
      <c r="T279" s="1590"/>
      <c r="U279" s="1590"/>
      <c r="V279" s="1590"/>
      <c r="W279" s="1590"/>
      <c r="X279" s="1590"/>
      <c r="Y279" s="1590"/>
      <c r="Z279" s="1590"/>
      <c r="AA279" s="1590"/>
      <c r="AB279" s="1590"/>
      <c r="AC279" s="1590"/>
      <c r="AD279" s="1590"/>
      <c r="AE279" s="1590"/>
      <c r="AF279" s="1590"/>
      <c r="AG279" s="1590"/>
      <c r="AH279" s="1592"/>
      <c r="AI279" s="1592"/>
    </row>
    <row r="280" spans="1:35" ht="14.25" customHeight="1">
      <c r="A280" s="1590"/>
      <c r="B280" s="1590"/>
      <c r="C280" s="1590"/>
      <c r="D280" s="1590"/>
      <c r="E280" s="1590"/>
      <c r="F280" s="1590"/>
      <c r="G280" s="1590"/>
      <c r="H280" s="1590"/>
      <c r="I280" s="1590"/>
      <c r="J280" s="1590"/>
      <c r="K280" s="1590"/>
      <c r="L280" s="1590"/>
      <c r="M280" s="1590"/>
      <c r="N280" s="1590"/>
      <c r="O280" s="1590"/>
      <c r="P280" s="1590"/>
      <c r="Q280" s="1590"/>
      <c r="R280" s="1590"/>
      <c r="S280" s="1590"/>
      <c r="T280" s="1590"/>
      <c r="U280" s="1590"/>
      <c r="V280" s="1590"/>
      <c r="W280" s="1590"/>
      <c r="X280" s="1590"/>
      <c r="Y280" s="1590"/>
      <c r="Z280" s="1590"/>
      <c r="AA280" s="1590"/>
      <c r="AB280" s="1590"/>
      <c r="AC280" s="1590"/>
      <c r="AD280" s="1590"/>
      <c r="AE280" s="1590"/>
      <c r="AF280" s="1590"/>
      <c r="AG280" s="1590"/>
      <c r="AH280" s="1592"/>
      <c r="AI280" s="1592"/>
    </row>
    <row r="281" spans="1:35" ht="14.25" customHeight="1">
      <c r="A281" s="1590"/>
      <c r="B281" s="1590"/>
      <c r="C281" s="1590"/>
      <c r="D281" s="1590"/>
      <c r="E281" s="1590"/>
      <c r="F281" s="1590"/>
      <c r="G281" s="1590"/>
      <c r="H281" s="1590"/>
      <c r="I281" s="1590"/>
      <c r="J281" s="1590"/>
      <c r="K281" s="1590"/>
      <c r="L281" s="1590"/>
      <c r="M281" s="1590"/>
      <c r="N281" s="1590"/>
      <c r="O281" s="1590"/>
      <c r="P281" s="1590"/>
      <c r="Q281" s="1590"/>
      <c r="R281" s="1590"/>
      <c r="S281" s="1590"/>
      <c r="T281" s="1590"/>
      <c r="U281" s="1590"/>
      <c r="V281" s="1590"/>
      <c r="W281" s="1590"/>
      <c r="X281" s="1590"/>
      <c r="Y281" s="1590"/>
      <c r="Z281" s="1590"/>
      <c r="AA281" s="1590"/>
      <c r="AB281" s="1590"/>
      <c r="AC281" s="1590"/>
      <c r="AD281" s="1590"/>
      <c r="AE281" s="1590"/>
      <c r="AF281" s="1590"/>
      <c r="AG281" s="1590"/>
      <c r="AH281" s="1592"/>
      <c r="AI281" s="1592"/>
    </row>
    <row r="282" spans="1:35" ht="14.25" customHeight="1">
      <c r="A282" s="1590"/>
      <c r="B282" s="1590"/>
      <c r="C282" s="1590"/>
      <c r="D282" s="1590"/>
      <c r="E282" s="1590"/>
      <c r="F282" s="1590"/>
      <c r="G282" s="1590"/>
      <c r="H282" s="1590"/>
      <c r="I282" s="1590"/>
      <c r="J282" s="1590"/>
      <c r="K282" s="1590"/>
      <c r="L282" s="1590"/>
      <c r="M282" s="1590"/>
      <c r="N282" s="1590"/>
      <c r="O282" s="1590"/>
      <c r="P282" s="1590"/>
      <c r="Q282" s="1590"/>
      <c r="R282" s="1590"/>
      <c r="S282" s="1590"/>
      <c r="T282" s="1590"/>
      <c r="U282" s="1590"/>
      <c r="V282" s="1590"/>
      <c r="W282" s="1590"/>
      <c r="X282" s="1590"/>
      <c r="Y282" s="1590"/>
      <c r="Z282" s="1590"/>
      <c r="AA282" s="1590"/>
      <c r="AB282" s="1590"/>
      <c r="AC282" s="1590"/>
      <c r="AD282" s="1590"/>
      <c r="AE282" s="1590"/>
      <c r="AF282" s="1590"/>
      <c r="AG282" s="1590"/>
      <c r="AH282" s="1592"/>
      <c r="AI282" s="1592"/>
    </row>
    <row r="283" spans="1:35" ht="14.25" customHeight="1">
      <c r="A283" s="1590"/>
      <c r="B283" s="1590"/>
      <c r="C283" s="1590"/>
      <c r="D283" s="1590"/>
      <c r="E283" s="1590"/>
      <c r="F283" s="1590"/>
      <c r="G283" s="1590"/>
      <c r="H283" s="1590"/>
      <c r="I283" s="1590"/>
      <c r="J283" s="1590"/>
      <c r="K283" s="1590"/>
      <c r="L283" s="1590"/>
      <c r="M283" s="1590"/>
      <c r="N283" s="1590"/>
      <c r="O283" s="1590"/>
      <c r="P283" s="1590"/>
      <c r="Q283" s="1590"/>
      <c r="R283" s="1590"/>
      <c r="S283" s="1590"/>
      <c r="T283" s="1590"/>
      <c r="U283" s="1590"/>
      <c r="V283" s="1590"/>
      <c r="W283" s="1590"/>
      <c r="X283" s="1590"/>
      <c r="Y283" s="1590"/>
      <c r="Z283" s="1590"/>
      <c r="AA283" s="1590"/>
      <c r="AB283" s="1590"/>
      <c r="AC283" s="1590"/>
      <c r="AD283" s="1590"/>
      <c r="AE283" s="1590"/>
      <c r="AF283" s="1590"/>
      <c r="AG283" s="1590"/>
      <c r="AH283" s="1592"/>
      <c r="AI283" s="1592"/>
    </row>
    <row r="284" spans="1:35" ht="14.25" customHeight="1">
      <c r="A284" s="1590"/>
      <c r="B284" s="1590"/>
      <c r="C284" s="1590"/>
      <c r="D284" s="1590"/>
      <c r="E284" s="1590"/>
      <c r="F284" s="1590"/>
      <c r="G284" s="1590"/>
      <c r="H284" s="1590"/>
      <c r="I284" s="1590"/>
      <c r="J284" s="1590"/>
      <c r="K284" s="1590"/>
      <c r="L284" s="1590"/>
      <c r="M284" s="1590"/>
      <c r="N284" s="1590"/>
      <c r="O284" s="1590"/>
      <c r="P284" s="1590"/>
      <c r="Q284" s="1590"/>
      <c r="R284" s="1590"/>
      <c r="S284" s="1590"/>
      <c r="T284" s="1590"/>
      <c r="U284" s="1590"/>
      <c r="V284" s="1590"/>
      <c r="W284" s="1590"/>
      <c r="X284" s="1590"/>
      <c r="Y284" s="1590"/>
      <c r="Z284" s="1590"/>
      <c r="AA284" s="1590"/>
      <c r="AB284" s="1590"/>
      <c r="AC284" s="1590"/>
      <c r="AD284" s="1590"/>
      <c r="AE284" s="1590"/>
      <c r="AF284" s="1590"/>
      <c r="AG284" s="1590"/>
      <c r="AH284" s="1592"/>
      <c r="AI284" s="1592"/>
    </row>
    <row r="285" spans="1:35" ht="14.25" customHeight="1">
      <c r="A285" s="1590"/>
      <c r="B285" s="1590"/>
      <c r="C285" s="1590"/>
      <c r="D285" s="1590"/>
      <c r="E285" s="1590"/>
      <c r="F285" s="1590"/>
      <c r="G285" s="1590"/>
      <c r="H285" s="1590"/>
      <c r="I285" s="1590"/>
      <c r="J285" s="1590"/>
      <c r="K285" s="1590"/>
      <c r="L285" s="1590"/>
      <c r="M285" s="1590"/>
      <c r="N285" s="1590"/>
      <c r="O285" s="1590"/>
      <c r="P285" s="1590"/>
      <c r="Q285" s="1590"/>
      <c r="R285" s="1590"/>
      <c r="S285" s="1590"/>
      <c r="T285" s="1590"/>
      <c r="U285" s="1590"/>
      <c r="V285" s="1590"/>
      <c r="W285" s="1590"/>
      <c r="X285" s="1590"/>
      <c r="Y285" s="1590"/>
      <c r="Z285" s="1590"/>
      <c r="AA285" s="1590"/>
      <c r="AB285" s="1590"/>
      <c r="AC285" s="1590"/>
      <c r="AD285" s="1590"/>
      <c r="AE285" s="1590"/>
      <c r="AF285" s="1590"/>
      <c r="AG285" s="1590"/>
      <c r="AH285" s="1592"/>
      <c r="AI285" s="1592"/>
    </row>
    <row r="286" spans="1:35" ht="14.25" customHeight="1">
      <c r="A286" s="1590"/>
      <c r="B286" s="1590"/>
      <c r="C286" s="1590"/>
      <c r="D286" s="1590"/>
      <c r="E286" s="1590"/>
      <c r="F286" s="1590"/>
      <c r="G286" s="1590"/>
      <c r="H286" s="1590"/>
      <c r="I286" s="1590"/>
      <c r="J286" s="1590"/>
      <c r="K286" s="1590"/>
      <c r="L286" s="1590"/>
      <c r="M286" s="1590"/>
      <c r="N286" s="1590"/>
      <c r="O286" s="1590"/>
      <c r="P286" s="1590"/>
      <c r="Q286" s="1590"/>
      <c r="R286" s="1590"/>
      <c r="S286" s="1590"/>
      <c r="T286" s="1590"/>
      <c r="U286" s="1590"/>
      <c r="V286" s="1590"/>
      <c r="W286" s="1590"/>
      <c r="X286" s="1590"/>
      <c r="Y286" s="1590"/>
      <c r="Z286" s="1590"/>
      <c r="AA286" s="1590"/>
      <c r="AB286" s="1590"/>
      <c r="AC286" s="1590"/>
      <c r="AD286" s="1590"/>
      <c r="AE286" s="1590"/>
      <c r="AF286" s="1590"/>
      <c r="AG286" s="1590"/>
      <c r="AH286" s="1592"/>
      <c r="AI286" s="1592"/>
    </row>
    <row r="287" spans="1:35" ht="14.25" customHeight="1">
      <c r="A287" s="1590"/>
      <c r="B287" s="1590"/>
      <c r="C287" s="1590"/>
      <c r="D287" s="1590"/>
      <c r="E287" s="1590"/>
      <c r="F287" s="1590"/>
      <c r="G287" s="1590"/>
      <c r="H287" s="1590"/>
      <c r="I287" s="1590"/>
      <c r="J287" s="1590"/>
      <c r="K287" s="1590"/>
      <c r="L287" s="1590"/>
      <c r="M287" s="1590"/>
      <c r="N287" s="1590"/>
      <c r="O287" s="1590"/>
      <c r="P287" s="1590"/>
      <c r="Q287" s="1590"/>
      <c r="R287" s="1590"/>
      <c r="S287" s="1590"/>
      <c r="T287" s="1590"/>
      <c r="U287" s="1590"/>
      <c r="V287" s="1590"/>
      <c r="W287" s="1590"/>
      <c r="X287" s="1590"/>
      <c r="Y287" s="1590"/>
      <c r="Z287" s="1590"/>
      <c r="AA287" s="1590"/>
      <c r="AB287" s="1590"/>
      <c r="AC287" s="1590"/>
      <c r="AD287" s="1590"/>
      <c r="AE287" s="1590"/>
      <c r="AF287" s="1590"/>
      <c r="AG287" s="1590"/>
      <c r="AH287" s="1592"/>
      <c r="AI287" s="1592"/>
    </row>
    <row r="288" spans="1:35" ht="14.25" customHeight="1">
      <c r="A288" s="1590"/>
      <c r="B288" s="1590"/>
      <c r="C288" s="1590"/>
      <c r="D288" s="1590"/>
      <c r="E288" s="1590"/>
      <c r="F288" s="1590"/>
      <c r="G288" s="1590"/>
      <c r="H288" s="1590"/>
      <c r="I288" s="1590"/>
      <c r="J288" s="1590"/>
      <c r="K288" s="1590"/>
      <c r="L288" s="1590"/>
      <c r="M288" s="1590"/>
      <c r="N288" s="1590"/>
      <c r="O288" s="1590"/>
      <c r="P288" s="1590"/>
      <c r="Q288" s="1590"/>
      <c r="R288" s="1590"/>
      <c r="S288" s="1590"/>
      <c r="T288" s="1590"/>
      <c r="U288" s="1590"/>
      <c r="V288" s="1590"/>
      <c r="W288" s="1590"/>
      <c r="X288" s="1590"/>
      <c r="Y288" s="1590"/>
      <c r="Z288" s="1590"/>
      <c r="AA288" s="1590"/>
      <c r="AB288" s="1590"/>
      <c r="AC288" s="1590"/>
      <c r="AD288" s="1590"/>
      <c r="AE288" s="1590"/>
      <c r="AF288" s="1590"/>
      <c r="AG288" s="1590"/>
      <c r="AH288" s="1592"/>
      <c r="AI288" s="1592"/>
    </row>
    <row r="289" spans="1:35" ht="14.25" customHeight="1">
      <c r="A289" s="1590"/>
      <c r="B289" s="1590"/>
      <c r="C289" s="1590"/>
      <c r="D289" s="1590"/>
      <c r="E289" s="1590"/>
      <c r="F289" s="1590"/>
      <c r="G289" s="1590"/>
      <c r="H289" s="1590"/>
      <c r="I289" s="1590"/>
      <c r="J289" s="1590"/>
      <c r="K289" s="1590"/>
      <c r="L289" s="1590"/>
      <c r="M289" s="1590"/>
      <c r="N289" s="1590"/>
      <c r="O289" s="1590"/>
      <c r="P289" s="1590"/>
      <c r="Q289" s="1590"/>
      <c r="R289" s="1590"/>
      <c r="S289" s="1590"/>
      <c r="T289" s="1590"/>
      <c r="U289" s="1590"/>
      <c r="V289" s="1590"/>
      <c r="W289" s="1590"/>
      <c r="X289" s="1590"/>
      <c r="Y289" s="1590"/>
      <c r="Z289" s="1590"/>
      <c r="AA289" s="1590"/>
      <c r="AB289" s="1590"/>
      <c r="AC289" s="1590"/>
      <c r="AD289" s="1590"/>
      <c r="AE289" s="1590"/>
      <c r="AF289" s="1590"/>
      <c r="AG289" s="1590"/>
      <c r="AH289" s="1592"/>
      <c r="AI289" s="1592"/>
    </row>
    <row r="290" spans="1:35" ht="14.25" customHeight="1">
      <c r="A290" s="1590"/>
      <c r="B290" s="1590"/>
      <c r="C290" s="1590"/>
      <c r="D290" s="1590"/>
      <c r="E290" s="1590"/>
      <c r="F290" s="1590"/>
      <c r="G290" s="1590"/>
      <c r="H290" s="1590"/>
      <c r="I290" s="1590"/>
      <c r="J290" s="1590"/>
      <c r="K290" s="1590"/>
      <c r="L290" s="1590"/>
      <c r="M290" s="1590"/>
      <c r="N290" s="1590"/>
      <c r="O290" s="1590"/>
      <c r="P290" s="1590"/>
      <c r="Q290" s="1590"/>
      <c r="R290" s="1590"/>
      <c r="S290" s="1590"/>
      <c r="T290" s="1590"/>
      <c r="U290" s="1590"/>
      <c r="V290" s="1590"/>
      <c r="W290" s="1590"/>
      <c r="X290" s="1590"/>
      <c r="Y290" s="1590"/>
      <c r="Z290" s="1590"/>
      <c r="AA290" s="1590"/>
      <c r="AB290" s="1590"/>
      <c r="AC290" s="1590"/>
      <c r="AD290" s="1590"/>
      <c r="AE290" s="1590"/>
      <c r="AF290" s="1590"/>
      <c r="AG290" s="1590"/>
      <c r="AH290" s="1592"/>
      <c r="AI290" s="1592"/>
    </row>
    <row r="291" spans="1:35" ht="14.25" customHeight="1">
      <c r="A291" s="1590"/>
      <c r="B291" s="1590"/>
      <c r="C291" s="1590"/>
      <c r="D291" s="1590"/>
      <c r="E291" s="1590"/>
      <c r="F291" s="1590"/>
      <c r="G291" s="1590"/>
      <c r="H291" s="1590"/>
      <c r="I291" s="1590"/>
      <c r="J291" s="1590"/>
      <c r="K291" s="1590"/>
      <c r="L291" s="1590"/>
      <c r="M291" s="1590"/>
      <c r="N291" s="1590"/>
      <c r="O291" s="1590"/>
      <c r="P291" s="1590"/>
      <c r="Q291" s="1590"/>
      <c r="R291" s="1590"/>
      <c r="S291" s="1590"/>
      <c r="T291" s="1590"/>
      <c r="U291" s="1590"/>
      <c r="V291" s="1590"/>
      <c r="W291" s="1590"/>
      <c r="X291" s="1590"/>
      <c r="Y291" s="1590"/>
      <c r="Z291" s="1590"/>
      <c r="AA291" s="1590"/>
      <c r="AB291" s="1590"/>
      <c r="AC291" s="1590"/>
      <c r="AD291" s="1590"/>
      <c r="AE291" s="1590"/>
      <c r="AF291" s="1590"/>
      <c r="AG291" s="1590"/>
      <c r="AH291" s="1592"/>
      <c r="AI291" s="1592"/>
    </row>
    <row r="292" spans="1:35" ht="14.25" customHeight="1">
      <c r="A292" s="1590"/>
      <c r="B292" s="1590"/>
      <c r="C292" s="1590"/>
      <c r="D292" s="1590"/>
      <c r="E292" s="1590"/>
      <c r="F292" s="1590"/>
      <c r="G292" s="1590"/>
      <c r="H292" s="1590"/>
      <c r="I292" s="1590"/>
      <c r="J292" s="1590"/>
      <c r="K292" s="1590"/>
      <c r="L292" s="1590"/>
      <c r="M292" s="1590"/>
      <c r="N292" s="1590"/>
      <c r="O292" s="1590"/>
      <c r="P292" s="1590"/>
      <c r="Q292" s="1590"/>
      <c r="R292" s="1590"/>
      <c r="S292" s="1590"/>
      <c r="T292" s="1590"/>
      <c r="U292" s="1590"/>
      <c r="V292" s="1590"/>
      <c r="W292" s="1590"/>
      <c r="X292" s="1590"/>
      <c r="Y292" s="1590"/>
      <c r="Z292" s="1590"/>
      <c r="AA292" s="1590"/>
      <c r="AB292" s="1590"/>
      <c r="AC292" s="1590"/>
      <c r="AD292" s="1590"/>
      <c r="AE292" s="1590"/>
      <c r="AF292" s="1590"/>
      <c r="AG292" s="1590"/>
      <c r="AH292" s="1592"/>
      <c r="AI292" s="1592"/>
    </row>
    <row r="293" spans="1:35" ht="14.25" customHeight="1">
      <c r="A293" s="1590"/>
      <c r="B293" s="1590"/>
      <c r="C293" s="1590"/>
      <c r="D293" s="1590"/>
      <c r="E293" s="1590"/>
      <c r="F293" s="1590"/>
      <c r="G293" s="1590"/>
      <c r="H293" s="1590"/>
      <c r="I293" s="1590"/>
      <c r="J293" s="1590"/>
      <c r="K293" s="1590"/>
      <c r="L293" s="1590"/>
      <c r="M293" s="1590"/>
      <c r="N293" s="1590"/>
      <c r="O293" s="1590"/>
      <c r="P293" s="1590"/>
      <c r="Q293" s="1590"/>
      <c r="R293" s="1590"/>
      <c r="S293" s="1590"/>
      <c r="T293" s="1590"/>
      <c r="U293" s="1590"/>
      <c r="V293" s="1590"/>
      <c r="W293" s="1590"/>
      <c r="X293" s="1590"/>
      <c r="Y293" s="1590"/>
      <c r="Z293" s="1590"/>
      <c r="AA293" s="1590"/>
      <c r="AB293" s="1590"/>
      <c r="AC293" s="1590"/>
      <c r="AD293" s="1590"/>
      <c r="AE293" s="1590"/>
      <c r="AF293" s="1590"/>
      <c r="AG293" s="1590"/>
      <c r="AH293" s="1592"/>
      <c r="AI293" s="1592"/>
    </row>
    <row r="294" spans="1:35" ht="14.25" customHeight="1">
      <c r="A294" s="1590"/>
      <c r="B294" s="1590"/>
      <c r="C294" s="1590"/>
      <c r="D294" s="1590"/>
      <c r="E294" s="1590"/>
      <c r="F294" s="1590"/>
      <c r="G294" s="1590"/>
      <c r="H294" s="1590"/>
      <c r="I294" s="1590"/>
      <c r="J294" s="1590"/>
      <c r="K294" s="1590"/>
      <c r="L294" s="1590"/>
      <c r="M294" s="1590"/>
      <c r="N294" s="1590"/>
      <c r="O294" s="1590"/>
      <c r="P294" s="1590"/>
      <c r="Q294" s="1590"/>
      <c r="R294" s="1590"/>
      <c r="S294" s="1590"/>
      <c r="T294" s="1590"/>
      <c r="U294" s="1590"/>
      <c r="V294" s="1590"/>
      <c r="W294" s="1590"/>
      <c r="X294" s="1590"/>
      <c r="Y294" s="1590"/>
      <c r="Z294" s="1590"/>
      <c r="AA294" s="1590"/>
      <c r="AB294" s="1590"/>
      <c r="AC294" s="1590"/>
      <c r="AD294" s="1590"/>
      <c r="AE294" s="1590"/>
      <c r="AF294" s="1590"/>
      <c r="AG294" s="1590"/>
      <c r="AH294" s="1592"/>
      <c r="AI294" s="1592"/>
    </row>
    <row r="295" spans="1:35" ht="14.25" customHeight="1">
      <c r="A295" s="1590"/>
      <c r="B295" s="1590"/>
      <c r="C295" s="1590"/>
      <c r="D295" s="1590"/>
      <c r="E295" s="1590"/>
      <c r="F295" s="1590"/>
      <c r="G295" s="1590"/>
      <c r="H295" s="1590"/>
      <c r="I295" s="1590"/>
      <c r="J295" s="1590"/>
      <c r="K295" s="1590"/>
      <c r="L295" s="1590"/>
      <c r="M295" s="1590"/>
      <c r="N295" s="1590"/>
      <c r="O295" s="1590"/>
      <c r="P295" s="1590"/>
      <c r="Q295" s="1590"/>
      <c r="R295" s="1590"/>
      <c r="S295" s="1590"/>
      <c r="T295" s="1590"/>
      <c r="U295" s="1590"/>
      <c r="V295" s="1590"/>
      <c r="W295" s="1590"/>
      <c r="X295" s="1590"/>
      <c r="Y295" s="1590"/>
      <c r="Z295" s="1590"/>
      <c r="AA295" s="1590"/>
      <c r="AB295" s="1590"/>
      <c r="AC295" s="1590"/>
      <c r="AD295" s="1590"/>
      <c r="AE295" s="1590"/>
      <c r="AF295" s="1590"/>
      <c r="AG295" s="1590"/>
      <c r="AH295" s="1592"/>
      <c r="AI295" s="1592"/>
    </row>
    <row r="296" spans="1:35" ht="14.25" customHeight="1">
      <c r="A296" s="1590"/>
      <c r="B296" s="1590"/>
      <c r="C296" s="1590"/>
      <c r="D296" s="1590"/>
      <c r="E296" s="1590"/>
      <c r="F296" s="1590"/>
      <c r="G296" s="1590"/>
      <c r="H296" s="1590"/>
      <c r="I296" s="1590"/>
      <c r="J296" s="1590"/>
      <c r="K296" s="1590"/>
      <c r="L296" s="1590"/>
      <c r="M296" s="1590"/>
      <c r="N296" s="1590"/>
      <c r="O296" s="1590"/>
      <c r="P296" s="1590"/>
      <c r="Q296" s="1590"/>
      <c r="R296" s="1590"/>
      <c r="S296" s="1590"/>
      <c r="T296" s="1590"/>
      <c r="U296" s="1590"/>
      <c r="V296" s="1590"/>
      <c r="W296" s="1590"/>
      <c r="X296" s="1590"/>
      <c r="Y296" s="1590"/>
      <c r="Z296" s="1590"/>
      <c r="AA296" s="1590"/>
      <c r="AB296" s="1590"/>
      <c r="AC296" s="1590"/>
      <c r="AD296" s="1590"/>
      <c r="AE296" s="1590"/>
      <c r="AF296" s="1590"/>
      <c r="AG296" s="1590"/>
      <c r="AH296" s="1592"/>
      <c r="AI296" s="1592"/>
    </row>
    <row r="297" spans="1:35" ht="14.25" customHeight="1">
      <c r="A297" s="1590"/>
      <c r="B297" s="1590"/>
      <c r="C297" s="1590"/>
      <c r="D297" s="1590"/>
      <c r="E297" s="1590"/>
      <c r="F297" s="1590"/>
      <c r="G297" s="1590"/>
      <c r="H297" s="1590"/>
      <c r="I297" s="1590"/>
      <c r="J297" s="1590"/>
      <c r="K297" s="1590"/>
      <c r="L297" s="1590"/>
      <c r="M297" s="1590"/>
      <c r="N297" s="1590"/>
      <c r="O297" s="1590"/>
      <c r="P297" s="1590"/>
      <c r="Q297" s="1590"/>
      <c r="R297" s="1590"/>
      <c r="S297" s="1590"/>
      <c r="T297" s="1590"/>
      <c r="U297" s="1590"/>
      <c r="V297" s="1590"/>
      <c r="W297" s="1590"/>
      <c r="X297" s="1590"/>
      <c r="Y297" s="1590"/>
      <c r="Z297" s="1590"/>
      <c r="AA297" s="1590"/>
      <c r="AB297" s="1590"/>
      <c r="AC297" s="1590"/>
      <c r="AD297" s="1590"/>
      <c r="AE297" s="1590"/>
      <c r="AF297" s="1590"/>
      <c r="AG297" s="1590"/>
      <c r="AH297" s="1592"/>
      <c r="AI297" s="1592"/>
    </row>
    <row r="298" spans="1:35" ht="14.25" customHeight="1">
      <c r="A298" s="1590"/>
      <c r="B298" s="1590"/>
      <c r="C298" s="1590"/>
      <c r="D298" s="1590"/>
      <c r="E298" s="1590"/>
      <c r="F298" s="1590"/>
      <c r="G298" s="1590"/>
      <c r="H298" s="1590"/>
      <c r="I298" s="1590"/>
      <c r="J298" s="1590"/>
      <c r="K298" s="1590"/>
      <c r="L298" s="1590"/>
      <c r="M298" s="1590"/>
      <c r="N298" s="1590"/>
      <c r="O298" s="1590"/>
      <c r="P298" s="1590"/>
      <c r="Q298" s="1590"/>
      <c r="R298" s="1590"/>
      <c r="S298" s="1590"/>
      <c r="T298" s="1590"/>
      <c r="U298" s="1590"/>
      <c r="V298" s="1590"/>
      <c r="W298" s="1590"/>
      <c r="X298" s="1590"/>
      <c r="Y298" s="1590"/>
      <c r="Z298" s="1590"/>
      <c r="AA298" s="1590"/>
      <c r="AB298" s="1590"/>
      <c r="AC298" s="1590"/>
      <c r="AD298" s="1590"/>
      <c r="AE298" s="1590"/>
      <c r="AF298" s="1590"/>
      <c r="AG298" s="1590"/>
      <c r="AH298" s="1592"/>
      <c r="AI298" s="1592"/>
    </row>
    <row r="299" spans="1:35" ht="14.25" customHeight="1">
      <c r="A299" s="1590"/>
      <c r="B299" s="1590"/>
      <c r="C299" s="1590"/>
      <c r="D299" s="1590"/>
      <c r="E299" s="1590"/>
      <c r="F299" s="1590"/>
      <c r="G299" s="1590"/>
      <c r="H299" s="1590"/>
      <c r="I299" s="1590"/>
      <c r="J299" s="1590"/>
      <c r="K299" s="1590"/>
      <c r="L299" s="1590"/>
      <c r="M299" s="1590"/>
      <c r="N299" s="1590"/>
      <c r="O299" s="1590"/>
      <c r="P299" s="1590"/>
      <c r="Q299" s="1590"/>
      <c r="R299" s="1590"/>
      <c r="S299" s="1590"/>
      <c r="T299" s="1590"/>
      <c r="U299" s="1590"/>
      <c r="V299" s="1590"/>
      <c r="W299" s="1590"/>
      <c r="X299" s="1590"/>
      <c r="Y299" s="1590"/>
      <c r="Z299" s="1590"/>
      <c r="AA299" s="1590"/>
      <c r="AB299" s="1590"/>
      <c r="AC299" s="1590"/>
      <c r="AD299" s="1590"/>
      <c r="AE299" s="1590"/>
      <c r="AF299" s="1590"/>
      <c r="AG299" s="1590"/>
      <c r="AH299" s="1592"/>
      <c r="AI299" s="1592"/>
    </row>
    <row r="300" spans="1:35" ht="14.25" customHeight="1">
      <c r="A300" s="1590"/>
      <c r="B300" s="1590"/>
      <c r="C300" s="1590"/>
      <c r="D300" s="1590"/>
      <c r="E300" s="1590"/>
      <c r="F300" s="1590"/>
      <c r="G300" s="1590"/>
      <c r="H300" s="1590"/>
      <c r="I300" s="1590"/>
      <c r="J300" s="1590"/>
      <c r="K300" s="1590"/>
      <c r="L300" s="1590"/>
      <c r="M300" s="1590"/>
      <c r="N300" s="1590"/>
      <c r="O300" s="1590"/>
      <c r="P300" s="1590"/>
      <c r="Q300" s="1590"/>
      <c r="R300" s="1590"/>
      <c r="S300" s="1590"/>
      <c r="T300" s="1590"/>
      <c r="U300" s="1590"/>
      <c r="V300" s="1590"/>
      <c r="W300" s="1590"/>
      <c r="X300" s="1590"/>
      <c r="Y300" s="1590"/>
      <c r="Z300" s="1590"/>
      <c r="AA300" s="1590"/>
      <c r="AB300" s="1590"/>
      <c r="AC300" s="1590"/>
      <c r="AD300" s="1590"/>
      <c r="AE300" s="1590"/>
      <c r="AF300" s="1590"/>
      <c r="AG300" s="1590"/>
      <c r="AH300" s="1592"/>
      <c r="AI300" s="1592"/>
    </row>
    <row r="301" spans="1:35" ht="14.25" customHeight="1">
      <c r="A301" s="1590"/>
      <c r="B301" s="1590"/>
      <c r="C301" s="1590"/>
      <c r="D301" s="1590"/>
      <c r="E301" s="1590"/>
      <c r="F301" s="1590"/>
      <c r="G301" s="1590"/>
      <c r="H301" s="1590"/>
      <c r="I301" s="1590"/>
      <c r="J301" s="1590"/>
      <c r="K301" s="1590"/>
      <c r="L301" s="1590"/>
      <c r="M301" s="1590"/>
      <c r="N301" s="1590"/>
      <c r="O301" s="1590"/>
      <c r="P301" s="1590"/>
      <c r="Q301" s="1590"/>
      <c r="R301" s="1590"/>
      <c r="S301" s="1590"/>
      <c r="T301" s="1590"/>
      <c r="U301" s="1590"/>
      <c r="V301" s="1590"/>
      <c r="W301" s="1590"/>
      <c r="X301" s="1590"/>
      <c r="Y301" s="1590"/>
      <c r="Z301" s="1590"/>
      <c r="AA301" s="1590"/>
      <c r="AB301" s="1590"/>
      <c r="AC301" s="1590"/>
      <c r="AD301" s="1590"/>
      <c r="AE301" s="1590"/>
      <c r="AF301" s="1590"/>
      <c r="AG301" s="1590"/>
      <c r="AH301" s="1592"/>
      <c r="AI301" s="1592"/>
    </row>
    <row r="302" spans="1:35" ht="14.25" customHeight="1">
      <c r="A302" s="1590"/>
      <c r="B302" s="1590"/>
      <c r="C302" s="1590"/>
      <c r="D302" s="1590"/>
      <c r="E302" s="1590"/>
      <c r="F302" s="1590"/>
      <c r="G302" s="1590"/>
      <c r="H302" s="1590"/>
      <c r="I302" s="1590"/>
      <c r="J302" s="1590"/>
      <c r="K302" s="1590"/>
      <c r="L302" s="1590"/>
      <c r="M302" s="1590"/>
      <c r="N302" s="1590"/>
      <c r="O302" s="1590"/>
      <c r="P302" s="1590"/>
      <c r="Q302" s="1590"/>
      <c r="R302" s="1590"/>
      <c r="S302" s="1590"/>
      <c r="T302" s="1590"/>
      <c r="U302" s="1590"/>
      <c r="V302" s="1590"/>
      <c r="W302" s="1590"/>
      <c r="X302" s="1590"/>
      <c r="Y302" s="1590"/>
      <c r="Z302" s="1590"/>
      <c r="AA302" s="1590"/>
      <c r="AB302" s="1590"/>
      <c r="AC302" s="1590"/>
      <c r="AD302" s="1590"/>
      <c r="AE302" s="1590"/>
      <c r="AF302" s="1590"/>
      <c r="AG302" s="1590"/>
      <c r="AH302" s="1592"/>
      <c r="AI302" s="1592"/>
    </row>
    <row r="303" spans="1:35" ht="14.25" customHeight="1">
      <c r="A303" s="1590"/>
      <c r="B303" s="1590"/>
      <c r="C303" s="1590"/>
      <c r="D303" s="1590"/>
      <c r="E303" s="1590"/>
      <c r="F303" s="1590"/>
      <c r="G303" s="1590"/>
      <c r="H303" s="1590"/>
      <c r="I303" s="1590"/>
      <c r="J303" s="1590"/>
      <c r="K303" s="1590"/>
      <c r="L303" s="1590"/>
      <c r="M303" s="1590"/>
      <c r="N303" s="1590"/>
      <c r="O303" s="1590"/>
      <c r="P303" s="1590"/>
      <c r="Q303" s="1590"/>
      <c r="R303" s="1590"/>
      <c r="S303" s="1590"/>
      <c r="T303" s="1590"/>
      <c r="U303" s="1590"/>
      <c r="V303" s="1590"/>
      <c r="W303" s="1590"/>
      <c r="X303" s="1590"/>
      <c r="Y303" s="1590"/>
      <c r="Z303" s="1590"/>
      <c r="AA303" s="1590"/>
      <c r="AB303" s="1590"/>
      <c r="AC303" s="1590"/>
      <c r="AD303" s="1590"/>
      <c r="AE303" s="1590"/>
      <c r="AF303" s="1590"/>
      <c r="AG303" s="1590"/>
      <c r="AH303" s="1592"/>
      <c r="AI303" s="1592"/>
    </row>
    <row r="304" spans="1:35" ht="14.25" customHeight="1">
      <c r="A304" s="1590"/>
      <c r="B304" s="1590"/>
      <c r="C304" s="1590"/>
      <c r="D304" s="1590"/>
      <c r="E304" s="1590"/>
      <c r="F304" s="1590"/>
      <c r="G304" s="1590"/>
      <c r="H304" s="1590"/>
      <c r="I304" s="1590"/>
      <c r="J304" s="1590"/>
      <c r="K304" s="1590"/>
      <c r="L304" s="1590"/>
      <c r="M304" s="1590"/>
      <c r="N304" s="1590"/>
      <c r="O304" s="1590"/>
      <c r="P304" s="1590"/>
      <c r="Q304" s="1590"/>
      <c r="R304" s="1590"/>
      <c r="S304" s="1590"/>
      <c r="T304" s="1590"/>
      <c r="U304" s="1590"/>
      <c r="V304" s="1590"/>
      <c r="W304" s="1590"/>
      <c r="X304" s="1590"/>
      <c r="Y304" s="1590"/>
      <c r="Z304" s="1590"/>
      <c r="AA304" s="1590"/>
      <c r="AB304" s="1590"/>
      <c r="AC304" s="1590"/>
      <c r="AD304" s="1590"/>
      <c r="AE304" s="1590"/>
      <c r="AF304" s="1590"/>
      <c r="AG304" s="1590"/>
      <c r="AH304" s="1592"/>
      <c r="AI304" s="1592"/>
    </row>
    <row r="305" spans="1:35" ht="14.25" customHeight="1">
      <c r="A305" s="1590"/>
      <c r="B305" s="1590"/>
      <c r="C305" s="1590"/>
      <c r="D305" s="1590"/>
      <c r="E305" s="1590"/>
      <c r="F305" s="1590"/>
      <c r="G305" s="1590"/>
      <c r="H305" s="1590"/>
      <c r="I305" s="1590"/>
      <c r="J305" s="1590"/>
      <c r="K305" s="1590"/>
      <c r="L305" s="1590"/>
      <c r="M305" s="1590"/>
      <c r="N305" s="1590"/>
      <c r="O305" s="1590"/>
      <c r="P305" s="1590"/>
      <c r="Q305" s="1590"/>
      <c r="R305" s="1590"/>
      <c r="S305" s="1590"/>
      <c r="T305" s="1590"/>
      <c r="U305" s="1590"/>
      <c r="V305" s="1590"/>
      <c r="W305" s="1590"/>
      <c r="X305" s="1590"/>
      <c r="Y305" s="1590"/>
      <c r="Z305" s="1590"/>
      <c r="AA305" s="1590"/>
      <c r="AB305" s="1590"/>
      <c r="AC305" s="1590"/>
      <c r="AD305" s="1590"/>
      <c r="AE305" s="1590"/>
      <c r="AF305" s="1590"/>
      <c r="AG305" s="1590"/>
      <c r="AH305" s="1592"/>
      <c r="AI305" s="1592"/>
    </row>
    <row r="306" spans="1:35" ht="14.25" customHeight="1">
      <c r="A306" s="1590"/>
      <c r="B306" s="1590"/>
      <c r="C306" s="1590"/>
      <c r="D306" s="1590"/>
      <c r="E306" s="1590"/>
      <c r="F306" s="1590"/>
      <c r="G306" s="1590"/>
      <c r="H306" s="1590"/>
      <c r="I306" s="1590"/>
      <c r="J306" s="1590"/>
      <c r="K306" s="1590"/>
      <c r="L306" s="1590"/>
      <c r="M306" s="1590"/>
      <c r="N306" s="1590"/>
      <c r="O306" s="1590"/>
      <c r="P306" s="1590"/>
      <c r="Q306" s="1590"/>
      <c r="R306" s="1590"/>
      <c r="S306" s="1590"/>
      <c r="T306" s="1590"/>
      <c r="U306" s="1590"/>
      <c r="V306" s="1590"/>
      <c r="W306" s="1590"/>
      <c r="X306" s="1590"/>
      <c r="Y306" s="1590"/>
      <c r="Z306" s="1590"/>
      <c r="AA306" s="1590"/>
      <c r="AB306" s="1590"/>
      <c r="AC306" s="1590"/>
      <c r="AD306" s="1590"/>
      <c r="AE306" s="1590"/>
      <c r="AF306" s="1590"/>
      <c r="AG306" s="1590"/>
      <c r="AH306" s="1592"/>
      <c r="AI306" s="1592"/>
    </row>
    <row r="307" spans="1:35" ht="14.25" customHeight="1">
      <c r="A307" s="1590"/>
      <c r="B307" s="1590"/>
      <c r="C307" s="1590"/>
      <c r="D307" s="1590"/>
      <c r="E307" s="1590"/>
      <c r="F307" s="1590"/>
      <c r="G307" s="1590"/>
      <c r="H307" s="1590"/>
      <c r="I307" s="1590"/>
      <c r="J307" s="1590"/>
      <c r="K307" s="1590"/>
      <c r="L307" s="1590"/>
      <c r="M307" s="1590"/>
      <c r="N307" s="1590"/>
      <c r="O307" s="1590"/>
      <c r="P307" s="1590"/>
      <c r="Q307" s="1590"/>
      <c r="R307" s="1590"/>
      <c r="S307" s="1590"/>
      <c r="T307" s="1590"/>
      <c r="U307" s="1590"/>
      <c r="V307" s="1590"/>
      <c r="W307" s="1590"/>
      <c r="X307" s="1590"/>
      <c r="Y307" s="1590"/>
      <c r="Z307" s="1590"/>
      <c r="AA307" s="1590"/>
      <c r="AB307" s="1590"/>
      <c r="AC307" s="1590"/>
      <c r="AD307" s="1590"/>
      <c r="AE307" s="1590"/>
      <c r="AF307" s="1590"/>
      <c r="AG307" s="1590"/>
      <c r="AH307" s="1592"/>
      <c r="AI307" s="1592"/>
    </row>
    <row r="308" spans="1:35" ht="14.25" customHeight="1">
      <c r="A308" s="1590"/>
      <c r="B308" s="1590"/>
      <c r="C308" s="1590"/>
      <c r="D308" s="1590"/>
      <c r="E308" s="1590"/>
      <c r="F308" s="1590"/>
      <c r="G308" s="1590"/>
      <c r="H308" s="1590"/>
      <c r="I308" s="1590"/>
      <c r="J308" s="1590"/>
      <c r="K308" s="1590"/>
      <c r="L308" s="1590"/>
      <c r="M308" s="1590"/>
      <c r="N308" s="1590"/>
      <c r="O308" s="1590"/>
      <c r="P308" s="1590"/>
      <c r="Q308" s="1590"/>
      <c r="R308" s="1590"/>
      <c r="S308" s="1590"/>
      <c r="T308" s="1590"/>
      <c r="U308" s="1590"/>
      <c r="V308" s="1590"/>
      <c r="W308" s="1590"/>
      <c r="X308" s="1590"/>
      <c r="Y308" s="1590"/>
      <c r="Z308" s="1590"/>
      <c r="AA308" s="1590"/>
      <c r="AB308" s="1590"/>
      <c r="AC308" s="1590"/>
      <c r="AD308" s="1590"/>
      <c r="AE308" s="1590"/>
      <c r="AF308" s="1590"/>
      <c r="AG308" s="1590"/>
      <c r="AH308" s="1592"/>
      <c r="AI308" s="1592"/>
    </row>
    <row r="309" spans="1:35" ht="14.25" customHeight="1">
      <c r="A309" s="1590"/>
      <c r="B309" s="1590"/>
      <c r="C309" s="1590"/>
      <c r="D309" s="1590"/>
      <c r="E309" s="1590"/>
      <c r="F309" s="1590"/>
      <c r="G309" s="1590"/>
      <c r="H309" s="1590"/>
      <c r="I309" s="1590"/>
      <c r="J309" s="1590"/>
      <c r="K309" s="1590"/>
      <c r="L309" s="1590"/>
      <c r="M309" s="1590"/>
      <c r="N309" s="1590"/>
      <c r="O309" s="1590"/>
      <c r="P309" s="1590"/>
      <c r="Q309" s="1590"/>
      <c r="R309" s="1590"/>
      <c r="S309" s="1590"/>
      <c r="T309" s="1590"/>
      <c r="U309" s="1590"/>
      <c r="V309" s="1590"/>
      <c r="W309" s="1590"/>
      <c r="X309" s="1590"/>
      <c r="Y309" s="1590"/>
      <c r="Z309" s="1590"/>
      <c r="AA309" s="1590"/>
      <c r="AB309" s="1590"/>
      <c r="AC309" s="1590"/>
      <c r="AD309" s="1590"/>
      <c r="AE309" s="1590"/>
      <c r="AF309" s="1590"/>
      <c r="AG309" s="1590"/>
      <c r="AH309" s="1592"/>
      <c r="AI309" s="1592"/>
    </row>
    <row r="310" spans="1:35" ht="14.25" customHeight="1">
      <c r="A310" s="1590"/>
      <c r="B310" s="1590"/>
      <c r="C310" s="1590"/>
      <c r="D310" s="1590"/>
      <c r="E310" s="1590"/>
      <c r="F310" s="1590"/>
      <c r="G310" s="1590"/>
      <c r="H310" s="1590"/>
      <c r="I310" s="1590"/>
      <c r="J310" s="1590"/>
      <c r="K310" s="1590"/>
      <c r="L310" s="1590"/>
      <c r="M310" s="1590"/>
      <c r="N310" s="1590"/>
      <c r="O310" s="1590"/>
      <c r="P310" s="1590"/>
      <c r="Q310" s="1590"/>
      <c r="R310" s="1590"/>
      <c r="S310" s="1590"/>
      <c r="T310" s="1590"/>
      <c r="U310" s="1590"/>
      <c r="V310" s="1590"/>
      <c r="W310" s="1590"/>
      <c r="X310" s="1590"/>
      <c r="Y310" s="1590"/>
      <c r="Z310" s="1590"/>
      <c r="AA310" s="1590"/>
      <c r="AB310" s="1590"/>
      <c r="AC310" s="1590"/>
      <c r="AD310" s="1590"/>
      <c r="AE310" s="1590"/>
      <c r="AF310" s="1590"/>
      <c r="AG310" s="1590"/>
      <c r="AH310" s="1592"/>
      <c r="AI310" s="1592"/>
    </row>
    <row r="311" spans="1:35" ht="14.25" customHeight="1">
      <c r="A311" s="1590"/>
      <c r="B311" s="1590"/>
      <c r="C311" s="1590"/>
      <c r="D311" s="1590"/>
      <c r="E311" s="1590"/>
      <c r="F311" s="1590"/>
      <c r="G311" s="1590"/>
      <c r="H311" s="1590"/>
      <c r="I311" s="1590"/>
      <c r="J311" s="1590"/>
      <c r="K311" s="1590"/>
      <c r="L311" s="1590"/>
      <c r="M311" s="1590"/>
      <c r="N311" s="1590"/>
      <c r="O311" s="1590"/>
      <c r="P311" s="1590"/>
      <c r="Q311" s="1590"/>
      <c r="R311" s="1590"/>
      <c r="S311" s="1590"/>
      <c r="T311" s="1590"/>
      <c r="U311" s="1590"/>
      <c r="V311" s="1590"/>
      <c r="W311" s="1590"/>
      <c r="X311" s="1590"/>
      <c r="Y311" s="1590"/>
      <c r="Z311" s="1590"/>
      <c r="AA311" s="1590"/>
      <c r="AB311" s="1590"/>
      <c r="AC311" s="1590"/>
      <c r="AD311" s="1590"/>
      <c r="AE311" s="1590"/>
      <c r="AF311" s="1590"/>
      <c r="AG311" s="1590"/>
      <c r="AH311" s="1592"/>
      <c r="AI311" s="1592"/>
    </row>
    <row r="312" spans="1:35" ht="14.25" customHeight="1">
      <c r="A312" s="1590"/>
      <c r="B312" s="1590"/>
      <c r="C312" s="1590"/>
      <c r="D312" s="1590"/>
      <c r="E312" s="1590"/>
      <c r="F312" s="1590"/>
      <c r="G312" s="1590"/>
      <c r="H312" s="1590"/>
      <c r="I312" s="1590"/>
      <c r="J312" s="1590"/>
      <c r="K312" s="1590"/>
      <c r="L312" s="1590"/>
      <c r="M312" s="1590"/>
      <c r="N312" s="1590"/>
      <c r="O312" s="1590"/>
      <c r="P312" s="1590"/>
      <c r="Q312" s="1590"/>
      <c r="R312" s="1590"/>
      <c r="S312" s="1590"/>
      <c r="T312" s="1590"/>
      <c r="U312" s="1590"/>
      <c r="V312" s="1590"/>
      <c r="W312" s="1590"/>
      <c r="X312" s="1590"/>
      <c r="Y312" s="1590"/>
      <c r="Z312" s="1590"/>
      <c r="AA312" s="1590"/>
      <c r="AB312" s="1590"/>
      <c r="AC312" s="1590"/>
      <c r="AD312" s="1590"/>
      <c r="AE312" s="1590"/>
      <c r="AF312" s="1590"/>
      <c r="AG312" s="1590"/>
      <c r="AH312" s="1592"/>
      <c r="AI312" s="1592"/>
    </row>
    <row r="313" spans="1:35" ht="14.25" customHeight="1">
      <c r="A313" s="1590"/>
      <c r="B313" s="1590"/>
      <c r="C313" s="1590"/>
      <c r="D313" s="1590"/>
      <c r="E313" s="1590"/>
      <c r="F313" s="1590"/>
      <c r="G313" s="1590"/>
      <c r="H313" s="1590"/>
      <c r="I313" s="1590"/>
      <c r="J313" s="1590"/>
      <c r="K313" s="1590"/>
      <c r="L313" s="1590"/>
      <c r="M313" s="1590"/>
      <c r="N313" s="1590"/>
      <c r="O313" s="1590"/>
      <c r="P313" s="1590"/>
      <c r="Q313" s="1590"/>
      <c r="R313" s="1590"/>
      <c r="S313" s="1590"/>
      <c r="T313" s="1590"/>
      <c r="U313" s="1590"/>
      <c r="V313" s="1590"/>
      <c r="W313" s="1590"/>
      <c r="X313" s="1590"/>
      <c r="Y313" s="1590"/>
      <c r="Z313" s="1590"/>
      <c r="AA313" s="1590"/>
      <c r="AB313" s="1590"/>
      <c r="AC313" s="1590"/>
      <c r="AD313" s="1590"/>
      <c r="AE313" s="1590"/>
      <c r="AF313" s="1590"/>
      <c r="AG313" s="1590"/>
      <c r="AH313" s="1592"/>
      <c r="AI313" s="1592"/>
    </row>
    <row r="314" spans="1:35" ht="14.25" customHeight="1">
      <c r="A314" s="1590"/>
      <c r="B314" s="1590"/>
      <c r="C314" s="1590"/>
      <c r="D314" s="1590"/>
      <c r="E314" s="1590"/>
      <c r="F314" s="1590"/>
      <c r="G314" s="1590"/>
      <c r="H314" s="1590"/>
      <c r="I314" s="1590"/>
      <c r="J314" s="1590"/>
      <c r="K314" s="1590"/>
      <c r="L314" s="1590"/>
      <c r="M314" s="1590"/>
      <c r="N314" s="1590"/>
      <c r="O314" s="1590"/>
      <c r="P314" s="1590"/>
      <c r="Q314" s="1590"/>
      <c r="R314" s="1590"/>
      <c r="S314" s="1590"/>
      <c r="T314" s="1590"/>
      <c r="U314" s="1590"/>
      <c r="V314" s="1590"/>
      <c r="W314" s="1590"/>
      <c r="X314" s="1590"/>
      <c r="Y314" s="1590"/>
      <c r="Z314" s="1590"/>
      <c r="AA314" s="1590"/>
      <c r="AB314" s="1590"/>
      <c r="AC314" s="1590"/>
      <c r="AD314" s="1590"/>
      <c r="AE314" s="1590"/>
      <c r="AF314" s="1590"/>
      <c r="AG314" s="1590"/>
      <c r="AH314" s="1592"/>
      <c r="AI314" s="1592"/>
    </row>
    <row r="315" spans="1:35" ht="14.25" customHeight="1">
      <c r="A315" s="1590"/>
      <c r="B315" s="1590"/>
      <c r="C315" s="1590"/>
      <c r="D315" s="1590"/>
      <c r="E315" s="1590"/>
      <c r="F315" s="1590"/>
      <c r="G315" s="1590"/>
      <c r="H315" s="1590"/>
      <c r="I315" s="1590"/>
      <c r="J315" s="1590"/>
      <c r="K315" s="1590"/>
      <c r="L315" s="1590"/>
      <c r="M315" s="1590"/>
      <c r="N315" s="1590"/>
      <c r="O315" s="1590"/>
      <c r="P315" s="1590"/>
      <c r="Q315" s="1590"/>
      <c r="R315" s="1590"/>
      <c r="S315" s="1590"/>
      <c r="T315" s="1590"/>
      <c r="U315" s="1590"/>
      <c r="V315" s="1590"/>
      <c r="W315" s="1590"/>
      <c r="X315" s="1590"/>
      <c r="Y315" s="1590"/>
      <c r="Z315" s="1590"/>
      <c r="AA315" s="1590"/>
      <c r="AB315" s="1590"/>
      <c r="AC315" s="1590"/>
      <c r="AD315" s="1590"/>
      <c r="AE315" s="1590"/>
      <c r="AF315" s="1590"/>
      <c r="AG315" s="1590"/>
      <c r="AH315" s="1592"/>
      <c r="AI315" s="1592"/>
    </row>
    <row r="316" spans="1:35" ht="14.25" customHeight="1">
      <c r="A316" s="1590"/>
      <c r="B316" s="1590"/>
      <c r="C316" s="1590"/>
      <c r="D316" s="1590"/>
      <c r="E316" s="1590"/>
      <c r="F316" s="1590"/>
      <c r="G316" s="1590"/>
      <c r="H316" s="1590"/>
      <c r="I316" s="1590"/>
      <c r="J316" s="1590"/>
      <c r="K316" s="1590"/>
      <c r="L316" s="1590"/>
      <c r="M316" s="1590"/>
      <c r="N316" s="1590"/>
      <c r="O316" s="1590"/>
      <c r="P316" s="1590"/>
      <c r="Q316" s="1590"/>
      <c r="R316" s="1590"/>
      <c r="S316" s="1590"/>
      <c r="T316" s="1590"/>
      <c r="U316" s="1590"/>
      <c r="V316" s="1590"/>
      <c r="W316" s="1590"/>
      <c r="X316" s="1590"/>
      <c r="Y316" s="1590"/>
      <c r="Z316" s="1590"/>
      <c r="AA316" s="1590"/>
      <c r="AB316" s="1590"/>
      <c r="AC316" s="1590"/>
      <c r="AD316" s="1590"/>
      <c r="AE316" s="1590"/>
      <c r="AF316" s="1590"/>
      <c r="AG316" s="1590"/>
      <c r="AH316" s="1592"/>
      <c r="AI316" s="1592"/>
    </row>
    <row r="317" spans="1:35" ht="14.25" customHeight="1">
      <c r="A317" s="1590"/>
      <c r="B317" s="1590"/>
      <c r="C317" s="1590"/>
      <c r="D317" s="1590"/>
      <c r="E317" s="1590"/>
      <c r="F317" s="1590"/>
      <c r="G317" s="1590"/>
      <c r="H317" s="1590"/>
      <c r="I317" s="1590"/>
      <c r="J317" s="1590"/>
      <c r="K317" s="1590"/>
      <c r="L317" s="1590"/>
      <c r="M317" s="1590"/>
      <c r="N317" s="1590"/>
      <c r="O317" s="1590"/>
      <c r="P317" s="1590"/>
      <c r="Q317" s="1590"/>
      <c r="R317" s="1590"/>
      <c r="S317" s="1590"/>
      <c r="T317" s="1590"/>
      <c r="U317" s="1590"/>
      <c r="V317" s="1590"/>
      <c r="W317" s="1590"/>
      <c r="X317" s="1590"/>
      <c r="Y317" s="1590"/>
      <c r="Z317" s="1590"/>
      <c r="AA317" s="1590"/>
      <c r="AB317" s="1590"/>
      <c r="AC317" s="1590"/>
      <c r="AD317" s="1590"/>
      <c r="AE317" s="1590"/>
      <c r="AF317" s="1590"/>
      <c r="AG317" s="1590"/>
      <c r="AH317" s="1592"/>
      <c r="AI317" s="1592"/>
    </row>
    <row r="318" spans="1:35" ht="14.25" customHeight="1">
      <c r="A318" s="1590"/>
      <c r="B318" s="1590"/>
      <c r="C318" s="1590"/>
      <c r="D318" s="1590"/>
      <c r="E318" s="1590"/>
      <c r="F318" s="1590"/>
      <c r="G318" s="1590"/>
      <c r="H318" s="1590"/>
      <c r="I318" s="1590"/>
      <c r="J318" s="1590"/>
      <c r="K318" s="1590"/>
      <c r="L318" s="1590"/>
      <c r="M318" s="1590"/>
      <c r="N318" s="1590"/>
      <c r="O318" s="1590"/>
      <c r="P318" s="1590"/>
      <c r="Q318" s="1590"/>
      <c r="R318" s="1590"/>
      <c r="S318" s="1590"/>
      <c r="T318" s="1590"/>
      <c r="U318" s="1590"/>
      <c r="V318" s="1590"/>
      <c r="W318" s="1590"/>
      <c r="X318" s="1590"/>
      <c r="Y318" s="1590"/>
      <c r="Z318" s="1590"/>
      <c r="AA318" s="1590"/>
      <c r="AB318" s="1590"/>
      <c r="AC318" s="1590"/>
      <c r="AD318" s="1590"/>
      <c r="AE318" s="1590"/>
      <c r="AF318" s="1590"/>
      <c r="AG318" s="1590"/>
      <c r="AH318" s="1592"/>
      <c r="AI318" s="1592"/>
    </row>
    <row r="319" spans="1:35" ht="14.25" customHeight="1">
      <c r="A319" s="1590"/>
      <c r="B319" s="1590"/>
      <c r="C319" s="1590"/>
      <c r="D319" s="1590"/>
      <c r="E319" s="1590"/>
      <c r="F319" s="1590"/>
      <c r="G319" s="1590"/>
      <c r="H319" s="1590"/>
      <c r="I319" s="1590"/>
      <c r="J319" s="1590"/>
      <c r="K319" s="1590"/>
      <c r="L319" s="1590"/>
      <c r="M319" s="1590"/>
      <c r="N319" s="1590"/>
      <c r="O319" s="1590"/>
      <c r="P319" s="1590"/>
      <c r="Q319" s="1590"/>
      <c r="R319" s="1590"/>
      <c r="S319" s="1590"/>
      <c r="T319" s="1590"/>
      <c r="U319" s="1590"/>
      <c r="V319" s="1590"/>
      <c r="W319" s="1590"/>
      <c r="X319" s="1590"/>
      <c r="Y319" s="1590"/>
      <c r="Z319" s="1590"/>
      <c r="AA319" s="1590"/>
      <c r="AB319" s="1590"/>
      <c r="AC319" s="1590"/>
      <c r="AD319" s="1590"/>
      <c r="AE319" s="1590"/>
      <c r="AF319" s="1590"/>
      <c r="AG319" s="1590"/>
      <c r="AH319" s="1592"/>
      <c r="AI319" s="1592"/>
    </row>
    <row r="320" spans="1:35" ht="14.25" customHeight="1">
      <c r="A320" s="1590"/>
      <c r="B320" s="1590"/>
      <c r="C320" s="1590"/>
      <c r="D320" s="1590"/>
      <c r="E320" s="1590"/>
      <c r="F320" s="1590"/>
      <c r="G320" s="1590"/>
      <c r="H320" s="1590"/>
      <c r="I320" s="1590"/>
      <c r="J320" s="1590"/>
      <c r="K320" s="1590"/>
      <c r="L320" s="1590"/>
      <c r="M320" s="1590"/>
      <c r="N320" s="1590"/>
      <c r="O320" s="1590"/>
      <c r="P320" s="1590"/>
      <c r="Q320" s="1590"/>
      <c r="R320" s="1590"/>
      <c r="S320" s="1590"/>
      <c r="T320" s="1590"/>
      <c r="U320" s="1590"/>
      <c r="V320" s="1590"/>
      <c r="W320" s="1590"/>
      <c r="X320" s="1590"/>
      <c r="Y320" s="1590"/>
      <c r="Z320" s="1590"/>
      <c r="AA320" s="1590"/>
      <c r="AB320" s="1590"/>
      <c r="AC320" s="1590"/>
      <c r="AD320" s="1590"/>
      <c r="AE320" s="1590"/>
      <c r="AF320" s="1590"/>
      <c r="AG320" s="1590"/>
      <c r="AH320" s="1592"/>
      <c r="AI320" s="1592"/>
    </row>
    <row r="321" spans="1:35" ht="14.25" customHeight="1">
      <c r="A321" s="1590"/>
      <c r="B321" s="1590"/>
      <c r="C321" s="1590"/>
      <c r="D321" s="1590"/>
      <c r="E321" s="1590"/>
      <c r="F321" s="1590"/>
      <c r="G321" s="1590"/>
      <c r="H321" s="1590"/>
      <c r="I321" s="1590"/>
      <c r="J321" s="1590"/>
      <c r="K321" s="1590"/>
      <c r="L321" s="1590"/>
      <c r="M321" s="1590"/>
      <c r="N321" s="1590"/>
      <c r="O321" s="1590"/>
      <c r="P321" s="1590"/>
      <c r="Q321" s="1590"/>
      <c r="R321" s="1590"/>
      <c r="S321" s="1590"/>
      <c r="T321" s="1590"/>
      <c r="U321" s="1590"/>
      <c r="V321" s="1590"/>
      <c r="W321" s="1590"/>
      <c r="X321" s="1590"/>
      <c r="Y321" s="1590"/>
      <c r="Z321" s="1590"/>
      <c r="AA321" s="1590"/>
      <c r="AB321" s="1590"/>
      <c r="AC321" s="1590"/>
      <c r="AD321" s="1590"/>
      <c r="AE321" s="1590"/>
      <c r="AF321" s="1590"/>
      <c r="AG321" s="1590"/>
      <c r="AH321" s="1592"/>
      <c r="AI321" s="1592"/>
    </row>
    <row r="322" spans="1:35" ht="14.25" customHeight="1">
      <c r="A322" s="1590"/>
      <c r="B322" s="1590"/>
      <c r="C322" s="1590"/>
      <c r="D322" s="1590"/>
      <c r="E322" s="1590"/>
      <c r="F322" s="1590"/>
      <c r="G322" s="1590"/>
      <c r="H322" s="1590"/>
      <c r="I322" s="1590"/>
      <c r="J322" s="1590"/>
      <c r="K322" s="1590"/>
      <c r="L322" s="1590"/>
      <c r="M322" s="1590"/>
      <c r="N322" s="1590"/>
      <c r="O322" s="1590"/>
      <c r="P322" s="1590"/>
      <c r="Q322" s="1590"/>
      <c r="R322" s="1590"/>
      <c r="S322" s="1590"/>
      <c r="T322" s="1590"/>
      <c r="U322" s="1590"/>
      <c r="V322" s="1590"/>
      <c r="W322" s="1590"/>
      <c r="X322" s="1590"/>
      <c r="Y322" s="1590"/>
      <c r="Z322" s="1590"/>
      <c r="AA322" s="1590"/>
      <c r="AB322" s="1590"/>
      <c r="AC322" s="1590"/>
      <c r="AD322" s="1590"/>
      <c r="AE322" s="1590"/>
      <c r="AF322" s="1590"/>
      <c r="AG322" s="1590"/>
      <c r="AH322" s="1592"/>
      <c r="AI322" s="1592"/>
    </row>
    <row r="323" spans="1:35" ht="14.25" customHeight="1">
      <c r="A323" s="1590"/>
      <c r="B323" s="1590"/>
      <c r="C323" s="1590"/>
      <c r="D323" s="1590"/>
      <c r="E323" s="1590"/>
      <c r="F323" s="1590"/>
      <c r="G323" s="1590"/>
      <c r="H323" s="1590"/>
      <c r="I323" s="1590"/>
      <c r="J323" s="1590"/>
      <c r="K323" s="1590"/>
      <c r="L323" s="1590"/>
      <c r="M323" s="1590"/>
      <c r="N323" s="1590"/>
      <c r="O323" s="1590"/>
      <c r="P323" s="1590"/>
      <c r="Q323" s="1590"/>
      <c r="R323" s="1590"/>
      <c r="S323" s="1590"/>
      <c r="T323" s="1590"/>
      <c r="U323" s="1590"/>
      <c r="V323" s="1590"/>
      <c r="W323" s="1590"/>
      <c r="X323" s="1590"/>
      <c r="Y323" s="1590"/>
      <c r="Z323" s="1590"/>
      <c r="AA323" s="1590"/>
      <c r="AB323" s="1590"/>
      <c r="AC323" s="1590"/>
      <c r="AD323" s="1590"/>
      <c r="AE323" s="1590"/>
      <c r="AF323" s="1590"/>
      <c r="AG323" s="1590"/>
      <c r="AH323" s="1592"/>
      <c r="AI323" s="1592"/>
    </row>
    <row r="324" spans="1:35" ht="14.25" customHeight="1">
      <c r="A324" s="1590"/>
      <c r="B324" s="1590"/>
      <c r="C324" s="1590"/>
      <c r="D324" s="1590"/>
      <c r="E324" s="1590"/>
      <c r="F324" s="1590"/>
      <c r="G324" s="1590"/>
      <c r="H324" s="1590"/>
      <c r="I324" s="1590"/>
      <c r="J324" s="1590"/>
      <c r="K324" s="1590"/>
      <c r="L324" s="1590"/>
      <c r="M324" s="1590"/>
      <c r="N324" s="1590"/>
      <c r="O324" s="1590"/>
      <c r="P324" s="1590"/>
      <c r="Q324" s="1590"/>
      <c r="R324" s="1590"/>
      <c r="S324" s="1590"/>
      <c r="T324" s="1590"/>
      <c r="U324" s="1590"/>
      <c r="V324" s="1590"/>
      <c r="W324" s="1590"/>
      <c r="X324" s="1590"/>
      <c r="Y324" s="1590"/>
      <c r="Z324" s="1590"/>
      <c r="AA324" s="1590"/>
      <c r="AB324" s="1590"/>
      <c r="AC324" s="1590"/>
      <c r="AD324" s="1590"/>
      <c r="AE324" s="1590"/>
      <c r="AF324" s="1590"/>
      <c r="AG324" s="1590"/>
      <c r="AH324" s="1592"/>
      <c r="AI324" s="1592"/>
    </row>
    <row r="325" spans="1:35" ht="14.25" customHeight="1">
      <c r="A325" s="1590"/>
      <c r="B325" s="1590"/>
      <c r="C325" s="1590"/>
      <c r="D325" s="1590"/>
      <c r="E325" s="1590"/>
      <c r="F325" s="1590"/>
      <c r="G325" s="1590"/>
      <c r="H325" s="1590"/>
      <c r="I325" s="1590"/>
      <c r="J325" s="1590"/>
      <c r="K325" s="1590"/>
      <c r="L325" s="1590"/>
      <c r="M325" s="1590"/>
      <c r="N325" s="1590"/>
      <c r="O325" s="1590"/>
      <c r="P325" s="1590"/>
      <c r="Q325" s="1590"/>
      <c r="R325" s="1590"/>
      <c r="S325" s="1590"/>
      <c r="T325" s="1590"/>
      <c r="U325" s="1590"/>
      <c r="V325" s="1590"/>
      <c r="W325" s="1590"/>
      <c r="X325" s="1590"/>
      <c r="Y325" s="1590"/>
      <c r="Z325" s="1590"/>
      <c r="AA325" s="1590"/>
      <c r="AB325" s="1590"/>
      <c r="AC325" s="1590"/>
      <c r="AD325" s="1590"/>
      <c r="AE325" s="1590"/>
      <c r="AF325" s="1590"/>
      <c r="AG325" s="1590"/>
      <c r="AH325" s="1592"/>
      <c r="AI325" s="1592"/>
    </row>
    <row r="326" spans="1:35" ht="14.25" customHeight="1">
      <c r="A326" s="1590"/>
      <c r="B326" s="1590"/>
      <c r="C326" s="1590"/>
      <c r="D326" s="1590"/>
      <c r="E326" s="1590"/>
      <c r="F326" s="1590"/>
      <c r="G326" s="1590"/>
      <c r="H326" s="1590"/>
      <c r="I326" s="1590"/>
      <c r="J326" s="1590"/>
      <c r="K326" s="1590"/>
      <c r="L326" s="1590"/>
      <c r="M326" s="1590"/>
      <c r="N326" s="1590"/>
      <c r="O326" s="1590"/>
      <c r="P326" s="1590"/>
      <c r="Q326" s="1590"/>
      <c r="R326" s="1590"/>
      <c r="S326" s="1590"/>
      <c r="T326" s="1590"/>
      <c r="U326" s="1590"/>
      <c r="V326" s="1590"/>
      <c r="W326" s="1590"/>
      <c r="X326" s="1590"/>
      <c r="Y326" s="1590"/>
      <c r="Z326" s="1590"/>
      <c r="AA326" s="1590"/>
      <c r="AB326" s="1590"/>
      <c r="AC326" s="1590"/>
      <c r="AD326" s="1590"/>
      <c r="AE326" s="1590"/>
      <c r="AF326" s="1590"/>
      <c r="AG326" s="1590"/>
      <c r="AH326" s="1592"/>
      <c r="AI326" s="1592"/>
    </row>
    <row r="327" spans="1:35" ht="14.25" customHeight="1">
      <c r="A327" s="1590"/>
      <c r="B327" s="1590"/>
      <c r="C327" s="1590"/>
      <c r="D327" s="1590"/>
      <c r="E327" s="1590"/>
      <c r="F327" s="1590"/>
      <c r="G327" s="1590"/>
      <c r="H327" s="1590"/>
      <c r="I327" s="1590"/>
      <c r="J327" s="1590"/>
      <c r="K327" s="1590"/>
      <c r="L327" s="1590"/>
      <c r="M327" s="1590"/>
      <c r="N327" s="1590"/>
      <c r="O327" s="1590"/>
      <c r="P327" s="1590"/>
      <c r="Q327" s="1590"/>
      <c r="R327" s="1590"/>
      <c r="S327" s="1590"/>
      <c r="T327" s="1590"/>
      <c r="U327" s="1590"/>
      <c r="V327" s="1590"/>
      <c r="W327" s="1590"/>
      <c r="X327" s="1590"/>
      <c r="Y327" s="1590"/>
      <c r="Z327" s="1590"/>
      <c r="AA327" s="1590"/>
      <c r="AB327" s="1590"/>
      <c r="AC327" s="1590"/>
      <c r="AD327" s="1590"/>
      <c r="AE327" s="1590"/>
      <c r="AF327" s="1590"/>
      <c r="AG327" s="1590"/>
      <c r="AH327" s="1592"/>
      <c r="AI327" s="1592"/>
    </row>
    <row r="328" spans="1:35" ht="14.25" customHeight="1">
      <c r="A328" s="1590"/>
      <c r="B328" s="1590"/>
      <c r="C328" s="1590"/>
      <c r="D328" s="1590"/>
      <c r="E328" s="1590"/>
      <c r="F328" s="1590"/>
      <c r="G328" s="1590"/>
      <c r="H328" s="1590"/>
      <c r="I328" s="1590"/>
      <c r="J328" s="1590"/>
      <c r="K328" s="1590"/>
      <c r="L328" s="1590"/>
      <c r="M328" s="1590"/>
      <c r="N328" s="1590"/>
      <c r="O328" s="1590"/>
      <c r="P328" s="1590"/>
      <c r="Q328" s="1590"/>
      <c r="R328" s="1590"/>
      <c r="S328" s="1590"/>
      <c r="T328" s="1590"/>
      <c r="U328" s="1590"/>
      <c r="V328" s="1590"/>
      <c r="W328" s="1590"/>
      <c r="X328" s="1590"/>
      <c r="Y328" s="1590"/>
      <c r="Z328" s="1590"/>
      <c r="AA328" s="1590"/>
      <c r="AB328" s="1590"/>
      <c r="AC328" s="1590"/>
      <c r="AD328" s="1590"/>
      <c r="AE328" s="1590"/>
      <c r="AF328" s="1590"/>
      <c r="AG328" s="1590"/>
      <c r="AH328" s="1592"/>
      <c r="AI328" s="1592"/>
    </row>
    <row r="329" spans="1:35" ht="14.25" customHeight="1">
      <c r="A329" s="1590"/>
      <c r="B329" s="1590"/>
      <c r="C329" s="1590"/>
      <c r="D329" s="1590"/>
      <c r="E329" s="1590"/>
      <c r="F329" s="1590"/>
      <c r="G329" s="1590"/>
      <c r="H329" s="1590"/>
      <c r="I329" s="1590"/>
      <c r="J329" s="1590"/>
      <c r="K329" s="1590"/>
      <c r="L329" s="1590"/>
      <c r="M329" s="1590"/>
      <c r="N329" s="1590"/>
      <c r="O329" s="1590"/>
      <c r="P329" s="1590"/>
      <c r="Q329" s="1590"/>
      <c r="R329" s="1590"/>
      <c r="S329" s="1590"/>
      <c r="T329" s="1590"/>
      <c r="U329" s="1590"/>
      <c r="V329" s="1590"/>
      <c r="W329" s="1590"/>
      <c r="X329" s="1590"/>
      <c r="Y329" s="1590"/>
      <c r="Z329" s="1590"/>
      <c r="AA329" s="1590"/>
      <c r="AB329" s="1590"/>
      <c r="AC329" s="1590"/>
      <c r="AD329" s="1590"/>
      <c r="AE329" s="1590"/>
      <c r="AF329" s="1590"/>
      <c r="AG329" s="1590"/>
      <c r="AH329" s="1592"/>
      <c r="AI329" s="1592"/>
    </row>
    <row r="330" spans="1:35" ht="14.25" customHeight="1">
      <c r="A330" s="1590"/>
      <c r="B330" s="1590"/>
      <c r="C330" s="1590"/>
      <c r="D330" s="1590"/>
      <c r="E330" s="1590"/>
      <c r="F330" s="1590"/>
      <c r="G330" s="1590"/>
      <c r="H330" s="1590"/>
      <c r="I330" s="1590"/>
      <c r="J330" s="1590"/>
      <c r="K330" s="1590"/>
      <c r="L330" s="1590"/>
      <c r="M330" s="1590"/>
      <c r="N330" s="1590"/>
      <c r="O330" s="1590"/>
      <c r="P330" s="1590"/>
      <c r="Q330" s="1590"/>
      <c r="R330" s="1590"/>
      <c r="S330" s="1590"/>
      <c r="T330" s="1590"/>
      <c r="U330" s="1590"/>
      <c r="V330" s="1590"/>
      <c r="W330" s="1590"/>
      <c r="X330" s="1590"/>
      <c r="Y330" s="1590"/>
      <c r="Z330" s="1590"/>
      <c r="AA330" s="1590"/>
      <c r="AB330" s="1590"/>
      <c r="AC330" s="1590"/>
      <c r="AD330" s="1590"/>
      <c r="AE330" s="1590"/>
      <c r="AF330" s="1590"/>
      <c r="AG330" s="1590"/>
      <c r="AH330" s="1592"/>
      <c r="AI330" s="1592"/>
    </row>
    <row r="331" spans="1:35" ht="14.25" customHeight="1">
      <c r="A331" s="1590"/>
      <c r="B331" s="1590"/>
      <c r="C331" s="1590"/>
      <c r="D331" s="1590"/>
      <c r="E331" s="1590"/>
      <c r="F331" s="1590"/>
      <c r="G331" s="1590"/>
      <c r="H331" s="1590"/>
      <c r="I331" s="1590"/>
      <c r="J331" s="1590"/>
      <c r="K331" s="1590"/>
      <c r="L331" s="1590"/>
      <c r="M331" s="1590"/>
      <c r="N331" s="1590"/>
      <c r="O331" s="1590"/>
      <c r="P331" s="1590"/>
      <c r="Q331" s="1590"/>
      <c r="R331" s="1590"/>
      <c r="S331" s="1590"/>
      <c r="T331" s="1590"/>
      <c r="U331" s="1590"/>
      <c r="V331" s="1590"/>
      <c r="W331" s="1590"/>
      <c r="X331" s="1590"/>
      <c r="Y331" s="1590"/>
      <c r="Z331" s="1590"/>
      <c r="AA331" s="1590"/>
      <c r="AB331" s="1590"/>
      <c r="AC331" s="1590"/>
      <c r="AD331" s="1590"/>
      <c r="AE331" s="1590"/>
      <c r="AF331" s="1590"/>
      <c r="AG331" s="1590"/>
      <c r="AH331" s="1592"/>
      <c r="AI331" s="1592"/>
    </row>
    <row r="332" spans="1:35" ht="14.25" customHeight="1">
      <c r="A332" s="1590"/>
      <c r="B332" s="1590"/>
      <c r="C332" s="1590"/>
      <c r="D332" s="1590"/>
      <c r="E332" s="1590"/>
      <c r="F332" s="1590"/>
      <c r="G332" s="1590"/>
      <c r="H332" s="1590"/>
      <c r="I332" s="1590"/>
      <c r="J332" s="1590"/>
      <c r="K332" s="1590"/>
      <c r="L332" s="1590"/>
      <c r="M332" s="1590"/>
      <c r="N332" s="1590"/>
      <c r="O332" s="1590"/>
      <c r="P332" s="1590"/>
      <c r="Q332" s="1590"/>
      <c r="R332" s="1590"/>
      <c r="S332" s="1590"/>
      <c r="T332" s="1590"/>
      <c r="U332" s="1590"/>
      <c r="V332" s="1590"/>
      <c r="W332" s="1590"/>
      <c r="X332" s="1590"/>
      <c r="Y332" s="1590"/>
      <c r="Z332" s="1590"/>
      <c r="AA332" s="1590"/>
      <c r="AB332" s="1590"/>
      <c r="AC332" s="1590"/>
      <c r="AD332" s="1590"/>
      <c r="AE332" s="1590"/>
      <c r="AF332" s="1590"/>
      <c r="AG332" s="1590"/>
      <c r="AH332" s="1592"/>
      <c r="AI332" s="1592"/>
    </row>
    <row r="333" spans="1:35" ht="14.25" customHeight="1">
      <c r="A333" s="1590"/>
      <c r="B333" s="1590"/>
      <c r="C333" s="1590"/>
      <c r="D333" s="1590"/>
      <c r="E333" s="1590"/>
      <c r="F333" s="1590"/>
      <c r="G333" s="1590"/>
      <c r="H333" s="1590"/>
      <c r="I333" s="1590"/>
      <c r="J333" s="1590"/>
      <c r="K333" s="1590"/>
      <c r="L333" s="1590"/>
      <c r="M333" s="1590"/>
      <c r="N333" s="1590"/>
      <c r="O333" s="1590"/>
      <c r="P333" s="1590"/>
      <c r="Q333" s="1590"/>
      <c r="R333" s="1590"/>
      <c r="S333" s="1590"/>
      <c r="T333" s="1590"/>
      <c r="U333" s="1590"/>
      <c r="V333" s="1590"/>
      <c r="W333" s="1590"/>
      <c r="X333" s="1590"/>
      <c r="Y333" s="1590"/>
      <c r="Z333" s="1590"/>
      <c r="AA333" s="1590"/>
      <c r="AB333" s="1590"/>
      <c r="AC333" s="1590"/>
      <c r="AD333" s="1590"/>
      <c r="AE333" s="1590"/>
      <c r="AF333" s="1590"/>
      <c r="AG333" s="1590"/>
      <c r="AH333" s="1592"/>
      <c r="AI333" s="1592"/>
    </row>
    <row r="334" spans="1:35" ht="14.25" customHeight="1">
      <c r="A334" s="1590"/>
      <c r="B334" s="1590"/>
      <c r="C334" s="1590"/>
      <c r="D334" s="1590"/>
      <c r="E334" s="1590"/>
      <c r="F334" s="1590"/>
      <c r="G334" s="1590"/>
      <c r="H334" s="1590"/>
      <c r="I334" s="1590"/>
      <c r="J334" s="1590"/>
      <c r="K334" s="1590"/>
      <c r="L334" s="1590"/>
      <c r="M334" s="1590"/>
      <c r="N334" s="1590"/>
      <c r="O334" s="1590"/>
      <c r="P334" s="1590"/>
      <c r="Q334" s="1590"/>
      <c r="R334" s="1590"/>
      <c r="S334" s="1590"/>
      <c r="T334" s="1590"/>
      <c r="U334" s="1590"/>
      <c r="V334" s="1590"/>
      <c r="W334" s="1590"/>
      <c r="X334" s="1590"/>
      <c r="Y334" s="1590"/>
      <c r="Z334" s="1590"/>
      <c r="AA334" s="1590"/>
      <c r="AB334" s="1590"/>
      <c r="AC334" s="1590"/>
      <c r="AD334" s="1590"/>
      <c r="AE334" s="1590"/>
      <c r="AF334" s="1590"/>
      <c r="AG334" s="1590"/>
      <c r="AH334" s="1592"/>
      <c r="AI334" s="1592"/>
    </row>
    <row r="335" spans="1:35" ht="14.25" customHeight="1">
      <c r="A335" s="1590"/>
      <c r="B335" s="1590"/>
      <c r="C335" s="1590"/>
      <c r="D335" s="1590"/>
      <c r="E335" s="1590"/>
      <c r="F335" s="1590"/>
      <c r="G335" s="1590"/>
      <c r="H335" s="1590"/>
      <c r="I335" s="1590"/>
      <c r="J335" s="1590"/>
      <c r="K335" s="1590"/>
      <c r="L335" s="1590"/>
      <c r="M335" s="1590"/>
      <c r="N335" s="1590"/>
      <c r="O335" s="1590"/>
      <c r="P335" s="1590"/>
      <c r="Q335" s="1590"/>
      <c r="R335" s="1590"/>
      <c r="S335" s="1590"/>
      <c r="T335" s="1590"/>
      <c r="U335" s="1590"/>
      <c r="V335" s="1590"/>
      <c r="W335" s="1590"/>
      <c r="X335" s="1590"/>
      <c r="Y335" s="1590"/>
      <c r="Z335" s="1590"/>
      <c r="AA335" s="1590"/>
      <c r="AB335" s="1590"/>
      <c r="AC335" s="1590"/>
      <c r="AD335" s="1590"/>
      <c r="AE335" s="1590"/>
      <c r="AF335" s="1590"/>
      <c r="AG335" s="1590"/>
      <c r="AH335" s="1592"/>
      <c r="AI335" s="1592"/>
    </row>
    <row r="336" spans="1:35" ht="14.25" customHeight="1">
      <c r="A336" s="1590"/>
      <c r="B336" s="1590"/>
      <c r="C336" s="1590"/>
      <c r="D336" s="1590"/>
      <c r="E336" s="1590"/>
      <c r="F336" s="1590"/>
      <c r="G336" s="1590"/>
      <c r="H336" s="1590"/>
      <c r="I336" s="1590"/>
      <c r="J336" s="1590"/>
      <c r="K336" s="1590"/>
      <c r="L336" s="1590"/>
      <c r="M336" s="1590"/>
      <c r="N336" s="1590"/>
      <c r="O336" s="1590"/>
      <c r="P336" s="1590"/>
      <c r="Q336" s="1590"/>
      <c r="R336" s="1590"/>
      <c r="S336" s="1590"/>
      <c r="T336" s="1590"/>
      <c r="U336" s="1590"/>
      <c r="V336" s="1590"/>
      <c r="W336" s="1590"/>
      <c r="X336" s="1590"/>
      <c r="Y336" s="1590"/>
      <c r="Z336" s="1590"/>
      <c r="AA336" s="1590"/>
      <c r="AB336" s="1590"/>
      <c r="AC336" s="1590"/>
      <c r="AD336" s="1590"/>
      <c r="AE336" s="1590"/>
      <c r="AF336" s="1590"/>
      <c r="AG336" s="1590"/>
      <c r="AH336" s="1592"/>
      <c r="AI336" s="1592"/>
    </row>
    <row r="337" spans="1:35" ht="14.25" customHeight="1">
      <c r="A337" s="1590"/>
      <c r="B337" s="1590"/>
      <c r="C337" s="1590"/>
      <c r="D337" s="1590"/>
      <c r="E337" s="1590"/>
      <c r="F337" s="1590"/>
      <c r="G337" s="1590"/>
      <c r="H337" s="1590"/>
      <c r="I337" s="1590"/>
      <c r="J337" s="1590"/>
      <c r="K337" s="1590"/>
      <c r="L337" s="1590"/>
      <c r="M337" s="1590"/>
      <c r="N337" s="1590"/>
      <c r="O337" s="1590"/>
      <c r="P337" s="1590"/>
      <c r="Q337" s="1590"/>
      <c r="R337" s="1590"/>
      <c r="S337" s="1590"/>
      <c r="T337" s="1590"/>
      <c r="U337" s="1590"/>
      <c r="V337" s="1590"/>
      <c r="W337" s="1590"/>
      <c r="X337" s="1590"/>
      <c r="Y337" s="1590"/>
      <c r="Z337" s="1590"/>
      <c r="AA337" s="1590"/>
      <c r="AB337" s="1590"/>
      <c r="AC337" s="1590"/>
      <c r="AD337" s="1590"/>
      <c r="AE337" s="1590"/>
      <c r="AF337" s="1590"/>
      <c r="AG337" s="1590"/>
      <c r="AH337" s="1592"/>
      <c r="AI337" s="1592"/>
    </row>
    <row r="338" spans="1:35" ht="14.25" customHeight="1">
      <c r="A338" s="1590"/>
      <c r="B338" s="1590"/>
      <c r="C338" s="1590"/>
      <c r="D338" s="1590"/>
      <c r="E338" s="1590"/>
      <c r="F338" s="1590"/>
      <c r="G338" s="1590"/>
      <c r="H338" s="1590"/>
      <c r="I338" s="1590"/>
      <c r="J338" s="1590"/>
      <c r="K338" s="1590"/>
      <c r="L338" s="1590"/>
      <c r="M338" s="1590"/>
      <c r="N338" s="1590"/>
      <c r="O338" s="1590"/>
      <c r="P338" s="1590"/>
      <c r="Q338" s="1590"/>
      <c r="R338" s="1590"/>
      <c r="S338" s="1590"/>
      <c r="T338" s="1590"/>
      <c r="U338" s="1590"/>
      <c r="V338" s="1590"/>
      <c r="W338" s="1590"/>
      <c r="X338" s="1590"/>
      <c r="Y338" s="1590"/>
      <c r="Z338" s="1590"/>
      <c r="AA338" s="1590"/>
      <c r="AB338" s="1590"/>
      <c r="AC338" s="1590"/>
      <c r="AD338" s="1590"/>
      <c r="AE338" s="1590"/>
      <c r="AF338" s="1590"/>
      <c r="AG338" s="1590"/>
      <c r="AH338" s="1592"/>
      <c r="AI338" s="1592"/>
    </row>
    <row r="339" spans="1:35" ht="14.25" customHeight="1">
      <c r="A339" s="1590"/>
      <c r="B339" s="1590"/>
      <c r="C339" s="1590"/>
      <c r="D339" s="1590"/>
      <c r="E339" s="1590"/>
      <c r="F339" s="1590"/>
      <c r="G339" s="1590"/>
      <c r="H339" s="1590"/>
      <c r="I339" s="1590"/>
      <c r="J339" s="1590"/>
      <c r="K339" s="1590"/>
      <c r="L339" s="1590"/>
      <c r="M339" s="1590"/>
      <c r="N339" s="1590"/>
      <c r="O339" s="1590"/>
      <c r="P339" s="1590"/>
      <c r="Q339" s="1590"/>
      <c r="R339" s="1590"/>
      <c r="S339" s="1590"/>
      <c r="T339" s="1590"/>
      <c r="U339" s="1590"/>
      <c r="V339" s="1590"/>
      <c r="W339" s="1590"/>
      <c r="X339" s="1590"/>
      <c r="Y339" s="1590"/>
      <c r="Z339" s="1590"/>
      <c r="AA339" s="1590"/>
      <c r="AB339" s="1590"/>
      <c r="AC339" s="1590"/>
      <c r="AD339" s="1590"/>
      <c r="AE339" s="1590"/>
      <c r="AF339" s="1590"/>
      <c r="AG339" s="1590"/>
      <c r="AH339" s="1592"/>
      <c r="AI339" s="1592"/>
    </row>
    <row r="340" spans="1:35" ht="14.25" customHeight="1">
      <c r="A340" s="1590"/>
      <c r="B340" s="1590"/>
      <c r="C340" s="1590"/>
      <c r="D340" s="1590"/>
      <c r="E340" s="1590"/>
      <c r="F340" s="1590"/>
      <c r="G340" s="1590"/>
      <c r="H340" s="1590"/>
      <c r="I340" s="1590"/>
      <c r="J340" s="1590"/>
      <c r="K340" s="1590"/>
      <c r="L340" s="1590"/>
      <c r="M340" s="1590"/>
      <c r="N340" s="1590"/>
      <c r="O340" s="1590"/>
      <c r="P340" s="1590"/>
      <c r="Q340" s="1590"/>
      <c r="R340" s="1590"/>
      <c r="S340" s="1590"/>
      <c r="T340" s="1590"/>
      <c r="U340" s="1590"/>
      <c r="V340" s="1590"/>
      <c r="W340" s="1590"/>
      <c r="X340" s="1590"/>
      <c r="Y340" s="1590"/>
      <c r="Z340" s="1590"/>
      <c r="AA340" s="1590"/>
      <c r="AB340" s="1590"/>
      <c r="AC340" s="1590"/>
      <c r="AD340" s="1590"/>
      <c r="AE340" s="1590"/>
      <c r="AF340" s="1590"/>
      <c r="AG340" s="1590"/>
      <c r="AH340" s="1592"/>
      <c r="AI340" s="1592"/>
    </row>
    <row r="341" spans="1:35" ht="14.25" customHeight="1">
      <c r="A341" s="1590"/>
      <c r="B341" s="1590"/>
      <c r="C341" s="1590"/>
      <c r="D341" s="1590"/>
      <c r="E341" s="1590"/>
      <c r="F341" s="1590"/>
      <c r="G341" s="1590"/>
      <c r="H341" s="1590"/>
      <c r="I341" s="1590"/>
      <c r="J341" s="1590"/>
      <c r="K341" s="1590"/>
      <c r="L341" s="1590"/>
      <c r="M341" s="1590"/>
      <c r="N341" s="1590"/>
      <c r="O341" s="1590"/>
      <c r="P341" s="1590"/>
      <c r="Q341" s="1590"/>
      <c r="R341" s="1590"/>
      <c r="S341" s="1590"/>
      <c r="T341" s="1590"/>
      <c r="U341" s="1590"/>
      <c r="V341" s="1590"/>
      <c r="W341" s="1590"/>
      <c r="X341" s="1590"/>
      <c r="Y341" s="1590"/>
      <c r="Z341" s="1590"/>
      <c r="AA341" s="1590"/>
      <c r="AB341" s="1590"/>
      <c r="AC341" s="1590"/>
      <c r="AD341" s="1590"/>
      <c r="AE341" s="1590"/>
      <c r="AF341" s="1590"/>
      <c r="AG341" s="1590"/>
      <c r="AH341" s="1592"/>
      <c r="AI341" s="1592"/>
    </row>
    <row r="342" spans="1:35" ht="14.25" customHeight="1">
      <c r="A342" s="1590"/>
      <c r="B342" s="1590"/>
      <c r="C342" s="1590"/>
      <c r="D342" s="1590"/>
      <c r="E342" s="1590"/>
      <c r="F342" s="1590"/>
      <c r="G342" s="1590"/>
      <c r="H342" s="1590"/>
      <c r="I342" s="1590"/>
      <c r="J342" s="1590"/>
      <c r="K342" s="1590"/>
      <c r="L342" s="1590"/>
      <c r="M342" s="1590"/>
      <c r="N342" s="1590"/>
      <c r="O342" s="1590"/>
      <c r="P342" s="1590"/>
      <c r="Q342" s="1590"/>
      <c r="R342" s="1590"/>
      <c r="S342" s="1590"/>
      <c r="T342" s="1590"/>
      <c r="U342" s="1590"/>
      <c r="V342" s="1590"/>
      <c r="W342" s="1590"/>
      <c r="X342" s="1590"/>
      <c r="Y342" s="1590"/>
      <c r="Z342" s="1590"/>
      <c r="AA342" s="1590"/>
      <c r="AB342" s="1590"/>
      <c r="AC342" s="1590"/>
      <c r="AD342" s="1590"/>
      <c r="AE342" s="1590"/>
      <c r="AF342" s="1590"/>
      <c r="AG342" s="1590"/>
      <c r="AH342" s="1592"/>
      <c r="AI342" s="1592"/>
    </row>
    <row r="343" spans="1:35" ht="14.25" customHeight="1">
      <c r="A343" s="1590"/>
      <c r="B343" s="1590"/>
      <c r="C343" s="1590"/>
      <c r="D343" s="1590"/>
      <c r="E343" s="1590"/>
      <c r="F343" s="1590"/>
      <c r="G343" s="1590"/>
      <c r="H343" s="1590"/>
      <c r="I343" s="1590"/>
      <c r="J343" s="1590"/>
      <c r="K343" s="1590"/>
      <c r="L343" s="1590"/>
      <c r="M343" s="1590"/>
      <c r="N343" s="1590"/>
      <c r="O343" s="1590"/>
      <c r="P343" s="1590"/>
      <c r="Q343" s="1590"/>
      <c r="R343" s="1590"/>
      <c r="S343" s="1590"/>
      <c r="T343" s="1590"/>
      <c r="U343" s="1590"/>
      <c r="V343" s="1590"/>
      <c r="W343" s="1590"/>
      <c r="X343" s="1590"/>
      <c r="Y343" s="1590"/>
      <c r="Z343" s="1590"/>
      <c r="AA343" s="1590"/>
      <c r="AB343" s="1590"/>
      <c r="AC343" s="1590"/>
      <c r="AD343" s="1590"/>
      <c r="AE343" s="1590"/>
      <c r="AF343" s="1590"/>
      <c r="AG343" s="1590"/>
      <c r="AH343" s="1592"/>
      <c r="AI343" s="1592"/>
    </row>
    <row r="344" spans="1:35" ht="14.25" customHeight="1">
      <c r="A344" s="1590"/>
      <c r="B344" s="1590"/>
      <c r="C344" s="1590"/>
      <c r="D344" s="1590"/>
      <c r="E344" s="1590"/>
      <c r="F344" s="1590"/>
      <c r="G344" s="1590"/>
      <c r="H344" s="1590"/>
      <c r="I344" s="1590"/>
      <c r="J344" s="1590"/>
      <c r="K344" s="1590"/>
      <c r="L344" s="1590"/>
      <c r="M344" s="1590"/>
      <c r="N344" s="1590"/>
      <c r="O344" s="1590"/>
      <c r="P344" s="1590"/>
      <c r="Q344" s="1590"/>
      <c r="R344" s="1590"/>
      <c r="S344" s="1590"/>
      <c r="T344" s="1590"/>
      <c r="U344" s="1590"/>
      <c r="V344" s="1590"/>
      <c r="W344" s="1590"/>
      <c r="X344" s="1590"/>
      <c r="Y344" s="1590"/>
      <c r="Z344" s="1590"/>
      <c r="AA344" s="1590"/>
      <c r="AB344" s="1590"/>
      <c r="AC344" s="1590"/>
      <c r="AD344" s="1590"/>
      <c r="AE344" s="1590"/>
      <c r="AF344" s="1590"/>
      <c r="AG344" s="1590"/>
      <c r="AH344" s="1592"/>
      <c r="AI344" s="1592"/>
    </row>
    <row r="345" spans="1:35" ht="14.25" customHeight="1">
      <c r="A345" s="1590"/>
      <c r="B345" s="1590"/>
      <c r="C345" s="1590"/>
      <c r="D345" s="1590"/>
      <c r="E345" s="1590"/>
      <c r="F345" s="1590"/>
      <c r="G345" s="1590"/>
      <c r="H345" s="1590"/>
      <c r="I345" s="1590"/>
      <c r="J345" s="1590"/>
      <c r="K345" s="1590"/>
      <c r="L345" s="1590"/>
      <c r="M345" s="1590"/>
      <c r="N345" s="1590"/>
      <c r="O345" s="1590"/>
      <c r="P345" s="1590"/>
      <c r="Q345" s="1590"/>
      <c r="R345" s="1590"/>
      <c r="S345" s="1590"/>
      <c r="T345" s="1590"/>
      <c r="U345" s="1590"/>
      <c r="V345" s="1590"/>
      <c r="W345" s="1590"/>
      <c r="X345" s="1590"/>
      <c r="Y345" s="1590"/>
      <c r="Z345" s="1590"/>
      <c r="AA345" s="1590"/>
      <c r="AB345" s="1590"/>
      <c r="AC345" s="1590"/>
      <c r="AD345" s="1590"/>
      <c r="AE345" s="1590"/>
      <c r="AF345" s="1590"/>
      <c r="AG345" s="1590"/>
      <c r="AH345" s="1592"/>
      <c r="AI345" s="1592"/>
    </row>
    <row r="346" spans="1:35" ht="14.25" customHeight="1">
      <c r="A346" s="1590"/>
      <c r="B346" s="1590"/>
      <c r="C346" s="1590"/>
      <c r="D346" s="1590"/>
      <c r="E346" s="1590"/>
      <c r="F346" s="1590"/>
      <c r="G346" s="1590"/>
      <c r="H346" s="1590"/>
      <c r="I346" s="1590"/>
      <c r="J346" s="1590"/>
      <c r="K346" s="1590"/>
      <c r="L346" s="1590"/>
      <c r="M346" s="1590"/>
      <c r="N346" s="1590"/>
      <c r="O346" s="1590"/>
      <c r="P346" s="1590"/>
      <c r="Q346" s="1590"/>
      <c r="R346" s="1590"/>
      <c r="S346" s="1590"/>
      <c r="T346" s="1590"/>
      <c r="U346" s="1590"/>
      <c r="V346" s="1590"/>
      <c r="W346" s="1590"/>
      <c r="X346" s="1590"/>
      <c r="Y346" s="1590"/>
      <c r="Z346" s="1590"/>
      <c r="AA346" s="1590"/>
      <c r="AB346" s="1590"/>
      <c r="AC346" s="1590"/>
      <c r="AD346" s="1590"/>
      <c r="AE346" s="1590"/>
      <c r="AF346" s="1590"/>
      <c r="AG346" s="1590"/>
      <c r="AH346" s="1592"/>
      <c r="AI346" s="1592"/>
    </row>
    <row r="347" spans="1:35" ht="14.25" customHeight="1">
      <c r="A347" s="1590"/>
      <c r="B347" s="1590"/>
      <c r="C347" s="1590"/>
      <c r="D347" s="1590"/>
      <c r="E347" s="1590"/>
      <c r="F347" s="1590"/>
      <c r="G347" s="1590"/>
      <c r="H347" s="1590"/>
      <c r="I347" s="1590"/>
      <c r="J347" s="1590"/>
      <c r="K347" s="1590"/>
      <c r="L347" s="1590"/>
      <c r="M347" s="1590"/>
      <c r="N347" s="1590"/>
      <c r="O347" s="1590"/>
      <c r="P347" s="1590"/>
      <c r="Q347" s="1590"/>
      <c r="R347" s="1590"/>
      <c r="S347" s="1590"/>
      <c r="T347" s="1590"/>
      <c r="U347" s="1590"/>
      <c r="V347" s="1590"/>
      <c r="W347" s="1590"/>
      <c r="X347" s="1590"/>
      <c r="Y347" s="1590"/>
      <c r="Z347" s="1590"/>
      <c r="AA347" s="1590"/>
      <c r="AB347" s="1590"/>
      <c r="AC347" s="1590"/>
      <c r="AD347" s="1590"/>
      <c r="AE347" s="1590"/>
      <c r="AF347" s="1590"/>
      <c r="AG347" s="1590"/>
      <c r="AH347" s="1592"/>
      <c r="AI347" s="1592"/>
    </row>
    <row r="348" spans="1:35" ht="14.25" customHeight="1">
      <c r="A348" s="1590"/>
      <c r="B348" s="1590"/>
      <c r="C348" s="1590"/>
      <c r="D348" s="1590"/>
      <c r="E348" s="1590"/>
      <c r="F348" s="1590"/>
      <c r="G348" s="1590"/>
      <c r="H348" s="1590"/>
      <c r="I348" s="1590"/>
      <c r="J348" s="1590"/>
      <c r="K348" s="1590"/>
      <c r="L348" s="1590"/>
      <c r="M348" s="1590"/>
      <c r="N348" s="1590"/>
      <c r="O348" s="1590"/>
      <c r="P348" s="1590"/>
      <c r="Q348" s="1590"/>
      <c r="R348" s="1590"/>
      <c r="S348" s="1590"/>
      <c r="T348" s="1590"/>
      <c r="U348" s="1590"/>
      <c r="V348" s="1590"/>
      <c r="W348" s="1590"/>
      <c r="X348" s="1590"/>
      <c r="Y348" s="1590"/>
      <c r="Z348" s="1590"/>
      <c r="AA348" s="1590"/>
      <c r="AB348" s="1590"/>
      <c r="AC348" s="1590"/>
      <c r="AD348" s="1590"/>
      <c r="AE348" s="1590"/>
      <c r="AF348" s="1590"/>
      <c r="AG348" s="1590"/>
      <c r="AH348" s="1592"/>
      <c r="AI348" s="1592"/>
    </row>
    <row r="349" spans="1:35" ht="14.25" customHeight="1">
      <c r="A349" s="1590"/>
      <c r="B349" s="1590"/>
      <c r="C349" s="1590"/>
      <c r="D349" s="1590"/>
      <c r="E349" s="1590"/>
      <c r="F349" s="1590"/>
      <c r="G349" s="1590"/>
      <c r="H349" s="1590"/>
      <c r="I349" s="1590"/>
      <c r="J349" s="1590"/>
      <c r="K349" s="1590"/>
      <c r="L349" s="1590"/>
      <c r="M349" s="1590"/>
      <c r="N349" s="1590"/>
      <c r="O349" s="1590"/>
      <c r="P349" s="1590"/>
      <c r="Q349" s="1590"/>
      <c r="R349" s="1590"/>
      <c r="S349" s="1590"/>
      <c r="T349" s="1590"/>
      <c r="U349" s="1590"/>
      <c r="V349" s="1590"/>
      <c r="W349" s="1590"/>
      <c r="X349" s="1590"/>
      <c r="Y349" s="1590"/>
      <c r="Z349" s="1590"/>
      <c r="AA349" s="1590"/>
      <c r="AB349" s="1590"/>
      <c r="AC349" s="1590"/>
      <c r="AD349" s="1590"/>
      <c r="AE349" s="1590"/>
      <c r="AF349" s="1590"/>
      <c r="AG349" s="1590"/>
      <c r="AH349" s="1592"/>
      <c r="AI349" s="1592"/>
    </row>
    <row r="350" spans="1:35" ht="14.25" customHeight="1">
      <c r="A350" s="1590"/>
      <c r="B350" s="1590"/>
      <c r="C350" s="1590"/>
      <c r="D350" s="1590"/>
      <c r="E350" s="1590"/>
      <c r="F350" s="1590"/>
      <c r="G350" s="1590"/>
      <c r="H350" s="1590"/>
      <c r="I350" s="1590"/>
      <c r="J350" s="1590"/>
      <c r="K350" s="1590"/>
      <c r="L350" s="1590"/>
      <c r="M350" s="1590"/>
      <c r="N350" s="1590"/>
      <c r="O350" s="1590"/>
      <c r="P350" s="1590"/>
      <c r="Q350" s="1590"/>
      <c r="R350" s="1590"/>
      <c r="S350" s="1590"/>
      <c r="T350" s="1590"/>
      <c r="U350" s="1590"/>
      <c r="V350" s="1590"/>
      <c r="W350" s="1590"/>
      <c r="X350" s="1590"/>
      <c r="Y350" s="1590"/>
      <c r="Z350" s="1590"/>
      <c r="AA350" s="1590"/>
      <c r="AB350" s="1590"/>
      <c r="AC350" s="1590"/>
      <c r="AD350" s="1590"/>
      <c r="AE350" s="1590"/>
      <c r="AF350" s="1590"/>
      <c r="AG350" s="1590"/>
      <c r="AH350" s="1592"/>
      <c r="AI350" s="1592"/>
    </row>
    <row r="351" spans="1:35" ht="14.25" customHeight="1">
      <c r="A351" s="1590"/>
      <c r="B351" s="1590"/>
      <c r="C351" s="1590"/>
      <c r="D351" s="1590"/>
      <c r="E351" s="1590"/>
      <c r="F351" s="1590"/>
      <c r="G351" s="1590"/>
      <c r="H351" s="1590"/>
      <c r="I351" s="1590"/>
      <c r="J351" s="1590"/>
      <c r="K351" s="1590"/>
      <c r="L351" s="1590"/>
      <c r="M351" s="1590"/>
      <c r="N351" s="1590"/>
      <c r="O351" s="1590"/>
      <c r="P351" s="1590"/>
      <c r="Q351" s="1590"/>
      <c r="R351" s="1590"/>
      <c r="S351" s="1590"/>
      <c r="T351" s="1590"/>
      <c r="U351" s="1590"/>
      <c r="V351" s="1590"/>
      <c r="W351" s="1590"/>
      <c r="X351" s="1590"/>
      <c r="Y351" s="1590"/>
      <c r="Z351" s="1590"/>
      <c r="AA351" s="1590"/>
      <c r="AB351" s="1590"/>
      <c r="AC351" s="1590"/>
      <c r="AD351" s="1590"/>
      <c r="AE351" s="1590"/>
      <c r="AF351" s="1590"/>
      <c r="AG351" s="1590"/>
      <c r="AH351" s="1592"/>
      <c r="AI351" s="1592"/>
    </row>
    <row r="352" spans="1:35" ht="14.25" customHeight="1">
      <c r="A352" s="1590"/>
      <c r="B352" s="1590"/>
      <c r="C352" s="1590"/>
      <c r="D352" s="1590"/>
      <c r="E352" s="1590"/>
      <c r="F352" s="1590"/>
      <c r="G352" s="1590"/>
      <c r="H352" s="1590"/>
      <c r="I352" s="1590"/>
      <c r="J352" s="1590"/>
      <c r="K352" s="1590"/>
      <c r="L352" s="1590"/>
      <c r="M352" s="1590"/>
      <c r="N352" s="1590"/>
      <c r="O352" s="1590"/>
      <c r="P352" s="1590"/>
      <c r="Q352" s="1590"/>
      <c r="R352" s="1590"/>
      <c r="S352" s="1590"/>
      <c r="T352" s="1590"/>
      <c r="U352" s="1590"/>
      <c r="V352" s="1590"/>
      <c r="W352" s="1590"/>
      <c r="X352" s="1590"/>
      <c r="Y352" s="1590"/>
      <c r="Z352" s="1590"/>
      <c r="AA352" s="1590"/>
      <c r="AB352" s="1590"/>
      <c r="AC352" s="1590"/>
      <c r="AD352" s="1590"/>
      <c r="AE352" s="1590"/>
      <c r="AF352" s="1590"/>
      <c r="AG352" s="1590"/>
      <c r="AH352" s="1592"/>
      <c r="AI352" s="1592"/>
    </row>
    <row r="353" spans="1:35" ht="14.25" customHeight="1">
      <c r="A353" s="1590"/>
      <c r="B353" s="1590"/>
      <c r="C353" s="1590"/>
      <c r="D353" s="1590"/>
      <c r="E353" s="1590"/>
      <c r="F353" s="1590"/>
      <c r="G353" s="1590"/>
      <c r="H353" s="1590"/>
      <c r="I353" s="1590"/>
      <c r="J353" s="1590"/>
      <c r="K353" s="1590"/>
      <c r="L353" s="1590"/>
      <c r="M353" s="1590"/>
      <c r="N353" s="1590"/>
      <c r="O353" s="1590"/>
      <c r="P353" s="1590"/>
      <c r="Q353" s="1590"/>
      <c r="R353" s="1590"/>
      <c r="S353" s="1590"/>
      <c r="T353" s="1590"/>
      <c r="U353" s="1590"/>
      <c r="V353" s="1590"/>
      <c r="W353" s="1590"/>
      <c r="X353" s="1590"/>
      <c r="Y353" s="1590"/>
      <c r="Z353" s="1590"/>
      <c r="AA353" s="1590"/>
      <c r="AB353" s="1590"/>
      <c r="AC353" s="1590"/>
      <c r="AD353" s="1590"/>
      <c r="AE353" s="1590"/>
      <c r="AF353" s="1590"/>
      <c r="AG353" s="1590"/>
      <c r="AH353" s="1592"/>
      <c r="AI353" s="1592"/>
    </row>
    <row r="354" spans="1:35" ht="14.25" customHeight="1">
      <c r="A354" s="1590"/>
      <c r="B354" s="1590"/>
      <c r="C354" s="1590"/>
      <c r="D354" s="1590"/>
      <c r="E354" s="1590"/>
      <c r="F354" s="1590"/>
      <c r="G354" s="1590"/>
      <c r="H354" s="1590"/>
      <c r="I354" s="1590"/>
      <c r="J354" s="1590"/>
      <c r="K354" s="1590"/>
      <c r="L354" s="1590"/>
      <c r="M354" s="1590"/>
      <c r="N354" s="1590"/>
      <c r="O354" s="1590"/>
      <c r="P354" s="1590"/>
      <c r="Q354" s="1590"/>
      <c r="R354" s="1590"/>
      <c r="S354" s="1590"/>
      <c r="T354" s="1590"/>
      <c r="U354" s="1590"/>
      <c r="V354" s="1590"/>
      <c r="W354" s="1590"/>
      <c r="X354" s="1590"/>
      <c r="Y354" s="1590"/>
      <c r="Z354" s="1590"/>
      <c r="AA354" s="1590"/>
      <c r="AB354" s="1590"/>
      <c r="AC354" s="1590"/>
      <c r="AD354" s="1590"/>
      <c r="AE354" s="1590"/>
      <c r="AF354" s="1590"/>
      <c r="AG354" s="1590"/>
      <c r="AH354" s="1592"/>
      <c r="AI354" s="1592"/>
    </row>
    <row r="355" spans="1:35" ht="14.25" customHeight="1">
      <c r="A355" s="1590"/>
      <c r="B355" s="1590"/>
      <c r="C355" s="1590"/>
      <c r="D355" s="1590"/>
      <c r="E355" s="1590"/>
      <c r="F355" s="1590"/>
      <c r="G355" s="1590"/>
      <c r="H355" s="1590"/>
      <c r="I355" s="1590"/>
      <c r="J355" s="1590"/>
      <c r="K355" s="1590"/>
      <c r="L355" s="1590"/>
      <c r="M355" s="1590"/>
      <c r="N355" s="1590"/>
      <c r="O355" s="1590"/>
      <c r="P355" s="1590"/>
      <c r="Q355" s="1590"/>
      <c r="R355" s="1590"/>
      <c r="S355" s="1590"/>
      <c r="T355" s="1590"/>
      <c r="U355" s="1590"/>
      <c r="V355" s="1590"/>
      <c r="W355" s="1590"/>
      <c r="X355" s="1590"/>
      <c r="Y355" s="1590"/>
      <c r="Z355" s="1590"/>
      <c r="AA355" s="1590"/>
      <c r="AB355" s="1590"/>
      <c r="AC355" s="1590"/>
      <c r="AD355" s="1590"/>
      <c r="AE355" s="1590"/>
      <c r="AF355" s="1590"/>
      <c r="AG355" s="1590"/>
      <c r="AH355" s="1592"/>
      <c r="AI355" s="1592"/>
    </row>
    <row r="356" spans="1:35" ht="14.25" customHeight="1">
      <c r="A356" s="1590"/>
      <c r="B356" s="1590"/>
      <c r="C356" s="1590"/>
      <c r="D356" s="1590"/>
      <c r="E356" s="1590"/>
      <c r="F356" s="1590"/>
      <c r="G356" s="1590"/>
      <c r="H356" s="1590"/>
      <c r="I356" s="1590"/>
      <c r="J356" s="1590"/>
      <c r="K356" s="1590"/>
      <c r="L356" s="1590"/>
      <c r="M356" s="1590"/>
      <c r="N356" s="1590"/>
      <c r="O356" s="1590"/>
      <c r="P356" s="1590"/>
      <c r="Q356" s="1590"/>
      <c r="R356" s="1590"/>
      <c r="S356" s="1590"/>
      <c r="T356" s="1590"/>
      <c r="U356" s="1590"/>
      <c r="V356" s="1590"/>
      <c r="W356" s="1590"/>
      <c r="X356" s="1590"/>
      <c r="Y356" s="1590"/>
      <c r="Z356" s="1590"/>
      <c r="AA356" s="1590"/>
      <c r="AB356" s="1590"/>
      <c r="AC356" s="1590"/>
      <c r="AD356" s="1590"/>
      <c r="AE356" s="1590"/>
      <c r="AF356" s="1590"/>
      <c r="AG356" s="1590"/>
      <c r="AH356" s="1592"/>
      <c r="AI356" s="1592"/>
    </row>
    <row r="357" spans="1:35" ht="14.25" customHeight="1">
      <c r="A357" s="1590"/>
      <c r="B357" s="1590"/>
      <c r="C357" s="1590"/>
      <c r="D357" s="1590"/>
      <c r="E357" s="1590"/>
      <c r="F357" s="1590"/>
      <c r="G357" s="1590"/>
      <c r="H357" s="1590"/>
      <c r="I357" s="1590"/>
      <c r="J357" s="1590"/>
      <c r="K357" s="1590"/>
      <c r="L357" s="1590"/>
      <c r="M357" s="1590"/>
      <c r="N357" s="1590"/>
      <c r="O357" s="1590"/>
      <c r="P357" s="1590"/>
      <c r="Q357" s="1590"/>
      <c r="R357" s="1590"/>
      <c r="S357" s="1590"/>
      <c r="T357" s="1590"/>
      <c r="U357" s="1590"/>
      <c r="V357" s="1590"/>
      <c r="W357" s="1590"/>
      <c r="X357" s="1590"/>
      <c r="Y357" s="1590"/>
      <c r="Z357" s="1590"/>
      <c r="AA357" s="1590"/>
      <c r="AB357" s="1590"/>
      <c r="AC357" s="1590"/>
      <c r="AD357" s="1590"/>
      <c r="AE357" s="1590"/>
      <c r="AF357" s="1590"/>
      <c r="AG357" s="1590"/>
      <c r="AH357" s="1592"/>
      <c r="AI357" s="1592"/>
    </row>
    <row r="358" spans="1:35" ht="14.25" customHeight="1">
      <c r="A358" s="1590"/>
      <c r="B358" s="1590"/>
      <c r="C358" s="1590"/>
      <c r="D358" s="1590"/>
      <c r="E358" s="1590"/>
      <c r="F358" s="1590"/>
      <c r="G358" s="1590"/>
      <c r="H358" s="1590"/>
      <c r="I358" s="1590"/>
      <c r="J358" s="1590"/>
      <c r="K358" s="1590"/>
      <c r="L358" s="1590"/>
      <c r="M358" s="1590"/>
      <c r="N358" s="1590"/>
      <c r="O358" s="1590"/>
      <c r="P358" s="1590"/>
      <c r="Q358" s="1590"/>
      <c r="R358" s="1590"/>
      <c r="S358" s="1590"/>
      <c r="T358" s="1590"/>
      <c r="U358" s="1590"/>
      <c r="V358" s="1590"/>
      <c r="W358" s="1590"/>
      <c r="X358" s="1590"/>
      <c r="Y358" s="1590"/>
      <c r="Z358" s="1590"/>
      <c r="AA358" s="1590"/>
      <c r="AB358" s="1590"/>
      <c r="AC358" s="1590"/>
      <c r="AD358" s="1590"/>
      <c r="AE358" s="1590"/>
      <c r="AF358" s="1590"/>
      <c r="AG358" s="1590"/>
      <c r="AH358" s="1592"/>
      <c r="AI358" s="1592"/>
    </row>
    <row r="359" spans="1:35" ht="14.25" customHeight="1">
      <c r="A359" s="1590"/>
      <c r="B359" s="1590"/>
      <c r="C359" s="1590"/>
      <c r="D359" s="1590"/>
      <c r="E359" s="1590"/>
      <c r="F359" s="1590"/>
      <c r="G359" s="1590"/>
      <c r="H359" s="1590"/>
      <c r="I359" s="1590"/>
      <c r="J359" s="1590"/>
      <c r="K359" s="1590"/>
      <c r="L359" s="1590"/>
      <c r="M359" s="1590"/>
      <c r="N359" s="1590"/>
      <c r="O359" s="1590"/>
      <c r="P359" s="1590"/>
      <c r="Q359" s="1590"/>
      <c r="R359" s="1590"/>
      <c r="S359" s="1590"/>
      <c r="T359" s="1590"/>
      <c r="U359" s="1590"/>
      <c r="V359" s="1590"/>
      <c r="W359" s="1590"/>
      <c r="X359" s="1590"/>
      <c r="Y359" s="1590"/>
      <c r="Z359" s="1590"/>
      <c r="AA359" s="1590"/>
      <c r="AB359" s="1590"/>
      <c r="AC359" s="1590"/>
      <c r="AD359" s="1590"/>
      <c r="AE359" s="1590"/>
      <c r="AF359" s="1590"/>
      <c r="AG359" s="1590"/>
      <c r="AH359" s="1592"/>
      <c r="AI359" s="1592"/>
    </row>
    <row r="360" spans="1:35" ht="14.25" customHeight="1">
      <c r="A360" s="1590"/>
      <c r="B360" s="1590"/>
      <c r="C360" s="1590"/>
      <c r="D360" s="1590"/>
      <c r="E360" s="1590"/>
      <c r="F360" s="1590"/>
      <c r="G360" s="1590"/>
      <c r="H360" s="1590"/>
      <c r="I360" s="1590"/>
      <c r="J360" s="1590"/>
      <c r="K360" s="1590"/>
      <c r="L360" s="1590"/>
      <c r="M360" s="1590"/>
      <c r="N360" s="1590"/>
      <c r="O360" s="1590"/>
      <c r="P360" s="1590"/>
      <c r="Q360" s="1590"/>
      <c r="R360" s="1590"/>
      <c r="S360" s="1590"/>
      <c r="T360" s="1590"/>
      <c r="U360" s="1590"/>
      <c r="V360" s="1590"/>
      <c r="W360" s="1590"/>
      <c r="X360" s="1590"/>
      <c r="Y360" s="1590"/>
      <c r="Z360" s="1590"/>
      <c r="AA360" s="1590"/>
      <c r="AB360" s="1590"/>
      <c r="AC360" s="1590"/>
      <c r="AD360" s="1590"/>
      <c r="AE360" s="1590"/>
      <c r="AF360" s="1590"/>
      <c r="AG360" s="1590"/>
      <c r="AH360" s="1592"/>
      <c r="AI360" s="1592"/>
    </row>
    <row r="361" spans="1:35" ht="14.25" customHeight="1">
      <c r="A361" s="1590"/>
      <c r="B361" s="1590"/>
      <c r="C361" s="1590"/>
      <c r="D361" s="1590"/>
      <c r="E361" s="1590"/>
      <c r="F361" s="1590"/>
      <c r="G361" s="1590"/>
      <c r="H361" s="1590"/>
      <c r="I361" s="1590"/>
      <c r="J361" s="1590"/>
      <c r="K361" s="1590"/>
      <c r="L361" s="1590"/>
      <c r="M361" s="1590"/>
      <c r="N361" s="1590"/>
      <c r="O361" s="1590"/>
      <c r="P361" s="1590"/>
      <c r="Q361" s="1590"/>
      <c r="R361" s="1590"/>
      <c r="S361" s="1590"/>
      <c r="T361" s="1590"/>
      <c r="U361" s="1590"/>
      <c r="V361" s="1590"/>
      <c r="W361" s="1590"/>
      <c r="X361" s="1590"/>
      <c r="Y361" s="1590"/>
      <c r="Z361" s="1590"/>
      <c r="AA361" s="1590"/>
      <c r="AB361" s="1590"/>
      <c r="AC361" s="1590"/>
      <c r="AD361" s="1590"/>
      <c r="AE361" s="1590"/>
      <c r="AF361" s="1590"/>
      <c r="AG361" s="1590"/>
      <c r="AH361" s="1592"/>
      <c r="AI361" s="1592"/>
    </row>
    <row r="362" spans="1:35" ht="14.25" customHeight="1">
      <c r="A362" s="1590"/>
      <c r="B362" s="1590"/>
      <c r="C362" s="1590"/>
      <c r="D362" s="1590"/>
      <c r="E362" s="1590"/>
      <c r="F362" s="1590"/>
      <c r="G362" s="1590"/>
      <c r="H362" s="1590"/>
      <c r="I362" s="1590"/>
      <c r="J362" s="1590"/>
      <c r="K362" s="1590"/>
      <c r="L362" s="1590"/>
      <c r="M362" s="1590"/>
      <c r="N362" s="1590"/>
      <c r="O362" s="1590"/>
      <c r="P362" s="1590"/>
      <c r="Q362" s="1590"/>
      <c r="R362" s="1590"/>
      <c r="S362" s="1590"/>
      <c r="T362" s="1590"/>
      <c r="U362" s="1590"/>
      <c r="V362" s="1590"/>
      <c r="W362" s="1590"/>
      <c r="X362" s="1590"/>
      <c r="Y362" s="1590"/>
      <c r="Z362" s="1590"/>
      <c r="AA362" s="1590"/>
      <c r="AB362" s="1590"/>
      <c r="AC362" s="1590"/>
      <c r="AD362" s="1590"/>
      <c r="AE362" s="1590"/>
      <c r="AF362" s="1590"/>
      <c r="AG362" s="1590"/>
      <c r="AH362" s="1592"/>
      <c r="AI362" s="1592"/>
    </row>
    <row r="363" spans="1:35" ht="14.25" customHeight="1">
      <c r="A363" s="1590"/>
      <c r="B363" s="1590"/>
      <c r="C363" s="1590"/>
      <c r="D363" s="1590"/>
      <c r="E363" s="1590"/>
      <c r="F363" s="1590"/>
      <c r="G363" s="1590"/>
      <c r="H363" s="1590"/>
      <c r="I363" s="1590"/>
      <c r="J363" s="1590"/>
      <c r="K363" s="1590"/>
      <c r="L363" s="1590"/>
      <c r="M363" s="1590"/>
      <c r="N363" s="1590"/>
      <c r="O363" s="1590"/>
      <c r="P363" s="1590"/>
      <c r="Q363" s="1590"/>
      <c r="R363" s="1590"/>
      <c r="S363" s="1590"/>
      <c r="T363" s="1590"/>
      <c r="U363" s="1590"/>
      <c r="V363" s="1590"/>
      <c r="W363" s="1590"/>
      <c r="X363" s="1590"/>
      <c r="Y363" s="1590"/>
      <c r="Z363" s="1590"/>
      <c r="AA363" s="1590"/>
      <c r="AB363" s="1590"/>
      <c r="AC363" s="1590"/>
      <c r="AD363" s="1590"/>
      <c r="AE363" s="1590"/>
      <c r="AF363" s="1590"/>
      <c r="AG363" s="1590"/>
      <c r="AH363" s="1592"/>
      <c r="AI363" s="1592"/>
    </row>
    <row r="364" spans="1:35" ht="14.25" customHeight="1">
      <c r="A364" s="1590"/>
      <c r="B364" s="1590"/>
      <c r="C364" s="1590"/>
      <c r="D364" s="1590"/>
      <c r="E364" s="1590"/>
      <c r="F364" s="1590"/>
      <c r="G364" s="1590"/>
      <c r="H364" s="1590"/>
      <c r="I364" s="1590"/>
      <c r="J364" s="1590"/>
      <c r="K364" s="1590"/>
      <c r="L364" s="1590"/>
      <c r="M364" s="1590"/>
      <c r="N364" s="1590"/>
      <c r="O364" s="1590"/>
      <c r="P364" s="1590"/>
      <c r="Q364" s="1590"/>
      <c r="R364" s="1590"/>
      <c r="S364" s="1590"/>
      <c r="T364" s="1590"/>
      <c r="U364" s="1590"/>
      <c r="V364" s="1590"/>
      <c r="W364" s="1590"/>
      <c r="X364" s="1590"/>
      <c r="Y364" s="1590"/>
      <c r="Z364" s="1590"/>
      <c r="AA364" s="1590"/>
      <c r="AB364" s="1590"/>
      <c r="AC364" s="1590"/>
      <c r="AD364" s="1590"/>
      <c r="AE364" s="1590"/>
      <c r="AF364" s="1590"/>
      <c r="AG364" s="1590"/>
      <c r="AH364" s="1592"/>
      <c r="AI364" s="1592"/>
    </row>
    <row r="365" spans="1:35" ht="14.25" customHeight="1">
      <c r="A365" s="1590"/>
      <c r="B365" s="1590"/>
      <c r="C365" s="1590"/>
      <c r="D365" s="1590"/>
      <c r="E365" s="1590"/>
      <c r="F365" s="1590"/>
      <c r="G365" s="1590"/>
      <c r="H365" s="1590"/>
      <c r="I365" s="1590"/>
      <c r="J365" s="1590"/>
      <c r="K365" s="1590"/>
      <c r="L365" s="1590"/>
      <c r="M365" s="1590"/>
      <c r="N365" s="1590"/>
      <c r="O365" s="1590"/>
      <c r="P365" s="1590"/>
      <c r="Q365" s="1590"/>
      <c r="R365" s="1590"/>
      <c r="S365" s="1590"/>
      <c r="T365" s="1590"/>
      <c r="U365" s="1590"/>
      <c r="V365" s="1590"/>
      <c r="W365" s="1590"/>
      <c r="X365" s="1590"/>
      <c r="Y365" s="1590"/>
      <c r="Z365" s="1590"/>
      <c r="AA365" s="1590"/>
      <c r="AB365" s="1590"/>
      <c r="AC365" s="1590"/>
      <c r="AD365" s="1590"/>
      <c r="AE365" s="1590"/>
      <c r="AF365" s="1590"/>
      <c r="AG365" s="1590"/>
      <c r="AH365" s="1592"/>
      <c r="AI365" s="1592"/>
    </row>
    <row r="366" spans="1:35" ht="14.25" customHeight="1">
      <c r="A366" s="1590"/>
      <c r="B366" s="1590"/>
      <c r="C366" s="1590"/>
      <c r="D366" s="1590"/>
      <c r="E366" s="1590"/>
      <c r="F366" s="1590"/>
      <c r="G366" s="1590"/>
      <c r="H366" s="1590"/>
      <c r="I366" s="1590"/>
      <c r="J366" s="1590"/>
      <c r="K366" s="1590"/>
      <c r="L366" s="1590"/>
      <c r="M366" s="1590"/>
      <c r="N366" s="1590"/>
      <c r="O366" s="1590"/>
      <c r="P366" s="1590"/>
      <c r="Q366" s="1590"/>
      <c r="R366" s="1590"/>
      <c r="S366" s="1590"/>
      <c r="T366" s="1590"/>
      <c r="U366" s="1590"/>
      <c r="V366" s="1590"/>
      <c r="W366" s="1590"/>
      <c r="X366" s="1590"/>
      <c r="Y366" s="1590"/>
      <c r="Z366" s="1590"/>
      <c r="AA366" s="1590"/>
      <c r="AB366" s="1590"/>
      <c r="AC366" s="1590"/>
      <c r="AD366" s="1590"/>
      <c r="AE366" s="1590"/>
      <c r="AF366" s="1590"/>
      <c r="AG366" s="1590"/>
      <c r="AH366" s="1592"/>
      <c r="AI366" s="1592"/>
    </row>
    <row r="367" spans="1:35" ht="14.25" customHeight="1">
      <c r="A367" s="1590"/>
      <c r="B367" s="1590"/>
      <c r="C367" s="1590"/>
      <c r="D367" s="1590"/>
      <c r="E367" s="1590"/>
      <c r="F367" s="1590"/>
      <c r="G367" s="1590"/>
      <c r="H367" s="1590"/>
      <c r="I367" s="1590"/>
      <c r="J367" s="1590"/>
      <c r="K367" s="1590"/>
      <c r="L367" s="1590"/>
      <c r="M367" s="1590"/>
      <c r="N367" s="1590"/>
      <c r="O367" s="1590"/>
      <c r="P367" s="1590"/>
      <c r="Q367" s="1590"/>
      <c r="R367" s="1590"/>
      <c r="S367" s="1590"/>
      <c r="T367" s="1590"/>
      <c r="U367" s="1590"/>
      <c r="V367" s="1590"/>
      <c r="W367" s="1590"/>
      <c r="X367" s="1590"/>
      <c r="Y367" s="1590"/>
      <c r="Z367" s="1590"/>
      <c r="AA367" s="1590"/>
      <c r="AB367" s="1590"/>
      <c r="AC367" s="1590"/>
      <c r="AD367" s="1590"/>
      <c r="AE367" s="1590"/>
      <c r="AF367" s="1590"/>
      <c r="AG367" s="1590"/>
      <c r="AH367" s="1592"/>
      <c r="AI367" s="1592"/>
    </row>
    <row r="368" spans="1:35" ht="14.25" customHeight="1">
      <c r="A368" s="1590"/>
      <c r="B368" s="1590"/>
      <c r="C368" s="1590"/>
      <c r="D368" s="1590"/>
      <c r="E368" s="1590"/>
      <c r="F368" s="1590"/>
      <c r="G368" s="1590"/>
      <c r="H368" s="1590"/>
      <c r="I368" s="1590"/>
      <c r="J368" s="1590"/>
      <c r="K368" s="1590"/>
      <c r="L368" s="1590"/>
      <c r="M368" s="1590"/>
      <c r="N368" s="1590"/>
      <c r="O368" s="1590"/>
      <c r="P368" s="1590"/>
      <c r="Q368" s="1590"/>
      <c r="R368" s="1590"/>
      <c r="S368" s="1590"/>
      <c r="T368" s="1590"/>
      <c r="U368" s="1590"/>
      <c r="V368" s="1590"/>
      <c r="W368" s="1590"/>
      <c r="X368" s="1590"/>
      <c r="Y368" s="1590"/>
      <c r="Z368" s="1590"/>
      <c r="AA368" s="1590"/>
      <c r="AB368" s="1590"/>
      <c r="AC368" s="1590"/>
      <c r="AD368" s="1590"/>
      <c r="AE368" s="1590"/>
      <c r="AF368" s="1590"/>
      <c r="AG368" s="1590"/>
      <c r="AH368" s="1592"/>
      <c r="AI368" s="1592"/>
    </row>
    <row r="369" spans="1:35" ht="14.25" customHeight="1">
      <c r="A369" s="1590"/>
      <c r="B369" s="1590"/>
      <c r="C369" s="1590"/>
      <c r="D369" s="1590"/>
      <c r="E369" s="1590"/>
      <c r="F369" s="1590"/>
      <c r="G369" s="1590"/>
      <c r="H369" s="1590"/>
      <c r="I369" s="1590"/>
      <c r="J369" s="1590"/>
      <c r="K369" s="1590"/>
      <c r="L369" s="1590"/>
      <c r="M369" s="1590"/>
      <c r="N369" s="1590"/>
      <c r="O369" s="1590"/>
      <c r="P369" s="1590"/>
      <c r="Q369" s="1590"/>
      <c r="R369" s="1590"/>
      <c r="S369" s="1590"/>
      <c r="T369" s="1590"/>
      <c r="U369" s="1590"/>
      <c r="V369" s="1590"/>
      <c r="W369" s="1590"/>
      <c r="X369" s="1590"/>
      <c r="Y369" s="1590"/>
      <c r="Z369" s="1590"/>
      <c r="AA369" s="1590"/>
      <c r="AB369" s="1590"/>
      <c r="AC369" s="1590"/>
      <c r="AD369" s="1590"/>
      <c r="AE369" s="1590"/>
      <c r="AF369" s="1590"/>
      <c r="AG369" s="1590"/>
      <c r="AH369" s="1592"/>
      <c r="AI369" s="1592"/>
    </row>
    <row r="370" spans="1:35" ht="14.25" customHeight="1">
      <c r="A370" s="1590"/>
      <c r="B370" s="1590"/>
      <c r="C370" s="1590"/>
      <c r="D370" s="1590"/>
      <c r="E370" s="1590"/>
      <c r="F370" s="1590"/>
      <c r="G370" s="1590"/>
      <c r="H370" s="1590"/>
      <c r="I370" s="1590"/>
      <c r="J370" s="1590"/>
      <c r="K370" s="1590"/>
      <c r="L370" s="1590"/>
      <c r="M370" s="1590"/>
      <c r="N370" s="1590"/>
      <c r="O370" s="1590"/>
      <c r="P370" s="1590"/>
      <c r="Q370" s="1590"/>
      <c r="R370" s="1590"/>
      <c r="S370" s="1590"/>
      <c r="T370" s="1590"/>
      <c r="U370" s="1590"/>
      <c r="V370" s="1590"/>
      <c r="W370" s="1590"/>
      <c r="X370" s="1590"/>
      <c r="Y370" s="1590"/>
      <c r="Z370" s="1590"/>
      <c r="AA370" s="1590"/>
      <c r="AB370" s="1590"/>
      <c r="AC370" s="1590"/>
      <c r="AD370" s="1590"/>
      <c r="AE370" s="1590"/>
      <c r="AF370" s="1590"/>
      <c r="AG370" s="1590"/>
      <c r="AH370" s="1592"/>
      <c r="AI370" s="1592"/>
    </row>
    <row r="371" spans="1:35" ht="14.25" customHeight="1">
      <c r="A371" s="1590"/>
      <c r="B371" s="1590"/>
      <c r="C371" s="1590"/>
      <c r="D371" s="1590"/>
      <c r="E371" s="1590"/>
      <c r="F371" s="1590"/>
      <c r="G371" s="1590"/>
      <c r="H371" s="1590"/>
      <c r="I371" s="1590"/>
      <c r="J371" s="1590"/>
      <c r="K371" s="1590"/>
      <c r="L371" s="1590"/>
      <c r="M371" s="1590"/>
      <c r="N371" s="1590"/>
      <c r="O371" s="1590"/>
      <c r="P371" s="1590"/>
      <c r="Q371" s="1590"/>
      <c r="R371" s="1590"/>
      <c r="S371" s="1590"/>
      <c r="T371" s="1590"/>
      <c r="U371" s="1590"/>
      <c r="V371" s="1590"/>
      <c r="W371" s="1590"/>
      <c r="X371" s="1590"/>
      <c r="Y371" s="1590"/>
      <c r="Z371" s="1590"/>
      <c r="AA371" s="1590"/>
      <c r="AB371" s="1590"/>
      <c r="AC371" s="1590"/>
      <c r="AD371" s="1590"/>
      <c r="AE371" s="1590"/>
      <c r="AF371" s="1590"/>
      <c r="AG371" s="1590"/>
      <c r="AH371" s="1592"/>
      <c r="AI371" s="1592"/>
    </row>
    <row r="372" spans="1:35" ht="14.25" customHeight="1">
      <c r="A372" s="1590"/>
      <c r="B372" s="1590"/>
      <c r="C372" s="1590"/>
      <c r="D372" s="1590"/>
      <c r="E372" s="1590"/>
      <c r="F372" s="1590"/>
      <c r="G372" s="1590"/>
      <c r="H372" s="1590"/>
      <c r="I372" s="1590"/>
      <c r="J372" s="1590"/>
      <c r="K372" s="1590"/>
      <c r="L372" s="1590"/>
      <c r="M372" s="1590"/>
      <c r="N372" s="1590"/>
      <c r="O372" s="1590"/>
      <c r="P372" s="1590"/>
      <c r="Q372" s="1590"/>
      <c r="R372" s="1590"/>
      <c r="S372" s="1590"/>
      <c r="T372" s="1590"/>
      <c r="U372" s="1590"/>
      <c r="V372" s="1590"/>
      <c r="W372" s="1590"/>
      <c r="X372" s="1590"/>
      <c r="Y372" s="1590"/>
      <c r="Z372" s="1590"/>
      <c r="AA372" s="1590"/>
      <c r="AB372" s="1590"/>
      <c r="AC372" s="1590"/>
      <c r="AD372" s="1590"/>
      <c r="AE372" s="1590"/>
      <c r="AF372" s="1590"/>
      <c r="AG372" s="1590"/>
      <c r="AH372" s="1592"/>
      <c r="AI372" s="1592"/>
    </row>
    <row r="373" spans="1:35" ht="14.25" customHeight="1">
      <c r="A373" s="1590"/>
      <c r="B373" s="1590"/>
      <c r="C373" s="1590"/>
      <c r="D373" s="1590"/>
      <c r="E373" s="1590"/>
      <c r="F373" s="1590"/>
      <c r="G373" s="1590"/>
      <c r="H373" s="1590"/>
      <c r="I373" s="1590"/>
      <c r="J373" s="1590"/>
      <c r="K373" s="1590"/>
      <c r="L373" s="1590"/>
      <c r="M373" s="1590"/>
      <c r="N373" s="1590"/>
      <c r="O373" s="1590"/>
      <c r="P373" s="1590"/>
      <c r="Q373" s="1590"/>
      <c r="R373" s="1590"/>
      <c r="S373" s="1590"/>
      <c r="T373" s="1590"/>
      <c r="U373" s="1590"/>
      <c r="V373" s="1590"/>
      <c r="W373" s="1590"/>
      <c r="X373" s="1590"/>
      <c r="Y373" s="1590"/>
      <c r="Z373" s="1590"/>
      <c r="AA373" s="1590"/>
      <c r="AB373" s="1590"/>
      <c r="AC373" s="1590"/>
      <c r="AD373" s="1590"/>
      <c r="AE373" s="1590"/>
      <c r="AF373" s="1590"/>
      <c r="AG373" s="1590"/>
      <c r="AH373" s="1592"/>
      <c r="AI373" s="1592"/>
    </row>
    <row r="374" spans="1:35" ht="14.25" customHeight="1">
      <c r="A374" s="1590"/>
      <c r="B374" s="1590"/>
      <c r="C374" s="1590"/>
      <c r="D374" s="1590"/>
      <c r="E374" s="1590"/>
      <c r="F374" s="1590"/>
      <c r="G374" s="1590"/>
      <c r="H374" s="1590"/>
      <c r="I374" s="1590"/>
      <c r="J374" s="1590"/>
      <c r="K374" s="1590"/>
      <c r="L374" s="1590"/>
      <c r="M374" s="1590"/>
      <c r="N374" s="1590"/>
      <c r="O374" s="1590"/>
      <c r="P374" s="1590"/>
      <c r="Q374" s="1590"/>
      <c r="R374" s="1590"/>
      <c r="S374" s="1590"/>
      <c r="T374" s="1590"/>
      <c r="U374" s="1590"/>
      <c r="V374" s="1590"/>
      <c r="W374" s="1590"/>
      <c r="X374" s="1590"/>
      <c r="Y374" s="1590"/>
      <c r="Z374" s="1590"/>
      <c r="AA374" s="1590"/>
      <c r="AB374" s="1590"/>
      <c r="AC374" s="1590"/>
      <c r="AD374" s="1590"/>
      <c r="AE374" s="1590"/>
      <c r="AF374" s="1590"/>
      <c r="AG374" s="1590"/>
      <c r="AH374" s="1592"/>
      <c r="AI374" s="1592"/>
    </row>
    <row r="375" spans="1:35" ht="14.25" customHeight="1">
      <c r="A375" s="1590"/>
      <c r="B375" s="1590"/>
      <c r="C375" s="1590"/>
      <c r="D375" s="1590"/>
      <c r="E375" s="1590"/>
      <c r="F375" s="1590"/>
      <c r="G375" s="1590"/>
      <c r="H375" s="1590"/>
      <c r="I375" s="1590"/>
      <c r="J375" s="1590"/>
      <c r="K375" s="1590"/>
      <c r="L375" s="1590"/>
      <c r="M375" s="1590"/>
      <c r="N375" s="1590"/>
      <c r="O375" s="1590"/>
      <c r="P375" s="1590"/>
      <c r="Q375" s="1590"/>
      <c r="R375" s="1590"/>
      <c r="S375" s="1590"/>
      <c r="T375" s="1590"/>
      <c r="U375" s="1590"/>
      <c r="V375" s="1590"/>
      <c r="W375" s="1590"/>
      <c r="X375" s="1590"/>
      <c r="Y375" s="1590"/>
      <c r="Z375" s="1590"/>
      <c r="AA375" s="1590"/>
      <c r="AB375" s="1590"/>
      <c r="AC375" s="1590"/>
      <c r="AD375" s="1590"/>
      <c r="AE375" s="1590"/>
      <c r="AF375" s="1590"/>
      <c r="AG375" s="1590"/>
      <c r="AH375" s="1592"/>
      <c r="AI375" s="1592"/>
    </row>
    <row r="376" spans="1:35" ht="14.25" customHeight="1">
      <c r="A376" s="1590"/>
      <c r="B376" s="1590"/>
      <c r="C376" s="1590"/>
      <c r="D376" s="1590"/>
      <c r="E376" s="1590"/>
      <c r="F376" s="1590"/>
      <c r="G376" s="1590"/>
      <c r="H376" s="1590"/>
      <c r="I376" s="1590"/>
      <c r="J376" s="1590"/>
      <c r="K376" s="1590"/>
      <c r="L376" s="1590"/>
      <c r="M376" s="1590"/>
      <c r="N376" s="1590"/>
      <c r="O376" s="1590"/>
      <c r="P376" s="1590"/>
      <c r="Q376" s="1590"/>
      <c r="R376" s="1590"/>
      <c r="S376" s="1590"/>
      <c r="T376" s="1590"/>
      <c r="U376" s="1590"/>
      <c r="V376" s="1590"/>
      <c r="W376" s="1590"/>
      <c r="X376" s="1590"/>
      <c r="Y376" s="1590"/>
      <c r="Z376" s="1590"/>
      <c r="AA376" s="1590"/>
      <c r="AB376" s="1590"/>
      <c r="AC376" s="1590"/>
      <c r="AD376" s="1590"/>
      <c r="AE376" s="1590"/>
      <c r="AF376" s="1590"/>
      <c r="AG376" s="1590"/>
      <c r="AH376" s="1592"/>
      <c r="AI376" s="1592"/>
    </row>
    <row r="377" spans="1:35" ht="14.25" customHeight="1">
      <c r="A377" s="1590"/>
      <c r="B377" s="1590"/>
      <c r="C377" s="1590"/>
      <c r="D377" s="1590"/>
      <c r="E377" s="1590"/>
      <c r="F377" s="1590"/>
      <c r="G377" s="1590"/>
      <c r="H377" s="1590"/>
      <c r="I377" s="1590"/>
      <c r="J377" s="1590"/>
      <c r="K377" s="1590"/>
      <c r="L377" s="1590"/>
      <c r="M377" s="1590"/>
      <c r="N377" s="1590"/>
      <c r="O377" s="1590"/>
      <c r="P377" s="1590"/>
      <c r="Q377" s="1590"/>
      <c r="R377" s="1590"/>
      <c r="S377" s="1590"/>
      <c r="T377" s="1590"/>
      <c r="U377" s="1590"/>
      <c r="V377" s="1590"/>
      <c r="W377" s="1590"/>
      <c r="X377" s="1590"/>
      <c r="Y377" s="1590"/>
      <c r="Z377" s="1590"/>
      <c r="AA377" s="1590"/>
      <c r="AB377" s="1590"/>
      <c r="AC377" s="1590"/>
      <c r="AD377" s="1590"/>
      <c r="AE377" s="1590"/>
      <c r="AF377" s="1590"/>
      <c r="AG377" s="1590"/>
      <c r="AH377" s="1592"/>
      <c r="AI377" s="1592"/>
    </row>
    <row r="378" spans="1:35" ht="14.25" customHeight="1">
      <c r="A378" s="1590"/>
      <c r="B378" s="1590"/>
      <c r="C378" s="1590"/>
      <c r="D378" s="1590"/>
      <c r="E378" s="1590"/>
      <c r="F378" s="1590"/>
      <c r="G378" s="1590"/>
      <c r="H378" s="1590"/>
      <c r="I378" s="1590"/>
      <c r="J378" s="1590"/>
      <c r="K378" s="1590"/>
      <c r="L378" s="1590"/>
      <c r="M378" s="1590"/>
      <c r="N378" s="1590"/>
      <c r="O378" s="1590"/>
      <c r="P378" s="1590"/>
      <c r="Q378" s="1590"/>
      <c r="R378" s="1590"/>
      <c r="S378" s="1590"/>
      <c r="T378" s="1590"/>
      <c r="U378" s="1590"/>
      <c r="V378" s="1590"/>
      <c r="W378" s="1590"/>
      <c r="X378" s="1590"/>
      <c r="Y378" s="1590"/>
      <c r="Z378" s="1590"/>
      <c r="AA378" s="1590"/>
      <c r="AB378" s="1590"/>
      <c r="AC378" s="1590"/>
      <c r="AD378" s="1590"/>
      <c r="AE378" s="1590"/>
      <c r="AF378" s="1590"/>
      <c r="AG378" s="1590"/>
      <c r="AH378" s="1592"/>
      <c r="AI378" s="1592"/>
    </row>
    <row r="379" spans="1:35" ht="14.25" customHeight="1">
      <c r="A379" s="1590"/>
      <c r="B379" s="1590"/>
      <c r="C379" s="1590"/>
      <c r="D379" s="1590"/>
      <c r="E379" s="1590"/>
      <c r="F379" s="1590"/>
      <c r="G379" s="1590"/>
      <c r="H379" s="1590"/>
      <c r="I379" s="1590"/>
      <c r="J379" s="1590"/>
      <c r="K379" s="1590"/>
      <c r="L379" s="1590"/>
      <c r="M379" s="1590"/>
      <c r="N379" s="1590"/>
      <c r="O379" s="1590"/>
      <c r="P379" s="1590"/>
      <c r="Q379" s="1590"/>
      <c r="R379" s="1590"/>
      <c r="S379" s="1590"/>
      <c r="T379" s="1590"/>
      <c r="U379" s="1590"/>
      <c r="V379" s="1590"/>
      <c r="W379" s="1590"/>
      <c r="X379" s="1590"/>
      <c r="Y379" s="1590"/>
      <c r="Z379" s="1590"/>
      <c r="AA379" s="1590"/>
      <c r="AB379" s="1590"/>
      <c r="AC379" s="1590"/>
      <c r="AD379" s="1590"/>
      <c r="AE379" s="1590"/>
      <c r="AF379" s="1590"/>
      <c r="AG379" s="1590"/>
      <c r="AH379" s="1592"/>
      <c r="AI379" s="1592"/>
    </row>
    <row r="380" spans="1:35" ht="14.25" customHeight="1">
      <c r="A380" s="1590"/>
      <c r="B380" s="1590"/>
      <c r="C380" s="1590"/>
      <c r="D380" s="1590"/>
      <c r="E380" s="1590"/>
      <c r="F380" s="1590"/>
      <c r="G380" s="1590"/>
      <c r="H380" s="1590"/>
      <c r="I380" s="1590"/>
      <c r="J380" s="1590"/>
      <c r="K380" s="1590"/>
      <c r="L380" s="1590"/>
      <c r="M380" s="1590"/>
      <c r="N380" s="1590"/>
      <c r="O380" s="1590"/>
      <c r="P380" s="1590"/>
      <c r="Q380" s="1590"/>
      <c r="R380" s="1590"/>
      <c r="S380" s="1590"/>
      <c r="T380" s="1590"/>
      <c r="U380" s="1590"/>
      <c r="V380" s="1590"/>
      <c r="W380" s="1590"/>
      <c r="X380" s="1590"/>
      <c r="Y380" s="1590"/>
      <c r="Z380" s="1590"/>
      <c r="AA380" s="1590"/>
      <c r="AB380" s="1590"/>
      <c r="AC380" s="1590"/>
      <c r="AD380" s="1590"/>
      <c r="AE380" s="1590"/>
      <c r="AF380" s="1590"/>
      <c r="AG380" s="1590"/>
      <c r="AH380" s="1592"/>
      <c r="AI380" s="1592"/>
    </row>
    <row r="381" spans="1:35" ht="14.25" customHeight="1">
      <c r="A381" s="1590"/>
      <c r="B381" s="1590"/>
      <c r="C381" s="1590"/>
      <c r="D381" s="1590"/>
      <c r="E381" s="1590"/>
      <c r="F381" s="1590"/>
      <c r="G381" s="1590"/>
      <c r="H381" s="1590"/>
      <c r="I381" s="1590"/>
      <c r="J381" s="1590"/>
      <c r="K381" s="1590"/>
      <c r="L381" s="1590"/>
      <c r="M381" s="1590"/>
      <c r="N381" s="1590"/>
      <c r="O381" s="1590"/>
      <c r="P381" s="1590"/>
      <c r="Q381" s="1590"/>
      <c r="R381" s="1590"/>
      <c r="S381" s="1590"/>
      <c r="T381" s="1590"/>
      <c r="U381" s="1590"/>
      <c r="V381" s="1590"/>
      <c r="W381" s="1590"/>
      <c r="X381" s="1590"/>
      <c r="Y381" s="1590"/>
      <c r="Z381" s="1590"/>
      <c r="AA381" s="1590"/>
      <c r="AB381" s="1590"/>
      <c r="AC381" s="1590"/>
      <c r="AD381" s="1590"/>
      <c r="AE381" s="1590"/>
      <c r="AF381" s="1590"/>
      <c r="AG381" s="1590"/>
      <c r="AH381" s="1592"/>
      <c r="AI381" s="1592"/>
    </row>
    <row r="382" spans="1:35" ht="14.25" customHeight="1">
      <c r="A382" s="1590"/>
      <c r="B382" s="1590"/>
      <c r="C382" s="1590"/>
      <c r="D382" s="1590"/>
      <c r="E382" s="1590"/>
      <c r="F382" s="1590"/>
      <c r="G382" s="1590"/>
      <c r="H382" s="1590"/>
      <c r="I382" s="1590"/>
      <c r="J382" s="1590"/>
      <c r="K382" s="1590"/>
      <c r="L382" s="1590"/>
      <c r="M382" s="1590"/>
      <c r="N382" s="1590"/>
      <c r="O382" s="1590"/>
      <c r="P382" s="1590"/>
      <c r="Q382" s="1590"/>
      <c r="R382" s="1590"/>
      <c r="S382" s="1590"/>
      <c r="T382" s="1590"/>
      <c r="U382" s="1590"/>
      <c r="V382" s="1590"/>
      <c r="W382" s="1590"/>
      <c r="X382" s="1590"/>
      <c r="Y382" s="1590"/>
      <c r="Z382" s="1590"/>
      <c r="AA382" s="1590"/>
      <c r="AB382" s="1590"/>
      <c r="AC382" s="1590"/>
      <c r="AD382" s="1590"/>
      <c r="AE382" s="1590"/>
      <c r="AF382" s="1590"/>
      <c r="AG382" s="1590"/>
      <c r="AH382" s="1592"/>
      <c r="AI382" s="1592"/>
    </row>
    <row r="383" spans="1:35" ht="14.25" customHeight="1">
      <c r="A383" s="1590"/>
      <c r="B383" s="1590"/>
      <c r="C383" s="1590"/>
      <c r="D383" s="1590"/>
      <c r="E383" s="1590"/>
      <c r="F383" s="1590"/>
      <c r="G383" s="1590"/>
      <c r="H383" s="1590"/>
      <c r="I383" s="1590"/>
      <c r="J383" s="1590"/>
      <c r="K383" s="1590"/>
      <c r="L383" s="1590"/>
      <c r="M383" s="1590"/>
      <c r="N383" s="1590"/>
      <c r="O383" s="1590"/>
      <c r="P383" s="1590"/>
      <c r="Q383" s="1590"/>
      <c r="R383" s="1590"/>
      <c r="S383" s="1590"/>
      <c r="T383" s="1590"/>
      <c r="U383" s="1590"/>
      <c r="V383" s="1590"/>
      <c r="W383" s="1590"/>
      <c r="X383" s="1590"/>
      <c r="Y383" s="1590"/>
      <c r="Z383" s="1590"/>
      <c r="AA383" s="1590"/>
      <c r="AB383" s="1590"/>
      <c r="AC383" s="1590"/>
      <c r="AD383" s="1590"/>
      <c r="AE383" s="1590"/>
      <c r="AF383" s="1590"/>
      <c r="AG383" s="1590"/>
      <c r="AH383" s="1592"/>
      <c r="AI383" s="1592"/>
    </row>
    <row r="384" spans="1:35" ht="14.25" customHeight="1">
      <c r="A384" s="1590"/>
      <c r="B384" s="1590"/>
      <c r="C384" s="1590"/>
      <c r="D384" s="1590"/>
      <c r="E384" s="1590"/>
      <c r="F384" s="1590"/>
      <c r="G384" s="1590"/>
      <c r="H384" s="1590"/>
      <c r="I384" s="1590"/>
      <c r="J384" s="1590"/>
      <c r="K384" s="1590"/>
      <c r="L384" s="1590"/>
      <c r="M384" s="1590"/>
      <c r="N384" s="1590"/>
      <c r="O384" s="1590"/>
      <c r="P384" s="1590"/>
      <c r="Q384" s="1590"/>
      <c r="R384" s="1590"/>
      <c r="S384" s="1590"/>
      <c r="T384" s="1590"/>
      <c r="U384" s="1590"/>
      <c r="V384" s="1590"/>
      <c r="W384" s="1590"/>
      <c r="X384" s="1590"/>
      <c r="Y384" s="1590"/>
      <c r="Z384" s="1590"/>
      <c r="AA384" s="1590"/>
      <c r="AB384" s="1590"/>
      <c r="AC384" s="1590"/>
      <c r="AD384" s="1590"/>
      <c r="AE384" s="1590"/>
      <c r="AF384" s="1590"/>
      <c r="AG384" s="1590"/>
      <c r="AH384" s="1592"/>
      <c r="AI384" s="1592"/>
    </row>
    <row r="385" spans="1:35" ht="14.25" customHeight="1">
      <c r="A385" s="1590"/>
      <c r="B385" s="1590"/>
      <c r="C385" s="1590"/>
      <c r="D385" s="1590"/>
      <c r="E385" s="1590"/>
      <c r="F385" s="1590"/>
      <c r="G385" s="1590"/>
      <c r="H385" s="1590"/>
      <c r="I385" s="1590"/>
      <c r="J385" s="1590"/>
      <c r="K385" s="1590"/>
      <c r="L385" s="1590"/>
      <c r="M385" s="1590"/>
      <c r="N385" s="1590"/>
      <c r="O385" s="1590"/>
      <c r="P385" s="1590"/>
      <c r="Q385" s="1590"/>
      <c r="R385" s="1590"/>
      <c r="S385" s="1590"/>
      <c r="T385" s="1590"/>
      <c r="U385" s="1590"/>
      <c r="V385" s="1590"/>
      <c r="W385" s="1590"/>
      <c r="X385" s="1590"/>
      <c r="Y385" s="1590"/>
      <c r="Z385" s="1590"/>
      <c r="AA385" s="1590"/>
      <c r="AB385" s="1590"/>
      <c r="AC385" s="1590"/>
      <c r="AD385" s="1590"/>
      <c r="AE385" s="1590"/>
      <c r="AF385" s="1590"/>
      <c r="AG385" s="1590"/>
      <c r="AH385" s="1592"/>
      <c r="AI385" s="1592"/>
    </row>
    <row r="386" spans="1:35" ht="14.25" customHeight="1">
      <c r="A386" s="1590"/>
      <c r="B386" s="1590"/>
      <c r="C386" s="1590"/>
      <c r="D386" s="1590"/>
      <c r="E386" s="1590"/>
      <c r="F386" s="1590"/>
      <c r="G386" s="1590"/>
      <c r="H386" s="1590"/>
      <c r="I386" s="1590"/>
      <c r="J386" s="1590"/>
      <c r="K386" s="1590"/>
      <c r="L386" s="1590"/>
      <c r="M386" s="1590"/>
      <c r="N386" s="1590"/>
      <c r="O386" s="1590"/>
      <c r="P386" s="1590"/>
      <c r="Q386" s="1590"/>
      <c r="R386" s="1590"/>
      <c r="S386" s="1590"/>
      <c r="T386" s="1590"/>
      <c r="U386" s="1590"/>
      <c r="V386" s="1590"/>
      <c r="W386" s="1590"/>
      <c r="X386" s="1590"/>
      <c r="Y386" s="1590"/>
      <c r="Z386" s="1590"/>
      <c r="AA386" s="1590"/>
      <c r="AB386" s="1590"/>
      <c r="AC386" s="1590"/>
      <c r="AD386" s="1590"/>
      <c r="AE386" s="1590"/>
      <c r="AF386" s="1590"/>
      <c r="AG386" s="1590"/>
      <c r="AH386" s="1592"/>
      <c r="AI386" s="1592"/>
    </row>
    <row r="387" spans="1:35" ht="14.25" customHeight="1">
      <c r="A387" s="1590"/>
      <c r="B387" s="1590"/>
      <c r="C387" s="1590"/>
      <c r="D387" s="1590"/>
      <c r="E387" s="1590"/>
      <c r="F387" s="1590"/>
      <c r="G387" s="1590"/>
      <c r="H387" s="1590"/>
      <c r="I387" s="1590"/>
      <c r="J387" s="1590"/>
      <c r="K387" s="1590"/>
      <c r="L387" s="1590"/>
      <c r="M387" s="1590"/>
      <c r="N387" s="1590"/>
      <c r="O387" s="1590"/>
      <c r="P387" s="1590"/>
      <c r="Q387" s="1590"/>
      <c r="R387" s="1590"/>
      <c r="S387" s="1590"/>
      <c r="T387" s="1590"/>
      <c r="U387" s="1590"/>
      <c r="V387" s="1590"/>
      <c r="W387" s="1590"/>
      <c r="X387" s="1590"/>
      <c r="Y387" s="1590"/>
      <c r="Z387" s="1590"/>
      <c r="AA387" s="1590"/>
      <c r="AB387" s="1590"/>
      <c r="AC387" s="1590"/>
      <c r="AD387" s="1590"/>
      <c r="AE387" s="1590"/>
      <c r="AF387" s="1590"/>
      <c r="AG387" s="1590"/>
      <c r="AH387" s="1592"/>
      <c r="AI387" s="1592"/>
    </row>
    <row r="388" spans="1:35" ht="14.25" customHeight="1">
      <c r="A388" s="1590"/>
      <c r="B388" s="1590"/>
      <c r="C388" s="1590"/>
      <c r="D388" s="1590"/>
      <c r="E388" s="1590"/>
      <c r="F388" s="1590"/>
      <c r="G388" s="1590"/>
      <c r="H388" s="1590"/>
      <c r="I388" s="1590"/>
      <c r="J388" s="1590"/>
      <c r="K388" s="1590"/>
      <c r="L388" s="1590"/>
      <c r="M388" s="1590"/>
      <c r="N388" s="1590"/>
      <c r="O388" s="1590"/>
      <c r="P388" s="1590"/>
      <c r="Q388" s="1590"/>
      <c r="R388" s="1590"/>
      <c r="S388" s="1590"/>
      <c r="T388" s="1590"/>
      <c r="U388" s="1590"/>
      <c r="V388" s="1590"/>
      <c r="W388" s="1590"/>
      <c r="X388" s="1590"/>
      <c r="Y388" s="1590"/>
      <c r="Z388" s="1590"/>
      <c r="AA388" s="1590"/>
      <c r="AB388" s="1590"/>
      <c r="AC388" s="1590"/>
      <c r="AD388" s="1590"/>
      <c r="AE388" s="1590"/>
      <c r="AF388" s="1590"/>
      <c r="AG388" s="1590"/>
      <c r="AH388" s="1592"/>
      <c r="AI388" s="1592"/>
    </row>
    <row r="389" spans="1:35" ht="14.25" customHeight="1">
      <c r="A389" s="1590"/>
      <c r="B389" s="1590"/>
      <c r="C389" s="1590"/>
      <c r="D389" s="1590"/>
      <c r="E389" s="1590"/>
      <c r="F389" s="1590"/>
      <c r="G389" s="1590"/>
      <c r="H389" s="1590"/>
      <c r="I389" s="1590"/>
      <c r="J389" s="1590"/>
      <c r="K389" s="1590"/>
      <c r="L389" s="1590"/>
      <c r="M389" s="1590"/>
      <c r="N389" s="1590"/>
      <c r="O389" s="1590"/>
      <c r="P389" s="1590"/>
      <c r="Q389" s="1590"/>
      <c r="R389" s="1590"/>
      <c r="S389" s="1590"/>
      <c r="T389" s="1590"/>
      <c r="U389" s="1590"/>
      <c r="V389" s="1590"/>
      <c r="W389" s="1590"/>
      <c r="X389" s="1590"/>
      <c r="Y389" s="1590"/>
      <c r="Z389" s="1590"/>
      <c r="AA389" s="1590"/>
      <c r="AB389" s="1590"/>
      <c r="AC389" s="1590"/>
      <c r="AD389" s="1590"/>
      <c r="AE389" s="1590"/>
      <c r="AF389" s="1590"/>
      <c r="AG389" s="1590"/>
      <c r="AH389" s="1592"/>
      <c r="AI389" s="1592"/>
    </row>
    <row r="390" spans="1:35" ht="14.25" customHeight="1">
      <c r="A390" s="1590"/>
      <c r="B390" s="1590"/>
      <c r="C390" s="1590"/>
      <c r="D390" s="1590"/>
      <c r="E390" s="1590"/>
      <c r="F390" s="1590"/>
      <c r="G390" s="1590"/>
      <c r="H390" s="1590"/>
      <c r="I390" s="1590"/>
      <c r="J390" s="1590"/>
      <c r="K390" s="1590"/>
      <c r="L390" s="1590"/>
      <c r="M390" s="1590"/>
      <c r="N390" s="1590"/>
      <c r="O390" s="1590"/>
      <c r="P390" s="1590"/>
      <c r="Q390" s="1590"/>
      <c r="R390" s="1590"/>
      <c r="S390" s="1590"/>
      <c r="T390" s="1590"/>
      <c r="U390" s="1590"/>
      <c r="V390" s="1590"/>
      <c r="W390" s="1590"/>
      <c r="X390" s="1590"/>
      <c r="Y390" s="1590"/>
      <c r="Z390" s="1590"/>
      <c r="AA390" s="1590"/>
      <c r="AB390" s="1590"/>
      <c r="AC390" s="1590"/>
      <c r="AD390" s="1590"/>
      <c r="AE390" s="1590"/>
      <c r="AF390" s="1590"/>
      <c r="AG390" s="1590"/>
      <c r="AH390" s="1592"/>
      <c r="AI390" s="1592"/>
    </row>
    <row r="391" spans="1:35" ht="14.25" customHeight="1">
      <c r="A391" s="1590"/>
      <c r="B391" s="1590"/>
      <c r="C391" s="1590"/>
      <c r="D391" s="1590"/>
      <c r="E391" s="1590"/>
      <c r="F391" s="1590"/>
      <c r="G391" s="1590"/>
      <c r="H391" s="1590"/>
      <c r="I391" s="1590"/>
      <c r="J391" s="1590"/>
      <c r="K391" s="1590"/>
      <c r="L391" s="1590"/>
      <c r="M391" s="1590"/>
      <c r="N391" s="1590"/>
      <c r="O391" s="1590"/>
      <c r="P391" s="1590"/>
      <c r="Q391" s="1590"/>
      <c r="R391" s="1590"/>
      <c r="S391" s="1590"/>
      <c r="T391" s="1590"/>
      <c r="U391" s="1590"/>
      <c r="V391" s="1590"/>
      <c r="W391" s="1590"/>
      <c r="X391" s="1590"/>
      <c r="Y391" s="1590"/>
      <c r="Z391" s="1590"/>
      <c r="AA391" s="1590"/>
      <c r="AB391" s="1590"/>
      <c r="AC391" s="1590"/>
      <c r="AD391" s="1590"/>
      <c r="AE391" s="1590"/>
      <c r="AF391" s="1590"/>
      <c r="AG391" s="1590"/>
      <c r="AH391" s="1592"/>
      <c r="AI391" s="1592"/>
    </row>
    <row r="392" spans="1:35" ht="14.25" customHeight="1">
      <c r="A392" s="1590"/>
      <c r="B392" s="1590"/>
      <c r="C392" s="1590"/>
      <c r="D392" s="1590"/>
      <c r="E392" s="1590"/>
      <c r="F392" s="1590"/>
      <c r="G392" s="1590"/>
      <c r="H392" s="1590"/>
      <c r="I392" s="1590"/>
      <c r="J392" s="1590"/>
      <c r="K392" s="1590"/>
      <c r="L392" s="1590"/>
      <c r="M392" s="1590"/>
      <c r="N392" s="1590"/>
      <c r="O392" s="1590"/>
      <c r="P392" s="1590"/>
      <c r="Q392" s="1590"/>
      <c r="R392" s="1590"/>
      <c r="S392" s="1590"/>
      <c r="T392" s="1590"/>
      <c r="U392" s="1590"/>
      <c r="V392" s="1590"/>
      <c r="W392" s="1590"/>
      <c r="X392" s="1590"/>
      <c r="Y392" s="1590"/>
      <c r="Z392" s="1590"/>
      <c r="AA392" s="1590"/>
      <c r="AB392" s="1590"/>
      <c r="AC392" s="1590"/>
      <c r="AD392" s="1590"/>
      <c r="AE392" s="1590"/>
      <c r="AF392" s="1590"/>
      <c r="AG392" s="1590"/>
      <c r="AH392" s="1592"/>
      <c r="AI392" s="1592"/>
    </row>
    <row r="393" spans="1:35" ht="14.25" customHeight="1">
      <c r="A393" s="1590"/>
      <c r="B393" s="1590"/>
      <c r="C393" s="1590"/>
      <c r="D393" s="1590"/>
      <c r="E393" s="1590"/>
      <c r="F393" s="1590"/>
      <c r="G393" s="1590"/>
      <c r="H393" s="1590"/>
      <c r="I393" s="1590"/>
      <c r="J393" s="1590"/>
      <c r="K393" s="1590"/>
      <c r="L393" s="1590"/>
      <c r="M393" s="1590"/>
      <c r="N393" s="1590"/>
      <c r="O393" s="1590"/>
      <c r="P393" s="1590"/>
      <c r="Q393" s="1590"/>
      <c r="R393" s="1590"/>
      <c r="S393" s="1590"/>
      <c r="T393" s="1590"/>
      <c r="U393" s="1590"/>
      <c r="V393" s="1590"/>
      <c r="W393" s="1590"/>
      <c r="X393" s="1590"/>
      <c r="Y393" s="1590"/>
      <c r="Z393" s="1590"/>
      <c r="AA393" s="1590"/>
      <c r="AB393" s="1590"/>
      <c r="AC393" s="1590"/>
      <c r="AD393" s="1590"/>
      <c r="AE393" s="1590"/>
      <c r="AF393" s="1590"/>
      <c r="AG393" s="1590"/>
      <c r="AH393" s="1592"/>
      <c r="AI393" s="1592"/>
    </row>
    <row r="394" spans="1:35" ht="14.25" customHeight="1">
      <c r="A394" s="1590"/>
      <c r="B394" s="1590"/>
      <c r="C394" s="1590"/>
      <c r="D394" s="1590"/>
      <c r="E394" s="1590"/>
      <c r="F394" s="1590"/>
      <c r="G394" s="1590"/>
      <c r="H394" s="1590"/>
      <c r="I394" s="1590"/>
      <c r="J394" s="1590"/>
      <c r="K394" s="1590"/>
      <c r="L394" s="1590"/>
      <c r="M394" s="1590"/>
      <c r="N394" s="1590"/>
      <c r="O394" s="1590"/>
      <c r="P394" s="1590"/>
      <c r="Q394" s="1590"/>
      <c r="R394" s="1590"/>
      <c r="S394" s="1590"/>
      <c r="T394" s="1590"/>
      <c r="U394" s="1590"/>
      <c r="V394" s="1590"/>
      <c r="W394" s="1590"/>
      <c r="X394" s="1590"/>
      <c r="Y394" s="1590"/>
      <c r="Z394" s="1590"/>
      <c r="AA394" s="1590"/>
      <c r="AB394" s="1590"/>
      <c r="AC394" s="1590"/>
      <c r="AD394" s="1590"/>
      <c r="AE394" s="1590"/>
      <c r="AF394" s="1590"/>
      <c r="AG394" s="1590"/>
      <c r="AH394" s="1592"/>
      <c r="AI394" s="1592"/>
    </row>
    <row r="395" spans="1:35" ht="14.25" customHeight="1">
      <c r="A395" s="1590"/>
      <c r="B395" s="1590"/>
      <c r="C395" s="1590"/>
      <c r="D395" s="1590"/>
      <c r="E395" s="1590"/>
      <c r="F395" s="1590"/>
      <c r="G395" s="1590"/>
      <c r="H395" s="1590"/>
      <c r="I395" s="1590"/>
      <c r="J395" s="1590"/>
      <c r="K395" s="1590"/>
      <c r="L395" s="1590"/>
      <c r="M395" s="1590"/>
      <c r="N395" s="1590"/>
      <c r="O395" s="1590"/>
      <c r="P395" s="1590"/>
      <c r="Q395" s="1590"/>
      <c r="R395" s="1590"/>
      <c r="S395" s="1590"/>
      <c r="T395" s="1590"/>
      <c r="U395" s="1590"/>
      <c r="V395" s="1590"/>
      <c r="W395" s="1590"/>
      <c r="X395" s="1590"/>
      <c r="Y395" s="1590"/>
      <c r="Z395" s="1590"/>
      <c r="AA395" s="1590"/>
      <c r="AB395" s="1590"/>
      <c r="AC395" s="1590"/>
      <c r="AD395" s="1590"/>
      <c r="AE395" s="1590"/>
      <c r="AF395" s="1590"/>
      <c r="AG395" s="1590"/>
      <c r="AH395" s="1592"/>
      <c r="AI395" s="1592"/>
    </row>
    <row r="396" spans="1:35" ht="14.25" customHeight="1">
      <c r="A396" s="1590"/>
      <c r="B396" s="1590"/>
      <c r="C396" s="1590"/>
      <c r="D396" s="1590"/>
      <c r="E396" s="1590"/>
      <c r="F396" s="1590"/>
      <c r="G396" s="1590"/>
      <c r="H396" s="1590"/>
      <c r="I396" s="1590"/>
      <c r="J396" s="1590"/>
      <c r="K396" s="1590"/>
      <c r="L396" s="1590"/>
      <c r="M396" s="1590"/>
      <c r="N396" s="1590"/>
      <c r="O396" s="1590"/>
      <c r="P396" s="1590"/>
      <c r="Q396" s="1590"/>
      <c r="R396" s="1590"/>
      <c r="S396" s="1590"/>
      <c r="T396" s="1590"/>
      <c r="U396" s="1590"/>
      <c r="V396" s="1590"/>
      <c r="W396" s="1590"/>
      <c r="X396" s="1590"/>
      <c r="Y396" s="1590"/>
      <c r="Z396" s="1590"/>
      <c r="AA396" s="1590"/>
      <c r="AB396" s="1590"/>
      <c r="AC396" s="1590"/>
      <c r="AD396" s="1590"/>
      <c r="AE396" s="1590"/>
      <c r="AF396" s="1590"/>
      <c r="AG396" s="1590"/>
      <c r="AH396" s="1592"/>
      <c r="AI396" s="1592"/>
    </row>
    <row r="397" spans="1:35" ht="14.25" customHeight="1">
      <c r="A397" s="1590"/>
      <c r="B397" s="1590"/>
      <c r="C397" s="1590"/>
      <c r="D397" s="1590"/>
      <c r="E397" s="1590"/>
      <c r="F397" s="1590"/>
      <c r="G397" s="1590"/>
      <c r="H397" s="1590"/>
      <c r="I397" s="1590"/>
      <c r="J397" s="1590"/>
      <c r="K397" s="1590"/>
      <c r="L397" s="1590"/>
      <c r="M397" s="1590"/>
      <c r="N397" s="1590"/>
      <c r="O397" s="1590"/>
      <c r="P397" s="1590"/>
      <c r="Q397" s="1590"/>
      <c r="R397" s="1590"/>
      <c r="S397" s="1590"/>
      <c r="T397" s="1590"/>
      <c r="U397" s="1590"/>
      <c r="V397" s="1590"/>
      <c r="W397" s="1590"/>
      <c r="X397" s="1590"/>
      <c r="Y397" s="1590"/>
      <c r="Z397" s="1590"/>
      <c r="AA397" s="1590"/>
      <c r="AB397" s="1590"/>
      <c r="AC397" s="1590"/>
      <c r="AD397" s="1590"/>
      <c r="AE397" s="1590"/>
      <c r="AF397" s="1590"/>
      <c r="AG397" s="1590"/>
      <c r="AH397" s="1592"/>
      <c r="AI397" s="1592"/>
    </row>
    <row r="398" spans="1:35" ht="14.25" customHeight="1">
      <c r="A398" s="1590"/>
      <c r="B398" s="1590"/>
      <c r="C398" s="1590"/>
      <c r="D398" s="1590"/>
      <c r="E398" s="1590"/>
      <c r="F398" s="1590"/>
      <c r="G398" s="1590"/>
      <c r="H398" s="1590"/>
      <c r="I398" s="1590"/>
      <c r="J398" s="1590"/>
      <c r="K398" s="1590"/>
      <c r="L398" s="1590"/>
      <c r="M398" s="1590"/>
      <c r="N398" s="1590"/>
      <c r="O398" s="1590"/>
      <c r="P398" s="1590"/>
      <c r="Q398" s="1590"/>
      <c r="R398" s="1590"/>
      <c r="S398" s="1590"/>
      <c r="T398" s="1590"/>
      <c r="U398" s="1590"/>
      <c r="V398" s="1590"/>
      <c r="W398" s="1590"/>
      <c r="X398" s="1590"/>
      <c r="Y398" s="1590"/>
      <c r="Z398" s="1590"/>
      <c r="AA398" s="1590"/>
      <c r="AB398" s="1590"/>
      <c r="AC398" s="1590"/>
      <c r="AD398" s="1590"/>
      <c r="AE398" s="1590"/>
      <c r="AF398" s="1590"/>
      <c r="AG398" s="1590"/>
      <c r="AH398" s="1592"/>
      <c r="AI398" s="1592"/>
    </row>
    <row r="399" spans="1:35" ht="14.25" customHeight="1">
      <c r="A399" s="1590"/>
      <c r="B399" s="1590"/>
      <c r="C399" s="1590"/>
      <c r="D399" s="1590"/>
      <c r="E399" s="1590"/>
      <c r="F399" s="1590"/>
      <c r="G399" s="1590"/>
      <c r="H399" s="1590"/>
      <c r="I399" s="1590"/>
      <c r="J399" s="1590"/>
      <c r="K399" s="1590"/>
      <c r="L399" s="1590"/>
      <c r="M399" s="1590"/>
      <c r="N399" s="1590"/>
      <c r="O399" s="1590"/>
      <c r="P399" s="1590"/>
      <c r="Q399" s="1590"/>
      <c r="R399" s="1590"/>
      <c r="S399" s="1590"/>
      <c r="T399" s="1590"/>
      <c r="U399" s="1590"/>
      <c r="V399" s="1590"/>
      <c r="W399" s="1590"/>
      <c r="X399" s="1590"/>
      <c r="Y399" s="1590"/>
      <c r="Z399" s="1590"/>
      <c r="AA399" s="1590"/>
      <c r="AB399" s="1590"/>
      <c r="AC399" s="1590"/>
      <c r="AD399" s="1590"/>
      <c r="AE399" s="1590"/>
      <c r="AF399" s="1590"/>
      <c r="AG399" s="1590"/>
      <c r="AH399" s="1592"/>
      <c r="AI399" s="1592"/>
    </row>
    <row r="400" spans="1:35" ht="14.25" customHeight="1">
      <c r="A400" s="1590"/>
      <c r="B400" s="1590"/>
      <c r="C400" s="1590"/>
      <c r="D400" s="1590"/>
      <c r="E400" s="1590"/>
      <c r="F400" s="1590"/>
      <c r="G400" s="1590"/>
      <c r="H400" s="1590"/>
      <c r="I400" s="1590"/>
      <c r="J400" s="1590"/>
      <c r="K400" s="1590"/>
      <c r="L400" s="1590"/>
      <c r="M400" s="1590"/>
      <c r="N400" s="1590"/>
      <c r="O400" s="1590"/>
      <c r="P400" s="1590"/>
      <c r="Q400" s="1590"/>
      <c r="R400" s="1590"/>
      <c r="S400" s="1590"/>
      <c r="T400" s="1590"/>
      <c r="U400" s="1590"/>
      <c r="V400" s="1590"/>
      <c r="W400" s="1590"/>
      <c r="X400" s="1590"/>
      <c r="Y400" s="1590"/>
      <c r="Z400" s="1590"/>
      <c r="AA400" s="1590"/>
      <c r="AB400" s="1590"/>
      <c r="AC400" s="1590"/>
      <c r="AD400" s="1590"/>
      <c r="AE400" s="1590"/>
      <c r="AF400" s="1590"/>
      <c r="AG400" s="1590"/>
      <c r="AH400" s="1592"/>
      <c r="AI400" s="1592"/>
    </row>
    <row r="401" spans="1:35" ht="14.25" customHeight="1">
      <c r="A401" s="1590"/>
      <c r="B401" s="1590"/>
      <c r="C401" s="1590"/>
      <c r="D401" s="1590"/>
      <c r="E401" s="1590"/>
      <c r="F401" s="1590"/>
      <c r="G401" s="1590"/>
      <c r="H401" s="1590"/>
      <c r="I401" s="1590"/>
      <c r="J401" s="1590"/>
      <c r="K401" s="1590"/>
      <c r="L401" s="1590"/>
      <c r="M401" s="1590"/>
      <c r="N401" s="1590"/>
      <c r="O401" s="1590"/>
      <c r="P401" s="1590"/>
      <c r="Q401" s="1590"/>
      <c r="R401" s="1590"/>
      <c r="S401" s="1590"/>
      <c r="T401" s="1590"/>
      <c r="U401" s="1590"/>
      <c r="V401" s="1590"/>
      <c r="W401" s="1590"/>
      <c r="X401" s="1590"/>
      <c r="Y401" s="1590"/>
      <c r="Z401" s="1590"/>
      <c r="AA401" s="1590"/>
      <c r="AB401" s="1590"/>
      <c r="AC401" s="1590"/>
      <c r="AD401" s="1590"/>
      <c r="AE401" s="1590"/>
      <c r="AF401" s="1590"/>
      <c r="AG401" s="1590"/>
      <c r="AH401" s="1592"/>
      <c r="AI401" s="1592"/>
    </row>
    <row r="402" spans="1:35" ht="14.25" customHeight="1">
      <c r="A402" s="1590"/>
      <c r="B402" s="1590"/>
      <c r="C402" s="1590"/>
      <c r="D402" s="1590"/>
      <c r="E402" s="1590"/>
      <c r="F402" s="1590"/>
      <c r="G402" s="1590"/>
      <c r="H402" s="1590"/>
      <c r="I402" s="1590"/>
      <c r="J402" s="1590"/>
      <c r="K402" s="1590"/>
      <c r="L402" s="1590"/>
      <c r="M402" s="1590"/>
      <c r="N402" s="1590"/>
      <c r="O402" s="1590"/>
      <c r="P402" s="1590"/>
      <c r="Q402" s="1590"/>
      <c r="R402" s="1590"/>
      <c r="S402" s="1590"/>
      <c r="T402" s="1590"/>
      <c r="U402" s="1590"/>
      <c r="V402" s="1590"/>
      <c r="W402" s="1590"/>
      <c r="X402" s="1590"/>
      <c r="Y402" s="1590"/>
      <c r="Z402" s="1590"/>
      <c r="AA402" s="1590"/>
      <c r="AB402" s="1590"/>
      <c r="AC402" s="1590"/>
      <c r="AD402" s="1590"/>
      <c r="AE402" s="1590"/>
      <c r="AF402" s="1590"/>
      <c r="AG402" s="1590"/>
      <c r="AH402" s="1592"/>
      <c r="AI402" s="1592"/>
    </row>
    <row r="403" spans="1:35" ht="14.25" customHeight="1">
      <c r="A403" s="1590"/>
      <c r="B403" s="1590"/>
      <c r="C403" s="1590"/>
      <c r="D403" s="1590"/>
      <c r="E403" s="1590"/>
      <c r="F403" s="1590"/>
      <c r="G403" s="1590"/>
      <c r="H403" s="1590"/>
      <c r="I403" s="1590"/>
      <c r="J403" s="1590"/>
      <c r="K403" s="1590"/>
      <c r="L403" s="1590"/>
      <c r="M403" s="1590"/>
      <c r="N403" s="1590"/>
      <c r="O403" s="1590"/>
      <c r="P403" s="1590"/>
      <c r="Q403" s="1590"/>
      <c r="R403" s="1590"/>
      <c r="S403" s="1590"/>
      <c r="T403" s="1590"/>
      <c r="U403" s="1590"/>
      <c r="V403" s="1590"/>
      <c r="W403" s="1590"/>
      <c r="X403" s="1590"/>
      <c r="Y403" s="1590"/>
      <c r="Z403" s="1590"/>
      <c r="AA403" s="1590"/>
      <c r="AB403" s="1590"/>
      <c r="AC403" s="1590"/>
      <c r="AD403" s="1590"/>
      <c r="AE403" s="1590"/>
      <c r="AF403" s="1590"/>
      <c r="AG403" s="1590"/>
      <c r="AH403" s="1592"/>
      <c r="AI403" s="1592"/>
    </row>
    <row r="404" spans="1:35" ht="14.25" customHeight="1">
      <c r="A404" s="1590"/>
      <c r="B404" s="1590"/>
      <c r="C404" s="1590"/>
      <c r="D404" s="1590"/>
      <c r="E404" s="1590"/>
      <c r="F404" s="1590"/>
      <c r="G404" s="1590"/>
      <c r="H404" s="1590"/>
      <c r="I404" s="1590"/>
      <c r="J404" s="1590"/>
      <c r="K404" s="1590"/>
      <c r="L404" s="1590"/>
      <c r="M404" s="1590"/>
      <c r="N404" s="1590"/>
      <c r="O404" s="1590"/>
      <c r="P404" s="1590"/>
      <c r="Q404" s="1590"/>
      <c r="R404" s="1590"/>
      <c r="S404" s="1590"/>
      <c r="T404" s="1590"/>
      <c r="U404" s="1590"/>
      <c r="V404" s="1590"/>
      <c r="W404" s="1590"/>
      <c r="X404" s="1590"/>
      <c r="Y404" s="1590"/>
      <c r="Z404" s="1590"/>
      <c r="AA404" s="1590"/>
      <c r="AB404" s="1590"/>
      <c r="AC404" s="1590"/>
      <c r="AD404" s="1590"/>
      <c r="AE404" s="1590"/>
      <c r="AF404" s="1590"/>
      <c r="AG404" s="1590"/>
      <c r="AH404" s="1592"/>
      <c r="AI404" s="1592"/>
    </row>
    <row r="405" spans="1:35" ht="14.25" customHeight="1">
      <c r="A405" s="1590"/>
      <c r="B405" s="1590"/>
      <c r="C405" s="1590"/>
      <c r="D405" s="1590"/>
      <c r="E405" s="1590"/>
      <c r="F405" s="1590"/>
      <c r="G405" s="1590"/>
      <c r="H405" s="1590"/>
      <c r="I405" s="1590"/>
      <c r="J405" s="1590"/>
      <c r="K405" s="1590"/>
      <c r="L405" s="1590"/>
      <c r="M405" s="1590"/>
      <c r="N405" s="1590"/>
      <c r="O405" s="1590"/>
      <c r="P405" s="1590"/>
      <c r="Q405" s="1590"/>
      <c r="R405" s="1590"/>
      <c r="S405" s="1590"/>
      <c r="T405" s="1590"/>
      <c r="U405" s="1590"/>
      <c r="V405" s="1590"/>
      <c r="W405" s="1590"/>
      <c r="X405" s="1590"/>
      <c r="Y405" s="1590"/>
      <c r="Z405" s="1590"/>
      <c r="AA405" s="1590"/>
      <c r="AB405" s="1590"/>
      <c r="AC405" s="1590"/>
      <c r="AD405" s="1590"/>
      <c r="AE405" s="1590"/>
      <c r="AF405" s="1590"/>
      <c r="AG405" s="1590"/>
      <c r="AH405" s="1592"/>
      <c r="AI405" s="1592"/>
    </row>
    <row r="406" spans="1:35" ht="14.25" customHeight="1">
      <c r="A406" s="1590"/>
      <c r="B406" s="1590"/>
      <c r="C406" s="1590"/>
      <c r="D406" s="1590"/>
      <c r="E406" s="1590"/>
      <c r="F406" s="1590"/>
      <c r="G406" s="1590"/>
      <c r="H406" s="1590"/>
      <c r="I406" s="1590"/>
      <c r="J406" s="1590"/>
      <c r="K406" s="1590"/>
      <c r="L406" s="1590"/>
      <c r="M406" s="1590"/>
      <c r="N406" s="1590"/>
      <c r="O406" s="1590"/>
      <c r="P406" s="1590"/>
      <c r="Q406" s="1590"/>
      <c r="R406" s="1590"/>
      <c r="S406" s="1590"/>
      <c r="T406" s="1590"/>
      <c r="U406" s="1590"/>
      <c r="V406" s="1590"/>
      <c r="W406" s="1590"/>
      <c r="X406" s="1590"/>
      <c r="Y406" s="1590"/>
      <c r="Z406" s="1590"/>
      <c r="AA406" s="1590"/>
      <c r="AB406" s="1590"/>
      <c r="AC406" s="1590"/>
      <c r="AD406" s="1590"/>
      <c r="AE406" s="1590"/>
      <c r="AF406" s="1590"/>
      <c r="AG406" s="1590"/>
      <c r="AH406" s="1592"/>
      <c r="AI406" s="1592"/>
    </row>
    <row r="407" spans="1:35" ht="14.25" customHeight="1">
      <c r="A407" s="1590"/>
      <c r="B407" s="1590"/>
      <c r="C407" s="1590"/>
      <c r="D407" s="1590"/>
      <c r="E407" s="1590"/>
      <c r="F407" s="1590"/>
      <c r="G407" s="1590"/>
      <c r="H407" s="1590"/>
      <c r="I407" s="1590"/>
      <c r="J407" s="1590"/>
      <c r="K407" s="1590"/>
      <c r="L407" s="1590"/>
      <c r="M407" s="1590"/>
      <c r="N407" s="1590"/>
      <c r="O407" s="1590"/>
      <c r="P407" s="1590"/>
      <c r="Q407" s="1590"/>
      <c r="R407" s="1590"/>
      <c r="S407" s="1590"/>
      <c r="T407" s="1590"/>
      <c r="U407" s="1590"/>
      <c r="V407" s="1590"/>
      <c r="W407" s="1590"/>
      <c r="X407" s="1590"/>
      <c r="Y407" s="1590"/>
      <c r="Z407" s="1590"/>
      <c r="AA407" s="1590"/>
      <c r="AB407" s="1590"/>
      <c r="AC407" s="1590"/>
      <c r="AD407" s="1590"/>
      <c r="AE407" s="1590"/>
      <c r="AF407" s="1590"/>
      <c r="AG407" s="1590"/>
      <c r="AH407" s="1592"/>
      <c r="AI407" s="1592"/>
    </row>
    <row r="408" spans="1:35" ht="14.25" customHeight="1">
      <c r="A408" s="1590"/>
      <c r="B408" s="1590"/>
      <c r="C408" s="1590"/>
      <c r="D408" s="1590"/>
      <c r="E408" s="1590"/>
      <c r="F408" s="1590"/>
      <c r="G408" s="1590"/>
      <c r="H408" s="1590"/>
      <c r="I408" s="1590"/>
      <c r="J408" s="1590"/>
      <c r="K408" s="1590"/>
      <c r="L408" s="1590"/>
      <c r="M408" s="1590"/>
      <c r="N408" s="1590"/>
      <c r="O408" s="1590"/>
      <c r="P408" s="1590"/>
      <c r="Q408" s="1590"/>
      <c r="R408" s="1590"/>
      <c r="S408" s="1590"/>
      <c r="T408" s="1590"/>
      <c r="U408" s="1590"/>
      <c r="V408" s="1590"/>
      <c r="W408" s="1590"/>
      <c r="X408" s="1590"/>
      <c r="Y408" s="1590"/>
      <c r="Z408" s="1590"/>
      <c r="AA408" s="1590"/>
      <c r="AB408" s="1590"/>
      <c r="AC408" s="1590"/>
      <c r="AD408" s="1590"/>
      <c r="AE408" s="1590"/>
      <c r="AF408" s="1590"/>
      <c r="AG408" s="1590"/>
      <c r="AH408" s="1592"/>
      <c r="AI408" s="1592"/>
    </row>
    <row r="409" spans="1:35" ht="14.25" customHeight="1">
      <c r="A409" s="1590"/>
      <c r="B409" s="1590"/>
      <c r="C409" s="1590"/>
      <c r="D409" s="1590"/>
      <c r="E409" s="1590"/>
      <c r="F409" s="1590"/>
      <c r="G409" s="1590"/>
      <c r="H409" s="1590"/>
      <c r="I409" s="1590"/>
      <c r="J409" s="1590"/>
      <c r="K409" s="1590"/>
      <c r="L409" s="1590"/>
      <c r="M409" s="1590"/>
      <c r="N409" s="1590"/>
      <c r="O409" s="1590"/>
      <c r="P409" s="1590"/>
      <c r="Q409" s="1590"/>
      <c r="R409" s="1590"/>
      <c r="S409" s="1590"/>
      <c r="T409" s="1590"/>
      <c r="U409" s="1590"/>
      <c r="V409" s="1590"/>
      <c r="W409" s="1590"/>
      <c r="X409" s="1590"/>
      <c r="Y409" s="1590"/>
      <c r="Z409" s="1590"/>
      <c r="AA409" s="1590"/>
      <c r="AB409" s="1590"/>
      <c r="AC409" s="1590"/>
      <c r="AD409" s="1590"/>
      <c r="AE409" s="1590"/>
      <c r="AF409" s="1590"/>
      <c r="AG409" s="1590"/>
      <c r="AH409" s="1592"/>
      <c r="AI409" s="1592"/>
    </row>
    <row r="410" spans="1:35" ht="14.25" customHeight="1">
      <c r="A410" s="1590"/>
      <c r="B410" s="1590"/>
      <c r="C410" s="1590"/>
      <c r="D410" s="1590"/>
      <c r="E410" s="1590"/>
      <c r="F410" s="1590"/>
      <c r="G410" s="1590"/>
      <c r="H410" s="1590"/>
      <c r="I410" s="1590"/>
      <c r="J410" s="1590"/>
      <c r="K410" s="1590"/>
      <c r="L410" s="1590"/>
      <c r="M410" s="1590"/>
      <c r="N410" s="1590"/>
      <c r="O410" s="1590"/>
      <c r="P410" s="1590"/>
      <c r="Q410" s="1590"/>
      <c r="R410" s="1590"/>
      <c r="S410" s="1590"/>
      <c r="T410" s="1590"/>
      <c r="U410" s="1590"/>
      <c r="V410" s="1590"/>
      <c r="W410" s="1590"/>
      <c r="X410" s="1590"/>
      <c r="Y410" s="1590"/>
      <c r="Z410" s="1590"/>
      <c r="AA410" s="1590"/>
      <c r="AB410" s="1590"/>
      <c r="AC410" s="1590"/>
      <c r="AD410" s="1590"/>
      <c r="AE410" s="1590"/>
      <c r="AF410" s="1590"/>
      <c r="AG410" s="1590"/>
      <c r="AH410" s="1592"/>
      <c r="AI410" s="1592"/>
    </row>
    <row r="411" spans="1:35" ht="14.25" customHeight="1">
      <c r="A411" s="1590"/>
      <c r="B411" s="1590"/>
      <c r="C411" s="1590"/>
      <c r="D411" s="1590"/>
      <c r="E411" s="1590"/>
      <c r="F411" s="1590"/>
      <c r="G411" s="1590"/>
      <c r="H411" s="1590"/>
      <c r="I411" s="1590"/>
      <c r="J411" s="1590"/>
      <c r="K411" s="1590"/>
      <c r="L411" s="1590"/>
      <c r="M411" s="1590"/>
      <c r="N411" s="1590"/>
      <c r="O411" s="1590"/>
      <c r="P411" s="1590"/>
      <c r="Q411" s="1590"/>
      <c r="R411" s="1590"/>
      <c r="S411" s="1590"/>
      <c r="T411" s="1590"/>
      <c r="U411" s="1590"/>
      <c r="V411" s="1590"/>
      <c r="W411" s="1590"/>
      <c r="X411" s="1590"/>
      <c r="Y411" s="1590"/>
      <c r="Z411" s="1590"/>
      <c r="AA411" s="1590"/>
      <c r="AB411" s="1590"/>
      <c r="AC411" s="1590"/>
      <c r="AD411" s="1590"/>
      <c r="AE411" s="1590"/>
      <c r="AF411" s="1590"/>
      <c r="AG411" s="1590"/>
      <c r="AH411" s="1592"/>
      <c r="AI411" s="1592"/>
    </row>
    <row r="412" spans="1:35" ht="14.25" customHeight="1">
      <c r="A412" s="1590"/>
      <c r="B412" s="1590"/>
      <c r="C412" s="1590"/>
      <c r="D412" s="1590"/>
      <c r="E412" s="1590"/>
      <c r="F412" s="1590"/>
      <c r="G412" s="1590"/>
      <c r="H412" s="1590"/>
      <c r="I412" s="1590"/>
      <c r="J412" s="1590"/>
      <c r="K412" s="1590"/>
      <c r="L412" s="1590"/>
      <c r="M412" s="1590"/>
      <c r="N412" s="1590"/>
      <c r="O412" s="1590"/>
      <c r="P412" s="1590"/>
      <c r="Q412" s="1590"/>
      <c r="R412" s="1590"/>
      <c r="S412" s="1590"/>
      <c r="T412" s="1590"/>
      <c r="U412" s="1590"/>
      <c r="V412" s="1590"/>
      <c r="W412" s="1590"/>
      <c r="X412" s="1590"/>
      <c r="Y412" s="1590"/>
      <c r="Z412" s="1590"/>
      <c r="AA412" s="1590"/>
      <c r="AB412" s="1590"/>
      <c r="AC412" s="1590"/>
      <c r="AD412" s="1590"/>
      <c r="AE412" s="1590"/>
      <c r="AF412" s="1590"/>
      <c r="AG412" s="1590"/>
      <c r="AH412" s="1592"/>
      <c r="AI412" s="1592"/>
    </row>
    <row r="413" spans="1:35" ht="14.25" customHeight="1">
      <c r="A413" s="1590"/>
      <c r="B413" s="1590"/>
      <c r="C413" s="1590"/>
      <c r="D413" s="1590"/>
      <c r="E413" s="1590"/>
      <c r="F413" s="1590"/>
      <c r="G413" s="1590"/>
      <c r="H413" s="1590"/>
      <c r="I413" s="1590"/>
      <c r="J413" s="1590"/>
      <c r="K413" s="1590"/>
      <c r="L413" s="1590"/>
      <c r="M413" s="1590"/>
      <c r="N413" s="1590"/>
      <c r="O413" s="1590"/>
      <c r="P413" s="1590"/>
      <c r="Q413" s="1590"/>
      <c r="R413" s="1590"/>
      <c r="S413" s="1590"/>
      <c r="T413" s="1590"/>
      <c r="U413" s="1590"/>
      <c r="V413" s="1590"/>
      <c r="W413" s="1590"/>
      <c r="X413" s="1590"/>
      <c r="Y413" s="1590"/>
      <c r="Z413" s="1590"/>
      <c r="AA413" s="1590"/>
      <c r="AB413" s="1590"/>
      <c r="AC413" s="1590"/>
      <c r="AD413" s="1590"/>
      <c r="AE413" s="1590"/>
      <c r="AF413" s="1590"/>
      <c r="AG413" s="1590"/>
      <c r="AH413" s="1592"/>
      <c r="AI413" s="1592"/>
    </row>
    <row r="414" spans="1:35" ht="14.25" customHeight="1">
      <c r="A414" s="1590"/>
      <c r="B414" s="1590"/>
      <c r="C414" s="1590"/>
      <c r="D414" s="1590"/>
      <c r="E414" s="1590"/>
      <c r="F414" s="1590"/>
      <c r="G414" s="1590"/>
      <c r="H414" s="1590"/>
      <c r="I414" s="1590"/>
      <c r="J414" s="1590"/>
      <c r="K414" s="1590"/>
      <c r="L414" s="1590"/>
      <c r="M414" s="1590"/>
      <c r="N414" s="1590"/>
      <c r="O414" s="1590"/>
      <c r="P414" s="1590"/>
      <c r="Q414" s="1590"/>
      <c r="R414" s="1590"/>
      <c r="S414" s="1590"/>
      <c r="T414" s="1590"/>
      <c r="U414" s="1590"/>
      <c r="V414" s="1590"/>
      <c r="W414" s="1590"/>
      <c r="X414" s="1590"/>
      <c r="Y414" s="1590"/>
      <c r="Z414" s="1590"/>
      <c r="AA414" s="1590"/>
      <c r="AB414" s="1590"/>
      <c r="AC414" s="1590"/>
      <c r="AD414" s="1590"/>
      <c r="AE414" s="1590"/>
      <c r="AF414" s="1590"/>
      <c r="AG414" s="1590"/>
      <c r="AH414" s="1592"/>
      <c r="AI414" s="1592"/>
    </row>
    <row r="415" spans="1:35" ht="14.25" customHeight="1">
      <c r="A415" s="1590"/>
      <c r="B415" s="1590"/>
      <c r="C415" s="1590"/>
      <c r="D415" s="1590"/>
      <c r="E415" s="1590"/>
      <c r="F415" s="1590"/>
      <c r="G415" s="1590"/>
      <c r="H415" s="1590"/>
      <c r="I415" s="1590"/>
      <c r="J415" s="1590"/>
      <c r="K415" s="1590"/>
      <c r="L415" s="1590"/>
      <c r="M415" s="1590"/>
      <c r="N415" s="1590"/>
      <c r="O415" s="1590"/>
      <c r="P415" s="1590"/>
      <c r="Q415" s="1590"/>
      <c r="R415" s="1590"/>
      <c r="S415" s="1590"/>
      <c r="T415" s="1590"/>
      <c r="U415" s="1590"/>
      <c r="V415" s="1590"/>
      <c r="W415" s="1590"/>
      <c r="X415" s="1590"/>
      <c r="Y415" s="1590"/>
      <c r="Z415" s="1590"/>
      <c r="AA415" s="1590"/>
      <c r="AB415" s="1590"/>
      <c r="AC415" s="1590"/>
      <c r="AD415" s="1590"/>
      <c r="AE415" s="1590"/>
      <c r="AF415" s="1590"/>
      <c r="AG415" s="1590"/>
      <c r="AH415" s="1592"/>
      <c r="AI415" s="1592"/>
    </row>
    <row r="416" spans="1:35" ht="14.25" customHeight="1">
      <c r="A416" s="1590"/>
      <c r="B416" s="1590"/>
      <c r="C416" s="1590"/>
      <c r="D416" s="1590"/>
      <c r="E416" s="1590"/>
      <c r="F416" s="1590"/>
      <c r="G416" s="1590"/>
      <c r="H416" s="1590"/>
      <c r="I416" s="1590"/>
      <c r="J416" s="1590"/>
      <c r="K416" s="1590"/>
      <c r="L416" s="1590"/>
      <c r="M416" s="1590"/>
      <c r="N416" s="1590"/>
      <c r="O416" s="1590"/>
      <c r="P416" s="1590"/>
      <c r="Q416" s="1590"/>
      <c r="R416" s="1590"/>
      <c r="S416" s="1590"/>
      <c r="T416" s="1590"/>
      <c r="U416" s="1590"/>
      <c r="V416" s="1590"/>
      <c r="W416" s="1590"/>
      <c r="X416" s="1590"/>
      <c r="Y416" s="1590"/>
      <c r="Z416" s="1590"/>
      <c r="AA416" s="1590"/>
      <c r="AB416" s="1590"/>
      <c r="AC416" s="1590"/>
      <c r="AD416" s="1590"/>
      <c r="AE416" s="1590"/>
      <c r="AF416" s="1590"/>
      <c r="AG416" s="1590"/>
      <c r="AH416" s="1592"/>
      <c r="AI416" s="1592"/>
    </row>
    <row r="417" spans="1:35" ht="14.25" customHeight="1">
      <c r="A417" s="1590"/>
      <c r="B417" s="1590"/>
      <c r="C417" s="1590"/>
      <c r="D417" s="1590"/>
      <c r="E417" s="1590"/>
      <c r="F417" s="1590"/>
      <c r="G417" s="1590"/>
      <c r="H417" s="1590"/>
      <c r="I417" s="1590"/>
      <c r="J417" s="1590"/>
      <c r="K417" s="1590"/>
      <c r="L417" s="1590"/>
      <c r="M417" s="1590"/>
      <c r="N417" s="1590"/>
      <c r="O417" s="1590"/>
      <c r="P417" s="1590"/>
      <c r="Q417" s="1590"/>
      <c r="R417" s="1590"/>
      <c r="S417" s="1590"/>
      <c r="T417" s="1590"/>
      <c r="U417" s="1590"/>
      <c r="V417" s="1590"/>
      <c r="W417" s="1590"/>
      <c r="X417" s="1590"/>
      <c r="Y417" s="1590"/>
      <c r="Z417" s="1590"/>
      <c r="AA417" s="1590"/>
      <c r="AB417" s="1590"/>
      <c r="AC417" s="1590"/>
      <c r="AD417" s="1590"/>
      <c r="AE417" s="1590"/>
      <c r="AF417" s="1590"/>
      <c r="AG417" s="1590"/>
      <c r="AH417" s="1592"/>
      <c r="AI417" s="1592"/>
    </row>
    <row r="418" spans="1:35" ht="14.25" customHeight="1">
      <c r="A418" s="1590"/>
      <c r="B418" s="1590"/>
      <c r="C418" s="1590"/>
      <c r="D418" s="1590"/>
      <c r="E418" s="1590"/>
      <c r="F418" s="1590"/>
      <c r="G418" s="1590"/>
      <c r="H418" s="1590"/>
      <c r="I418" s="1590"/>
      <c r="J418" s="1590"/>
      <c r="K418" s="1590"/>
      <c r="L418" s="1590"/>
      <c r="M418" s="1590"/>
      <c r="N418" s="1590"/>
      <c r="O418" s="1590"/>
      <c r="P418" s="1590"/>
      <c r="Q418" s="1590"/>
      <c r="R418" s="1590"/>
      <c r="S418" s="1590"/>
      <c r="T418" s="1590"/>
      <c r="U418" s="1590"/>
      <c r="V418" s="1590"/>
      <c r="W418" s="1590"/>
      <c r="X418" s="1590"/>
      <c r="Y418" s="1590"/>
      <c r="Z418" s="1590"/>
      <c r="AA418" s="1590"/>
      <c r="AB418" s="1590"/>
      <c r="AC418" s="1590"/>
      <c r="AD418" s="1590"/>
      <c r="AE418" s="1590"/>
      <c r="AF418" s="1590"/>
      <c r="AG418" s="1590"/>
      <c r="AH418" s="1592"/>
      <c r="AI418" s="1592"/>
    </row>
    <row r="419" spans="1:35" ht="14.25" customHeight="1">
      <c r="A419" s="1590"/>
      <c r="B419" s="1590"/>
      <c r="C419" s="1590"/>
      <c r="D419" s="1590"/>
      <c r="E419" s="1590"/>
      <c r="F419" s="1590"/>
      <c r="G419" s="1590"/>
      <c r="H419" s="1590"/>
      <c r="I419" s="1590"/>
      <c r="J419" s="1590"/>
      <c r="K419" s="1590"/>
      <c r="L419" s="1590"/>
      <c r="M419" s="1590"/>
      <c r="N419" s="1590"/>
      <c r="O419" s="1590"/>
      <c r="P419" s="1590"/>
      <c r="Q419" s="1590"/>
      <c r="R419" s="1590"/>
      <c r="S419" s="1590"/>
      <c r="T419" s="1590"/>
      <c r="U419" s="1590"/>
      <c r="V419" s="1590"/>
      <c r="W419" s="1590"/>
      <c r="X419" s="1590"/>
      <c r="Y419" s="1590"/>
      <c r="Z419" s="1590"/>
      <c r="AA419" s="1590"/>
      <c r="AB419" s="1590"/>
      <c r="AC419" s="1590"/>
      <c r="AD419" s="1590"/>
      <c r="AE419" s="1590"/>
      <c r="AF419" s="1590"/>
      <c r="AG419" s="1590"/>
      <c r="AH419" s="1592"/>
      <c r="AI419" s="1592"/>
    </row>
    <row r="420" spans="1:35" ht="14.25" customHeight="1">
      <c r="A420" s="1590"/>
      <c r="B420" s="1590"/>
      <c r="C420" s="1590"/>
      <c r="D420" s="1590"/>
      <c r="E420" s="1590"/>
      <c r="F420" s="1590"/>
      <c r="G420" s="1590"/>
      <c r="H420" s="1590"/>
      <c r="I420" s="1590"/>
      <c r="J420" s="1590"/>
      <c r="K420" s="1590"/>
      <c r="L420" s="1590"/>
      <c r="M420" s="1590"/>
      <c r="N420" s="1590"/>
      <c r="O420" s="1590"/>
      <c r="P420" s="1590"/>
      <c r="Q420" s="1590"/>
      <c r="R420" s="1590"/>
      <c r="S420" s="1590"/>
      <c r="T420" s="1590"/>
      <c r="U420" s="1590"/>
      <c r="V420" s="1590"/>
      <c r="W420" s="1590"/>
      <c r="X420" s="1590"/>
      <c r="Y420" s="1590"/>
      <c r="Z420" s="1590"/>
      <c r="AA420" s="1590"/>
      <c r="AB420" s="1590"/>
      <c r="AC420" s="1590"/>
      <c r="AD420" s="1590"/>
      <c r="AE420" s="1590"/>
      <c r="AF420" s="1590"/>
      <c r="AG420" s="1590"/>
      <c r="AH420" s="1592"/>
      <c r="AI420" s="1592"/>
    </row>
    <row r="421" spans="1:35" ht="14.25" customHeight="1">
      <c r="A421" s="1590"/>
      <c r="B421" s="1590"/>
      <c r="C421" s="1590"/>
      <c r="D421" s="1590"/>
      <c r="E421" s="1590"/>
      <c r="F421" s="1590"/>
      <c r="G421" s="1590"/>
      <c r="H421" s="1590"/>
      <c r="I421" s="1590"/>
      <c r="J421" s="1590"/>
      <c r="K421" s="1590"/>
      <c r="L421" s="1590"/>
      <c r="M421" s="1590"/>
      <c r="N421" s="1590"/>
      <c r="O421" s="1590"/>
      <c r="P421" s="1590"/>
      <c r="Q421" s="1590"/>
      <c r="R421" s="1590"/>
      <c r="S421" s="1590"/>
      <c r="T421" s="1590"/>
      <c r="U421" s="1590"/>
      <c r="V421" s="1590"/>
      <c r="W421" s="1590"/>
      <c r="X421" s="1590"/>
      <c r="Y421" s="1590"/>
      <c r="Z421" s="1590"/>
      <c r="AA421" s="1590"/>
      <c r="AB421" s="1590"/>
      <c r="AC421" s="1590"/>
      <c r="AD421" s="1590"/>
      <c r="AE421" s="1590"/>
      <c r="AF421" s="1590"/>
      <c r="AG421" s="1590"/>
      <c r="AH421" s="1592"/>
      <c r="AI421" s="1592"/>
    </row>
    <row r="422" spans="1:35" ht="14.25" customHeight="1">
      <c r="A422" s="1590"/>
      <c r="B422" s="1590"/>
      <c r="C422" s="1590"/>
      <c r="D422" s="1590"/>
      <c r="E422" s="1590"/>
      <c r="F422" s="1590"/>
      <c r="G422" s="1590"/>
      <c r="H422" s="1590"/>
      <c r="I422" s="1590"/>
      <c r="J422" s="1590"/>
      <c r="K422" s="1590"/>
      <c r="L422" s="1590"/>
      <c r="M422" s="1590"/>
      <c r="N422" s="1590"/>
      <c r="O422" s="1590"/>
      <c r="P422" s="1590"/>
      <c r="Q422" s="1590"/>
      <c r="R422" s="1590"/>
      <c r="S422" s="1590"/>
      <c r="T422" s="1590"/>
      <c r="U422" s="1590"/>
      <c r="V422" s="1590"/>
      <c r="W422" s="1590"/>
      <c r="X422" s="1590"/>
      <c r="Y422" s="1590"/>
      <c r="Z422" s="1590"/>
      <c r="AA422" s="1590"/>
      <c r="AB422" s="1590"/>
      <c r="AC422" s="1590"/>
      <c r="AD422" s="1590"/>
      <c r="AE422" s="1590"/>
      <c r="AF422" s="1590"/>
      <c r="AG422" s="1590"/>
      <c r="AH422" s="1592"/>
      <c r="AI422" s="1592"/>
    </row>
    <row r="423" spans="1:35" ht="14.25" customHeight="1">
      <c r="A423" s="1590"/>
      <c r="B423" s="1590"/>
      <c r="C423" s="1590"/>
      <c r="D423" s="1590"/>
      <c r="E423" s="1590"/>
      <c r="F423" s="1590"/>
      <c r="G423" s="1590"/>
      <c r="H423" s="1590"/>
      <c r="I423" s="1590"/>
      <c r="J423" s="1590"/>
      <c r="K423" s="1590"/>
      <c r="L423" s="1590"/>
      <c r="M423" s="1590"/>
      <c r="N423" s="1590"/>
      <c r="O423" s="1590"/>
      <c r="P423" s="1590"/>
      <c r="Q423" s="1590"/>
      <c r="R423" s="1590"/>
      <c r="S423" s="1590"/>
      <c r="T423" s="1590"/>
      <c r="U423" s="1590"/>
      <c r="V423" s="1590"/>
      <c r="W423" s="1590"/>
      <c r="X423" s="1590"/>
      <c r="Y423" s="1590"/>
      <c r="Z423" s="1590"/>
      <c r="AA423" s="1590"/>
      <c r="AB423" s="1590"/>
      <c r="AC423" s="1590"/>
      <c r="AD423" s="1590"/>
      <c r="AE423" s="1590"/>
      <c r="AF423" s="1590"/>
      <c r="AG423" s="1590"/>
      <c r="AH423" s="1592"/>
      <c r="AI423" s="1592"/>
    </row>
    <row r="424" spans="1:35" ht="14.25" customHeight="1">
      <c r="A424" s="1590"/>
      <c r="B424" s="1590"/>
      <c r="C424" s="1590"/>
      <c r="D424" s="1590"/>
      <c r="E424" s="1590"/>
      <c r="F424" s="1590"/>
      <c r="G424" s="1590"/>
      <c r="H424" s="1590"/>
      <c r="I424" s="1590"/>
      <c r="J424" s="1590"/>
      <c r="K424" s="1590"/>
      <c r="L424" s="1590"/>
      <c r="M424" s="1590"/>
      <c r="N424" s="1590"/>
      <c r="O424" s="1590"/>
      <c r="P424" s="1590"/>
      <c r="Q424" s="1590"/>
      <c r="R424" s="1590"/>
      <c r="S424" s="1590"/>
      <c r="T424" s="1590"/>
      <c r="U424" s="1590"/>
      <c r="V424" s="1590"/>
      <c r="W424" s="1590"/>
      <c r="X424" s="1590"/>
      <c r="Y424" s="1590"/>
      <c r="Z424" s="1590"/>
      <c r="AA424" s="1590"/>
      <c r="AB424" s="1590"/>
      <c r="AC424" s="1590"/>
      <c r="AD424" s="1590"/>
      <c r="AE424" s="1590"/>
      <c r="AF424" s="1590"/>
      <c r="AG424" s="1590"/>
      <c r="AH424" s="1592"/>
      <c r="AI424" s="1592"/>
    </row>
    <row r="425" spans="1:35" ht="14.25" customHeight="1">
      <c r="A425" s="1590"/>
      <c r="B425" s="1590"/>
      <c r="C425" s="1590"/>
      <c r="D425" s="1590"/>
      <c r="E425" s="1590"/>
      <c r="F425" s="1590"/>
      <c r="G425" s="1590"/>
      <c r="H425" s="1590"/>
      <c r="I425" s="1590"/>
      <c r="J425" s="1590"/>
      <c r="K425" s="1590"/>
      <c r="L425" s="1590"/>
      <c r="M425" s="1590"/>
      <c r="N425" s="1590"/>
      <c r="O425" s="1590"/>
      <c r="P425" s="1590"/>
      <c r="Q425" s="1590"/>
      <c r="R425" s="1590"/>
      <c r="S425" s="1590"/>
      <c r="T425" s="1590"/>
      <c r="U425" s="1590"/>
      <c r="V425" s="1590"/>
      <c r="W425" s="1590"/>
      <c r="X425" s="1590"/>
      <c r="Y425" s="1590"/>
      <c r="Z425" s="1590"/>
      <c r="AA425" s="1590"/>
      <c r="AB425" s="1590"/>
      <c r="AC425" s="1590"/>
      <c r="AD425" s="1590"/>
      <c r="AE425" s="1590"/>
      <c r="AF425" s="1590"/>
      <c r="AG425" s="1590"/>
      <c r="AH425" s="1592"/>
      <c r="AI425" s="1592"/>
    </row>
    <row r="426" spans="1:35" ht="14.25" customHeight="1">
      <c r="A426" s="1590"/>
      <c r="B426" s="1590"/>
      <c r="C426" s="1590"/>
      <c r="D426" s="1590"/>
      <c r="E426" s="1590"/>
      <c r="F426" s="1590"/>
      <c r="G426" s="1590"/>
      <c r="H426" s="1590"/>
      <c r="I426" s="1590"/>
      <c r="J426" s="1590"/>
      <c r="K426" s="1590"/>
      <c r="L426" s="1590"/>
      <c r="M426" s="1590"/>
      <c r="N426" s="1590"/>
      <c r="O426" s="1590"/>
      <c r="P426" s="1590"/>
      <c r="Q426" s="1590"/>
      <c r="R426" s="1590"/>
      <c r="S426" s="1590"/>
      <c r="T426" s="1590"/>
      <c r="U426" s="1590"/>
      <c r="V426" s="1590"/>
      <c r="W426" s="1590"/>
      <c r="X426" s="1590"/>
      <c r="Y426" s="1590"/>
      <c r="Z426" s="1590"/>
      <c r="AA426" s="1590"/>
      <c r="AB426" s="1590"/>
      <c r="AC426" s="1590"/>
      <c r="AD426" s="1590"/>
      <c r="AE426" s="1590"/>
      <c r="AF426" s="1590"/>
      <c r="AG426" s="1590"/>
      <c r="AH426" s="1592"/>
      <c r="AI426" s="1592"/>
    </row>
    <row r="427" spans="1:35" ht="14.25" customHeight="1">
      <c r="A427" s="1590"/>
      <c r="B427" s="1590"/>
      <c r="C427" s="1590"/>
      <c r="D427" s="1590"/>
      <c r="E427" s="1590"/>
      <c r="F427" s="1590"/>
      <c r="G427" s="1590"/>
      <c r="H427" s="1590"/>
      <c r="I427" s="1590"/>
      <c r="J427" s="1590"/>
      <c r="K427" s="1590"/>
      <c r="L427" s="1590"/>
      <c r="M427" s="1590"/>
      <c r="N427" s="1590"/>
      <c r="O427" s="1590"/>
      <c r="P427" s="1590"/>
      <c r="Q427" s="1590"/>
      <c r="R427" s="1590"/>
      <c r="S427" s="1590"/>
      <c r="T427" s="1590"/>
      <c r="U427" s="1590"/>
      <c r="V427" s="1590"/>
      <c r="W427" s="1590"/>
      <c r="X427" s="1590"/>
      <c r="Y427" s="1590"/>
      <c r="Z427" s="1590"/>
      <c r="AA427" s="1590"/>
      <c r="AB427" s="1590"/>
      <c r="AC427" s="1590"/>
      <c r="AD427" s="1590"/>
      <c r="AE427" s="1590"/>
      <c r="AF427" s="1590"/>
      <c r="AG427" s="1590"/>
      <c r="AH427" s="1592"/>
      <c r="AI427" s="1592"/>
    </row>
    <row r="428" spans="1:35" ht="14.25" customHeight="1">
      <c r="A428" s="1590"/>
      <c r="B428" s="1590"/>
      <c r="C428" s="1590"/>
      <c r="D428" s="1590"/>
      <c r="E428" s="1590"/>
      <c r="F428" s="1590"/>
      <c r="G428" s="1590"/>
      <c r="H428" s="1590"/>
      <c r="I428" s="1590"/>
      <c r="J428" s="1590"/>
      <c r="K428" s="1590"/>
      <c r="L428" s="1590"/>
      <c r="M428" s="1590"/>
      <c r="N428" s="1590"/>
      <c r="O428" s="1590"/>
      <c r="P428" s="1590"/>
      <c r="Q428" s="1590"/>
      <c r="R428" s="1590"/>
      <c r="S428" s="1590"/>
      <c r="T428" s="1590"/>
      <c r="U428" s="1590"/>
      <c r="V428" s="1590"/>
      <c r="W428" s="1590"/>
      <c r="X428" s="1590"/>
      <c r="Y428" s="1590"/>
      <c r="Z428" s="1590"/>
      <c r="AA428" s="1590"/>
      <c r="AB428" s="1590"/>
      <c r="AC428" s="1590"/>
      <c r="AD428" s="1590"/>
      <c r="AE428" s="1590"/>
      <c r="AF428" s="1590"/>
      <c r="AG428" s="1590"/>
      <c r="AH428" s="1592"/>
      <c r="AI428" s="1592"/>
    </row>
    <row r="429" spans="1:35" ht="14.25" customHeight="1">
      <c r="A429" s="1590"/>
      <c r="B429" s="1590"/>
      <c r="C429" s="1590"/>
      <c r="D429" s="1590"/>
      <c r="E429" s="1590"/>
      <c r="F429" s="1590"/>
      <c r="G429" s="1590"/>
      <c r="H429" s="1590"/>
      <c r="I429" s="1590"/>
      <c r="J429" s="1590"/>
      <c r="K429" s="1590"/>
      <c r="L429" s="1590"/>
      <c r="M429" s="1590"/>
      <c r="N429" s="1590"/>
      <c r="O429" s="1590"/>
      <c r="P429" s="1590"/>
      <c r="Q429" s="1590"/>
      <c r="R429" s="1590"/>
      <c r="S429" s="1590"/>
      <c r="T429" s="1590"/>
      <c r="U429" s="1590"/>
      <c r="V429" s="1590"/>
      <c r="W429" s="1590"/>
      <c r="X429" s="1590"/>
      <c r="Y429" s="1590"/>
      <c r="Z429" s="1590"/>
      <c r="AA429" s="1590"/>
      <c r="AB429" s="1590"/>
      <c r="AC429" s="1590"/>
      <c r="AD429" s="1590"/>
      <c r="AE429" s="1590"/>
      <c r="AF429" s="1590"/>
      <c r="AG429" s="1590"/>
      <c r="AH429" s="1592"/>
      <c r="AI429" s="1592"/>
    </row>
    <row r="430" spans="1:35" ht="14.25" customHeight="1">
      <c r="A430" s="1590"/>
      <c r="B430" s="1590"/>
      <c r="C430" s="1590"/>
      <c r="D430" s="1590"/>
      <c r="E430" s="1590"/>
      <c r="F430" s="1590"/>
      <c r="G430" s="1590"/>
      <c r="H430" s="1590"/>
      <c r="I430" s="1590"/>
      <c r="J430" s="1590"/>
      <c r="K430" s="1590"/>
      <c r="L430" s="1590"/>
      <c r="M430" s="1590"/>
      <c r="N430" s="1590"/>
      <c r="O430" s="1590"/>
      <c r="P430" s="1590"/>
      <c r="Q430" s="1590"/>
      <c r="R430" s="1590"/>
      <c r="S430" s="1590"/>
      <c r="T430" s="1590"/>
      <c r="U430" s="1590"/>
      <c r="V430" s="1590"/>
      <c r="W430" s="1590"/>
      <c r="X430" s="1590"/>
      <c r="Y430" s="1590"/>
      <c r="Z430" s="1590"/>
      <c r="AA430" s="1590"/>
      <c r="AB430" s="1590"/>
      <c r="AC430" s="1590"/>
      <c r="AD430" s="1590"/>
      <c r="AE430" s="1590"/>
      <c r="AF430" s="1590"/>
      <c r="AG430" s="1590"/>
      <c r="AH430" s="1592"/>
      <c r="AI430" s="1592"/>
    </row>
    <row r="431" spans="1:35" ht="14.25" customHeight="1">
      <c r="A431" s="1590"/>
      <c r="B431" s="1590"/>
      <c r="C431" s="1590"/>
      <c r="D431" s="1590"/>
      <c r="E431" s="1590"/>
      <c r="F431" s="1590"/>
      <c r="G431" s="1590"/>
      <c r="H431" s="1590"/>
      <c r="I431" s="1590"/>
      <c r="J431" s="1590"/>
      <c r="K431" s="1590"/>
      <c r="L431" s="1590"/>
      <c r="M431" s="1590"/>
      <c r="N431" s="1590"/>
      <c r="O431" s="1590"/>
      <c r="P431" s="1590"/>
      <c r="Q431" s="1590"/>
      <c r="R431" s="1590"/>
      <c r="S431" s="1590"/>
      <c r="T431" s="1590"/>
      <c r="U431" s="1590"/>
      <c r="V431" s="1590"/>
      <c r="W431" s="1590"/>
      <c r="X431" s="1590"/>
      <c r="Y431" s="1590"/>
      <c r="Z431" s="1590"/>
      <c r="AA431" s="1590"/>
      <c r="AB431" s="1590"/>
      <c r="AC431" s="1590"/>
      <c r="AD431" s="1590"/>
      <c r="AE431" s="1590"/>
      <c r="AF431" s="1590"/>
      <c r="AG431" s="1590"/>
      <c r="AH431" s="1592"/>
      <c r="AI431" s="1592"/>
    </row>
    <row r="432" spans="1:35" ht="14.25" customHeight="1">
      <c r="A432" s="1590"/>
      <c r="B432" s="1590"/>
      <c r="C432" s="1590"/>
      <c r="D432" s="1590"/>
      <c r="E432" s="1590"/>
      <c r="F432" s="1590"/>
      <c r="G432" s="1590"/>
      <c r="H432" s="1590"/>
      <c r="I432" s="1590"/>
      <c r="J432" s="1590"/>
      <c r="K432" s="1590"/>
      <c r="L432" s="1590"/>
      <c r="M432" s="1590"/>
      <c r="N432" s="1590"/>
      <c r="O432" s="1590"/>
      <c r="P432" s="1590"/>
      <c r="Q432" s="1590"/>
      <c r="R432" s="1590"/>
      <c r="S432" s="1590"/>
      <c r="T432" s="1590"/>
      <c r="U432" s="1590"/>
      <c r="V432" s="1590"/>
      <c r="W432" s="1590"/>
      <c r="X432" s="1590"/>
      <c r="Y432" s="1590"/>
      <c r="Z432" s="1590"/>
      <c r="AA432" s="1590"/>
      <c r="AB432" s="1590"/>
      <c r="AC432" s="1590"/>
      <c r="AD432" s="1590"/>
      <c r="AE432" s="1590"/>
      <c r="AF432" s="1590"/>
      <c r="AG432" s="1590"/>
      <c r="AH432" s="1592"/>
      <c r="AI432" s="1592"/>
    </row>
    <row r="433" spans="1:35" ht="14.25" customHeight="1">
      <c r="A433" s="1590"/>
      <c r="B433" s="1590"/>
      <c r="C433" s="1590"/>
      <c r="D433" s="1590"/>
      <c r="E433" s="1590"/>
      <c r="F433" s="1590"/>
      <c r="G433" s="1590"/>
      <c r="H433" s="1590"/>
      <c r="I433" s="1590"/>
      <c r="J433" s="1590"/>
      <c r="K433" s="1590"/>
      <c r="L433" s="1590"/>
      <c r="M433" s="1590"/>
      <c r="N433" s="1590"/>
      <c r="O433" s="1590"/>
      <c r="P433" s="1590"/>
      <c r="Q433" s="1590"/>
      <c r="R433" s="1590"/>
      <c r="S433" s="1590"/>
      <c r="T433" s="1590"/>
      <c r="U433" s="1590"/>
      <c r="V433" s="1590"/>
      <c r="W433" s="1590"/>
      <c r="X433" s="1590"/>
      <c r="Y433" s="1590"/>
      <c r="Z433" s="1590"/>
      <c r="AA433" s="1590"/>
      <c r="AB433" s="1590"/>
      <c r="AC433" s="1590"/>
      <c r="AD433" s="1590"/>
      <c r="AE433" s="1590"/>
      <c r="AF433" s="1590"/>
      <c r="AG433" s="1590"/>
      <c r="AH433" s="1592"/>
      <c r="AI433" s="1592"/>
    </row>
    <row r="434" spans="1:35" ht="14.25" customHeight="1">
      <c r="A434" s="1590"/>
      <c r="B434" s="1590"/>
      <c r="C434" s="1590"/>
      <c r="D434" s="1590"/>
      <c r="E434" s="1590"/>
      <c r="F434" s="1590"/>
      <c r="G434" s="1590"/>
      <c r="H434" s="1590"/>
      <c r="I434" s="1590"/>
      <c r="J434" s="1590"/>
      <c r="K434" s="1590"/>
      <c r="L434" s="1590"/>
      <c r="M434" s="1590"/>
      <c r="N434" s="1590"/>
      <c r="O434" s="1590"/>
      <c r="P434" s="1590"/>
      <c r="Q434" s="1590"/>
      <c r="R434" s="1590"/>
      <c r="S434" s="1590"/>
      <c r="T434" s="1590"/>
      <c r="U434" s="1590"/>
      <c r="V434" s="1590"/>
      <c r="W434" s="1590"/>
      <c r="X434" s="1590"/>
      <c r="Y434" s="1590"/>
      <c r="Z434" s="1590"/>
      <c r="AA434" s="1590"/>
      <c r="AB434" s="1590"/>
      <c r="AC434" s="1590"/>
      <c r="AD434" s="1590"/>
      <c r="AE434" s="1590"/>
      <c r="AF434" s="1590"/>
      <c r="AG434" s="1590"/>
      <c r="AH434" s="1592"/>
      <c r="AI434" s="1592"/>
    </row>
    <row r="435" spans="1:35" ht="14.25" customHeight="1">
      <c r="A435" s="1590"/>
      <c r="B435" s="1590"/>
      <c r="C435" s="1590"/>
      <c r="D435" s="1590"/>
      <c r="E435" s="1590"/>
      <c r="F435" s="1590"/>
      <c r="G435" s="1590"/>
      <c r="H435" s="1590"/>
      <c r="I435" s="1590"/>
      <c r="J435" s="1590"/>
      <c r="K435" s="1590"/>
      <c r="L435" s="1590"/>
      <c r="M435" s="1590"/>
      <c r="N435" s="1590"/>
      <c r="O435" s="1590"/>
      <c r="P435" s="1590"/>
      <c r="Q435" s="1590"/>
      <c r="R435" s="1590"/>
      <c r="S435" s="1590"/>
      <c r="T435" s="1590"/>
      <c r="U435" s="1590"/>
      <c r="V435" s="1590"/>
      <c r="W435" s="1590"/>
      <c r="X435" s="1590"/>
      <c r="Y435" s="1590"/>
      <c r="Z435" s="1590"/>
      <c r="AA435" s="1590"/>
      <c r="AB435" s="1590"/>
      <c r="AC435" s="1590"/>
      <c r="AD435" s="1590"/>
      <c r="AE435" s="1590"/>
      <c r="AF435" s="1590"/>
      <c r="AG435" s="1590"/>
      <c r="AH435" s="1592"/>
      <c r="AI435" s="1592"/>
    </row>
    <row r="436" spans="1:35" ht="14.25" customHeight="1">
      <c r="A436" s="1590"/>
      <c r="B436" s="1590"/>
      <c r="C436" s="1590"/>
      <c r="D436" s="1590"/>
      <c r="E436" s="1590"/>
      <c r="F436" s="1590"/>
      <c r="G436" s="1590"/>
      <c r="H436" s="1590"/>
      <c r="I436" s="1590"/>
      <c r="J436" s="1590"/>
      <c r="K436" s="1590"/>
      <c r="L436" s="1590"/>
      <c r="M436" s="1590"/>
      <c r="N436" s="1590"/>
      <c r="O436" s="1590"/>
      <c r="P436" s="1590"/>
      <c r="Q436" s="1590"/>
      <c r="R436" s="1590"/>
      <c r="S436" s="1590"/>
      <c r="T436" s="1590"/>
      <c r="U436" s="1590"/>
      <c r="V436" s="1590"/>
      <c r="W436" s="1590"/>
      <c r="X436" s="1590"/>
      <c r="Y436" s="1590"/>
      <c r="Z436" s="1590"/>
      <c r="AA436" s="1590"/>
      <c r="AB436" s="1590"/>
      <c r="AC436" s="1590"/>
      <c r="AD436" s="1590"/>
      <c r="AE436" s="1590"/>
      <c r="AF436" s="1590"/>
      <c r="AG436" s="1590"/>
      <c r="AH436" s="1592"/>
      <c r="AI436" s="1592"/>
    </row>
    <row r="437" spans="1:35" ht="14.25" customHeight="1">
      <c r="A437" s="1590"/>
      <c r="B437" s="1590"/>
      <c r="C437" s="1590"/>
      <c r="D437" s="1590"/>
      <c r="E437" s="1590"/>
      <c r="F437" s="1590"/>
      <c r="G437" s="1590"/>
      <c r="H437" s="1590"/>
      <c r="I437" s="1590"/>
      <c r="J437" s="1590"/>
      <c r="K437" s="1590"/>
      <c r="L437" s="1590"/>
      <c r="M437" s="1590"/>
      <c r="N437" s="1590"/>
      <c r="O437" s="1590"/>
      <c r="P437" s="1590"/>
      <c r="Q437" s="1590"/>
      <c r="R437" s="1590"/>
      <c r="S437" s="1590"/>
      <c r="T437" s="1590"/>
      <c r="U437" s="1590"/>
      <c r="V437" s="1590"/>
      <c r="W437" s="1590"/>
      <c r="X437" s="1590"/>
      <c r="Y437" s="1590"/>
      <c r="Z437" s="1590"/>
      <c r="AA437" s="1590"/>
      <c r="AB437" s="1590"/>
      <c r="AC437" s="1590"/>
      <c r="AD437" s="1590"/>
      <c r="AE437" s="1590"/>
      <c r="AF437" s="1590"/>
      <c r="AG437" s="1590"/>
      <c r="AH437" s="1592"/>
      <c r="AI437" s="1592"/>
    </row>
    <row r="438" spans="1:35" ht="14.25" customHeight="1">
      <c r="A438" s="1590"/>
      <c r="B438" s="1590"/>
      <c r="C438" s="1590"/>
      <c r="D438" s="1590"/>
      <c r="E438" s="1590"/>
      <c r="F438" s="1590"/>
      <c r="G438" s="1590"/>
      <c r="H438" s="1590"/>
      <c r="I438" s="1590"/>
      <c r="J438" s="1590"/>
      <c r="K438" s="1590"/>
      <c r="L438" s="1590"/>
      <c r="M438" s="1590"/>
      <c r="N438" s="1590"/>
      <c r="O438" s="1590"/>
      <c r="P438" s="1590"/>
      <c r="Q438" s="1590"/>
      <c r="R438" s="1590"/>
      <c r="S438" s="1590"/>
      <c r="T438" s="1590"/>
      <c r="U438" s="1590"/>
      <c r="V438" s="1590"/>
      <c r="W438" s="1590"/>
      <c r="X438" s="1590"/>
      <c r="Y438" s="1590"/>
      <c r="Z438" s="1590"/>
      <c r="AA438" s="1590"/>
      <c r="AB438" s="1590"/>
      <c r="AC438" s="1590"/>
      <c r="AD438" s="1590"/>
      <c r="AE438" s="1590"/>
      <c r="AF438" s="1590"/>
      <c r="AG438" s="1590"/>
      <c r="AH438" s="1592"/>
      <c r="AI438" s="1592"/>
    </row>
    <row r="439" spans="1:35" ht="14.25" customHeight="1">
      <c r="A439" s="1590"/>
      <c r="B439" s="1590"/>
      <c r="C439" s="1590"/>
      <c r="D439" s="1590"/>
      <c r="E439" s="1590"/>
      <c r="F439" s="1590"/>
      <c r="G439" s="1590"/>
      <c r="H439" s="1590"/>
      <c r="I439" s="1590"/>
      <c r="J439" s="1590"/>
      <c r="K439" s="1590"/>
      <c r="L439" s="1590"/>
      <c r="M439" s="1590"/>
      <c r="N439" s="1590"/>
      <c r="O439" s="1590"/>
      <c r="P439" s="1590"/>
      <c r="Q439" s="1590"/>
      <c r="R439" s="1590"/>
      <c r="S439" s="1590"/>
      <c r="T439" s="1590"/>
      <c r="U439" s="1590"/>
      <c r="V439" s="1590"/>
      <c r="W439" s="1590"/>
      <c r="X439" s="1590"/>
      <c r="Y439" s="1590"/>
      <c r="Z439" s="1590"/>
      <c r="AA439" s="1590"/>
      <c r="AB439" s="1590"/>
      <c r="AC439" s="1590"/>
      <c r="AD439" s="1590"/>
      <c r="AE439" s="1590"/>
      <c r="AF439" s="1590"/>
      <c r="AG439" s="1590"/>
      <c r="AH439" s="1592"/>
      <c r="AI439" s="1592"/>
    </row>
    <row r="440" spans="1:35" ht="14.25" customHeight="1">
      <c r="A440" s="1590"/>
      <c r="B440" s="1590"/>
      <c r="C440" s="1590"/>
      <c r="D440" s="1590"/>
      <c r="E440" s="1590"/>
      <c r="F440" s="1590"/>
      <c r="G440" s="1590"/>
      <c r="H440" s="1590"/>
      <c r="I440" s="1590"/>
      <c r="J440" s="1590"/>
      <c r="K440" s="1590"/>
      <c r="L440" s="1590"/>
      <c r="M440" s="1590"/>
      <c r="N440" s="1590"/>
      <c r="O440" s="1590"/>
      <c r="P440" s="1590"/>
      <c r="Q440" s="1590"/>
      <c r="R440" s="1590"/>
      <c r="S440" s="1590"/>
      <c r="T440" s="1590"/>
      <c r="U440" s="1590"/>
      <c r="V440" s="1590"/>
      <c r="W440" s="1590"/>
      <c r="X440" s="1590"/>
      <c r="Y440" s="1590"/>
      <c r="Z440" s="1590"/>
      <c r="AA440" s="1590"/>
      <c r="AB440" s="1590"/>
      <c r="AC440" s="1590"/>
      <c r="AD440" s="1590"/>
      <c r="AE440" s="1590"/>
      <c r="AF440" s="1590"/>
      <c r="AG440" s="1590"/>
      <c r="AH440" s="1592"/>
      <c r="AI440" s="1592"/>
    </row>
    <row r="441" spans="1:35" ht="14.25" customHeight="1">
      <c r="A441" s="1590"/>
      <c r="B441" s="1590"/>
      <c r="C441" s="1590"/>
      <c r="D441" s="1590"/>
      <c r="E441" s="1590"/>
      <c r="F441" s="1590"/>
      <c r="G441" s="1590"/>
      <c r="H441" s="1590"/>
      <c r="I441" s="1590"/>
      <c r="J441" s="1590"/>
      <c r="K441" s="1590"/>
      <c r="L441" s="1590"/>
      <c r="M441" s="1590"/>
      <c r="N441" s="1590"/>
      <c r="O441" s="1590"/>
      <c r="P441" s="1590"/>
      <c r="Q441" s="1590"/>
      <c r="R441" s="1590"/>
      <c r="S441" s="1590"/>
      <c r="T441" s="1590"/>
      <c r="U441" s="1590"/>
      <c r="V441" s="1590"/>
      <c r="W441" s="1590"/>
      <c r="X441" s="1590"/>
      <c r="Y441" s="1590"/>
      <c r="Z441" s="1590"/>
      <c r="AA441" s="1590"/>
      <c r="AB441" s="1590"/>
      <c r="AC441" s="1590"/>
      <c r="AD441" s="1590"/>
      <c r="AE441" s="1590"/>
      <c r="AF441" s="1590"/>
      <c r="AG441" s="1590"/>
      <c r="AH441" s="1592"/>
      <c r="AI441" s="1592"/>
    </row>
    <row r="442" spans="1:35" ht="14.25" customHeight="1">
      <c r="A442" s="1590"/>
      <c r="B442" s="1590"/>
      <c r="C442" s="1590"/>
      <c r="D442" s="1590"/>
      <c r="E442" s="1590"/>
      <c r="F442" s="1590"/>
      <c r="G442" s="1590"/>
      <c r="H442" s="1590"/>
      <c r="I442" s="1590"/>
      <c r="J442" s="1590"/>
      <c r="K442" s="1590"/>
      <c r="L442" s="1590"/>
      <c r="M442" s="1590"/>
      <c r="N442" s="1590"/>
      <c r="O442" s="1590"/>
      <c r="P442" s="1590"/>
      <c r="Q442" s="1590"/>
      <c r="R442" s="1590"/>
      <c r="S442" s="1590"/>
      <c r="T442" s="1590"/>
      <c r="U442" s="1590"/>
      <c r="V442" s="1590"/>
      <c r="W442" s="1590"/>
      <c r="X442" s="1590"/>
      <c r="Y442" s="1590"/>
      <c r="Z442" s="1590"/>
      <c r="AA442" s="1590"/>
      <c r="AB442" s="1590"/>
      <c r="AC442" s="1590"/>
      <c r="AD442" s="1590"/>
      <c r="AE442" s="1590"/>
      <c r="AF442" s="1590"/>
      <c r="AG442" s="1590"/>
      <c r="AH442" s="1592"/>
      <c r="AI442" s="1592"/>
    </row>
    <row r="443" spans="1:35" ht="14.25" customHeight="1">
      <c r="A443" s="1590"/>
      <c r="B443" s="1590"/>
      <c r="C443" s="1590"/>
      <c r="D443" s="1590"/>
      <c r="E443" s="1590"/>
      <c r="F443" s="1590"/>
      <c r="G443" s="1590"/>
      <c r="H443" s="1590"/>
      <c r="I443" s="1590"/>
      <c r="J443" s="1590"/>
      <c r="K443" s="1590"/>
      <c r="L443" s="1590"/>
      <c r="M443" s="1590"/>
      <c r="N443" s="1590"/>
      <c r="O443" s="1590"/>
      <c r="P443" s="1590"/>
      <c r="Q443" s="1590"/>
      <c r="R443" s="1590"/>
      <c r="S443" s="1590"/>
      <c r="T443" s="1590"/>
      <c r="U443" s="1590"/>
      <c r="V443" s="1590"/>
      <c r="W443" s="1590"/>
      <c r="X443" s="1590"/>
      <c r="Y443" s="1590"/>
      <c r="Z443" s="1590"/>
      <c r="AA443" s="1590"/>
      <c r="AB443" s="1590"/>
      <c r="AC443" s="1590"/>
      <c r="AD443" s="1590"/>
      <c r="AE443" s="1590"/>
      <c r="AF443" s="1590"/>
      <c r="AG443" s="1590"/>
      <c r="AH443" s="1592"/>
      <c r="AI443" s="1592"/>
    </row>
    <row r="444" spans="1:35" ht="14.25" customHeight="1">
      <c r="A444" s="1590"/>
      <c r="B444" s="1590"/>
      <c r="C444" s="1590"/>
      <c r="D444" s="1590"/>
      <c r="E444" s="1590"/>
      <c r="F444" s="1590"/>
      <c r="G444" s="1590"/>
      <c r="H444" s="1590"/>
      <c r="I444" s="1590"/>
      <c r="J444" s="1590"/>
      <c r="K444" s="1590"/>
      <c r="L444" s="1590"/>
      <c r="M444" s="1590"/>
      <c r="N444" s="1590"/>
      <c r="O444" s="1590"/>
      <c r="P444" s="1590"/>
      <c r="Q444" s="1590"/>
      <c r="R444" s="1590"/>
      <c r="S444" s="1590"/>
      <c r="T444" s="1590"/>
      <c r="U444" s="1590"/>
      <c r="V444" s="1590"/>
      <c r="W444" s="1590"/>
      <c r="X444" s="1590"/>
      <c r="Y444" s="1590"/>
      <c r="Z444" s="1590"/>
      <c r="AA444" s="1590"/>
      <c r="AB444" s="1590"/>
      <c r="AC444" s="1590"/>
      <c r="AD444" s="1590"/>
      <c r="AE444" s="1590"/>
      <c r="AF444" s="1590"/>
      <c r="AG444" s="1590"/>
      <c r="AH444" s="1592"/>
      <c r="AI444" s="1592"/>
    </row>
    <row r="445" spans="1:35" ht="14.25" customHeight="1">
      <c r="A445" s="1590"/>
      <c r="B445" s="1590"/>
      <c r="C445" s="1590"/>
      <c r="D445" s="1590"/>
      <c r="E445" s="1590"/>
      <c r="F445" s="1590"/>
      <c r="G445" s="1590"/>
      <c r="H445" s="1590"/>
      <c r="I445" s="1590"/>
      <c r="J445" s="1590"/>
      <c r="K445" s="1590"/>
      <c r="L445" s="1590"/>
      <c r="M445" s="1590"/>
      <c r="N445" s="1590"/>
      <c r="O445" s="1590"/>
      <c r="P445" s="1590"/>
      <c r="Q445" s="1590"/>
      <c r="R445" s="1590"/>
      <c r="S445" s="1590"/>
      <c r="T445" s="1590"/>
      <c r="U445" s="1590"/>
      <c r="V445" s="1590"/>
      <c r="W445" s="1590"/>
      <c r="X445" s="1590"/>
      <c r="Y445" s="1590"/>
      <c r="Z445" s="1590"/>
      <c r="AA445" s="1590"/>
      <c r="AB445" s="1590"/>
      <c r="AC445" s="1590"/>
      <c r="AD445" s="1590"/>
      <c r="AE445" s="1590"/>
      <c r="AF445" s="1590"/>
      <c r="AG445" s="1590"/>
      <c r="AH445" s="1592"/>
      <c r="AI445" s="1592"/>
    </row>
    <row r="446" spans="1:35" ht="14.25" customHeight="1">
      <c r="A446" s="1590"/>
      <c r="B446" s="1590"/>
      <c r="C446" s="1590"/>
      <c r="D446" s="1590"/>
      <c r="E446" s="1590"/>
      <c r="F446" s="1590"/>
      <c r="G446" s="1590"/>
      <c r="H446" s="1590"/>
      <c r="I446" s="1590"/>
      <c r="J446" s="1590"/>
      <c r="K446" s="1590"/>
      <c r="L446" s="1590"/>
      <c r="M446" s="1590"/>
      <c r="N446" s="1590"/>
      <c r="O446" s="1590"/>
      <c r="P446" s="1590"/>
      <c r="Q446" s="1590"/>
      <c r="R446" s="1590"/>
      <c r="S446" s="1590"/>
      <c r="T446" s="1590"/>
      <c r="U446" s="1590"/>
      <c r="V446" s="1590"/>
      <c r="W446" s="1590"/>
      <c r="X446" s="1590"/>
      <c r="Y446" s="1590"/>
      <c r="Z446" s="1590"/>
      <c r="AA446" s="1590"/>
      <c r="AB446" s="1590"/>
      <c r="AC446" s="1590"/>
      <c r="AD446" s="1590"/>
      <c r="AE446" s="1590"/>
      <c r="AF446" s="1590"/>
      <c r="AG446" s="1590"/>
      <c r="AH446" s="1592"/>
      <c r="AI446" s="1592"/>
    </row>
    <row r="447" spans="1:35" ht="14.25" customHeight="1">
      <c r="A447" s="1590"/>
      <c r="B447" s="1590"/>
      <c r="C447" s="1590"/>
      <c r="D447" s="1590"/>
      <c r="E447" s="1590"/>
      <c r="F447" s="1590"/>
      <c r="G447" s="1590"/>
      <c r="H447" s="1590"/>
      <c r="I447" s="1590"/>
      <c r="J447" s="1590"/>
      <c r="K447" s="1590"/>
      <c r="L447" s="1590"/>
      <c r="M447" s="1590"/>
      <c r="N447" s="1590"/>
      <c r="O447" s="1590"/>
      <c r="P447" s="1590"/>
      <c r="Q447" s="1590"/>
      <c r="R447" s="1590"/>
      <c r="S447" s="1590"/>
      <c r="T447" s="1590"/>
      <c r="U447" s="1590"/>
      <c r="V447" s="1590"/>
      <c r="W447" s="1590"/>
      <c r="X447" s="1590"/>
      <c r="Y447" s="1590"/>
      <c r="Z447" s="1590"/>
      <c r="AA447" s="1590"/>
      <c r="AB447" s="1590"/>
      <c r="AC447" s="1590"/>
      <c r="AD447" s="1590"/>
      <c r="AE447" s="1590"/>
      <c r="AF447" s="1590"/>
      <c r="AG447" s="1590"/>
      <c r="AH447" s="1592"/>
      <c r="AI447" s="1592"/>
    </row>
    <row r="448" spans="1:35" ht="14.25" customHeight="1">
      <c r="A448" s="1590"/>
      <c r="B448" s="1590"/>
      <c r="C448" s="1590"/>
      <c r="D448" s="1590"/>
      <c r="E448" s="1590"/>
      <c r="F448" s="1590"/>
      <c r="G448" s="1590"/>
      <c r="H448" s="1590"/>
      <c r="I448" s="1590"/>
      <c r="J448" s="1590"/>
      <c r="K448" s="1590"/>
      <c r="L448" s="1590"/>
      <c r="M448" s="1590"/>
      <c r="N448" s="1590"/>
      <c r="O448" s="1590"/>
      <c r="P448" s="1590"/>
      <c r="Q448" s="1590"/>
      <c r="R448" s="1590"/>
      <c r="S448" s="1590"/>
      <c r="T448" s="1590"/>
      <c r="U448" s="1590"/>
      <c r="V448" s="1590"/>
      <c r="W448" s="1590"/>
      <c r="X448" s="1590"/>
      <c r="Y448" s="1590"/>
      <c r="Z448" s="1590"/>
      <c r="AA448" s="1590"/>
      <c r="AB448" s="1590"/>
      <c r="AC448" s="1590"/>
      <c r="AD448" s="1590"/>
      <c r="AE448" s="1590"/>
      <c r="AF448" s="1590"/>
      <c r="AG448" s="1590"/>
      <c r="AH448" s="1592"/>
      <c r="AI448" s="1592"/>
    </row>
  </sheetData>
  <mergeCells count="428">
    <mergeCell ref="I149:I150"/>
    <mergeCell ref="J149:J150"/>
    <mergeCell ref="C151:C152"/>
    <mergeCell ref="D151:D152"/>
    <mergeCell ref="E151:E152"/>
    <mergeCell ref="F151:F152"/>
    <mergeCell ref="G151:G152"/>
    <mergeCell ref="H151:H152"/>
    <mergeCell ref="I151:I152"/>
    <mergeCell ref="J151:J152"/>
    <mergeCell ref="C149:C150"/>
    <mergeCell ref="D149:D150"/>
    <mergeCell ref="E149:E150"/>
    <mergeCell ref="F149:F150"/>
    <mergeCell ref="G149:G150"/>
    <mergeCell ref="H149:H150"/>
    <mergeCell ref="C147:C148"/>
    <mergeCell ref="D147:D148"/>
    <mergeCell ref="E147:E148"/>
    <mergeCell ref="F147:F148"/>
    <mergeCell ref="G147:G148"/>
    <mergeCell ref="H147:H148"/>
    <mergeCell ref="I147:I148"/>
    <mergeCell ref="J147:J148"/>
    <mergeCell ref="U129:U130"/>
    <mergeCell ref="AB124:AE125"/>
    <mergeCell ref="C129:C130"/>
    <mergeCell ref="D129:D130"/>
    <mergeCell ref="E129:E130"/>
    <mergeCell ref="F129:F130"/>
    <mergeCell ref="G129:G130"/>
    <mergeCell ref="H129:H130"/>
    <mergeCell ref="I129:I130"/>
    <mergeCell ref="J129:J130"/>
    <mergeCell ref="K129:N130"/>
    <mergeCell ref="V124:V125"/>
    <mergeCell ref="W124:W125"/>
    <mergeCell ref="X124:X125"/>
    <mergeCell ref="Y124:Y125"/>
    <mergeCell ref="Z124:Z125"/>
    <mergeCell ref="AA124:AA125"/>
    <mergeCell ref="U124:U125"/>
    <mergeCell ref="T129:T130"/>
    <mergeCell ref="AA129:AA130"/>
    <mergeCell ref="AB129:AE130"/>
    <mergeCell ref="V129:V130"/>
    <mergeCell ref="W129:W130"/>
    <mergeCell ref="X129:X130"/>
    <mergeCell ref="Y129:Y130"/>
    <mergeCell ref="H124:H125"/>
    <mergeCell ref="I124:I125"/>
    <mergeCell ref="J124:J125"/>
    <mergeCell ref="V118:V119"/>
    <mergeCell ref="W118:W119"/>
    <mergeCell ref="X118:X119"/>
    <mergeCell ref="Y118:Y119"/>
    <mergeCell ref="Z118:Z119"/>
    <mergeCell ref="AA118:AA119"/>
    <mergeCell ref="I118:I119"/>
    <mergeCell ref="J118:J119"/>
    <mergeCell ref="K118:N119"/>
    <mergeCell ref="O118:O131"/>
    <mergeCell ref="T118:T119"/>
    <mergeCell ref="U118:U119"/>
    <mergeCell ref="K124:N125"/>
    <mergeCell ref="T124:T125"/>
    <mergeCell ref="Z129:Z130"/>
    <mergeCell ref="D103:D104"/>
    <mergeCell ref="AC115:AC117"/>
    <mergeCell ref="AD115:AD117"/>
    <mergeCell ref="AE115:AE117"/>
    <mergeCell ref="AF115:AF117"/>
    <mergeCell ref="C118:C119"/>
    <mergeCell ref="D118:D119"/>
    <mergeCell ref="E118:E119"/>
    <mergeCell ref="F118:F119"/>
    <mergeCell ref="G118:G119"/>
    <mergeCell ref="H118:H119"/>
    <mergeCell ref="K115:K117"/>
    <mergeCell ref="L115:L117"/>
    <mergeCell ref="M115:M117"/>
    <mergeCell ref="N115:N117"/>
    <mergeCell ref="O115:O117"/>
    <mergeCell ref="AB115:AB117"/>
    <mergeCell ref="AB118:AE119"/>
    <mergeCell ref="AF118:AF131"/>
    <mergeCell ref="C124:C125"/>
    <mergeCell ref="D124:D125"/>
    <mergeCell ref="E124:E125"/>
    <mergeCell ref="F124:F125"/>
    <mergeCell ref="G124:G125"/>
    <mergeCell ref="AB97:AE98"/>
    <mergeCell ref="W108:W109"/>
    <mergeCell ref="X108:X109"/>
    <mergeCell ref="Y108:Y109"/>
    <mergeCell ref="Z108:Z109"/>
    <mergeCell ref="AA108:AA109"/>
    <mergeCell ref="AB108:AE109"/>
    <mergeCell ref="AB103:AE104"/>
    <mergeCell ref="C108:C109"/>
    <mergeCell ref="D108:D109"/>
    <mergeCell ref="E108:E109"/>
    <mergeCell ref="F108:F109"/>
    <mergeCell ref="G108:G109"/>
    <mergeCell ref="H108:H109"/>
    <mergeCell ref="I108:I109"/>
    <mergeCell ref="J108:J109"/>
    <mergeCell ref="K108:N109"/>
    <mergeCell ref="I103:I104"/>
    <mergeCell ref="J103:J104"/>
    <mergeCell ref="K103:N104"/>
    <mergeCell ref="T103:T104"/>
    <mergeCell ref="U103:U104"/>
    <mergeCell ref="V103:V104"/>
    <mergeCell ref="C103:C104"/>
    <mergeCell ref="V108:V109"/>
    <mergeCell ref="E103:E104"/>
    <mergeCell ref="F103:F104"/>
    <mergeCell ref="G103:G104"/>
    <mergeCell ref="H103:H104"/>
    <mergeCell ref="X97:X98"/>
    <mergeCell ref="Y97:Y98"/>
    <mergeCell ref="Z97:Z98"/>
    <mergeCell ref="AA97:AA98"/>
    <mergeCell ref="AE94:AE96"/>
    <mergeCell ref="AF94:AF96"/>
    <mergeCell ref="C97:C98"/>
    <mergeCell ref="D97:D98"/>
    <mergeCell ref="E97:E98"/>
    <mergeCell ref="F97:F98"/>
    <mergeCell ref="G97:G98"/>
    <mergeCell ref="H97:H98"/>
    <mergeCell ref="I97:I98"/>
    <mergeCell ref="J97:J98"/>
    <mergeCell ref="AF97:AF110"/>
    <mergeCell ref="X103:X104"/>
    <mergeCell ref="Y103:Y104"/>
    <mergeCell ref="Z103:Z104"/>
    <mergeCell ref="AA103:AA104"/>
    <mergeCell ref="K97:N98"/>
    <mergeCell ref="O97:O110"/>
    <mergeCell ref="T97:T98"/>
    <mergeCell ref="U97:U98"/>
    <mergeCell ref="V97:V98"/>
    <mergeCell ref="W97:W98"/>
    <mergeCell ref="W103:W104"/>
    <mergeCell ref="T108:T109"/>
    <mergeCell ref="U108:U109"/>
    <mergeCell ref="K94:K96"/>
    <mergeCell ref="L94:L96"/>
    <mergeCell ref="M94:M96"/>
    <mergeCell ref="N94:N96"/>
    <mergeCell ref="O94:O96"/>
    <mergeCell ref="AB94:AB96"/>
    <mergeCell ref="AC94:AC96"/>
    <mergeCell ref="AD94:AD96"/>
    <mergeCell ref="U87:U88"/>
    <mergeCell ref="V87:V88"/>
    <mergeCell ref="W87:W88"/>
    <mergeCell ref="X87:X88"/>
    <mergeCell ref="Y87:Y88"/>
    <mergeCell ref="Z87:Z88"/>
    <mergeCell ref="AB82:AE83"/>
    <mergeCell ref="C87:C88"/>
    <mergeCell ref="D87:D88"/>
    <mergeCell ref="E87:E88"/>
    <mergeCell ref="F87:F88"/>
    <mergeCell ref="G87:G88"/>
    <mergeCell ref="H87:H88"/>
    <mergeCell ref="I87:I88"/>
    <mergeCell ref="J87:J88"/>
    <mergeCell ref="K87:N88"/>
    <mergeCell ref="V82:V83"/>
    <mergeCell ref="W82:W83"/>
    <mergeCell ref="X82:X83"/>
    <mergeCell ref="Y82:Y83"/>
    <mergeCell ref="Z82:Z83"/>
    <mergeCell ref="AA82:AA83"/>
    <mergeCell ref="U82:U83"/>
    <mergeCell ref="T87:T88"/>
    <mergeCell ref="AA87:AA88"/>
    <mergeCell ref="AB87:AE88"/>
    <mergeCell ref="I82:I83"/>
    <mergeCell ref="J82:J83"/>
    <mergeCell ref="V76:V77"/>
    <mergeCell ref="W76:W77"/>
    <mergeCell ref="X76:X77"/>
    <mergeCell ref="Y76:Y77"/>
    <mergeCell ref="Z76:Z77"/>
    <mergeCell ref="AA76:AA77"/>
    <mergeCell ref="I76:I77"/>
    <mergeCell ref="J76:J77"/>
    <mergeCell ref="K76:N77"/>
    <mergeCell ref="O76:O89"/>
    <mergeCell ref="T76:T77"/>
    <mergeCell ref="U76:U77"/>
    <mergeCell ref="K82:N83"/>
    <mergeCell ref="T82:T83"/>
    <mergeCell ref="AC73:AC75"/>
    <mergeCell ref="AD73:AD75"/>
    <mergeCell ref="AE73:AE75"/>
    <mergeCell ref="AF73:AF75"/>
    <mergeCell ref="C76:C77"/>
    <mergeCell ref="D76:D77"/>
    <mergeCell ref="E76:E77"/>
    <mergeCell ref="F76:F77"/>
    <mergeCell ref="G76:G77"/>
    <mergeCell ref="H76:H77"/>
    <mergeCell ref="K73:K75"/>
    <mergeCell ref="L73:L75"/>
    <mergeCell ref="M73:M75"/>
    <mergeCell ref="N73:N75"/>
    <mergeCell ref="O73:O75"/>
    <mergeCell ref="AB73:AB75"/>
    <mergeCell ref="AB76:AE77"/>
    <mergeCell ref="AF76:AF89"/>
    <mergeCell ref="C82:C83"/>
    <mergeCell ref="D82:D83"/>
    <mergeCell ref="E82:E83"/>
    <mergeCell ref="F82:F83"/>
    <mergeCell ref="G82:G83"/>
    <mergeCell ref="H82:H83"/>
    <mergeCell ref="W66:W67"/>
    <mergeCell ref="X66:X67"/>
    <mergeCell ref="Y66:Y67"/>
    <mergeCell ref="Z66:Z67"/>
    <mergeCell ref="AA66:AA67"/>
    <mergeCell ref="AB66:AE67"/>
    <mergeCell ref="AB61:AE62"/>
    <mergeCell ref="C66:C67"/>
    <mergeCell ref="D66:D67"/>
    <mergeCell ref="E66:E67"/>
    <mergeCell ref="F66:F67"/>
    <mergeCell ref="G66:G67"/>
    <mergeCell ref="H66:H67"/>
    <mergeCell ref="I66:I67"/>
    <mergeCell ref="J66:J67"/>
    <mergeCell ref="K66:N67"/>
    <mergeCell ref="I61:I62"/>
    <mergeCell ref="J61:J62"/>
    <mergeCell ref="K61:N62"/>
    <mergeCell ref="T61:T62"/>
    <mergeCell ref="U61:U62"/>
    <mergeCell ref="V61:V62"/>
    <mergeCell ref="C61:C62"/>
    <mergeCell ref="D61:D62"/>
    <mergeCell ref="E61:E62"/>
    <mergeCell ref="F61:F62"/>
    <mergeCell ref="G61:G62"/>
    <mergeCell ref="H61:H62"/>
    <mergeCell ref="X55:X56"/>
    <mergeCell ref="Y55:Y56"/>
    <mergeCell ref="Z55:Z56"/>
    <mergeCell ref="AA55:AA56"/>
    <mergeCell ref="AB55:AE56"/>
    <mergeCell ref="AF52:AF54"/>
    <mergeCell ref="C55:C56"/>
    <mergeCell ref="D55:D56"/>
    <mergeCell ref="E55:E56"/>
    <mergeCell ref="F55:F56"/>
    <mergeCell ref="G55:G56"/>
    <mergeCell ref="H55:H56"/>
    <mergeCell ref="I55:I56"/>
    <mergeCell ref="J55:J56"/>
    <mergeCell ref="AF55:AF68"/>
    <mergeCell ref="X61:X62"/>
    <mergeCell ref="Y61:Y62"/>
    <mergeCell ref="Z61:Z62"/>
    <mergeCell ref="AA61:AA62"/>
    <mergeCell ref="K55:N56"/>
    <mergeCell ref="O55:O68"/>
    <mergeCell ref="T55:T56"/>
    <mergeCell ref="U55:U56"/>
    <mergeCell ref="V55:V56"/>
    <mergeCell ref="W55:W56"/>
    <mergeCell ref="W61:W62"/>
    <mergeCell ref="T66:T67"/>
    <mergeCell ref="U66:U67"/>
    <mergeCell ref="V66:V67"/>
    <mergeCell ref="AB45:AE46"/>
    <mergeCell ref="K52:K54"/>
    <mergeCell ref="L52:L54"/>
    <mergeCell ref="M52:M54"/>
    <mergeCell ref="N52:N54"/>
    <mergeCell ref="O52:O54"/>
    <mergeCell ref="AB52:AB54"/>
    <mergeCell ref="AC52:AC54"/>
    <mergeCell ref="AD52:AD54"/>
    <mergeCell ref="U45:U46"/>
    <mergeCell ref="V45:V46"/>
    <mergeCell ref="W45:W46"/>
    <mergeCell ref="X45:X46"/>
    <mergeCell ref="Y45:Y46"/>
    <mergeCell ref="Z45:Z46"/>
    <mergeCell ref="AE52:AE54"/>
    <mergeCell ref="V40:V41"/>
    <mergeCell ref="W40:W41"/>
    <mergeCell ref="X40:X41"/>
    <mergeCell ref="Y40:Y41"/>
    <mergeCell ref="Z40:Z41"/>
    <mergeCell ref="AA40:AA41"/>
    <mergeCell ref="U40:U41"/>
    <mergeCell ref="T45:T46"/>
    <mergeCell ref="AA45:AA46"/>
    <mergeCell ref="C45:C46"/>
    <mergeCell ref="D45:D46"/>
    <mergeCell ref="E45:E46"/>
    <mergeCell ref="F45:F46"/>
    <mergeCell ref="G45:G46"/>
    <mergeCell ref="H45:H46"/>
    <mergeCell ref="I45:I46"/>
    <mergeCell ref="J45:J46"/>
    <mergeCell ref="K45:N46"/>
    <mergeCell ref="AF34:AF47"/>
    <mergeCell ref="C40:C41"/>
    <mergeCell ref="D40:D41"/>
    <mergeCell ref="E40:E41"/>
    <mergeCell ref="F40:F41"/>
    <mergeCell ref="G40:G41"/>
    <mergeCell ref="H40:H41"/>
    <mergeCell ref="I40:I41"/>
    <mergeCell ref="J40:J41"/>
    <mergeCell ref="V34:V35"/>
    <mergeCell ref="W34:W35"/>
    <mergeCell ref="X34:X35"/>
    <mergeCell ref="Y34:Y35"/>
    <mergeCell ref="Z34:Z35"/>
    <mergeCell ref="AA34:AA35"/>
    <mergeCell ref="I34:I35"/>
    <mergeCell ref="J34:J35"/>
    <mergeCell ref="K34:N35"/>
    <mergeCell ref="O34:O47"/>
    <mergeCell ref="T34:T35"/>
    <mergeCell ref="U34:U35"/>
    <mergeCell ref="K40:N41"/>
    <mergeCell ref="T40:T41"/>
    <mergeCell ref="AB40:AE41"/>
    <mergeCell ref="C34:C35"/>
    <mergeCell ref="D34:D35"/>
    <mergeCell ref="E34:E35"/>
    <mergeCell ref="F34:F35"/>
    <mergeCell ref="G34:G35"/>
    <mergeCell ref="H34:H35"/>
    <mergeCell ref="O31:O33"/>
    <mergeCell ref="AB31:AB33"/>
    <mergeCell ref="AC31:AC33"/>
    <mergeCell ref="AB34:AE35"/>
    <mergeCell ref="AD31:AD33"/>
    <mergeCell ref="AE31:AE33"/>
    <mergeCell ref="W13:W14"/>
    <mergeCell ref="X13:X14"/>
    <mergeCell ref="AF31:AF33"/>
    <mergeCell ref="X24:X25"/>
    <mergeCell ref="Y24:Y25"/>
    <mergeCell ref="Z24:Z25"/>
    <mergeCell ref="AA24:AA25"/>
    <mergeCell ref="AB24:AE25"/>
    <mergeCell ref="D31:J31"/>
    <mergeCell ref="K31:K33"/>
    <mergeCell ref="L31:L33"/>
    <mergeCell ref="M31:M33"/>
    <mergeCell ref="N31:N33"/>
    <mergeCell ref="I24:I25"/>
    <mergeCell ref="J24:J25"/>
    <mergeCell ref="K24:N25"/>
    <mergeCell ref="T24:T25"/>
    <mergeCell ref="U24:U25"/>
    <mergeCell ref="V24:V25"/>
    <mergeCell ref="AF13:AF26"/>
    <mergeCell ref="C24:C25"/>
    <mergeCell ref="D24:D25"/>
    <mergeCell ref="E24:E25"/>
    <mergeCell ref="F24:F25"/>
    <mergeCell ref="G24:G25"/>
    <mergeCell ref="H24:H25"/>
    <mergeCell ref="H19:H20"/>
    <mergeCell ref="I19:I20"/>
    <mergeCell ref="J19:J20"/>
    <mergeCell ref="F19:F20"/>
    <mergeCell ref="G19:G20"/>
    <mergeCell ref="W24:W25"/>
    <mergeCell ref="AF10:AF12"/>
    <mergeCell ref="C13:C14"/>
    <mergeCell ref="D13:D14"/>
    <mergeCell ref="E13:E14"/>
    <mergeCell ref="F13:F14"/>
    <mergeCell ref="G13:G14"/>
    <mergeCell ref="H13:H14"/>
    <mergeCell ref="I13:I14"/>
    <mergeCell ref="J13:J14"/>
    <mergeCell ref="K13:N14"/>
    <mergeCell ref="O10:O12"/>
    <mergeCell ref="U10:AA10"/>
    <mergeCell ref="AB10:AB12"/>
    <mergeCell ref="AC10:AC12"/>
    <mergeCell ref="AD10:AD12"/>
    <mergeCell ref="AE10:AE12"/>
    <mergeCell ref="Y13:Y14"/>
    <mergeCell ref="Z13:Z14"/>
    <mergeCell ref="AA13:AA14"/>
    <mergeCell ref="AB13:AE14"/>
    <mergeCell ref="Y19:Y20"/>
    <mergeCell ref="Z19:Z20"/>
    <mergeCell ref="AA19:AA20"/>
    <mergeCell ref="C19:C20"/>
    <mergeCell ref="D19:D20"/>
    <mergeCell ref="E19:E20"/>
    <mergeCell ref="C3:F3"/>
    <mergeCell ref="H3:N3"/>
    <mergeCell ref="AB3:AD3"/>
    <mergeCell ref="C4:F4"/>
    <mergeCell ref="C5:F5"/>
    <mergeCell ref="D10:J10"/>
    <mergeCell ref="K10:K12"/>
    <mergeCell ref="L10:L12"/>
    <mergeCell ref="M10:M12"/>
    <mergeCell ref="N10:N12"/>
    <mergeCell ref="V19:V20"/>
    <mergeCell ref="W19:W20"/>
    <mergeCell ref="X19:X20"/>
    <mergeCell ref="AB19:AE20"/>
    <mergeCell ref="K19:N20"/>
    <mergeCell ref="T19:T20"/>
    <mergeCell ref="U19:U20"/>
    <mergeCell ref="O13:O26"/>
    <mergeCell ref="T13:T14"/>
    <mergeCell ref="U13:U14"/>
    <mergeCell ref="V13:V14"/>
  </mergeCells>
  <phoneticPr fontId="19"/>
  <conditionalFormatting sqref="D48:J48 U27:AA27 D134:J139 U134:AA134 U136:AA139">
    <cfRule type="containsText" dxfId="1063" priority="166" operator="containsText" text="休">
      <formula>NOT(ISERROR(SEARCH("休",D27)))</formula>
    </cfRule>
    <cfRule type="containsText" dxfId="1062" priority="167" operator="containsText" text="休">
      <formula>NOT(ISERROR(SEARCH("休",D27)))</formula>
    </cfRule>
  </conditionalFormatting>
  <conditionalFormatting sqref="D69:H69 J69">
    <cfRule type="containsText" dxfId="1061" priority="164" operator="containsText" text="休">
      <formula>NOT(ISERROR(SEARCH("休",D69)))</formula>
    </cfRule>
    <cfRule type="containsText" dxfId="1060" priority="165" operator="containsText" text="休">
      <formula>NOT(ISERROR(SEARCH("休",D69)))</formula>
    </cfRule>
  </conditionalFormatting>
  <conditionalFormatting sqref="D91:J91 D90:H90 J90">
    <cfRule type="containsText" dxfId="1059" priority="162" operator="containsText" text="休">
      <formula>NOT(ISERROR(SEARCH("休",D90)))</formula>
    </cfRule>
    <cfRule type="containsText" dxfId="1058" priority="163" operator="containsText" text="休">
      <formula>NOT(ISERROR(SEARCH("休",D90)))</formula>
    </cfRule>
  </conditionalFormatting>
  <conditionalFormatting sqref="D111:H111 J111">
    <cfRule type="containsText" dxfId="1057" priority="160" operator="containsText" text="休">
      <formula>NOT(ISERROR(SEARCH("休",D111)))</formula>
    </cfRule>
    <cfRule type="containsText" dxfId="1056" priority="161" operator="containsText" text="休">
      <formula>NOT(ISERROR(SEARCH("休",D111)))</formula>
    </cfRule>
  </conditionalFormatting>
  <conditionalFormatting sqref="D12:J12 D33:J33 D54:J54 D75:J75 D96:J96">
    <cfRule type="containsText" dxfId="1055" priority="159" operator="containsText" text="土,日">
      <formula>NOT(ISERROR(SEARCH("土,日",D12)))</formula>
    </cfRule>
  </conditionalFormatting>
  <conditionalFormatting sqref="I12">
    <cfRule type="containsText" dxfId="1054" priority="158" operator="containsText" text="土">
      <formula>NOT(ISERROR(SEARCH("土",I12)))</formula>
    </cfRule>
  </conditionalFormatting>
  <conditionalFormatting sqref="I149:J152 I134:J139 Z134:AA134 Z136:AA139">
    <cfRule type="containsText" dxfId="1053" priority="132" operator="containsText" text="休">
      <formula>NOT(ISERROR(SEARCH("休",I134)))</formula>
    </cfRule>
  </conditionalFormatting>
  <conditionalFormatting sqref="D132:H132 J132">
    <cfRule type="containsText" dxfId="1052" priority="156" operator="containsText" text="休">
      <formula>NOT(ISERROR(SEARCH("休",D132)))</formula>
    </cfRule>
    <cfRule type="containsText" dxfId="1051" priority="157" operator="containsText" text="休">
      <formula>NOT(ISERROR(SEARCH("休",D132)))</formula>
    </cfRule>
  </conditionalFormatting>
  <conditionalFormatting sqref="D117:J117">
    <cfRule type="containsText" dxfId="1050" priority="155" operator="containsText" text="土,日">
      <formula>NOT(ISERROR(SEARCH("土,日",D117)))</formula>
    </cfRule>
  </conditionalFormatting>
  <conditionalFormatting sqref="J132">
    <cfRule type="containsText" dxfId="1049" priority="154" operator="containsText" text="休">
      <formula>NOT(ISERROR(SEARCH("休",J132)))</formula>
    </cfRule>
  </conditionalFormatting>
  <conditionalFormatting sqref="U48:Y48 AA48">
    <cfRule type="containsText" dxfId="1048" priority="152" operator="containsText" text="休">
      <formula>NOT(ISERROR(SEARCH("休",U48)))</formula>
    </cfRule>
    <cfRule type="containsText" dxfId="1047" priority="153" operator="containsText" text="休">
      <formula>NOT(ISERROR(SEARCH("休",U48)))</formula>
    </cfRule>
  </conditionalFormatting>
  <conditionalFormatting sqref="AA48">
    <cfRule type="containsText" dxfId="1046" priority="151" operator="containsText" text="休">
      <formula>NOT(ISERROR(SEARCH("休",AA48)))</formula>
    </cfRule>
  </conditionalFormatting>
  <conditionalFormatting sqref="U69:Y69 AA69">
    <cfRule type="containsText" dxfId="1045" priority="149" operator="containsText" text="休">
      <formula>NOT(ISERROR(SEARCH("休",U69)))</formula>
    </cfRule>
    <cfRule type="containsText" dxfId="1044" priority="150" operator="containsText" text="休">
      <formula>NOT(ISERROR(SEARCH("休",U69)))</formula>
    </cfRule>
  </conditionalFormatting>
  <conditionalFormatting sqref="AA69">
    <cfRule type="containsText" dxfId="1043" priority="148" operator="containsText" text="休">
      <formula>NOT(ISERROR(SEARCH("休",AA69)))</formula>
    </cfRule>
  </conditionalFormatting>
  <conditionalFormatting sqref="U91:AA91 U90:Y90 AA90">
    <cfRule type="containsText" dxfId="1042" priority="146" operator="containsText" text="休">
      <formula>NOT(ISERROR(SEARCH("休",U90)))</formula>
    </cfRule>
    <cfRule type="containsText" dxfId="1041" priority="147" operator="containsText" text="休">
      <formula>NOT(ISERROR(SEARCH("休",U90)))</formula>
    </cfRule>
  </conditionalFormatting>
  <conditionalFormatting sqref="Z91:AA91 AA90">
    <cfRule type="containsText" dxfId="1040" priority="145" operator="containsText" text="休">
      <formula>NOT(ISERROR(SEARCH("休",Z90)))</formula>
    </cfRule>
  </conditionalFormatting>
  <conditionalFormatting sqref="U111:Y111 AA111">
    <cfRule type="containsText" dxfId="1039" priority="143" operator="containsText" text="休">
      <formula>NOT(ISERROR(SEARCH("休",U111)))</formula>
    </cfRule>
    <cfRule type="containsText" dxfId="1038" priority="144" operator="containsText" text="休">
      <formula>NOT(ISERROR(SEARCH("休",U111)))</formula>
    </cfRule>
  </conditionalFormatting>
  <conditionalFormatting sqref="AA111">
    <cfRule type="containsText" dxfId="1037" priority="142" operator="containsText" text="休">
      <formula>NOT(ISERROR(SEARCH("休",AA111)))</formula>
    </cfRule>
  </conditionalFormatting>
  <conditionalFormatting sqref="U132:Y132 AA132">
    <cfRule type="containsText" dxfId="1036" priority="140" operator="containsText" text="休">
      <formula>NOT(ISERROR(SEARCH("休",U132)))</formula>
    </cfRule>
    <cfRule type="containsText" dxfId="1035" priority="141" operator="containsText" text="休">
      <formula>NOT(ISERROR(SEARCH("休",U132)))</formula>
    </cfRule>
  </conditionalFormatting>
  <conditionalFormatting sqref="AA132">
    <cfRule type="containsText" dxfId="1034" priority="139" operator="containsText" text="休">
      <formula>NOT(ISERROR(SEARCH("休",AA132)))</formula>
    </cfRule>
  </conditionalFormatting>
  <conditionalFormatting sqref="D140:J140">
    <cfRule type="containsText" dxfId="1033" priority="137" operator="containsText" text="休">
      <formula>NOT(ISERROR(SEARCH("休",D140)))</formula>
    </cfRule>
    <cfRule type="containsText" dxfId="1032" priority="138" operator="containsText" text="休">
      <formula>NOT(ISERROR(SEARCH("休",D140)))</formula>
    </cfRule>
  </conditionalFormatting>
  <conditionalFormatting sqref="I140:J140">
    <cfRule type="containsText" dxfId="1031" priority="136" operator="containsText" text="休">
      <formula>NOT(ISERROR(SEARCH("休",I140)))</formula>
    </cfRule>
  </conditionalFormatting>
  <conditionalFormatting sqref="D149:J152">
    <cfRule type="containsText" dxfId="1030" priority="134" operator="containsText" text="休">
      <formula>NOT(ISERROR(SEARCH("休",D149)))</formula>
    </cfRule>
    <cfRule type="containsText" dxfId="1029" priority="135" operator="containsText" text="休">
      <formula>NOT(ISERROR(SEARCH("休",D149)))</formula>
    </cfRule>
  </conditionalFormatting>
  <conditionalFormatting sqref="D146:J146">
    <cfRule type="containsText" dxfId="1028" priority="133" operator="containsText" text="土,日">
      <formula>NOT(ISERROR(SEARCH("土,日",D146)))</formula>
    </cfRule>
  </conditionalFormatting>
  <conditionalFormatting sqref="U140:AA140">
    <cfRule type="containsText" dxfId="1027" priority="130" operator="containsText" text="休">
      <formula>NOT(ISERROR(SEARCH("休",U140)))</formula>
    </cfRule>
    <cfRule type="containsText" dxfId="1026" priority="131" operator="containsText" text="休">
      <formula>NOT(ISERROR(SEARCH("休",U140)))</formula>
    </cfRule>
  </conditionalFormatting>
  <conditionalFormatting sqref="Z140:AA140">
    <cfRule type="containsText" dxfId="1025" priority="129" operator="containsText" text="休">
      <formula>NOT(ISERROR(SEARCH("休",Z140)))</formula>
    </cfRule>
  </conditionalFormatting>
  <conditionalFormatting sqref="I12 I33 I54 I75 I96 I117 Z117 Z96 Z75 Z54 Z33 Z12">
    <cfRule type="containsText" dxfId="1024" priority="128" operator="containsText" text="土">
      <formula>NOT(ISERROR(SEARCH("土",I12)))</formula>
    </cfRule>
  </conditionalFormatting>
  <conditionalFormatting sqref="J12 J33 J54 J75 J96 J117 AA117 AA96 AA75 AA54 AA33 AA12">
    <cfRule type="containsText" dxfId="1023" priority="127" operator="containsText" text="日">
      <formula>NOT(ISERROR(SEARCH("日",J12)))</formula>
    </cfRule>
  </conditionalFormatting>
  <conditionalFormatting sqref="I11">
    <cfRule type="expression" dxfId="1022" priority="126">
      <formula>AND(WEEKDAY(I9,2)=6, OR(INT((DAY(I9)-1)/7)+1=2, INT((DAY(I9)-1)/7)+1=4))</formula>
    </cfRule>
  </conditionalFormatting>
  <conditionalFormatting sqref="I32">
    <cfRule type="expression" dxfId="1021" priority="125">
      <formula>AND(WEEKDAY(I30,2)=6, OR(INT((DAY(I30)-1)/7)+1=2, INT((DAY(I30)-1)/7)+1=4))</formula>
    </cfRule>
  </conditionalFormatting>
  <conditionalFormatting sqref="I53">
    <cfRule type="expression" dxfId="1020" priority="124">
      <formula>AND(WEEKDAY(I51,2)=6, OR(INT((DAY(I51)-1)/7)+1=2, INT((DAY(I51)-1)/7)+1=4))</formula>
    </cfRule>
  </conditionalFormatting>
  <conditionalFormatting sqref="I74">
    <cfRule type="expression" dxfId="1019" priority="121">
      <formula>AND(WEEKDAY(I72,2)=6, OR(INT((DAY(I72)-1)/7)+1=2, INT((DAY(I72)-1)/7)+1=4))</formula>
    </cfRule>
    <cfRule type="expression" dxfId="1018" priority="123">
      <formula>AND(WEEKDAY(I72,2)=6, OR(INT((DAY(I72)-1)/7)+1=2, INT((DAY(I72)-1)/7)+1=4))</formula>
    </cfRule>
  </conditionalFormatting>
  <conditionalFormatting sqref="I95">
    <cfRule type="expression" dxfId="1017" priority="120">
      <formula>AND(WEEKDAY(I93,2)=6, OR(INT((DAY(I93)-1)/7)+1=2, INT((DAY(I93)-1)/7)+1=4))</formula>
    </cfRule>
    <cfRule type="expression" dxfId="1016" priority="122">
      <formula>AND(WEEKDAY(I93,2)=6, OR(INT((DAY(I93)-1)/7)+1=2, INT((DAY(I93)-1)/7)+1=4))</formula>
    </cfRule>
  </conditionalFormatting>
  <conditionalFormatting sqref="I116">
    <cfRule type="expression" dxfId="1015" priority="119">
      <formula>AND(WEEKDAY(I114,2)=6, OR(INT((DAY(I114)-1)/7)+1=2, INT((DAY(I114)-1)/7)+1=4))</formula>
    </cfRule>
  </conditionalFormatting>
  <conditionalFormatting sqref="Z11">
    <cfRule type="expression" dxfId="1014" priority="118">
      <formula>AND(WEEKDAY(Z9,2)=6, OR(INT((DAY(Z9)-1)/7)+1=2, INT((DAY(Z9)-1)/7)+1=4))</formula>
    </cfRule>
  </conditionalFormatting>
  <conditionalFormatting sqref="Z32">
    <cfRule type="expression" dxfId="1013" priority="117">
      <formula>AND(WEEKDAY(Z30,2)=6, OR(INT((DAY(Z30)-1)/7)+1=2, INT((DAY(Z30)-1)/7)+1=4))</formula>
    </cfRule>
  </conditionalFormatting>
  <conditionalFormatting sqref="Z53">
    <cfRule type="expression" dxfId="1012" priority="116">
      <formula>AND(WEEKDAY(Z51,2)=6, OR(INT((DAY(Z51)-1)/7)+1=2, INT((DAY(Z51)-1)/7)+1=4))</formula>
    </cfRule>
  </conditionalFormatting>
  <conditionalFormatting sqref="Z74">
    <cfRule type="expression" dxfId="1011" priority="115">
      <formula>AND(WEEKDAY(Z72,2)=6, OR(INT((DAY(Z72)-1)/7)+1=2, INT((DAY(Z72)-1)/7)+1=4))</formula>
    </cfRule>
  </conditionalFormatting>
  <conditionalFormatting sqref="Z95">
    <cfRule type="expression" dxfId="1010" priority="114">
      <formula>AND(WEEKDAY(Z93,2)=6, OR(INT((DAY(Z93)-1)/7)+1=2, INT((DAY(Z93)-1)/7)+1=4))</formula>
    </cfRule>
  </conditionalFormatting>
  <conditionalFormatting sqref="Z116">
    <cfRule type="expression" dxfId="1009" priority="112">
      <formula>AND(WEEKDAY(Z114,2)=6, OR(INT((DAY(Z114)-1)/7)+1=2, INT((DAY(Z114)-1)/7)+1=4))</formula>
    </cfRule>
    <cfRule type="expression" dxfId="1008" priority="113">
      <formula>AND(WEEKDAY(Z114,2)=6, OR(INT((DAY(Z114)-1)/7)+1=2, INT((DAY(Z114)-1)/7)+1=4))</formula>
    </cfRule>
  </conditionalFormatting>
  <conditionalFormatting sqref="I48">
    <cfRule type="containsText" dxfId="1007" priority="110" operator="containsText" text="休">
      <formula>NOT(ISERROR(SEARCH("休",I48)))</formula>
    </cfRule>
    <cfRule type="containsText" dxfId="1006" priority="111" operator="containsText" text="休">
      <formula>NOT(ISERROR(SEARCH("休",I48)))</formula>
    </cfRule>
  </conditionalFormatting>
  <conditionalFormatting sqref="I69">
    <cfRule type="containsText" dxfId="1005" priority="103" operator="containsText" text="休">
      <formula>NOT(ISERROR(SEARCH("休",I69)))</formula>
    </cfRule>
    <cfRule type="containsText" dxfId="1004" priority="104" operator="containsText" text="休">
      <formula>NOT(ISERROR(SEARCH("休",I69)))</formula>
    </cfRule>
  </conditionalFormatting>
  <conditionalFormatting sqref="I69">
    <cfRule type="containsText" dxfId="1003" priority="102" operator="containsText" text="休">
      <formula>NOT(ISERROR(SEARCH("休",I69)))</formula>
    </cfRule>
  </conditionalFormatting>
  <conditionalFormatting sqref="I69">
    <cfRule type="containsText" dxfId="1002" priority="100" operator="containsText" text="休">
      <formula>NOT(ISERROR(SEARCH("休",I69)))</formula>
    </cfRule>
    <cfRule type="containsText" dxfId="1001" priority="101" operator="containsText" text="休">
      <formula>NOT(ISERROR(SEARCH("休",I69)))</formula>
    </cfRule>
  </conditionalFormatting>
  <conditionalFormatting sqref="Z48">
    <cfRule type="containsText" dxfId="1000" priority="108" operator="containsText" text="休">
      <formula>NOT(ISERROR(SEARCH("休",Z48)))</formula>
    </cfRule>
    <cfRule type="containsText" dxfId="999" priority="109" operator="containsText" text="休">
      <formula>NOT(ISERROR(SEARCH("休",Z48)))</formula>
    </cfRule>
  </conditionalFormatting>
  <conditionalFormatting sqref="Z48">
    <cfRule type="containsText" dxfId="998" priority="107" operator="containsText" text="休">
      <formula>NOT(ISERROR(SEARCH("休",Z48)))</formula>
    </cfRule>
  </conditionalFormatting>
  <conditionalFormatting sqref="Z48">
    <cfRule type="containsText" dxfId="997" priority="105" operator="containsText" text="休">
      <formula>NOT(ISERROR(SEARCH("休",Z48)))</formula>
    </cfRule>
    <cfRule type="containsText" dxfId="996" priority="106" operator="containsText" text="休">
      <formula>NOT(ISERROR(SEARCH("休",Z48)))</formula>
    </cfRule>
  </conditionalFormatting>
  <conditionalFormatting sqref="Z69">
    <cfRule type="containsText" dxfId="995" priority="98" operator="containsText" text="休">
      <formula>NOT(ISERROR(SEARCH("休",Z69)))</formula>
    </cfRule>
    <cfRule type="containsText" dxfId="994" priority="99" operator="containsText" text="休">
      <formula>NOT(ISERROR(SEARCH("休",Z69)))</formula>
    </cfRule>
  </conditionalFormatting>
  <conditionalFormatting sqref="Z69">
    <cfRule type="containsText" dxfId="993" priority="97" operator="containsText" text="休">
      <formula>NOT(ISERROR(SEARCH("休",Z69)))</formula>
    </cfRule>
  </conditionalFormatting>
  <conditionalFormatting sqref="Z69">
    <cfRule type="containsText" dxfId="992" priority="95" operator="containsText" text="休">
      <formula>NOT(ISERROR(SEARCH("休",Z69)))</formula>
    </cfRule>
    <cfRule type="containsText" dxfId="991" priority="96" operator="containsText" text="休">
      <formula>NOT(ISERROR(SEARCH("休",Z69)))</formula>
    </cfRule>
  </conditionalFormatting>
  <conditionalFormatting sqref="I90">
    <cfRule type="containsText" dxfId="990" priority="93" operator="containsText" text="休">
      <formula>NOT(ISERROR(SEARCH("休",I90)))</formula>
    </cfRule>
    <cfRule type="containsText" dxfId="989" priority="94" operator="containsText" text="休">
      <formula>NOT(ISERROR(SEARCH("休",I90)))</formula>
    </cfRule>
  </conditionalFormatting>
  <conditionalFormatting sqref="I90">
    <cfRule type="containsText" dxfId="988" priority="92" operator="containsText" text="休">
      <formula>NOT(ISERROR(SEARCH("休",I90)))</formula>
    </cfRule>
  </conditionalFormatting>
  <conditionalFormatting sqref="I90">
    <cfRule type="containsText" dxfId="987" priority="90" operator="containsText" text="休">
      <formula>NOT(ISERROR(SEARCH("休",I90)))</formula>
    </cfRule>
    <cfRule type="containsText" dxfId="986" priority="91" operator="containsText" text="休">
      <formula>NOT(ISERROR(SEARCH("休",I90)))</formula>
    </cfRule>
  </conditionalFormatting>
  <conditionalFormatting sqref="Z90">
    <cfRule type="containsText" dxfId="985" priority="88" operator="containsText" text="休">
      <formula>NOT(ISERROR(SEARCH("休",Z90)))</formula>
    </cfRule>
    <cfRule type="containsText" dxfId="984" priority="89" operator="containsText" text="休">
      <formula>NOT(ISERROR(SEARCH("休",Z90)))</formula>
    </cfRule>
  </conditionalFormatting>
  <conditionalFormatting sqref="Z90">
    <cfRule type="containsText" dxfId="983" priority="87" operator="containsText" text="休">
      <formula>NOT(ISERROR(SEARCH("休",Z90)))</formula>
    </cfRule>
  </conditionalFormatting>
  <conditionalFormatting sqref="Z90">
    <cfRule type="containsText" dxfId="982" priority="85" operator="containsText" text="休">
      <formula>NOT(ISERROR(SEARCH("休",Z90)))</formula>
    </cfRule>
    <cfRule type="containsText" dxfId="981" priority="86" operator="containsText" text="休">
      <formula>NOT(ISERROR(SEARCH("休",Z90)))</formula>
    </cfRule>
  </conditionalFormatting>
  <conditionalFormatting sqref="I111">
    <cfRule type="containsText" dxfId="980" priority="83" operator="containsText" text="休">
      <formula>NOT(ISERROR(SEARCH("休",I111)))</formula>
    </cfRule>
    <cfRule type="containsText" dxfId="979" priority="84" operator="containsText" text="休">
      <formula>NOT(ISERROR(SEARCH("休",I111)))</formula>
    </cfRule>
  </conditionalFormatting>
  <conditionalFormatting sqref="I111">
    <cfRule type="containsText" dxfId="978" priority="82" operator="containsText" text="休">
      <formula>NOT(ISERROR(SEARCH("休",I111)))</formula>
    </cfRule>
  </conditionalFormatting>
  <conditionalFormatting sqref="I111">
    <cfRule type="containsText" dxfId="977" priority="80" operator="containsText" text="休">
      <formula>NOT(ISERROR(SEARCH("休",I111)))</formula>
    </cfRule>
    <cfRule type="containsText" dxfId="976" priority="81" operator="containsText" text="休">
      <formula>NOT(ISERROR(SEARCH("休",I111)))</formula>
    </cfRule>
  </conditionalFormatting>
  <conditionalFormatting sqref="Z111">
    <cfRule type="containsText" dxfId="975" priority="78" operator="containsText" text="休">
      <formula>NOT(ISERROR(SEARCH("休",Z111)))</formula>
    </cfRule>
    <cfRule type="containsText" dxfId="974" priority="79" operator="containsText" text="休">
      <formula>NOT(ISERROR(SEARCH("休",Z111)))</formula>
    </cfRule>
  </conditionalFormatting>
  <conditionalFormatting sqref="Z111">
    <cfRule type="containsText" dxfId="973" priority="77" operator="containsText" text="休">
      <formula>NOT(ISERROR(SEARCH("休",Z111)))</formula>
    </cfRule>
  </conditionalFormatting>
  <conditionalFormatting sqref="Z111">
    <cfRule type="containsText" dxfId="972" priority="75" operator="containsText" text="休">
      <formula>NOT(ISERROR(SEARCH("休",Z111)))</formula>
    </cfRule>
    <cfRule type="containsText" dxfId="971" priority="76" operator="containsText" text="休">
      <formula>NOT(ISERROR(SEARCH("休",Z111)))</formula>
    </cfRule>
  </conditionalFormatting>
  <conditionalFormatting sqref="I132">
    <cfRule type="containsText" dxfId="970" priority="73" operator="containsText" text="休">
      <formula>NOT(ISERROR(SEARCH("休",I132)))</formula>
    </cfRule>
    <cfRule type="containsText" dxfId="969" priority="74" operator="containsText" text="休">
      <formula>NOT(ISERROR(SEARCH("休",I132)))</formula>
    </cfRule>
  </conditionalFormatting>
  <conditionalFormatting sqref="I132">
    <cfRule type="containsText" dxfId="968" priority="72" operator="containsText" text="休">
      <formula>NOT(ISERROR(SEARCH("休",I132)))</formula>
    </cfRule>
  </conditionalFormatting>
  <conditionalFormatting sqref="I132">
    <cfRule type="containsText" dxfId="967" priority="70" operator="containsText" text="休">
      <formula>NOT(ISERROR(SEARCH("休",I132)))</formula>
    </cfRule>
    <cfRule type="containsText" dxfId="966" priority="71" operator="containsText" text="休">
      <formula>NOT(ISERROR(SEARCH("休",I132)))</formula>
    </cfRule>
  </conditionalFormatting>
  <conditionalFormatting sqref="Z132">
    <cfRule type="containsText" dxfId="965" priority="68" operator="containsText" text="休">
      <formula>NOT(ISERROR(SEARCH("休",Z132)))</formula>
    </cfRule>
    <cfRule type="containsText" dxfId="964" priority="69" operator="containsText" text="休">
      <formula>NOT(ISERROR(SEARCH("休",Z132)))</formula>
    </cfRule>
  </conditionalFormatting>
  <conditionalFormatting sqref="Z132">
    <cfRule type="containsText" dxfId="963" priority="67" operator="containsText" text="休">
      <formula>NOT(ISERROR(SEARCH("休",Z132)))</formula>
    </cfRule>
  </conditionalFormatting>
  <conditionalFormatting sqref="Z132">
    <cfRule type="containsText" dxfId="962" priority="65" operator="containsText" text="休">
      <formula>NOT(ISERROR(SEARCH("休",Z132)))</formula>
    </cfRule>
    <cfRule type="containsText" dxfId="961" priority="66" operator="containsText" text="休">
      <formula>NOT(ISERROR(SEARCH("休",Z132)))</formula>
    </cfRule>
  </conditionalFormatting>
  <conditionalFormatting sqref="D15:J18 D21:J23 D26:J27">
    <cfRule type="containsText" dxfId="960" priority="60" operator="containsText" text="ー">
      <formula>NOT(ISERROR(SEARCH("ー",D15)))</formula>
    </cfRule>
    <cfRule type="containsText" dxfId="959" priority="61" operator="containsText" text="外">
      <formula>NOT(ISERROR(SEARCH("外",D15)))</formula>
    </cfRule>
    <cfRule type="containsText" dxfId="958" priority="62" operator="containsText" text="休">
      <formula>NOT(ISERROR(SEARCH("休",D15)))</formula>
    </cfRule>
    <cfRule type="containsText" dxfId="957" priority="63" operator="containsText" text="退">
      <formula>NOT(ISERROR(SEARCH("退",D15)))</formula>
    </cfRule>
    <cfRule type="containsText" dxfId="956" priority="64" operator="containsText" text="入">
      <formula>NOT(ISERROR(SEARCH("入",D15)))</formula>
    </cfRule>
  </conditionalFormatting>
  <conditionalFormatting sqref="D36:J39 D42:J44 D47:J47">
    <cfRule type="containsText" dxfId="955" priority="55" operator="containsText" text="ー">
      <formula>NOT(ISERROR(SEARCH("ー",D36)))</formula>
    </cfRule>
    <cfRule type="containsText" dxfId="954" priority="56" operator="containsText" text="外">
      <formula>NOT(ISERROR(SEARCH("外",D36)))</formula>
    </cfRule>
    <cfRule type="containsText" dxfId="953" priority="57" operator="containsText" text="休">
      <formula>NOT(ISERROR(SEARCH("休",D36)))</formula>
    </cfRule>
    <cfRule type="containsText" dxfId="952" priority="58" operator="containsText" text="退">
      <formula>NOT(ISERROR(SEARCH("退",D36)))</formula>
    </cfRule>
    <cfRule type="containsText" dxfId="951" priority="59" operator="containsText" text="入">
      <formula>NOT(ISERROR(SEARCH("入",D36)))</formula>
    </cfRule>
  </conditionalFormatting>
  <conditionalFormatting sqref="D57:J60 D63:J65 D68:J68">
    <cfRule type="containsText" dxfId="950" priority="50" operator="containsText" text="ー">
      <formula>NOT(ISERROR(SEARCH("ー",D57)))</formula>
    </cfRule>
    <cfRule type="containsText" dxfId="949" priority="51" operator="containsText" text="外">
      <formula>NOT(ISERROR(SEARCH("外",D57)))</formula>
    </cfRule>
    <cfRule type="containsText" dxfId="948" priority="52" operator="containsText" text="休">
      <formula>NOT(ISERROR(SEARCH("休",D57)))</formula>
    </cfRule>
    <cfRule type="containsText" dxfId="947" priority="53" operator="containsText" text="退">
      <formula>NOT(ISERROR(SEARCH("退",D57)))</formula>
    </cfRule>
    <cfRule type="containsText" dxfId="946" priority="54" operator="containsText" text="入">
      <formula>NOT(ISERROR(SEARCH("入",D57)))</formula>
    </cfRule>
  </conditionalFormatting>
  <conditionalFormatting sqref="D78:J81 D84:J86 D89:J89">
    <cfRule type="containsText" dxfId="945" priority="45" operator="containsText" text="ー">
      <formula>NOT(ISERROR(SEARCH("ー",D78)))</formula>
    </cfRule>
    <cfRule type="containsText" dxfId="944" priority="46" operator="containsText" text="外">
      <formula>NOT(ISERROR(SEARCH("外",D78)))</formula>
    </cfRule>
    <cfRule type="containsText" dxfId="943" priority="47" operator="containsText" text="休">
      <formula>NOT(ISERROR(SEARCH("休",D78)))</formula>
    </cfRule>
    <cfRule type="containsText" dxfId="942" priority="48" operator="containsText" text="退">
      <formula>NOT(ISERROR(SEARCH("退",D78)))</formula>
    </cfRule>
    <cfRule type="containsText" dxfId="941" priority="49" operator="containsText" text="入">
      <formula>NOT(ISERROR(SEARCH("入",D78)))</formula>
    </cfRule>
  </conditionalFormatting>
  <conditionalFormatting sqref="D99:J102 D105:J107 D110:J110">
    <cfRule type="containsText" dxfId="940" priority="40" operator="containsText" text="ー">
      <formula>NOT(ISERROR(SEARCH("ー",D99)))</formula>
    </cfRule>
    <cfRule type="containsText" dxfId="939" priority="41" operator="containsText" text="外">
      <formula>NOT(ISERROR(SEARCH("外",D99)))</formula>
    </cfRule>
    <cfRule type="containsText" dxfId="938" priority="42" operator="containsText" text="休">
      <formula>NOT(ISERROR(SEARCH("休",D99)))</formula>
    </cfRule>
    <cfRule type="containsText" dxfId="937" priority="43" operator="containsText" text="退">
      <formula>NOT(ISERROR(SEARCH("退",D99)))</formula>
    </cfRule>
    <cfRule type="containsText" dxfId="936" priority="44" operator="containsText" text="入">
      <formula>NOT(ISERROR(SEARCH("入",D99)))</formula>
    </cfRule>
  </conditionalFormatting>
  <conditionalFormatting sqref="D120:J123 D126:J128 D131:J131">
    <cfRule type="containsText" dxfId="935" priority="35" operator="containsText" text="ー">
      <formula>NOT(ISERROR(SEARCH("ー",D120)))</formula>
    </cfRule>
    <cfRule type="containsText" dxfId="934" priority="36" operator="containsText" text="外">
      <formula>NOT(ISERROR(SEARCH("外",D120)))</formula>
    </cfRule>
    <cfRule type="containsText" dxfId="933" priority="37" operator="containsText" text="休">
      <formula>NOT(ISERROR(SEARCH("休",D120)))</formula>
    </cfRule>
    <cfRule type="containsText" dxfId="932" priority="38" operator="containsText" text="退">
      <formula>NOT(ISERROR(SEARCH("退",D120)))</formula>
    </cfRule>
    <cfRule type="containsText" dxfId="931" priority="39" operator="containsText" text="入">
      <formula>NOT(ISERROR(SEARCH("入",D120)))</formula>
    </cfRule>
  </conditionalFormatting>
  <conditionalFormatting sqref="U15:AA18 U21:AA23 U26:AA26">
    <cfRule type="containsText" dxfId="930" priority="30" operator="containsText" text="ー">
      <formula>NOT(ISERROR(SEARCH("ー",U15)))</formula>
    </cfRule>
    <cfRule type="containsText" dxfId="929" priority="31" operator="containsText" text="外">
      <formula>NOT(ISERROR(SEARCH("外",U15)))</formula>
    </cfRule>
    <cfRule type="containsText" dxfId="928" priority="32" operator="containsText" text="休">
      <formula>NOT(ISERROR(SEARCH("休",U15)))</formula>
    </cfRule>
    <cfRule type="containsText" dxfId="927" priority="33" operator="containsText" text="退">
      <formula>NOT(ISERROR(SEARCH("退",U15)))</formula>
    </cfRule>
    <cfRule type="containsText" dxfId="926" priority="34" operator="containsText" text="入">
      <formula>NOT(ISERROR(SEARCH("入",U15)))</formula>
    </cfRule>
  </conditionalFormatting>
  <conditionalFormatting sqref="U36:AA39 U42:AA44 U47:AA47">
    <cfRule type="containsText" dxfId="925" priority="25" operator="containsText" text="ー">
      <formula>NOT(ISERROR(SEARCH("ー",U36)))</formula>
    </cfRule>
    <cfRule type="containsText" dxfId="924" priority="26" operator="containsText" text="外">
      <formula>NOT(ISERROR(SEARCH("外",U36)))</formula>
    </cfRule>
    <cfRule type="containsText" dxfId="923" priority="27" operator="containsText" text="休">
      <formula>NOT(ISERROR(SEARCH("休",U36)))</formula>
    </cfRule>
    <cfRule type="containsText" dxfId="922" priority="28" operator="containsText" text="退">
      <formula>NOT(ISERROR(SEARCH("退",U36)))</formula>
    </cfRule>
    <cfRule type="containsText" dxfId="921" priority="29" operator="containsText" text="入">
      <formula>NOT(ISERROR(SEARCH("入",U36)))</formula>
    </cfRule>
  </conditionalFormatting>
  <conditionalFormatting sqref="U57:AA60 U63:AA65 U68:AA68">
    <cfRule type="containsText" dxfId="920" priority="20" operator="containsText" text="ー">
      <formula>NOT(ISERROR(SEARCH("ー",U57)))</formula>
    </cfRule>
    <cfRule type="containsText" dxfId="919" priority="21" operator="containsText" text="外">
      <formula>NOT(ISERROR(SEARCH("外",U57)))</formula>
    </cfRule>
    <cfRule type="containsText" dxfId="918" priority="22" operator="containsText" text="休">
      <formula>NOT(ISERROR(SEARCH("休",U57)))</formula>
    </cfRule>
    <cfRule type="containsText" dxfId="917" priority="23" operator="containsText" text="退">
      <formula>NOT(ISERROR(SEARCH("退",U57)))</formula>
    </cfRule>
    <cfRule type="containsText" dxfId="916" priority="24" operator="containsText" text="入">
      <formula>NOT(ISERROR(SEARCH("入",U57)))</formula>
    </cfRule>
  </conditionalFormatting>
  <conditionalFormatting sqref="U78:AA81 U84:AA86 U89:AA89">
    <cfRule type="containsText" dxfId="915" priority="15" operator="containsText" text="ー">
      <formula>NOT(ISERROR(SEARCH("ー",U78)))</formula>
    </cfRule>
    <cfRule type="containsText" dxfId="914" priority="16" operator="containsText" text="外">
      <formula>NOT(ISERROR(SEARCH("外",U78)))</formula>
    </cfRule>
    <cfRule type="containsText" dxfId="913" priority="17" operator="containsText" text="休">
      <formula>NOT(ISERROR(SEARCH("休",U78)))</formula>
    </cfRule>
    <cfRule type="containsText" dxfId="912" priority="18" operator="containsText" text="退">
      <formula>NOT(ISERROR(SEARCH("退",U78)))</formula>
    </cfRule>
    <cfRule type="containsText" dxfId="911" priority="19" operator="containsText" text="入">
      <formula>NOT(ISERROR(SEARCH("入",U78)))</formula>
    </cfRule>
  </conditionalFormatting>
  <conditionalFormatting sqref="U99:AA102 U105:AA107 U110:AA110">
    <cfRule type="containsText" dxfId="910" priority="10" operator="containsText" text="ー">
      <formula>NOT(ISERROR(SEARCH("ー",U99)))</formula>
    </cfRule>
    <cfRule type="containsText" dxfId="909" priority="11" operator="containsText" text="外">
      <formula>NOT(ISERROR(SEARCH("外",U99)))</formula>
    </cfRule>
    <cfRule type="containsText" dxfId="908" priority="12" operator="containsText" text="休">
      <formula>NOT(ISERROR(SEARCH("休",U99)))</formula>
    </cfRule>
    <cfRule type="containsText" dxfId="907" priority="13" operator="containsText" text="退">
      <formula>NOT(ISERROR(SEARCH("退",U99)))</formula>
    </cfRule>
    <cfRule type="containsText" dxfId="906" priority="14" operator="containsText" text="入">
      <formula>NOT(ISERROR(SEARCH("入",U99)))</formula>
    </cfRule>
  </conditionalFormatting>
  <conditionalFormatting sqref="U120:AA123 U126:AA128 U131:AA131">
    <cfRule type="containsText" dxfId="905" priority="5" operator="containsText" text="ー">
      <formula>NOT(ISERROR(SEARCH("ー",U120)))</formula>
    </cfRule>
    <cfRule type="containsText" dxfId="904" priority="6" operator="containsText" text="外">
      <formula>NOT(ISERROR(SEARCH("外",U120)))</formula>
    </cfRule>
    <cfRule type="containsText" dxfId="903" priority="7" operator="containsText" text="休">
      <formula>NOT(ISERROR(SEARCH("休",U120)))</formula>
    </cfRule>
    <cfRule type="containsText" dxfId="902" priority="8" operator="containsText" text="退">
      <formula>NOT(ISERROR(SEARCH("退",U120)))</formula>
    </cfRule>
    <cfRule type="containsText" dxfId="901" priority="9" operator="containsText" text="入">
      <formula>NOT(ISERROR(SEARCH("入",U120)))</formula>
    </cfRule>
  </conditionalFormatting>
  <conditionalFormatting sqref="AE3">
    <cfRule type="containsText" dxfId="900" priority="3" operator="containsText" text="未達成">
      <formula>NOT(ISERROR(SEARCH("未達成",AE3)))</formula>
    </cfRule>
    <cfRule type="containsText" dxfId="899" priority="4" operator="containsText" text="達成">
      <formula>NOT(ISERROR(SEARCH("達成",AE3)))</formula>
    </cfRule>
  </conditionalFormatting>
  <conditionalFormatting sqref="O13:O26 O34:O47 O55:O68 O76:O89 O97:O110 O118:O131 AF118:AF131 AF97:AF110 AF76:AF89 AF55:AF68 AF34:AF47 AF13:AF26">
    <cfRule type="cellIs" dxfId="898" priority="1" operator="lessThan">
      <formula>0.285</formula>
    </cfRule>
    <cfRule type="cellIs" dxfId="897" priority="2" operator="greaterThanOrEqual">
      <formula>0.285</formula>
    </cfRule>
  </conditionalFormatting>
  <dataValidations count="5">
    <dataValidation type="list" allowBlank="1" showInputMessage="1" showErrorMessage="1" sqref="D15:J18 D21:J23 D26:J27 D36:J39 D42:J44 D47:J47 D57:J60 D63:J65 D68:J68 D78:J81 D84:J86 D89:J89 D99:J102 D105:J107 D110:J110 D120:J123 D126:J128 D131:J131 U15:AA18 U21:AA23 U26:AA26 U36:AA39 U42:AA44 U47:AA47 U57:AA60 U63:AA65 U68:AA68 U78:AA81 U84:AA86 U89:AA89 U99:AA102 U105:AA107 U110:AA110 U120:AA123 U126:AA128 U131:AA131">
      <formula1>"入,休,退,外,ー"</formula1>
    </dataValidation>
    <dataValidation type="list" allowBlank="1" showInputMessage="1" showErrorMessage="1" sqref="D13:J14 D24:J25 D40:J41 D66:J67 D76:J77 D103:J104 U19:AA20 U45:AA46 U55:AA56 U82:AA83 U108:AA109 D129:J130 D147:J148 U118:AA119 U124:AA125 D19:J20 D34:J35 D45:J46 D61:J62 D55:J56 D87:J88 D82:J83 D97:J98 D108:J109 D124:J125 D118:J119 U13:AA14 U24:AA25 U40:AA41 U34:AA35 U66:AA67 U61:AA62 U76:AA77 U87:AA88 U103:AA104 U97:AA98 U129:AA130">
      <formula1>"夏休,冬休,中止,制作,その他"</formula1>
    </dataValidation>
    <dataValidation type="list" allowBlank="1" showInputMessage="1" showErrorMessage="1" sqref="D149:J150">
      <formula1>"休"</formula1>
    </dataValidation>
    <dataValidation type="list" allowBlank="1" showInputMessage="1" showErrorMessage="1" sqref="D151:J152">
      <formula1>"休,雨"</formula1>
    </dataValidation>
    <dataValidation type="list" allowBlank="1" showInputMessage="1" showErrorMessage="1" sqref="AE2">
      <formula1>"計画,実績"</formula1>
    </dataValidation>
  </dataValidations>
  <pageMargins left="0.23622047244094491" right="0.23622047244094491" top="0.74803149606299213" bottom="0.74803149606299213" header="0.31496062992125984" footer="0.31496062992125984"/>
  <pageSetup paperSize="9" scale="47" orientation="portrait" r:id="rId1"/>
  <rowBreaks count="2" manualBreakCount="2">
    <brk id="132" max="81" man="1"/>
    <brk id="141" max="2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451"/>
  <sheetViews>
    <sheetView view="pageBreakPreview" zoomScale="85" zoomScaleNormal="85" zoomScaleSheetLayoutView="85" workbookViewId="0">
      <selection activeCell="A4" sqref="A4"/>
    </sheetView>
  </sheetViews>
  <sheetFormatPr defaultRowHeight="13.2"/>
  <cols>
    <col min="1" max="1" width="11.6640625" style="1593" customWidth="1"/>
    <col min="2" max="2" width="12.21875" style="1593" customWidth="1"/>
    <col min="3" max="9" width="4.109375" style="1593" customWidth="1"/>
    <col min="10" max="10" width="19.109375" style="1593" bestFit="1" customWidth="1"/>
    <col min="11" max="11" width="9.5546875" style="1593" customWidth="1"/>
    <col min="12" max="12" width="11.6640625" style="1593" customWidth="1"/>
    <col min="13" max="13" width="12.21875" style="1593" customWidth="1"/>
    <col min="14" max="20" width="4.109375" style="1593" customWidth="1"/>
    <col min="21" max="21" width="18.5546875" style="1593" customWidth="1"/>
    <col min="22" max="22" width="9.5546875" style="1593" customWidth="1"/>
    <col min="23" max="24" width="11.6640625" style="1593" customWidth="1"/>
    <col min="25" max="25" width="12.21875" style="1593" customWidth="1"/>
    <col min="26" max="32" width="4.33203125" style="1593" customWidth="1"/>
    <col min="33" max="33" width="18.5546875" style="1593" customWidth="1"/>
    <col min="34" max="34" width="9.6640625" style="1593" customWidth="1"/>
    <col min="35" max="35" width="11.6640625" style="1593" customWidth="1"/>
    <col min="36" max="36" width="12.109375" style="1593" customWidth="1"/>
    <col min="37" max="43" width="4.109375" style="1593" customWidth="1"/>
    <col min="44" max="44" width="18.5546875" style="1593" customWidth="1"/>
    <col min="45" max="45" width="9.6640625" style="1593" customWidth="1"/>
    <col min="46" max="47" width="11.6640625" style="1593" customWidth="1"/>
    <col min="48" max="48" width="12.109375" style="1593" customWidth="1"/>
    <col min="49" max="55" width="4.33203125" style="1593" customWidth="1"/>
    <col min="56" max="56" width="18.77734375" style="1593" customWidth="1"/>
    <col min="57" max="57" width="8.88671875" style="1593"/>
    <col min="58" max="58" width="11.6640625" style="1593" customWidth="1"/>
    <col min="59" max="59" width="12.109375" style="1593" customWidth="1"/>
    <col min="60" max="66" width="4.44140625" style="1593" customWidth="1"/>
    <col min="67" max="67" width="18.88671875" style="1593" customWidth="1"/>
    <col min="68" max="68" width="8.88671875" style="1593"/>
    <col min="69" max="69" width="11.6640625" style="1593" customWidth="1"/>
    <col min="70" max="72" width="8.88671875" style="1593"/>
    <col min="73" max="73" width="10.44140625" style="1593" bestFit="1" customWidth="1"/>
    <col min="74" max="74" width="8.88671875" style="1593" hidden="1" customWidth="1"/>
    <col min="75" max="16384" width="8.88671875" style="1593"/>
  </cols>
  <sheetData>
    <row r="1" spans="1:68" ht="18.600000000000001">
      <c r="A1" s="1590"/>
      <c r="B1" s="1591" t="s">
        <v>2318</v>
      </c>
      <c r="C1" s="1590"/>
      <c r="D1" s="1590"/>
      <c r="E1" s="1590"/>
      <c r="F1" s="1590"/>
      <c r="G1" s="1590"/>
      <c r="H1" s="1590"/>
      <c r="I1" s="1590"/>
      <c r="J1" s="1590"/>
      <c r="K1" s="1590"/>
      <c r="L1" s="1590"/>
      <c r="M1" s="1590"/>
      <c r="N1" s="1590"/>
      <c r="O1" s="1590"/>
      <c r="P1" s="1590"/>
      <c r="Q1" s="1590"/>
      <c r="R1" s="1590"/>
      <c r="S1" s="1590"/>
      <c r="T1" s="1590"/>
      <c r="U1" s="1590"/>
      <c r="V1" s="1590"/>
      <c r="Y1" s="1591" t="s">
        <v>2301</v>
      </c>
      <c r="AV1" s="1591" t="s">
        <v>2301</v>
      </c>
    </row>
    <row r="2" spans="1:68" ht="13.8" thickBot="1">
      <c r="A2" s="1590"/>
      <c r="B2" s="1590"/>
      <c r="C2" s="1590"/>
      <c r="D2" s="1590"/>
      <c r="E2" s="1590"/>
      <c r="F2" s="1590"/>
      <c r="G2" s="1590"/>
      <c r="H2" s="1590"/>
      <c r="I2" s="1590"/>
      <c r="J2" s="1590"/>
      <c r="K2" s="1590"/>
      <c r="L2" s="1590"/>
      <c r="M2" s="1590"/>
      <c r="N2" s="1590"/>
      <c r="O2" s="1590"/>
      <c r="P2" s="1590"/>
      <c r="Q2" s="1590"/>
      <c r="R2" s="1590"/>
      <c r="S2" s="1590"/>
      <c r="T2" s="1590"/>
      <c r="U2" s="1590"/>
    </row>
    <row r="3" spans="1:68" ht="13.8" thickBot="1">
      <c r="A3" s="1590"/>
      <c r="B3" s="3699" t="s">
        <v>2303</v>
      </c>
      <c r="C3" s="3699"/>
      <c r="D3" s="3699"/>
      <c r="E3" s="3699"/>
      <c r="F3" s="1592" t="s">
        <v>825</v>
      </c>
      <c r="G3" s="3707" t="str">
        <f>入力シート!C10</f>
        <v>県道博多天神線排水性舗装工事（第２工区）</v>
      </c>
      <c r="H3" s="3707"/>
      <c r="I3" s="3707"/>
      <c r="J3" s="3707"/>
      <c r="K3" s="3707"/>
      <c r="L3" s="3707"/>
      <c r="M3" s="3708" t="s">
        <v>2319</v>
      </c>
      <c r="N3" s="3708"/>
      <c r="O3" s="3708"/>
      <c r="P3" s="3708"/>
      <c r="Q3" s="3708"/>
      <c r="R3" s="3708"/>
      <c r="S3" s="3708"/>
      <c r="T3" s="1592" t="s">
        <v>2004</v>
      </c>
      <c r="U3" s="1597" t="str">
        <f>IF(COUNTIF(BV10:BV137,"NG")&gt;=1,"未達成","達成")</f>
        <v>未達成</v>
      </c>
      <c r="Y3" s="3699" t="s">
        <v>2303</v>
      </c>
      <c r="Z3" s="3699"/>
      <c r="AA3" s="3699"/>
      <c r="AB3" s="3699"/>
      <c r="AC3" s="1592" t="s">
        <v>825</v>
      </c>
      <c r="AD3" s="3707" t="str">
        <f>G3</f>
        <v>県道博多天神線排水性舗装工事（第２工区）</v>
      </c>
      <c r="AE3" s="3707"/>
      <c r="AF3" s="3707"/>
      <c r="AG3" s="3707"/>
      <c r="AH3" s="3707"/>
      <c r="AI3" s="3707"/>
      <c r="AJ3" s="1590"/>
      <c r="AK3" s="1590"/>
      <c r="AL3" s="1590"/>
      <c r="AM3" s="1590"/>
      <c r="AN3" s="1590"/>
      <c r="AO3" s="1590"/>
      <c r="AV3" s="3699" t="s">
        <v>2303</v>
      </c>
      <c r="AW3" s="3699"/>
      <c r="AX3" s="3699"/>
      <c r="AY3" s="3699"/>
      <c r="AZ3" s="1592" t="s">
        <v>825</v>
      </c>
      <c r="BA3" s="3707" t="str">
        <f>AD3</f>
        <v>県道博多天神線排水性舗装工事（第２工区）</v>
      </c>
      <c r="BB3" s="3707"/>
      <c r="BC3" s="3707"/>
      <c r="BD3" s="3707"/>
      <c r="BE3" s="3707"/>
      <c r="BF3" s="3707"/>
      <c r="BG3" s="1590"/>
      <c r="BH3" s="1590"/>
      <c r="BI3" s="1590"/>
      <c r="BJ3" s="1590"/>
      <c r="BK3" s="1590"/>
    </row>
    <row r="4" spans="1:68" ht="13.8">
      <c r="A4" s="1590"/>
      <c r="B4" s="3699" t="s">
        <v>2305</v>
      </c>
      <c r="C4" s="3699"/>
      <c r="D4" s="3699"/>
      <c r="E4" s="3699"/>
      <c r="F4" s="1592" t="s">
        <v>825</v>
      </c>
      <c r="G4" s="3730">
        <v>45933</v>
      </c>
      <c r="H4" s="3730"/>
      <c r="I4" s="3730"/>
      <c r="J4" s="3730"/>
      <c r="K4" s="1602" t="str">
        <f>TEXT(WEEKDAY(G4),"aaa")</f>
        <v>金</v>
      </c>
      <c r="L4" s="1590"/>
      <c r="M4" s="1590"/>
      <c r="N4" s="3708" t="s">
        <v>2320</v>
      </c>
      <c r="O4" s="3708"/>
      <c r="P4" s="3708"/>
      <c r="Q4" s="3708"/>
      <c r="R4" s="3708"/>
      <c r="S4" s="3708"/>
      <c r="T4" s="1592" t="s">
        <v>2004</v>
      </c>
      <c r="U4" s="1667">
        <f>V5/V4</f>
        <v>0</v>
      </c>
      <c r="V4" s="1668">
        <f>BU19+BU21+BU36+BU38+BU53+BU55+BU70+BU72+BU87+BU89+BU104+BU106+BU121+BU123+BU138+BU140</f>
        <v>7</v>
      </c>
      <c r="Y4" s="3699" t="s">
        <v>2305</v>
      </c>
      <c r="Z4" s="3699"/>
      <c r="AA4" s="3699"/>
      <c r="AB4" s="3699"/>
      <c r="AC4" s="1592" t="s">
        <v>825</v>
      </c>
      <c r="AD4" s="1600">
        <f>G4</f>
        <v>45933</v>
      </c>
      <c r="AE4" s="1601"/>
      <c r="AF4" s="1601"/>
      <c r="AG4" s="1601"/>
      <c r="AH4" s="1602" t="str">
        <f>TEXT(WEEKDAY(+AD4),"aaa")</f>
        <v>金</v>
      </c>
      <c r="AI4" s="1590"/>
      <c r="AJ4" s="1590"/>
      <c r="AK4" s="1590"/>
      <c r="AL4" s="1590"/>
      <c r="AM4" s="1590"/>
      <c r="AN4" s="1590"/>
      <c r="AO4" s="1590"/>
      <c r="AV4" s="3699" t="s">
        <v>2305</v>
      </c>
      <c r="AW4" s="3699"/>
      <c r="AX4" s="3699"/>
      <c r="AY4" s="3699"/>
      <c r="AZ4" s="1592" t="s">
        <v>825</v>
      </c>
      <c r="BA4" s="1600">
        <f>AD4</f>
        <v>45933</v>
      </c>
      <c r="BB4" s="1601"/>
      <c r="BC4" s="1601"/>
      <c r="BD4" s="1601"/>
      <c r="BE4" s="1602" t="str">
        <f>TEXT(WEEKDAY(+BA4),"aaa")</f>
        <v>金</v>
      </c>
      <c r="BF4" s="1590"/>
      <c r="BG4" s="1590"/>
      <c r="BH4" s="1590"/>
      <c r="BI4" s="1590"/>
      <c r="BJ4" s="1590"/>
      <c r="BK4" s="1590"/>
    </row>
    <row r="5" spans="1:68" ht="13.8">
      <c r="A5" s="1590"/>
      <c r="B5" s="3699" t="s">
        <v>2306</v>
      </c>
      <c r="C5" s="3699"/>
      <c r="D5" s="3699"/>
      <c r="E5" s="3699"/>
      <c r="F5" s="1592" t="s">
        <v>825</v>
      </c>
      <c r="G5" s="3730">
        <v>46037</v>
      </c>
      <c r="H5" s="3730"/>
      <c r="I5" s="3730"/>
      <c r="J5" s="3730"/>
      <c r="K5" s="1602" t="str">
        <f>TEXT(WEEKDAY(G5),"aaa")</f>
        <v>木</v>
      </c>
      <c r="L5" s="1592" t="s">
        <v>2321</v>
      </c>
      <c r="M5" s="1669">
        <f>G5-G4+1</f>
        <v>105</v>
      </c>
      <c r="N5" s="1592"/>
      <c r="O5" s="1607"/>
      <c r="P5" s="1607"/>
      <c r="Q5" s="1607"/>
      <c r="R5" s="1590"/>
      <c r="S5" s="1590"/>
      <c r="T5" s="1590"/>
      <c r="U5" s="1590"/>
      <c r="V5" s="1668">
        <f>BU20+BU22+BU37+BU39+BU54+BU56+BU71+BU73+BU88+BU90+BU105+BU107+BU122+BU124+BU139+BU141</f>
        <v>0</v>
      </c>
      <c r="Y5" s="3699" t="s">
        <v>2306</v>
      </c>
      <c r="Z5" s="3699"/>
      <c r="AA5" s="3699"/>
      <c r="AB5" s="3699"/>
      <c r="AC5" s="1592" t="s">
        <v>825</v>
      </c>
      <c r="AD5" s="1600">
        <f>G5</f>
        <v>46037</v>
      </c>
      <c r="AE5" s="1601"/>
      <c r="AF5" s="1601"/>
      <c r="AG5" s="1601"/>
      <c r="AH5" s="1602" t="str">
        <f>TEXT(WEEKDAY(+AD5),"aaa")</f>
        <v>木</v>
      </c>
      <c r="AI5" s="1592"/>
      <c r="AJ5" s="1604"/>
      <c r="AK5" s="1592"/>
      <c r="AL5" s="1607"/>
      <c r="AM5" s="1607"/>
      <c r="AN5" s="1607"/>
      <c r="AO5" s="1590"/>
      <c r="AV5" s="3699" t="s">
        <v>2306</v>
      </c>
      <c r="AW5" s="3699"/>
      <c r="AX5" s="3699"/>
      <c r="AY5" s="3699"/>
      <c r="AZ5" s="1592" t="s">
        <v>825</v>
      </c>
      <c r="BA5" s="1600">
        <f>AD5</f>
        <v>46037</v>
      </c>
      <c r="BB5" s="1601"/>
      <c r="BC5" s="1601"/>
      <c r="BD5" s="1601"/>
      <c r="BE5" s="1602" t="str">
        <f>TEXT(WEEKDAY(+BA5),"aaa")</f>
        <v>木</v>
      </c>
      <c r="BF5" s="1592"/>
      <c r="BG5" s="1604"/>
      <c r="BH5" s="1592"/>
      <c r="BI5" s="1607"/>
      <c r="BJ5" s="1607"/>
      <c r="BK5" s="1607"/>
    </row>
    <row r="6" spans="1:68" ht="13.8">
      <c r="A6" s="1590"/>
      <c r="B6" s="1605"/>
      <c r="C6" s="1605"/>
      <c r="D6" s="1605"/>
      <c r="E6" s="1605"/>
      <c r="F6" s="1592"/>
      <c r="G6" s="1606"/>
      <c r="H6" s="1607"/>
      <c r="I6" s="1607"/>
      <c r="J6" s="1607"/>
      <c r="K6" s="1602"/>
      <c r="L6" s="1592"/>
      <c r="M6" s="1604"/>
      <c r="N6" s="1592"/>
      <c r="O6" s="1607"/>
      <c r="P6" s="1607"/>
      <c r="Q6" s="1607"/>
      <c r="R6" s="1590"/>
      <c r="S6" s="1590"/>
      <c r="T6" s="1590"/>
      <c r="U6" s="1590"/>
      <c r="V6" s="1590"/>
      <c r="Y6" s="1605"/>
      <c r="Z6" s="1605"/>
      <c r="AA6" s="1605"/>
      <c r="AB6" s="1605"/>
      <c r="AC6" s="1592"/>
      <c r="AD6" s="1606"/>
      <c r="AE6" s="1607"/>
      <c r="AF6" s="1607"/>
      <c r="AG6" s="1607"/>
      <c r="AH6" s="1602"/>
      <c r="AI6" s="1592"/>
      <c r="AJ6" s="1604"/>
      <c r="AK6" s="1592"/>
      <c r="AL6" s="1607"/>
      <c r="AM6" s="1607"/>
      <c r="AN6" s="1607"/>
      <c r="AO6" s="1590"/>
      <c r="AV6" s="1605"/>
      <c r="AW6" s="1605"/>
      <c r="AX6" s="1605"/>
      <c r="AY6" s="1605"/>
      <c r="AZ6" s="1592"/>
      <c r="BA6" s="1606"/>
      <c r="BB6" s="1607"/>
      <c r="BC6" s="1607"/>
      <c r="BD6" s="1607"/>
      <c r="BE6" s="1602"/>
      <c r="BF6" s="1592"/>
      <c r="BG6" s="1604"/>
      <c r="BH6" s="1592"/>
      <c r="BI6" s="1607"/>
      <c r="BJ6" s="1607"/>
      <c r="BK6" s="1607"/>
    </row>
    <row r="7" spans="1:68">
      <c r="A7" s="1590"/>
      <c r="B7" s="1590"/>
      <c r="C7" s="1590"/>
      <c r="D7" s="1590"/>
      <c r="E7" s="1590"/>
      <c r="F7" s="1590"/>
      <c r="G7" s="1590"/>
      <c r="H7" s="1590"/>
      <c r="I7" s="1590"/>
      <c r="J7" s="1590"/>
      <c r="K7" s="1590"/>
      <c r="L7" s="1590"/>
      <c r="M7" s="1590"/>
      <c r="N7" s="1590"/>
      <c r="O7" s="1590"/>
      <c r="P7" s="1590"/>
      <c r="Q7" s="1590"/>
      <c r="R7" s="1590"/>
      <c r="S7" s="1590"/>
      <c r="T7" s="1590"/>
      <c r="U7" s="1590"/>
      <c r="V7" s="1590"/>
    </row>
    <row r="8" spans="1:68" ht="14.25" hidden="1" customHeight="1">
      <c r="A8" s="1590"/>
      <c r="B8" s="1590"/>
      <c r="C8" s="1608">
        <f>YEAR(G4)</f>
        <v>2025</v>
      </c>
      <c r="D8" s="1608">
        <f>MONTH(G4)</f>
        <v>10</v>
      </c>
      <c r="E8" s="1608">
        <f>DAY(G4)</f>
        <v>3</v>
      </c>
      <c r="F8" s="1608"/>
      <c r="G8" s="1608"/>
      <c r="H8" s="1608"/>
      <c r="I8" s="1608"/>
      <c r="J8" s="1590"/>
      <c r="K8" s="1590"/>
      <c r="L8" s="1590"/>
      <c r="M8" s="1590"/>
      <c r="N8" s="1608">
        <f>YEAR(I128+1)</f>
        <v>2025</v>
      </c>
      <c r="O8" s="1608">
        <f>MONTH(I128+1)</f>
        <v>11</v>
      </c>
      <c r="P8" s="1608">
        <f>DAY(I128+1)</f>
        <v>24</v>
      </c>
      <c r="Q8" s="1608"/>
      <c r="R8" s="1608"/>
      <c r="S8" s="1608"/>
      <c r="T8" s="1608"/>
      <c r="U8" s="1590"/>
      <c r="V8" s="1590"/>
      <c r="Y8" s="1590"/>
      <c r="Z8" s="1608">
        <f>YEAR(T128+1)</f>
        <v>2026</v>
      </c>
      <c r="AA8" s="1608">
        <f>MONTH(T128+1)</f>
        <v>1</v>
      </c>
      <c r="AB8" s="1608">
        <f>DAY(T128+1)</f>
        <v>19</v>
      </c>
      <c r="AC8" s="1608"/>
      <c r="AD8" s="1608"/>
      <c r="AE8" s="1608"/>
      <c r="AF8" s="1608"/>
      <c r="AG8" s="1590"/>
      <c r="AH8" s="1590"/>
      <c r="AJ8" s="1590"/>
      <c r="AK8" s="1608">
        <f>YEAR(AF128+1)</f>
        <v>2026</v>
      </c>
      <c r="AL8" s="1608">
        <f>MONTH(AF128+1)</f>
        <v>3</v>
      </c>
      <c r="AM8" s="1608">
        <f>DAY(AF128+1)</f>
        <v>16</v>
      </c>
      <c r="AN8" s="1608"/>
      <c r="AO8" s="1608"/>
      <c r="AP8" s="1608"/>
      <c r="AQ8" s="1608"/>
      <c r="AR8" s="1590"/>
      <c r="AS8" s="1590"/>
      <c r="AV8" s="1590"/>
      <c r="AW8" s="1608">
        <f>YEAR(AQ128+1)</f>
        <v>2026</v>
      </c>
      <c r="AX8" s="1608">
        <f>MONTH(AQ128+1)</f>
        <v>5</v>
      </c>
      <c r="AY8" s="1608">
        <f>DAY(AQ128+1)</f>
        <v>11</v>
      </c>
      <c r="AZ8" s="1608"/>
      <c r="BA8" s="1608"/>
      <c r="BB8" s="1608"/>
      <c r="BC8" s="1608"/>
      <c r="BD8" s="1590"/>
      <c r="BE8" s="1590"/>
      <c r="BG8" s="1590"/>
      <c r="BH8" s="1608">
        <f>YEAR(BC128+1)</f>
        <v>2026</v>
      </c>
      <c r="BI8" s="1608">
        <f>MONTH(BC128+1)</f>
        <v>7</v>
      </c>
      <c r="BJ8" s="1608">
        <f>DAY(BC128+1)</f>
        <v>6</v>
      </c>
      <c r="BK8" s="1608"/>
      <c r="BL8" s="1608"/>
      <c r="BM8" s="1608"/>
      <c r="BN8" s="1608"/>
      <c r="BO8" s="1590"/>
      <c r="BP8" s="1590"/>
    </row>
    <row r="9" spans="1:68" ht="14.25" hidden="1" customHeight="1">
      <c r="A9" s="1590"/>
      <c r="B9" s="1590"/>
      <c r="C9" s="1610">
        <f t="shared" ref="C9:G9" si="0">D9-1</f>
        <v>45929</v>
      </c>
      <c r="D9" s="1610">
        <f t="shared" si="0"/>
        <v>45930</v>
      </c>
      <c r="E9" s="1610">
        <f t="shared" si="0"/>
        <v>45931</v>
      </c>
      <c r="F9" s="1610">
        <f t="shared" si="0"/>
        <v>45932</v>
      </c>
      <c r="G9" s="1610">
        <f t="shared" si="0"/>
        <v>45933</v>
      </c>
      <c r="H9" s="1610">
        <f>I9-1</f>
        <v>45934</v>
      </c>
      <c r="I9" s="1610">
        <f>DATE(C8,D8,I11)</f>
        <v>45935</v>
      </c>
      <c r="J9" s="1590"/>
      <c r="K9" s="1590"/>
      <c r="L9" s="1590"/>
      <c r="M9" s="1590"/>
      <c r="N9" s="1610">
        <f>I128+1</f>
        <v>45985</v>
      </c>
      <c r="O9" s="1610">
        <f t="shared" ref="O9:T9" si="1">N9+1</f>
        <v>45986</v>
      </c>
      <c r="P9" s="1610">
        <f t="shared" si="1"/>
        <v>45987</v>
      </c>
      <c r="Q9" s="1610">
        <f t="shared" si="1"/>
        <v>45988</v>
      </c>
      <c r="R9" s="1610">
        <f t="shared" si="1"/>
        <v>45989</v>
      </c>
      <c r="S9" s="1610">
        <f t="shared" si="1"/>
        <v>45990</v>
      </c>
      <c r="T9" s="1610">
        <f t="shared" si="1"/>
        <v>45991</v>
      </c>
      <c r="U9" s="1590"/>
      <c r="V9" s="1590"/>
      <c r="Y9" s="1590"/>
      <c r="Z9" s="1610">
        <f>T128+1</f>
        <v>46041</v>
      </c>
      <c r="AA9" s="1610">
        <f t="shared" ref="AA9:AF9" si="2">Z9+1</f>
        <v>46042</v>
      </c>
      <c r="AB9" s="1610">
        <f t="shared" si="2"/>
        <v>46043</v>
      </c>
      <c r="AC9" s="1610">
        <f t="shared" si="2"/>
        <v>46044</v>
      </c>
      <c r="AD9" s="1610">
        <f t="shared" si="2"/>
        <v>46045</v>
      </c>
      <c r="AE9" s="1610">
        <f t="shared" si="2"/>
        <v>46046</v>
      </c>
      <c r="AF9" s="1610">
        <f t="shared" si="2"/>
        <v>46047</v>
      </c>
      <c r="AG9" s="1590"/>
      <c r="AH9" s="1590"/>
      <c r="AJ9" s="1590"/>
      <c r="AK9" s="1610">
        <f>AF128+1</f>
        <v>46097</v>
      </c>
      <c r="AL9" s="1610">
        <f t="shared" ref="AL9:AQ9" si="3">AK9+1</f>
        <v>46098</v>
      </c>
      <c r="AM9" s="1610">
        <f t="shared" si="3"/>
        <v>46099</v>
      </c>
      <c r="AN9" s="1610">
        <f t="shared" si="3"/>
        <v>46100</v>
      </c>
      <c r="AO9" s="1610">
        <f t="shared" si="3"/>
        <v>46101</v>
      </c>
      <c r="AP9" s="1610">
        <f t="shared" si="3"/>
        <v>46102</v>
      </c>
      <c r="AQ9" s="1610">
        <f t="shared" si="3"/>
        <v>46103</v>
      </c>
      <c r="AR9" s="1590"/>
      <c r="AS9" s="1590"/>
      <c r="AV9" s="1590"/>
      <c r="AW9" s="1610">
        <f>AQ128+1</f>
        <v>46153</v>
      </c>
      <c r="AX9" s="1610">
        <f t="shared" ref="AX9:BC9" si="4">AW9+1</f>
        <v>46154</v>
      </c>
      <c r="AY9" s="1610">
        <f t="shared" si="4"/>
        <v>46155</v>
      </c>
      <c r="AZ9" s="1610">
        <f t="shared" si="4"/>
        <v>46156</v>
      </c>
      <c r="BA9" s="1610">
        <f t="shared" si="4"/>
        <v>46157</v>
      </c>
      <c r="BB9" s="1610">
        <f t="shared" si="4"/>
        <v>46158</v>
      </c>
      <c r="BC9" s="1610">
        <f t="shared" si="4"/>
        <v>46159</v>
      </c>
      <c r="BD9" s="1590"/>
      <c r="BE9" s="1590"/>
      <c r="BG9" s="1590"/>
      <c r="BH9" s="1610">
        <f>BC128+1</f>
        <v>46209</v>
      </c>
      <c r="BI9" s="1610">
        <f t="shared" ref="BI9:BN9" si="5">BH9+1</f>
        <v>46210</v>
      </c>
      <c r="BJ9" s="1610">
        <f t="shared" si="5"/>
        <v>46211</v>
      </c>
      <c r="BK9" s="1610">
        <f t="shared" si="5"/>
        <v>46212</v>
      </c>
      <c r="BL9" s="1610">
        <f t="shared" si="5"/>
        <v>46213</v>
      </c>
      <c r="BM9" s="1610">
        <f t="shared" si="5"/>
        <v>46214</v>
      </c>
      <c r="BN9" s="1610">
        <f t="shared" si="5"/>
        <v>46215</v>
      </c>
      <c r="BO9" s="1590"/>
      <c r="BP9" s="1590"/>
    </row>
    <row r="10" spans="1:68" ht="14.25" customHeight="1">
      <c r="A10" s="1590"/>
      <c r="B10" s="1611" t="s">
        <v>1940</v>
      </c>
      <c r="C10" s="1614">
        <f>DATE($C8,$D8,1)</f>
        <v>45931</v>
      </c>
      <c r="D10" s="1615"/>
      <c r="E10" s="1615"/>
      <c r="F10" s="1615"/>
      <c r="G10" s="1615"/>
      <c r="H10" s="1615"/>
      <c r="I10" s="1615"/>
      <c r="J10" s="1615"/>
      <c r="K10" s="1670"/>
      <c r="L10" s="1590"/>
      <c r="M10" s="1611" t="s">
        <v>1940</v>
      </c>
      <c r="N10" s="1614">
        <f>DATE($N8,$O8,1)</f>
        <v>45962</v>
      </c>
      <c r="O10" s="1615"/>
      <c r="P10" s="1615"/>
      <c r="Q10" s="1615"/>
      <c r="R10" s="1615"/>
      <c r="S10" s="1615"/>
      <c r="T10" s="1615"/>
      <c r="U10" s="1615"/>
      <c r="V10" s="1670"/>
      <c r="Y10" s="1611" t="s">
        <v>1940</v>
      </c>
      <c r="Z10" s="1614">
        <f>DATE($N8,$O8,1)</f>
        <v>45962</v>
      </c>
      <c r="AA10" s="1615"/>
      <c r="AB10" s="1615"/>
      <c r="AC10" s="1615"/>
      <c r="AD10" s="1615"/>
      <c r="AE10" s="1615"/>
      <c r="AF10" s="1615"/>
      <c r="AG10" s="1615"/>
      <c r="AH10" s="1670"/>
      <c r="AJ10" s="1611" t="s">
        <v>1940</v>
      </c>
      <c r="AK10" s="1614">
        <f>DATE($AK8,$AL8,1)</f>
        <v>46082</v>
      </c>
      <c r="AL10" s="1615"/>
      <c r="AM10" s="1615"/>
      <c r="AN10" s="1615"/>
      <c r="AO10" s="1615"/>
      <c r="AP10" s="1615"/>
      <c r="AQ10" s="1615"/>
      <c r="AR10" s="1615"/>
      <c r="AS10" s="1670"/>
      <c r="AV10" s="1611" t="s">
        <v>1940</v>
      </c>
      <c r="AW10" s="1614">
        <f>DATE($AW8,$AX8,1)</f>
        <v>46143</v>
      </c>
      <c r="AX10" s="1615"/>
      <c r="AY10" s="1615"/>
      <c r="AZ10" s="1615"/>
      <c r="BA10" s="1615"/>
      <c r="BB10" s="1615"/>
      <c r="BC10" s="1615"/>
      <c r="BD10" s="1615"/>
      <c r="BE10" s="1670"/>
      <c r="BG10" s="1611" t="s">
        <v>1940</v>
      </c>
      <c r="BH10" s="1614">
        <f>DATE($BH8,$BI8,1)</f>
        <v>46204</v>
      </c>
      <c r="BI10" s="1615"/>
      <c r="BJ10" s="1615"/>
      <c r="BK10" s="1615"/>
      <c r="BL10" s="1615"/>
      <c r="BM10" s="1615"/>
      <c r="BN10" s="1615"/>
      <c r="BO10" s="1615"/>
      <c r="BP10" s="1670"/>
    </row>
    <row r="11" spans="1:68" ht="14.25" customHeight="1">
      <c r="A11" s="1590"/>
      <c r="B11" s="1618" t="s">
        <v>2310</v>
      </c>
      <c r="C11" s="1619" t="str">
        <f>IF("月"=$K4,$E8,"")</f>
        <v/>
      </c>
      <c r="D11" s="1620" t="str">
        <f>IF(C11="",IF("火"=$K4,$E8,""),C11+1)</f>
        <v/>
      </c>
      <c r="E11" s="1620" t="str">
        <f>IF(D11="",IF("水"=$K4,$E8,""),D11+1)</f>
        <v/>
      </c>
      <c r="F11" s="1620" t="str">
        <f>IF(E11="",IF("木"=$K4,$E8,""),E11+1)</f>
        <v/>
      </c>
      <c r="G11" s="1620">
        <f>IF(F11="",IF("金"=$K4,$E8,""),F11+1)</f>
        <v>3</v>
      </c>
      <c r="H11" s="1620">
        <f>IF(G11="",IF("土"=$K4,$E8,""),G11+1)</f>
        <v>4</v>
      </c>
      <c r="I11" s="1620">
        <f>IF(H11="",IF("日"=$K4,$E8,""),H11+1)</f>
        <v>5</v>
      </c>
      <c r="J11" s="1671" t="s">
        <v>1978</v>
      </c>
      <c r="K11" s="1672">
        <f>COUNTIFS(C12:I12,"土",C13:I13,"")+COUNTIFS(C12:I12,"日",C13:I13,"")</f>
        <v>2</v>
      </c>
      <c r="L11" s="1590"/>
      <c r="M11" s="1618" t="s">
        <v>2310</v>
      </c>
      <c r="N11" s="1619">
        <f>IF(I128&lt;$G$5,I130+1,"")</f>
        <v>45985</v>
      </c>
      <c r="O11" s="1620">
        <f t="shared" ref="O11:T11" si="6">IF(N9&lt;$G$5,N11+1,"")</f>
        <v>45986</v>
      </c>
      <c r="P11" s="1620">
        <f t="shared" si="6"/>
        <v>45987</v>
      </c>
      <c r="Q11" s="1620">
        <f t="shared" si="6"/>
        <v>45988</v>
      </c>
      <c r="R11" s="1620">
        <f t="shared" si="6"/>
        <v>45989</v>
      </c>
      <c r="S11" s="1620">
        <f t="shared" si="6"/>
        <v>45990</v>
      </c>
      <c r="T11" s="1620">
        <f t="shared" si="6"/>
        <v>45991</v>
      </c>
      <c r="U11" s="1671" t="s">
        <v>1978</v>
      </c>
      <c r="V11" s="1672">
        <f>COUNTIFS(N12:T12,"土",N13:T13,"")+COUNTIFS(N12:T12,"日",N13:T13,"")</f>
        <v>2</v>
      </c>
      <c r="Y11" s="1618" t="s">
        <v>2310</v>
      </c>
      <c r="Z11" s="1619" t="str">
        <f>IF(T128&lt;$G$5,T130+1,"")</f>
        <v/>
      </c>
      <c r="AA11" s="1620" t="str">
        <f t="shared" ref="AA11:AF11" si="7">IF(Z9&lt;$G$5,Z11+1,"")</f>
        <v/>
      </c>
      <c r="AB11" s="1620" t="str">
        <f t="shared" si="7"/>
        <v/>
      </c>
      <c r="AC11" s="1620" t="str">
        <f t="shared" si="7"/>
        <v/>
      </c>
      <c r="AD11" s="1620" t="str">
        <f t="shared" si="7"/>
        <v/>
      </c>
      <c r="AE11" s="1620" t="str">
        <f t="shared" si="7"/>
        <v/>
      </c>
      <c r="AF11" s="1620" t="str">
        <f t="shared" si="7"/>
        <v/>
      </c>
      <c r="AG11" s="1671" t="s">
        <v>1978</v>
      </c>
      <c r="AH11" s="1672">
        <f>COUNTIFS(Z12:AF12,"土",Z13:AF13,"")+COUNTIFS(Z12:AF12,"日",Z13:AF13,"")</f>
        <v>0</v>
      </c>
      <c r="AJ11" s="1618" t="s">
        <v>2310</v>
      </c>
      <c r="AK11" s="1619" t="str">
        <f>IF(AF128&lt;$G$5,AF130+1,"")</f>
        <v/>
      </c>
      <c r="AL11" s="1620" t="str">
        <f t="shared" ref="AL11:AQ11" si="8">IF(AK9&lt;$G$5,AK11+1,"")</f>
        <v/>
      </c>
      <c r="AM11" s="1620" t="str">
        <f t="shared" si="8"/>
        <v/>
      </c>
      <c r="AN11" s="1620" t="str">
        <f t="shared" si="8"/>
        <v/>
      </c>
      <c r="AO11" s="1620" t="str">
        <f t="shared" si="8"/>
        <v/>
      </c>
      <c r="AP11" s="1620" t="str">
        <f t="shared" si="8"/>
        <v/>
      </c>
      <c r="AQ11" s="1620" t="str">
        <f t="shared" si="8"/>
        <v/>
      </c>
      <c r="AR11" s="1671" t="s">
        <v>1978</v>
      </c>
      <c r="AS11" s="1672">
        <f>COUNTIFS(AK12:AQ12,"土",AK13:AQ13,"")+COUNTIFS(AK12:AQ12,"日",AK13:AQ13,"")</f>
        <v>0</v>
      </c>
      <c r="AV11" s="1618" t="s">
        <v>2310</v>
      </c>
      <c r="AW11" s="1619" t="str">
        <f>IF(AQ128&lt;$G$5,AQ130+1,"")</f>
        <v/>
      </c>
      <c r="AX11" s="1620" t="str">
        <f t="shared" ref="AX11:BC11" si="9">IF(AW9&lt;$G$5,AW11+1,"")</f>
        <v/>
      </c>
      <c r="AY11" s="1620" t="str">
        <f t="shared" si="9"/>
        <v/>
      </c>
      <c r="AZ11" s="1620" t="str">
        <f t="shared" si="9"/>
        <v/>
      </c>
      <c r="BA11" s="1620" t="str">
        <f t="shared" si="9"/>
        <v/>
      </c>
      <c r="BB11" s="1620" t="str">
        <f t="shared" si="9"/>
        <v/>
      </c>
      <c r="BC11" s="1620" t="str">
        <f t="shared" si="9"/>
        <v/>
      </c>
      <c r="BD11" s="1671" t="s">
        <v>1978</v>
      </c>
      <c r="BE11" s="1672">
        <f>COUNTIFS(AW12:BC12,"土",AW13:BC13,"")+COUNTIFS(AW12:BC12,"日",AW13:BC13,"")</f>
        <v>0</v>
      </c>
      <c r="BG11" s="1618" t="s">
        <v>2310</v>
      </c>
      <c r="BH11" s="1619" t="str">
        <f>IF(BC128&lt;$G$5,BC130+1,"")</f>
        <v/>
      </c>
      <c r="BI11" s="1620" t="str">
        <f t="shared" ref="BI11:BN11" si="10">IF(BH9&lt;$G$5,BH11+1,"")</f>
        <v/>
      </c>
      <c r="BJ11" s="1620" t="str">
        <f t="shared" si="10"/>
        <v/>
      </c>
      <c r="BK11" s="1620" t="str">
        <f t="shared" si="10"/>
        <v/>
      </c>
      <c r="BL11" s="1620" t="str">
        <f t="shared" si="10"/>
        <v/>
      </c>
      <c r="BM11" s="1620" t="str">
        <f t="shared" si="10"/>
        <v/>
      </c>
      <c r="BN11" s="1620" t="str">
        <f t="shared" si="10"/>
        <v/>
      </c>
      <c r="BO11" s="1671" t="s">
        <v>1978</v>
      </c>
      <c r="BP11" s="1672">
        <f>COUNTIFS(BH12:BN12,"土",BH13:BN13,"")+COUNTIFS(BH12:BN12,"日",BH13:BN13,"")</f>
        <v>0</v>
      </c>
    </row>
    <row r="12" spans="1:68" ht="14.25" customHeight="1">
      <c r="A12" s="1590"/>
      <c r="B12" s="1618" t="s">
        <v>820</v>
      </c>
      <c r="C12" s="1626" t="str">
        <f>IF(C11="","","月")</f>
        <v/>
      </c>
      <c r="D12" s="1626" t="str">
        <f>IF(D11="","","火")</f>
        <v/>
      </c>
      <c r="E12" s="1626" t="str">
        <f>IF(E11="","","水")</f>
        <v/>
      </c>
      <c r="F12" s="1626" t="str">
        <f>IF(F11="","","木")</f>
        <v/>
      </c>
      <c r="G12" s="1626" t="str">
        <f>IF(G11="","","金")</f>
        <v>金</v>
      </c>
      <c r="H12" s="1626" t="str">
        <f>IF(H11="","","土")</f>
        <v>土</v>
      </c>
      <c r="I12" s="1626" t="str">
        <f>IF(I11="","","日")</f>
        <v>日</v>
      </c>
      <c r="J12" s="1673" t="s">
        <v>2322</v>
      </c>
      <c r="K12" s="1674">
        <f>COUNTIF(C13:I13,"夏休")+COUNTIF(C13:I13,"冬休")+COUNTIF(C13:I13,"中止")+COUNTIF(C13:I13,"制作中")</f>
        <v>0</v>
      </c>
      <c r="L12" s="1590"/>
      <c r="M12" s="1618" t="s">
        <v>820</v>
      </c>
      <c r="N12" s="1626" t="str">
        <f>IF(N11="","","月")</f>
        <v>月</v>
      </c>
      <c r="O12" s="1626" t="str">
        <f>IF(O11="","","火")</f>
        <v>火</v>
      </c>
      <c r="P12" s="1626" t="str">
        <f>IF(P11="","","水")</f>
        <v>水</v>
      </c>
      <c r="Q12" s="1626" t="str">
        <f>IF(Q11="","","木")</f>
        <v>木</v>
      </c>
      <c r="R12" s="1626" t="str">
        <f>IF(R11="","","金")</f>
        <v>金</v>
      </c>
      <c r="S12" s="1626" t="str">
        <f>IF(S11="","","土")</f>
        <v>土</v>
      </c>
      <c r="T12" s="1626" t="str">
        <f>IF(T11="","","日")</f>
        <v>日</v>
      </c>
      <c r="U12" s="1673" t="s">
        <v>2322</v>
      </c>
      <c r="V12" s="1674">
        <f>COUNTIF(N13:T13,"夏休")+COUNTIF(N13:T13,"冬休")+COUNTIF(N13:T13,"中止")+COUNTIF(N13:T13,"制作中")</f>
        <v>0</v>
      </c>
      <c r="Y12" s="1618" t="s">
        <v>820</v>
      </c>
      <c r="Z12" s="1626" t="str">
        <f>IF(Z11="","","月")</f>
        <v/>
      </c>
      <c r="AA12" s="1626" t="str">
        <f>IF(AA11="","","火")</f>
        <v/>
      </c>
      <c r="AB12" s="1626" t="str">
        <f>IF(AB11="","","水")</f>
        <v/>
      </c>
      <c r="AC12" s="1626" t="str">
        <f>IF(AC11="","","木")</f>
        <v/>
      </c>
      <c r="AD12" s="1626" t="str">
        <f>IF(AD11="","","金")</f>
        <v/>
      </c>
      <c r="AE12" s="1626" t="str">
        <f>IF(AE11="","","土")</f>
        <v/>
      </c>
      <c r="AF12" s="1626" t="str">
        <f>IF(AF11="","","日")</f>
        <v/>
      </c>
      <c r="AG12" s="1673" t="s">
        <v>2322</v>
      </c>
      <c r="AH12" s="1674">
        <f>COUNTIF(Z13:AF13,"夏休")+COUNTIF(Z13:AF13,"冬休")+COUNTIF(Z13:AF13,"中止")+COUNTIF(Z13:AF13,"制作中")</f>
        <v>0</v>
      </c>
      <c r="AJ12" s="1618" t="s">
        <v>820</v>
      </c>
      <c r="AK12" s="1626" t="str">
        <f>IF(AK11="","","月")</f>
        <v/>
      </c>
      <c r="AL12" s="1626" t="str">
        <f>IF(AL11="","","火")</f>
        <v/>
      </c>
      <c r="AM12" s="1626" t="str">
        <f>IF(AM11="","","水")</f>
        <v/>
      </c>
      <c r="AN12" s="1626" t="str">
        <f>IF(AN11="","","木")</f>
        <v/>
      </c>
      <c r="AO12" s="1626" t="str">
        <f>IF(AO11="","","金")</f>
        <v/>
      </c>
      <c r="AP12" s="1626" t="str">
        <f>IF(AP11="","","土")</f>
        <v/>
      </c>
      <c r="AQ12" s="1626" t="str">
        <f>IF(AQ11="","","日")</f>
        <v/>
      </c>
      <c r="AR12" s="1673" t="s">
        <v>2322</v>
      </c>
      <c r="AS12" s="1674">
        <f>COUNTIF(AK13:AQ13,"夏休")+COUNTIF(AK13:AQ13,"冬休")+COUNTIF(AK13:AQ13,"中止")+COUNTIF(AK13:AQ13,"制作中")</f>
        <v>0</v>
      </c>
      <c r="AV12" s="1618" t="s">
        <v>820</v>
      </c>
      <c r="AW12" s="1626" t="str">
        <f>IF(AW11="","","月")</f>
        <v/>
      </c>
      <c r="AX12" s="1626" t="str">
        <f>IF(AX11="","","火")</f>
        <v/>
      </c>
      <c r="AY12" s="1626" t="str">
        <f>IF(AY11="","","水")</f>
        <v/>
      </c>
      <c r="AZ12" s="1626" t="str">
        <f>IF(AZ11="","","木")</f>
        <v/>
      </c>
      <c r="BA12" s="1626" t="str">
        <f>IF(BA11="","","金")</f>
        <v/>
      </c>
      <c r="BB12" s="1626" t="str">
        <f>IF(BB11="","","土")</f>
        <v/>
      </c>
      <c r="BC12" s="1626" t="str">
        <f>IF(BC11="","","日")</f>
        <v/>
      </c>
      <c r="BD12" s="1673" t="s">
        <v>2322</v>
      </c>
      <c r="BE12" s="1674">
        <f>COUNTIF(AW13:BC13,"夏休")+COUNTIF(AW13:BC13,"冬休")+COUNTIF(AW13:BC13,"中止")+COUNTIF(AW13:BC13,"制作中")</f>
        <v>0</v>
      </c>
      <c r="BG12" s="1618" t="s">
        <v>820</v>
      </c>
      <c r="BH12" s="1626" t="str">
        <f>IF(BH11="","","月")</f>
        <v/>
      </c>
      <c r="BI12" s="1626" t="str">
        <f>IF(BI11="","","火")</f>
        <v/>
      </c>
      <c r="BJ12" s="1626" t="str">
        <f>IF(BJ11="","","水")</f>
        <v/>
      </c>
      <c r="BK12" s="1626" t="str">
        <f>IF(BK11="","","木")</f>
        <v/>
      </c>
      <c r="BL12" s="1626" t="str">
        <f>IF(BL11="","","金")</f>
        <v/>
      </c>
      <c r="BM12" s="1626" t="str">
        <f>IF(BM11="","","土")</f>
        <v/>
      </c>
      <c r="BN12" s="1626" t="str">
        <f>IF(BN11="","","日")</f>
        <v/>
      </c>
      <c r="BO12" s="1673" t="s">
        <v>2322</v>
      </c>
      <c r="BP12" s="1674">
        <f>COUNTIF(BH13:BN13,"夏休")+COUNTIF(BH13:BN13,"冬休")+COUNTIF(BH13:BN13,"中止")+COUNTIF(BH13:BN13,"制作中")</f>
        <v>0</v>
      </c>
    </row>
    <row r="13" spans="1:68" ht="14.25" customHeight="1">
      <c r="A13" s="1590"/>
      <c r="B13" s="3727" t="s">
        <v>2322</v>
      </c>
      <c r="C13" s="3728"/>
      <c r="D13" s="3729"/>
      <c r="E13" s="3729"/>
      <c r="F13" s="3729"/>
      <c r="G13" s="3729"/>
      <c r="H13" s="3729"/>
      <c r="I13" s="3731"/>
      <c r="J13" s="1673" t="s">
        <v>821</v>
      </c>
      <c r="K13" s="1675">
        <f>COUNT(C11:I11)-K12</f>
        <v>3</v>
      </c>
      <c r="L13" s="1590"/>
      <c r="M13" s="3727" t="s">
        <v>2322</v>
      </c>
      <c r="N13" s="3728"/>
      <c r="O13" s="3729"/>
      <c r="P13" s="3729"/>
      <c r="Q13" s="3729"/>
      <c r="R13" s="3729"/>
      <c r="S13" s="3729"/>
      <c r="T13" s="3731"/>
      <c r="U13" s="1673" t="s">
        <v>821</v>
      </c>
      <c r="V13" s="1674">
        <f>COUNT(N11:T11)-V12</f>
        <v>7</v>
      </c>
      <c r="Y13" s="3727" t="s">
        <v>2322</v>
      </c>
      <c r="Z13" s="3728"/>
      <c r="AA13" s="3729"/>
      <c r="AB13" s="3729"/>
      <c r="AC13" s="3729"/>
      <c r="AD13" s="3729"/>
      <c r="AE13" s="3729"/>
      <c r="AF13" s="3731"/>
      <c r="AG13" s="1673" t="s">
        <v>821</v>
      </c>
      <c r="AH13" s="1674">
        <f>COUNT(Z11:AF11)-AH12</f>
        <v>0</v>
      </c>
      <c r="AJ13" s="3727" t="s">
        <v>2322</v>
      </c>
      <c r="AK13" s="3728"/>
      <c r="AL13" s="3729"/>
      <c r="AM13" s="3729"/>
      <c r="AN13" s="3729"/>
      <c r="AO13" s="3729"/>
      <c r="AP13" s="3729"/>
      <c r="AQ13" s="3731"/>
      <c r="AR13" s="1673" t="s">
        <v>821</v>
      </c>
      <c r="AS13" s="1674">
        <f>COUNT(AK11:AQ11)-AS12</f>
        <v>0</v>
      </c>
      <c r="AV13" s="3727" t="s">
        <v>2322</v>
      </c>
      <c r="AW13" s="3728"/>
      <c r="AX13" s="3729"/>
      <c r="AY13" s="3729"/>
      <c r="AZ13" s="3729"/>
      <c r="BA13" s="3729"/>
      <c r="BB13" s="3729"/>
      <c r="BC13" s="3731"/>
      <c r="BD13" s="1673" t="s">
        <v>821</v>
      </c>
      <c r="BE13" s="1674">
        <f>COUNT(AW11:BC11)-BE12</f>
        <v>0</v>
      </c>
      <c r="BG13" s="3727" t="s">
        <v>2322</v>
      </c>
      <c r="BH13" s="3728"/>
      <c r="BI13" s="3729"/>
      <c r="BJ13" s="3729"/>
      <c r="BK13" s="3729"/>
      <c r="BL13" s="3729"/>
      <c r="BM13" s="3729"/>
      <c r="BN13" s="3731"/>
      <c r="BO13" s="1673" t="s">
        <v>821</v>
      </c>
      <c r="BP13" s="1674">
        <f>COUNT(BH11:BN11)-BP12</f>
        <v>0</v>
      </c>
    </row>
    <row r="14" spans="1:68" ht="14.25" customHeight="1">
      <c r="A14" s="1590"/>
      <c r="B14" s="3727"/>
      <c r="C14" s="3712"/>
      <c r="D14" s="3714"/>
      <c r="E14" s="3714"/>
      <c r="F14" s="3714"/>
      <c r="G14" s="3714"/>
      <c r="H14" s="3714"/>
      <c r="I14" s="3732"/>
      <c r="J14" s="1673" t="s">
        <v>822</v>
      </c>
      <c r="K14" s="1674">
        <f>COUNTIF(C15:I16,"休")</f>
        <v>0</v>
      </c>
      <c r="L14" s="1590"/>
      <c r="M14" s="3727"/>
      <c r="N14" s="3712"/>
      <c r="O14" s="3714"/>
      <c r="P14" s="3714"/>
      <c r="Q14" s="3714"/>
      <c r="R14" s="3714"/>
      <c r="S14" s="3714"/>
      <c r="T14" s="3732"/>
      <c r="U14" s="1673" t="s">
        <v>822</v>
      </c>
      <c r="V14" s="1674">
        <f>COUNTIF(N15:T16,"休")</f>
        <v>0</v>
      </c>
      <c r="Y14" s="3727"/>
      <c r="Z14" s="3712"/>
      <c r="AA14" s="3714"/>
      <c r="AB14" s="3714"/>
      <c r="AC14" s="3714"/>
      <c r="AD14" s="3714"/>
      <c r="AE14" s="3714"/>
      <c r="AF14" s="3732"/>
      <c r="AG14" s="1673" t="s">
        <v>822</v>
      </c>
      <c r="AH14" s="1674">
        <f>COUNTIF(Z15:AF16,"休")</f>
        <v>0</v>
      </c>
      <c r="AJ14" s="3727"/>
      <c r="AK14" s="3712"/>
      <c r="AL14" s="3714"/>
      <c r="AM14" s="3714"/>
      <c r="AN14" s="3714"/>
      <c r="AO14" s="3714"/>
      <c r="AP14" s="3714"/>
      <c r="AQ14" s="3732"/>
      <c r="AR14" s="1673" t="s">
        <v>822</v>
      </c>
      <c r="AS14" s="1674">
        <f>COUNTIF(AK15:AQ16,"休")</f>
        <v>0</v>
      </c>
      <c r="AV14" s="3727"/>
      <c r="AW14" s="3712"/>
      <c r="AX14" s="3714"/>
      <c r="AY14" s="3714"/>
      <c r="AZ14" s="3714"/>
      <c r="BA14" s="3714"/>
      <c r="BB14" s="3714"/>
      <c r="BC14" s="3732"/>
      <c r="BD14" s="1673" t="s">
        <v>822</v>
      </c>
      <c r="BE14" s="1674">
        <f>COUNTIF(AW15:BC16,"休")</f>
        <v>0</v>
      </c>
      <c r="BG14" s="3727"/>
      <c r="BH14" s="3712"/>
      <c r="BI14" s="3714"/>
      <c r="BJ14" s="3714"/>
      <c r="BK14" s="3714"/>
      <c r="BL14" s="3714"/>
      <c r="BM14" s="3714"/>
      <c r="BN14" s="3732"/>
      <c r="BO14" s="1673" t="s">
        <v>822</v>
      </c>
      <c r="BP14" s="1674">
        <f>COUNTIF(BH15:BN16,"休")</f>
        <v>0</v>
      </c>
    </row>
    <row r="15" spans="1:68" ht="14.25" customHeight="1">
      <c r="A15" s="1590"/>
      <c r="B15" s="3727" t="s">
        <v>815</v>
      </c>
      <c r="C15" s="3733"/>
      <c r="D15" s="3734"/>
      <c r="E15" s="3734"/>
      <c r="F15" s="3734"/>
      <c r="G15" s="3734"/>
      <c r="H15" s="3734"/>
      <c r="I15" s="3735"/>
      <c r="J15" s="1673" t="s">
        <v>823</v>
      </c>
      <c r="K15" s="1676">
        <f>K14/K13</f>
        <v>0</v>
      </c>
      <c r="L15" s="1590"/>
      <c r="M15" s="3727" t="s">
        <v>815</v>
      </c>
      <c r="N15" s="3733"/>
      <c r="O15" s="3734"/>
      <c r="P15" s="3734"/>
      <c r="Q15" s="3734"/>
      <c r="R15" s="3734"/>
      <c r="S15" s="3734"/>
      <c r="T15" s="3735"/>
      <c r="U15" s="1673" t="s">
        <v>823</v>
      </c>
      <c r="V15" s="1677">
        <f>V14/V13</f>
        <v>0</v>
      </c>
      <c r="Y15" s="3727" t="s">
        <v>815</v>
      </c>
      <c r="Z15" s="3733"/>
      <c r="AA15" s="3734"/>
      <c r="AB15" s="3734"/>
      <c r="AC15" s="3734"/>
      <c r="AD15" s="3734"/>
      <c r="AE15" s="3734"/>
      <c r="AF15" s="3735"/>
      <c r="AG15" s="1673" t="s">
        <v>823</v>
      </c>
      <c r="AH15" s="1677" t="e">
        <f>AH14/AH13</f>
        <v>#DIV/0!</v>
      </c>
      <c r="AJ15" s="3727" t="s">
        <v>815</v>
      </c>
      <c r="AK15" s="3733"/>
      <c r="AL15" s="3734"/>
      <c r="AM15" s="3734"/>
      <c r="AN15" s="3734"/>
      <c r="AO15" s="3734"/>
      <c r="AP15" s="3734"/>
      <c r="AQ15" s="3735"/>
      <c r="AR15" s="1673" t="s">
        <v>823</v>
      </c>
      <c r="AS15" s="1677" t="e">
        <f>AS14/AS13</f>
        <v>#DIV/0!</v>
      </c>
      <c r="AV15" s="3727" t="s">
        <v>815</v>
      </c>
      <c r="AW15" s="3733"/>
      <c r="AX15" s="3734"/>
      <c r="AY15" s="3734"/>
      <c r="AZ15" s="3734"/>
      <c r="BA15" s="3734"/>
      <c r="BB15" s="3734"/>
      <c r="BC15" s="3735"/>
      <c r="BD15" s="1673" t="s">
        <v>823</v>
      </c>
      <c r="BE15" s="1677" t="e">
        <f>BE14/BE13</f>
        <v>#DIV/0!</v>
      </c>
      <c r="BG15" s="3727" t="s">
        <v>815</v>
      </c>
      <c r="BH15" s="3733"/>
      <c r="BI15" s="3734"/>
      <c r="BJ15" s="3734"/>
      <c r="BK15" s="3734"/>
      <c r="BL15" s="3734"/>
      <c r="BM15" s="3734"/>
      <c r="BN15" s="3735"/>
      <c r="BO15" s="1673" t="s">
        <v>823</v>
      </c>
      <c r="BP15" s="1677" t="e">
        <f>BP14/BP13</f>
        <v>#DIV/0!</v>
      </c>
    </row>
    <row r="16" spans="1:68" ht="14.25" customHeight="1">
      <c r="A16" s="1590"/>
      <c r="B16" s="3727"/>
      <c r="C16" s="3733"/>
      <c r="D16" s="3734"/>
      <c r="E16" s="3734"/>
      <c r="F16" s="3734"/>
      <c r="G16" s="3734"/>
      <c r="H16" s="3734"/>
      <c r="I16" s="3735"/>
      <c r="J16" s="1673" t="s">
        <v>812</v>
      </c>
      <c r="K16" s="1674">
        <f>COUNTA(C17:I17)</f>
        <v>0</v>
      </c>
      <c r="L16" s="1590"/>
      <c r="M16" s="3727"/>
      <c r="N16" s="3733"/>
      <c r="O16" s="3734"/>
      <c r="P16" s="3734"/>
      <c r="Q16" s="3734"/>
      <c r="R16" s="3734"/>
      <c r="S16" s="3734"/>
      <c r="T16" s="3735"/>
      <c r="U16" s="1673" t="s">
        <v>812</v>
      </c>
      <c r="V16" s="1674">
        <f>COUNTA(N17:T17)</f>
        <v>0</v>
      </c>
      <c r="Y16" s="3727"/>
      <c r="Z16" s="3733"/>
      <c r="AA16" s="3734"/>
      <c r="AB16" s="3734"/>
      <c r="AC16" s="3734"/>
      <c r="AD16" s="3734"/>
      <c r="AE16" s="3734"/>
      <c r="AF16" s="3735"/>
      <c r="AG16" s="1673" t="s">
        <v>812</v>
      </c>
      <c r="AH16" s="1674">
        <f>COUNTA(Z17:AF17)</f>
        <v>0</v>
      </c>
      <c r="AJ16" s="3727"/>
      <c r="AK16" s="3733"/>
      <c r="AL16" s="3734"/>
      <c r="AM16" s="3734"/>
      <c r="AN16" s="3734"/>
      <c r="AO16" s="3734"/>
      <c r="AP16" s="3734"/>
      <c r="AQ16" s="3735"/>
      <c r="AR16" s="1673" t="s">
        <v>812</v>
      </c>
      <c r="AS16" s="1674">
        <f>COUNTA(AK17:AQ17)</f>
        <v>0</v>
      </c>
      <c r="AV16" s="3727"/>
      <c r="AW16" s="3733"/>
      <c r="AX16" s="3734"/>
      <c r="AY16" s="3734"/>
      <c r="AZ16" s="3734"/>
      <c r="BA16" s="3734"/>
      <c r="BB16" s="3734"/>
      <c r="BC16" s="3735"/>
      <c r="BD16" s="1673" t="s">
        <v>812</v>
      </c>
      <c r="BE16" s="1674">
        <f>COUNTA(AW17:BC17)</f>
        <v>0</v>
      </c>
      <c r="BG16" s="3727"/>
      <c r="BH16" s="3733"/>
      <c r="BI16" s="3734"/>
      <c r="BJ16" s="3734"/>
      <c r="BK16" s="3734"/>
      <c r="BL16" s="3734"/>
      <c r="BM16" s="3734"/>
      <c r="BN16" s="3735"/>
      <c r="BO16" s="1673" t="s">
        <v>812</v>
      </c>
      <c r="BP16" s="1674">
        <f>COUNTA(BH17:BN17)</f>
        <v>0</v>
      </c>
    </row>
    <row r="17" spans="1:74" ht="14.25" customHeight="1">
      <c r="A17" s="1590"/>
      <c r="B17" s="3727" t="s">
        <v>817</v>
      </c>
      <c r="C17" s="3733"/>
      <c r="D17" s="3734"/>
      <c r="E17" s="3734"/>
      <c r="F17" s="3734"/>
      <c r="G17" s="3734"/>
      <c r="H17" s="3734"/>
      <c r="I17" s="3735"/>
      <c r="J17" s="1673" t="s">
        <v>824</v>
      </c>
      <c r="K17" s="1676">
        <f>K16/K13</f>
        <v>0</v>
      </c>
      <c r="L17" s="1590"/>
      <c r="M17" s="3727" t="s">
        <v>817</v>
      </c>
      <c r="N17" s="3733"/>
      <c r="O17" s="3734"/>
      <c r="P17" s="3734"/>
      <c r="Q17" s="3734"/>
      <c r="R17" s="3734"/>
      <c r="S17" s="3734"/>
      <c r="T17" s="3735"/>
      <c r="U17" s="1673" t="s">
        <v>824</v>
      </c>
      <c r="V17" s="1677">
        <f>V16/V13</f>
        <v>0</v>
      </c>
      <c r="Y17" s="3727" t="s">
        <v>817</v>
      </c>
      <c r="Z17" s="3733"/>
      <c r="AA17" s="3734"/>
      <c r="AB17" s="3734"/>
      <c r="AC17" s="3734"/>
      <c r="AD17" s="3734"/>
      <c r="AE17" s="3734"/>
      <c r="AF17" s="3735"/>
      <c r="AG17" s="1673" t="s">
        <v>824</v>
      </c>
      <c r="AH17" s="1677" t="e">
        <f>AH16/AH13</f>
        <v>#DIV/0!</v>
      </c>
      <c r="AJ17" s="3727" t="s">
        <v>817</v>
      </c>
      <c r="AK17" s="3733"/>
      <c r="AL17" s="3734"/>
      <c r="AM17" s="3734"/>
      <c r="AN17" s="3734"/>
      <c r="AO17" s="3734"/>
      <c r="AP17" s="3734"/>
      <c r="AQ17" s="3735"/>
      <c r="AR17" s="1673" t="s">
        <v>824</v>
      </c>
      <c r="AS17" s="1677" t="e">
        <f>AS16/AS13</f>
        <v>#DIV/0!</v>
      </c>
      <c r="AV17" s="3727" t="s">
        <v>817</v>
      </c>
      <c r="AW17" s="3733"/>
      <c r="AX17" s="3734"/>
      <c r="AY17" s="3734"/>
      <c r="AZ17" s="3734"/>
      <c r="BA17" s="3734"/>
      <c r="BB17" s="3734"/>
      <c r="BC17" s="3735"/>
      <c r="BD17" s="1673" t="s">
        <v>824</v>
      </c>
      <c r="BE17" s="1677" t="e">
        <f>BE16/BE13</f>
        <v>#DIV/0!</v>
      </c>
      <c r="BG17" s="3727" t="s">
        <v>817</v>
      </c>
      <c r="BH17" s="3733"/>
      <c r="BI17" s="3734"/>
      <c r="BJ17" s="3734"/>
      <c r="BK17" s="3734"/>
      <c r="BL17" s="3734"/>
      <c r="BM17" s="3734"/>
      <c r="BN17" s="3735"/>
      <c r="BO17" s="1673" t="s">
        <v>824</v>
      </c>
      <c r="BP17" s="1677" t="e">
        <f>BP16/BP13</f>
        <v>#DIV/0!</v>
      </c>
    </row>
    <row r="18" spans="1:74" ht="14.25" customHeight="1">
      <c r="A18" s="1590"/>
      <c r="B18" s="3738"/>
      <c r="C18" s="3736"/>
      <c r="D18" s="3737"/>
      <c r="E18" s="3737"/>
      <c r="F18" s="3737"/>
      <c r="G18" s="3737"/>
      <c r="H18" s="3737"/>
      <c r="I18" s="3739"/>
      <c r="J18" s="1678" t="s">
        <v>2323</v>
      </c>
      <c r="K18" s="1679" t="str">
        <f>IF(K11&lt;1,"対象外",IF(K16&gt;=K11,"OK","NG"))</f>
        <v>NG</v>
      </c>
      <c r="L18" s="1590"/>
      <c r="M18" s="3738"/>
      <c r="N18" s="3736"/>
      <c r="O18" s="3737"/>
      <c r="P18" s="3737"/>
      <c r="Q18" s="3737"/>
      <c r="R18" s="3737"/>
      <c r="S18" s="3737"/>
      <c r="T18" s="3739"/>
      <c r="U18" s="1678" t="s">
        <v>2323</v>
      </c>
      <c r="V18" s="1679" t="str">
        <f>IF(1&gt;V11,"対象外",IF(V16&gt;=V11,"OK","NG"))</f>
        <v>NG</v>
      </c>
      <c r="Y18" s="3738"/>
      <c r="Z18" s="3736"/>
      <c r="AA18" s="3737"/>
      <c r="AB18" s="3737"/>
      <c r="AC18" s="3737"/>
      <c r="AD18" s="3737"/>
      <c r="AE18" s="3737"/>
      <c r="AF18" s="3739"/>
      <c r="AG18" s="1678" t="s">
        <v>2323</v>
      </c>
      <c r="AH18" s="1679" t="str">
        <f>IF(1&gt;AH11,"対象外",IF(AH16&gt;=AH11,"OK","NG"))</f>
        <v>対象外</v>
      </c>
      <c r="AJ18" s="3738"/>
      <c r="AK18" s="3736"/>
      <c r="AL18" s="3737"/>
      <c r="AM18" s="3737"/>
      <c r="AN18" s="3737"/>
      <c r="AO18" s="3737"/>
      <c r="AP18" s="3737"/>
      <c r="AQ18" s="3739"/>
      <c r="AR18" s="1678" t="s">
        <v>2323</v>
      </c>
      <c r="AS18" s="1679" t="str">
        <f>IF(1&gt;AS11,"対象外",IF(AS16&gt;=AS11,"OK","NG"))</f>
        <v>対象外</v>
      </c>
      <c r="AV18" s="3738"/>
      <c r="AW18" s="3736"/>
      <c r="AX18" s="3737"/>
      <c r="AY18" s="3737"/>
      <c r="AZ18" s="3737"/>
      <c r="BA18" s="3737"/>
      <c r="BB18" s="3737"/>
      <c r="BC18" s="3739"/>
      <c r="BD18" s="1678" t="s">
        <v>2323</v>
      </c>
      <c r="BE18" s="1679" t="str">
        <f>IF(1&gt;BE11,"対象外",IF(BE16&gt;=BE11,"OK","NG"))</f>
        <v>対象外</v>
      </c>
      <c r="BG18" s="3738"/>
      <c r="BH18" s="3736"/>
      <c r="BI18" s="3737"/>
      <c r="BJ18" s="3737"/>
      <c r="BK18" s="3737"/>
      <c r="BL18" s="3737"/>
      <c r="BM18" s="3737"/>
      <c r="BN18" s="3739"/>
      <c r="BO18" s="1678" t="s">
        <v>2323</v>
      </c>
      <c r="BP18" s="1679" t="str">
        <f>IF(1&gt;BP11,"対象外",IF(BP16&gt;=BP11,"OK","NG"))</f>
        <v>対象外</v>
      </c>
      <c r="BV18" s="1593" t="str">
        <f>IF(COUNTIF(K17:BP18,"NG")&gt;=1,"NG","OK")</f>
        <v>NG</v>
      </c>
    </row>
    <row r="19" spans="1:74" ht="14.25" hidden="1" customHeight="1">
      <c r="A19" s="1590"/>
      <c r="B19" s="1660" t="s">
        <v>2106</v>
      </c>
      <c r="C19" s="1660"/>
      <c r="D19" s="1660"/>
      <c r="E19" s="1660"/>
      <c r="F19" s="1660"/>
      <c r="G19" s="1660"/>
      <c r="H19" s="1660">
        <f>IF(AND(DAY(H11)&gt;=22,DAY(H11)&lt;=28,H12="土"),1,0)</f>
        <v>0</v>
      </c>
      <c r="I19" s="1660"/>
      <c r="J19" s="1652"/>
      <c r="K19" s="1652"/>
      <c r="L19" s="1653"/>
      <c r="M19" s="1660"/>
      <c r="N19" s="1660"/>
      <c r="O19" s="1660"/>
      <c r="P19" s="1660"/>
      <c r="Q19" s="1660"/>
      <c r="R19" s="1660"/>
      <c r="S19" s="1660">
        <f>IF(AND(DAY(S11)&gt;=22,DAY(S11)&lt;=28,S12="土"),1,0)</f>
        <v>0</v>
      </c>
      <c r="T19" s="1660"/>
      <c r="U19" s="1652"/>
      <c r="V19" s="1652"/>
      <c r="W19" s="1654"/>
      <c r="X19" s="1654"/>
      <c r="Y19" s="1660"/>
      <c r="Z19" s="1660"/>
      <c r="AA19" s="1660"/>
      <c r="AB19" s="1660"/>
      <c r="AC19" s="1660"/>
      <c r="AD19" s="1660"/>
      <c r="AE19" s="1660" t="e">
        <f>IF(AND(DAY(AE11)&gt;=22,DAY(AE11)&lt;=28,AE12="土"),1,0)</f>
        <v>#VALUE!</v>
      </c>
      <c r="AF19" s="1660"/>
      <c r="AG19" s="1652"/>
      <c r="AH19" s="1652"/>
      <c r="AI19" s="1654"/>
      <c r="AJ19" s="1660"/>
      <c r="AK19" s="1660"/>
      <c r="AL19" s="1660"/>
      <c r="AM19" s="1660"/>
      <c r="AN19" s="1660"/>
      <c r="AO19" s="1660"/>
      <c r="AP19" s="1660" t="e">
        <f>IF(AND(DAY(AP11)&gt;=22,DAY(AP11)&lt;=28,AP12="土"),1,0)</f>
        <v>#VALUE!</v>
      </c>
      <c r="AQ19" s="1660"/>
      <c r="AR19" s="1652"/>
      <c r="AS19" s="1652"/>
      <c r="AT19" s="1654"/>
      <c r="AU19" s="1654"/>
      <c r="AV19" s="1660"/>
      <c r="AW19" s="1660"/>
      <c r="AX19" s="1660"/>
      <c r="AY19" s="1660"/>
      <c r="AZ19" s="1660"/>
      <c r="BA19" s="1660"/>
      <c r="BB19" s="1660" t="e">
        <f>IF(AND(DAY(BB11)&gt;=22,DAY(BB11)&lt;=28,BB12="土"),1,0)</f>
        <v>#VALUE!</v>
      </c>
      <c r="BC19" s="1660"/>
      <c r="BD19" s="1652"/>
      <c r="BE19" s="1652"/>
      <c r="BF19" s="1654"/>
      <c r="BG19" s="1660"/>
      <c r="BH19" s="1660"/>
      <c r="BI19" s="1660"/>
      <c r="BJ19" s="1660"/>
      <c r="BK19" s="1660"/>
      <c r="BL19" s="1660"/>
      <c r="BM19" s="1660" t="e">
        <f>IF(AND(DAY(BM11)&gt;=22,DAY(BM11)&lt;=28,BM12="土"),1,0)</f>
        <v>#VALUE!</v>
      </c>
      <c r="BN19" s="1660"/>
      <c r="BO19" s="1652"/>
      <c r="BP19" s="1652"/>
      <c r="BU19" s="1593">
        <f>_xlfn.AGGREGATE(9,6,C19:BN19)</f>
        <v>0</v>
      </c>
      <c r="BV19" s="1593" t="str">
        <f t="shared" ref="BV19:BV73" si="11">IF(COUNTIF(K18:BP19,"NG")&gt;=1,"NG","OK")</f>
        <v>NG</v>
      </c>
    </row>
    <row r="20" spans="1:74" ht="14.25" hidden="1" customHeight="1">
      <c r="A20" s="1590"/>
      <c r="B20" s="1660" t="s">
        <v>2324</v>
      </c>
      <c r="C20" s="1660"/>
      <c r="D20" s="1660"/>
      <c r="E20" s="1660"/>
      <c r="F20" s="1660"/>
      <c r="G20" s="1660"/>
      <c r="H20" s="1660">
        <f>IF(AND(DAY(H11)&gt;=22,DAY(H11)&lt;=28,H12="土",OR(H17="休",H17="雨")),1,0)</f>
        <v>0</v>
      </c>
      <c r="I20" s="1660"/>
      <c r="J20" s="1652"/>
      <c r="K20" s="1652"/>
      <c r="L20" s="1653"/>
      <c r="M20" s="1660"/>
      <c r="N20" s="1660"/>
      <c r="O20" s="1660"/>
      <c r="P20" s="1660"/>
      <c r="Q20" s="1660"/>
      <c r="R20" s="1660"/>
      <c r="S20" s="1660">
        <f>IF(AND(DAY(S11)&gt;=22,DAY(S11)&lt;=28,S12="土",OR(S17="休",S17="雨")),1,0)</f>
        <v>0</v>
      </c>
      <c r="T20" s="1660"/>
      <c r="U20" s="1652"/>
      <c r="V20" s="1652"/>
      <c r="W20" s="1654"/>
      <c r="X20" s="1654"/>
      <c r="Y20" s="1660"/>
      <c r="Z20" s="1660"/>
      <c r="AA20" s="1660"/>
      <c r="AB20" s="1660"/>
      <c r="AC20" s="1660"/>
      <c r="AD20" s="1660"/>
      <c r="AE20" s="1660" t="e">
        <f>IF(AND(DAY(AE11)&gt;=22,DAY(AE11)&lt;=28,AE12="土",OR(AE17="休",AE17="雨")),1,0)</f>
        <v>#VALUE!</v>
      </c>
      <c r="AF20" s="1660"/>
      <c r="AG20" s="1652"/>
      <c r="AH20" s="1652"/>
      <c r="AI20" s="1654"/>
      <c r="AJ20" s="1660"/>
      <c r="AK20" s="1660"/>
      <c r="AL20" s="1660"/>
      <c r="AM20" s="1660"/>
      <c r="AN20" s="1660"/>
      <c r="AO20" s="1660"/>
      <c r="AP20" s="1660" t="e">
        <f>IF(AND(DAY(AP11)&gt;=22,DAY(AP11)&lt;=28,AP12="土",OR(AP17="休",AP17="雨")),1,0)</f>
        <v>#VALUE!</v>
      </c>
      <c r="AQ20" s="1660"/>
      <c r="AR20" s="1652"/>
      <c r="AS20" s="1652"/>
      <c r="AT20" s="1654"/>
      <c r="AU20" s="1654"/>
      <c r="AV20" s="1660"/>
      <c r="AW20" s="1660"/>
      <c r="AX20" s="1660"/>
      <c r="AY20" s="1660"/>
      <c r="AZ20" s="1660"/>
      <c r="BA20" s="1660"/>
      <c r="BB20" s="1660" t="e">
        <f>IF(AND(DAY(BB11)&gt;=22,DAY(BB11)&lt;=28,BB12="土",OR(BB17="休",BB17="雨")),1,0)</f>
        <v>#VALUE!</v>
      </c>
      <c r="BC20" s="1660"/>
      <c r="BD20" s="1652"/>
      <c r="BE20" s="1652"/>
      <c r="BF20" s="1654"/>
      <c r="BG20" s="1660"/>
      <c r="BH20" s="1660"/>
      <c r="BI20" s="1660"/>
      <c r="BJ20" s="1660"/>
      <c r="BK20" s="1660"/>
      <c r="BL20" s="1660"/>
      <c r="BM20" s="1660" t="e">
        <f>IF(AND(DAY(BM11)&gt;=22,DAY(BM11)&lt;=28,BM12="土",OR(BM17="休",BM17="雨")),1,0)</f>
        <v>#VALUE!</v>
      </c>
      <c r="BN20" s="1660"/>
      <c r="BO20" s="1652"/>
      <c r="BP20" s="1652"/>
      <c r="BU20" s="1593">
        <f t="shared" ref="BU20:BU73" si="12">_xlfn.AGGREGATE(9,6,C20:BN20)</f>
        <v>0</v>
      </c>
      <c r="BV20" s="1593" t="str">
        <f t="shared" si="11"/>
        <v>OK</v>
      </c>
    </row>
    <row r="21" spans="1:74" ht="14.25" hidden="1" customHeight="1">
      <c r="A21" s="1590"/>
      <c r="B21" s="1660" t="s">
        <v>2108</v>
      </c>
      <c r="C21" s="1660"/>
      <c r="D21" s="1660"/>
      <c r="E21" s="1660"/>
      <c r="F21" s="1660"/>
      <c r="G21" s="1660"/>
      <c r="H21" s="1660">
        <f>IF(AND(DAY(H11)&gt;=8,DAY(H11)&lt;=14,H12="土"),1,0)</f>
        <v>0</v>
      </c>
      <c r="I21" s="1660"/>
      <c r="J21" s="1652"/>
      <c r="K21" s="1652"/>
      <c r="L21" s="1653"/>
      <c r="M21" s="1660"/>
      <c r="N21" s="1660"/>
      <c r="O21" s="1660"/>
      <c r="P21" s="1660"/>
      <c r="Q21" s="1660"/>
      <c r="R21" s="1660"/>
      <c r="S21" s="1660">
        <f>IF(AND(DAY(S11)&gt;=8,DAY(S11)&lt;=14,S12="土"),1,0)</f>
        <v>0</v>
      </c>
      <c r="T21" s="1660"/>
      <c r="U21" s="1652"/>
      <c r="V21" s="1652"/>
      <c r="W21" s="1654"/>
      <c r="X21" s="1654"/>
      <c r="Y21" s="1660"/>
      <c r="Z21" s="1660"/>
      <c r="AA21" s="1660"/>
      <c r="AB21" s="1660"/>
      <c r="AC21" s="1660"/>
      <c r="AD21" s="1660"/>
      <c r="AE21" s="1660" t="e">
        <f>IF(AND(DAY(AE11)&gt;=8,DAY(AE11)&lt;=14,AE12="土"),1,0)</f>
        <v>#VALUE!</v>
      </c>
      <c r="AF21" s="1660"/>
      <c r="AG21" s="1652"/>
      <c r="AH21" s="1652"/>
      <c r="AI21" s="1654"/>
      <c r="AJ21" s="1660"/>
      <c r="AK21" s="1660"/>
      <c r="AL21" s="1660"/>
      <c r="AM21" s="1660"/>
      <c r="AN21" s="1660"/>
      <c r="AO21" s="1660"/>
      <c r="AP21" s="1660" t="e">
        <f>IF(AND(DAY(AP11)&gt;=8,DAY(AP11)&lt;=14,AP12="土"),1,0)</f>
        <v>#VALUE!</v>
      </c>
      <c r="AQ21" s="1660"/>
      <c r="AR21" s="1652"/>
      <c r="AS21" s="1652"/>
      <c r="AT21" s="1654"/>
      <c r="AU21" s="1654"/>
      <c r="AV21" s="1660"/>
      <c r="AW21" s="1660"/>
      <c r="AX21" s="1660"/>
      <c r="AY21" s="1660"/>
      <c r="AZ21" s="1660"/>
      <c r="BA21" s="1660"/>
      <c r="BB21" s="1660" t="e">
        <f>IF(AND(DAY(BB11)&gt;=8,DAY(BB11)&lt;=14,BB12="土"),1,0)</f>
        <v>#VALUE!</v>
      </c>
      <c r="BC21" s="1660"/>
      <c r="BD21" s="1652"/>
      <c r="BE21" s="1652"/>
      <c r="BF21" s="1654"/>
      <c r="BG21" s="1660"/>
      <c r="BH21" s="1660"/>
      <c r="BI21" s="1660"/>
      <c r="BJ21" s="1660"/>
      <c r="BK21" s="1660"/>
      <c r="BL21" s="1660"/>
      <c r="BM21" s="1660" t="e">
        <f>IF(AND(DAY(BM11)&gt;=8,DAY(BM11)&lt;=14,BM12="土"),1,0)</f>
        <v>#VALUE!</v>
      </c>
      <c r="BN21" s="1660"/>
      <c r="BO21" s="1652"/>
      <c r="BP21" s="1652"/>
      <c r="BU21" s="1593">
        <f t="shared" si="12"/>
        <v>0</v>
      </c>
      <c r="BV21" s="1593" t="str">
        <f t="shared" si="11"/>
        <v>OK</v>
      </c>
    </row>
    <row r="22" spans="1:74" ht="14.25" hidden="1" customHeight="1">
      <c r="A22" s="1590"/>
      <c r="B22" s="1660" t="s">
        <v>2325</v>
      </c>
      <c r="C22" s="1660"/>
      <c r="D22" s="1660"/>
      <c r="E22" s="1660"/>
      <c r="F22" s="1660"/>
      <c r="G22" s="1660"/>
      <c r="H22" s="1660">
        <f>IF(AND(DAY(H11)&gt;=8,DAY(H11)&lt;=14,H12="土",OR(H17="休",H17="雨")),1,0)</f>
        <v>0</v>
      </c>
      <c r="I22" s="1660"/>
      <c r="J22" s="1652"/>
      <c r="K22" s="1652"/>
      <c r="L22" s="1653"/>
      <c r="M22" s="1660"/>
      <c r="N22" s="1660"/>
      <c r="O22" s="1660"/>
      <c r="P22" s="1660"/>
      <c r="Q22" s="1660"/>
      <c r="R22" s="1660"/>
      <c r="S22" s="1660">
        <f>IF(AND(DAY(S11)&gt;=8,DAY(S11)&lt;=14,S12="土",OR(S17="休",S17="雨")),1,0)</f>
        <v>0</v>
      </c>
      <c r="T22" s="1660"/>
      <c r="U22" s="1652"/>
      <c r="V22" s="1652"/>
      <c r="W22" s="1654"/>
      <c r="X22" s="1654"/>
      <c r="Y22" s="1660"/>
      <c r="Z22" s="1660"/>
      <c r="AA22" s="1660"/>
      <c r="AB22" s="1660"/>
      <c r="AC22" s="1660"/>
      <c r="AD22" s="1660"/>
      <c r="AE22" s="1660" t="e">
        <f>IF(AND(DAY(AE11)&gt;=8,DAY(AE11)&lt;=14,AE12="土",OR(AE17="休",AE17="雨")),1,0)</f>
        <v>#VALUE!</v>
      </c>
      <c r="AF22" s="1660"/>
      <c r="AG22" s="1652"/>
      <c r="AH22" s="1652"/>
      <c r="AI22" s="1654"/>
      <c r="AJ22" s="1660"/>
      <c r="AK22" s="1660"/>
      <c r="AL22" s="1660"/>
      <c r="AM22" s="1660"/>
      <c r="AN22" s="1660"/>
      <c r="AO22" s="1660"/>
      <c r="AP22" s="1660" t="e">
        <f>IF(AND(DAY(AP11)&gt;=8,DAY(AP11)&lt;=14,AP12="土",OR(AP17="休",AP17="雨")),1,0)</f>
        <v>#VALUE!</v>
      </c>
      <c r="AQ22" s="1660"/>
      <c r="AR22" s="1652"/>
      <c r="AS22" s="1652"/>
      <c r="AT22" s="1654"/>
      <c r="AU22" s="1654"/>
      <c r="AV22" s="1660"/>
      <c r="AW22" s="1660"/>
      <c r="AX22" s="1660"/>
      <c r="AY22" s="1660"/>
      <c r="AZ22" s="1660"/>
      <c r="BA22" s="1660"/>
      <c r="BB22" s="1660" t="e">
        <f>IF(AND(DAY(BB11)&gt;=8,DAY(BB11)&lt;=14,BB12="土",OR(BB17="休",BB17="雨")),1,0)</f>
        <v>#VALUE!</v>
      </c>
      <c r="BC22" s="1660"/>
      <c r="BD22" s="1652"/>
      <c r="BE22" s="1652"/>
      <c r="BF22" s="1654"/>
      <c r="BG22" s="1660"/>
      <c r="BH22" s="1660"/>
      <c r="BI22" s="1660"/>
      <c r="BJ22" s="1660"/>
      <c r="BK22" s="1660"/>
      <c r="BL22" s="1660"/>
      <c r="BM22" s="1660" t="e">
        <f>IF(AND(DAY(BM11)&gt;=8,DAY(BM11)&lt;=14,BM12="土",OR(BM17="休",BM17="雨")),1,0)</f>
        <v>#VALUE!</v>
      </c>
      <c r="BN22" s="1660"/>
      <c r="BO22" s="1652"/>
      <c r="BP22" s="1652"/>
      <c r="BU22" s="1593">
        <f t="shared" si="12"/>
        <v>0</v>
      </c>
      <c r="BV22" s="1593" t="str">
        <f t="shared" si="11"/>
        <v>OK</v>
      </c>
    </row>
    <row r="23" spans="1:74" ht="14.25" customHeight="1">
      <c r="A23" s="1590"/>
      <c r="B23" s="1613"/>
      <c r="C23" s="1613"/>
      <c r="D23" s="1613"/>
      <c r="E23" s="1613"/>
      <c r="F23" s="1613"/>
      <c r="G23" s="1613"/>
      <c r="H23" s="1613"/>
      <c r="I23" s="1613"/>
      <c r="J23" s="1624"/>
      <c r="K23" s="1624"/>
      <c r="L23" s="1590"/>
      <c r="M23" s="1613"/>
      <c r="N23" s="1613"/>
      <c r="O23" s="1613"/>
      <c r="P23" s="1613"/>
      <c r="Q23" s="1613"/>
      <c r="R23" s="1613"/>
      <c r="S23" s="1613"/>
      <c r="T23" s="1613"/>
      <c r="U23" s="1624"/>
      <c r="V23" s="1624"/>
      <c r="Y23" s="1613"/>
      <c r="Z23" s="1613"/>
      <c r="AA23" s="1613"/>
      <c r="AB23" s="1613"/>
      <c r="AC23" s="1613"/>
      <c r="AD23" s="1613"/>
      <c r="AE23" s="1613"/>
      <c r="AF23" s="1613"/>
      <c r="AG23" s="1624"/>
      <c r="AH23" s="1624"/>
      <c r="AJ23" s="1613"/>
      <c r="AK23" s="1613"/>
      <c r="AL23" s="1613"/>
      <c r="AM23" s="1613"/>
      <c r="AN23" s="1613"/>
      <c r="AO23" s="1613"/>
      <c r="AP23" s="1613"/>
      <c r="AQ23" s="1613"/>
      <c r="AR23" s="1624"/>
      <c r="AS23" s="1624"/>
      <c r="AV23" s="1613"/>
      <c r="AW23" s="1613"/>
      <c r="AX23" s="1613"/>
      <c r="AY23" s="1613"/>
      <c r="AZ23" s="1613"/>
      <c r="BA23" s="1613"/>
      <c r="BB23" s="1613"/>
      <c r="BC23" s="1613"/>
      <c r="BD23" s="1624"/>
      <c r="BE23" s="1624"/>
      <c r="BG23" s="1613"/>
      <c r="BH23" s="1613"/>
      <c r="BI23" s="1613"/>
      <c r="BJ23" s="1613"/>
      <c r="BK23" s="1613"/>
      <c r="BL23" s="1613"/>
      <c r="BM23" s="1613"/>
      <c r="BN23" s="1613"/>
      <c r="BO23" s="1624"/>
      <c r="BP23" s="1624"/>
    </row>
    <row r="24" spans="1:74" ht="14.25" customHeight="1">
      <c r="A24" s="1590"/>
      <c r="B24" s="1590"/>
      <c r="C24" s="1590"/>
      <c r="D24" s="1628"/>
      <c r="E24" s="1590"/>
      <c r="F24" s="1590"/>
      <c r="G24" s="1590"/>
      <c r="H24" s="1590"/>
      <c r="I24" s="1590"/>
      <c r="J24" s="1590"/>
      <c r="K24" s="1590"/>
      <c r="L24" s="1590"/>
      <c r="M24" s="1590"/>
      <c r="N24" s="1590"/>
      <c r="O24" s="1590"/>
      <c r="P24" s="1590"/>
      <c r="Q24" s="1590"/>
      <c r="R24" s="1590"/>
      <c r="S24" s="1590"/>
      <c r="T24" s="1590"/>
      <c r="U24" s="1590"/>
      <c r="V24" s="1590"/>
    </row>
    <row r="25" spans="1:74" ht="14.25" hidden="1" customHeight="1">
      <c r="A25" s="1590"/>
      <c r="B25" s="1590"/>
      <c r="C25" s="1608">
        <f>YEAR(I9+1)</f>
        <v>2025</v>
      </c>
      <c r="D25" s="1608">
        <f>MONTH(I9+1)</f>
        <v>10</v>
      </c>
      <c r="E25" s="1608">
        <f>DAY(I9+1)</f>
        <v>6</v>
      </c>
      <c r="F25" s="1608"/>
      <c r="G25" s="1608"/>
      <c r="H25" s="1608"/>
      <c r="I25" s="1608"/>
      <c r="J25" s="1590"/>
      <c r="K25" s="1590"/>
      <c r="L25" s="1590"/>
      <c r="M25" s="1590"/>
      <c r="N25" s="1608">
        <f>YEAR(T9+1)</f>
        <v>2025</v>
      </c>
      <c r="O25" s="1608">
        <f>MONTH(T9+1)</f>
        <v>12</v>
      </c>
      <c r="P25" s="1608">
        <f>DAY(T9+1)</f>
        <v>1</v>
      </c>
      <c r="Q25" s="1608"/>
      <c r="R25" s="1608"/>
      <c r="S25" s="1608"/>
      <c r="T25" s="1608"/>
      <c r="U25" s="1590"/>
      <c r="V25" s="1590"/>
      <c r="Y25" s="1590"/>
      <c r="Z25" s="1608">
        <f>YEAR(AF9+1)</f>
        <v>2026</v>
      </c>
      <c r="AA25" s="1608">
        <f>MONTH(AF9+1)</f>
        <v>1</v>
      </c>
      <c r="AB25" s="1608">
        <f>DAY(AF9+1)</f>
        <v>26</v>
      </c>
      <c r="AC25" s="1608"/>
      <c r="AD25" s="1608"/>
      <c r="AE25" s="1608"/>
      <c r="AF25" s="1608"/>
      <c r="AG25" s="1590"/>
      <c r="AH25" s="1590"/>
      <c r="AJ25" s="1590"/>
      <c r="AK25" s="1608">
        <f>YEAR(AQ9+1)</f>
        <v>2026</v>
      </c>
      <c r="AL25" s="1608">
        <f>MONTH(AQ9+1)</f>
        <v>3</v>
      </c>
      <c r="AM25" s="1608">
        <f>DAY(AQ9+1)</f>
        <v>23</v>
      </c>
      <c r="AN25" s="1608"/>
      <c r="AO25" s="1608"/>
      <c r="AP25" s="1608"/>
      <c r="AQ25" s="1608"/>
      <c r="AR25" s="1590"/>
      <c r="AS25" s="1590"/>
      <c r="AV25" s="1590"/>
      <c r="AW25" s="1608">
        <f>YEAR(BC9+1)</f>
        <v>2026</v>
      </c>
      <c r="AX25" s="1608">
        <f>MONTH(BC9+1)</f>
        <v>5</v>
      </c>
      <c r="AY25" s="1608">
        <f>DAY(BC9+1)</f>
        <v>18</v>
      </c>
      <c r="AZ25" s="1608"/>
      <c r="BA25" s="1608"/>
      <c r="BB25" s="1608"/>
      <c r="BC25" s="1608"/>
      <c r="BD25" s="1590"/>
      <c r="BE25" s="1590"/>
      <c r="BG25" s="1590"/>
      <c r="BH25" s="1608">
        <f>YEAR(BN9+1)</f>
        <v>2026</v>
      </c>
      <c r="BI25" s="1608">
        <f>MONTH(BN9+1)</f>
        <v>7</v>
      </c>
      <c r="BJ25" s="1608">
        <f>DAY(BN9+1)</f>
        <v>13</v>
      </c>
      <c r="BK25" s="1608"/>
      <c r="BL25" s="1608"/>
      <c r="BM25" s="1608"/>
      <c r="BN25" s="1608"/>
      <c r="BO25" s="1590"/>
      <c r="BP25" s="1590"/>
    </row>
    <row r="26" spans="1:74" ht="14.25" hidden="1" customHeight="1">
      <c r="A26" s="1590"/>
      <c r="B26" s="1590"/>
      <c r="C26" s="1610">
        <f>I9+1</f>
        <v>45936</v>
      </c>
      <c r="D26" s="1610">
        <f>C26+1</f>
        <v>45937</v>
      </c>
      <c r="E26" s="1610">
        <f t="shared" ref="E26:H26" si="13">D26+1</f>
        <v>45938</v>
      </c>
      <c r="F26" s="1610">
        <f t="shared" si="13"/>
        <v>45939</v>
      </c>
      <c r="G26" s="1610">
        <f t="shared" si="13"/>
        <v>45940</v>
      </c>
      <c r="H26" s="1610">
        <f t="shared" si="13"/>
        <v>45941</v>
      </c>
      <c r="I26" s="1610">
        <f>H26+1</f>
        <v>45942</v>
      </c>
      <c r="J26" s="1590"/>
      <c r="K26" s="1590"/>
      <c r="L26" s="1590"/>
      <c r="M26" s="1590"/>
      <c r="N26" s="1610">
        <f>T9+1</f>
        <v>45992</v>
      </c>
      <c r="O26" s="1610">
        <f t="shared" ref="O26:T26" si="14">N26+1</f>
        <v>45993</v>
      </c>
      <c r="P26" s="1610">
        <f t="shared" si="14"/>
        <v>45994</v>
      </c>
      <c r="Q26" s="1610">
        <f t="shared" si="14"/>
        <v>45995</v>
      </c>
      <c r="R26" s="1610">
        <f t="shared" si="14"/>
        <v>45996</v>
      </c>
      <c r="S26" s="1610">
        <f>R26+1</f>
        <v>45997</v>
      </c>
      <c r="T26" s="1610">
        <f t="shared" si="14"/>
        <v>45998</v>
      </c>
      <c r="U26" s="1590"/>
      <c r="V26" s="1590"/>
      <c r="Y26" s="1590"/>
      <c r="Z26" s="1610">
        <f>AF9+1</f>
        <v>46048</v>
      </c>
      <c r="AA26" s="1610">
        <f t="shared" ref="AA26:AF26" si="15">Z26+1</f>
        <v>46049</v>
      </c>
      <c r="AB26" s="1610">
        <f t="shared" si="15"/>
        <v>46050</v>
      </c>
      <c r="AC26" s="1610">
        <f t="shared" si="15"/>
        <v>46051</v>
      </c>
      <c r="AD26" s="1610">
        <f t="shared" si="15"/>
        <v>46052</v>
      </c>
      <c r="AE26" s="1610">
        <f t="shared" si="15"/>
        <v>46053</v>
      </c>
      <c r="AF26" s="1610">
        <f t="shared" si="15"/>
        <v>46054</v>
      </c>
      <c r="AG26" s="1590"/>
      <c r="AH26" s="1590"/>
      <c r="AJ26" s="1590"/>
      <c r="AK26" s="1610">
        <f>AQ9+1</f>
        <v>46104</v>
      </c>
      <c r="AL26" s="1610">
        <f t="shared" ref="AL26:AQ26" si="16">AK26+1</f>
        <v>46105</v>
      </c>
      <c r="AM26" s="1610">
        <f t="shared" si="16"/>
        <v>46106</v>
      </c>
      <c r="AN26" s="1610">
        <f t="shared" si="16"/>
        <v>46107</v>
      </c>
      <c r="AO26" s="1610">
        <f t="shared" si="16"/>
        <v>46108</v>
      </c>
      <c r="AP26" s="1610">
        <f t="shared" si="16"/>
        <v>46109</v>
      </c>
      <c r="AQ26" s="1610">
        <f t="shared" si="16"/>
        <v>46110</v>
      </c>
      <c r="AR26" s="1590"/>
      <c r="AS26" s="1590"/>
      <c r="AV26" s="1590"/>
      <c r="AW26" s="1610">
        <f>BC9+1</f>
        <v>46160</v>
      </c>
      <c r="AX26" s="1610">
        <f t="shared" ref="AX26:BC26" si="17">AW26+1</f>
        <v>46161</v>
      </c>
      <c r="AY26" s="1610">
        <f t="shared" si="17"/>
        <v>46162</v>
      </c>
      <c r="AZ26" s="1610">
        <f t="shared" si="17"/>
        <v>46163</v>
      </c>
      <c r="BA26" s="1610">
        <f t="shared" si="17"/>
        <v>46164</v>
      </c>
      <c r="BB26" s="1610">
        <f t="shared" si="17"/>
        <v>46165</v>
      </c>
      <c r="BC26" s="1610">
        <f t="shared" si="17"/>
        <v>46166</v>
      </c>
      <c r="BD26" s="1590"/>
      <c r="BE26" s="1590"/>
      <c r="BG26" s="1590"/>
      <c r="BH26" s="1610">
        <f>BN9+1</f>
        <v>46216</v>
      </c>
      <c r="BI26" s="1610">
        <f t="shared" ref="BI26:BN26" si="18">BH26+1</f>
        <v>46217</v>
      </c>
      <c r="BJ26" s="1610">
        <f t="shared" si="18"/>
        <v>46218</v>
      </c>
      <c r="BK26" s="1610">
        <f t="shared" si="18"/>
        <v>46219</v>
      </c>
      <c r="BL26" s="1610">
        <f t="shared" si="18"/>
        <v>46220</v>
      </c>
      <c r="BM26" s="1658">
        <f>BL26+1</f>
        <v>46221</v>
      </c>
      <c r="BN26" s="1610">
        <f t="shared" si="18"/>
        <v>46222</v>
      </c>
      <c r="BO26" s="1590"/>
      <c r="BP26" s="1590"/>
    </row>
    <row r="27" spans="1:74" ht="14.25" customHeight="1">
      <c r="A27" s="1590"/>
      <c r="B27" s="1611" t="s">
        <v>1940</v>
      </c>
      <c r="C27" s="1614">
        <f>DATE($C25,$D25,1)</f>
        <v>45931</v>
      </c>
      <c r="D27" s="1615"/>
      <c r="E27" s="1615"/>
      <c r="F27" s="1615"/>
      <c r="G27" s="1615"/>
      <c r="H27" s="1615"/>
      <c r="I27" s="1615"/>
      <c r="J27" s="1615"/>
      <c r="K27" s="1670"/>
      <c r="L27" s="1590"/>
      <c r="M27" s="1611" t="s">
        <v>1940</v>
      </c>
      <c r="N27" s="1614">
        <f>DATE($N25,$O25,1)</f>
        <v>45992</v>
      </c>
      <c r="O27" s="1615"/>
      <c r="P27" s="1615"/>
      <c r="Q27" s="1615"/>
      <c r="R27" s="1615"/>
      <c r="S27" s="1615"/>
      <c r="T27" s="1615"/>
      <c r="U27" s="1615"/>
      <c r="V27" s="1670"/>
      <c r="Y27" s="1611" t="s">
        <v>1940</v>
      </c>
      <c r="Z27" s="1614">
        <f>DATE($N25,$O25,1)</f>
        <v>45992</v>
      </c>
      <c r="AA27" s="1615"/>
      <c r="AB27" s="1615"/>
      <c r="AC27" s="1615"/>
      <c r="AD27" s="1615"/>
      <c r="AE27" s="1615"/>
      <c r="AF27" s="1615"/>
      <c r="AG27" s="1615"/>
      <c r="AH27" s="1670"/>
      <c r="AJ27" s="1611" t="s">
        <v>1940</v>
      </c>
      <c r="AK27" s="1614">
        <f>DATE($AK25,$AL25,1)</f>
        <v>46082</v>
      </c>
      <c r="AL27" s="1615"/>
      <c r="AM27" s="1615"/>
      <c r="AN27" s="1615"/>
      <c r="AO27" s="1615"/>
      <c r="AP27" s="1615"/>
      <c r="AQ27" s="1615"/>
      <c r="AR27" s="1615"/>
      <c r="AS27" s="1670"/>
      <c r="AV27" s="1611" t="s">
        <v>1940</v>
      </c>
      <c r="AW27" s="1614">
        <f>DATE($AW25,$AX25,1)</f>
        <v>46143</v>
      </c>
      <c r="AX27" s="1615"/>
      <c r="AY27" s="1615"/>
      <c r="AZ27" s="1615"/>
      <c r="BA27" s="1615"/>
      <c r="BB27" s="1615"/>
      <c r="BC27" s="1615"/>
      <c r="BD27" s="1615"/>
      <c r="BE27" s="1670"/>
      <c r="BG27" s="1611" t="s">
        <v>1940</v>
      </c>
      <c r="BH27" s="1614">
        <f>DATE($BH25,$BI25,1)</f>
        <v>46204</v>
      </c>
      <c r="BI27" s="1615"/>
      <c r="BJ27" s="1615"/>
      <c r="BK27" s="1615"/>
      <c r="BL27" s="1615"/>
      <c r="BM27" s="1615"/>
      <c r="BN27" s="1615"/>
      <c r="BO27" s="1615"/>
      <c r="BP27" s="1670"/>
    </row>
    <row r="28" spans="1:74" ht="14.25" customHeight="1">
      <c r="A28" s="1590"/>
      <c r="B28" s="1618" t="s">
        <v>2310</v>
      </c>
      <c r="C28" s="1619">
        <f>IF(I9&lt;$G$5,C26,"")</f>
        <v>45936</v>
      </c>
      <c r="D28" s="1620">
        <f t="shared" ref="D28:I28" si="19">IF(C26&lt;$G$5,C28+1,"")</f>
        <v>45937</v>
      </c>
      <c r="E28" s="1620">
        <f t="shared" si="19"/>
        <v>45938</v>
      </c>
      <c r="F28" s="1620">
        <f t="shared" si="19"/>
        <v>45939</v>
      </c>
      <c r="G28" s="1620">
        <f t="shared" si="19"/>
        <v>45940</v>
      </c>
      <c r="H28" s="1620">
        <f t="shared" si="19"/>
        <v>45941</v>
      </c>
      <c r="I28" s="1620">
        <f t="shared" si="19"/>
        <v>45942</v>
      </c>
      <c r="J28" s="1671" t="s">
        <v>1978</v>
      </c>
      <c r="K28" s="1672">
        <f>COUNTIFS(C29:I29,"土",C30:I30,"")+COUNTIFS(C29:I29,"日",C30:I30,"")</f>
        <v>2</v>
      </c>
      <c r="L28" s="1590"/>
      <c r="M28" s="1618" t="s">
        <v>2310</v>
      </c>
      <c r="N28" s="1619">
        <f>IF(T9&lt;$G$5,T11+1,"")</f>
        <v>45992</v>
      </c>
      <c r="O28" s="1620">
        <f t="shared" ref="O28:T28" si="20">IF(N26&lt;$G$5,N28+1,"")</f>
        <v>45993</v>
      </c>
      <c r="P28" s="1620">
        <f t="shared" si="20"/>
        <v>45994</v>
      </c>
      <c r="Q28" s="1620">
        <f t="shared" si="20"/>
        <v>45995</v>
      </c>
      <c r="R28" s="1620">
        <f t="shared" si="20"/>
        <v>45996</v>
      </c>
      <c r="S28" s="1620">
        <f>IF(R26&lt;$G$5,R28+1,"")</f>
        <v>45997</v>
      </c>
      <c r="T28" s="1620">
        <f t="shared" si="20"/>
        <v>45998</v>
      </c>
      <c r="U28" s="1671" t="s">
        <v>1978</v>
      </c>
      <c r="V28" s="1672">
        <f>COUNTIFS(N29:T29,"土",N30:T30,"")+COUNTIFS(N29:T29,"日",N30:T30,"")</f>
        <v>2</v>
      </c>
      <c r="Y28" s="1618" t="s">
        <v>2310</v>
      </c>
      <c r="Z28" s="1619" t="str">
        <f>IF(AF9&lt;$G$5,AF11+1,"")</f>
        <v/>
      </c>
      <c r="AA28" s="1620" t="str">
        <f t="shared" ref="AA28:AF28" si="21">IF(Z26&lt;$G$5,Z28+1,"")</f>
        <v/>
      </c>
      <c r="AB28" s="1620" t="str">
        <f t="shared" si="21"/>
        <v/>
      </c>
      <c r="AC28" s="1620" t="str">
        <f t="shared" si="21"/>
        <v/>
      </c>
      <c r="AD28" s="1620" t="str">
        <f t="shared" si="21"/>
        <v/>
      </c>
      <c r="AE28" s="1620" t="str">
        <f t="shared" si="21"/>
        <v/>
      </c>
      <c r="AF28" s="1620" t="str">
        <f t="shared" si="21"/>
        <v/>
      </c>
      <c r="AG28" s="1671" t="s">
        <v>1978</v>
      </c>
      <c r="AH28" s="1672">
        <f>COUNTIFS(Z29:AF29,"土",Z30:AF30,"")+COUNTIFS(Z29:AF29,"日",Z30:AF30,"")</f>
        <v>0</v>
      </c>
      <c r="AJ28" s="1618" t="s">
        <v>2310</v>
      </c>
      <c r="AK28" s="1619" t="str">
        <f>IF(AQ9&lt;$G$5,AQ11+1,"")</f>
        <v/>
      </c>
      <c r="AL28" s="1620" t="str">
        <f t="shared" ref="AL28:AQ28" si="22">IF(AK26&lt;$G$5,AK28+1,"")</f>
        <v/>
      </c>
      <c r="AM28" s="1620" t="str">
        <f t="shared" si="22"/>
        <v/>
      </c>
      <c r="AN28" s="1620" t="str">
        <f t="shared" si="22"/>
        <v/>
      </c>
      <c r="AO28" s="1620" t="str">
        <f t="shared" si="22"/>
        <v/>
      </c>
      <c r="AP28" s="1620" t="str">
        <f t="shared" si="22"/>
        <v/>
      </c>
      <c r="AQ28" s="1620" t="str">
        <f t="shared" si="22"/>
        <v/>
      </c>
      <c r="AR28" s="1671" t="s">
        <v>1978</v>
      </c>
      <c r="AS28" s="1672">
        <f>COUNTIFS(AK29:AQ29,"土",AK30:AQ30,"")+COUNTIFS(AK29:AQ29,"日",AK30:AQ30,"")</f>
        <v>0</v>
      </c>
      <c r="AV28" s="1618" t="s">
        <v>2310</v>
      </c>
      <c r="AW28" s="1619" t="str">
        <f>IF(BC9&lt;$G$5,BC11+1,"")</f>
        <v/>
      </c>
      <c r="AX28" s="1620" t="str">
        <f t="shared" ref="AX28:BC28" si="23">IF(AW26&lt;$G$5,AW28+1,"")</f>
        <v/>
      </c>
      <c r="AY28" s="1620" t="str">
        <f t="shared" si="23"/>
        <v/>
      </c>
      <c r="AZ28" s="1620" t="str">
        <f t="shared" si="23"/>
        <v/>
      </c>
      <c r="BA28" s="1620" t="str">
        <f t="shared" si="23"/>
        <v/>
      </c>
      <c r="BB28" s="1620" t="str">
        <f t="shared" si="23"/>
        <v/>
      </c>
      <c r="BC28" s="1620" t="str">
        <f t="shared" si="23"/>
        <v/>
      </c>
      <c r="BD28" s="1671" t="s">
        <v>1978</v>
      </c>
      <c r="BE28" s="1672">
        <f>COUNTIFS(AW29:BC29,"土",AW30:BC30,"")+COUNTIFS(AW29:BC29,"日",AW30:BC30,"")</f>
        <v>0</v>
      </c>
      <c r="BG28" s="1618" t="s">
        <v>2310</v>
      </c>
      <c r="BH28" s="1619" t="str">
        <f>IF(BN9&lt;$G$5,BN11+1,"")</f>
        <v/>
      </c>
      <c r="BI28" s="1620" t="str">
        <f t="shared" ref="BI28:BN28" si="24">IF(BH26&lt;$G$5,BH28+1,"")</f>
        <v/>
      </c>
      <c r="BJ28" s="1620" t="str">
        <f t="shared" si="24"/>
        <v/>
      </c>
      <c r="BK28" s="1620" t="str">
        <f t="shared" si="24"/>
        <v/>
      </c>
      <c r="BL28" s="1620" t="str">
        <f t="shared" si="24"/>
        <v/>
      </c>
      <c r="BM28" s="1620" t="str">
        <f t="shared" si="24"/>
        <v/>
      </c>
      <c r="BN28" s="1620" t="str">
        <f t="shared" si="24"/>
        <v/>
      </c>
      <c r="BO28" s="1671" t="s">
        <v>1978</v>
      </c>
      <c r="BP28" s="1672">
        <f>COUNTIFS(BH29:BN29,"土",BH30:BN30,"")+COUNTIFS(BH29:BN29,"日",BH30:BN30,"")</f>
        <v>0</v>
      </c>
    </row>
    <row r="29" spans="1:74" ht="14.25" customHeight="1">
      <c r="A29" s="1590"/>
      <c r="B29" s="1618" t="s">
        <v>820</v>
      </c>
      <c r="C29" s="1626" t="str">
        <f>IF(C28="","","月")</f>
        <v>月</v>
      </c>
      <c r="D29" s="1626" t="str">
        <f>IF(D28="","","火")</f>
        <v>火</v>
      </c>
      <c r="E29" s="1626" t="str">
        <f>IF(E28="","","水")</f>
        <v>水</v>
      </c>
      <c r="F29" s="1626" t="str">
        <f>IF(F28="","","木")</f>
        <v>木</v>
      </c>
      <c r="G29" s="1626" t="str">
        <f>IF(G28="","","金")</f>
        <v>金</v>
      </c>
      <c r="H29" s="1626" t="str">
        <f>IF(H28="","","土")</f>
        <v>土</v>
      </c>
      <c r="I29" s="1626" t="str">
        <f>IF(I28="","","日")</f>
        <v>日</v>
      </c>
      <c r="J29" s="1673" t="s">
        <v>2322</v>
      </c>
      <c r="K29" s="1674">
        <f>COUNTIF(C30:I30,"夏休")+COUNTIF(C30:I30,"冬休")+COUNTIF(C30:I30,"中止")+COUNTIF(C30:I30,"制作中")</f>
        <v>0</v>
      </c>
      <c r="L29" s="1590"/>
      <c r="M29" s="1618" t="s">
        <v>820</v>
      </c>
      <c r="N29" s="1626" t="str">
        <f>IF(N28="","","月")</f>
        <v>月</v>
      </c>
      <c r="O29" s="1626" t="str">
        <f>IF(O28="","","火")</f>
        <v>火</v>
      </c>
      <c r="P29" s="1626" t="str">
        <f>IF(P28="","","水")</f>
        <v>水</v>
      </c>
      <c r="Q29" s="1626" t="str">
        <f>IF(Q28="","","木")</f>
        <v>木</v>
      </c>
      <c r="R29" s="1626" t="str">
        <f>IF(R28="","","金")</f>
        <v>金</v>
      </c>
      <c r="S29" s="1626" t="str">
        <f>IF(S28="","","土")</f>
        <v>土</v>
      </c>
      <c r="T29" s="1626" t="str">
        <f>IF(T28="","","日")</f>
        <v>日</v>
      </c>
      <c r="U29" s="1673" t="s">
        <v>2322</v>
      </c>
      <c r="V29" s="1674">
        <f>COUNTIF(N30:T30,"夏休")+COUNTIF(N30:T30,"冬休")+COUNTIF(N30:T30,"中止")+COUNTIF(N30:T30,"制作中")</f>
        <v>0</v>
      </c>
      <c r="Y29" s="1618" t="s">
        <v>820</v>
      </c>
      <c r="Z29" s="1626" t="str">
        <f>IF(Z28="","","月")</f>
        <v/>
      </c>
      <c r="AA29" s="1626" t="str">
        <f>IF(AA28="","","火")</f>
        <v/>
      </c>
      <c r="AB29" s="1626" t="str">
        <f>IF(AB28="","","水")</f>
        <v/>
      </c>
      <c r="AC29" s="1626" t="str">
        <f>IF(AC28="","","木")</f>
        <v/>
      </c>
      <c r="AD29" s="1626" t="str">
        <f>IF(AD28="","","金")</f>
        <v/>
      </c>
      <c r="AE29" s="1626" t="str">
        <f>IF(AE28="","","土")</f>
        <v/>
      </c>
      <c r="AF29" s="1626" t="str">
        <f>IF(AF28="","","日")</f>
        <v/>
      </c>
      <c r="AG29" s="1673" t="s">
        <v>2322</v>
      </c>
      <c r="AH29" s="1674">
        <f>COUNTIF(Z30:AF30,"夏休")+COUNTIF(Z30:AF30,"冬休")+COUNTIF(Z30:AF30,"中止")+COUNTIF(Z30:AF30,"制作中")</f>
        <v>0</v>
      </c>
      <c r="AJ29" s="1618" t="s">
        <v>820</v>
      </c>
      <c r="AK29" s="1626" t="str">
        <f>IF(AK28="","","月")</f>
        <v/>
      </c>
      <c r="AL29" s="1626" t="str">
        <f>IF(AL28="","","火")</f>
        <v/>
      </c>
      <c r="AM29" s="1626" t="str">
        <f>IF(AM28="","","水")</f>
        <v/>
      </c>
      <c r="AN29" s="1626" t="str">
        <f>IF(AN28="","","木")</f>
        <v/>
      </c>
      <c r="AO29" s="1626" t="str">
        <f>IF(AO28="","","金")</f>
        <v/>
      </c>
      <c r="AP29" s="1626" t="str">
        <f>IF(AP28="","","土")</f>
        <v/>
      </c>
      <c r="AQ29" s="1626" t="str">
        <f>IF(AQ28="","","日")</f>
        <v/>
      </c>
      <c r="AR29" s="1673" t="s">
        <v>2322</v>
      </c>
      <c r="AS29" s="1674">
        <f>COUNTIF(AK30:AQ30,"夏休")+COUNTIF(AK30:AQ30,"冬休")+COUNTIF(AK30:AQ30,"中止")+COUNTIF(AK30:AQ30,"制作中")</f>
        <v>0</v>
      </c>
      <c r="AV29" s="1618" t="s">
        <v>820</v>
      </c>
      <c r="AW29" s="1626" t="str">
        <f>IF(AW28="","","月")</f>
        <v/>
      </c>
      <c r="AX29" s="1626" t="str">
        <f>IF(AX28="","","火")</f>
        <v/>
      </c>
      <c r="AY29" s="1626" t="str">
        <f>IF(AY28="","","水")</f>
        <v/>
      </c>
      <c r="AZ29" s="1626" t="str">
        <f>IF(AZ28="","","木")</f>
        <v/>
      </c>
      <c r="BA29" s="1626" t="str">
        <f>IF(BA28="","","金")</f>
        <v/>
      </c>
      <c r="BB29" s="1626" t="str">
        <f>IF(BB28="","","土")</f>
        <v/>
      </c>
      <c r="BC29" s="1626" t="str">
        <f>IF(BC28="","","日")</f>
        <v/>
      </c>
      <c r="BD29" s="1673" t="s">
        <v>2322</v>
      </c>
      <c r="BE29" s="1674">
        <f>COUNTIF(AW30:BC30,"夏休")+COUNTIF(AW30:BC30,"冬休")+COUNTIF(AW30:BC30,"中止")+COUNTIF(AW30:BC30,"制作中")</f>
        <v>0</v>
      </c>
      <c r="BG29" s="1618" t="s">
        <v>820</v>
      </c>
      <c r="BH29" s="1626" t="str">
        <f>IF(BH28="","","月")</f>
        <v/>
      </c>
      <c r="BI29" s="1626" t="str">
        <f>IF(BI28="","","火")</f>
        <v/>
      </c>
      <c r="BJ29" s="1626" t="str">
        <f>IF(BJ28="","","水")</f>
        <v/>
      </c>
      <c r="BK29" s="1626" t="str">
        <f>IF(BK28="","","木")</f>
        <v/>
      </c>
      <c r="BL29" s="1626" t="str">
        <f>IF(BL28="","","金")</f>
        <v/>
      </c>
      <c r="BM29" s="1626" t="str">
        <f>IF(BM28="","","土")</f>
        <v/>
      </c>
      <c r="BN29" s="1626" t="str">
        <f>IF(BN28="","","日")</f>
        <v/>
      </c>
      <c r="BO29" s="1673" t="s">
        <v>2322</v>
      </c>
      <c r="BP29" s="1674">
        <f>COUNTIF(BH30:BN30,"夏休")+COUNTIF(BH30:BN30,"冬休")+COUNTIF(BH30:BN30,"中止")+COUNTIF(BH30:BN30,"制作中")</f>
        <v>0</v>
      </c>
    </row>
    <row r="30" spans="1:74" ht="14.25" customHeight="1">
      <c r="A30" s="1590"/>
      <c r="B30" s="3727" t="s">
        <v>2322</v>
      </c>
      <c r="C30" s="3728"/>
      <c r="D30" s="3729"/>
      <c r="E30" s="3729"/>
      <c r="F30" s="3729"/>
      <c r="G30" s="3729"/>
      <c r="H30" s="3729"/>
      <c r="I30" s="3731"/>
      <c r="J30" s="1673" t="s">
        <v>821</v>
      </c>
      <c r="K30" s="1674">
        <f>COUNT(C28:I28)-K29</f>
        <v>7</v>
      </c>
      <c r="L30" s="1590"/>
      <c r="M30" s="3727" t="s">
        <v>2322</v>
      </c>
      <c r="N30" s="3728"/>
      <c r="O30" s="3729"/>
      <c r="P30" s="3729"/>
      <c r="Q30" s="3729"/>
      <c r="R30" s="3729"/>
      <c r="S30" s="3729"/>
      <c r="T30" s="3731"/>
      <c r="U30" s="1673" t="s">
        <v>821</v>
      </c>
      <c r="V30" s="1674">
        <f>COUNT(N28:T28)-V29</f>
        <v>7</v>
      </c>
      <c r="Y30" s="3727" t="s">
        <v>2322</v>
      </c>
      <c r="Z30" s="3728"/>
      <c r="AA30" s="3729"/>
      <c r="AB30" s="3729"/>
      <c r="AC30" s="3729"/>
      <c r="AD30" s="3729"/>
      <c r="AE30" s="3729"/>
      <c r="AF30" s="3731"/>
      <c r="AG30" s="1673" t="s">
        <v>821</v>
      </c>
      <c r="AH30" s="1674">
        <f>COUNT(Z28:AF28)-AH29</f>
        <v>0</v>
      </c>
      <c r="AJ30" s="3727" t="s">
        <v>2322</v>
      </c>
      <c r="AK30" s="3728"/>
      <c r="AL30" s="3729"/>
      <c r="AM30" s="3729"/>
      <c r="AN30" s="3729"/>
      <c r="AO30" s="3729"/>
      <c r="AP30" s="3729"/>
      <c r="AQ30" s="3731"/>
      <c r="AR30" s="1673" t="s">
        <v>821</v>
      </c>
      <c r="AS30" s="1674">
        <f>COUNT(AK28:AQ28)-AS29</f>
        <v>0</v>
      </c>
      <c r="AV30" s="3727" t="s">
        <v>2322</v>
      </c>
      <c r="AW30" s="3728"/>
      <c r="AX30" s="3729"/>
      <c r="AY30" s="3729"/>
      <c r="AZ30" s="3729"/>
      <c r="BA30" s="3729"/>
      <c r="BB30" s="3729"/>
      <c r="BC30" s="3731"/>
      <c r="BD30" s="1673" t="s">
        <v>821</v>
      </c>
      <c r="BE30" s="1674">
        <f>COUNT(AW28:BC28)-BE29</f>
        <v>0</v>
      </c>
      <c r="BG30" s="3727" t="s">
        <v>2322</v>
      </c>
      <c r="BH30" s="3728"/>
      <c r="BI30" s="3729"/>
      <c r="BJ30" s="3729"/>
      <c r="BK30" s="3729"/>
      <c r="BL30" s="3729"/>
      <c r="BM30" s="3729"/>
      <c r="BN30" s="3731"/>
      <c r="BO30" s="1673" t="s">
        <v>821</v>
      </c>
      <c r="BP30" s="1674">
        <f>COUNT(BH28:BN28)-BP29</f>
        <v>0</v>
      </c>
    </row>
    <row r="31" spans="1:74" ht="14.25" customHeight="1">
      <c r="A31" s="1590"/>
      <c r="B31" s="3727"/>
      <c r="C31" s="3712"/>
      <c r="D31" s="3714"/>
      <c r="E31" s="3714"/>
      <c r="F31" s="3714"/>
      <c r="G31" s="3714"/>
      <c r="H31" s="3714"/>
      <c r="I31" s="3732"/>
      <c r="J31" s="1673" t="s">
        <v>822</v>
      </c>
      <c r="K31" s="1674">
        <f>COUNTIF(C32:I33,"休")</f>
        <v>0</v>
      </c>
      <c r="L31" s="1590"/>
      <c r="M31" s="3727"/>
      <c r="N31" s="3712"/>
      <c r="O31" s="3714"/>
      <c r="P31" s="3714"/>
      <c r="Q31" s="3714"/>
      <c r="R31" s="3714"/>
      <c r="S31" s="3714"/>
      <c r="T31" s="3732"/>
      <c r="U31" s="1673" t="s">
        <v>822</v>
      </c>
      <c r="V31" s="1674">
        <f>COUNTIF(N32:T33,"休")</f>
        <v>0</v>
      </c>
      <c r="Y31" s="3727"/>
      <c r="Z31" s="3712"/>
      <c r="AA31" s="3714"/>
      <c r="AB31" s="3714"/>
      <c r="AC31" s="3714"/>
      <c r="AD31" s="3714"/>
      <c r="AE31" s="3714"/>
      <c r="AF31" s="3732"/>
      <c r="AG31" s="1673" t="s">
        <v>822</v>
      </c>
      <c r="AH31" s="1674">
        <f>COUNTIF(Z32:AF33,"休")</f>
        <v>0</v>
      </c>
      <c r="AJ31" s="3727"/>
      <c r="AK31" s="3712"/>
      <c r="AL31" s="3714"/>
      <c r="AM31" s="3714"/>
      <c r="AN31" s="3714"/>
      <c r="AO31" s="3714"/>
      <c r="AP31" s="3714"/>
      <c r="AQ31" s="3732"/>
      <c r="AR31" s="1673" t="s">
        <v>822</v>
      </c>
      <c r="AS31" s="1674">
        <f>COUNTIF(AK32:AQ33,"休")</f>
        <v>0</v>
      </c>
      <c r="AV31" s="3727"/>
      <c r="AW31" s="3712"/>
      <c r="AX31" s="3714"/>
      <c r="AY31" s="3714"/>
      <c r="AZ31" s="3714"/>
      <c r="BA31" s="3714"/>
      <c r="BB31" s="3714"/>
      <c r="BC31" s="3732"/>
      <c r="BD31" s="1673" t="s">
        <v>822</v>
      </c>
      <c r="BE31" s="1674">
        <f>COUNTIF(AW32:BC33,"休")</f>
        <v>0</v>
      </c>
      <c r="BG31" s="3727"/>
      <c r="BH31" s="3712"/>
      <c r="BI31" s="3714"/>
      <c r="BJ31" s="3714"/>
      <c r="BK31" s="3714"/>
      <c r="BL31" s="3714"/>
      <c r="BM31" s="3714"/>
      <c r="BN31" s="3732"/>
      <c r="BO31" s="1673" t="s">
        <v>822</v>
      </c>
      <c r="BP31" s="1674">
        <f>COUNTIF(BH32:BN33,"休")</f>
        <v>0</v>
      </c>
    </row>
    <row r="32" spans="1:74" ht="14.25" customHeight="1">
      <c r="A32" s="1590"/>
      <c r="B32" s="3727" t="s">
        <v>815</v>
      </c>
      <c r="C32" s="3733"/>
      <c r="D32" s="3734"/>
      <c r="E32" s="3734"/>
      <c r="F32" s="3734"/>
      <c r="G32" s="3734"/>
      <c r="H32" s="3734"/>
      <c r="I32" s="3735"/>
      <c r="J32" s="1673" t="s">
        <v>823</v>
      </c>
      <c r="K32" s="1677">
        <f>K31/K30</f>
        <v>0</v>
      </c>
      <c r="L32" s="1590"/>
      <c r="M32" s="3727" t="s">
        <v>815</v>
      </c>
      <c r="N32" s="3733"/>
      <c r="O32" s="3734"/>
      <c r="P32" s="3734"/>
      <c r="Q32" s="3734"/>
      <c r="R32" s="3734"/>
      <c r="S32" s="3734"/>
      <c r="T32" s="3735"/>
      <c r="U32" s="1673" t="s">
        <v>823</v>
      </c>
      <c r="V32" s="1677">
        <f>V31/V30</f>
        <v>0</v>
      </c>
      <c r="Y32" s="3727" t="s">
        <v>815</v>
      </c>
      <c r="Z32" s="3733"/>
      <c r="AA32" s="3734"/>
      <c r="AB32" s="3734"/>
      <c r="AC32" s="3734"/>
      <c r="AD32" s="3734"/>
      <c r="AE32" s="3734"/>
      <c r="AF32" s="3735"/>
      <c r="AG32" s="1673" t="s">
        <v>823</v>
      </c>
      <c r="AH32" s="1677" t="e">
        <f>AH31/AH30</f>
        <v>#DIV/0!</v>
      </c>
      <c r="AJ32" s="3727" t="s">
        <v>815</v>
      </c>
      <c r="AK32" s="3733"/>
      <c r="AL32" s="3734"/>
      <c r="AM32" s="3734"/>
      <c r="AN32" s="3734"/>
      <c r="AO32" s="3734"/>
      <c r="AP32" s="3734"/>
      <c r="AQ32" s="3735"/>
      <c r="AR32" s="1673" t="s">
        <v>823</v>
      </c>
      <c r="AS32" s="1677" t="e">
        <f>AS31/AS30</f>
        <v>#DIV/0!</v>
      </c>
      <c r="AV32" s="3727" t="s">
        <v>815</v>
      </c>
      <c r="AW32" s="3733"/>
      <c r="AX32" s="3734"/>
      <c r="AY32" s="3734"/>
      <c r="AZ32" s="3734"/>
      <c r="BA32" s="3734"/>
      <c r="BB32" s="3734"/>
      <c r="BC32" s="3735"/>
      <c r="BD32" s="1673" t="s">
        <v>823</v>
      </c>
      <c r="BE32" s="1677" t="e">
        <f>BE31/BE30</f>
        <v>#DIV/0!</v>
      </c>
      <c r="BG32" s="3727" t="s">
        <v>815</v>
      </c>
      <c r="BH32" s="3733"/>
      <c r="BI32" s="3734"/>
      <c r="BJ32" s="3734"/>
      <c r="BK32" s="3734"/>
      <c r="BL32" s="3734"/>
      <c r="BM32" s="3734"/>
      <c r="BN32" s="3735"/>
      <c r="BO32" s="1673" t="s">
        <v>823</v>
      </c>
      <c r="BP32" s="1677" t="e">
        <f>BP31/BP30</f>
        <v>#DIV/0!</v>
      </c>
    </row>
    <row r="33" spans="1:74" ht="14.25" customHeight="1">
      <c r="A33" s="1590"/>
      <c r="B33" s="3727"/>
      <c r="C33" s="3733"/>
      <c r="D33" s="3734"/>
      <c r="E33" s="3734"/>
      <c r="F33" s="3734"/>
      <c r="G33" s="3734"/>
      <c r="H33" s="3734"/>
      <c r="I33" s="3735"/>
      <c r="J33" s="1673" t="s">
        <v>812</v>
      </c>
      <c r="K33" s="1674">
        <f>COUNTA(C34:I34)</f>
        <v>0</v>
      </c>
      <c r="L33" s="1590"/>
      <c r="M33" s="3727"/>
      <c r="N33" s="3733"/>
      <c r="O33" s="3734"/>
      <c r="P33" s="3734"/>
      <c r="Q33" s="3734"/>
      <c r="R33" s="3734"/>
      <c r="S33" s="3734"/>
      <c r="T33" s="3735"/>
      <c r="U33" s="1673" t="s">
        <v>812</v>
      </c>
      <c r="V33" s="1674">
        <f>COUNTA(N34:T34)</f>
        <v>0</v>
      </c>
      <c r="Y33" s="3727"/>
      <c r="Z33" s="3733"/>
      <c r="AA33" s="3734"/>
      <c r="AB33" s="3734"/>
      <c r="AC33" s="3734"/>
      <c r="AD33" s="3734"/>
      <c r="AE33" s="3734"/>
      <c r="AF33" s="3735"/>
      <c r="AG33" s="1673" t="s">
        <v>812</v>
      </c>
      <c r="AH33" s="1674">
        <f>COUNTA(Z34:AF34)</f>
        <v>0</v>
      </c>
      <c r="AJ33" s="3727"/>
      <c r="AK33" s="3733"/>
      <c r="AL33" s="3734"/>
      <c r="AM33" s="3734"/>
      <c r="AN33" s="3734"/>
      <c r="AO33" s="3734"/>
      <c r="AP33" s="3734"/>
      <c r="AQ33" s="3735"/>
      <c r="AR33" s="1673" t="s">
        <v>812</v>
      </c>
      <c r="AS33" s="1674">
        <f>COUNTA(AK34:AQ34)</f>
        <v>0</v>
      </c>
      <c r="AV33" s="3727"/>
      <c r="AW33" s="3733"/>
      <c r="AX33" s="3734"/>
      <c r="AY33" s="3734"/>
      <c r="AZ33" s="3734"/>
      <c r="BA33" s="3734"/>
      <c r="BB33" s="3734"/>
      <c r="BC33" s="3735"/>
      <c r="BD33" s="1673" t="s">
        <v>812</v>
      </c>
      <c r="BE33" s="1674">
        <f>COUNTA(AW34:BC34)</f>
        <v>0</v>
      </c>
      <c r="BG33" s="3727"/>
      <c r="BH33" s="3733"/>
      <c r="BI33" s="3734"/>
      <c r="BJ33" s="3734"/>
      <c r="BK33" s="3734"/>
      <c r="BL33" s="3734"/>
      <c r="BM33" s="3734"/>
      <c r="BN33" s="3735"/>
      <c r="BO33" s="1673" t="s">
        <v>812</v>
      </c>
      <c r="BP33" s="1674">
        <f>COUNTA(BH34:BN34)</f>
        <v>0</v>
      </c>
    </row>
    <row r="34" spans="1:74" ht="14.25" customHeight="1">
      <c r="A34" s="1590"/>
      <c r="B34" s="3727" t="s">
        <v>817</v>
      </c>
      <c r="C34" s="3733"/>
      <c r="D34" s="3734"/>
      <c r="E34" s="3734"/>
      <c r="F34" s="3734"/>
      <c r="G34" s="3734"/>
      <c r="H34" s="3734"/>
      <c r="I34" s="3735"/>
      <c r="J34" s="1673" t="s">
        <v>824</v>
      </c>
      <c r="K34" s="1677">
        <f>K33/K30</f>
        <v>0</v>
      </c>
      <c r="L34" s="1590"/>
      <c r="M34" s="3727" t="s">
        <v>817</v>
      </c>
      <c r="N34" s="3733"/>
      <c r="O34" s="3734"/>
      <c r="P34" s="3734"/>
      <c r="Q34" s="3734"/>
      <c r="R34" s="3734"/>
      <c r="S34" s="3734"/>
      <c r="T34" s="3735"/>
      <c r="U34" s="1673" t="s">
        <v>824</v>
      </c>
      <c r="V34" s="1677">
        <f>V33/V30</f>
        <v>0</v>
      </c>
      <c r="Y34" s="3727" t="s">
        <v>817</v>
      </c>
      <c r="Z34" s="3733"/>
      <c r="AA34" s="3734"/>
      <c r="AB34" s="3734"/>
      <c r="AC34" s="3734"/>
      <c r="AD34" s="3734"/>
      <c r="AE34" s="3734"/>
      <c r="AF34" s="3735"/>
      <c r="AG34" s="1673" t="s">
        <v>824</v>
      </c>
      <c r="AH34" s="1677" t="e">
        <f>AH33/AH30</f>
        <v>#DIV/0!</v>
      </c>
      <c r="AJ34" s="3727" t="s">
        <v>817</v>
      </c>
      <c r="AK34" s="3733"/>
      <c r="AL34" s="3734"/>
      <c r="AM34" s="3734"/>
      <c r="AN34" s="3734"/>
      <c r="AO34" s="3734"/>
      <c r="AP34" s="3734"/>
      <c r="AQ34" s="3735"/>
      <c r="AR34" s="1673" t="s">
        <v>824</v>
      </c>
      <c r="AS34" s="1677" t="e">
        <f>AS33/AS30</f>
        <v>#DIV/0!</v>
      </c>
      <c r="AV34" s="3727" t="s">
        <v>817</v>
      </c>
      <c r="AW34" s="3733"/>
      <c r="AX34" s="3734"/>
      <c r="AY34" s="3734"/>
      <c r="AZ34" s="3734"/>
      <c r="BA34" s="3734"/>
      <c r="BB34" s="3734"/>
      <c r="BC34" s="3735"/>
      <c r="BD34" s="1673" t="s">
        <v>824</v>
      </c>
      <c r="BE34" s="1677" t="e">
        <f>BE33/BE30</f>
        <v>#DIV/0!</v>
      </c>
      <c r="BG34" s="3727" t="s">
        <v>817</v>
      </c>
      <c r="BH34" s="3733"/>
      <c r="BI34" s="3734"/>
      <c r="BJ34" s="3734"/>
      <c r="BK34" s="3734"/>
      <c r="BL34" s="3734"/>
      <c r="BM34" s="3734"/>
      <c r="BN34" s="3735"/>
      <c r="BO34" s="1673" t="s">
        <v>824</v>
      </c>
      <c r="BP34" s="1677" t="e">
        <f>BP33/BP30</f>
        <v>#DIV/0!</v>
      </c>
    </row>
    <row r="35" spans="1:74" ht="14.25" customHeight="1">
      <c r="A35" s="1590"/>
      <c r="B35" s="3738"/>
      <c r="C35" s="3736"/>
      <c r="D35" s="3737"/>
      <c r="E35" s="3737"/>
      <c r="F35" s="3737"/>
      <c r="G35" s="3737"/>
      <c r="H35" s="3737"/>
      <c r="I35" s="3739"/>
      <c r="J35" s="1678" t="s">
        <v>2323</v>
      </c>
      <c r="K35" s="1679" t="str">
        <f>IF(K28&lt;1,"対象外",IF(K33&gt;=K28,"OK","NG"))</f>
        <v>NG</v>
      </c>
      <c r="L35" s="1590"/>
      <c r="M35" s="3738"/>
      <c r="N35" s="3736"/>
      <c r="O35" s="3737"/>
      <c r="P35" s="3737"/>
      <c r="Q35" s="3737"/>
      <c r="R35" s="3737"/>
      <c r="S35" s="3737"/>
      <c r="T35" s="3739"/>
      <c r="U35" s="1678" t="s">
        <v>2323</v>
      </c>
      <c r="V35" s="1679" t="str">
        <f>IF(1&gt;V28,"対象外",IF(V33&gt;=V28,"OK","NG"))</f>
        <v>NG</v>
      </c>
      <c r="Y35" s="3738"/>
      <c r="Z35" s="3736"/>
      <c r="AA35" s="3737"/>
      <c r="AB35" s="3737"/>
      <c r="AC35" s="3737"/>
      <c r="AD35" s="3737"/>
      <c r="AE35" s="3737"/>
      <c r="AF35" s="3739"/>
      <c r="AG35" s="1678" t="s">
        <v>2323</v>
      </c>
      <c r="AH35" s="1679" t="str">
        <f>IF(1&gt;AH28,"対象外",IF(AH33&gt;=AH28,"OK","NG"))</f>
        <v>対象外</v>
      </c>
      <c r="AJ35" s="3738"/>
      <c r="AK35" s="3736"/>
      <c r="AL35" s="3737"/>
      <c r="AM35" s="3737"/>
      <c r="AN35" s="3737"/>
      <c r="AO35" s="3737"/>
      <c r="AP35" s="3737"/>
      <c r="AQ35" s="3739"/>
      <c r="AR35" s="1678" t="s">
        <v>2323</v>
      </c>
      <c r="AS35" s="1679" t="str">
        <f>IF(1&gt;AS28,"対象外",IF(AS33&gt;=AS28,"OK","NG"))</f>
        <v>対象外</v>
      </c>
      <c r="AV35" s="3738"/>
      <c r="AW35" s="3736"/>
      <c r="AX35" s="3737"/>
      <c r="AY35" s="3737"/>
      <c r="AZ35" s="3737"/>
      <c r="BA35" s="3737"/>
      <c r="BB35" s="3737"/>
      <c r="BC35" s="3739"/>
      <c r="BD35" s="1678" t="s">
        <v>2323</v>
      </c>
      <c r="BE35" s="1679" t="str">
        <f>IF(1&gt;BE28,"対象外",IF(BE33&gt;=BE28,"OK","NG"))</f>
        <v>対象外</v>
      </c>
      <c r="BG35" s="3738"/>
      <c r="BH35" s="3736"/>
      <c r="BI35" s="3737"/>
      <c r="BJ35" s="3737"/>
      <c r="BK35" s="3737"/>
      <c r="BL35" s="3737"/>
      <c r="BM35" s="3737"/>
      <c r="BN35" s="3739"/>
      <c r="BO35" s="1678" t="s">
        <v>2323</v>
      </c>
      <c r="BP35" s="1679" t="str">
        <f>IF(1&gt;BP28,"対象外",IF(BP33&gt;=BP28,"OK","NG"))</f>
        <v>対象外</v>
      </c>
      <c r="BV35" s="1593" t="str">
        <f t="shared" si="11"/>
        <v>NG</v>
      </c>
    </row>
    <row r="36" spans="1:74" ht="14.25" hidden="1" customHeight="1">
      <c r="A36" s="1590"/>
      <c r="B36" s="1613"/>
      <c r="C36" s="1613"/>
      <c r="D36" s="1613"/>
      <c r="E36" s="1613"/>
      <c r="F36" s="1613"/>
      <c r="G36" s="1613"/>
      <c r="H36" s="1660">
        <f>IF(AND(DAY(H28)&gt;=22,DAY(H28)&lt;=28,H29="土"),1,0)</f>
        <v>0</v>
      </c>
      <c r="I36" s="1613"/>
      <c r="J36" s="1624"/>
      <c r="K36" s="1624"/>
      <c r="L36" s="1590"/>
      <c r="M36" s="1613"/>
      <c r="N36" s="1613"/>
      <c r="O36" s="1613"/>
      <c r="P36" s="1613"/>
      <c r="Q36" s="1613"/>
      <c r="R36" s="1613"/>
      <c r="S36" s="1660">
        <f>IF(AND(DAY(S28)&gt;=22,DAY(S28)&lt;=28,S29="土"),1,0)</f>
        <v>0</v>
      </c>
      <c r="T36" s="1613"/>
      <c r="U36" s="1624"/>
      <c r="V36" s="1624"/>
      <c r="Y36" s="1613"/>
      <c r="Z36" s="1613"/>
      <c r="AA36" s="1613"/>
      <c r="AB36" s="1613"/>
      <c r="AC36" s="1613"/>
      <c r="AD36" s="1613"/>
      <c r="AE36" s="1660" t="e">
        <f>IF(AND(DAY(AE28)&gt;=22,DAY(AE28)&lt;=28,AE29="土"),1,0)</f>
        <v>#VALUE!</v>
      </c>
      <c r="AF36" s="1613"/>
      <c r="AG36" s="1624"/>
      <c r="AH36" s="1624"/>
      <c r="AJ36" s="1613"/>
      <c r="AK36" s="1613"/>
      <c r="AL36" s="1613"/>
      <c r="AM36" s="1613"/>
      <c r="AN36" s="1613"/>
      <c r="AO36" s="1613"/>
      <c r="AP36" s="1660" t="e">
        <f>IF(AND(DAY(AP28)&gt;=22,DAY(AP28)&lt;=28,AP29="土"),1,0)</f>
        <v>#VALUE!</v>
      </c>
      <c r="AQ36" s="1613"/>
      <c r="AR36" s="1624"/>
      <c r="AS36" s="1624"/>
      <c r="AV36" s="1613"/>
      <c r="AW36" s="1613"/>
      <c r="AX36" s="1613"/>
      <c r="AY36" s="1613"/>
      <c r="AZ36" s="1613"/>
      <c r="BA36" s="1613"/>
      <c r="BB36" s="1660" t="e">
        <f>IF(AND(DAY(BB28)&gt;=22,DAY(BB28)&lt;=28,BB29="土"),1,0)</f>
        <v>#VALUE!</v>
      </c>
      <c r="BC36" s="1613"/>
      <c r="BD36" s="1624"/>
      <c r="BE36" s="1624"/>
      <c r="BG36" s="1613"/>
      <c r="BH36" s="1613"/>
      <c r="BI36" s="1613"/>
      <c r="BJ36" s="1613"/>
      <c r="BK36" s="1613"/>
      <c r="BL36" s="1613"/>
      <c r="BM36" s="1660" t="e">
        <f>IF(AND(DAY(BM28)&gt;=22,DAY(BM28)&lt;=28,BM29="土"),1,0)</f>
        <v>#VALUE!</v>
      </c>
      <c r="BN36" s="1613"/>
      <c r="BO36" s="1624"/>
      <c r="BP36" s="1624"/>
      <c r="BU36" s="1593">
        <f t="shared" si="12"/>
        <v>0</v>
      </c>
      <c r="BV36" s="1593" t="str">
        <f t="shared" si="11"/>
        <v>NG</v>
      </c>
    </row>
    <row r="37" spans="1:74" ht="14.25" hidden="1" customHeight="1">
      <c r="A37" s="1590"/>
      <c r="B37" s="1613"/>
      <c r="C37" s="1613"/>
      <c r="D37" s="1613"/>
      <c r="E37" s="1613"/>
      <c r="F37" s="1613"/>
      <c r="G37" s="1613"/>
      <c r="H37" s="1660">
        <f>IF(AND(DAY(H28)&gt;=22,DAY(H28)&lt;=28,H29="土",OR(H34="休",H34="雨")),1,0)</f>
        <v>0</v>
      </c>
      <c r="I37" s="1613"/>
      <c r="J37" s="1624"/>
      <c r="K37" s="1624"/>
      <c r="L37" s="1590"/>
      <c r="M37" s="1613"/>
      <c r="N37" s="1613"/>
      <c r="O37" s="1613"/>
      <c r="P37" s="1613"/>
      <c r="Q37" s="1613"/>
      <c r="R37" s="1613"/>
      <c r="S37" s="1660">
        <f>IF(AND(DAY(S28)&gt;=22,DAY(S28)&lt;=28,S29="土",OR(S34="休",S34="雨")),1,0)</f>
        <v>0</v>
      </c>
      <c r="T37" s="1613"/>
      <c r="U37" s="1624"/>
      <c r="V37" s="1624"/>
      <c r="Y37" s="1613"/>
      <c r="Z37" s="1613"/>
      <c r="AA37" s="1613"/>
      <c r="AB37" s="1613"/>
      <c r="AC37" s="1613"/>
      <c r="AD37" s="1613"/>
      <c r="AE37" s="1660" t="e">
        <f>IF(AND(DAY(AE28)&gt;=22,DAY(AE28)&lt;=28,AE29="土",OR(AE34="休",AE34="雨")),1,0)</f>
        <v>#VALUE!</v>
      </c>
      <c r="AF37" s="1613"/>
      <c r="AG37" s="1624"/>
      <c r="AH37" s="1624"/>
      <c r="AJ37" s="1613"/>
      <c r="AK37" s="1613"/>
      <c r="AL37" s="1613"/>
      <c r="AM37" s="1613"/>
      <c r="AN37" s="1613"/>
      <c r="AO37" s="1613"/>
      <c r="AP37" s="1660" t="e">
        <f>IF(AND(DAY(AP28)&gt;=22,DAY(AP28)&lt;=28,AP29="土",OR(AP34="休",AP34="雨")),1,0)</f>
        <v>#VALUE!</v>
      </c>
      <c r="AQ37" s="1613"/>
      <c r="AR37" s="1624"/>
      <c r="AS37" s="1624"/>
      <c r="AV37" s="1613"/>
      <c r="AW37" s="1613"/>
      <c r="AX37" s="1613"/>
      <c r="AY37" s="1613"/>
      <c r="AZ37" s="1613"/>
      <c r="BA37" s="1613"/>
      <c r="BB37" s="1660" t="e">
        <f>IF(AND(DAY(BB28)&gt;=22,DAY(BB28)&lt;=28,BB29="土",OR(BB34="休",BB34="雨")),1,0)</f>
        <v>#VALUE!</v>
      </c>
      <c r="BC37" s="1613"/>
      <c r="BD37" s="1624"/>
      <c r="BE37" s="1624"/>
      <c r="BG37" s="1613"/>
      <c r="BH37" s="1613"/>
      <c r="BI37" s="1613"/>
      <c r="BJ37" s="1613"/>
      <c r="BK37" s="1613"/>
      <c r="BL37" s="1613"/>
      <c r="BM37" s="1660" t="e">
        <f>IF(AND(DAY(BM28)&gt;=22,DAY(BM28)&lt;=28,BM29="土",OR(BM34="休",BM34="雨")),1,0)</f>
        <v>#VALUE!</v>
      </c>
      <c r="BN37" s="1613"/>
      <c r="BO37" s="1624"/>
      <c r="BP37" s="1624"/>
      <c r="BU37" s="1593">
        <f t="shared" si="12"/>
        <v>0</v>
      </c>
      <c r="BV37" s="1593" t="str">
        <f t="shared" si="11"/>
        <v>OK</v>
      </c>
    </row>
    <row r="38" spans="1:74" ht="14.25" hidden="1" customHeight="1">
      <c r="A38" s="1590"/>
      <c r="B38" s="1613"/>
      <c r="C38" s="1613"/>
      <c r="D38" s="1613"/>
      <c r="E38" s="1613"/>
      <c r="F38" s="1613"/>
      <c r="G38" s="1613"/>
      <c r="H38" s="1660">
        <f>IF(AND(DAY(H28)&gt;=8,DAY(H28)&lt;=14,H29="土"),1,0)</f>
        <v>1</v>
      </c>
      <c r="I38" s="1613"/>
      <c r="J38" s="1624"/>
      <c r="K38" s="1624"/>
      <c r="L38" s="1590"/>
      <c r="M38" s="1613"/>
      <c r="N38" s="1613"/>
      <c r="O38" s="1613"/>
      <c r="P38" s="1613"/>
      <c r="Q38" s="1613"/>
      <c r="R38" s="1613"/>
      <c r="S38" s="1660">
        <f>IF(AND(DAY(S28)&gt;=8,DAY(S28)&lt;=14,S29="土"),1,0)</f>
        <v>0</v>
      </c>
      <c r="T38" s="1613"/>
      <c r="U38" s="1624"/>
      <c r="V38" s="1624"/>
      <c r="Y38" s="1613"/>
      <c r="Z38" s="1613"/>
      <c r="AA38" s="1613"/>
      <c r="AB38" s="1613"/>
      <c r="AC38" s="1613"/>
      <c r="AD38" s="1613"/>
      <c r="AE38" s="1660" t="e">
        <f>IF(AND(DAY(AE28)&gt;=8,DAY(AE28)&lt;=14,AE29="土"),1,0)</f>
        <v>#VALUE!</v>
      </c>
      <c r="AF38" s="1613"/>
      <c r="AG38" s="1624"/>
      <c r="AH38" s="1624"/>
      <c r="AJ38" s="1613"/>
      <c r="AK38" s="1613"/>
      <c r="AL38" s="1613"/>
      <c r="AM38" s="1613"/>
      <c r="AN38" s="1613"/>
      <c r="AO38" s="1613"/>
      <c r="AP38" s="1660" t="e">
        <f>IF(AND(DAY(AP28)&gt;=8,DAY(AP28)&lt;=14,AP29="土"),1,0)</f>
        <v>#VALUE!</v>
      </c>
      <c r="AQ38" s="1613"/>
      <c r="AR38" s="1624"/>
      <c r="AS38" s="1624"/>
      <c r="AV38" s="1613"/>
      <c r="AW38" s="1613"/>
      <c r="AX38" s="1613"/>
      <c r="AY38" s="1613"/>
      <c r="AZ38" s="1613"/>
      <c r="BA38" s="1613"/>
      <c r="BB38" s="1660" t="e">
        <f>IF(AND(DAY(BB28)&gt;=8,DAY(BB28)&lt;=14,BB29="土"),1,0)</f>
        <v>#VALUE!</v>
      </c>
      <c r="BC38" s="1613"/>
      <c r="BD38" s="1624"/>
      <c r="BE38" s="1624"/>
      <c r="BG38" s="1613"/>
      <c r="BH38" s="1613"/>
      <c r="BI38" s="1613"/>
      <c r="BJ38" s="1613"/>
      <c r="BK38" s="1613"/>
      <c r="BL38" s="1613"/>
      <c r="BM38" s="1660" t="e">
        <f>IF(AND(DAY(BM28)&gt;=8,DAY(BM28)&lt;=14,BM29="土"),1,0)</f>
        <v>#VALUE!</v>
      </c>
      <c r="BN38" s="1613"/>
      <c r="BO38" s="1624"/>
      <c r="BP38" s="1624"/>
      <c r="BU38" s="1593">
        <f t="shared" si="12"/>
        <v>1</v>
      </c>
      <c r="BV38" s="1593" t="str">
        <f t="shared" si="11"/>
        <v>OK</v>
      </c>
    </row>
    <row r="39" spans="1:74" ht="14.25" hidden="1" customHeight="1">
      <c r="A39" s="1590"/>
      <c r="B39" s="1613"/>
      <c r="C39" s="1613"/>
      <c r="D39" s="1613"/>
      <c r="E39" s="1613"/>
      <c r="F39" s="1613"/>
      <c r="G39" s="1613"/>
      <c r="H39" s="1660">
        <f>IF(AND(DAY(H28)&gt;=8,DAY(H28)&lt;=14,H29="土",OR(H34="休",H34="雨")),1,0)</f>
        <v>0</v>
      </c>
      <c r="I39" s="1613"/>
      <c r="J39" s="1624"/>
      <c r="K39" s="1624"/>
      <c r="L39" s="1590"/>
      <c r="M39" s="1613"/>
      <c r="N39" s="1613"/>
      <c r="O39" s="1613"/>
      <c r="P39" s="1613"/>
      <c r="Q39" s="1613"/>
      <c r="R39" s="1613"/>
      <c r="S39" s="1660">
        <f>IF(AND(DAY(S28)&gt;=8,DAY(S28)&lt;=14,S29="土",OR(S34="休",S34="雨")),1,0)</f>
        <v>0</v>
      </c>
      <c r="T39" s="1613"/>
      <c r="U39" s="1624"/>
      <c r="V39" s="1624"/>
      <c r="Y39" s="1613"/>
      <c r="Z39" s="1613"/>
      <c r="AA39" s="1613"/>
      <c r="AB39" s="1613"/>
      <c r="AC39" s="1613"/>
      <c r="AD39" s="1613"/>
      <c r="AE39" s="1660" t="e">
        <f>IF(AND(DAY(AE28)&gt;=8,DAY(AE28)&lt;=14,AE29="土",OR(AE34="休",AE34="雨")),1,0)</f>
        <v>#VALUE!</v>
      </c>
      <c r="AF39" s="1613"/>
      <c r="AG39" s="1624"/>
      <c r="AH39" s="1624"/>
      <c r="AJ39" s="1613"/>
      <c r="AK39" s="1613"/>
      <c r="AL39" s="1613"/>
      <c r="AM39" s="1613"/>
      <c r="AN39" s="1613"/>
      <c r="AO39" s="1613"/>
      <c r="AP39" s="1660" t="e">
        <f>IF(AND(DAY(AP28)&gt;=8,DAY(AP28)&lt;=14,AP29="土",OR(AP34="休",AP34="雨")),1,0)</f>
        <v>#VALUE!</v>
      </c>
      <c r="AQ39" s="1613"/>
      <c r="AR39" s="1624"/>
      <c r="AS39" s="1624"/>
      <c r="AV39" s="1613"/>
      <c r="AW39" s="1613"/>
      <c r="AX39" s="1613"/>
      <c r="AY39" s="1613"/>
      <c r="AZ39" s="1613"/>
      <c r="BA39" s="1613"/>
      <c r="BB39" s="1660" t="e">
        <f>IF(AND(DAY(BB28)&gt;=8,DAY(BB28)&lt;=14,BB29="土",OR(BB34="休",BB34="雨")),1,0)</f>
        <v>#VALUE!</v>
      </c>
      <c r="BC39" s="1613"/>
      <c r="BD39" s="1624"/>
      <c r="BE39" s="1624"/>
      <c r="BG39" s="1613"/>
      <c r="BH39" s="1613"/>
      <c r="BI39" s="1613"/>
      <c r="BJ39" s="1613"/>
      <c r="BK39" s="1613"/>
      <c r="BL39" s="1613"/>
      <c r="BM39" s="1660" t="e">
        <f>IF(AND(DAY(BM28)&gt;=8,DAY(BM28)&lt;=14,BM29="土",OR(BM34="休",BM34="雨")),1,0)</f>
        <v>#VALUE!</v>
      </c>
      <c r="BN39" s="1613"/>
      <c r="BO39" s="1624"/>
      <c r="BP39" s="1624"/>
      <c r="BU39" s="1593">
        <f t="shared" si="12"/>
        <v>0</v>
      </c>
      <c r="BV39" s="1593" t="str">
        <f t="shared" si="11"/>
        <v>OK</v>
      </c>
    </row>
    <row r="40" spans="1:74" ht="14.25" customHeight="1">
      <c r="A40" s="1590"/>
      <c r="B40" s="1613"/>
      <c r="C40" s="1613"/>
      <c r="D40" s="1613"/>
      <c r="E40" s="1613"/>
      <c r="F40" s="1613"/>
      <c r="G40" s="1613"/>
      <c r="H40" s="1613"/>
      <c r="I40" s="1613"/>
      <c r="J40" s="1624"/>
      <c r="K40" s="1624"/>
      <c r="L40" s="1590"/>
      <c r="M40" s="1613"/>
      <c r="N40" s="1613"/>
      <c r="O40" s="1613"/>
      <c r="P40" s="1613"/>
      <c r="Q40" s="1613"/>
      <c r="R40" s="1613"/>
      <c r="S40" s="1613"/>
      <c r="T40" s="1613"/>
      <c r="U40" s="1624"/>
      <c r="V40" s="1624"/>
      <c r="Y40" s="1613"/>
      <c r="Z40" s="1613"/>
      <c r="AA40" s="1613"/>
      <c r="AB40" s="1613"/>
      <c r="AC40" s="1613"/>
      <c r="AD40" s="1613"/>
      <c r="AE40" s="1613"/>
      <c r="AF40" s="1613"/>
      <c r="AG40" s="1624"/>
      <c r="AH40" s="1624"/>
      <c r="AJ40" s="1613"/>
      <c r="AK40" s="1613"/>
      <c r="AL40" s="1613"/>
      <c r="AM40" s="1613"/>
      <c r="AN40" s="1613"/>
      <c r="AO40" s="1613"/>
      <c r="AP40" s="1613"/>
      <c r="AQ40" s="1613"/>
      <c r="AR40" s="1624"/>
      <c r="AS40" s="1624"/>
      <c r="AV40" s="1613"/>
      <c r="AW40" s="1613"/>
      <c r="AX40" s="1613"/>
      <c r="AY40" s="1613"/>
      <c r="AZ40" s="1613"/>
      <c r="BA40" s="1613"/>
      <c r="BB40" s="1613"/>
      <c r="BC40" s="1613"/>
      <c r="BD40" s="1624"/>
      <c r="BE40" s="1624"/>
      <c r="BG40" s="1613"/>
      <c r="BH40" s="1613"/>
      <c r="BI40" s="1613"/>
      <c r="BJ40" s="1613"/>
      <c r="BK40" s="1613"/>
      <c r="BL40" s="1613"/>
      <c r="BM40" s="1613"/>
      <c r="BN40" s="1613"/>
      <c r="BO40" s="1624"/>
      <c r="BP40" s="1624"/>
    </row>
    <row r="41" spans="1:74" ht="14.25" customHeight="1">
      <c r="A41" s="1590"/>
      <c r="B41" s="1590"/>
      <c r="C41" s="1590"/>
      <c r="D41" s="1590"/>
      <c r="E41" s="1590"/>
      <c r="F41" s="1590"/>
      <c r="G41" s="1590"/>
      <c r="H41" s="1590"/>
      <c r="I41" s="1590"/>
      <c r="J41" s="1590"/>
      <c r="K41" s="1590"/>
      <c r="L41" s="1590"/>
      <c r="M41" s="1590"/>
      <c r="N41" s="1590"/>
      <c r="O41" s="1590"/>
      <c r="P41" s="1590"/>
      <c r="Q41" s="1590"/>
      <c r="R41" s="1590"/>
      <c r="S41" s="1590"/>
      <c r="T41" s="1590"/>
      <c r="U41" s="1590"/>
      <c r="V41" s="1590"/>
    </row>
    <row r="42" spans="1:74" ht="14.25" hidden="1" customHeight="1">
      <c r="A42" s="1590"/>
      <c r="B42" s="1590"/>
      <c r="C42" s="1608">
        <f>YEAR(I26+1)</f>
        <v>2025</v>
      </c>
      <c r="D42" s="1608">
        <f>MONTH(I26+1)</f>
        <v>10</v>
      </c>
      <c r="E42" s="1608">
        <f>DAY(I26+1)</f>
        <v>13</v>
      </c>
      <c r="F42" s="1608"/>
      <c r="G42" s="1608"/>
      <c r="H42" s="1608"/>
      <c r="I42" s="1608"/>
      <c r="J42" s="1590"/>
      <c r="K42" s="1590"/>
      <c r="L42" s="1590"/>
      <c r="M42" s="1590"/>
      <c r="N42" s="1608">
        <f>YEAR(T26+1)</f>
        <v>2025</v>
      </c>
      <c r="O42" s="1608">
        <f>MONTH(T26+1)</f>
        <v>12</v>
      </c>
      <c r="P42" s="1608">
        <f>DAY(T26+1)</f>
        <v>8</v>
      </c>
      <c r="Q42" s="1608"/>
      <c r="R42" s="1608"/>
      <c r="S42" s="1608"/>
      <c r="T42" s="1608"/>
      <c r="U42" s="1590"/>
      <c r="V42" s="1590"/>
      <c r="Y42" s="1590"/>
      <c r="Z42" s="1608">
        <f>YEAR(AF26+1)</f>
        <v>2026</v>
      </c>
      <c r="AA42" s="1608">
        <f>MONTH(AF26+1)</f>
        <v>2</v>
      </c>
      <c r="AB42" s="1608">
        <f>DAY(AF26+1)</f>
        <v>2</v>
      </c>
      <c r="AC42" s="1608"/>
      <c r="AD42" s="1608"/>
      <c r="AE42" s="1608"/>
      <c r="AF42" s="1608"/>
      <c r="AG42" s="1590"/>
      <c r="AH42" s="1590"/>
      <c r="AJ42" s="1590"/>
      <c r="AK42" s="1608">
        <f>YEAR(AQ26+1)</f>
        <v>2026</v>
      </c>
      <c r="AL42" s="1608">
        <f>MONTH(AQ26+1)</f>
        <v>3</v>
      </c>
      <c r="AM42" s="1608">
        <f>DAY(AQ26+1)</f>
        <v>30</v>
      </c>
      <c r="AN42" s="1608"/>
      <c r="AO42" s="1608"/>
      <c r="AP42" s="1608"/>
      <c r="AQ42" s="1608"/>
      <c r="AR42" s="1590"/>
      <c r="AS42" s="1590"/>
      <c r="AV42" s="1590"/>
      <c r="AW42" s="1608">
        <f>YEAR(BC26+1)</f>
        <v>2026</v>
      </c>
      <c r="AX42" s="1608">
        <f>MONTH(BC26+1)</f>
        <v>5</v>
      </c>
      <c r="AY42" s="1608">
        <f>DAY(BC26+1)</f>
        <v>25</v>
      </c>
      <c r="AZ42" s="1608"/>
      <c r="BA42" s="1608"/>
      <c r="BB42" s="1608"/>
      <c r="BC42" s="1608"/>
      <c r="BD42" s="1590"/>
      <c r="BE42" s="1590"/>
      <c r="BG42" s="1590"/>
      <c r="BH42" s="1608">
        <f>YEAR(BN26+1)</f>
        <v>2026</v>
      </c>
      <c r="BI42" s="1608">
        <f>MONTH(BN26+1)</f>
        <v>7</v>
      </c>
      <c r="BJ42" s="1608">
        <f>DAY(BN26+1)</f>
        <v>20</v>
      </c>
      <c r="BK42" s="1608"/>
      <c r="BL42" s="1608"/>
      <c r="BM42" s="1608"/>
      <c r="BN42" s="1608"/>
      <c r="BO42" s="1590"/>
      <c r="BP42" s="1590"/>
    </row>
    <row r="43" spans="1:74" ht="14.25" hidden="1" customHeight="1">
      <c r="A43" s="1590"/>
      <c r="B43" s="1590"/>
      <c r="C43" s="1610">
        <f>I26+1</f>
        <v>45943</v>
      </c>
      <c r="D43" s="1610">
        <f>C43+1</f>
        <v>45944</v>
      </c>
      <c r="E43" s="1610">
        <f t="shared" ref="E43:I43" si="25">D43+1</f>
        <v>45945</v>
      </c>
      <c r="F43" s="1610">
        <f t="shared" si="25"/>
        <v>45946</v>
      </c>
      <c r="G43" s="1610">
        <f t="shared" si="25"/>
        <v>45947</v>
      </c>
      <c r="H43" s="1610">
        <f t="shared" si="25"/>
        <v>45948</v>
      </c>
      <c r="I43" s="1610">
        <f t="shared" si="25"/>
        <v>45949</v>
      </c>
      <c r="J43" s="1590"/>
      <c r="K43" s="1590"/>
      <c r="L43" s="1590"/>
      <c r="M43" s="1590"/>
      <c r="N43" s="1610">
        <f>T26+1</f>
        <v>45999</v>
      </c>
      <c r="O43" s="1610">
        <f t="shared" ref="O43:T43" si="26">N43+1</f>
        <v>46000</v>
      </c>
      <c r="P43" s="1610">
        <f t="shared" si="26"/>
        <v>46001</v>
      </c>
      <c r="Q43" s="1610">
        <f t="shared" si="26"/>
        <v>46002</v>
      </c>
      <c r="R43" s="1610">
        <f t="shared" si="26"/>
        <v>46003</v>
      </c>
      <c r="S43" s="1610">
        <f t="shared" si="26"/>
        <v>46004</v>
      </c>
      <c r="T43" s="1610">
        <f t="shared" si="26"/>
        <v>46005</v>
      </c>
      <c r="U43" s="1590"/>
      <c r="V43" s="1590"/>
      <c r="Y43" s="1590"/>
      <c r="Z43" s="1610">
        <f>AF26+1</f>
        <v>46055</v>
      </c>
      <c r="AA43" s="1610">
        <f t="shared" ref="AA43:AF43" si="27">Z43+1</f>
        <v>46056</v>
      </c>
      <c r="AB43" s="1610">
        <f t="shared" si="27"/>
        <v>46057</v>
      </c>
      <c r="AC43" s="1610">
        <f t="shared" si="27"/>
        <v>46058</v>
      </c>
      <c r="AD43" s="1610">
        <f t="shared" si="27"/>
        <v>46059</v>
      </c>
      <c r="AE43" s="1610">
        <f t="shared" si="27"/>
        <v>46060</v>
      </c>
      <c r="AF43" s="1610">
        <f t="shared" si="27"/>
        <v>46061</v>
      </c>
      <c r="AG43" s="1590"/>
      <c r="AH43" s="1590"/>
      <c r="AJ43" s="1590"/>
      <c r="AK43" s="1610">
        <f>AQ26+1</f>
        <v>46111</v>
      </c>
      <c r="AL43" s="1610">
        <f t="shared" ref="AL43:AQ43" si="28">AK43+1</f>
        <v>46112</v>
      </c>
      <c r="AM43" s="1610">
        <f t="shared" si="28"/>
        <v>46113</v>
      </c>
      <c r="AN43" s="1610">
        <f t="shared" si="28"/>
        <v>46114</v>
      </c>
      <c r="AO43" s="1610">
        <f t="shared" si="28"/>
        <v>46115</v>
      </c>
      <c r="AP43" s="1610">
        <f t="shared" si="28"/>
        <v>46116</v>
      </c>
      <c r="AQ43" s="1610">
        <f t="shared" si="28"/>
        <v>46117</v>
      </c>
      <c r="AR43" s="1590"/>
      <c r="AS43" s="1590"/>
      <c r="AV43" s="1590"/>
      <c r="AW43" s="1610">
        <f>BC26+1</f>
        <v>46167</v>
      </c>
      <c r="AX43" s="1610">
        <f t="shared" ref="AX43:BC43" si="29">AW43+1</f>
        <v>46168</v>
      </c>
      <c r="AY43" s="1610">
        <f t="shared" si="29"/>
        <v>46169</v>
      </c>
      <c r="AZ43" s="1610">
        <f t="shared" si="29"/>
        <v>46170</v>
      </c>
      <c r="BA43" s="1610">
        <f t="shared" si="29"/>
        <v>46171</v>
      </c>
      <c r="BB43" s="1610">
        <f t="shared" si="29"/>
        <v>46172</v>
      </c>
      <c r="BC43" s="1610">
        <f t="shared" si="29"/>
        <v>46173</v>
      </c>
      <c r="BD43" s="1590"/>
      <c r="BE43" s="1590"/>
      <c r="BG43" s="1590"/>
      <c r="BH43" s="1610">
        <f>BN26+1</f>
        <v>46223</v>
      </c>
      <c r="BI43" s="1610">
        <f t="shared" ref="BI43:BN43" si="30">BH43+1</f>
        <v>46224</v>
      </c>
      <c r="BJ43" s="1610">
        <f t="shared" si="30"/>
        <v>46225</v>
      </c>
      <c r="BK43" s="1610">
        <f t="shared" si="30"/>
        <v>46226</v>
      </c>
      <c r="BL43" s="1610">
        <f t="shared" si="30"/>
        <v>46227</v>
      </c>
      <c r="BM43" s="1610">
        <f t="shared" si="30"/>
        <v>46228</v>
      </c>
      <c r="BN43" s="1610">
        <f t="shared" si="30"/>
        <v>46229</v>
      </c>
      <c r="BO43" s="1590"/>
      <c r="BP43" s="1590"/>
    </row>
    <row r="44" spans="1:74" ht="14.25" customHeight="1">
      <c r="A44" s="1590"/>
      <c r="B44" s="1611" t="s">
        <v>1940</v>
      </c>
      <c r="C44" s="1614">
        <f>DATE($C42,$D42,1)</f>
        <v>45931</v>
      </c>
      <c r="D44" s="1615"/>
      <c r="E44" s="1615"/>
      <c r="F44" s="1615"/>
      <c r="G44" s="1615"/>
      <c r="H44" s="1615"/>
      <c r="I44" s="1615"/>
      <c r="J44" s="1615"/>
      <c r="K44" s="1670"/>
      <c r="L44" s="1590"/>
      <c r="M44" s="1611" t="s">
        <v>1940</v>
      </c>
      <c r="N44" s="1614">
        <f>DATE($N42,$O42,1)</f>
        <v>45992</v>
      </c>
      <c r="O44" s="1615"/>
      <c r="P44" s="1615"/>
      <c r="Q44" s="1615"/>
      <c r="R44" s="1615"/>
      <c r="S44" s="1615"/>
      <c r="T44" s="1615"/>
      <c r="U44" s="1615"/>
      <c r="V44" s="1670"/>
      <c r="Y44" s="1611" t="s">
        <v>1940</v>
      </c>
      <c r="Z44" s="1614">
        <f>DATE($N42,$O42,1)</f>
        <v>45992</v>
      </c>
      <c r="AA44" s="1615"/>
      <c r="AB44" s="1615"/>
      <c r="AC44" s="1615"/>
      <c r="AD44" s="1615"/>
      <c r="AE44" s="1615"/>
      <c r="AF44" s="1615"/>
      <c r="AG44" s="1615"/>
      <c r="AH44" s="1670"/>
      <c r="AJ44" s="1611" t="s">
        <v>1940</v>
      </c>
      <c r="AK44" s="1614">
        <f>DATE($AK42,$AL42,1)</f>
        <v>46082</v>
      </c>
      <c r="AL44" s="1615"/>
      <c r="AM44" s="1615"/>
      <c r="AN44" s="1615"/>
      <c r="AO44" s="1615"/>
      <c r="AP44" s="1615"/>
      <c r="AQ44" s="1615"/>
      <c r="AR44" s="1615"/>
      <c r="AS44" s="1670"/>
      <c r="AV44" s="1611" t="s">
        <v>1940</v>
      </c>
      <c r="AW44" s="1614">
        <f>DATE($AW42,$AX42,1)</f>
        <v>46143</v>
      </c>
      <c r="AX44" s="1615"/>
      <c r="AY44" s="1615"/>
      <c r="AZ44" s="1615"/>
      <c r="BA44" s="1615"/>
      <c r="BB44" s="1615"/>
      <c r="BC44" s="1615"/>
      <c r="BD44" s="1615"/>
      <c r="BE44" s="1670"/>
      <c r="BG44" s="1611" t="s">
        <v>1940</v>
      </c>
      <c r="BH44" s="1614">
        <f>DATE($BH42,$BI42,1)</f>
        <v>46204</v>
      </c>
      <c r="BI44" s="1615"/>
      <c r="BJ44" s="1615"/>
      <c r="BK44" s="1615"/>
      <c r="BL44" s="1615"/>
      <c r="BM44" s="1615"/>
      <c r="BN44" s="1615"/>
      <c r="BO44" s="1615"/>
      <c r="BP44" s="1670"/>
    </row>
    <row r="45" spans="1:74" ht="14.25" customHeight="1">
      <c r="A45" s="1590"/>
      <c r="B45" s="1618" t="s">
        <v>2310</v>
      </c>
      <c r="C45" s="1619">
        <f>IF(I26&lt;$G$5,I28+1,"")</f>
        <v>45943</v>
      </c>
      <c r="D45" s="1620">
        <f t="shared" ref="D45:I45" si="31">IF(C43&lt;$G$5,C45+1,"")</f>
        <v>45944</v>
      </c>
      <c r="E45" s="1620">
        <f t="shared" si="31"/>
        <v>45945</v>
      </c>
      <c r="F45" s="1620">
        <f t="shared" si="31"/>
        <v>45946</v>
      </c>
      <c r="G45" s="1620">
        <f t="shared" si="31"/>
        <v>45947</v>
      </c>
      <c r="H45" s="1620">
        <f t="shared" si="31"/>
        <v>45948</v>
      </c>
      <c r="I45" s="1620">
        <f t="shared" si="31"/>
        <v>45949</v>
      </c>
      <c r="J45" s="1671" t="s">
        <v>1978</v>
      </c>
      <c r="K45" s="1672">
        <f>COUNTIFS(C46:I46,"土",C47:I47,"")+COUNTIFS(C46:I46,"日",C47:I47,"")</f>
        <v>2</v>
      </c>
      <c r="L45" s="1590"/>
      <c r="M45" s="1618" t="s">
        <v>2310</v>
      </c>
      <c r="N45" s="1619">
        <f>IF(T26&lt;$G$5,T28+1,"")</f>
        <v>45999</v>
      </c>
      <c r="O45" s="1620">
        <f t="shared" ref="O45:T45" si="32">IF(N43&lt;$G$5,N45+1,"")</f>
        <v>46000</v>
      </c>
      <c r="P45" s="1620">
        <f t="shared" si="32"/>
        <v>46001</v>
      </c>
      <c r="Q45" s="1620">
        <f t="shared" si="32"/>
        <v>46002</v>
      </c>
      <c r="R45" s="1620">
        <f t="shared" si="32"/>
        <v>46003</v>
      </c>
      <c r="S45" s="1620">
        <f t="shared" si="32"/>
        <v>46004</v>
      </c>
      <c r="T45" s="1620">
        <f t="shared" si="32"/>
        <v>46005</v>
      </c>
      <c r="U45" s="1671" t="s">
        <v>1978</v>
      </c>
      <c r="V45" s="1672">
        <f>COUNTIFS(N46:T46,"土",N47:T47,"")+COUNTIFS(N46:T46,"日",N47:T47,"")</f>
        <v>2</v>
      </c>
      <c r="Y45" s="1618" t="s">
        <v>2310</v>
      </c>
      <c r="Z45" s="1619" t="str">
        <f>IF(AF26&lt;$G$5,AF28+1,"")</f>
        <v/>
      </c>
      <c r="AA45" s="1620" t="str">
        <f t="shared" ref="AA45:AF45" si="33">IF(Z43&lt;$G$5,Z45+1,"")</f>
        <v/>
      </c>
      <c r="AB45" s="1620" t="str">
        <f t="shared" si="33"/>
        <v/>
      </c>
      <c r="AC45" s="1620" t="str">
        <f t="shared" si="33"/>
        <v/>
      </c>
      <c r="AD45" s="1620" t="str">
        <f t="shared" si="33"/>
        <v/>
      </c>
      <c r="AE45" s="1620" t="str">
        <f t="shared" si="33"/>
        <v/>
      </c>
      <c r="AF45" s="1620" t="str">
        <f t="shared" si="33"/>
        <v/>
      </c>
      <c r="AG45" s="1671" t="s">
        <v>1978</v>
      </c>
      <c r="AH45" s="1672">
        <f>COUNTIFS(Z46:AF46,"土",Z47:AF47,"")+COUNTIFS(Z46:AF46,"日",Z47:AF47,"")</f>
        <v>0</v>
      </c>
      <c r="AJ45" s="1618" t="s">
        <v>2310</v>
      </c>
      <c r="AK45" s="1619" t="str">
        <f>IF(AQ26&lt;$G$5,AQ28+1,"")</f>
        <v/>
      </c>
      <c r="AL45" s="1620" t="str">
        <f t="shared" ref="AL45:AQ45" si="34">IF(AK43&lt;$G$5,AK45+1,"")</f>
        <v/>
      </c>
      <c r="AM45" s="1620" t="str">
        <f t="shared" si="34"/>
        <v/>
      </c>
      <c r="AN45" s="1620" t="str">
        <f t="shared" si="34"/>
        <v/>
      </c>
      <c r="AO45" s="1620" t="str">
        <f t="shared" si="34"/>
        <v/>
      </c>
      <c r="AP45" s="1620" t="str">
        <f t="shared" si="34"/>
        <v/>
      </c>
      <c r="AQ45" s="1620" t="str">
        <f t="shared" si="34"/>
        <v/>
      </c>
      <c r="AR45" s="1671" t="s">
        <v>1978</v>
      </c>
      <c r="AS45" s="1672">
        <f>COUNTIFS(AK46:AQ46,"土",AK47:AQ47,"")+COUNTIFS(AK46:AQ46,"日",AK47:AQ47,"")</f>
        <v>0</v>
      </c>
      <c r="AV45" s="1618" t="s">
        <v>2310</v>
      </c>
      <c r="AW45" s="1619" t="str">
        <f>IF(BC26&lt;$G$5,BC28+1,"")</f>
        <v/>
      </c>
      <c r="AX45" s="1620" t="str">
        <f t="shared" ref="AX45:BC45" si="35">IF(AW43&lt;$G$5,AW45+1,"")</f>
        <v/>
      </c>
      <c r="AY45" s="1620" t="str">
        <f t="shared" si="35"/>
        <v/>
      </c>
      <c r="AZ45" s="1620" t="str">
        <f t="shared" si="35"/>
        <v/>
      </c>
      <c r="BA45" s="1620" t="str">
        <f t="shared" si="35"/>
        <v/>
      </c>
      <c r="BB45" s="1620" t="str">
        <f t="shared" si="35"/>
        <v/>
      </c>
      <c r="BC45" s="1620" t="str">
        <f t="shared" si="35"/>
        <v/>
      </c>
      <c r="BD45" s="1671" t="s">
        <v>1978</v>
      </c>
      <c r="BE45" s="1672">
        <f>COUNTIFS(AW46:BC46,"土",AW47:BC47,"")+COUNTIFS(AW46:BC46,"日",AW47:BC47,"")</f>
        <v>0</v>
      </c>
      <c r="BG45" s="1618" t="s">
        <v>2310</v>
      </c>
      <c r="BH45" s="1619" t="str">
        <f>IF(BN26&lt;$G$5,BN28+1,"")</f>
        <v/>
      </c>
      <c r="BI45" s="1620" t="str">
        <f t="shared" ref="BI45:BN45" si="36">IF(BH43&lt;$G$5,BH45+1,"")</f>
        <v/>
      </c>
      <c r="BJ45" s="1620" t="str">
        <f t="shared" si="36"/>
        <v/>
      </c>
      <c r="BK45" s="1620" t="str">
        <f t="shared" si="36"/>
        <v/>
      </c>
      <c r="BL45" s="1620" t="str">
        <f t="shared" si="36"/>
        <v/>
      </c>
      <c r="BM45" s="1620" t="str">
        <f t="shared" si="36"/>
        <v/>
      </c>
      <c r="BN45" s="1620" t="str">
        <f t="shared" si="36"/>
        <v/>
      </c>
      <c r="BO45" s="1671" t="s">
        <v>1978</v>
      </c>
      <c r="BP45" s="1672">
        <f>COUNTIFS(BH46:BN46,"土",BH47:BN47,"")+COUNTIFS(BH46:BN46,"日",BH47:BN47,"")</f>
        <v>0</v>
      </c>
    </row>
    <row r="46" spans="1:74" ht="14.25" customHeight="1">
      <c r="A46" s="1590"/>
      <c r="B46" s="1618" t="s">
        <v>820</v>
      </c>
      <c r="C46" s="1626" t="str">
        <f>IF(C45="","","月")</f>
        <v>月</v>
      </c>
      <c r="D46" s="1626" t="str">
        <f>IF(D45="","","火")</f>
        <v>火</v>
      </c>
      <c r="E46" s="1626" t="str">
        <f>IF(E45="","","水")</f>
        <v>水</v>
      </c>
      <c r="F46" s="1626" t="str">
        <f>IF(F45="","","木")</f>
        <v>木</v>
      </c>
      <c r="G46" s="1626" t="str">
        <f>IF(G45="","","金")</f>
        <v>金</v>
      </c>
      <c r="H46" s="1626" t="str">
        <f>IF(H45="","","土")</f>
        <v>土</v>
      </c>
      <c r="I46" s="1626" t="str">
        <f>IF(I45="","","日")</f>
        <v>日</v>
      </c>
      <c r="J46" s="1673" t="s">
        <v>2322</v>
      </c>
      <c r="K46" s="1674">
        <f>COUNTIF(C47:I47,"夏休")+COUNTIF(C47:I47,"冬休")+COUNTIF(C47:I47,"中止")+COUNTIF(C47:I47,"制作中")</f>
        <v>0</v>
      </c>
      <c r="L46" s="1590"/>
      <c r="M46" s="1618" t="s">
        <v>820</v>
      </c>
      <c r="N46" s="1626" t="str">
        <f>IF(N45="","","月")</f>
        <v>月</v>
      </c>
      <c r="O46" s="1626" t="str">
        <f>IF(O45="","","火")</f>
        <v>火</v>
      </c>
      <c r="P46" s="1626" t="str">
        <f>IF(P45="","","水")</f>
        <v>水</v>
      </c>
      <c r="Q46" s="1626" t="str">
        <f>IF(Q45="","","木")</f>
        <v>木</v>
      </c>
      <c r="R46" s="1626" t="str">
        <f>IF(R45="","","金")</f>
        <v>金</v>
      </c>
      <c r="S46" s="1626" t="str">
        <f>IF(S45="","","土")</f>
        <v>土</v>
      </c>
      <c r="T46" s="1626" t="str">
        <f>IF(T45="","","日")</f>
        <v>日</v>
      </c>
      <c r="U46" s="1673" t="s">
        <v>2322</v>
      </c>
      <c r="V46" s="1674">
        <f>COUNTIF(N47:T47,"夏休")+COUNTIF(N47:T47,"冬休")+COUNTIF(N47:T47,"中止")+COUNTIF(N47:T47,"制作中")</f>
        <v>0</v>
      </c>
      <c r="Y46" s="1618" t="s">
        <v>820</v>
      </c>
      <c r="Z46" s="1626" t="str">
        <f>IF(Z45="","","月")</f>
        <v/>
      </c>
      <c r="AA46" s="1626" t="str">
        <f>IF(AA45="","","火")</f>
        <v/>
      </c>
      <c r="AB46" s="1626" t="str">
        <f>IF(AB45="","","水")</f>
        <v/>
      </c>
      <c r="AC46" s="1626" t="str">
        <f>IF(AC45="","","木")</f>
        <v/>
      </c>
      <c r="AD46" s="1626" t="str">
        <f>IF(AD45="","","金")</f>
        <v/>
      </c>
      <c r="AE46" s="1626" t="str">
        <f>IF(AE45="","","土")</f>
        <v/>
      </c>
      <c r="AF46" s="1626" t="str">
        <f>IF(AF45="","","日")</f>
        <v/>
      </c>
      <c r="AG46" s="1673" t="s">
        <v>2322</v>
      </c>
      <c r="AH46" s="1674">
        <f>COUNTIF(Z47:AF47,"夏休")+COUNTIF(Z47:AF47,"冬休")+COUNTIF(Z47:AF47,"中止")+COUNTIF(Z47:AF47,"制作中")</f>
        <v>0</v>
      </c>
      <c r="AJ46" s="1618" t="s">
        <v>820</v>
      </c>
      <c r="AK46" s="1626" t="str">
        <f>IF(AK45="","","月")</f>
        <v/>
      </c>
      <c r="AL46" s="1626" t="str">
        <f>IF(AL45="","","火")</f>
        <v/>
      </c>
      <c r="AM46" s="1626" t="str">
        <f>IF(AM45="","","水")</f>
        <v/>
      </c>
      <c r="AN46" s="1626" t="str">
        <f>IF(AN45="","","木")</f>
        <v/>
      </c>
      <c r="AO46" s="1626" t="str">
        <f>IF(AO45="","","金")</f>
        <v/>
      </c>
      <c r="AP46" s="1626" t="str">
        <f>IF(AP45="","","土")</f>
        <v/>
      </c>
      <c r="AQ46" s="1626" t="str">
        <f>IF(AQ45="","","日")</f>
        <v/>
      </c>
      <c r="AR46" s="1673" t="s">
        <v>2322</v>
      </c>
      <c r="AS46" s="1674">
        <f>COUNTIF(AK47:AQ47,"夏休")+COUNTIF(AK47:AQ47,"冬休")+COUNTIF(AK47:AQ47,"中止")+COUNTIF(AK47:AQ47,"制作中")</f>
        <v>0</v>
      </c>
      <c r="AV46" s="1618" t="s">
        <v>820</v>
      </c>
      <c r="AW46" s="1626" t="str">
        <f>IF(AW45="","","月")</f>
        <v/>
      </c>
      <c r="AX46" s="1626" t="str">
        <f>IF(AX45="","","火")</f>
        <v/>
      </c>
      <c r="AY46" s="1626" t="str">
        <f>IF(AY45="","","水")</f>
        <v/>
      </c>
      <c r="AZ46" s="1626" t="str">
        <f>IF(AZ45="","","木")</f>
        <v/>
      </c>
      <c r="BA46" s="1626" t="str">
        <f>IF(BA45="","","金")</f>
        <v/>
      </c>
      <c r="BB46" s="1626" t="str">
        <f>IF(BB45="","","土")</f>
        <v/>
      </c>
      <c r="BC46" s="1626" t="str">
        <f>IF(BC45="","","日")</f>
        <v/>
      </c>
      <c r="BD46" s="1673" t="s">
        <v>2322</v>
      </c>
      <c r="BE46" s="1674">
        <f>COUNTIF(AW47:BC47,"夏休")+COUNTIF(AW47:BC47,"冬休")+COUNTIF(AW47:BC47,"中止")+COUNTIF(AW47:BC47,"制作中")</f>
        <v>0</v>
      </c>
      <c r="BG46" s="1618" t="s">
        <v>820</v>
      </c>
      <c r="BH46" s="1626" t="str">
        <f>IF(BH45="","","月")</f>
        <v/>
      </c>
      <c r="BI46" s="1626" t="str">
        <f>IF(BI45="","","火")</f>
        <v/>
      </c>
      <c r="BJ46" s="1626" t="str">
        <f>IF(BJ45="","","水")</f>
        <v/>
      </c>
      <c r="BK46" s="1626" t="str">
        <f>IF(BK45="","","木")</f>
        <v/>
      </c>
      <c r="BL46" s="1626" t="str">
        <f>IF(BL45="","","金")</f>
        <v/>
      </c>
      <c r="BM46" s="1626" t="str">
        <f>IF(BM45="","","土")</f>
        <v/>
      </c>
      <c r="BN46" s="1626" t="str">
        <f>IF(BN45="","","日")</f>
        <v/>
      </c>
      <c r="BO46" s="1673" t="s">
        <v>2322</v>
      </c>
      <c r="BP46" s="1674">
        <f>COUNTIF(BH47:BN47,"夏休")+COUNTIF(BH47:BN47,"冬休")+COUNTIF(BH47:BN47,"中止")+COUNTIF(BH47:BN47,"制作中")</f>
        <v>0</v>
      </c>
    </row>
    <row r="47" spans="1:74" ht="14.25" customHeight="1">
      <c r="A47" s="1590"/>
      <c r="B47" s="3727" t="s">
        <v>2322</v>
      </c>
      <c r="C47" s="3728"/>
      <c r="D47" s="3729"/>
      <c r="E47" s="3729"/>
      <c r="F47" s="3729"/>
      <c r="G47" s="3729"/>
      <c r="H47" s="3729"/>
      <c r="I47" s="3731"/>
      <c r="J47" s="1673" t="s">
        <v>821</v>
      </c>
      <c r="K47" s="1674">
        <f>COUNT(C45:I45)-K46</f>
        <v>7</v>
      </c>
      <c r="L47" s="1590"/>
      <c r="M47" s="3727" t="s">
        <v>2322</v>
      </c>
      <c r="N47" s="3728"/>
      <c r="O47" s="3729"/>
      <c r="P47" s="3729"/>
      <c r="Q47" s="3729"/>
      <c r="R47" s="3729"/>
      <c r="S47" s="3729"/>
      <c r="T47" s="3731"/>
      <c r="U47" s="1673" t="s">
        <v>821</v>
      </c>
      <c r="V47" s="1674">
        <f>COUNT(N45:T45)-V46</f>
        <v>7</v>
      </c>
      <c r="Y47" s="3727" t="s">
        <v>2322</v>
      </c>
      <c r="Z47" s="3728"/>
      <c r="AA47" s="3729"/>
      <c r="AB47" s="3729"/>
      <c r="AC47" s="3729"/>
      <c r="AD47" s="3729"/>
      <c r="AE47" s="3729"/>
      <c r="AF47" s="3731"/>
      <c r="AG47" s="1673" t="s">
        <v>821</v>
      </c>
      <c r="AH47" s="1674">
        <f>COUNT(Z45:AF45)-AH46</f>
        <v>0</v>
      </c>
      <c r="AJ47" s="3727" t="s">
        <v>2322</v>
      </c>
      <c r="AK47" s="3728"/>
      <c r="AL47" s="3729"/>
      <c r="AM47" s="3729"/>
      <c r="AN47" s="3729"/>
      <c r="AO47" s="3729"/>
      <c r="AP47" s="3729"/>
      <c r="AQ47" s="3731"/>
      <c r="AR47" s="1673" t="s">
        <v>821</v>
      </c>
      <c r="AS47" s="1674">
        <f>COUNT(AK45:AQ45)-AS46</f>
        <v>0</v>
      </c>
      <c r="AV47" s="3727" t="s">
        <v>2322</v>
      </c>
      <c r="AW47" s="3728"/>
      <c r="AX47" s="3729"/>
      <c r="AY47" s="3729"/>
      <c r="AZ47" s="3729"/>
      <c r="BA47" s="3729"/>
      <c r="BB47" s="3729"/>
      <c r="BC47" s="3731"/>
      <c r="BD47" s="1673" t="s">
        <v>821</v>
      </c>
      <c r="BE47" s="1674">
        <f>COUNT(AW45:BC45)-BE46</f>
        <v>0</v>
      </c>
      <c r="BG47" s="3727" t="s">
        <v>2322</v>
      </c>
      <c r="BH47" s="3728"/>
      <c r="BI47" s="3729"/>
      <c r="BJ47" s="3729"/>
      <c r="BK47" s="3729"/>
      <c r="BL47" s="3729"/>
      <c r="BM47" s="3729"/>
      <c r="BN47" s="3731"/>
      <c r="BO47" s="1673" t="s">
        <v>821</v>
      </c>
      <c r="BP47" s="1674">
        <f>COUNT(BH45:BN45)-BP46</f>
        <v>0</v>
      </c>
    </row>
    <row r="48" spans="1:74" ht="14.25" customHeight="1">
      <c r="A48" s="1590"/>
      <c r="B48" s="3727"/>
      <c r="C48" s="3712"/>
      <c r="D48" s="3714"/>
      <c r="E48" s="3714"/>
      <c r="F48" s="3714"/>
      <c r="G48" s="3714"/>
      <c r="H48" s="3714"/>
      <c r="I48" s="3732"/>
      <c r="J48" s="1673" t="s">
        <v>822</v>
      </c>
      <c r="K48" s="1674">
        <f>COUNTIF(C49:I50,"休")</f>
        <v>0</v>
      </c>
      <c r="L48" s="1590"/>
      <c r="M48" s="3727"/>
      <c r="N48" s="3712"/>
      <c r="O48" s="3714"/>
      <c r="P48" s="3714"/>
      <c r="Q48" s="3714"/>
      <c r="R48" s="3714"/>
      <c r="S48" s="3714"/>
      <c r="T48" s="3732"/>
      <c r="U48" s="1673" t="s">
        <v>822</v>
      </c>
      <c r="V48" s="1674">
        <f>COUNTIF(N49:T50,"休")</f>
        <v>0</v>
      </c>
      <c r="Y48" s="3727"/>
      <c r="Z48" s="3712"/>
      <c r="AA48" s="3714"/>
      <c r="AB48" s="3714"/>
      <c r="AC48" s="3714"/>
      <c r="AD48" s="3714"/>
      <c r="AE48" s="3714"/>
      <c r="AF48" s="3732"/>
      <c r="AG48" s="1673" t="s">
        <v>822</v>
      </c>
      <c r="AH48" s="1674">
        <f>COUNTIF(Z49:AF50,"休")</f>
        <v>0</v>
      </c>
      <c r="AJ48" s="3727"/>
      <c r="AK48" s="3712"/>
      <c r="AL48" s="3714"/>
      <c r="AM48" s="3714"/>
      <c r="AN48" s="3714"/>
      <c r="AO48" s="3714"/>
      <c r="AP48" s="3714"/>
      <c r="AQ48" s="3732"/>
      <c r="AR48" s="1673" t="s">
        <v>822</v>
      </c>
      <c r="AS48" s="1674">
        <f>COUNTIF(AK49:AQ50,"休")</f>
        <v>0</v>
      </c>
      <c r="AV48" s="3727"/>
      <c r="AW48" s="3712"/>
      <c r="AX48" s="3714"/>
      <c r="AY48" s="3714"/>
      <c r="AZ48" s="3714"/>
      <c r="BA48" s="3714"/>
      <c r="BB48" s="3714"/>
      <c r="BC48" s="3732"/>
      <c r="BD48" s="1673" t="s">
        <v>822</v>
      </c>
      <c r="BE48" s="1674">
        <f>COUNTIF(AW49:BC50,"休")</f>
        <v>0</v>
      </c>
      <c r="BG48" s="3727"/>
      <c r="BH48" s="3712"/>
      <c r="BI48" s="3714"/>
      <c r="BJ48" s="3714"/>
      <c r="BK48" s="3714"/>
      <c r="BL48" s="3714"/>
      <c r="BM48" s="3714"/>
      <c r="BN48" s="3732"/>
      <c r="BO48" s="1673" t="s">
        <v>822</v>
      </c>
      <c r="BP48" s="1674">
        <f>COUNTIF(BH49:BN50,"休")</f>
        <v>0</v>
      </c>
    </row>
    <row r="49" spans="1:74" ht="14.25" customHeight="1">
      <c r="A49" s="1590"/>
      <c r="B49" s="3727" t="s">
        <v>815</v>
      </c>
      <c r="C49" s="3733"/>
      <c r="D49" s="3734"/>
      <c r="E49" s="3734"/>
      <c r="F49" s="3734"/>
      <c r="G49" s="3734"/>
      <c r="H49" s="3734"/>
      <c r="I49" s="3735"/>
      <c r="J49" s="1673" t="s">
        <v>823</v>
      </c>
      <c r="K49" s="1677">
        <f>K48/K47</f>
        <v>0</v>
      </c>
      <c r="L49" s="1590"/>
      <c r="M49" s="3727" t="s">
        <v>815</v>
      </c>
      <c r="N49" s="3733"/>
      <c r="O49" s="3734"/>
      <c r="P49" s="3734"/>
      <c r="Q49" s="3734"/>
      <c r="R49" s="3734"/>
      <c r="S49" s="3734"/>
      <c r="T49" s="3735"/>
      <c r="U49" s="1673" t="s">
        <v>823</v>
      </c>
      <c r="V49" s="1677">
        <f>V48/V47</f>
        <v>0</v>
      </c>
      <c r="Y49" s="3727" t="s">
        <v>815</v>
      </c>
      <c r="Z49" s="3733"/>
      <c r="AA49" s="3734"/>
      <c r="AB49" s="3734"/>
      <c r="AC49" s="3734"/>
      <c r="AD49" s="3734"/>
      <c r="AE49" s="3734"/>
      <c r="AF49" s="3735"/>
      <c r="AG49" s="1673" t="s">
        <v>823</v>
      </c>
      <c r="AH49" s="1677" t="e">
        <f>AH48/AH47</f>
        <v>#DIV/0!</v>
      </c>
      <c r="AJ49" s="3727" t="s">
        <v>815</v>
      </c>
      <c r="AK49" s="3733"/>
      <c r="AL49" s="3734"/>
      <c r="AM49" s="3734"/>
      <c r="AN49" s="3734"/>
      <c r="AO49" s="3734"/>
      <c r="AP49" s="3734"/>
      <c r="AQ49" s="3735"/>
      <c r="AR49" s="1673" t="s">
        <v>823</v>
      </c>
      <c r="AS49" s="1677" t="e">
        <f>AS48/AS47</f>
        <v>#DIV/0!</v>
      </c>
      <c r="AV49" s="3727" t="s">
        <v>815</v>
      </c>
      <c r="AW49" s="3733"/>
      <c r="AX49" s="3734"/>
      <c r="AY49" s="3734"/>
      <c r="AZ49" s="3734"/>
      <c r="BA49" s="3734"/>
      <c r="BB49" s="3734"/>
      <c r="BC49" s="3735"/>
      <c r="BD49" s="1673" t="s">
        <v>823</v>
      </c>
      <c r="BE49" s="1677" t="e">
        <f>BE48/BE47</f>
        <v>#DIV/0!</v>
      </c>
      <c r="BG49" s="3727" t="s">
        <v>815</v>
      </c>
      <c r="BH49" s="3733"/>
      <c r="BI49" s="3734"/>
      <c r="BJ49" s="3734"/>
      <c r="BK49" s="3734"/>
      <c r="BL49" s="3734"/>
      <c r="BM49" s="3734"/>
      <c r="BN49" s="3735"/>
      <c r="BO49" s="1673" t="s">
        <v>823</v>
      </c>
      <c r="BP49" s="1677" t="e">
        <f>BP48/BP47</f>
        <v>#DIV/0!</v>
      </c>
    </row>
    <row r="50" spans="1:74" ht="14.25" customHeight="1">
      <c r="A50" s="1590"/>
      <c r="B50" s="3727"/>
      <c r="C50" s="3733"/>
      <c r="D50" s="3734"/>
      <c r="E50" s="3734"/>
      <c r="F50" s="3734"/>
      <c r="G50" s="3734"/>
      <c r="H50" s="3734"/>
      <c r="I50" s="3735"/>
      <c r="J50" s="1673" t="s">
        <v>812</v>
      </c>
      <c r="K50" s="1674">
        <f>COUNTA(C51:I51)</f>
        <v>0</v>
      </c>
      <c r="L50" s="1590"/>
      <c r="M50" s="3727"/>
      <c r="N50" s="3733"/>
      <c r="O50" s="3734"/>
      <c r="P50" s="3734"/>
      <c r="Q50" s="3734"/>
      <c r="R50" s="3734"/>
      <c r="S50" s="3734"/>
      <c r="T50" s="3735"/>
      <c r="U50" s="1673" t="s">
        <v>812</v>
      </c>
      <c r="V50" s="1674">
        <f>COUNTA(N51:T51)</f>
        <v>0</v>
      </c>
      <c r="Y50" s="3727"/>
      <c r="Z50" s="3733"/>
      <c r="AA50" s="3734"/>
      <c r="AB50" s="3734"/>
      <c r="AC50" s="3734"/>
      <c r="AD50" s="3734"/>
      <c r="AE50" s="3734"/>
      <c r="AF50" s="3735"/>
      <c r="AG50" s="1673" t="s">
        <v>812</v>
      </c>
      <c r="AH50" s="1674">
        <f>COUNTA(Z51:AF51)</f>
        <v>0</v>
      </c>
      <c r="AJ50" s="3727"/>
      <c r="AK50" s="3733"/>
      <c r="AL50" s="3734"/>
      <c r="AM50" s="3734"/>
      <c r="AN50" s="3734"/>
      <c r="AO50" s="3734"/>
      <c r="AP50" s="3734"/>
      <c r="AQ50" s="3735"/>
      <c r="AR50" s="1673" t="s">
        <v>812</v>
      </c>
      <c r="AS50" s="1674">
        <f>COUNTA(AK51:AQ51)</f>
        <v>0</v>
      </c>
      <c r="AV50" s="3727"/>
      <c r="AW50" s="3733"/>
      <c r="AX50" s="3734"/>
      <c r="AY50" s="3734"/>
      <c r="AZ50" s="3734"/>
      <c r="BA50" s="3734"/>
      <c r="BB50" s="3734"/>
      <c r="BC50" s="3735"/>
      <c r="BD50" s="1673" t="s">
        <v>812</v>
      </c>
      <c r="BE50" s="1674">
        <f>COUNTA(AW51:BC51)</f>
        <v>0</v>
      </c>
      <c r="BG50" s="3727"/>
      <c r="BH50" s="3733"/>
      <c r="BI50" s="3734"/>
      <c r="BJ50" s="3734"/>
      <c r="BK50" s="3734"/>
      <c r="BL50" s="3734"/>
      <c r="BM50" s="3734"/>
      <c r="BN50" s="3735"/>
      <c r="BO50" s="1673" t="s">
        <v>812</v>
      </c>
      <c r="BP50" s="1674">
        <f>COUNTA(BH51:BN51)</f>
        <v>0</v>
      </c>
    </row>
    <row r="51" spans="1:74" ht="14.25" customHeight="1">
      <c r="A51" s="1590"/>
      <c r="B51" s="3727" t="s">
        <v>817</v>
      </c>
      <c r="C51" s="3733"/>
      <c r="D51" s="3734"/>
      <c r="E51" s="3734"/>
      <c r="F51" s="3734"/>
      <c r="G51" s="3734"/>
      <c r="H51" s="3734"/>
      <c r="I51" s="3735"/>
      <c r="J51" s="1673" t="s">
        <v>824</v>
      </c>
      <c r="K51" s="1677">
        <f>K50/K47</f>
        <v>0</v>
      </c>
      <c r="L51" s="1590"/>
      <c r="M51" s="3727" t="s">
        <v>817</v>
      </c>
      <c r="N51" s="3733"/>
      <c r="O51" s="3734"/>
      <c r="P51" s="3734"/>
      <c r="Q51" s="3734"/>
      <c r="R51" s="3734"/>
      <c r="S51" s="3734"/>
      <c r="T51" s="3735"/>
      <c r="U51" s="1673" t="s">
        <v>824</v>
      </c>
      <c r="V51" s="1677">
        <f>V50/V47</f>
        <v>0</v>
      </c>
      <c r="Y51" s="3727" t="s">
        <v>817</v>
      </c>
      <c r="Z51" s="3733"/>
      <c r="AA51" s="3734"/>
      <c r="AB51" s="3734"/>
      <c r="AC51" s="3734"/>
      <c r="AD51" s="3734"/>
      <c r="AE51" s="3734"/>
      <c r="AF51" s="3735"/>
      <c r="AG51" s="1673" t="s">
        <v>824</v>
      </c>
      <c r="AH51" s="1677" t="e">
        <f>AH50/AH47</f>
        <v>#DIV/0!</v>
      </c>
      <c r="AJ51" s="3727" t="s">
        <v>817</v>
      </c>
      <c r="AK51" s="3733"/>
      <c r="AL51" s="3734"/>
      <c r="AM51" s="3734"/>
      <c r="AN51" s="3734"/>
      <c r="AO51" s="3734"/>
      <c r="AP51" s="3734"/>
      <c r="AQ51" s="3735"/>
      <c r="AR51" s="1673" t="s">
        <v>824</v>
      </c>
      <c r="AS51" s="1677" t="e">
        <f>AS50/AS47</f>
        <v>#DIV/0!</v>
      </c>
      <c r="AV51" s="3727" t="s">
        <v>817</v>
      </c>
      <c r="AW51" s="3733"/>
      <c r="AX51" s="3734"/>
      <c r="AY51" s="3734"/>
      <c r="AZ51" s="3734"/>
      <c r="BA51" s="3734"/>
      <c r="BB51" s="3734"/>
      <c r="BC51" s="3735"/>
      <c r="BD51" s="1673" t="s">
        <v>824</v>
      </c>
      <c r="BE51" s="1677" t="e">
        <f>BE50/BE47</f>
        <v>#DIV/0!</v>
      </c>
      <c r="BG51" s="3727" t="s">
        <v>817</v>
      </c>
      <c r="BH51" s="3733"/>
      <c r="BI51" s="3734"/>
      <c r="BJ51" s="3734"/>
      <c r="BK51" s="3734"/>
      <c r="BL51" s="3734"/>
      <c r="BM51" s="3734"/>
      <c r="BN51" s="3735"/>
      <c r="BO51" s="1673" t="s">
        <v>824</v>
      </c>
      <c r="BP51" s="1677" t="e">
        <f>BP50/BP47</f>
        <v>#DIV/0!</v>
      </c>
    </row>
    <row r="52" spans="1:74" ht="14.25" customHeight="1">
      <c r="A52" s="1590"/>
      <c r="B52" s="3738"/>
      <c r="C52" s="3736"/>
      <c r="D52" s="3737"/>
      <c r="E52" s="3737"/>
      <c r="F52" s="3737"/>
      <c r="G52" s="3737"/>
      <c r="H52" s="3737"/>
      <c r="I52" s="3739"/>
      <c r="J52" s="1678" t="s">
        <v>2323</v>
      </c>
      <c r="K52" s="1679" t="str">
        <f>IF(K45&lt;1,"対象外",IF(K50&gt;=K45,"OK","NG"))</f>
        <v>NG</v>
      </c>
      <c r="L52" s="1590"/>
      <c r="M52" s="3738"/>
      <c r="N52" s="3736"/>
      <c r="O52" s="3737"/>
      <c r="P52" s="3737"/>
      <c r="Q52" s="3737"/>
      <c r="R52" s="3737"/>
      <c r="S52" s="3737"/>
      <c r="T52" s="3739"/>
      <c r="U52" s="1678" t="s">
        <v>2323</v>
      </c>
      <c r="V52" s="1679" t="str">
        <f>IF(1&gt;V45,"対象外",IF(V50&gt;=V45,"OK","NG"))</f>
        <v>NG</v>
      </c>
      <c r="Y52" s="3738"/>
      <c r="Z52" s="3736"/>
      <c r="AA52" s="3737"/>
      <c r="AB52" s="3737"/>
      <c r="AC52" s="3737"/>
      <c r="AD52" s="3737"/>
      <c r="AE52" s="3737"/>
      <c r="AF52" s="3739"/>
      <c r="AG52" s="1678" t="s">
        <v>2323</v>
      </c>
      <c r="AH52" s="1679" t="str">
        <f>IF(1&gt;AH45,"対象外",IF(AH50&gt;=AH45,"OK","NG"))</f>
        <v>対象外</v>
      </c>
      <c r="AJ52" s="3738"/>
      <c r="AK52" s="3736"/>
      <c r="AL52" s="3737"/>
      <c r="AM52" s="3737"/>
      <c r="AN52" s="3737"/>
      <c r="AO52" s="3737"/>
      <c r="AP52" s="3737"/>
      <c r="AQ52" s="3739"/>
      <c r="AR52" s="1678" t="s">
        <v>2323</v>
      </c>
      <c r="AS52" s="1679" t="str">
        <f>IF(1&gt;AS45,"対象外",IF(AH50&gt;=AH45,"OK","NG"))</f>
        <v>対象外</v>
      </c>
      <c r="AV52" s="3738"/>
      <c r="AW52" s="3736"/>
      <c r="AX52" s="3737"/>
      <c r="AY52" s="3737"/>
      <c r="AZ52" s="3737"/>
      <c r="BA52" s="3737"/>
      <c r="BB52" s="3737"/>
      <c r="BC52" s="3739"/>
      <c r="BD52" s="1678" t="s">
        <v>2323</v>
      </c>
      <c r="BE52" s="1679" t="str">
        <f>IF(1&gt;BE45,"対象外",IF(BE50&gt;=BE45,"OK","NG"))</f>
        <v>対象外</v>
      </c>
      <c r="BG52" s="3738"/>
      <c r="BH52" s="3736"/>
      <c r="BI52" s="3737"/>
      <c r="BJ52" s="3737"/>
      <c r="BK52" s="3737"/>
      <c r="BL52" s="3737"/>
      <c r="BM52" s="3737"/>
      <c r="BN52" s="3739"/>
      <c r="BO52" s="1678" t="s">
        <v>2323</v>
      </c>
      <c r="BP52" s="1679" t="str">
        <f>IF(1&gt;BP45,"対象外",IF(BP50&gt;=BP45,"OK","NG"))</f>
        <v>対象外</v>
      </c>
      <c r="BV52" s="1593" t="str">
        <f>IF(COUNTIF(K51:BP52,"NG")&gt;=1,"NG","OK")</f>
        <v>NG</v>
      </c>
    </row>
    <row r="53" spans="1:74" ht="14.25" hidden="1" customHeight="1">
      <c r="A53" s="1590"/>
      <c r="B53" s="1613"/>
      <c r="C53" s="1613"/>
      <c r="D53" s="1613"/>
      <c r="E53" s="1613"/>
      <c r="F53" s="1613"/>
      <c r="G53" s="1613"/>
      <c r="H53" s="1660">
        <f>IF(AND(DAY(H45)&gt;=22,DAY(H45)&lt;=28,H46="土"),1,0)</f>
        <v>0</v>
      </c>
      <c r="I53" s="1613"/>
      <c r="J53" s="1624"/>
      <c r="K53" s="1624"/>
      <c r="L53" s="1590"/>
      <c r="M53" s="1613"/>
      <c r="N53" s="1613"/>
      <c r="O53" s="1613"/>
      <c r="P53" s="1613"/>
      <c r="Q53" s="1613"/>
      <c r="R53" s="1613"/>
      <c r="S53" s="1660">
        <f>IF(AND(DAY(S45)&gt;=22,DAY(S45)&lt;=28,S46="土"),1,0)</f>
        <v>0</v>
      </c>
      <c r="T53" s="1613"/>
      <c r="U53" s="1624"/>
      <c r="V53" s="1624"/>
      <c r="Y53" s="1613"/>
      <c r="Z53" s="1613"/>
      <c r="AA53" s="1613"/>
      <c r="AB53" s="1613"/>
      <c r="AC53" s="1613"/>
      <c r="AD53" s="1613"/>
      <c r="AE53" s="1660" t="e">
        <f>IF(AND(DAY(AE45)&gt;=22,DAY(AE45)&lt;=28,AE46="土"),1,0)</f>
        <v>#VALUE!</v>
      </c>
      <c r="AF53" s="1613"/>
      <c r="AG53" s="1624"/>
      <c r="AH53" s="1624"/>
      <c r="AJ53" s="1613"/>
      <c r="AK53" s="1613"/>
      <c r="AL53" s="1613"/>
      <c r="AM53" s="1613"/>
      <c r="AN53" s="1613"/>
      <c r="AO53" s="1613"/>
      <c r="AP53" s="1660" t="e">
        <f>IF(AND(DAY(AP45)&gt;=22,DAY(AP45)&lt;=28,AP46="土"),1,0)</f>
        <v>#VALUE!</v>
      </c>
      <c r="AQ53" s="1613"/>
      <c r="AR53" s="1624"/>
      <c r="AS53" s="1624"/>
      <c r="AV53" s="1613"/>
      <c r="AW53" s="1613"/>
      <c r="AX53" s="1613"/>
      <c r="AY53" s="1613"/>
      <c r="AZ53" s="1613"/>
      <c r="BA53" s="1613"/>
      <c r="BB53" s="1660" t="e">
        <f>IF(AND(DAY(BB45)&gt;=22,DAY(BB45)&lt;=28,BB46="土"),1,0)</f>
        <v>#VALUE!</v>
      </c>
      <c r="BC53" s="1613"/>
      <c r="BD53" s="1624"/>
      <c r="BE53" s="1624"/>
      <c r="BG53" s="1613"/>
      <c r="BH53" s="1613"/>
      <c r="BI53" s="1613"/>
      <c r="BJ53" s="1613"/>
      <c r="BK53" s="1613"/>
      <c r="BL53" s="1613"/>
      <c r="BM53" s="1660" t="e">
        <f>IF(AND(DAY(BM45)&gt;=22,DAY(BM45)&lt;=28,BM46="土"),1,0)</f>
        <v>#VALUE!</v>
      </c>
      <c r="BN53" s="1613"/>
      <c r="BO53" s="1624"/>
      <c r="BP53" s="1624"/>
      <c r="BU53" s="1593">
        <f t="shared" si="12"/>
        <v>0</v>
      </c>
      <c r="BV53" s="1593" t="str">
        <f t="shared" si="11"/>
        <v>NG</v>
      </c>
    </row>
    <row r="54" spans="1:74" ht="14.25" hidden="1" customHeight="1">
      <c r="A54" s="1590"/>
      <c r="B54" s="1613"/>
      <c r="C54" s="1613"/>
      <c r="D54" s="1613"/>
      <c r="E54" s="1613"/>
      <c r="F54" s="1613"/>
      <c r="G54" s="1613"/>
      <c r="H54" s="1660">
        <f>IF(AND(DAY(H45)&gt;=22,DAY(H45)&lt;=28,H46="土",OR(H51="休",H51="雨")),1,0)</f>
        <v>0</v>
      </c>
      <c r="I54" s="1613"/>
      <c r="J54" s="1624"/>
      <c r="K54" s="1624"/>
      <c r="L54" s="1590"/>
      <c r="M54" s="1613"/>
      <c r="N54" s="1613"/>
      <c r="O54" s="1613"/>
      <c r="P54" s="1613"/>
      <c r="Q54" s="1613"/>
      <c r="R54" s="1613"/>
      <c r="S54" s="1660">
        <f>IF(AND(DAY(S45)&gt;=22,DAY(S45)&lt;=28,S46="土",OR(S51="休",S51="雨")),1,0)</f>
        <v>0</v>
      </c>
      <c r="T54" s="1613"/>
      <c r="U54" s="1624"/>
      <c r="V54" s="1624"/>
      <c r="Y54" s="1613"/>
      <c r="Z54" s="1613"/>
      <c r="AA54" s="1613"/>
      <c r="AB54" s="1613"/>
      <c r="AC54" s="1613"/>
      <c r="AD54" s="1613"/>
      <c r="AE54" s="1660" t="e">
        <f>IF(AND(DAY(AE45)&gt;=22,DAY(AE45)&lt;=28,AE46="土",OR(AE51="休",AE51="雨")),1,0)</f>
        <v>#VALUE!</v>
      </c>
      <c r="AF54" s="1613"/>
      <c r="AG54" s="1624"/>
      <c r="AH54" s="1624"/>
      <c r="AJ54" s="1613"/>
      <c r="AK54" s="1613"/>
      <c r="AL54" s="1613"/>
      <c r="AM54" s="1613"/>
      <c r="AN54" s="1613"/>
      <c r="AO54" s="1613"/>
      <c r="AP54" s="1660" t="e">
        <f>IF(AND(DAY(AP45)&gt;=22,DAY(AP45)&lt;=28,AP46="土",OR(AP51="休",AP51="雨")),1,0)</f>
        <v>#VALUE!</v>
      </c>
      <c r="AQ54" s="1613"/>
      <c r="AR54" s="1624"/>
      <c r="AS54" s="1624"/>
      <c r="AV54" s="1613"/>
      <c r="AW54" s="1613"/>
      <c r="AX54" s="1613"/>
      <c r="AY54" s="1613"/>
      <c r="AZ54" s="1613"/>
      <c r="BA54" s="1613"/>
      <c r="BB54" s="1660" t="e">
        <f>IF(AND(DAY(BB45)&gt;=22,DAY(BB45)&lt;=28,BB46="土",OR(BB51="休",BB51="雨")),1,0)</f>
        <v>#VALUE!</v>
      </c>
      <c r="BC54" s="1613"/>
      <c r="BD54" s="1624"/>
      <c r="BE54" s="1624"/>
      <c r="BG54" s="1613"/>
      <c r="BH54" s="1613"/>
      <c r="BI54" s="1613"/>
      <c r="BJ54" s="1613"/>
      <c r="BK54" s="1613"/>
      <c r="BL54" s="1613"/>
      <c r="BM54" s="1660" t="e">
        <f>IF(AND(DAY(BM45)&gt;=22,DAY(BM45)&lt;=28,BM46="土",OR(BM51="休",BM51="雨")),1,0)</f>
        <v>#VALUE!</v>
      </c>
      <c r="BN54" s="1613"/>
      <c r="BO54" s="1624"/>
      <c r="BP54" s="1624"/>
      <c r="BU54" s="1593">
        <f t="shared" si="12"/>
        <v>0</v>
      </c>
      <c r="BV54" s="1593" t="str">
        <f t="shared" si="11"/>
        <v>OK</v>
      </c>
    </row>
    <row r="55" spans="1:74" ht="14.25" hidden="1" customHeight="1">
      <c r="A55" s="1590"/>
      <c r="B55" s="1613"/>
      <c r="C55" s="1613"/>
      <c r="D55" s="1613"/>
      <c r="E55" s="1613"/>
      <c r="F55" s="1613"/>
      <c r="G55" s="1613"/>
      <c r="H55" s="1660">
        <f>IF(AND(DAY(H45)&gt;=8,DAY(H45)&lt;=14,H46="土"),1,0)</f>
        <v>0</v>
      </c>
      <c r="I55" s="1613"/>
      <c r="J55" s="1624"/>
      <c r="K55" s="1624"/>
      <c r="L55" s="1590"/>
      <c r="M55" s="1613"/>
      <c r="N55" s="1613"/>
      <c r="O55" s="1613"/>
      <c r="P55" s="1613"/>
      <c r="Q55" s="1613"/>
      <c r="R55" s="1613"/>
      <c r="S55" s="1660">
        <f>IF(AND(DAY(S45)&gt;=8,DAY(S45)&lt;=14,S46="土"),1,0)</f>
        <v>1</v>
      </c>
      <c r="T55" s="1613"/>
      <c r="U55" s="1624"/>
      <c r="V55" s="1624"/>
      <c r="Y55" s="1613"/>
      <c r="Z55" s="1613"/>
      <c r="AA55" s="1613"/>
      <c r="AB55" s="1613"/>
      <c r="AC55" s="1613"/>
      <c r="AD55" s="1613"/>
      <c r="AE55" s="1660" t="e">
        <f>IF(AND(DAY(AE45)&gt;=8,DAY(AE45)&lt;=14,AE46="土"),1,0)</f>
        <v>#VALUE!</v>
      </c>
      <c r="AF55" s="1613"/>
      <c r="AG55" s="1624"/>
      <c r="AH55" s="1624"/>
      <c r="AJ55" s="1613"/>
      <c r="AK55" s="1613"/>
      <c r="AL55" s="1613"/>
      <c r="AM55" s="1613"/>
      <c r="AN55" s="1613"/>
      <c r="AO55" s="1613"/>
      <c r="AP55" s="1660" t="e">
        <f>IF(AND(DAY(AP45)&gt;=8,DAY(AP45)&lt;=14,AP46="土"),1,0)</f>
        <v>#VALUE!</v>
      </c>
      <c r="AQ55" s="1613"/>
      <c r="AR55" s="1624"/>
      <c r="AS55" s="1624"/>
      <c r="AV55" s="1613"/>
      <c r="AW55" s="1613"/>
      <c r="AX55" s="1613"/>
      <c r="AY55" s="1613"/>
      <c r="AZ55" s="1613"/>
      <c r="BA55" s="1613"/>
      <c r="BB55" s="1660" t="e">
        <f>IF(AND(DAY(BB45)&gt;=8,DAY(BB45)&lt;=14,BB46="土"),1,0)</f>
        <v>#VALUE!</v>
      </c>
      <c r="BC55" s="1613"/>
      <c r="BD55" s="1624"/>
      <c r="BE55" s="1624"/>
      <c r="BG55" s="1613"/>
      <c r="BH55" s="1613"/>
      <c r="BI55" s="1613"/>
      <c r="BJ55" s="1613"/>
      <c r="BK55" s="1613"/>
      <c r="BL55" s="1613"/>
      <c r="BM55" s="1660" t="e">
        <f>IF(AND(DAY(BM45)&gt;=8,DAY(BM45)&lt;=14,BM46="土"),1,0)</f>
        <v>#VALUE!</v>
      </c>
      <c r="BN55" s="1613"/>
      <c r="BO55" s="1624"/>
      <c r="BP55" s="1624"/>
      <c r="BU55" s="1593">
        <f t="shared" si="12"/>
        <v>1</v>
      </c>
      <c r="BV55" s="1593" t="str">
        <f t="shared" si="11"/>
        <v>OK</v>
      </c>
    </row>
    <row r="56" spans="1:74" ht="14.25" hidden="1" customHeight="1">
      <c r="A56" s="1590"/>
      <c r="B56" s="1613"/>
      <c r="C56" s="1613"/>
      <c r="D56" s="1613"/>
      <c r="E56" s="1613"/>
      <c r="F56" s="1613"/>
      <c r="G56" s="1613"/>
      <c r="H56" s="1660">
        <f>IF(AND(DAY(H45)&gt;=8,DAY(H45)&lt;=14,H46="土",OR(H51="休",H51="雨")),1,0)</f>
        <v>0</v>
      </c>
      <c r="I56" s="1613"/>
      <c r="J56" s="1624"/>
      <c r="K56" s="1624"/>
      <c r="L56" s="1590"/>
      <c r="M56" s="1613"/>
      <c r="N56" s="1613"/>
      <c r="O56" s="1613"/>
      <c r="P56" s="1613"/>
      <c r="Q56" s="1613"/>
      <c r="R56" s="1613"/>
      <c r="S56" s="1660">
        <f>IF(AND(DAY(S45)&gt;=8,DAY(S45)&lt;=14,S46="土",OR(S51="休",S51="雨")),1,0)</f>
        <v>0</v>
      </c>
      <c r="T56" s="1613"/>
      <c r="U56" s="1624"/>
      <c r="V56" s="1624"/>
      <c r="Y56" s="1613"/>
      <c r="Z56" s="1613"/>
      <c r="AA56" s="1613"/>
      <c r="AB56" s="1613"/>
      <c r="AC56" s="1613"/>
      <c r="AD56" s="1613"/>
      <c r="AE56" s="1660" t="e">
        <f>IF(AND(DAY(AE45)&gt;=8,DAY(AE45)&lt;=14,AE46="土",OR(AE51="休",AE51="雨")),1,0)</f>
        <v>#VALUE!</v>
      </c>
      <c r="AF56" s="1613"/>
      <c r="AG56" s="1624"/>
      <c r="AH56" s="1624"/>
      <c r="AJ56" s="1613"/>
      <c r="AK56" s="1613"/>
      <c r="AL56" s="1613"/>
      <c r="AM56" s="1613"/>
      <c r="AN56" s="1613"/>
      <c r="AO56" s="1613"/>
      <c r="AP56" s="1660" t="e">
        <f>IF(AND(DAY(AP45)&gt;=8,DAY(AP45)&lt;=14,AP46="土",OR(AP51="休",AP51="雨")),1,0)</f>
        <v>#VALUE!</v>
      </c>
      <c r="AQ56" s="1613"/>
      <c r="AR56" s="1624"/>
      <c r="AS56" s="1624"/>
      <c r="AV56" s="1613"/>
      <c r="AW56" s="1613"/>
      <c r="AX56" s="1613"/>
      <c r="AY56" s="1613"/>
      <c r="AZ56" s="1613"/>
      <c r="BA56" s="1613"/>
      <c r="BB56" s="1660" t="e">
        <f>IF(AND(DAY(BB45)&gt;=8,DAY(BB45)&lt;=14,BB46="土",OR(BB51="休",BB51="雨")),1,0)</f>
        <v>#VALUE!</v>
      </c>
      <c r="BC56" s="1613"/>
      <c r="BD56" s="1624"/>
      <c r="BE56" s="1624"/>
      <c r="BG56" s="1613"/>
      <c r="BH56" s="1613"/>
      <c r="BI56" s="1613"/>
      <c r="BJ56" s="1613"/>
      <c r="BK56" s="1613"/>
      <c r="BL56" s="1613"/>
      <c r="BM56" s="1660" t="e">
        <f>IF(AND(DAY(BM45)&gt;=8,DAY(BM45)&lt;=14,BM46="土",OR(BM51="休",BM51="雨")),1,0)</f>
        <v>#VALUE!</v>
      </c>
      <c r="BN56" s="1613"/>
      <c r="BO56" s="1624"/>
      <c r="BP56" s="1624"/>
      <c r="BU56" s="1593">
        <f t="shared" si="12"/>
        <v>0</v>
      </c>
      <c r="BV56" s="1593" t="str">
        <f t="shared" si="11"/>
        <v>OK</v>
      </c>
    </row>
    <row r="57" spans="1:74" ht="14.25" customHeight="1">
      <c r="A57" s="1590"/>
      <c r="B57" s="1613"/>
      <c r="C57" s="1613"/>
      <c r="D57" s="1613"/>
      <c r="E57" s="1613"/>
      <c r="F57" s="1613"/>
      <c r="G57" s="1613"/>
      <c r="H57" s="1613"/>
      <c r="I57" s="1613"/>
      <c r="J57" s="1624"/>
      <c r="K57" s="1624"/>
      <c r="L57" s="1590"/>
      <c r="M57" s="1613"/>
      <c r="N57" s="1613"/>
      <c r="O57" s="1613"/>
      <c r="P57" s="1613"/>
      <c r="Q57" s="1613"/>
      <c r="R57" s="1613"/>
      <c r="S57" s="1613"/>
      <c r="T57" s="1613"/>
      <c r="U57" s="1624"/>
      <c r="V57" s="1624"/>
      <c r="Y57" s="1613"/>
      <c r="Z57" s="1613"/>
      <c r="AA57" s="1613"/>
      <c r="AB57" s="1613"/>
      <c r="AC57" s="1613"/>
      <c r="AD57" s="1613"/>
      <c r="AE57" s="1613"/>
      <c r="AF57" s="1613"/>
      <c r="AG57" s="1624"/>
      <c r="AH57" s="1624"/>
      <c r="AJ57" s="1613"/>
      <c r="AK57" s="1613"/>
      <c r="AL57" s="1613"/>
      <c r="AM57" s="1613"/>
      <c r="AN57" s="1613"/>
      <c r="AO57" s="1613"/>
      <c r="AP57" s="1613"/>
      <c r="AQ57" s="1613"/>
      <c r="AR57" s="1624"/>
      <c r="AS57" s="1624"/>
      <c r="AV57" s="1613"/>
      <c r="AW57" s="1613"/>
      <c r="AX57" s="1613"/>
      <c r="AY57" s="1613"/>
      <c r="AZ57" s="1613"/>
      <c r="BA57" s="1613"/>
      <c r="BB57" s="1613"/>
      <c r="BC57" s="1613"/>
      <c r="BD57" s="1624"/>
      <c r="BE57" s="1624"/>
      <c r="BG57" s="1613"/>
      <c r="BH57" s="1613"/>
      <c r="BI57" s="1613"/>
      <c r="BJ57" s="1613"/>
      <c r="BK57" s="1613"/>
      <c r="BL57" s="1613"/>
      <c r="BM57" s="1613"/>
      <c r="BN57" s="1613"/>
      <c r="BO57" s="1624"/>
      <c r="BP57" s="1624"/>
    </row>
    <row r="58" spans="1:74" ht="14.25" customHeight="1">
      <c r="A58" s="1590"/>
      <c r="B58" s="1590"/>
      <c r="C58" s="1590"/>
      <c r="D58" s="1590"/>
      <c r="E58" s="1590"/>
      <c r="F58" s="1590"/>
      <c r="G58" s="1590"/>
      <c r="H58" s="1590"/>
      <c r="I58" s="1590"/>
      <c r="J58" s="1590"/>
      <c r="K58" s="1590"/>
      <c r="L58" s="1590"/>
      <c r="M58" s="1590"/>
      <c r="N58" s="1590"/>
      <c r="O58" s="1590"/>
      <c r="P58" s="1590"/>
      <c r="Q58" s="1590"/>
      <c r="R58" s="1590"/>
      <c r="S58" s="1590"/>
      <c r="T58" s="1590"/>
      <c r="U58" s="1590"/>
      <c r="V58" s="1590"/>
    </row>
    <row r="59" spans="1:74" ht="14.25" hidden="1" customHeight="1">
      <c r="A59" s="1590"/>
      <c r="B59" s="1590"/>
      <c r="C59" s="1608">
        <f>YEAR(I43+1)</f>
        <v>2025</v>
      </c>
      <c r="D59" s="1608">
        <f>MONTH(I43+1)</f>
        <v>10</v>
      </c>
      <c r="E59" s="1608">
        <f>DAY(I43+1)</f>
        <v>20</v>
      </c>
      <c r="F59" s="1608"/>
      <c r="G59" s="1608"/>
      <c r="H59" s="1608"/>
      <c r="I59" s="1608"/>
      <c r="J59" s="1590"/>
      <c r="K59" s="1590"/>
      <c r="L59" s="1590"/>
      <c r="M59" s="1590"/>
      <c r="N59" s="1608">
        <f>YEAR(T43+1)</f>
        <v>2025</v>
      </c>
      <c r="O59" s="1608">
        <f>MONTH(T43+1)</f>
        <v>12</v>
      </c>
      <c r="P59" s="1608">
        <f>DAY(T43+1)</f>
        <v>15</v>
      </c>
      <c r="Q59" s="1608"/>
      <c r="R59" s="1608"/>
      <c r="S59" s="1608"/>
      <c r="T59" s="1608"/>
      <c r="U59" s="1590"/>
      <c r="V59" s="1590"/>
      <c r="Y59" s="1590"/>
      <c r="Z59" s="1608">
        <f>YEAR(AF43+1)</f>
        <v>2026</v>
      </c>
      <c r="AA59" s="1608">
        <f>MONTH(AF43+1)</f>
        <v>2</v>
      </c>
      <c r="AB59" s="1608">
        <f>DAY(AF43+1)</f>
        <v>9</v>
      </c>
      <c r="AC59" s="1608"/>
      <c r="AD59" s="1608"/>
      <c r="AE59" s="1608"/>
      <c r="AF59" s="1608"/>
      <c r="AG59" s="1590"/>
      <c r="AH59" s="1590"/>
      <c r="AJ59" s="1590"/>
      <c r="AK59" s="1608">
        <f>YEAR(AQ43+1)</f>
        <v>2026</v>
      </c>
      <c r="AL59" s="1608">
        <f>MONTH(AQ43+1)</f>
        <v>4</v>
      </c>
      <c r="AM59" s="1608">
        <f>DAY(AQ43+1)</f>
        <v>6</v>
      </c>
      <c r="AN59" s="1608"/>
      <c r="AO59" s="1608"/>
      <c r="AP59" s="1608"/>
      <c r="AQ59" s="1608"/>
      <c r="AR59" s="1590"/>
      <c r="AS59" s="1590"/>
      <c r="AV59" s="1590"/>
      <c r="AW59" s="1608">
        <f>YEAR(BC43+1)</f>
        <v>2026</v>
      </c>
      <c r="AX59" s="1608">
        <f>MONTH(BC43+1)</f>
        <v>6</v>
      </c>
      <c r="AY59" s="1608">
        <f>DAY(BC43+1)</f>
        <v>1</v>
      </c>
      <c r="AZ59" s="1608"/>
      <c r="BA59" s="1608"/>
      <c r="BB59" s="1608"/>
      <c r="BC59" s="1608"/>
      <c r="BD59" s="1590"/>
      <c r="BE59" s="1590"/>
      <c r="BG59" s="1590"/>
      <c r="BH59" s="1608">
        <f>YEAR(BN43+1)</f>
        <v>2026</v>
      </c>
      <c r="BI59" s="1608">
        <f>MONTH(BN43+1)</f>
        <v>7</v>
      </c>
      <c r="BJ59" s="1608">
        <f>DAY(BN43+1)</f>
        <v>27</v>
      </c>
      <c r="BK59" s="1608"/>
      <c r="BL59" s="1608"/>
      <c r="BM59" s="1608"/>
      <c r="BN59" s="1608"/>
      <c r="BO59" s="1590"/>
      <c r="BP59" s="1590"/>
    </row>
    <row r="60" spans="1:74" ht="14.25" hidden="1" customHeight="1">
      <c r="A60" s="1590"/>
      <c r="B60" s="1590"/>
      <c r="C60" s="1610">
        <f>I43+1</f>
        <v>45950</v>
      </c>
      <c r="D60" s="1610">
        <f>C60+1</f>
        <v>45951</v>
      </c>
      <c r="E60" s="1610">
        <f t="shared" ref="E60:I60" si="37">D60+1</f>
        <v>45952</v>
      </c>
      <c r="F60" s="1610">
        <f t="shared" si="37"/>
        <v>45953</v>
      </c>
      <c r="G60" s="1610">
        <f t="shared" si="37"/>
        <v>45954</v>
      </c>
      <c r="H60" s="1610">
        <f t="shared" si="37"/>
        <v>45955</v>
      </c>
      <c r="I60" s="1610">
        <f t="shared" si="37"/>
        <v>45956</v>
      </c>
      <c r="J60" s="1590"/>
      <c r="K60" s="1590"/>
      <c r="L60" s="1590"/>
      <c r="M60" s="1590"/>
      <c r="N60" s="1610">
        <f>T43+1</f>
        <v>46006</v>
      </c>
      <c r="O60" s="1610">
        <f t="shared" ref="O60:T60" si="38">N60+1</f>
        <v>46007</v>
      </c>
      <c r="P60" s="1610">
        <f t="shared" si="38"/>
        <v>46008</v>
      </c>
      <c r="Q60" s="1610">
        <f t="shared" si="38"/>
        <v>46009</v>
      </c>
      <c r="R60" s="1610">
        <f t="shared" si="38"/>
        <v>46010</v>
      </c>
      <c r="S60" s="1610">
        <f t="shared" si="38"/>
        <v>46011</v>
      </c>
      <c r="T60" s="1610">
        <f t="shared" si="38"/>
        <v>46012</v>
      </c>
      <c r="U60" s="1590"/>
      <c r="V60" s="1590"/>
      <c r="Y60" s="1590"/>
      <c r="Z60" s="1610">
        <f>AF43+1</f>
        <v>46062</v>
      </c>
      <c r="AA60" s="1610">
        <f t="shared" ref="AA60:AF60" si="39">Z60+1</f>
        <v>46063</v>
      </c>
      <c r="AB60" s="1610">
        <f t="shared" si="39"/>
        <v>46064</v>
      </c>
      <c r="AC60" s="1610">
        <f t="shared" si="39"/>
        <v>46065</v>
      </c>
      <c r="AD60" s="1610">
        <f t="shared" si="39"/>
        <v>46066</v>
      </c>
      <c r="AE60" s="1610">
        <f t="shared" si="39"/>
        <v>46067</v>
      </c>
      <c r="AF60" s="1610">
        <f t="shared" si="39"/>
        <v>46068</v>
      </c>
      <c r="AG60" s="1590"/>
      <c r="AH60" s="1590"/>
      <c r="AJ60" s="1590"/>
      <c r="AK60" s="1610">
        <f>AQ43+1</f>
        <v>46118</v>
      </c>
      <c r="AL60" s="1610">
        <f t="shared" ref="AL60:AQ60" si="40">AK60+1</f>
        <v>46119</v>
      </c>
      <c r="AM60" s="1610">
        <f t="shared" si="40"/>
        <v>46120</v>
      </c>
      <c r="AN60" s="1610">
        <f t="shared" si="40"/>
        <v>46121</v>
      </c>
      <c r="AO60" s="1610">
        <f t="shared" si="40"/>
        <v>46122</v>
      </c>
      <c r="AP60" s="1610">
        <f t="shared" si="40"/>
        <v>46123</v>
      </c>
      <c r="AQ60" s="1610">
        <f t="shared" si="40"/>
        <v>46124</v>
      </c>
      <c r="AR60" s="1590"/>
      <c r="AS60" s="1590"/>
      <c r="AV60" s="1590"/>
      <c r="AW60" s="1610">
        <f>BC43+1</f>
        <v>46174</v>
      </c>
      <c r="AX60" s="1610">
        <f t="shared" ref="AX60:BC60" si="41">AW60+1</f>
        <v>46175</v>
      </c>
      <c r="AY60" s="1610">
        <f t="shared" si="41"/>
        <v>46176</v>
      </c>
      <c r="AZ60" s="1610">
        <f t="shared" si="41"/>
        <v>46177</v>
      </c>
      <c r="BA60" s="1610">
        <f t="shared" si="41"/>
        <v>46178</v>
      </c>
      <c r="BB60" s="1610">
        <f t="shared" si="41"/>
        <v>46179</v>
      </c>
      <c r="BC60" s="1610">
        <f t="shared" si="41"/>
        <v>46180</v>
      </c>
      <c r="BD60" s="1590"/>
      <c r="BE60" s="1590"/>
      <c r="BG60" s="1590"/>
      <c r="BH60" s="1610">
        <f>BN43+1</f>
        <v>46230</v>
      </c>
      <c r="BI60" s="1610">
        <f t="shared" ref="BI60:BN60" si="42">BH60+1</f>
        <v>46231</v>
      </c>
      <c r="BJ60" s="1610">
        <f t="shared" si="42"/>
        <v>46232</v>
      </c>
      <c r="BK60" s="1610">
        <f t="shared" si="42"/>
        <v>46233</v>
      </c>
      <c r="BL60" s="1610">
        <f t="shared" si="42"/>
        <v>46234</v>
      </c>
      <c r="BM60" s="1610">
        <f t="shared" si="42"/>
        <v>46235</v>
      </c>
      <c r="BN60" s="1610">
        <f t="shared" si="42"/>
        <v>46236</v>
      </c>
      <c r="BO60" s="1590"/>
      <c r="BP60" s="1590"/>
    </row>
    <row r="61" spans="1:74" ht="14.25" customHeight="1">
      <c r="A61" s="1590"/>
      <c r="B61" s="1611" t="s">
        <v>1940</v>
      </c>
      <c r="C61" s="1614">
        <f>DATE($C59,$D59,1)</f>
        <v>45931</v>
      </c>
      <c r="D61" s="1615"/>
      <c r="E61" s="1615"/>
      <c r="F61" s="1615"/>
      <c r="G61" s="1615"/>
      <c r="H61" s="1615"/>
      <c r="I61" s="1615"/>
      <c r="J61" s="1615"/>
      <c r="K61" s="1670"/>
      <c r="L61" s="1590"/>
      <c r="M61" s="1611" t="s">
        <v>1940</v>
      </c>
      <c r="N61" s="1614">
        <f>DATE($N59,$O59,1)</f>
        <v>45992</v>
      </c>
      <c r="O61" s="1615"/>
      <c r="P61" s="1615"/>
      <c r="Q61" s="1615"/>
      <c r="R61" s="1615"/>
      <c r="S61" s="1615"/>
      <c r="T61" s="1615"/>
      <c r="U61" s="1615"/>
      <c r="V61" s="1670"/>
      <c r="Y61" s="1611" t="s">
        <v>1940</v>
      </c>
      <c r="Z61" s="1614">
        <f>DATE($N59,$O59,1)</f>
        <v>45992</v>
      </c>
      <c r="AA61" s="1615"/>
      <c r="AB61" s="1615"/>
      <c r="AC61" s="1615"/>
      <c r="AD61" s="1615"/>
      <c r="AE61" s="1615"/>
      <c r="AF61" s="1615"/>
      <c r="AG61" s="1615"/>
      <c r="AH61" s="1670"/>
      <c r="AJ61" s="1611" t="s">
        <v>1940</v>
      </c>
      <c r="AK61" s="1614">
        <f>DATE($AK59,$AL59,1)</f>
        <v>46113</v>
      </c>
      <c r="AL61" s="1615"/>
      <c r="AM61" s="1615"/>
      <c r="AN61" s="1615"/>
      <c r="AO61" s="1615"/>
      <c r="AP61" s="1615"/>
      <c r="AQ61" s="1615"/>
      <c r="AR61" s="1615"/>
      <c r="AS61" s="1670"/>
      <c r="AV61" s="1611" t="s">
        <v>1940</v>
      </c>
      <c r="AW61" s="1614">
        <f>DATE($AW59,$AX59,1)</f>
        <v>46174</v>
      </c>
      <c r="AX61" s="1615"/>
      <c r="AY61" s="1615"/>
      <c r="AZ61" s="1615"/>
      <c r="BA61" s="1615"/>
      <c r="BB61" s="1615"/>
      <c r="BC61" s="1615"/>
      <c r="BD61" s="1615"/>
      <c r="BE61" s="1670"/>
      <c r="BG61" s="1611" t="s">
        <v>1940</v>
      </c>
      <c r="BH61" s="1614">
        <f>DATE($BH59,$BI59,1)</f>
        <v>46204</v>
      </c>
      <c r="BI61" s="1615"/>
      <c r="BJ61" s="1615"/>
      <c r="BK61" s="1615"/>
      <c r="BL61" s="1615"/>
      <c r="BM61" s="1615"/>
      <c r="BN61" s="1615"/>
      <c r="BO61" s="1615"/>
      <c r="BP61" s="1670"/>
    </row>
    <row r="62" spans="1:74" ht="14.25" customHeight="1">
      <c r="A62" s="1590"/>
      <c r="B62" s="1618" t="s">
        <v>2310</v>
      </c>
      <c r="C62" s="1619">
        <f>IF(I43&lt;$G$5,I45+1,"")</f>
        <v>45950</v>
      </c>
      <c r="D62" s="1620">
        <f t="shared" ref="D62:I62" si="43">IF(C60&lt;$G$5,C62+1,"")</f>
        <v>45951</v>
      </c>
      <c r="E62" s="1620">
        <f t="shared" si="43"/>
        <v>45952</v>
      </c>
      <c r="F62" s="1620">
        <f t="shared" si="43"/>
        <v>45953</v>
      </c>
      <c r="G62" s="1620">
        <f t="shared" si="43"/>
        <v>45954</v>
      </c>
      <c r="H62" s="1620">
        <f t="shared" si="43"/>
        <v>45955</v>
      </c>
      <c r="I62" s="1620">
        <f t="shared" si="43"/>
        <v>45956</v>
      </c>
      <c r="J62" s="1671" t="s">
        <v>1978</v>
      </c>
      <c r="K62" s="1672">
        <f>COUNTIFS(C63:I63,"土",C64:I64,"")+COUNTIFS(C63:I63,"日",C64:I64,"")</f>
        <v>2</v>
      </c>
      <c r="L62" s="1590"/>
      <c r="M62" s="1618" t="s">
        <v>2310</v>
      </c>
      <c r="N62" s="1619">
        <f>IF(T43&lt;$G$5,T45+1,"")</f>
        <v>46006</v>
      </c>
      <c r="O62" s="1620">
        <f t="shared" ref="O62:T62" si="44">IF(N60&lt;$G$5,N62+1,"")</f>
        <v>46007</v>
      </c>
      <c r="P62" s="1620">
        <f t="shared" si="44"/>
        <v>46008</v>
      </c>
      <c r="Q62" s="1620">
        <f t="shared" si="44"/>
        <v>46009</v>
      </c>
      <c r="R62" s="1620">
        <f t="shared" si="44"/>
        <v>46010</v>
      </c>
      <c r="S62" s="1620">
        <f t="shared" si="44"/>
        <v>46011</v>
      </c>
      <c r="T62" s="1620">
        <f t="shared" si="44"/>
        <v>46012</v>
      </c>
      <c r="U62" s="1671" t="s">
        <v>1978</v>
      </c>
      <c r="V62" s="1672">
        <f>COUNTIFS(N63:T63,"土",N64:T64,"")+COUNTIFS(N63:T63,"日",N64:T64,"")</f>
        <v>2</v>
      </c>
      <c r="Y62" s="1618" t="s">
        <v>2310</v>
      </c>
      <c r="Z62" s="1619" t="str">
        <f>IF(AF43&lt;$G$5,AF45+1,"")</f>
        <v/>
      </c>
      <c r="AA62" s="1620" t="str">
        <f t="shared" ref="AA62:AF62" si="45">IF(Z60&lt;$G$5,Z62+1,"")</f>
        <v/>
      </c>
      <c r="AB62" s="1620" t="str">
        <f t="shared" si="45"/>
        <v/>
      </c>
      <c r="AC62" s="1620" t="str">
        <f t="shared" si="45"/>
        <v/>
      </c>
      <c r="AD62" s="1620" t="str">
        <f t="shared" si="45"/>
        <v/>
      </c>
      <c r="AE62" s="1620" t="str">
        <f t="shared" si="45"/>
        <v/>
      </c>
      <c r="AF62" s="1620" t="str">
        <f t="shared" si="45"/>
        <v/>
      </c>
      <c r="AG62" s="1671" t="s">
        <v>1978</v>
      </c>
      <c r="AH62" s="1672">
        <f>COUNTIFS(Z63:AF63,"土",Z64:AF64,"")+COUNTIFS(Z63:AF63,"日",Z64:AF64,"")</f>
        <v>0</v>
      </c>
      <c r="AJ62" s="1618" t="s">
        <v>2310</v>
      </c>
      <c r="AK62" s="1619" t="str">
        <f>IF(AQ43&lt;$G$5,AQ45+1,"")</f>
        <v/>
      </c>
      <c r="AL62" s="1620" t="str">
        <f t="shared" ref="AL62:AQ62" si="46">IF(AK60&lt;$G$5,AK62+1,"")</f>
        <v/>
      </c>
      <c r="AM62" s="1620" t="str">
        <f t="shared" si="46"/>
        <v/>
      </c>
      <c r="AN62" s="1620" t="str">
        <f t="shared" si="46"/>
        <v/>
      </c>
      <c r="AO62" s="1620" t="str">
        <f t="shared" si="46"/>
        <v/>
      </c>
      <c r="AP62" s="1620" t="str">
        <f t="shared" si="46"/>
        <v/>
      </c>
      <c r="AQ62" s="1620" t="str">
        <f t="shared" si="46"/>
        <v/>
      </c>
      <c r="AR62" s="1671" t="s">
        <v>1978</v>
      </c>
      <c r="AS62" s="1672">
        <f>COUNTIFS(AK63:AQ63,"土",AK64:AQ64,"")+COUNTIFS(AK63:AQ63,"日",AK64:AQ64,"")</f>
        <v>0</v>
      </c>
      <c r="AV62" s="1618" t="s">
        <v>2310</v>
      </c>
      <c r="AW62" s="1619" t="str">
        <f>IF(BC43&lt;$G$5,BC45+1,"")</f>
        <v/>
      </c>
      <c r="AX62" s="1620" t="str">
        <f t="shared" ref="AX62:BC62" si="47">IF(AW60&lt;$G$5,AW62+1,"")</f>
        <v/>
      </c>
      <c r="AY62" s="1620" t="str">
        <f t="shared" si="47"/>
        <v/>
      </c>
      <c r="AZ62" s="1620" t="str">
        <f t="shared" si="47"/>
        <v/>
      </c>
      <c r="BA62" s="1620" t="str">
        <f t="shared" si="47"/>
        <v/>
      </c>
      <c r="BB62" s="1620" t="str">
        <f t="shared" si="47"/>
        <v/>
      </c>
      <c r="BC62" s="1620" t="str">
        <f t="shared" si="47"/>
        <v/>
      </c>
      <c r="BD62" s="1671" t="s">
        <v>1978</v>
      </c>
      <c r="BE62" s="1672">
        <f>COUNTIFS(AW63:BC63,"土",AW64:BC64,"")+COUNTIFS(AW63:BC63,"日",AW64:BC64,"")</f>
        <v>0</v>
      </c>
      <c r="BG62" s="1618" t="s">
        <v>2310</v>
      </c>
      <c r="BH62" s="1619" t="str">
        <f>IF(BN43&lt;$G$5,BN45+1,"")</f>
        <v/>
      </c>
      <c r="BI62" s="1620" t="str">
        <f t="shared" ref="BI62:BN62" si="48">IF(BH60&lt;$G$5,BH62+1,"")</f>
        <v/>
      </c>
      <c r="BJ62" s="1620" t="str">
        <f t="shared" si="48"/>
        <v/>
      </c>
      <c r="BK62" s="1620" t="str">
        <f t="shared" si="48"/>
        <v/>
      </c>
      <c r="BL62" s="1620" t="str">
        <f t="shared" si="48"/>
        <v/>
      </c>
      <c r="BM62" s="1620" t="str">
        <f t="shared" si="48"/>
        <v/>
      </c>
      <c r="BN62" s="1620" t="str">
        <f t="shared" si="48"/>
        <v/>
      </c>
      <c r="BO62" s="1671" t="s">
        <v>1978</v>
      </c>
      <c r="BP62" s="1672">
        <f>COUNTIFS(BH63:BN63,"土",BH64:BN64,"")+COUNTIFS(BH63:BN63,"日",BH64:BN64,"")</f>
        <v>0</v>
      </c>
    </row>
    <row r="63" spans="1:74" ht="14.25" customHeight="1">
      <c r="A63" s="1590"/>
      <c r="B63" s="1618" t="s">
        <v>820</v>
      </c>
      <c r="C63" s="1626" t="str">
        <f>IF(C62="","","月")</f>
        <v>月</v>
      </c>
      <c r="D63" s="1626" t="str">
        <f>IF(D62="","","火")</f>
        <v>火</v>
      </c>
      <c r="E63" s="1626" t="str">
        <f>IF(E62="","","水")</f>
        <v>水</v>
      </c>
      <c r="F63" s="1626" t="str">
        <f>IF(F62="","","木")</f>
        <v>木</v>
      </c>
      <c r="G63" s="1626" t="str">
        <f>IF(G62="","","金")</f>
        <v>金</v>
      </c>
      <c r="H63" s="1626" t="str">
        <f>IF(H62="","","土")</f>
        <v>土</v>
      </c>
      <c r="I63" s="1626" t="str">
        <f>IF(I62="","","日")</f>
        <v>日</v>
      </c>
      <c r="J63" s="1673" t="s">
        <v>2322</v>
      </c>
      <c r="K63" s="1674">
        <f>COUNTIF(C64:I64,"夏休")+COUNTIF(C64:I64,"冬休")+COUNTIF(C64:I64,"中止")+COUNTIF(C64:I64,"制作中")</f>
        <v>0</v>
      </c>
      <c r="L63" s="1590"/>
      <c r="M63" s="1618" t="s">
        <v>820</v>
      </c>
      <c r="N63" s="1626" t="str">
        <f>IF(N62="","","月")</f>
        <v>月</v>
      </c>
      <c r="O63" s="1626" t="str">
        <f>IF(O62="","","火")</f>
        <v>火</v>
      </c>
      <c r="P63" s="1626" t="str">
        <f>IF(P62="","","水")</f>
        <v>水</v>
      </c>
      <c r="Q63" s="1626" t="str">
        <f>IF(Q62="","","木")</f>
        <v>木</v>
      </c>
      <c r="R63" s="1626" t="str">
        <f>IF(R62="","","金")</f>
        <v>金</v>
      </c>
      <c r="S63" s="1626" t="str">
        <f>IF(S62="","","土")</f>
        <v>土</v>
      </c>
      <c r="T63" s="1626" t="str">
        <f>IF(T62="","","日")</f>
        <v>日</v>
      </c>
      <c r="U63" s="1673" t="s">
        <v>2322</v>
      </c>
      <c r="V63" s="1674">
        <f>COUNTIF(N64:T64,"夏休")+COUNTIF(N64:T64,"冬休")+COUNTIF(N64:T64,"中止")+COUNTIF(N64:T64,"制作中")</f>
        <v>0</v>
      </c>
      <c r="Y63" s="1618" t="s">
        <v>820</v>
      </c>
      <c r="Z63" s="1626" t="str">
        <f>IF(Z62="","","月")</f>
        <v/>
      </c>
      <c r="AA63" s="1626" t="str">
        <f>IF(AA62="","","火")</f>
        <v/>
      </c>
      <c r="AB63" s="1626" t="str">
        <f>IF(AB62="","","水")</f>
        <v/>
      </c>
      <c r="AC63" s="1626" t="str">
        <f>IF(AC62="","","木")</f>
        <v/>
      </c>
      <c r="AD63" s="1626" t="str">
        <f>IF(AD62="","","金")</f>
        <v/>
      </c>
      <c r="AE63" s="1626" t="str">
        <f>IF(AE62="","","土")</f>
        <v/>
      </c>
      <c r="AF63" s="1626" t="str">
        <f>IF(AF62="","","日")</f>
        <v/>
      </c>
      <c r="AG63" s="1673" t="s">
        <v>2322</v>
      </c>
      <c r="AH63" s="1674">
        <f>COUNTIF(Z64:AF64,"夏休")+COUNTIF(Z64:AF64,"冬休")+COUNTIF(Z64:AF64,"中止")+COUNTIF(Z64:AF64,"制作中")</f>
        <v>0</v>
      </c>
      <c r="AJ63" s="1618" t="s">
        <v>820</v>
      </c>
      <c r="AK63" s="1626" t="str">
        <f>IF(AK62="","","月")</f>
        <v/>
      </c>
      <c r="AL63" s="1626" t="str">
        <f>IF(AL62="","","火")</f>
        <v/>
      </c>
      <c r="AM63" s="1626" t="str">
        <f>IF(AM62="","","水")</f>
        <v/>
      </c>
      <c r="AN63" s="1626" t="str">
        <f>IF(AN62="","","木")</f>
        <v/>
      </c>
      <c r="AO63" s="1626" t="str">
        <f>IF(AO62="","","金")</f>
        <v/>
      </c>
      <c r="AP63" s="1626" t="str">
        <f>IF(AP62="","","土")</f>
        <v/>
      </c>
      <c r="AQ63" s="1626" t="str">
        <f>IF(AQ62="","","日")</f>
        <v/>
      </c>
      <c r="AR63" s="1673" t="s">
        <v>2322</v>
      </c>
      <c r="AS63" s="1674">
        <f>COUNTIF(AK64:AQ64,"夏休")+COUNTIF(AK64:AQ64,"冬休")+COUNTIF(AK64:AQ64,"中止")+COUNTIF(AK64:AQ64,"制作中")</f>
        <v>0</v>
      </c>
      <c r="AV63" s="1618" t="s">
        <v>820</v>
      </c>
      <c r="AW63" s="1626" t="str">
        <f>IF(AW62="","","月")</f>
        <v/>
      </c>
      <c r="AX63" s="1626" t="str">
        <f>IF(AX62="","","火")</f>
        <v/>
      </c>
      <c r="AY63" s="1626" t="str">
        <f>IF(AY62="","","水")</f>
        <v/>
      </c>
      <c r="AZ63" s="1626" t="str">
        <f>IF(AZ62="","","木")</f>
        <v/>
      </c>
      <c r="BA63" s="1626" t="str">
        <f>IF(BA62="","","金")</f>
        <v/>
      </c>
      <c r="BB63" s="1626" t="str">
        <f>IF(BB62="","","土")</f>
        <v/>
      </c>
      <c r="BC63" s="1626" t="str">
        <f>IF(BC62="","","日")</f>
        <v/>
      </c>
      <c r="BD63" s="1673" t="s">
        <v>2322</v>
      </c>
      <c r="BE63" s="1674">
        <f>COUNTIF(AW64:BC64,"夏休")+COUNTIF(AW64:BC64,"冬休")+COUNTIF(AW64:BC64,"中止")+COUNTIF(AW64:BC64,"制作中")</f>
        <v>0</v>
      </c>
      <c r="BG63" s="1618" t="s">
        <v>820</v>
      </c>
      <c r="BH63" s="1626" t="str">
        <f>IF(BH62="","","月")</f>
        <v/>
      </c>
      <c r="BI63" s="1626" t="str">
        <f>IF(BI62="","","火")</f>
        <v/>
      </c>
      <c r="BJ63" s="1626" t="str">
        <f>IF(BJ62="","","水")</f>
        <v/>
      </c>
      <c r="BK63" s="1626" t="str">
        <f>IF(BK62="","","木")</f>
        <v/>
      </c>
      <c r="BL63" s="1626" t="str">
        <f>IF(BL62="","","金")</f>
        <v/>
      </c>
      <c r="BM63" s="1626" t="str">
        <f>IF(BM62="","","土")</f>
        <v/>
      </c>
      <c r="BN63" s="1626" t="str">
        <f>IF(BN62="","","日")</f>
        <v/>
      </c>
      <c r="BO63" s="1673" t="s">
        <v>2322</v>
      </c>
      <c r="BP63" s="1674">
        <f>COUNTIF(BH64:BN64,"夏休")+COUNTIF(BH64:BN64,"冬休")+COUNTIF(BH64:BN64,"中止")+COUNTIF(BH64:BN64,"制作中")</f>
        <v>0</v>
      </c>
    </row>
    <row r="64" spans="1:74" ht="14.25" customHeight="1">
      <c r="A64" s="1590"/>
      <c r="B64" s="3727" t="s">
        <v>2322</v>
      </c>
      <c r="C64" s="3728"/>
      <c r="D64" s="3729"/>
      <c r="E64" s="3729"/>
      <c r="F64" s="3729"/>
      <c r="G64" s="3729"/>
      <c r="H64" s="3729"/>
      <c r="I64" s="3731"/>
      <c r="J64" s="1673" t="s">
        <v>821</v>
      </c>
      <c r="K64" s="1674">
        <f>COUNT(C62:I62)-K63</f>
        <v>7</v>
      </c>
      <c r="L64" s="1590"/>
      <c r="M64" s="3727" t="s">
        <v>2322</v>
      </c>
      <c r="N64" s="3728"/>
      <c r="O64" s="3729"/>
      <c r="P64" s="3729"/>
      <c r="Q64" s="3729"/>
      <c r="R64" s="3729"/>
      <c r="S64" s="3729"/>
      <c r="T64" s="3731"/>
      <c r="U64" s="1673" t="s">
        <v>821</v>
      </c>
      <c r="V64" s="1674">
        <f>COUNT(N62:T62)-V63</f>
        <v>7</v>
      </c>
      <c r="Y64" s="3727" t="s">
        <v>2322</v>
      </c>
      <c r="Z64" s="3728"/>
      <c r="AA64" s="3729"/>
      <c r="AB64" s="3729"/>
      <c r="AC64" s="3729"/>
      <c r="AD64" s="3729"/>
      <c r="AE64" s="3729"/>
      <c r="AF64" s="3731"/>
      <c r="AG64" s="1673" t="s">
        <v>821</v>
      </c>
      <c r="AH64" s="1674">
        <f>COUNT(Z62:AF62)-AH63</f>
        <v>0</v>
      </c>
      <c r="AJ64" s="3727" t="s">
        <v>2322</v>
      </c>
      <c r="AK64" s="3728"/>
      <c r="AL64" s="3729"/>
      <c r="AM64" s="3729"/>
      <c r="AN64" s="3729"/>
      <c r="AO64" s="3729"/>
      <c r="AP64" s="3729"/>
      <c r="AQ64" s="3731"/>
      <c r="AR64" s="1673" t="s">
        <v>821</v>
      </c>
      <c r="AS64" s="1674">
        <f>COUNT(AK62:AQ62)-AS63</f>
        <v>0</v>
      </c>
      <c r="AV64" s="3727" t="s">
        <v>2322</v>
      </c>
      <c r="AW64" s="3728"/>
      <c r="AX64" s="3729"/>
      <c r="AY64" s="3729"/>
      <c r="AZ64" s="3729"/>
      <c r="BA64" s="3729"/>
      <c r="BB64" s="3729"/>
      <c r="BC64" s="3731"/>
      <c r="BD64" s="1673" t="s">
        <v>821</v>
      </c>
      <c r="BE64" s="1674">
        <f>COUNT(AW62:BC62)-BE63</f>
        <v>0</v>
      </c>
      <c r="BG64" s="3727" t="s">
        <v>2322</v>
      </c>
      <c r="BH64" s="3728"/>
      <c r="BI64" s="3729"/>
      <c r="BJ64" s="3729"/>
      <c r="BK64" s="3729"/>
      <c r="BL64" s="3729"/>
      <c r="BM64" s="3729"/>
      <c r="BN64" s="3731"/>
      <c r="BO64" s="1673" t="s">
        <v>821</v>
      </c>
      <c r="BP64" s="1674">
        <f>COUNT(BH62:BN62)-BP63</f>
        <v>0</v>
      </c>
    </row>
    <row r="65" spans="1:74" ht="14.25" customHeight="1">
      <c r="A65" s="1590"/>
      <c r="B65" s="3727"/>
      <c r="C65" s="3712"/>
      <c r="D65" s="3714"/>
      <c r="E65" s="3714"/>
      <c r="F65" s="3714"/>
      <c r="G65" s="3714"/>
      <c r="H65" s="3714"/>
      <c r="I65" s="3732"/>
      <c r="J65" s="1673" t="s">
        <v>822</v>
      </c>
      <c r="K65" s="1674">
        <f>COUNTIF(C66:I67,"休")</f>
        <v>0</v>
      </c>
      <c r="L65" s="1590"/>
      <c r="M65" s="3727"/>
      <c r="N65" s="3712"/>
      <c r="O65" s="3714"/>
      <c r="P65" s="3714"/>
      <c r="Q65" s="3714"/>
      <c r="R65" s="3714"/>
      <c r="S65" s="3714"/>
      <c r="T65" s="3732"/>
      <c r="U65" s="1673" t="s">
        <v>822</v>
      </c>
      <c r="V65" s="1674">
        <f>COUNTIF(N66:T67,"休")</f>
        <v>0</v>
      </c>
      <c r="Y65" s="3727"/>
      <c r="Z65" s="3712"/>
      <c r="AA65" s="3714"/>
      <c r="AB65" s="3714"/>
      <c r="AC65" s="3714"/>
      <c r="AD65" s="3714"/>
      <c r="AE65" s="3714"/>
      <c r="AF65" s="3732"/>
      <c r="AG65" s="1673" t="s">
        <v>822</v>
      </c>
      <c r="AH65" s="1674">
        <f>COUNTIF(Z66:AF67,"休")</f>
        <v>0</v>
      </c>
      <c r="AJ65" s="3727"/>
      <c r="AK65" s="3712"/>
      <c r="AL65" s="3714"/>
      <c r="AM65" s="3714"/>
      <c r="AN65" s="3714"/>
      <c r="AO65" s="3714"/>
      <c r="AP65" s="3714"/>
      <c r="AQ65" s="3732"/>
      <c r="AR65" s="1673" t="s">
        <v>822</v>
      </c>
      <c r="AS65" s="1674">
        <f>COUNTIF(AK66:AQ67,"休")</f>
        <v>0</v>
      </c>
      <c r="AV65" s="3727"/>
      <c r="AW65" s="3712"/>
      <c r="AX65" s="3714"/>
      <c r="AY65" s="3714"/>
      <c r="AZ65" s="3714"/>
      <c r="BA65" s="3714"/>
      <c r="BB65" s="3714"/>
      <c r="BC65" s="3732"/>
      <c r="BD65" s="1673" t="s">
        <v>822</v>
      </c>
      <c r="BE65" s="1674">
        <f>COUNTIF(AW66:BC67,"休")</f>
        <v>0</v>
      </c>
      <c r="BG65" s="3727"/>
      <c r="BH65" s="3712"/>
      <c r="BI65" s="3714"/>
      <c r="BJ65" s="3714"/>
      <c r="BK65" s="3714"/>
      <c r="BL65" s="3714"/>
      <c r="BM65" s="3714"/>
      <c r="BN65" s="3732"/>
      <c r="BO65" s="1673" t="s">
        <v>822</v>
      </c>
      <c r="BP65" s="1674">
        <f>COUNTIF(BH66:BN67,"休")</f>
        <v>0</v>
      </c>
    </row>
    <row r="66" spans="1:74" ht="14.25" customHeight="1">
      <c r="A66" s="1590"/>
      <c r="B66" s="3727" t="s">
        <v>815</v>
      </c>
      <c r="C66" s="3733"/>
      <c r="D66" s="3734"/>
      <c r="E66" s="3734"/>
      <c r="F66" s="3734"/>
      <c r="G66" s="3734"/>
      <c r="H66" s="3734"/>
      <c r="I66" s="3735"/>
      <c r="J66" s="1673" t="s">
        <v>823</v>
      </c>
      <c r="K66" s="1677">
        <f>K65/K64</f>
        <v>0</v>
      </c>
      <c r="L66" s="1590"/>
      <c r="M66" s="3727" t="s">
        <v>815</v>
      </c>
      <c r="N66" s="3733"/>
      <c r="O66" s="3734"/>
      <c r="P66" s="3734"/>
      <c r="Q66" s="3734"/>
      <c r="R66" s="3734"/>
      <c r="S66" s="3734"/>
      <c r="T66" s="3735"/>
      <c r="U66" s="1673" t="s">
        <v>823</v>
      </c>
      <c r="V66" s="1677">
        <f>V65/V64</f>
        <v>0</v>
      </c>
      <c r="Y66" s="3727" t="s">
        <v>815</v>
      </c>
      <c r="Z66" s="3733"/>
      <c r="AA66" s="3734"/>
      <c r="AB66" s="3734"/>
      <c r="AC66" s="3734"/>
      <c r="AD66" s="3734"/>
      <c r="AE66" s="3734"/>
      <c r="AF66" s="3735"/>
      <c r="AG66" s="1673" t="s">
        <v>823</v>
      </c>
      <c r="AH66" s="1677" t="e">
        <f>AH65/AH64</f>
        <v>#DIV/0!</v>
      </c>
      <c r="AJ66" s="3727" t="s">
        <v>815</v>
      </c>
      <c r="AK66" s="3733"/>
      <c r="AL66" s="3734"/>
      <c r="AM66" s="3734"/>
      <c r="AN66" s="3734"/>
      <c r="AO66" s="3734"/>
      <c r="AP66" s="3734"/>
      <c r="AQ66" s="3735"/>
      <c r="AR66" s="1673" t="s">
        <v>823</v>
      </c>
      <c r="AS66" s="1677" t="e">
        <f>AS65/AS64</f>
        <v>#DIV/0!</v>
      </c>
      <c r="AV66" s="3727" t="s">
        <v>815</v>
      </c>
      <c r="AW66" s="3733"/>
      <c r="AX66" s="3734"/>
      <c r="AY66" s="3734"/>
      <c r="AZ66" s="3734"/>
      <c r="BA66" s="3734"/>
      <c r="BB66" s="3734"/>
      <c r="BC66" s="3735"/>
      <c r="BD66" s="1673" t="s">
        <v>823</v>
      </c>
      <c r="BE66" s="1677" t="e">
        <f>BE65/BE64</f>
        <v>#DIV/0!</v>
      </c>
      <c r="BG66" s="3727" t="s">
        <v>815</v>
      </c>
      <c r="BH66" s="3733"/>
      <c r="BI66" s="3734"/>
      <c r="BJ66" s="3734"/>
      <c r="BK66" s="3734"/>
      <c r="BL66" s="3734"/>
      <c r="BM66" s="3734"/>
      <c r="BN66" s="3735"/>
      <c r="BO66" s="1673" t="s">
        <v>823</v>
      </c>
      <c r="BP66" s="1677" t="e">
        <f>BP65/BP64</f>
        <v>#DIV/0!</v>
      </c>
    </row>
    <row r="67" spans="1:74" ht="14.25" customHeight="1">
      <c r="A67" s="1590"/>
      <c r="B67" s="3727"/>
      <c r="C67" s="3733"/>
      <c r="D67" s="3734"/>
      <c r="E67" s="3734"/>
      <c r="F67" s="3734"/>
      <c r="G67" s="3734"/>
      <c r="H67" s="3734"/>
      <c r="I67" s="3735"/>
      <c r="J67" s="1673" t="s">
        <v>812</v>
      </c>
      <c r="K67" s="1674">
        <f>COUNTA(C68:I68)</f>
        <v>0</v>
      </c>
      <c r="L67" s="1590"/>
      <c r="M67" s="3727"/>
      <c r="N67" s="3733"/>
      <c r="O67" s="3734"/>
      <c r="P67" s="3734"/>
      <c r="Q67" s="3734"/>
      <c r="R67" s="3734"/>
      <c r="S67" s="3734"/>
      <c r="T67" s="3735"/>
      <c r="U67" s="1673" t="s">
        <v>812</v>
      </c>
      <c r="V67" s="1674">
        <f>COUNTA(N68:T68)</f>
        <v>0</v>
      </c>
      <c r="Y67" s="3727"/>
      <c r="Z67" s="3733"/>
      <c r="AA67" s="3734"/>
      <c r="AB67" s="3734"/>
      <c r="AC67" s="3734"/>
      <c r="AD67" s="3734"/>
      <c r="AE67" s="3734"/>
      <c r="AF67" s="3735"/>
      <c r="AG67" s="1673" t="s">
        <v>812</v>
      </c>
      <c r="AH67" s="1674">
        <f>COUNTA(Z68:AF68)</f>
        <v>0</v>
      </c>
      <c r="AJ67" s="3727"/>
      <c r="AK67" s="3733"/>
      <c r="AL67" s="3734"/>
      <c r="AM67" s="3734"/>
      <c r="AN67" s="3734"/>
      <c r="AO67" s="3734"/>
      <c r="AP67" s="3734"/>
      <c r="AQ67" s="3735"/>
      <c r="AR67" s="1673" t="s">
        <v>812</v>
      </c>
      <c r="AS67" s="1674">
        <f>COUNTA(AK68:AQ68)</f>
        <v>0</v>
      </c>
      <c r="AV67" s="3727"/>
      <c r="AW67" s="3733"/>
      <c r="AX67" s="3734"/>
      <c r="AY67" s="3734"/>
      <c r="AZ67" s="3734"/>
      <c r="BA67" s="3734"/>
      <c r="BB67" s="3734"/>
      <c r="BC67" s="3735"/>
      <c r="BD67" s="1673" t="s">
        <v>812</v>
      </c>
      <c r="BE67" s="1674">
        <f>COUNTA(AW68:BC68)</f>
        <v>0</v>
      </c>
      <c r="BG67" s="3727"/>
      <c r="BH67" s="3733"/>
      <c r="BI67" s="3734"/>
      <c r="BJ67" s="3734"/>
      <c r="BK67" s="3734"/>
      <c r="BL67" s="3734"/>
      <c r="BM67" s="3734"/>
      <c r="BN67" s="3735"/>
      <c r="BO67" s="1673" t="s">
        <v>812</v>
      </c>
      <c r="BP67" s="1674">
        <f>COUNTA(BH68:BN68)</f>
        <v>0</v>
      </c>
    </row>
    <row r="68" spans="1:74" ht="14.25" customHeight="1">
      <c r="A68" s="1590"/>
      <c r="B68" s="3727" t="s">
        <v>817</v>
      </c>
      <c r="C68" s="3733"/>
      <c r="D68" s="3734"/>
      <c r="E68" s="3734"/>
      <c r="F68" s="3734"/>
      <c r="G68" s="3734"/>
      <c r="H68" s="3734"/>
      <c r="I68" s="3735"/>
      <c r="J68" s="1673" t="s">
        <v>824</v>
      </c>
      <c r="K68" s="1677">
        <f>K67/K64</f>
        <v>0</v>
      </c>
      <c r="L68" s="1590"/>
      <c r="M68" s="3727" t="s">
        <v>817</v>
      </c>
      <c r="N68" s="3733"/>
      <c r="O68" s="3734"/>
      <c r="P68" s="3734"/>
      <c r="Q68" s="3734"/>
      <c r="R68" s="3734"/>
      <c r="S68" s="3734"/>
      <c r="T68" s="3735"/>
      <c r="U68" s="1673" t="s">
        <v>824</v>
      </c>
      <c r="V68" s="1677">
        <f>V67/V64</f>
        <v>0</v>
      </c>
      <c r="Y68" s="3727" t="s">
        <v>817</v>
      </c>
      <c r="Z68" s="3733"/>
      <c r="AA68" s="3734"/>
      <c r="AB68" s="3734"/>
      <c r="AC68" s="3734"/>
      <c r="AD68" s="3734"/>
      <c r="AE68" s="3734"/>
      <c r="AF68" s="3735"/>
      <c r="AG68" s="1673" t="s">
        <v>824</v>
      </c>
      <c r="AH68" s="1677" t="e">
        <f>AH67/AH64</f>
        <v>#DIV/0!</v>
      </c>
      <c r="AJ68" s="3727" t="s">
        <v>817</v>
      </c>
      <c r="AK68" s="3733"/>
      <c r="AL68" s="3734"/>
      <c r="AM68" s="3734"/>
      <c r="AN68" s="3734"/>
      <c r="AO68" s="3734"/>
      <c r="AP68" s="3734"/>
      <c r="AQ68" s="3735"/>
      <c r="AR68" s="1673" t="s">
        <v>824</v>
      </c>
      <c r="AS68" s="1677" t="e">
        <f>AS67/AS64</f>
        <v>#DIV/0!</v>
      </c>
      <c r="AV68" s="3727" t="s">
        <v>817</v>
      </c>
      <c r="AW68" s="3733"/>
      <c r="AX68" s="3734"/>
      <c r="AY68" s="3734"/>
      <c r="AZ68" s="3734"/>
      <c r="BA68" s="3734"/>
      <c r="BB68" s="3734"/>
      <c r="BC68" s="3735"/>
      <c r="BD68" s="1673" t="s">
        <v>824</v>
      </c>
      <c r="BE68" s="1677" t="e">
        <f>BE67/BE64</f>
        <v>#DIV/0!</v>
      </c>
      <c r="BG68" s="3727" t="s">
        <v>817</v>
      </c>
      <c r="BH68" s="3733"/>
      <c r="BI68" s="3734"/>
      <c r="BJ68" s="3734"/>
      <c r="BK68" s="3734"/>
      <c r="BL68" s="3734"/>
      <c r="BM68" s="3734"/>
      <c r="BN68" s="3735"/>
      <c r="BO68" s="1673" t="s">
        <v>824</v>
      </c>
      <c r="BP68" s="1677" t="e">
        <f>BP67/BP64</f>
        <v>#DIV/0!</v>
      </c>
    </row>
    <row r="69" spans="1:74" ht="14.25" customHeight="1">
      <c r="A69" s="1590"/>
      <c r="B69" s="3738"/>
      <c r="C69" s="3736"/>
      <c r="D69" s="3737"/>
      <c r="E69" s="3737"/>
      <c r="F69" s="3737"/>
      <c r="G69" s="3737"/>
      <c r="H69" s="3737"/>
      <c r="I69" s="3739"/>
      <c r="J69" s="1678" t="s">
        <v>2323</v>
      </c>
      <c r="K69" s="1679" t="str">
        <f>IF(1&gt;K62,"対象外",IF(K67&gt;=K62,"OK","NG"))</f>
        <v>NG</v>
      </c>
      <c r="L69" s="1590"/>
      <c r="M69" s="3738"/>
      <c r="N69" s="3736"/>
      <c r="O69" s="3737"/>
      <c r="P69" s="3737"/>
      <c r="Q69" s="3737"/>
      <c r="R69" s="3737"/>
      <c r="S69" s="3737"/>
      <c r="T69" s="3739"/>
      <c r="U69" s="1678" t="s">
        <v>2323</v>
      </c>
      <c r="V69" s="1679" t="str">
        <f>IF(1&gt;V62,"対象外",IF(V67&gt;=V62,"OK","NG"))</f>
        <v>NG</v>
      </c>
      <c r="Y69" s="3738"/>
      <c r="Z69" s="3736"/>
      <c r="AA69" s="3737"/>
      <c r="AB69" s="3737"/>
      <c r="AC69" s="3737"/>
      <c r="AD69" s="3737"/>
      <c r="AE69" s="3737"/>
      <c r="AF69" s="3739"/>
      <c r="AG69" s="1678" t="s">
        <v>2323</v>
      </c>
      <c r="AH69" s="1679" t="str">
        <f>IF(1&gt;AH62,"対象外",IF(AH67&gt;=AH62,"OK","NG"))</f>
        <v>対象外</v>
      </c>
      <c r="AJ69" s="3738"/>
      <c r="AK69" s="3736"/>
      <c r="AL69" s="3737"/>
      <c r="AM69" s="3737"/>
      <c r="AN69" s="3737"/>
      <c r="AO69" s="3737"/>
      <c r="AP69" s="3737"/>
      <c r="AQ69" s="3739"/>
      <c r="AR69" s="1678" t="s">
        <v>2323</v>
      </c>
      <c r="AS69" s="1679" t="str">
        <f>IF(1&gt;AS62,"対象外",IF(AH50&gt;=AH45,"OK","NG"))</f>
        <v>対象外</v>
      </c>
      <c r="AV69" s="3738"/>
      <c r="AW69" s="3736"/>
      <c r="AX69" s="3737"/>
      <c r="AY69" s="3737"/>
      <c r="AZ69" s="3737"/>
      <c r="BA69" s="3737"/>
      <c r="BB69" s="3737"/>
      <c r="BC69" s="3739"/>
      <c r="BD69" s="1678" t="s">
        <v>2323</v>
      </c>
      <c r="BE69" s="1679" t="str">
        <f>IF(1&gt;BE62,"対象外",IF(BE67&gt;=BE62,"OK","NG"))</f>
        <v>対象外</v>
      </c>
      <c r="BG69" s="3738"/>
      <c r="BH69" s="3736"/>
      <c r="BI69" s="3737"/>
      <c r="BJ69" s="3737"/>
      <c r="BK69" s="3737"/>
      <c r="BL69" s="3737"/>
      <c r="BM69" s="3737"/>
      <c r="BN69" s="3739"/>
      <c r="BO69" s="1678" t="s">
        <v>2323</v>
      </c>
      <c r="BP69" s="1679" t="str">
        <f>IF(1&gt;BP62,"対象外",IF(BP67&gt;=BP62,"OK","NG"))</f>
        <v>対象外</v>
      </c>
      <c r="BV69" s="1593" t="str">
        <f t="shared" si="11"/>
        <v>NG</v>
      </c>
    </row>
    <row r="70" spans="1:74" ht="14.25" hidden="1" customHeight="1">
      <c r="A70" s="1590"/>
      <c r="B70" s="1613"/>
      <c r="C70" s="1613"/>
      <c r="D70" s="1613"/>
      <c r="E70" s="1613"/>
      <c r="F70" s="1613"/>
      <c r="G70" s="1613"/>
      <c r="H70" s="1660">
        <f>IF(AND(DAY(H62)&gt;=22,DAY(H62)&lt;=28,H63="土"),1,0)</f>
        <v>1</v>
      </c>
      <c r="I70" s="1613"/>
      <c r="J70" s="1624"/>
      <c r="K70" s="1624"/>
      <c r="L70" s="1590"/>
      <c r="M70" s="1613"/>
      <c r="N70" s="1613"/>
      <c r="O70" s="1613"/>
      <c r="P70" s="1613"/>
      <c r="Q70" s="1613"/>
      <c r="R70" s="1613"/>
      <c r="S70" s="1660">
        <f>IF(AND(DAY(S62)&gt;=22,DAY(S62)&lt;=28,S63="土"),1,0)</f>
        <v>0</v>
      </c>
      <c r="T70" s="1613"/>
      <c r="U70" s="1624"/>
      <c r="V70" s="1624"/>
      <c r="Y70" s="1613"/>
      <c r="Z70" s="1613"/>
      <c r="AA70" s="1613"/>
      <c r="AB70" s="1613"/>
      <c r="AC70" s="1613"/>
      <c r="AD70" s="1613"/>
      <c r="AE70" s="1660" t="e">
        <f>IF(AND(DAY(AE62)&gt;=22,DAY(AE62)&lt;=28,AE63="土"),1,0)</f>
        <v>#VALUE!</v>
      </c>
      <c r="AF70" s="1613"/>
      <c r="AG70" s="1624"/>
      <c r="AH70" s="1624"/>
      <c r="AJ70" s="1613"/>
      <c r="AK70" s="1613"/>
      <c r="AL70" s="1613"/>
      <c r="AM70" s="1613"/>
      <c r="AN70" s="1613"/>
      <c r="AO70" s="1613"/>
      <c r="AP70" s="1660" t="e">
        <f>IF(AND(DAY(AP62)&gt;=22,DAY(AP62)&lt;=28,AP63="土"),1,0)</f>
        <v>#VALUE!</v>
      </c>
      <c r="AQ70" s="1613"/>
      <c r="AR70" s="1624"/>
      <c r="AS70" s="1624"/>
      <c r="AV70" s="1613"/>
      <c r="AW70" s="1613"/>
      <c r="AX70" s="1613"/>
      <c r="AY70" s="1613"/>
      <c r="AZ70" s="1613"/>
      <c r="BA70" s="1613"/>
      <c r="BB70" s="1660"/>
      <c r="BC70" s="1613"/>
      <c r="BD70" s="1624"/>
      <c r="BE70" s="1624"/>
      <c r="BG70" s="1613"/>
      <c r="BH70" s="1613"/>
      <c r="BI70" s="1613"/>
      <c r="BJ70" s="1613"/>
      <c r="BK70" s="1613"/>
      <c r="BL70" s="1613"/>
      <c r="BM70" s="1660" t="e">
        <f>IF(AND(DAY(BM62)&gt;=22,DAY(BM62)&lt;=28,BM63="土"),1,0)</f>
        <v>#VALUE!</v>
      </c>
      <c r="BN70" s="1613"/>
      <c r="BO70" s="1624"/>
      <c r="BP70" s="1624"/>
      <c r="BU70" s="1593">
        <f t="shared" si="12"/>
        <v>1</v>
      </c>
      <c r="BV70" s="1593" t="str">
        <f t="shared" si="11"/>
        <v>NG</v>
      </c>
    </row>
    <row r="71" spans="1:74" ht="14.25" hidden="1" customHeight="1">
      <c r="A71" s="1590"/>
      <c r="B71" s="1613"/>
      <c r="C71" s="1613"/>
      <c r="D71" s="1613"/>
      <c r="E71" s="1613"/>
      <c r="F71" s="1613"/>
      <c r="G71" s="1613"/>
      <c r="H71" s="1660">
        <f>IF(AND(DAY(H62)&gt;=22,DAY(H62)&lt;=28,H63="土",OR(H68="休",H68="雨")),1,0)</f>
        <v>0</v>
      </c>
      <c r="I71" s="1613"/>
      <c r="J71" s="1624"/>
      <c r="K71" s="1624"/>
      <c r="L71" s="1590"/>
      <c r="M71" s="1613"/>
      <c r="N71" s="1613"/>
      <c r="O71" s="1613"/>
      <c r="P71" s="1613"/>
      <c r="Q71" s="1613"/>
      <c r="R71" s="1613"/>
      <c r="S71" s="1660">
        <f>IF(AND(DAY(S62)&gt;=22,DAY(S62)&lt;=28,S63="土",OR(S68="休",S68="雨")),1,0)</f>
        <v>0</v>
      </c>
      <c r="T71" s="1613"/>
      <c r="U71" s="1624"/>
      <c r="V71" s="1624"/>
      <c r="Y71" s="1613"/>
      <c r="Z71" s="1613"/>
      <c r="AA71" s="1613"/>
      <c r="AB71" s="1613"/>
      <c r="AC71" s="1613"/>
      <c r="AD71" s="1613"/>
      <c r="AE71" s="1660" t="e">
        <f>IF(AND(DAY(AE62)&gt;=22,DAY(AE62)&lt;=28,AE63="土",OR(AE68="休",AE68="雨")),1,0)</f>
        <v>#VALUE!</v>
      </c>
      <c r="AF71" s="1613"/>
      <c r="AG71" s="1624"/>
      <c r="AH71" s="1624"/>
      <c r="AJ71" s="1613"/>
      <c r="AK71" s="1613"/>
      <c r="AL71" s="1613"/>
      <c r="AM71" s="1613"/>
      <c r="AN71" s="1613"/>
      <c r="AO71" s="1613"/>
      <c r="AP71" s="1660" t="e">
        <f>IF(AND(DAY(AP62)&gt;=22,DAY(AP62)&lt;=28,AP63="土",OR(AP68="休",AP68="雨")),1,0)</f>
        <v>#VALUE!</v>
      </c>
      <c r="AQ71" s="1613"/>
      <c r="AR71" s="1624"/>
      <c r="AS71" s="1624"/>
      <c r="AV71" s="1613"/>
      <c r="AW71" s="1613"/>
      <c r="AX71" s="1613"/>
      <c r="AY71" s="1613"/>
      <c r="AZ71" s="1613"/>
      <c r="BA71" s="1613"/>
      <c r="BB71" s="1660"/>
      <c r="BC71" s="1613"/>
      <c r="BD71" s="1624"/>
      <c r="BE71" s="1624"/>
      <c r="BG71" s="1613"/>
      <c r="BH71" s="1613"/>
      <c r="BI71" s="1613"/>
      <c r="BJ71" s="1613"/>
      <c r="BK71" s="1613"/>
      <c r="BL71" s="1613"/>
      <c r="BM71" s="1660" t="e">
        <f>IF(AND(DAY(BM62)&gt;=22,DAY(BM62)&lt;=28,BM63="土",OR(BM68="休",BM68="雨")),1,0)</f>
        <v>#VALUE!</v>
      </c>
      <c r="BN71" s="1613"/>
      <c r="BO71" s="1624"/>
      <c r="BP71" s="1624"/>
      <c r="BU71" s="1593">
        <f t="shared" si="12"/>
        <v>0</v>
      </c>
      <c r="BV71" s="1593" t="str">
        <f t="shared" si="11"/>
        <v>OK</v>
      </c>
    </row>
    <row r="72" spans="1:74" ht="14.25" hidden="1" customHeight="1">
      <c r="A72" s="1590"/>
      <c r="B72" s="1613"/>
      <c r="C72" s="1613"/>
      <c r="D72" s="1613"/>
      <c r="E72" s="1613"/>
      <c r="F72" s="1613"/>
      <c r="G72" s="1613"/>
      <c r="H72" s="1660">
        <f>IF(AND(DAY(H62)&gt;=8,DAY(H62)&lt;=14,H63="土"),1,0)</f>
        <v>0</v>
      </c>
      <c r="I72" s="1613"/>
      <c r="J72" s="1624"/>
      <c r="K72" s="1624"/>
      <c r="L72" s="1590"/>
      <c r="M72" s="1613"/>
      <c r="N72" s="1613"/>
      <c r="O72" s="1613"/>
      <c r="P72" s="1613"/>
      <c r="Q72" s="1613"/>
      <c r="R72" s="1613"/>
      <c r="S72" s="1660">
        <f>IF(AND(DAY(S62)&gt;=8,DAY(S62)&lt;=14,S63="土"),1,0)</f>
        <v>0</v>
      </c>
      <c r="T72" s="1613"/>
      <c r="U72" s="1624"/>
      <c r="V72" s="1624"/>
      <c r="Y72" s="1613"/>
      <c r="Z72" s="1613"/>
      <c r="AA72" s="1613"/>
      <c r="AB72" s="1613"/>
      <c r="AC72" s="1613"/>
      <c r="AD72" s="1613"/>
      <c r="AE72" s="1660" t="e">
        <f>IF(AND(DAY(AE62)&gt;=8,DAY(AE62)&lt;=14,AE63="土"),1,0)</f>
        <v>#VALUE!</v>
      </c>
      <c r="AF72" s="1613"/>
      <c r="AG72" s="1624"/>
      <c r="AH72" s="1624"/>
      <c r="AJ72" s="1613"/>
      <c r="AK72" s="1613"/>
      <c r="AL72" s="1613"/>
      <c r="AM72" s="1613"/>
      <c r="AN72" s="1613"/>
      <c r="AO72" s="1613"/>
      <c r="AP72" s="1660" t="e">
        <f>IF(AND(DAY(AP62)&gt;=8,DAY(AP62)&lt;=14,AP63="土"),1,0)</f>
        <v>#VALUE!</v>
      </c>
      <c r="AQ72" s="1613"/>
      <c r="AR72" s="1624"/>
      <c r="AS72" s="1624"/>
      <c r="AV72" s="1613"/>
      <c r="AW72" s="1613"/>
      <c r="AX72" s="1613"/>
      <c r="AY72" s="1613"/>
      <c r="AZ72" s="1613"/>
      <c r="BA72" s="1613"/>
      <c r="BB72" s="1660"/>
      <c r="BC72" s="1613"/>
      <c r="BD72" s="1624"/>
      <c r="BE72" s="1624"/>
      <c r="BG72" s="1613"/>
      <c r="BH72" s="1613"/>
      <c r="BI72" s="1613"/>
      <c r="BJ72" s="1613"/>
      <c r="BK72" s="1613"/>
      <c r="BL72" s="1613"/>
      <c r="BM72" s="1660" t="e">
        <f>IF(AND(DAY(BM62)&gt;=8,DAY(BM62)&lt;=14,BM63="土"),1,0)</f>
        <v>#VALUE!</v>
      </c>
      <c r="BN72" s="1613"/>
      <c r="BO72" s="1624"/>
      <c r="BP72" s="1624"/>
      <c r="BU72" s="1593">
        <f t="shared" si="12"/>
        <v>0</v>
      </c>
      <c r="BV72" s="1593" t="str">
        <f t="shared" si="11"/>
        <v>OK</v>
      </c>
    </row>
    <row r="73" spans="1:74" ht="14.25" hidden="1" customHeight="1">
      <c r="A73" s="1590"/>
      <c r="B73" s="1613"/>
      <c r="C73" s="1613"/>
      <c r="D73" s="1613"/>
      <c r="E73" s="1613"/>
      <c r="F73" s="1613"/>
      <c r="G73" s="1613"/>
      <c r="H73" s="1660">
        <f>IF(AND(DAY(H62)&gt;=8,DAY(H62)&lt;=14,H63="土",OR(H68="休",H68="雨")),1,0)</f>
        <v>0</v>
      </c>
      <c r="I73" s="1613"/>
      <c r="J73" s="1624"/>
      <c r="K73" s="1624"/>
      <c r="L73" s="1590"/>
      <c r="M73" s="1613"/>
      <c r="N73" s="1613"/>
      <c r="O73" s="1613"/>
      <c r="P73" s="1613"/>
      <c r="Q73" s="1613"/>
      <c r="R73" s="1613"/>
      <c r="S73" s="1660">
        <f>IF(AND(DAY(S62)&gt;=8,DAY(S62)&lt;=14,S63="土",OR(S68="休",S68="雨")),1,0)</f>
        <v>0</v>
      </c>
      <c r="T73" s="1613"/>
      <c r="U73" s="1624"/>
      <c r="V73" s="1624"/>
      <c r="Y73" s="1613"/>
      <c r="Z73" s="1613"/>
      <c r="AA73" s="1613"/>
      <c r="AB73" s="1613"/>
      <c r="AC73" s="1613"/>
      <c r="AD73" s="1613"/>
      <c r="AE73" s="1660" t="e">
        <f>IF(AND(DAY(AE62)&gt;=8,DAY(AE62)&lt;=14,AE63="土",OR(AE68="休",AE68="雨")),1,0)</f>
        <v>#VALUE!</v>
      </c>
      <c r="AF73" s="1613"/>
      <c r="AG73" s="1624"/>
      <c r="AH73" s="1624"/>
      <c r="AJ73" s="1613"/>
      <c r="AK73" s="1613"/>
      <c r="AL73" s="1613"/>
      <c r="AM73" s="1613"/>
      <c r="AN73" s="1613"/>
      <c r="AO73" s="1613"/>
      <c r="AP73" s="1660" t="e">
        <f>IF(AND(DAY(AP62)&gt;=8,DAY(AP62)&lt;=14,AP63="土",OR(AP68="休",AP68="雨")),1,0)</f>
        <v>#VALUE!</v>
      </c>
      <c r="AQ73" s="1613"/>
      <c r="AR73" s="1624"/>
      <c r="AS73" s="1624"/>
      <c r="AV73" s="1613"/>
      <c r="AW73" s="1613"/>
      <c r="AX73" s="1613"/>
      <c r="AY73" s="1613"/>
      <c r="AZ73" s="1613"/>
      <c r="BA73" s="1613"/>
      <c r="BB73" s="1660"/>
      <c r="BC73" s="1613"/>
      <c r="BD73" s="1624"/>
      <c r="BE73" s="1624"/>
      <c r="BG73" s="1613"/>
      <c r="BH73" s="1613"/>
      <c r="BI73" s="1613"/>
      <c r="BJ73" s="1613"/>
      <c r="BK73" s="1613"/>
      <c r="BL73" s="1613"/>
      <c r="BM73" s="1660" t="e">
        <f>IF(AND(DAY(BM62)&gt;=8,DAY(BM62)&lt;=14,BM63="土",OR(BM68="休",BM68="雨")),1,0)</f>
        <v>#VALUE!</v>
      </c>
      <c r="BN73" s="1613"/>
      <c r="BO73" s="1624"/>
      <c r="BP73" s="1624"/>
      <c r="BU73" s="1593">
        <f t="shared" si="12"/>
        <v>0</v>
      </c>
      <c r="BV73" s="1593" t="str">
        <f t="shared" si="11"/>
        <v>OK</v>
      </c>
    </row>
    <row r="74" spans="1:74" ht="14.25" customHeight="1">
      <c r="A74" s="1590"/>
      <c r="B74" s="1613"/>
      <c r="C74" s="1613"/>
      <c r="D74" s="1613"/>
      <c r="E74" s="1613"/>
      <c r="F74" s="1613"/>
      <c r="G74" s="1613"/>
      <c r="H74" s="1613"/>
      <c r="I74" s="1613"/>
      <c r="J74" s="1624"/>
      <c r="K74" s="1624"/>
      <c r="L74" s="1590"/>
      <c r="M74" s="1613"/>
      <c r="N74" s="1613"/>
      <c r="O74" s="1613"/>
      <c r="P74" s="1613"/>
      <c r="Q74" s="1613"/>
      <c r="R74" s="1613"/>
      <c r="S74" s="1613"/>
      <c r="T74" s="1613"/>
      <c r="U74" s="1624"/>
      <c r="V74" s="1624"/>
      <c r="Y74" s="1613"/>
      <c r="Z74" s="1613"/>
      <c r="AA74" s="1613"/>
      <c r="AB74" s="1613"/>
      <c r="AC74" s="1613"/>
      <c r="AD74" s="1613"/>
      <c r="AE74" s="1613"/>
      <c r="AF74" s="1613"/>
      <c r="AG74" s="1624"/>
      <c r="AH74" s="1624"/>
      <c r="AJ74" s="1613"/>
      <c r="AK74" s="1613"/>
      <c r="AL74" s="1613"/>
      <c r="AM74" s="1613"/>
      <c r="AN74" s="1613"/>
      <c r="AO74" s="1613"/>
      <c r="AP74" s="1613"/>
      <c r="AQ74" s="1613"/>
      <c r="AR74" s="1624"/>
      <c r="AS74" s="1624"/>
      <c r="AV74" s="1613"/>
      <c r="AW74" s="1613"/>
      <c r="AX74" s="1613"/>
      <c r="AY74" s="1613"/>
      <c r="AZ74" s="1613"/>
      <c r="BA74" s="1613"/>
      <c r="BB74" s="1613"/>
      <c r="BC74" s="1613"/>
      <c r="BD74" s="1624"/>
      <c r="BE74" s="1624"/>
      <c r="BG74" s="1613"/>
      <c r="BH74" s="1613"/>
      <c r="BI74" s="1613"/>
      <c r="BJ74" s="1613"/>
      <c r="BK74" s="1613"/>
      <c r="BL74" s="1613"/>
      <c r="BM74" s="1613"/>
      <c r="BN74" s="1613"/>
      <c r="BO74" s="1624"/>
      <c r="BP74" s="1624"/>
    </row>
    <row r="75" spans="1:74" ht="14.25" customHeight="1">
      <c r="A75" s="1590"/>
      <c r="B75" s="1590"/>
      <c r="C75" s="1590"/>
      <c r="D75" s="1590"/>
      <c r="E75" s="1590"/>
      <c r="F75" s="1590"/>
      <c r="G75" s="1590"/>
      <c r="H75" s="1590"/>
      <c r="I75" s="1590"/>
      <c r="J75" s="1590"/>
      <c r="K75" s="1590"/>
      <c r="L75" s="1590"/>
      <c r="M75" s="1590"/>
      <c r="N75" s="1590"/>
      <c r="O75" s="1590"/>
      <c r="P75" s="1590"/>
      <c r="Q75" s="1590"/>
      <c r="R75" s="1590"/>
      <c r="S75" s="1590"/>
      <c r="T75" s="1590"/>
      <c r="U75" s="1590"/>
      <c r="V75" s="1590"/>
    </row>
    <row r="76" spans="1:74" ht="14.25" hidden="1" customHeight="1">
      <c r="A76" s="1590"/>
      <c r="B76" s="1590"/>
      <c r="C76" s="1608">
        <f>YEAR(I60+1)</f>
        <v>2025</v>
      </c>
      <c r="D76" s="1608">
        <f>MONTH(I60+1)</f>
        <v>10</v>
      </c>
      <c r="E76" s="1608">
        <f>DAY(I60+1)</f>
        <v>27</v>
      </c>
      <c r="F76" s="1608"/>
      <c r="G76" s="1608"/>
      <c r="H76" s="1608"/>
      <c r="I76" s="1608"/>
      <c r="J76" s="1590"/>
      <c r="K76" s="1590"/>
      <c r="L76" s="1590"/>
      <c r="M76" s="1590"/>
      <c r="N76" s="1608">
        <f>YEAR(T60+1)</f>
        <v>2025</v>
      </c>
      <c r="O76" s="1608">
        <f>MONTH(T60+1)</f>
        <v>12</v>
      </c>
      <c r="P76" s="1608">
        <f>DAY(T60+1)</f>
        <v>22</v>
      </c>
      <c r="Q76" s="1608"/>
      <c r="R76" s="1608"/>
      <c r="S76" s="1608"/>
      <c r="T76" s="1608"/>
      <c r="U76" s="1590"/>
      <c r="V76" s="1590"/>
      <c r="Y76" s="1590"/>
      <c r="Z76" s="1608">
        <f>YEAR(AF60+1)</f>
        <v>2026</v>
      </c>
      <c r="AA76" s="1608">
        <f>MONTH(AF60+1)</f>
        <v>2</v>
      </c>
      <c r="AB76" s="1608">
        <f>DAY(AF60+1)</f>
        <v>16</v>
      </c>
      <c r="AC76" s="1608"/>
      <c r="AD76" s="1608"/>
      <c r="AE76" s="1608"/>
      <c r="AF76" s="1608"/>
      <c r="AG76" s="1590"/>
      <c r="AH76" s="1590"/>
      <c r="AJ76" s="1590"/>
      <c r="AK76" s="1608">
        <f>YEAR(AQ60+1)</f>
        <v>2026</v>
      </c>
      <c r="AL76" s="1608">
        <f>MONTH(AQ60+1)</f>
        <v>4</v>
      </c>
      <c r="AM76" s="1608">
        <f>DAY(AQ60+1)</f>
        <v>13</v>
      </c>
      <c r="AN76" s="1608"/>
      <c r="AO76" s="1608"/>
      <c r="AP76" s="1608"/>
      <c r="AQ76" s="1608"/>
      <c r="AR76" s="1590"/>
      <c r="AS76" s="1590"/>
      <c r="AV76" s="1590"/>
      <c r="AW76" s="1608">
        <f>YEAR(BC60+1)</f>
        <v>2026</v>
      </c>
      <c r="AX76" s="1608">
        <f>MONTH(BC60+1)</f>
        <v>6</v>
      </c>
      <c r="AY76" s="1608">
        <f>DAY(BC60+1)</f>
        <v>8</v>
      </c>
      <c r="AZ76" s="1608"/>
      <c r="BA76" s="1608"/>
      <c r="BB76" s="1608"/>
      <c r="BC76" s="1608"/>
      <c r="BD76" s="1590"/>
      <c r="BE76" s="1590"/>
      <c r="BG76" s="1590"/>
      <c r="BH76" s="1608">
        <f>YEAR(BN60+1)</f>
        <v>2026</v>
      </c>
      <c r="BI76" s="1608">
        <f>MONTH(BN60+1)</f>
        <v>8</v>
      </c>
      <c r="BJ76" s="1608">
        <f>DAY(BN60+1)</f>
        <v>3</v>
      </c>
      <c r="BK76" s="1608"/>
      <c r="BL76" s="1608"/>
      <c r="BM76" s="1608"/>
      <c r="BN76" s="1608"/>
      <c r="BO76" s="1590"/>
      <c r="BP76" s="1590"/>
    </row>
    <row r="77" spans="1:74" ht="14.25" hidden="1" customHeight="1">
      <c r="A77" s="1590"/>
      <c r="B77" s="1590"/>
      <c r="C77" s="1610">
        <f>I60+1</f>
        <v>45957</v>
      </c>
      <c r="D77" s="1610">
        <f>C77+1</f>
        <v>45958</v>
      </c>
      <c r="E77" s="1610">
        <f t="shared" ref="E77:I77" si="49">D77+1</f>
        <v>45959</v>
      </c>
      <c r="F77" s="1610">
        <f t="shared" si="49"/>
        <v>45960</v>
      </c>
      <c r="G77" s="1610">
        <f t="shared" si="49"/>
        <v>45961</v>
      </c>
      <c r="H77" s="1610">
        <f t="shared" si="49"/>
        <v>45962</v>
      </c>
      <c r="I77" s="1610">
        <f t="shared" si="49"/>
        <v>45963</v>
      </c>
      <c r="J77" s="1590"/>
      <c r="K77" s="1590"/>
      <c r="L77" s="1590"/>
      <c r="M77" s="1590"/>
      <c r="N77" s="1610">
        <f>T60+1</f>
        <v>46013</v>
      </c>
      <c r="O77" s="1610">
        <f t="shared" ref="O77:T77" si="50">N77+1</f>
        <v>46014</v>
      </c>
      <c r="P77" s="1610">
        <f t="shared" si="50"/>
        <v>46015</v>
      </c>
      <c r="Q77" s="1610">
        <f t="shared" si="50"/>
        <v>46016</v>
      </c>
      <c r="R77" s="1610">
        <f t="shared" si="50"/>
        <v>46017</v>
      </c>
      <c r="S77" s="1610">
        <f t="shared" si="50"/>
        <v>46018</v>
      </c>
      <c r="T77" s="1610">
        <f t="shared" si="50"/>
        <v>46019</v>
      </c>
      <c r="U77" s="1590"/>
      <c r="V77" s="1590"/>
      <c r="Y77" s="1590"/>
      <c r="Z77" s="1610">
        <f>AF60+1</f>
        <v>46069</v>
      </c>
      <c r="AA77" s="1610">
        <f t="shared" ref="AA77:AF77" si="51">Z77+1</f>
        <v>46070</v>
      </c>
      <c r="AB77" s="1610">
        <f t="shared" si="51"/>
        <v>46071</v>
      </c>
      <c r="AC77" s="1610">
        <f t="shared" si="51"/>
        <v>46072</v>
      </c>
      <c r="AD77" s="1610">
        <f t="shared" si="51"/>
        <v>46073</v>
      </c>
      <c r="AE77" s="1610">
        <f t="shared" si="51"/>
        <v>46074</v>
      </c>
      <c r="AF77" s="1610">
        <f t="shared" si="51"/>
        <v>46075</v>
      </c>
      <c r="AG77" s="1590"/>
      <c r="AH77" s="1590"/>
      <c r="AJ77" s="1590"/>
      <c r="AK77" s="1610">
        <f>AQ60+1</f>
        <v>46125</v>
      </c>
      <c r="AL77" s="1610">
        <f t="shared" ref="AL77:AQ77" si="52">AK77+1</f>
        <v>46126</v>
      </c>
      <c r="AM77" s="1610">
        <f t="shared" si="52"/>
        <v>46127</v>
      </c>
      <c r="AN77" s="1610">
        <f t="shared" si="52"/>
        <v>46128</v>
      </c>
      <c r="AO77" s="1610">
        <f t="shared" si="52"/>
        <v>46129</v>
      </c>
      <c r="AP77" s="1610">
        <f t="shared" si="52"/>
        <v>46130</v>
      </c>
      <c r="AQ77" s="1610">
        <f t="shared" si="52"/>
        <v>46131</v>
      </c>
      <c r="AR77" s="1590"/>
      <c r="AS77" s="1590"/>
      <c r="AV77" s="1590"/>
      <c r="AW77" s="1610">
        <f>BC60+1</f>
        <v>46181</v>
      </c>
      <c r="AX77" s="1610">
        <f t="shared" ref="AX77:BC77" si="53">AW77+1</f>
        <v>46182</v>
      </c>
      <c r="AY77" s="1610">
        <f t="shared" si="53"/>
        <v>46183</v>
      </c>
      <c r="AZ77" s="1610">
        <f t="shared" si="53"/>
        <v>46184</v>
      </c>
      <c r="BA77" s="1610">
        <f t="shared" si="53"/>
        <v>46185</v>
      </c>
      <c r="BB77" s="1610">
        <f t="shared" si="53"/>
        <v>46186</v>
      </c>
      <c r="BC77" s="1610">
        <f t="shared" si="53"/>
        <v>46187</v>
      </c>
      <c r="BD77" s="1590"/>
      <c r="BE77" s="1590"/>
      <c r="BG77" s="1590"/>
      <c r="BH77" s="1610">
        <f>BN60+1</f>
        <v>46237</v>
      </c>
      <c r="BI77" s="1610">
        <f t="shared" ref="BI77:BN77" si="54">BH77+1</f>
        <v>46238</v>
      </c>
      <c r="BJ77" s="1610">
        <f t="shared" si="54"/>
        <v>46239</v>
      </c>
      <c r="BK77" s="1610">
        <f t="shared" si="54"/>
        <v>46240</v>
      </c>
      <c r="BL77" s="1610">
        <f t="shared" si="54"/>
        <v>46241</v>
      </c>
      <c r="BM77" s="1610">
        <f t="shared" si="54"/>
        <v>46242</v>
      </c>
      <c r="BN77" s="1610">
        <f t="shared" si="54"/>
        <v>46243</v>
      </c>
      <c r="BO77" s="1590"/>
      <c r="BP77" s="1590"/>
    </row>
    <row r="78" spans="1:74" ht="14.25" customHeight="1">
      <c r="A78" s="1590"/>
      <c r="B78" s="1611" t="s">
        <v>1940</v>
      </c>
      <c r="C78" s="1614">
        <f>DATE($C76,$D76,1)</f>
        <v>45931</v>
      </c>
      <c r="D78" s="1615"/>
      <c r="E78" s="1615"/>
      <c r="F78" s="1615"/>
      <c r="G78" s="1615"/>
      <c r="H78" s="1615"/>
      <c r="I78" s="1615"/>
      <c r="J78" s="1615"/>
      <c r="K78" s="1670"/>
      <c r="L78" s="1590"/>
      <c r="M78" s="1611" t="s">
        <v>1940</v>
      </c>
      <c r="N78" s="1614">
        <f>DATE($N76,$O76,1)</f>
        <v>45992</v>
      </c>
      <c r="O78" s="1615"/>
      <c r="P78" s="1615"/>
      <c r="Q78" s="1615"/>
      <c r="R78" s="1615"/>
      <c r="S78" s="1615"/>
      <c r="T78" s="1615"/>
      <c r="U78" s="1615"/>
      <c r="V78" s="1670"/>
      <c r="Y78" s="1611" t="s">
        <v>1940</v>
      </c>
      <c r="Z78" s="1614">
        <f>DATE($N76,$O76,1)</f>
        <v>45992</v>
      </c>
      <c r="AA78" s="1615"/>
      <c r="AB78" s="1615"/>
      <c r="AC78" s="1615"/>
      <c r="AD78" s="1615"/>
      <c r="AE78" s="1615"/>
      <c r="AF78" s="1615"/>
      <c r="AG78" s="1615"/>
      <c r="AH78" s="1670"/>
      <c r="AJ78" s="1611" t="s">
        <v>1940</v>
      </c>
      <c r="AK78" s="1614">
        <f>DATE($AK76,$AL76,1)</f>
        <v>46113</v>
      </c>
      <c r="AL78" s="1615"/>
      <c r="AM78" s="1615"/>
      <c r="AN78" s="1615"/>
      <c r="AO78" s="1615"/>
      <c r="AP78" s="1615"/>
      <c r="AQ78" s="1615"/>
      <c r="AR78" s="1615"/>
      <c r="AS78" s="1670"/>
      <c r="AV78" s="1611" t="s">
        <v>1940</v>
      </c>
      <c r="AW78" s="1614">
        <f>DATE($AW76,$AX76,1)</f>
        <v>46174</v>
      </c>
      <c r="AX78" s="1615"/>
      <c r="AY78" s="1615"/>
      <c r="AZ78" s="1615"/>
      <c r="BA78" s="1615"/>
      <c r="BB78" s="1615"/>
      <c r="BC78" s="1615"/>
      <c r="BD78" s="1615"/>
      <c r="BE78" s="1670"/>
      <c r="BG78" s="1611" t="s">
        <v>1940</v>
      </c>
      <c r="BH78" s="1614">
        <f>DATE($BH76,$BI76,1)</f>
        <v>46235</v>
      </c>
      <c r="BI78" s="1615"/>
      <c r="BJ78" s="1615"/>
      <c r="BK78" s="1615"/>
      <c r="BL78" s="1615"/>
      <c r="BM78" s="1615"/>
      <c r="BN78" s="1615"/>
      <c r="BO78" s="1615"/>
      <c r="BP78" s="1670"/>
    </row>
    <row r="79" spans="1:74" ht="14.25" customHeight="1">
      <c r="A79" s="1590"/>
      <c r="B79" s="1618" t="s">
        <v>2310</v>
      </c>
      <c r="C79" s="1619">
        <f>IF(I60&lt;$G$5,I62+1,"")</f>
        <v>45957</v>
      </c>
      <c r="D79" s="1620">
        <f t="shared" ref="D79:I79" si="55">IF(C77&lt;$G$5,C79+1,"")</f>
        <v>45958</v>
      </c>
      <c r="E79" s="1620">
        <f t="shared" si="55"/>
        <v>45959</v>
      </c>
      <c r="F79" s="1620">
        <f t="shared" si="55"/>
        <v>45960</v>
      </c>
      <c r="G79" s="1620">
        <f t="shared" si="55"/>
        <v>45961</v>
      </c>
      <c r="H79" s="1620">
        <f>IF(G77&lt;$G$5,G79+1,"")</f>
        <v>45962</v>
      </c>
      <c r="I79" s="1620">
        <f t="shared" si="55"/>
        <v>45963</v>
      </c>
      <c r="J79" s="1671" t="s">
        <v>1978</v>
      </c>
      <c r="K79" s="1672">
        <f>COUNTIFS(C80:I80,"土",C81:I81,"")+COUNTIFS(C80:I80,"日",C81:I81,"")</f>
        <v>2</v>
      </c>
      <c r="L79" s="1590"/>
      <c r="M79" s="1618" t="s">
        <v>2310</v>
      </c>
      <c r="N79" s="1619">
        <f>IF(T60&lt;$G$5,T62+1,"")</f>
        <v>46013</v>
      </c>
      <c r="O79" s="1620">
        <f t="shared" ref="O79:T79" si="56">IF(N77&lt;$G$5,N79+1,"")</f>
        <v>46014</v>
      </c>
      <c r="P79" s="1620">
        <f t="shared" si="56"/>
        <v>46015</v>
      </c>
      <c r="Q79" s="1620">
        <f t="shared" si="56"/>
        <v>46016</v>
      </c>
      <c r="R79" s="1620">
        <f t="shared" si="56"/>
        <v>46017</v>
      </c>
      <c r="S79" s="1620">
        <f t="shared" si="56"/>
        <v>46018</v>
      </c>
      <c r="T79" s="1620">
        <f t="shared" si="56"/>
        <v>46019</v>
      </c>
      <c r="U79" s="1671" t="s">
        <v>1978</v>
      </c>
      <c r="V79" s="1672">
        <f>COUNTIFS(N80:T80,"土",N81:T81,"")+COUNTIFS(N80:T80,"日",N81:T81,"")</f>
        <v>2</v>
      </c>
      <c r="Y79" s="1618" t="s">
        <v>2310</v>
      </c>
      <c r="Z79" s="1619" t="str">
        <f>IF(AF60&lt;$G$5,AF62+1,"")</f>
        <v/>
      </c>
      <c r="AA79" s="1620" t="str">
        <f t="shared" ref="AA79:AF79" si="57">IF(Z77&lt;$G$5,Z79+1,"")</f>
        <v/>
      </c>
      <c r="AB79" s="1620" t="str">
        <f t="shared" si="57"/>
        <v/>
      </c>
      <c r="AC79" s="1620" t="str">
        <f t="shared" si="57"/>
        <v/>
      </c>
      <c r="AD79" s="1620" t="str">
        <f t="shared" si="57"/>
        <v/>
      </c>
      <c r="AE79" s="1620" t="str">
        <f t="shared" si="57"/>
        <v/>
      </c>
      <c r="AF79" s="1620" t="str">
        <f t="shared" si="57"/>
        <v/>
      </c>
      <c r="AG79" s="1671" t="s">
        <v>1978</v>
      </c>
      <c r="AH79" s="1672">
        <f>COUNTIFS(Z80:AF80,"土",Z81:AF81,"")+COUNTIFS(Z80:AF80,"日",Z81:AF81,"")</f>
        <v>0</v>
      </c>
      <c r="AJ79" s="1618" t="s">
        <v>2310</v>
      </c>
      <c r="AK79" s="1619" t="str">
        <f>IF(AQ60&lt;$G$5,AQ62+1,"")</f>
        <v/>
      </c>
      <c r="AL79" s="1620" t="str">
        <f t="shared" ref="AL79:AQ79" si="58">IF(AK77&lt;$G$5,AK79+1,"")</f>
        <v/>
      </c>
      <c r="AM79" s="1620" t="str">
        <f t="shared" si="58"/>
        <v/>
      </c>
      <c r="AN79" s="1620" t="str">
        <f t="shared" si="58"/>
        <v/>
      </c>
      <c r="AO79" s="1620" t="str">
        <f t="shared" si="58"/>
        <v/>
      </c>
      <c r="AP79" s="1620" t="str">
        <f t="shared" si="58"/>
        <v/>
      </c>
      <c r="AQ79" s="1620" t="str">
        <f t="shared" si="58"/>
        <v/>
      </c>
      <c r="AR79" s="1671" t="s">
        <v>1978</v>
      </c>
      <c r="AS79" s="1672">
        <f>COUNTIFS(AK80:AQ80,"土",AK81:AQ81,"")+COUNTIFS(AK80:AQ80,"日",AK81:AQ81,"")</f>
        <v>0</v>
      </c>
      <c r="AV79" s="1618" t="s">
        <v>2310</v>
      </c>
      <c r="AW79" s="1619" t="str">
        <f>IF(BC60&lt;$G$5,BC62+1,"")</f>
        <v/>
      </c>
      <c r="AX79" s="1620" t="str">
        <f t="shared" ref="AX79:BC79" si="59">IF(AW77&lt;$G$5,AW79+1,"")</f>
        <v/>
      </c>
      <c r="AY79" s="1620" t="str">
        <f t="shared" si="59"/>
        <v/>
      </c>
      <c r="AZ79" s="1620" t="str">
        <f t="shared" si="59"/>
        <v/>
      </c>
      <c r="BA79" s="1620" t="str">
        <f t="shared" si="59"/>
        <v/>
      </c>
      <c r="BB79" s="1620" t="str">
        <f t="shared" si="59"/>
        <v/>
      </c>
      <c r="BC79" s="1620" t="str">
        <f t="shared" si="59"/>
        <v/>
      </c>
      <c r="BD79" s="1671" t="s">
        <v>1978</v>
      </c>
      <c r="BE79" s="1672">
        <f>COUNTIFS(AW80:BC80,"土",AW81:BC81,"")+COUNTIFS(AW80:BC80,"日",AW81:BC81,"")</f>
        <v>0</v>
      </c>
      <c r="BG79" s="1618" t="s">
        <v>2310</v>
      </c>
      <c r="BH79" s="1619" t="str">
        <f>IF(BN60&lt;$G$5,BN62+1,"")</f>
        <v/>
      </c>
      <c r="BI79" s="1620" t="str">
        <f t="shared" ref="BI79:BN79" si="60">IF(BH77&lt;$G$5,BH79+1,"")</f>
        <v/>
      </c>
      <c r="BJ79" s="1620" t="str">
        <f t="shared" si="60"/>
        <v/>
      </c>
      <c r="BK79" s="1620" t="str">
        <f t="shared" si="60"/>
        <v/>
      </c>
      <c r="BL79" s="1620" t="str">
        <f t="shared" si="60"/>
        <v/>
      </c>
      <c r="BM79" s="1620" t="str">
        <f t="shared" si="60"/>
        <v/>
      </c>
      <c r="BN79" s="1620" t="str">
        <f t="shared" si="60"/>
        <v/>
      </c>
      <c r="BO79" s="1671" t="s">
        <v>1978</v>
      </c>
      <c r="BP79" s="1672">
        <f>COUNTIFS(BH80:BN80,"土",BH81:BN81,"")+COUNTIFS(BH80:BN80,"日",BH81:BN81,"")</f>
        <v>0</v>
      </c>
    </row>
    <row r="80" spans="1:74" ht="14.25" customHeight="1">
      <c r="A80" s="1590"/>
      <c r="B80" s="1618" t="s">
        <v>820</v>
      </c>
      <c r="C80" s="1626" t="str">
        <f>IF(C79="","","月")</f>
        <v>月</v>
      </c>
      <c r="D80" s="1626" t="str">
        <f>IF(D79="","","火")</f>
        <v>火</v>
      </c>
      <c r="E80" s="1626" t="str">
        <f>IF(E79="","","水")</f>
        <v>水</v>
      </c>
      <c r="F80" s="1626" t="str">
        <f>IF(F79="","","木")</f>
        <v>木</v>
      </c>
      <c r="G80" s="1626" t="str">
        <f>IF(G79="","","金")</f>
        <v>金</v>
      </c>
      <c r="H80" s="1626" t="str">
        <f>IF(H79="","","土")</f>
        <v>土</v>
      </c>
      <c r="I80" s="1626" t="str">
        <f>IF(I79="","","日")</f>
        <v>日</v>
      </c>
      <c r="J80" s="1673" t="s">
        <v>2322</v>
      </c>
      <c r="K80" s="1674">
        <f>COUNTIF(C81:I81,"夏休")+COUNTIF(C81:I81,"冬休")+COUNTIF(C81:I81,"中止")+COUNTIF(C81:I81,"制作中")</f>
        <v>0</v>
      </c>
      <c r="L80" s="1590"/>
      <c r="M80" s="1618" t="s">
        <v>820</v>
      </c>
      <c r="N80" s="1626" t="str">
        <f>IF(N79="","","月")</f>
        <v>月</v>
      </c>
      <c r="O80" s="1626" t="str">
        <f>IF(O79="","","火")</f>
        <v>火</v>
      </c>
      <c r="P80" s="1626" t="str">
        <f>IF(P79="","","水")</f>
        <v>水</v>
      </c>
      <c r="Q80" s="1626" t="str">
        <f>IF(Q79="","","木")</f>
        <v>木</v>
      </c>
      <c r="R80" s="1626" t="str">
        <f>IF(R79="","","金")</f>
        <v>金</v>
      </c>
      <c r="S80" s="1626" t="str">
        <f>IF(S79="","","土")</f>
        <v>土</v>
      </c>
      <c r="T80" s="1626" t="str">
        <f>IF(T79="","","日")</f>
        <v>日</v>
      </c>
      <c r="U80" s="1673" t="s">
        <v>2322</v>
      </c>
      <c r="V80" s="1674">
        <f>COUNTIF(N81:T81,"夏休")+COUNTIF(N81:T81,"冬休")+COUNTIF(N81:T81,"中止")+COUNTIF(N81:T81,"制作中")</f>
        <v>0</v>
      </c>
      <c r="Y80" s="1618" t="s">
        <v>820</v>
      </c>
      <c r="Z80" s="1626" t="str">
        <f>IF(Z79="","","月")</f>
        <v/>
      </c>
      <c r="AA80" s="1626" t="str">
        <f>IF(AA79="","","火")</f>
        <v/>
      </c>
      <c r="AB80" s="1626" t="str">
        <f>IF(AB79="","","水")</f>
        <v/>
      </c>
      <c r="AC80" s="1626" t="str">
        <f>IF(AC79="","","木")</f>
        <v/>
      </c>
      <c r="AD80" s="1626" t="str">
        <f>IF(AD79="","","金")</f>
        <v/>
      </c>
      <c r="AE80" s="1626" t="str">
        <f>IF(AE79="","","土")</f>
        <v/>
      </c>
      <c r="AF80" s="1626" t="str">
        <f>IF(AF79="","","日")</f>
        <v/>
      </c>
      <c r="AG80" s="1673" t="s">
        <v>2322</v>
      </c>
      <c r="AH80" s="1674">
        <f>COUNTIF(Z81:AF81,"夏休")+COUNTIF(Z81:AF81,"冬休")+COUNTIF(Z81:AF81,"中止")+COUNTIF(Z81:AF81,"制作中")</f>
        <v>0</v>
      </c>
      <c r="AJ80" s="1618" t="s">
        <v>820</v>
      </c>
      <c r="AK80" s="1626" t="str">
        <f>IF(AK79="","","月")</f>
        <v/>
      </c>
      <c r="AL80" s="1626" t="str">
        <f>IF(AL79="","","火")</f>
        <v/>
      </c>
      <c r="AM80" s="1626" t="str">
        <f>IF(AM79="","","水")</f>
        <v/>
      </c>
      <c r="AN80" s="1626" t="str">
        <f>IF(AN79="","","木")</f>
        <v/>
      </c>
      <c r="AO80" s="1626" t="str">
        <f>IF(AO79="","","金")</f>
        <v/>
      </c>
      <c r="AP80" s="1626" t="str">
        <f>IF(AP79="","","土")</f>
        <v/>
      </c>
      <c r="AQ80" s="1626" t="str">
        <f>IF(AQ79="","","日")</f>
        <v/>
      </c>
      <c r="AR80" s="1673" t="s">
        <v>2322</v>
      </c>
      <c r="AS80" s="1674">
        <f>COUNTIF(AK81:AQ81,"夏休")+COUNTIF(AK81:AQ81,"冬休")+COUNTIF(AK81:AQ81,"中止")+COUNTIF(AK81:AQ81,"制作中")</f>
        <v>0</v>
      </c>
      <c r="AV80" s="1618" t="s">
        <v>820</v>
      </c>
      <c r="AW80" s="1626" t="str">
        <f>IF(AW79="","","月")</f>
        <v/>
      </c>
      <c r="AX80" s="1626" t="str">
        <f>IF(AX79="","","火")</f>
        <v/>
      </c>
      <c r="AY80" s="1626" t="str">
        <f>IF(AY79="","","水")</f>
        <v/>
      </c>
      <c r="AZ80" s="1626" t="str">
        <f>IF(AZ79="","","木")</f>
        <v/>
      </c>
      <c r="BA80" s="1626" t="str">
        <f>IF(BA79="","","金")</f>
        <v/>
      </c>
      <c r="BB80" s="1626" t="str">
        <f>IF(BB79="","","土")</f>
        <v/>
      </c>
      <c r="BC80" s="1626" t="str">
        <f>IF(BC79="","","日")</f>
        <v/>
      </c>
      <c r="BD80" s="1673" t="s">
        <v>2322</v>
      </c>
      <c r="BE80" s="1674">
        <f>COUNTIF(AW81:BC81,"夏休")+COUNTIF(AW81:BC81,"冬休")+COUNTIF(AW81:BC81,"中止")+COUNTIF(AW81:BC81,"制作中")</f>
        <v>0</v>
      </c>
      <c r="BG80" s="1618" t="s">
        <v>820</v>
      </c>
      <c r="BH80" s="1626" t="str">
        <f>IF(BH79="","","月")</f>
        <v/>
      </c>
      <c r="BI80" s="1626" t="str">
        <f>IF(BI79="","","火")</f>
        <v/>
      </c>
      <c r="BJ80" s="1626" t="str">
        <f>IF(BJ79="","","水")</f>
        <v/>
      </c>
      <c r="BK80" s="1626" t="str">
        <f>IF(BK79="","","木")</f>
        <v/>
      </c>
      <c r="BL80" s="1626" t="str">
        <f>IF(BL79="","","金")</f>
        <v/>
      </c>
      <c r="BM80" s="1626" t="str">
        <f>IF(BM79="","","土")</f>
        <v/>
      </c>
      <c r="BN80" s="1626" t="str">
        <f>IF(BN79="","","日")</f>
        <v/>
      </c>
      <c r="BO80" s="1673" t="s">
        <v>2322</v>
      </c>
      <c r="BP80" s="1674">
        <f>COUNTIF(BH81:BN81,"夏休")+COUNTIF(BH81:BN81,"冬休")+COUNTIF(BH81:BN81,"中止")+COUNTIF(BH81:BN81,"制作中")</f>
        <v>0</v>
      </c>
    </row>
    <row r="81" spans="1:74" ht="14.25" customHeight="1">
      <c r="A81" s="1590"/>
      <c r="B81" s="3727" t="s">
        <v>2322</v>
      </c>
      <c r="C81" s="3728"/>
      <c r="D81" s="3729"/>
      <c r="E81" s="3729"/>
      <c r="F81" s="3729"/>
      <c r="G81" s="3729"/>
      <c r="H81" s="3729"/>
      <c r="I81" s="3731"/>
      <c r="J81" s="1673" t="s">
        <v>821</v>
      </c>
      <c r="K81" s="1674">
        <f>COUNT(C79:I79)-K80</f>
        <v>7</v>
      </c>
      <c r="L81" s="1590"/>
      <c r="M81" s="3727" t="s">
        <v>2322</v>
      </c>
      <c r="N81" s="3728"/>
      <c r="O81" s="3729"/>
      <c r="P81" s="3729"/>
      <c r="Q81" s="3729"/>
      <c r="R81" s="3729"/>
      <c r="S81" s="3729"/>
      <c r="T81" s="3731"/>
      <c r="U81" s="1673" t="s">
        <v>821</v>
      </c>
      <c r="V81" s="1674">
        <f>COUNT(N79:T79)-V80</f>
        <v>7</v>
      </c>
      <c r="Y81" s="3727" t="s">
        <v>2322</v>
      </c>
      <c r="Z81" s="3728"/>
      <c r="AA81" s="3729"/>
      <c r="AB81" s="3729"/>
      <c r="AC81" s="3729"/>
      <c r="AD81" s="3729"/>
      <c r="AE81" s="3729"/>
      <c r="AF81" s="3731"/>
      <c r="AG81" s="1673" t="s">
        <v>821</v>
      </c>
      <c r="AH81" s="1674">
        <f>COUNT(Z79:AF79)-AH80</f>
        <v>0</v>
      </c>
      <c r="AJ81" s="3727" t="s">
        <v>2322</v>
      </c>
      <c r="AK81" s="3728"/>
      <c r="AL81" s="3729"/>
      <c r="AM81" s="3729"/>
      <c r="AN81" s="3729"/>
      <c r="AO81" s="3729"/>
      <c r="AP81" s="3729"/>
      <c r="AQ81" s="3731"/>
      <c r="AR81" s="1673" t="s">
        <v>821</v>
      </c>
      <c r="AS81" s="1674">
        <f>COUNT(AK79:AQ79)-AS80</f>
        <v>0</v>
      </c>
      <c r="AV81" s="3727" t="s">
        <v>2322</v>
      </c>
      <c r="AW81" s="3728"/>
      <c r="AX81" s="3729"/>
      <c r="AY81" s="3729"/>
      <c r="AZ81" s="3729"/>
      <c r="BA81" s="3729"/>
      <c r="BB81" s="3729"/>
      <c r="BC81" s="3731"/>
      <c r="BD81" s="1673" t="s">
        <v>821</v>
      </c>
      <c r="BE81" s="1675">
        <f>COUNT(AW79:BC79)-BE80</f>
        <v>0</v>
      </c>
      <c r="BG81" s="3727" t="s">
        <v>2322</v>
      </c>
      <c r="BH81" s="3728"/>
      <c r="BI81" s="3729"/>
      <c r="BJ81" s="3729"/>
      <c r="BK81" s="3729"/>
      <c r="BL81" s="3729"/>
      <c r="BM81" s="3729"/>
      <c r="BN81" s="3731"/>
      <c r="BO81" s="1673" t="s">
        <v>821</v>
      </c>
      <c r="BP81" s="1674">
        <f>COUNT(BH79:BN79)-BP80</f>
        <v>0</v>
      </c>
    </row>
    <row r="82" spans="1:74" ht="14.25" customHeight="1">
      <c r="A82" s="1590"/>
      <c r="B82" s="3727"/>
      <c r="C82" s="3712"/>
      <c r="D82" s="3714"/>
      <c r="E82" s="3714"/>
      <c r="F82" s="3714"/>
      <c r="G82" s="3714"/>
      <c r="H82" s="3714"/>
      <c r="I82" s="3732"/>
      <c r="J82" s="1673" t="s">
        <v>822</v>
      </c>
      <c r="K82" s="1674">
        <f>COUNTIF(C83:I84,"休")</f>
        <v>0</v>
      </c>
      <c r="L82" s="1590"/>
      <c r="M82" s="3727"/>
      <c r="N82" s="3712"/>
      <c r="O82" s="3714"/>
      <c r="P82" s="3714"/>
      <c r="Q82" s="3714"/>
      <c r="R82" s="3714"/>
      <c r="S82" s="3714"/>
      <c r="T82" s="3732"/>
      <c r="U82" s="1673" t="s">
        <v>822</v>
      </c>
      <c r="V82" s="1674">
        <f>COUNTIF(N83:T84,"休")</f>
        <v>0</v>
      </c>
      <c r="Y82" s="3727"/>
      <c r="Z82" s="3712"/>
      <c r="AA82" s="3714"/>
      <c r="AB82" s="3714"/>
      <c r="AC82" s="3714"/>
      <c r="AD82" s="3714"/>
      <c r="AE82" s="3714"/>
      <c r="AF82" s="3732"/>
      <c r="AG82" s="1673" t="s">
        <v>822</v>
      </c>
      <c r="AH82" s="1674">
        <f>COUNTIF(Z83:AF84,"休")</f>
        <v>0</v>
      </c>
      <c r="AJ82" s="3727"/>
      <c r="AK82" s="3712"/>
      <c r="AL82" s="3714"/>
      <c r="AM82" s="3714"/>
      <c r="AN82" s="3714"/>
      <c r="AO82" s="3714"/>
      <c r="AP82" s="3714"/>
      <c r="AQ82" s="3732"/>
      <c r="AR82" s="1673" t="s">
        <v>822</v>
      </c>
      <c r="AS82" s="1674">
        <f>COUNTIF(AK83:AQ84,"休")</f>
        <v>0</v>
      </c>
      <c r="AV82" s="3727"/>
      <c r="AW82" s="3712"/>
      <c r="AX82" s="3714"/>
      <c r="AY82" s="3714"/>
      <c r="AZ82" s="3714"/>
      <c r="BA82" s="3714"/>
      <c r="BB82" s="3714"/>
      <c r="BC82" s="3732"/>
      <c r="BD82" s="1673" t="s">
        <v>822</v>
      </c>
      <c r="BE82" s="1674">
        <f>COUNTIF(AW83:BC84,"休")</f>
        <v>0</v>
      </c>
      <c r="BG82" s="3727"/>
      <c r="BH82" s="3712"/>
      <c r="BI82" s="3714"/>
      <c r="BJ82" s="3714"/>
      <c r="BK82" s="3714"/>
      <c r="BL82" s="3714"/>
      <c r="BM82" s="3714"/>
      <c r="BN82" s="3732"/>
      <c r="BO82" s="1673" t="s">
        <v>822</v>
      </c>
      <c r="BP82" s="1674">
        <f>COUNTIF(BH83:BN84,"休")</f>
        <v>0</v>
      </c>
    </row>
    <row r="83" spans="1:74" ht="14.25" customHeight="1">
      <c r="A83" s="1590"/>
      <c r="B83" s="3727" t="s">
        <v>815</v>
      </c>
      <c r="C83" s="3733"/>
      <c r="D83" s="3734"/>
      <c r="E83" s="3734"/>
      <c r="F83" s="3734"/>
      <c r="G83" s="3734"/>
      <c r="H83" s="3734"/>
      <c r="I83" s="3735"/>
      <c r="J83" s="1673" t="s">
        <v>823</v>
      </c>
      <c r="K83" s="1677">
        <f>K82/K81</f>
        <v>0</v>
      </c>
      <c r="L83" s="1590"/>
      <c r="M83" s="3727" t="s">
        <v>815</v>
      </c>
      <c r="N83" s="3733"/>
      <c r="O83" s="3734"/>
      <c r="P83" s="3734"/>
      <c r="Q83" s="3734"/>
      <c r="R83" s="3734"/>
      <c r="S83" s="3734"/>
      <c r="T83" s="3735"/>
      <c r="U83" s="1673" t="s">
        <v>823</v>
      </c>
      <c r="V83" s="1677">
        <f>V82/V81</f>
        <v>0</v>
      </c>
      <c r="Y83" s="3727" t="s">
        <v>815</v>
      </c>
      <c r="Z83" s="3733"/>
      <c r="AA83" s="3734"/>
      <c r="AB83" s="3734"/>
      <c r="AC83" s="3734"/>
      <c r="AD83" s="3734"/>
      <c r="AE83" s="3734"/>
      <c r="AF83" s="3735"/>
      <c r="AG83" s="1673" t="s">
        <v>823</v>
      </c>
      <c r="AH83" s="1677" t="e">
        <f>AH82/AH81</f>
        <v>#DIV/0!</v>
      </c>
      <c r="AJ83" s="3727" t="s">
        <v>815</v>
      </c>
      <c r="AK83" s="3733"/>
      <c r="AL83" s="3734"/>
      <c r="AM83" s="3734"/>
      <c r="AN83" s="3734"/>
      <c r="AO83" s="3734"/>
      <c r="AP83" s="3734"/>
      <c r="AQ83" s="3735"/>
      <c r="AR83" s="1673" t="s">
        <v>823</v>
      </c>
      <c r="AS83" s="1677" t="e">
        <f>AS82/AS81</f>
        <v>#DIV/0!</v>
      </c>
      <c r="AV83" s="3727" t="s">
        <v>815</v>
      </c>
      <c r="AW83" s="3733"/>
      <c r="AX83" s="3734"/>
      <c r="AY83" s="3734"/>
      <c r="AZ83" s="3734"/>
      <c r="BA83" s="3734"/>
      <c r="BB83" s="3734"/>
      <c r="BC83" s="3735"/>
      <c r="BD83" s="1673" t="s">
        <v>823</v>
      </c>
      <c r="BE83" s="1677" t="e">
        <f>BE82/BE81</f>
        <v>#DIV/0!</v>
      </c>
      <c r="BG83" s="3727" t="s">
        <v>815</v>
      </c>
      <c r="BH83" s="3733"/>
      <c r="BI83" s="3734"/>
      <c r="BJ83" s="3734"/>
      <c r="BK83" s="3734"/>
      <c r="BL83" s="3734"/>
      <c r="BM83" s="3734"/>
      <c r="BN83" s="3735"/>
      <c r="BO83" s="1673" t="s">
        <v>823</v>
      </c>
      <c r="BP83" s="1677" t="e">
        <f>BP82/BP81</f>
        <v>#DIV/0!</v>
      </c>
    </row>
    <row r="84" spans="1:74" ht="14.25" customHeight="1">
      <c r="A84" s="1590"/>
      <c r="B84" s="3727"/>
      <c r="C84" s="3733"/>
      <c r="D84" s="3734"/>
      <c r="E84" s="3734"/>
      <c r="F84" s="3734"/>
      <c r="G84" s="3734"/>
      <c r="H84" s="3734"/>
      <c r="I84" s="3735"/>
      <c r="J84" s="1673" t="s">
        <v>812</v>
      </c>
      <c r="K84" s="1674">
        <f>COUNTA(C85:I85)</f>
        <v>0</v>
      </c>
      <c r="L84" s="1590"/>
      <c r="M84" s="3727"/>
      <c r="N84" s="3733"/>
      <c r="O84" s="3734"/>
      <c r="P84" s="3734"/>
      <c r="Q84" s="3734"/>
      <c r="R84" s="3734"/>
      <c r="S84" s="3734"/>
      <c r="T84" s="3735"/>
      <c r="U84" s="1673" t="s">
        <v>812</v>
      </c>
      <c r="V84" s="1674">
        <f>COUNTA(N85:T85)</f>
        <v>0</v>
      </c>
      <c r="Y84" s="3727"/>
      <c r="Z84" s="3733"/>
      <c r="AA84" s="3734"/>
      <c r="AB84" s="3734"/>
      <c r="AC84" s="3734"/>
      <c r="AD84" s="3734"/>
      <c r="AE84" s="3734"/>
      <c r="AF84" s="3735"/>
      <c r="AG84" s="1673" t="s">
        <v>812</v>
      </c>
      <c r="AH84" s="1674">
        <f>COUNTA(Z85:AF85)</f>
        <v>0</v>
      </c>
      <c r="AJ84" s="3727"/>
      <c r="AK84" s="3733"/>
      <c r="AL84" s="3734"/>
      <c r="AM84" s="3734"/>
      <c r="AN84" s="3734"/>
      <c r="AO84" s="3734"/>
      <c r="AP84" s="3734"/>
      <c r="AQ84" s="3735"/>
      <c r="AR84" s="1673" t="s">
        <v>812</v>
      </c>
      <c r="AS84" s="1674">
        <f>COUNTA(AK85:AQ85)</f>
        <v>0</v>
      </c>
      <c r="AV84" s="3727"/>
      <c r="AW84" s="3733"/>
      <c r="AX84" s="3734"/>
      <c r="AY84" s="3734"/>
      <c r="AZ84" s="3734"/>
      <c r="BA84" s="3734"/>
      <c r="BB84" s="3734"/>
      <c r="BC84" s="3735"/>
      <c r="BD84" s="1673" t="s">
        <v>812</v>
      </c>
      <c r="BE84" s="1674">
        <f>COUNTA(AW85:BC85)</f>
        <v>0</v>
      </c>
      <c r="BG84" s="3727"/>
      <c r="BH84" s="3733"/>
      <c r="BI84" s="3734"/>
      <c r="BJ84" s="3734"/>
      <c r="BK84" s="3734"/>
      <c r="BL84" s="3734"/>
      <c r="BM84" s="3734"/>
      <c r="BN84" s="3735"/>
      <c r="BO84" s="1673" t="s">
        <v>812</v>
      </c>
      <c r="BP84" s="1674">
        <f>COUNTA(BH85:BN85)</f>
        <v>0</v>
      </c>
    </row>
    <row r="85" spans="1:74" ht="14.25" customHeight="1">
      <c r="A85" s="1590"/>
      <c r="B85" s="3727" t="s">
        <v>817</v>
      </c>
      <c r="C85" s="3733"/>
      <c r="D85" s="3734"/>
      <c r="E85" s="3734"/>
      <c r="F85" s="3734"/>
      <c r="G85" s="3734"/>
      <c r="H85" s="3734"/>
      <c r="I85" s="3735"/>
      <c r="J85" s="1673" t="s">
        <v>824</v>
      </c>
      <c r="K85" s="1677">
        <f>K84/K81</f>
        <v>0</v>
      </c>
      <c r="L85" s="1590"/>
      <c r="M85" s="3727" t="s">
        <v>817</v>
      </c>
      <c r="N85" s="3733"/>
      <c r="O85" s="3734"/>
      <c r="P85" s="3734"/>
      <c r="Q85" s="3734"/>
      <c r="R85" s="3734"/>
      <c r="S85" s="3734"/>
      <c r="T85" s="3735"/>
      <c r="U85" s="1673" t="s">
        <v>824</v>
      </c>
      <c r="V85" s="1677">
        <f>V84/V81</f>
        <v>0</v>
      </c>
      <c r="Y85" s="3727" t="s">
        <v>817</v>
      </c>
      <c r="Z85" s="3733"/>
      <c r="AA85" s="3734"/>
      <c r="AB85" s="3734"/>
      <c r="AC85" s="3734"/>
      <c r="AD85" s="3734"/>
      <c r="AE85" s="3734"/>
      <c r="AF85" s="3735"/>
      <c r="AG85" s="1673" t="s">
        <v>824</v>
      </c>
      <c r="AH85" s="1677" t="e">
        <f>AH84/AH81</f>
        <v>#DIV/0!</v>
      </c>
      <c r="AJ85" s="3727" t="s">
        <v>817</v>
      </c>
      <c r="AK85" s="3733"/>
      <c r="AL85" s="3734"/>
      <c r="AM85" s="3734"/>
      <c r="AN85" s="3734"/>
      <c r="AO85" s="3734"/>
      <c r="AP85" s="3734"/>
      <c r="AQ85" s="3735"/>
      <c r="AR85" s="1673" t="s">
        <v>824</v>
      </c>
      <c r="AS85" s="1677" t="e">
        <f>AS84/AS81</f>
        <v>#DIV/0!</v>
      </c>
      <c r="AV85" s="3727" t="s">
        <v>817</v>
      </c>
      <c r="AW85" s="3733"/>
      <c r="AX85" s="3734"/>
      <c r="AY85" s="3734"/>
      <c r="AZ85" s="3734"/>
      <c r="BA85" s="3734"/>
      <c r="BB85" s="3734"/>
      <c r="BC85" s="3735"/>
      <c r="BD85" s="1673" t="s">
        <v>824</v>
      </c>
      <c r="BE85" s="1677" t="e">
        <f>BE84/BE81</f>
        <v>#DIV/0!</v>
      </c>
      <c r="BG85" s="3727" t="s">
        <v>817</v>
      </c>
      <c r="BH85" s="3733"/>
      <c r="BI85" s="3734"/>
      <c r="BJ85" s="3734"/>
      <c r="BK85" s="3734"/>
      <c r="BL85" s="3734"/>
      <c r="BM85" s="3734"/>
      <c r="BN85" s="3735"/>
      <c r="BO85" s="1673" t="s">
        <v>824</v>
      </c>
      <c r="BP85" s="1677" t="e">
        <f>BP84/BP81</f>
        <v>#DIV/0!</v>
      </c>
    </row>
    <row r="86" spans="1:74" ht="14.25" customHeight="1">
      <c r="A86" s="1590"/>
      <c r="B86" s="3738"/>
      <c r="C86" s="3736"/>
      <c r="D86" s="3737"/>
      <c r="E86" s="3737"/>
      <c r="F86" s="3737"/>
      <c r="G86" s="3737"/>
      <c r="H86" s="3737"/>
      <c r="I86" s="3739"/>
      <c r="J86" s="1678" t="s">
        <v>2323</v>
      </c>
      <c r="K86" s="1679" t="str">
        <f>IF(1&gt;K79,"対象外",IF(K84&gt;=K79,"OK","NG"))</f>
        <v>NG</v>
      </c>
      <c r="L86" s="1590"/>
      <c r="M86" s="3738"/>
      <c r="N86" s="3736"/>
      <c r="O86" s="3737"/>
      <c r="P86" s="3737"/>
      <c r="Q86" s="3737"/>
      <c r="R86" s="3737"/>
      <c r="S86" s="3737"/>
      <c r="T86" s="3739"/>
      <c r="U86" s="1678" t="s">
        <v>2323</v>
      </c>
      <c r="V86" s="1679" t="str">
        <f>IF(1&gt;V79,"対象外",IF(V84&gt;=V79,"OK","NG"))</f>
        <v>NG</v>
      </c>
      <c r="Y86" s="3738"/>
      <c r="Z86" s="3736"/>
      <c r="AA86" s="3737"/>
      <c r="AB86" s="3737"/>
      <c r="AC86" s="3737"/>
      <c r="AD86" s="3737"/>
      <c r="AE86" s="3737"/>
      <c r="AF86" s="3739"/>
      <c r="AG86" s="1678" t="s">
        <v>2323</v>
      </c>
      <c r="AH86" s="1679" t="str">
        <f>IF(1&gt;AH79,"対象外",IF(AH84&gt;=AH79,"OK","NG"))</f>
        <v>対象外</v>
      </c>
      <c r="AJ86" s="3738"/>
      <c r="AK86" s="3736"/>
      <c r="AL86" s="3737"/>
      <c r="AM86" s="3737"/>
      <c r="AN86" s="3737"/>
      <c r="AO86" s="3737"/>
      <c r="AP86" s="3737"/>
      <c r="AQ86" s="3739"/>
      <c r="AR86" s="1678" t="s">
        <v>2323</v>
      </c>
      <c r="AS86" s="1679" t="str">
        <f>IF(1&gt;AS79,"対象外",IF(AS84&gt;=AS79,"OK","NG"))</f>
        <v>対象外</v>
      </c>
      <c r="AV86" s="3738"/>
      <c r="AW86" s="3736"/>
      <c r="AX86" s="3737"/>
      <c r="AY86" s="3737"/>
      <c r="AZ86" s="3737"/>
      <c r="BA86" s="3737"/>
      <c r="BB86" s="3737"/>
      <c r="BC86" s="3739"/>
      <c r="BD86" s="1678" t="s">
        <v>2323</v>
      </c>
      <c r="BE86" s="1679" t="str">
        <f>IF(1&gt;BE79,"対象外",IF(BE84&gt;=BE79,"OK","NG"))</f>
        <v>対象外</v>
      </c>
      <c r="BG86" s="3738"/>
      <c r="BH86" s="3736"/>
      <c r="BI86" s="3737"/>
      <c r="BJ86" s="3737"/>
      <c r="BK86" s="3737"/>
      <c r="BL86" s="3737"/>
      <c r="BM86" s="3737"/>
      <c r="BN86" s="3739"/>
      <c r="BO86" s="1678" t="s">
        <v>2323</v>
      </c>
      <c r="BP86" s="1679" t="str">
        <f>IF(1&gt;BP79,"対象外",IF(BP84&gt;=BP79,"OK","NG"))</f>
        <v>対象外</v>
      </c>
      <c r="BV86" s="1593" t="str">
        <f t="shared" ref="BV86:BV141" si="61">IF(COUNTIF(K85:BP86,"NG")&gt;=1,"NG","OK")</f>
        <v>NG</v>
      </c>
    </row>
    <row r="87" spans="1:74" ht="14.25" hidden="1" customHeight="1">
      <c r="A87" s="1590"/>
      <c r="B87" s="1613"/>
      <c r="C87" s="1613"/>
      <c r="D87" s="1613"/>
      <c r="E87" s="1613"/>
      <c r="F87" s="1613"/>
      <c r="G87" s="1613"/>
      <c r="H87" s="1660">
        <f>IF(AND(DAY(H79)&gt;=22,DAY(H79)&lt;=28,H80="土"),1,0)</f>
        <v>0</v>
      </c>
      <c r="I87" s="1613"/>
      <c r="J87" s="1624"/>
      <c r="K87" s="1624"/>
      <c r="L87" s="1590"/>
      <c r="M87" s="1613"/>
      <c r="N87" s="1613"/>
      <c r="O87" s="1613"/>
      <c r="P87" s="1613"/>
      <c r="Q87" s="1613"/>
      <c r="R87" s="1613"/>
      <c r="S87" s="1660">
        <f>IF(AND(DAY(S79)&gt;=22,DAY(S79)&lt;=28,S80="土"),1,0)</f>
        <v>1</v>
      </c>
      <c r="T87" s="1613"/>
      <c r="U87" s="1624"/>
      <c r="V87" s="1624"/>
      <c r="Y87" s="1613"/>
      <c r="Z87" s="1613"/>
      <c r="AA87" s="1613"/>
      <c r="AB87" s="1613"/>
      <c r="AC87" s="1613"/>
      <c r="AD87" s="1613"/>
      <c r="AE87" s="1660" t="e">
        <f>IF(AND(DAY(AE79)&gt;=22,DAY(AE79)&lt;=28,AE80="土"),1,0)</f>
        <v>#VALUE!</v>
      </c>
      <c r="AF87" s="1613"/>
      <c r="AG87" s="1624"/>
      <c r="AH87" s="1624"/>
      <c r="AJ87" s="1613"/>
      <c r="AK87" s="1613"/>
      <c r="AL87" s="1613"/>
      <c r="AM87" s="1613"/>
      <c r="AN87" s="1613"/>
      <c r="AO87" s="1613"/>
      <c r="AP87" s="1660" t="e">
        <f>IF(AND(DAY(AP79)&gt;=22,DAY(AP79)&lt;=28,AP80="土"),1,0)</f>
        <v>#VALUE!</v>
      </c>
      <c r="AQ87" s="1613"/>
      <c r="AR87" s="1624"/>
      <c r="AS87" s="1624"/>
      <c r="AV87" s="1613"/>
      <c r="AW87" s="1613"/>
      <c r="AX87" s="1613"/>
      <c r="AY87" s="1613"/>
      <c r="AZ87" s="1613"/>
      <c r="BA87" s="1613"/>
      <c r="BB87" s="1660" t="e">
        <f>IF(AND(DAY(BB79)&gt;=22,DAY(BB79)&lt;=28,BB80="土"),1,0)</f>
        <v>#VALUE!</v>
      </c>
      <c r="BC87" s="1613"/>
      <c r="BD87" s="1624"/>
      <c r="BE87" s="1624"/>
      <c r="BG87" s="1613"/>
      <c r="BH87" s="1613"/>
      <c r="BI87" s="1613"/>
      <c r="BJ87" s="1613"/>
      <c r="BK87" s="1613"/>
      <c r="BL87" s="1613"/>
      <c r="BM87" s="1660" t="e">
        <f>IF(AND(DAY(BM79)&gt;=22,DAY(BM79)&lt;=28,BM80="土"),1,0)</f>
        <v>#VALUE!</v>
      </c>
      <c r="BN87" s="1613"/>
      <c r="BO87" s="1624"/>
      <c r="BP87" s="1624"/>
      <c r="BU87" s="1593">
        <f t="shared" ref="BU87:BU141" si="62">_xlfn.AGGREGATE(9,6,C87:BN87)</f>
        <v>1</v>
      </c>
      <c r="BV87" s="1593" t="str">
        <f t="shared" si="61"/>
        <v>NG</v>
      </c>
    </row>
    <row r="88" spans="1:74" ht="14.25" hidden="1" customHeight="1">
      <c r="A88" s="1590"/>
      <c r="B88" s="1613"/>
      <c r="C88" s="1613"/>
      <c r="D88" s="1613"/>
      <c r="E88" s="1613"/>
      <c r="F88" s="1613"/>
      <c r="G88" s="1613"/>
      <c r="H88" s="1660">
        <f>IF(AND(DAY(H79)&gt;=22,DAY(H79)&lt;=28,H80="土",OR(H85="休",H85="雨")),1,0)</f>
        <v>0</v>
      </c>
      <c r="I88" s="1613"/>
      <c r="J88" s="1624"/>
      <c r="K88" s="1624"/>
      <c r="L88" s="1590"/>
      <c r="M88" s="1613"/>
      <c r="N88" s="1613"/>
      <c r="O88" s="1613"/>
      <c r="P88" s="1613"/>
      <c r="Q88" s="1613"/>
      <c r="R88" s="1613"/>
      <c r="S88" s="1660">
        <f>IF(AND(DAY(S79)&gt;=22,DAY(S79)&lt;=28,S80="土",OR(S85="休",S85="雨")),1,0)</f>
        <v>0</v>
      </c>
      <c r="T88" s="1613"/>
      <c r="U88" s="1624"/>
      <c r="V88" s="1624"/>
      <c r="Y88" s="1613"/>
      <c r="Z88" s="1613"/>
      <c r="AA88" s="1613"/>
      <c r="AB88" s="1613"/>
      <c r="AC88" s="1613"/>
      <c r="AD88" s="1613"/>
      <c r="AE88" s="1660" t="e">
        <f>IF(AND(DAY(AE79)&gt;=22,DAY(AE79)&lt;=28,AE80="土",OR(AE85="休",AE85="雨")),1,0)</f>
        <v>#VALUE!</v>
      </c>
      <c r="AF88" s="1613"/>
      <c r="AG88" s="1624"/>
      <c r="AH88" s="1624"/>
      <c r="AJ88" s="1613"/>
      <c r="AK88" s="1613"/>
      <c r="AL88" s="1613"/>
      <c r="AM88" s="1613"/>
      <c r="AN88" s="1613"/>
      <c r="AO88" s="1613"/>
      <c r="AP88" s="1660" t="e">
        <f>IF(AND(DAY(AP79)&gt;=22,DAY(AP79)&lt;=28,AP80="土",OR(AP85="休",AP85="雨")),1,0)</f>
        <v>#VALUE!</v>
      </c>
      <c r="AQ88" s="1613"/>
      <c r="AR88" s="1624"/>
      <c r="AS88" s="1624"/>
      <c r="AV88" s="1613"/>
      <c r="AW88" s="1613"/>
      <c r="AX88" s="1613"/>
      <c r="AY88" s="1613"/>
      <c r="AZ88" s="1613"/>
      <c r="BA88" s="1613"/>
      <c r="BB88" s="1660" t="e">
        <f>IF(AND(DAY(BB79)&gt;=22,DAY(BB79)&lt;=28,BB80="土",OR(BB85="休",BB85="雨")),1,0)</f>
        <v>#VALUE!</v>
      </c>
      <c r="BC88" s="1613"/>
      <c r="BD88" s="1624"/>
      <c r="BE88" s="1624"/>
      <c r="BG88" s="1613"/>
      <c r="BH88" s="1613"/>
      <c r="BI88" s="1613"/>
      <c r="BJ88" s="1613"/>
      <c r="BK88" s="1613"/>
      <c r="BL88" s="1613"/>
      <c r="BM88" s="1660" t="e">
        <f>IF(AND(DAY(BM79)&gt;=22,DAY(BM79)&lt;=28,BM80="土",OR(BM85="休",BM85="雨")),1,0)</f>
        <v>#VALUE!</v>
      </c>
      <c r="BN88" s="1613"/>
      <c r="BO88" s="1624"/>
      <c r="BP88" s="1624"/>
      <c r="BU88" s="1593">
        <f t="shared" si="62"/>
        <v>0</v>
      </c>
      <c r="BV88" s="1593" t="str">
        <f t="shared" si="61"/>
        <v>OK</v>
      </c>
    </row>
    <row r="89" spans="1:74" ht="14.25" hidden="1" customHeight="1">
      <c r="A89" s="1590"/>
      <c r="B89" s="1613"/>
      <c r="C89" s="1613"/>
      <c r="D89" s="1613"/>
      <c r="E89" s="1613"/>
      <c r="F89" s="1613"/>
      <c r="G89" s="1613"/>
      <c r="H89" s="1660">
        <f>IF(AND(DAY(H79)&gt;=8,DAY(H79)&lt;=14,H80="土"),1,0)</f>
        <v>0</v>
      </c>
      <c r="I89" s="1613"/>
      <c r="J89" s="1624"/>
      <c r="K89" s="1624"/>
      <c r="L89" s="1590"/>
      <c r="M89" s="1613"/>
      <c r="N89" s="1613"/>
      <c r="O89" s="1613"/>
      <c r="P89" s="1613"/>
      <c r="Q89" s="1613"/>
      <c r="R89" s="1613"/>
      <c r="S89" s="1660">
        <f>IF(AND(DAY(S79)&gt;=8,DAY(S79)&lt;=14,S80="土"),1,0)</f>
        <v>0</v>
      </c>
      <c r="T89" s="1613"/>
      <c r="U89" s="1624"/>
      <c r="V89" s="1624"/>
      <c r="Y89" s="1613"/>
      <c r="Z89" s="1613"/>
      <c r="AA89" s="1613"/>
      <c r="AB89" s="1613"/>
      <c r="AC89" s="1613"/>
      <c r="AD89" s="1613"/>
      <c r="AE89" s="1660" t="e">
        <f>IF(AND(DAY(AE79)&gt;=8,DAY(AE79)&lt;=14,AE80="土"),1,0)</f>
        <v>#VALUE!</v>
      </c>
      <c r="AF89" s="1613"/>
      <c r="AG89" s="1624"/>
      <c r="AH89" s="1624"/>
      <c r="AJ89" s="1613"/>
      <c r="AK89" s="1613"/>
      <c r="AL89" s="1613"/>
      <c r="AM89" s="1613"/>
      <c r="AN89" s="1613"/>
      <c r="AO89" s="1613"/>
      <c r="AP89" s="1660" t="e">
        <f>IF(AND(DAY(AP79)&gt;=8,DAY(AP79)&lt;=14,AP80="土"),1,0)</f>
        <v>#VALUE!</v>
      </c>
      <c r="AQ89" s="1613"/>
      <c r="AR89" s="1624"/>
      <c r="AS89" s="1624"/>
      <c r="AV89" s="1613"/>
      <c r="AW89" s="1613"/>
      <c r="AX89" s="1613"/>
      <c r="AY89" s="1613"/>
      <c r="AZ89" s="1613"/>
      <c r="BA89" s="1613"/>
      <c r="BB89" s="1660" t="e">
        <f>IF(AND(DAY(BB79)&gt;=8,DAY(BB79)&lt;=14,BB80="土"),1,0)</f>
        <v>#VALUE!</v>
      </c>
      <c r="BC89" s="1613"/>
      <c r="BD89" s="1624"/>
      <c r="BE89" s="1624"/>
      <c r="BG89" s="1613"/>
      <c r="BH89" s="1613"/>
      <c r="BI89" s="1613"/>
      <c r="BJ89" s="1613"/>
      <c r="BK89" s="1613"/>
      <c r="BL89" s="1613"/>
      <c r="BM89" s="1660" t="e">
        <f>IF(AND(DAY(BM79)&gt;=8,DAY(BM79)&lt;=14,BM80="土"),1,0)</f>
        <v>#VALUE!</v>
      </c>
      <c r="BN89" s="1613"/>
      <c r="BO89" s="1624"/>
      <c r="BP89" s="1624"/>
      <c r="BU89" s="1593">
        <f t="shared" si="62"/>
        <v>0</v>
      </c>
      <c r="BV89" s="1593" t="str">
        <f t="shared" si="61"/>
        <v>OK</v>
      </c>
    </row>
    <row r="90" spans="1:74" ht="14.25" hidden="1" customHeight="1">
      <c r="A90" s="1590"/>
      <c r="B90" s="1613"/>
      <c r="C90" s="1613"/>
      <c r="D90" s="1613"/>
      <c r="E90" s="1613"/>
      <c r="F90" s="1613"/>
      <c r="G90" s="1613"/>
      <c r="H90" s="1660">
        <f>IF(AND(DAY(H79)&gt;=8,DAY(H79)&lt;=14,H80="土",OR(H85="休",H85="雨")),1,0)</f>
        <v>0</v>
      </c>
      <c r="I90" s="1613"/>
      <c r="J90" s="1624"/>
      <c r="K90" s="1624"/>
      <c r="L90" s="1590"/>
      <c r="M90" s="1613"/>
      <c r="N90" s="1613"/>
      <c r="O90" s="1613"/>
      <c r="P90" s="1613"/>
      <c r="Q90" s="1613"/>
      <c r="R90" s="1613"/>
      <c r="S90" s="1660">
        <f>IF(AND(DAY(S79)&gt;=8,DAY(S79)&lt;=14,S80="土",OR(S85="休",S85="雨")),1,0)</f>
        <v>0</v>
      </c>
      <c r="T90" s="1613"/>
      <c r="U90" s="1624"/>
      <c r="V90" s="1624"/>
      <c r="Y90" s="1613"/>
      <c r="Z90" s="1613"/>
      <c r="AA90" s="1613"/>
      <c r="AB90" s="1613"/>
      <c r="AC90" s="1613"/>
      <c r="AD90" s="1613"/>
      <c r="AE90" s="1660" t="e">
        <f>IF(AND(DAY(AE79)&gt;=8,DAY(AE79)&lt;=14,AE80="土",OR(AE85="休",AE85="雨")),1,0)</f>
        <v>#VALUE!</v>
      </c>
      <c r="AF90" s="1613"/>
      <c r="AG90" s="1624"/>
      <c r="AH90" s="1624"/>
      <c r="AJ90" s="1613"/>
      <c r="AK90" s="1613"/>
      <c r="AL90" s="1613"/>
      <c r="AM90" s="1613"/>
      <c r="AN90" s="1613"/>
      <c r="AO90" s="1613"/>
      <c r="AP90" s="1660" t="e">
        <f>IF(AND(DAY(AP79)&gt;=8,DAY(AP79)&lt;=14,AP80="土",OR(AP85="休",AP85="雨")),1,0)</f>
        <v>#VALUE!</v>
      </c>
      <c r="AQ90" s="1613"/>
      <c r="AR90" s="1624"/>
      <c r="AS90" s="1624"/>
      <c r="AV90" s="1613"/>
      <c r="AW90" s="1613"/>
      <c r="AX90" s="1613"/>
      <c r="AY90" s="1613"/>
      <c r="AZ90" s="1613"/>
      <c r="BA90" s="1613"/>
      <c r="BB90" s="1660" t="e">
        <f>IF(AND(DAY(BB79)&gt;=8,DAY(BB79)&lt;=14,BB80="土",OR(BB85="休",BB85="雨")),1,0)</f>
        <v>#VALUE!</v>
      </c>
      <c r="BC90" s="1613"/>
      <c r="BD90" s="1624"/>
      <c r="BE90" s="1624"/>
      <c r="BG90" s="1613"/>
      <c r="BH90" s="1613"/>
      <c r="BI90" s="1613"/>
      <c r="BJ90" s="1613"/>
      <c r="BK90" s="1613"/>
      <c r="BL90" s="1613"/>
      <c r="BM90" s="1660" t="e">
        <f>IF(AND(DAY(BM79)&gt;=8,DAY(BM79)&lt;=14,BM80="土",OR(BM85="休",BM85="雨")),1,0)</f>
        <v>#VALUE!</v>
      </c>
      <c r="BN90" s="1613"/>
      <c r="BO90" s="1624"/>
      <c r="BP90" s="1624"/>
      <c r="BU90" s="1593">
        <f t="shared" si="62"/>
        <v>0</v>
      </c>
      <c r="BV90" s="1593" t="str">
        <f t="shared" si="61"/>
        <v>OK</v>
      </c>
    </row>
    <row r="91" spans="1:74" ht="14.25" customHeight="1">
      <c r="A91" s="1590"/>
      <c r="B91" s="1613"/>
      <c r="C91" s="1613"/>
      <c r="D91" s="1613"/>
      <c r="E91" s="1613"/>
      <c r="F91" s="1613"/>
      <c r="G91" s="1613"/>
      <c r="H91" s="1613"/>
      <c r="I91" s="1613"/>
      <c r="J91" s="1624"/>
      <c r="K91" s="1624"/>
      <c r="L91" s="1590"/>
      <c r="M91" s="1613"/>
      <c r="N91" s="1613"/>
      <c r="O91" s="1613"/>
      <c r="P91" s="1613"/>
      <c r="Q91" s="1613"/>
      <c r="R91" s="1613"/>
      <c r="S91" s="1613"/>
      <c r="T91" s="1613"/>
      <c r="U91" s="1624"/>
      <c r="V91" s="1624"/>
      <c r="Y91" s="1613"/>
      <c r="Z91" s="1613"/>
      <c r="AA91" s="1613"/>
      <c r="AB91" s="1613"/>
      <c r="AC91" s="1613"/>
      <c r="AD91" s="1613"/>
      <c r="AE91" s="1613"/>
      <c r="AF91" s="1613"/>
      <c r="AG91" s="1624"/>
      <c r="AH91" s="1624"/>
      <c r="AJ91" s="1613"/>
      <c r="AK91" s="1613"/>
      <c r="AL91" s="1613"/>
      <c r="AM91" s="1613"/>
      <c r="AN91" s="1613"/>
      <c r="AO91" s="1613"/>
      <c r="AP91" s="1613"/>
      <c r="AQ91" s="1613"/>
      <c r="AR91" s="1624"/>
      <c r="AS91" s="1624"/>
      <c r="AV91" s="1613"/>
      <c r="AW91" s="1613"/>
      <c r="AX91" s="1613"/>
      <c r="AY91" s="1613"/>
      <c r="AZ91" s="1613"/>
      <c r="BA91" s="1613"/>
      <c r="BB91" s="1613"/>
      <c r="BC91" s="1613"/>
      <c r="BD91" s="1624"/>
      <c r="BE91" s="1624"/>
      <c r="BG91" s="1613"/>
      <c r="BH91" s="1613"/>
      <c r="BI91" s="1613"/>
      <c r="BJ91" s="1613"/>
      <c r="BK91" s="1613"/>
      <c r="BL91" s="1613"/>
      <c r="BM91" s="1613"/>
      <c r="BN91" s="1613"/>
      <c r="BO91" s="1624"/>
      <c r="BP91" s="1624"/>
    </row>
    <row r="92" spans="1:74" ht="14.25" customHeight="1">
      <c r="A92" s="1590"/>
      <c r="B92" s="1590"/>
      <c r="C92" s="1590"/>
      <c r="D92" s="1590"/>
      <c r="E92" s="1590"/>
      <c r="F92" s="1590"/>
      <c r="G92" s="1590"/>
      <c r="H92" s="1590"/>
      <c r="I92" s="1590"/>
      <c r="J92" s="1590"/>
      <c r="K92" s="1590"/>
      <c r="L92" s="1590"/>
      <c r="M92" s="1590"/>
      <c r="N92" s="1590"/>
      <c r="O92" s="1590"/>
      <c r="P92" s="1590"/>
      <c r="Q92" s="1590"/>
      <c r="R92" s="1590"/>
      <c r="S92" s="1590"/>
      <c r="T92" s="1590"/>
      <c r="U92" s="1590"/>
      <c r="V92" s="1590"/>
    </row>
    <row r="93" spans="1:74" ht="14.25" hidden="1" customHeight="1">
      <c r="A93" s="1590"/>
      <c r="B93" s="1590"/>
      <c r="C93" s="1608">
        <f>YEAR(I77+1)</f>
        <v>2025</v>
      </c>
      <c r="D93" s="1608">
        <f>MONTH(I77+1)</f>
        <v>11</v>
      </c>
      <c r="E93" s="1608">
        <f>DAY(I77+1)</f>
        <v>3</v>
      </c>
      <c r="F93" s="1608"/>
      <c r="G93" s="1608"/>
      <c r="H93" s="1608"/>
      <c r="I93" s="1608"/>
      <c r="J93" s="1590"/>
      <c r="K93" s="1590"/>
      <c r="L93" s="1590"/>
      <c r="M93" s="1590"/>
      <c r="N93" s="1608">
        <f>YEAR(T77+1)</f>
        <v>2025</v>
      </c>
      <c r="O93" s="1608">
        <f>MONTH(T77+1)</f>
        <v>12</v>
      </c>
      <c r="P93" s="1608">
        <f>DAY(T77+1)</f>
        <v>29</v>
      </c>
      <c r="Q93" s="1608"/>
      <c r="R93" s="1608"/>
      <c r="S93" s="1608"/>
      <c r="T93" s="1608"/>
      <c r="U93" s="1590"/>
      <c r="V93" s="1590"/>
      <c r="Y93" s="1590"/>
      <c r="Z93" s="1608">
        <f>YEAR(AF77+1)</f>
        <v>2026</v>
      </c>
      <c r="AA93" s="1608">
        <f>MONTH(AF77+1)</f>
        <v>2</v>
      </c>
      <c r="AB93" s="1608">
        <f>DAY(AF77+1)</f>
        <v>23</v>
      </c>
      <c r="AC93" s="1608"/>
      <c r="AD93" s="1608"/>
      <c r="AE93" s="1608"/>
      <c r="AF93" s="1608"/>
      <c r="AG93" s="1590"/>
      <c r="AH93" s="1590"/>
      <c r="AJ93" s="1590"/>
      <c r="AK93" s="1608">
        <f>YEAR(AQ77+1)</f>
        <v>2026</v>
      </c>
      <c r="AL93" s="1608">
        <f>MONTH(AQ77+1)</f>
        <v>4</v>
      </c>
      <c r="AM93" s="1608">
        <f>DAY(AQ77+1)</f>
        <v>20</v>
      </c>
      <c r="AN93" s="1608"/>
      <c r="AO93" s="1608"/>
      <c r="AP93" s="1608"/>
      <c r="AQ93" s="1608"/>
      <c r="AR93" s="1590"/>
      <c r="AS93" s="1590"/>
      <c r="AV93" s="1590"/>
      <c r="AW93" s="1608">
        <f>YEAR(BC77+1)</f>
        <v>2026</v>
      </c>
      <c r="AX93" s="1608">
        <f>MONTH(BC77+1)</f>
        <v>6</v>
      </c>
      <c r="AY93" s="1608">
        <f>DAY(BC77+1)</f>
        <v>15</v>
      </c>
      <c r="AZ93" s="1608"/>
      <c r="BA93" s="1608"/>
      <c r="BB93" s="1608"/>
      <c r="BC93" s="1608"/>
      <c r="BD93" s="1590"/>
      <c r="BE93" s="1590"/>
      <c r="BG93" s="1590"/>
      <c r="BH93" s="1608">
        <f>YEAR(BN77+1)</f>
        <v>2026</v>
      </c>
      <c r="BI93" s="1608">
        <f>MONTH(BN77+1)</f>
        <v>8</v>
      </c>
      <c r="BJ93" s="1608">
        <f>DAY(BN77+1)</f>
        <v>10</v>
      </c>
      <c r="BK93" s="1608"/>
      <c r="BL93" s="1608"/>
      <c r="BM93" s="1608"/>
      <c r="BN93" s="1608"/>
      <c r="BO93" s="1590"/>
      <c r="BP93" s="1590"/>
    </row>
    <row r="94" spans="1:74" ht="14.25" hidden="1" customHeight="1">
      <c r="A94" s="1590"/>
      <c r="B94" s="1590"/>
      <c r="C94" s="1610">
        <f>I77+1</f>
        <v>45964</v>
      </c>
      <c r="D94" s="1610">
        <f>C94+1</f>
        <v>45965</v>
      </c>
      <c r="E94" s="1610">
        <f t="shared" ref="E94:I94" si="63">D94+1</f>
        <v>45966</v>
      </c>
      <c r="F94" s="1610">
        <f t="shared" si="63"/>
        <v>45967</v>
      </c>
      <c r="G94" s="1610">
        <f t="shared" si="63"/>
        <v>45968</v>
      </c>
      <c r="H94" s="1610">
        <f t="shared" si="63"/>
        <v>45969</v>
      </c>
      <c r="I94" s="1610">
        <f t="shared" si="63"/>
        <v>45970</v>
      </c>
      <c r="J94" s="1590"/>
      <c r="K94" s="1590"/>
      <c r="L94" s="1590"/>
      <c r="M94" s="1590"/>
      <c r="N94" s="1610">
        <f>T77+1</f>
        <v>46020</v>
      </c>
      <c r="O94" s="1610">
        <f t="shared" ref="O94:T94" si="64">N94+1</f>
        <v>46021</v>
      </c>
      <c r="P94" s="1610">
        <f t="shared" si="64"/>
        <v>46022</v>
      </c>
      <c r="Q94" s="1610">
        <f t="shared" si="64"/>
        <v>46023</v>
      </c>
      <c r="R94" s="1610">
        <f t="shared" si="64"/>
        <v>46024</v>
      </c>
      <c r="S94" s="1610">
        <f t="shared" si="64"/>
        <v>46025</v>
      </c>
      <c r="T94" s="1610">
        <f t="shared" si="64"/>
        <v>46026</v>
      </c>
      <c r="U94" s="1590"/>
      <c r="V94" s="1590"/>
      <c r="Y94" s="1590"/>
      <c r="Z94" s="1610">
        <f>AF77+1</f>
        <v>46076</v>
      </c>
      <c r="AA94" s="1610">
        <f t="shared" ref="AA94:AF94" si="65">Z94+1</f>
        <v>46077</v>
      </c>
      <c r="AB94" s="1610">
        <f t="shared" si="65"/>
        <v>46078</v>
      </c>
      <c r="AC94" s="1610">
        <f t="shared" si="65"/>
        <v>46079</v>
      </c>
      <c r="AD94" s="1610">
        <f t="shared" si="65"/>
        <v>46080</v>
      </c>
      <c r="AE94" s="1610">
        <f t="shared" si="65"/>
        <v>46081</v>
      </c>
      <c r="AF94" s="1610">
        <f t="shared" si="65"/>
        <v>46082</v>
      </c>
      <c r="AG94" s="1590"/>
      <c r="AH94" s="1590"/>
      <c r="AJ94" s="1590"/>
      <c r="AK94" s="1610">
        <f>AQ77+1</f>
        <v>46132</v>
      </c>
      <c r="AL94" s="1610">
        <f t="shared" ref="AL94:AQ94" si="66">AK94+1</f>
        <v>46133</v>
      </c>
      <c r="AM94" s="1610">
        <f t="shared" si="66"/>
        <v>46134</v>
      </c>
      <c r="AN94" s="1610">
        <f t="shared" si="66"/>
        <v>46135</v>
      </c>
      <c r="AO94" s="1610">
        <f t="shared" si="66"/>
        <v>46136</v>
      </c>
      <c r="AP94" s="1610">
        <f t="shared" si="66"/>
        <v>46137</v>
      </c>
      <c r="AQ94" s="1610">
        <f t="shared" si="66"/>
        <v>46138</v>
      </c>
      <c r="AR94" s="1590"/>
      <c r="AS94" s="1590"/>
      <c r="AV94" s="1590"/>
      <c r="AW94" s="1610">
        <f>BC77+1</f>
        <v>46188</v>
      </c>
      <c r="AX94" s="1610">
        <f t="shared" ref="AX94:BC94" si="67">AW94+1</f>
        <v>46189</v>
      </c>
      <c r="AY94" s="1610">
        <f t="shared" si="67"/>
        <v>46190</v>
      </c>
      <c r="AZ94" s="1610">
        <f t="shared" si="67"/>
        <v>46191</v>
      </c>
      <c r="BA94" s="1610">
        <f t="shared" si="67"/>
        <v>46192</v>
      </c>
      <c r="BB94" s="1610">
        <f t="shared" si="67"/>
        <v>46193</v>
      </c>
      <c r="BC94" s="1610">
        <f t="shared" si="67"/>
        <v>46194</v>
      </c>
      <c r="BD94" s="1590"/>
      <c r="BE94" s="1590"/>
      <c r="BG94" s="1590"/>
      <c r="BH94" s="1610">
        <f>BN77+1</f>
        <v>46244</v>
      </c>
      <c r="BI94" s="1610">
        <f t="shared" ref="BI94:BN94" si="68">BH94+1</f>
        <v>46245</v>
      </c>
      <c r="BJ94" s="1610">
        <f t="shared" si="68"/>
        <v>46246</v>
      </c>
      <c r="BK94" s="1610">
        <f t="shared" si="68"/>
        <v>46247</v>
      </c>
      <c r="BL94" s="1610">
        <f t="shared" si="68"/>
        <v>46248</v>
      </c>
      <c r="BM94" s="1610">
        <f t="shared" si="68"/>
        <v>46249</v>
      </c>
      <c r="BN94" s="1610">
        <f t="shared" si="68"/>
        <v>46250</v>
      </c>
      <c r="BO94" s="1590"/>
      <c r="BP94" s="1590"/>
    </row>
    <row r="95" spans="1:74" ht="14.25" customHeight="1">
      <c r="A95" s="1590"/>
      <c r="B95" s="1611" t="s">
        <v>1940</v>
      </c>
      <c r="C95" s="1614">
        <f>DATE($C93,$D93,1)</f>
        <v>45962</v>
      </c>
      <c r="D95" s="1615"/>
      <c r="E95" s="1615"/>
      <c r="F95" s="1615"/>
      <c r="G95" s="1615"/>
      <c r="H95" s="1615"/>
      <c r="I95" s="1615"/>
      <c r="J95" s="1615"/>
      <c r="K95" s="1670"/>
      <c r="L95" s="1590"/>
      <c r="M95" s="1611" t="s">
        <v>1940</v>
      </c>
      <c r="N95" s="1614">
        <f>DATE($N93,$O93,1)</f>
        <v>45992</v>
      </c>
      <c r="O95" s="1615"/>
      <c r="P95" s="1615"/>
      <c r="Q95" s="1615"/>
      <c r="R95" s="1615"/>
      <c r="S95" s="1615"/>
      <c r="T95" s="1615"/>
      <c r="U95" s="1615"/>
      <c r="V95" s="1670"/>
      <c r="Y95" s="1611" t="s">
        <v>1940</v>
      </c>
      <c r="Z95" s="1614">
        <f>DATE($N93,$O93,1)</f>
        <v>45992</v>
      </c>
      <c r="AA95" s="1615"/>
      <c r="AB95" s="1615"/>
      <c r="AC95" s="1615"/>
      <c r="AD95" s="1615"/>
      <c r="AE95" s="1615"/>
      <c r="AF95" s="1615"/>
      <c r="AG95" s="1615"/>
      <c r="AH95" s="1670"/>
      <c r="AJ95" s="1611" t="s">
        <v>1940</v>
      </c>
      <c r="AK95" s="1614">
        <f>DATE($AK93,$AL93,1)</f>
        <v>46113</v>
      </c>
      <c r="AL95" s="1615"/>
      <c r="AM95" s="1615"/>
      <c r="AN95" s="1615"/>
      <c r="AO95" s="1615"/>
      <c r="AP95" s="1615"/>
      <c r="AQ95" s="1615"/>
      <c r="AR95" s="1615"/>
      <c r="AS95" s="1670"/>
      <c r="AV95" s="1611" t="s">
        <v>1940</v>
      </c>
      <c r="AW95" s="1614">
        <f>DATE($AW93,$AX93,1)</f>
        <v>46174</v>
      </c>
      <c r="AX95" s="1615"/>
      <c r="AY95" s="1615"/>
      <c r="AZ95" s="1615"/>
      <c r="BA95" s="1615"/>
      <c r="BB95" s="1615"/>
      <c r="BC95" s="1615"/>
      <c r="BD95" s="1615"/>
      <c r="BE95" s="1670"/>
      <c r="BG95" s="1611" t="s">
        <v>1940</v>
      </c>
      <c r="BH95" s="1614">
        <f>DATE($BH93,$BI93,1)</f>
        <v>46235</v>
      </c>
      <c r="BI95" s="1615"/>
      <c r="BJ95" s="1615"/>
      <c r="BK95" s="1615"/>
      <c r="BL95" s="1615"/>
      <c r="BM95" s="1615"/>
      <c r="BN95" s="1615"/>
      <c r="BO95" s="1615"/>
      <c r="BP95" s="1670"/>
    </row>
    <row r="96" spans="1:74" ht="14.25" customHeight="1">
      <c r="A96" s="1590"/>
      <c r="B96" s="1618" t="s">
        <v>2310</v>
      </c>
      <c r="C96" s="1619">
        <f>IF(I77&lt;$G$5,I79+1,"")</f>
        <v>45964</v>
      </c>
      <c r="D96" s="1620">
        <f t="shared" ref="D96:I96" si="69">IF(C94&lt;$G$5,C96+1,"")</f>
        <v>45965</v>
      </c>
      <c r="E96" s="1620">
        <f t="shared" si="69"/>
        <v>45966</v>
      </c>
      <c r="F96" s="1620">
        <f t="shared" si="69"/>
        <v>45967</v>
      </c>
      <c r="G96" s="1620">
        <f t="shared" si="69"/>
        <v>45968</v>
      </c>
      <c r="H96" s="1620">
        <f t="shared" si="69"/>
        <v>45969</v>
      </c>
      <c r="I96" s="1620">
        <f t="shared" si="69"/>
        <v>45970</v>
      </c>
      <c r="J96" s="1671" t="s">
        <v>1978</v>
      </c>
      <c r="K96" s="1672">
        <f>COUNTIFS(C97:I97,"土",C98:I98,"")+COUNTIFS(C97:I97,"日",C98:I98,"")</f>
        <v>2</v>
      </c>
      <c r="L96" s="1590"/>
      <c r="M96" s="1618" t="s">
        <v>2310</v>
      </c>
      <c r="N96" s="1619">
        <f>IF(T77&lt;$G$5,T79+1,"")</f>
        <v>46020</v>
      </c>
      <c r="O96" s="1620">
        <f t="shared" ref="O96:T96" si="70">IF(N94&lt;$G$5,N96+1,"")</f>
        <v>46021</v>
      </c>
      <c r="P96" s="1620">
        <f t="shared" si="70"/>
        <v>46022</v>
      </c>
      <c r="Q96" s="1620">
        <f t="shared" si="70"/>
        <v>46023</v>
      </c>
      <c r="R96" s="1620">
        <f t="shared" si="70"/>
        <v>46024</v>
      </c>
      <c r="S96" s="1620">
        <f t="shared" si="70"/>
        <v>46025</v>
      </c>
      <c r="T96" s="1620">
        <f t="shared" si="70"/>
        <v>46026</v>
      </c>
      <c r="U96" s="1671" t="s">
        <v>1978</v>
      </c>
      <c r="V96" s="1672">
        <f>COUNTIFS(N97:T97,"土",N98:T98,"")+COUNTIFS(N97:T97,"日",N98:T98,"")</f>
        <v>2</v>
      </c>
      <c r="Y96" s="1618" t="s">
        <v>2310</v>
      </c>
      <c r="Z96" s="1619" t="str">
        <f>IF(AF77&lt;$G$5,AF79+1,"")</f>
        <v/>
      </c>
      <c r="AA96" s="1620" t="str">
        <f t="shared" ref="AA96:AF96" si="71">IF(Z94&lt;$G$5,Z96+1,"")</f>
        <v/>
      </c>
      <c r="AB96" s="1620" t="str">
        <f t="shared" si="71"/>
        <v/>
      </c>
      <c r="AC96" s="1620" t="str">
        <f t="shared" si="71"/>
        <v/>
      </c>
      <c r="AD96" s="1620" t="str">
        <f t="shared" si="71"/>
        <v/>
      </c>
      <c r="AE96" s="1620" t="str">
        <f t="shared" si="71"/>
        <v/>
      </c>
      <c r="AF96" s="1620" t="str">
        <f t="shared" si="71"/>
        <v/>
      </c>
      <c r="AG96" s="1671" t="s">
        <v>1978</v>
      </c>
      <c r="AH96" s="1672">
        <f>COUNTIFS(Z97:AF97,"土",Z98:AF98,"")+COUNTIFS(Z97:AF97,"日",Z98:AF98,"")</f>
        <v>0</v>
      </c>
      <c r="AJ96" s="1618" t="s">
        <v>2310</v>
      </c>
      <c r="AK96" s="1619" t="str">
        <f>IF(AQ77&lt;$G$5,AQ79+1,"")</f>
        <v/>
      </c>
      <c r="AL96" s="1620" t="str">
        <f t="shared" ref="AL96:AQ96" si="72">IF(AK94&lt;$G$5,AK96+1,"")</f>
        <v/>
      </c>
      <c r="AM96" s="1620" t="str">
        <f t="shared" si="72"/>
        <v/>
      </c>
      <c r="AN96" s="1620" t="str">
        <f t="shared" si="72"/>
        <v/>
      </c>
      <c r="AO96" s="1620" t="str">
        <f t="shared" si="72"/>
        <v/>
      </c>
      <c r="AP96" s="1620" t="str">
        <f t="shared" si="72"/>
        <v/>
      </c>
      <c r="AQ96" s="1620" t="str">
        <f t="shared" si="72"/>
        <v/>
      </c>
      <c r="AR96" s="1671" t="s">
        <v>1978</v>
      </c>
      <c r="AS96" s="1672">
        <f>COUNTIFS(AK97:AQ97,"土",AK98:AQ98,"")+COUNTIFS(AK97:AQ97,"日",AK98:AQ98,"")</f>
        <v>0</v>
      </c>
      <c r="AV96" s="1618" t="s">
        <v>2310</v>
      </c>
      <c r="AW96" s="1619" t="str">
        <f>IF(BC77&lt;$G$5,BC79+1,"")</f>
        <v/>
      </c>
      <c r="AX96" s="1620" t="str">
        <f t="shared" ref="AX96:BC96" si="73">IF(AW94&lt;$G$5,AW96+1,"")</f>
        <v/>
      </c>
      <c r="AY96" s="1620" t="str">
        <f t="shared" si="73"/>
        <v/>
      </c>
      <c r="AZ96" s="1620" t="str">
        <f t="shared" si="73"/>
        <v/>
      </c>
      <c r="BA96" s="1620" t="str">
        <f t="shared" si="73"/>
        <v/>
      </c>
      <c r="BB96" s="1620" t="str">
        <f t="shared" si="73"/>
        <v/>
      </c>
      <c r="BC96" s="1620" t="str">
        <f t="shared" si="73"/>
        <v/>
      </c>
      <c r="BD96" s="1671" t="s">
        <v>1978</v>
      </c>
      <c r="BE96" s="1672">
        <f>COUNTIFS(AW97:BC97,"土",AW98:BC98,"")+COUNTIFS(AW97:BC97,"日",AW98:BC98,"")</f>
        <v>0</v>
      </c>
      <c r="BG96" s="1618" t="s">
        <v>2310</v>
      </c>
      <c r="BH96" s="1619" t="str">
        <f>IF(BN77&lt;$G$5,BN79+1,"")</f>
        <v/>
      </c>
      <c r="BI96" s="1620" t="str">
        <f t="shared" ref="BI96:BN96" si="74">IF(BH94&lt;$G$5,BH96+1,"")</f>
        <v/>
      </c>
      <c r="BJ96" s="1620" t="str">
        <f t="shared" si="74"/>
        <v/>
      </c>
      <c r="BK96" s="1620" t="str">
        <f t="shared" si="74"/>
        <v/>
      </c>
      <c r="BL96" s="1620" t="str">
        <f t="shared" si="74"/>
        <v/>
      </c>
      <c r="BM96" s="1620" t="str">
        <f t="shared" si="74"/>
        <v/>
      </c>
      <c r="BN96" s="1620" t="str">
        <f t="shared" si="74"/>
        <v/>
      </c>
      <c r="BO96" s="1671" t="s">
        <v>1978</v>
      </c>
      <c r="BP96" s="1672">
        <f>COUNTIFS(BH97:BN97,"土",BH98:BN98,"")+COUNTIFS(BH97:BN97,"日",BH98:BN98,"")</f>
        <v>0</v>
      </c>
    </row>
    <row r="97" spans="1:74" ht="14.25" customHeight="1">
      <c r="A97" s="1590"/>
      <c r="B97" s="1618" t="s">
        <v>820</v>
      </c>
      <c r="C97" s="1626" t="str">
        <f>IF(C96="","","月")</f>
        <v>月</v>
      </c>
      <c r="D97" s="1626" t="str">
        <f>IF(D96="","","火")</f>
        <v>火</v>
      </c>
      <c r="E97" s="1626" t="str">
        <f>IF(E96="","","水")</f>
        <v>水</v>
      </c>
      <c r="F97" s="1626" t="str">
        <f>IF(F96="","","木")</f>
        <v>木</v>
      </c>
      <c r="G97" s="1626" t="str">
        <f>IF(G96="","","金")</f>
        <v>金</v>
      </c>
      <c r="H97" s="1626" t="str">
        <f>IF(H96="","","土")</f>
        <v>土</v>
      </c>
      <c r="I97" s="1626" t="str">
        <f>IF(I96="","","日")</f>
        <v>日</v>
      </c>
      <c r="J97" s="1673" t="s">
        <v>2322</v>
      </c>
      <c r="K97" s="1674">
        <f>COUNTIF(C98:I98,"夏休")+COUNTIF(C98:I98,"冬休")+COUNTIF(C98:I98,"中止")+COUNTIF(C98:I98,"制作中")</f>
        <v>0</v>
      </c>
      <c r="L97" s="1590"/>
      <c r="M97" s="1618" t="s">
        <v>820</v>
      </c>
      <c r="N97" s="1626" t="str">
        <f>IF(N96="","","月")</f>
        <v>月</v>
      </c>
      <c r="O97" s="1626" t="str">
        <f>IF(O96="","","火")</f>
        <v>火</v>
      </c>
      <c r="P97" s="1626" t="str">
        <f>IF(P96="","","水")</f>
        <v>水</v>
      </c>
      <c r="Q97" s="1626" t="str">
        <f>IF(Q96="","","木")</f>
        <v>木</v>
      </c>
      <c r="R97" s="1626" t="str">
        <f>IF(R96="","","金")</f>
        <v>金</v>
      </c>
      <c r="S97" s="1626" t="str">
        <f>IF(S96="","","土")</f>
        <v>土</v>
      </c>
      <c r="T97" s="1626" t="str">
        <f>IF(T96="","","日")</f>
        <v>日</v>
      </c>
      <c r="U97" s="1673" t="s">
        <v>2322</v>
      </c>
      <c r="V97" s="1674">
        <f>COUNTIF(N98:T98,"夏休")+COUNTIF(N98:T98,"冬休")+COUNTIF(N98:T98,"中止")+COUNTIF(N98:T98,"制作中")</f>
        <v>0</v>
      </c>
      <c r="Y97" s="1618" t="s">
        <v>820</v>
      </c>
      <c r="Z97" s="1626" t="str">
        <f>IF(Z96="","","月")</f>
        <v/>
      </c>
      <c r="AA97" s="1626" t="str">
        <f>IF(AA96="","","火")</f>
        <v/>
      </c>
      <c r="AB97" s="1626" t="str">
        <f>IF(AB96="","","水")</f>
        <v/>
      </c>
      <c r="AC97" s="1626" t="str">
        <f>IF(AC96="","","木")</f>
        <v/>
      </c>
      <c r="AD97" s="1626" t="str">
        <f>IF(AD96="","","金")</f>
        <v/>
      </c>
      <c r="AE97" s="1626" t="str">
        <f>IF(AE96="","","土")</f>
        <v/>
      </c>
      <c r="AF97" s="1626" t="str">
        <f>IF(AF96="","","日")</f>
        <v/>
      </c>
      <c r="AG97" s="1673" t="s">
        <v>2322</v>
      </c>
      <c r="AH97" s="1674">
        <f>COUNTIF(Z98:AF98,"夏休")+COUNTIF(Z98:AF98,"冬休")+COUNTIF(Z98:AF98,"中止")+COUNTIF(Z98:AF98,"制作中")</f>
        <v>0</v>
      </c>
      <c r="AJ97" s="1618" t="s">
        <v>820</v>
      </c>
      <c r="AK97" s="1626" t="str">
        <f>IF(AK96="","","月")</f>
        <v/>
      </c>
      <c r="AL97" s="1626" t="str">
        <f>IF(AL96="","","火")</f>
        <v/>
      </c>
      <c r="AM97" s="1626" t="str">
        <f>IF(AM96="","","水")</f>
        <v/>
      </c>
      <c r="AN97" s="1626" t="str">
        <f>IF(AN96="","","木")</f>
        <v/>
      </c>
      <c r="AO97" s="1626" t="str">
        <f>IF(AO96="","","金")</f>
        <v/>
      </c>
      <c r="AP97" s="1626" t="str">
        <f>IF(AP96="","","土")</f>
        <v/>
      </c>
      <c r="AQ97" s="1626" t="str">
        <f>IF(AQ96="","","日")</f>
        <v/>
      </c>
      <c r="AR97" s="1673" t="s">
        <v>2322</v>
      </c>
      <c r="AS97" s="1674">
        <f>COUNTIF(AK98:AQ98,"夏休")+COUNTIF(AK98:AQ98,"冬休")+COUNTIF(AK98:AQ98,"中止")+COUNTIF(AK98:AQ98,"制作中")</f>
        <v>0</v>
      </c>
      <c r="AV97" s="1618" t="s">
        <v>820</v>
      </c>
      <c r="AW97" s="1626" t="str">
        <f>IF(AW96="","","月")</f>
        <v/>
      </c>
      <c r="AX97" s="1626" t="str">
        <f>IF(AX96="","","火")</f>
        <v/>
      </c>
      <c r="AY97" s="1626" t="str">
        <f>IF(AY96="","","水")</f>
        <v/>
      </c>
      <c r="AZ97" s="1626" t="str">
        <f>IF(AZ96="","","木")</f>
        <v/>
      </c>
      <c r="BA97" s="1626" t="str">
        <f>IF(BA96="","","金")</f>
        <v/>
      </c>
      <c r="BB97" s="1626" t="str">
        <f>IF(BB96="","","土")</f>
        <v/>
      </c>
      <c r="BC97" s="1626" t="str">
        <f>IF(BC96="","","日")</f>
        <v/>
      </c>
      <c r="BD97" s="1673" t="s">
        <v>2322</v>
      </c>
      <c r="BE97" s="1674">
        <f>COUNTIF(AW98:BC98,"夏休")+COUNTIF(AW98:BC98,"冬休")+COUNTIF(AW98:BC98,"中止")+COUNTIF(AW98:BC98,"制作中")</f>
        <v>0</v>
      </c>
      <c r="BG97" s="1618" t="s">
        <v>820</v>
      </c>
      <c r="BH97" s="1626" t="str">
        <f>IF(BH96="","","月")</f>
        <v/>
      </c>
      <c r="BI97" s="1626" t="str">
        <f>IF(BI96="","","火")</f>
        <v/>
      </c>
      <c r="BJ97" s="1626" t="str">
        <f>IF(BJ96="","","水")</f>
        <v/>
      </c>
      <c r="BK97" s="1626" t="str">
        <f>IF(BK96="","","木")</f>
        <v/>
      </c>
      <c r="BL97" s="1626" t="str">
        <f>IF(BL96="","","金")</f>
        <v/>
      </c>
      <c r="BM97" s="1626" t="str">
        <f>IF(BM96="","","土")</f>
        <v/>
      </c>
      <c r="BN97" s="1626" t="str">
        <f>IF(BN96="","","日")</f>
        <v/>
      </c>
      <c r="BO97" s="1673" t="s">
        <v>2322</v>
      </c>
      <c r="BP97" s="1674">
        <f>COUNTIF(BH98:BN98,"夏休")+COUNTIF(BH98:BN98,"冬休")+COUNTIF(BH98:BN98,"中止")+COUNTIF(BH98:BN98,"制作中")</f>
        <v>0</v>
      </c>
    </row>
    <row r="98" spans="1:74" ht="14.25" customHeight="1">
      <c r="A98" s="1590"/>
      <c r="B98" s="3727" t="s">
        <v>2322</v>
      </c>
      <c r="C98" s="3728"/>
      <c r="D98" s="3729"/>
      <c r="E98" s="3729"/>
      <c r="F98" s="3729"/>
      <c r="G98" s="3729"/>
      <c r="H98" s="3729"/>
      <c r="I98" s="3731"/>
      <c r="J98" s="1673" t="s">
        <v>821</v>
      </c>
      <c r="K98" s="1674">
        <f>COUNT(C96:I96)-K97</f>
        <v>7</v>
      </c>
      <c r="L98" s="1590"/>
      <c r="M98" s="3727" t="s">
        <v>2322</v>
      </c>
      <c r="N98" s="3728"/>
      <c r="O98" s="3729"/>
      <c r="P98" s="3729"/>
      <c r="Q98" s="3729"/>
      <c r="R98" s="3729"/>
      <c r="S98" s="3729"/>
      <c r="T98" s="3731"/>
      <c r="U98" s="1673" t="s">
        <v>821</v>
      </c>
      <c r="V98" s="1674">
        <f>COUNT(N96:T96)-V97</f>
        <v>7</v>
      </c>
      <c r="Y98" s="3727" t="s">
        <v>2322</v>
      </c>
      <c r="Z98" s="3728"/>
      <c r="AA98" s="3729"/>
      <c r="AB98" s="3729"/>
      <c r="AC98" s="3729"/>
      <c r="AD98" s="3729"/>
      <c r="AE98" s="3729"/>
      <c r="AF98" s="3731"/>
      <c r="AG98" s="1673" t="s">
        <v>821</v>
      </c>
      <c r="AH98" s="1674">
        <f>COUNT(Z96:AF96)-AH97</f>
        <v>0</v>
      </c>
      <c r="AJ98" s="3727" t="s">
        <v>2322</v>
      </c>
      <c r="AK98" s="3728"/>
      <c r="AL98" s="3729"/>
      <c r="AM98" s="3729"/>
      <c r="AN98" s="3729"/>
      <c r="AO98" s="3729"/>
      <c r="AP98" s="3729"/>
      <c r="AQ98" s="3731"/>
      <c r="AR98" s="1673" t="s">
        <v>821</v>
      </c>
      <c r="AS98" s="1674">
        <f>COUNT(AK96:AQ96)-AS97</f>
        <v>0</v>
      </c>
      <c r="AV98" s="3727" t="s">
        <v>2322</v>
      </c>
      <c r="AW98" s="3728"/>
      <c r="AX98" s="3729"/>
      <c r="AY98" s="3729"/>
      <c r="AZ98" s="3729"/>
      <c r="BA98" s="3729"/>
      <c r="BB98" s="3729"/>
      <c r="BC98" s="3731"/>
      <c r="BD98" s="1673" t="s">
        <v>821</v>
      </c>
      <c r="BE98" s="1674">
        <f>COUNT(AW96:BC96)-BE97</f>
        <v>0</v>
      </c>
      <c r="BG98" s="3727" t="s">
        <v>2322</v>
      </c>
      <c r="BH98" s="3728"/>
      <c r="BI98" s="3729"/>
      <c r="BJ98" s="3729"/>
      <c r="BK98" s="3729"/>
      <c r="BL98" s="3729"/>
      <c r="BM98" s="3729"/>
      <c r="BN98" s="3731"/>
      <c r="BO98" s="1673" t="s">
        <v>821</v>
      </c>
      <c r="BP98" s="1674">
        <f>COUNT(BH96:BN96)-BP97</f>
        <v>0</v>
      </c>
    </row>
    <row r="99" spans="1:74" ht="14.25" customHeight="1">
      <c r="A99" s="1590"/>
      <c r="B99" s="3727"/>
      <c r="C99" s="3712"/>
      <c r="D99" s="3714"/>
      <c r="E99" s="3714"/>
      <c r="F99" s="3714"/>
      <c r="G99" s="3714"/>
      <c r="H99" s="3714"/>
      <c r="I99" s="3732"/>
      <c r="J99" s="1673" t="s">
        <v>822</v>
      </c>
      <c r="K99" s="1674">
        <f>COUNTIF(C100:I101,"休")</f>
        <v>0</v>
      </c>
      <c r="L99" s="1590"/>
      <c r="M99" s="3727"/>
      <c r="N99" s="3712"/>
      <c r="O99" s="3714"/>
      <c r="P99" s="3714"/>
      <c r="Q99" s="3714"/>
      <c r="R99" s="3714"/>
      <c r="S99" s="3714"/>
      <c r="T99" s="3732"/>
      <c r="U99" s="1673" t="s">
        <v>822</v>
      </c>
      <c r="V99" s="1674">
        <f>COUNTIF(N100:T101,"休")</f>
        <v>0</v>
      </c>
      <c r="Y99" s="3727"/>
      <c r="Z99" s="3712"/>
      <c r="AA99" s="3714"/>
      <c r="AB99" s="3714"/>
      <c r="AC99" s="3714"/>
      <c r="AD99" s="3714"/>
      <c r="AE99" s="3714"/>
      <c r="AF99" s="3732"/>
      <c r="AG99" s="1673" t="s">
        <v>822</v>
      </c>
      <c r="AH99" s="1674">
        <f>COUNTIF(Z100:AF101,"休")</f>
        <v>0</v>
      </c>
      <c r="AJ99" s="3727"/>
      <c r="AK99" s="3712"/>
      <c r="AL99" s="3714"/>
      <c r="AM99" s="3714"/>
      <c r="AN99" s="3714"/>
      <c r="AO99" s="3714"/>
      <c r="AP99" s="3714"/>
      <c r="AQ99" s="3732"/>
      <c r="AR99" s="1673" t="s">
        <v>822</v>
      </c>
      <c r="AS99" s="1674">
        <f>COUNTIF(AK100:AQ101,"休")</f>
        <v>0</v>
      </c>
      <c r="AV99" s="3727"/>
      <c r="AW99" s="3712"/>
      <c r="AX99" s="3714"/>
      <c r="AY99" s="3714"/>
      <c r="AZ99" s="3714"/>
      <c r="BA99" s="3714"/>
      <c r="BB99" s="3714"/>
      <c r="BC99" s="3732"/>
      <c r="BD99" s="1673" t="s">
        <v>822</v>
      </c>
      <c r="BE99" s="1674">
        <f>COUNTIF(AW100:BC101,"休")</f>
        <v>0</v>
      </c>
      <c r="BG99" s="3727"/>
      <c r="BH99" s="3712"/>
      <c r="BI99" s="3714"/>
      <c r="BJ99" s="3714"/>
      <c r="BK99" s="3714"/>
      <c r="BL99" s="3714"/>
      <c r="BM99" s="3714"/>
      <c r="BN99" s="3732"/>
      <c r="BO99" s="1673" t="s">
        <v>822</v>
      </c>
      <c r="BP99" s="1674">
        <f>COUNTIF(BH100:BN101,"休")</f>
        <v>0</v>
      </c>
    </row>
    <row r="100" spans="1:74" ht="14.25" customHeight="1">
      <c r="A100" s="1590"/>
      <c r="B100" s="3727" t="s">
        <v>815</v>
      </c>
      <c r="C100" s="3733"/>
      <c r="D100" s="3734"/>
      <c r="E100" s="3734"/>
      <c r="F100" s="3734"/>
      <c r="G100" s="3734"/>
      <c r="H100" s="3734"/>
      <c r="I100" s="3735"/>
      <c r="J100" s="1673" t="s">
        <v>823</v>
      </c>
      <c r="K100" s="1677">
        <f>K99/K98</f>
        <v>0</v>
      </c>
      <c r="L100" s="1590"/>
      <c r="M100" s="3727" t="s">
        <v>815</v>
      </c>
      <c r="N100" s="3733"/>
      <c r="O100" s="3734"/>
      <c r="P100" s="3734"/>
      <c r="Q100" s="3734"/>
      <c r="R100" s="3734"/>
      <c r="S100" s="3734"/>
      <c r="T100" s="3735"/>
      <c r="U100" s="1673" t="s">
        <v>823</v>
      </c>
      <c r="V100" s="1677">
        <f>V99/V98</f>
        <v>0</v>
      </c>
      <c r="Y100" s="3727" t="s">
        <v>815</v>
      </c>
      <c r="Z100" s="3733"/>
      <c r="AA100" s="3734"/>
      <c r="AB100" s="3734"/>
      <c r="AC100" s="3734"/>
      <c r="AD100" s="3734"/>
      <c r="AE100" s="3734"/>
      <c r="AF100" s="3735"/>
      <c r="AG100" s="1673" t="s">
        <v>823</v>
      </c>
      <c r="AH100" s="1677" t="e">
        <f>AH99/AH98</f>
        <v>#DIV/0!</v>
      </c>
      <c r="AJ100" s="3727" t="s">
        <v>815</v>
      </c>
      <c r="AK100" s="3733"/>
      <c r="AL100" s="3734"/>
      <c r="AM100" s="3734"/>
      <c r="AN100" s="3734"/>
      <c r="AO100" s="3734"/>
      <c r="AP100" s="3734"/>
      <c r="AQ100" s="3735"/>
      <c r="AR100" s="1673" t="s">
        <v>823</v>
      </c>
      <c r="AS100" s="1677" t="e">
        <f>AS99/AS98</f>
        <v>#DIV/0!</v>
      </c>
      <c r="AV100" s="3727" t="s">
        <v>815</v>
      </c>
      <c r="AW100" s="3733"/>
      <c r="AX100" s="3734"/>
      <c r="AY100" s="3734"/>
      <c r="AZ100" s="3734"/>
      <c r="BA100" s="3734"/>
      <c r="BB100" s="3734"/>
      <c r="BC100" s="3735"/>
      <c r="BD100" s="1673" t="s">
        <v>823</v>
      </c>
      <c r="BE100" s="1677" t="e">
        <f>BE99/BE98</f>
        <v>#DIV/0!</v>
      </c>
      <c r="BG100" s="3727" t="s">
        <v>815</v>
      </c>
      <c r="BH100" s="3733"/>
      <c r="BI100" s="3734"/>
      <c r="BJ100" s="3734"/>
      <c r="BK100" s="3734"/>
      <c r="BL100" s="3734"/>
      <c r="BM100" s="3734"/>
      <c r="BN100" s="3735"/>
      <c r="BO100" s="1673" t="s">
        <v>823</v>
      </c>
      <c r="BP100" s="1677" t="e">
        <f>BP99/BP98</f>
        <v>#DIV/0!</v>
      </c>
    </row>
    <row r="101" spans="1:74" ht="14.25" customHeight="1">
      <c r="A101" s="1590"/>
      <c r="B101" s="3727"/>
      <c r="C101" s="3733"/>
      <c r="D101" s="3734"/>
      <c r="E101" s="3734"/>
      <c r="F101" s="3734"/>
      <c r="G101" s="3734"/>
      <c r="H101" s="3734"/>
      <c r="I101" s="3735"/>
      <c r="J101" s="1673" t="s">
        <v>812</v>
      </c>
      <c r="K101" s="1674">
        <f>COUNTA(C102:I102)</f>
        <v>0</v>
      </c>
      <c r="L101" s="1590"/>
      <c r="M101" s="3727"/>
      <c r="N101" s="3733"/>
      <c r="O101" s="3734"/>
      <c r="P101" s="3734"/>
      <c r="Q101" s="3734"/>
      <c r="R101" s="3734"/>
      <c r="S101" s="3734"/>
      <c r="T101" s="3735"/>
      <c r="U101" s="1673" t="s">
        <v>812</v>
      </c>
      <c r="V101" s="1674">
        <f>COUNTA(N102:T102)</f>
        <v>0</v>
      </c>
      <c r="Y101" s="3727"/>
      <c r="Z101" s="3733"/>
      <c r="AA101" s="3734"/>
      <c r="AB101" s="3734"/>
      <c r="AC101" s="3734"/>
      <c r="AD101" s="3734"/>
      <c r="AE101" s="3734"/>
      <c r="AF101" s="3735"/>
      <c r="AG101" s="1673" t="s">
        <v>812</v>
      </c>
      <c r="AH101" s="1674">
        <f>COUNTA(Z102:AF102)</f>
        <v>0</v>
      </c>
      <c r="AJ101" s="3727"/>
      <c r="AK101" s="3733"/>
      <c r="AL101" s="3734"/>
      <c r="AM101" s="3734"/>
      <c r="AN101" s="3734"/>
      <c r="AO101" s="3734"/>
      <c r="AP101" s="3734"/>
      <c r="AQ101" s="3735"/>
      <c r="AR101" s="1673" t="s">
        <v>812</v>
      </c>
      <c r="AS101" s="1674">
        <f>COUNTA(AK102:AQ102)</f>
        <v>0</v>
      </c>
      <c r="AV101" s="3727"/>
      <c r="AW101" s="3733"/>
      <c r="AX101" s="3734"/>
      <c r="AY101" s="3734"/>
      <c r="AZ101" s="3734"/>
      <c r="BA101" s="3734"/>
      <c r="BB101" s="3734"/>
      <c r="BC101" s="3735"/>
      <c r="BD101" s="1673" t="s">
        <v>812</v>
      </c>
      <c r="BE101" s="1674">
        <f>COUNTA(AW102:BC102)</f>
        <v>0</v>
      </c>
      <c r="BG101" s="3727"/>
      <c r="BH101" s="3733"/>
      <c r="BI101" s="3734"/>
      <c r="BJ101" s="3734"/>
      <c r="BK101" s="3734"/>
      <c r="BL101" s="3734"/>
      <c r="BM101" s="3734"/>
      <c r="BN101" s="3735"/>
      <c r="BO101" s="1673" t="s">
        <v>812</v>
      </c>
      <c r="BP101" s="1674">
        <f>COUNTA(BH102:BN102)</f>
        <v>0</v>
      </c>
    </row>
    <row r="102" spans="1:74" ht="14.25" customHeight="1">
      <c r="A102" s="1590"/>
      <c r="B102" s="3727" t="s">
        <v>817</v>
      </c>
      <c r="C102" s="3733"/>
      <c r="D102" s="3734"/>
      <c r="E102" s="3734"/>
      <c r="F102" s="3734"/>
      <c r="G102" s="3734"/>
      <c r="H102" s="3734"/>
      <c r="I102" s="3735"/>
      <c r="J102" s="1673" t="s">
        <v>824</v>
      </c>
      <c r="K102" s="1677">
        <f>K101/K98</f>
        <v>0</v>
      </c>
      <c r="L102" s="1590"/>
      <c r="M102" s="3727" t="s">
        <v>817</v>
      </c>
      <c r="N102" s="3733"/>
      <c r="O102" s="3734"/>
      <c r="P102" s="3734"/>
      <c r="Q102" s="3734"/>
      <c r="R102" s="3734"/>
      <c r="S102" s="3734"/>
      <c r="T102" s="3735"/>
      <c r="U102" s="1673" t="s">
        <v>824</v>
      </c>
      <c r="V102" s="1677">
        <f>V101/V98</f>
        <v>0</v>
      </c>
      <c r="Y102" s="3727" t="s">
        <v>817</v>
      </c>
      <c r="Z102" s="3733"/>
      <c r="AA102" s="3734"/>
      <c r="AB102" s="3734"/>
      <c r="AC102" s="3734"/>
      <c r="AD102" s="3734"/>
      <c r="AE102" s="3734"/>
      <c r="AF102" s="3735"/>
      <c r="AG102" s="1673" t="s">
        <v>824</v>
      </c>
      <c r="AH102" s="1677" t="e">
        <f>AH101/AH98</f>
        <v>#DIV/0!</v>
      </c>
      <c r="AJ102" s="3727" t="s">
        <v>817</v>
      </c>
      <c r="AK102" s="3733"/>
      <c r="AL102" s="3734"/>
      <c r="AM102" s="3734"/>
      <c r="AN102" s="3734"/>
      <c r="AO102" s="3734"/>
      <c r="AP102" s="3734"/>
      <c r="AQ102" s="3735"/>
      <c r="AR102" s="1673" t="s">
        <v>824</v>
      </c>
      <c r="AS102" s="1677" t="e">
        <f>AS101/AS98</f>
        <v>#DIV/0!</v>
      </c>
      <c r="AV102" s="3727" t="s">
        <v>817</v>
      </c>
      <c r="AW102" s="3733"/>
      <c r="AX102" s="3734"/>
      <c r="AY102" s="3734"/>
      <c r="AZ102" s="3734"/>
      <c r="BA102" s="3734"/>
      <c r="BB102" s="3734"/>
      <c r="BC102" s="3735"/>
      <c r="BD102" s="1673" t="s">
        <v>824</v>
      </c>
      <c r="BE102" s="1677" t="e">
        <f>BE101/BE98</f>
        <v>#DIV/0!</v>
      </c>
      <c r="BG102" s="3727" t="s">
        <v>817</v>
      </c>
      <c r="BH102" s="3733"/>
      <c r="BI102" s="3734"/>
      <c r="BJ102" s="3734"/>
      <c r="BK102" s="3734"/>
      <c r="BL102" s="3734"/>
      <c r="BM102" s="3734"/>
      <c r="BN102" s="3735"/>
      <c r="BO102" s="1673" t="s">
        <v>824</v>
      </c>
      <c r="BP102" s="1677" t="e">
        <f>BP101/BP98</f>
        <v>#DIV/0!</v>
      </c>
    </row>
    <row r="103" spans="1:74" ht="14.25" customHeight="1">
      <c r="A103" s="1590"/>
      <c r="B103" s="3738"/>
      <c r="C103" s="3736"/>
      <c r="D103" s="3737"/>
      <c r="E103" s="3737"/>
      <c r="F103" s="3737"/>
      <c r="G103" s="3737"/>
      <c r="H103" s="3737"/>
      <c r="I103" s="3739"/>
      <c r="J103" s="1678" t="s">
        <v>2323</v>
      </c>
      <c r="K103" s="1679" t="str">
        <f>IF(1&gt;K96,"対象外",IF(K101&gt;=K96,"OK","NG"))</f>
        <v>NG</v>
      </c>
      <c r="L103" s="1590"/>
      <c r="M103" s="3738"/>
      <c r="N103" s="3736"/>
      <c r="O103" s="3737"/>
      <c r="P103" s="3737"/>
      <c r="Q103" s="3737"/>
      <c r="R103" s="3737"/>
      <c r="S103" s="3737"/>
      <c r="T103" s="3739"/>
      <c r="U103" s="1678" t="s">
        <v>2323</v>
      </c>
      <c r="V103" s="1679" t="str">
        <f>IF(1&gt;V96,"対象外",IF(V101&gt;=V96,"OK","NG"))</f>
        <v>NG</v>
      </c>
      <c r="Y103" s="3738"/>
      <c r="Z103" s="3736"/>
      <c r="AA103" s="3737"/>
      <c r="AB103" s="3737"/>
      <c r="AC103" s="3737"/>
      <c r="AD103" s="3737"/>
      <c r="AE103" s="3737"/>
      <c r="AF103" s="3739"/>
      <c r="AG103" s="1678" t="s">
        <v>2323</v>
      </c>
      <c r="AH103" s="1679" t="str">
        <f>IF(1&gt;AH96,"対象外",IF(AH101&gt;=AH96,"OK","NG"))</f>
        <v>対象外</v>
      </c>
      <c r="AJ103" s="3738"/>
      <c r="AK103" s="3736"/>
      <c r="AL103" s="3737"/>
      <c r="AM103" s="3737"/>
      <c r="AN103" s="3737"/>
      <c r="AO103" s="3737"/>
      <c r="AP103" s="3737"/>
      <c r="AQ103" s="3739"/>
      <c r="AR103" s="1678" t="s">
        <v>2323</v>
      </c>
      <c r="AS103" s="1679" t="str">
        <f>IF(1&gt;AS96,"対象外",IF(AS101&gt;=AS96,"OK","NG"))</f>
        <v>対象外</v>
      </c>
      <c r="AV103" s="3738"/>
      <c r="AW103" s="3736"/>
      <c r="AX103" s="3737"/>
      <c r="AY103" s="3737"/>
      <c r="AZ103" s="3737"/>
      <c r="BA103" s="3737"/>
      <c r="BB103" s="3737"/>
      <c r="BC103" s="3739"/>
      <c r="BD103" s="1678" t="s">
        <v>2323</v>
      </c>
      <c r="BE103" s="1679" t="str">
        <f>IF(1&gt;BE96,"対象外",IF(BE101&gt;=BE96,"OK","NG"))</f>
        <v>対象外</v>
      </c>
      <c r="BG103" s="3738"/>
      <c r="BH103" s="3736"/>
      <c r="BI103" s="3737"/>
      <c r="BJ103" s="3737"/>
      <c r="BK103" s="3737"/>
      <c r="BL103" s="3737"/>
      <c r="BM103" s="3737"/>
      <c r="BN103" s="3739"/>
      <c r="BO103" s="1678" t="s">
        <v>2323</v>
      </c>
      <c r="BP103" s="1679" t="str">
        <f>IF(1&gt;BP96,"対象外",IF(BP101&gt;=BP96,"OK","NG"))</f>
        <v>対象外</v>
      </c>
      <c r="BV103" s="1593" t="str">
        <f t="shared" si="61"/>
        <v>NG</v>
      </c>
    </row>
    <row r="104" spans="1:74" ht="14.25" hidden="1" customHeight="1">
      <c r="A104" s="1590"/>
      <c r="B104" s="1613"/>
      <c r="C104" s="1613"/>
      <c r="D104" s="1613"/>
      <c r="E104" s="1613"/>
      <c r="F104" s="1613"/>
      <c r="G104" s="1613"/>
      <c r="H104" s="1660">
        <f>IF(AND(DAY(H96)&gt;=22,DAY(H96)&lt;=28,H97="土"),1,0)</f>
        <v>0</v>
      </c>
      <c r="I104" s="1613"/>
      <c r="J104" s="1624"/>
      <c r="K104" s="1624"/>
      <c r="L104" s="1590"/>
      <c r="M104" s="1613"/>
      <c r="N104" s="1613"/>
      <c r="O104" s="1613"/>
      <c r="P104" s="1613"/>
      <c r="Q104" s="1613"/>
      <c r="R104" s="1613"/>
      <c r="S104" s="1660">
        <f>IF(AND(DAY(S96)&gt;=22,DAY(S96)&lt;=28,S97="土"),1,0)</f>
        <v>0</v>
      </c>
      <c r="T104" s="1613"/>
      <c r="U104" s="1624"/>
      <c r="V104" s="1624"/>
      <c r="Y104" s="1613"/>
      <c r="Z104" s="1613"/>
      <c r="AA104" s="1613"/>
      <c r="AB104" s="1613"/>
      <c r="AC104" s="1613"/>
      <c r="AD104" s="1613"/>
      <c r="AE104" s="1660" t="e">
        <f>IF(AND(DAY(AE96)&gt;=22,DAY(AE96)&lt;=28,AE97="土"),1,0)</f>
        <v>#VALUE!</v>
      </c>
      <c r="AF104" s="1613"/>
      <c r="AG104" s="1624"/>
      <c r="AH104" s="1624"/>
      <c r="AJ104" s="1613"/>
      <c r="AK104" s="1613"/>
      <c r="AL104" s="1613"/>
      <c r="AM104" s="1613"/>
      <c r="AN104" s="1613"/>
      <c r="AO104" s="1613"/>
      <c r="AP104" s="1660" t="e">
        <f>IF(AND(DAY(AP96)&gt;=22,DAY(AP96)&lt;=28,AP97="土"),1,0)</f>
        <v>#VALUE!</v>
      </c>
      <c r="AQ104" s="1613"/>
      <c r="AR104" s="1624"/>
      <c r="AS104" s="1624"/>
      <c r="AV104" s="1613"/>
      <c r="AW104" s="1613"/>
      <c r="AX104" s="1613"/>
      <c r="AY104" s="1613"/>
      <c r="AZ104" s="1613"/>
      <c r="BA104" s="1613"/>
      <c r="BB104" s="1660" t="e">
        <f>IF(AND(DAY(BB96)&gt;=22,DAY(BB96)&lt;=28,BB97="土"),1,0)</f>
        <v>#VALUE!</v>
      </c>
      <c r="BC104" s="1613"/>
      <c r="BD104" s="1624"/>
      <c r="BE104" s="1624"/>
      <c r="BG104" s="1613"/>
      <c r="BH104" s="1613"/>
      <c r="BI104" s="1613"/>
      <c r="BJ104" s="1613"/>
      <c r="BK104" s="1613"/>
      <c r="BL104" s="1613"/>
      <c r="BM104" s="1660" t="e">
        <f>IF(AND(DAY(BM96)&gt;=22,DAY(BM96)&lt;=28,BM97="土"),1,0)</f>
        <v>#VALUE!</v>
      </c>
      <c r="BN104" s="1613"/>
      <c r="BO104" s="1624"/>
      <c r="BP104" s="1624"/>
      <c r="BU104" s="1593">
        <f t="shared" si="62"/>
        <v>0</v>
      </c>
      <c r="BV104" s="1593" t="str">
        <f t="shared" si="61"/>
        <v>NG</v>
      </c>
    </row>
    <row r="105" spans="1:74" ht="14.25" hidden="1" customHeight="1">
      <c r="A105" s="1590"/>
      <c r="B105" s="1613"/>
      <c r="C105" s="1613"/>
      <c r="D105" s="1613"/>
      <c r="E105" s="1613"/>
      <c r="F105" s="1613"/>
      <c r="G105" s="1613"/>
      <c r="H105" s="1660">
        <f>IF(AND(DAY(H96)&gt;=22,DAY(H96)&lt;=28,H97="土",OR(H102="休",H102="雨")),1,0)</f>
        <v>0</v>
      </c>
      <c r="I105" s="1613"/>
      <c r="J105" s="1624"/>
      <c r="K105" s="1624"/>
      <c r="L105" s="1590"/>
      <c r="M105" s="1613"/>
      <c r="N105" s="1613"/>
      <c r="O105" s="1613"/>
      <c r="P105" s="1613"/>
      <c r="Q105" s="1613"/>
      <c r="R105" s="1613"/>
      <c r="S105" s="1660">
        <f>IF(AND(DAY(S96)&gt;=22,DAY(S96)&lt;=28,S97="土",OR(S102="休",S102="雨")),1,0)</f>
        <v>0</v>
      </c>
      <c r="T105" s="1613"/>
      <c r="U105" s="1624"/>
      <c r="V105" s="1624"/>
      <c r="Y105" s="1613"/>
      <c r="Z105" s="1613"/>
      <c r="AA105" s="1613"/>
      <c r="AB105" s="1613"/>
      <c r="AC105" s="1613"/>
      <c r="AD105" s="1613"/>
      <c r="AE105" s="1660" t="e">
        <f>IF(AND(DAY(AE96)&gt;=22,DAY(AE96)&lt;=28,AE97="土",OR(AE102="休",AE102="雨")),1,0)</f>
        <v>#VALUE!</v>
      </c>
      <c r="AF105" s="1613"/>
      <c r="AG105" s="1624"/>
      <c r="AH105" s="1624"/>
      <c r="AJ105" s="1613"/>
      <c r="AK105" s="1613"/>
      <c r="AL105" s="1613"/>
      <c r="AM105" s="1613"/>
      <c r="AN105" s="1613"/>
      <c r="AO105" s="1613"/>
      <c r="AP105" s="1660" t="e">
        <f>IF(AND(DAY(AP96)&gt;=22,DAY(AP96)&lt;=28,AP97="土",OR(AP102="休",AP102="雨")),1,0)</f>
        <v>#VALUE!</v>
      </c>
      <c r="AQ105" s="1613"/>
      <c r="AR105" s="1624"/>
      <c r="AS105" s="1624"/>
      <c r="AV105" s="1613"/>
      <c r="AW105" s="1613"/>
      <c r="AX105" s="1613"/>
      <c r="AY105" s="1613"/>
      <c r="AZ105" s="1613"/>
      <c r="BA105" s="1613"/>
      <c r="BB105" s="1660" t="e">
        <f>IF(AND(DAY(BB96)&gt;=22,DAY(BB96)&lt;=28,BB97="土",OR(BB102="休",BB102="雨")),1,0)</f>
        <v>#VALUE!</v>
      </c>
      <c r="BC105" s="1613"/>
      <c r="BD105" s="1624"/>
      <c r="BE105" s="1624"/>
      <c r="BG105" s="1613"/>
      <c r="BH105" s="1613"/>
      <c r="BI105" s="1613"/>
      <c r="BJ105" s="1613"/>
      <c r="BK105" s="1613"/>
      <c r="BL105" s="1613"/>
      <c r="BM105" s="1660" t="e">
        <f>IF(AND(DAY(BM96)&gt;=22,DAY(BM96)&lt;=28,BM97="土",OR(BM102="休",BM102="雨")),1,0)</f>
        <v>#VALUE!</v>
      </c>
      <c r="BN105" s="1613"/>
      <c r="BO105" s="1624"/>
      <c r="BP105" s="1624"/>
      <c r="BU105" s="1593">
        <f t="shared" si="62"/>
        <v>0</v>
      </c>
      <c r="BV105" s="1593" t="str">
        <f t="shared" si="61"/>
        <v>OK</v>
      </c>
    </row>
    <row r="106" spans="1:74" ht="14.25" hidden="1" customHeight="1">
      <c r="A106" s="1590"/>
      <c r="B106" s="1613"/>
      <c r="C106" s="1613"/>
      <c r="D106" s="1613"/>
      <c r="E106" s="1613"/>
      <c r="F106" s="1613"/>
      <c r="G106" s="1613"/>
      <c r="H106" s="1660">
        <f>IF(AND(DAY(H96)&gt;=8,DAY(H96)&lt;=14,H97="土"),1,0)</f>
        <v>1</v>
      </c>
      <c r="I106" s="1613"/>
      <c r="J106" s="1624"/>
      <c r="K106" s="1624"/>
      <c r="L106" s="1590"/>
      <c r="M106" s="1613"/>
      <c r="N106" s="1613"/>
      <c r="O106" s="1613"/>
      <c r="P106" s="1613"/>
      <c r="Q106" s="1613"/>
      <c r="R106" s="1613"/>
      <c r="S106" s="1660">
        <f>IF(AND(DAY(S96)&gt;=8,DAY(S96)&lt;=14,S97="土"),1,0)</f>
        <v>0</v>
      </c>
      <c r="T106" s="1613"/>
      <c r="U106" s="1624"/>
      <c r="V106" s="1624"/>
      <c r="Y106" s="1613"/>
      <c r="Z106" s="1613"/>
      <c r="AA106" s="1613"/>
      <c r="AB106" s="1613"/>
      <c r="AC106" s="1613"/>
      <c r="AD106" s="1613"/>
      <c r="AE106" s="1660" t="e">
        <f>IF(AND(DAY(AE96)&gt;=8,DAY(AE96)&lt;=14,AE97="土"),1,0)</f>
        <v>#VALUE!</v>
      </c>
      <c r="AF106" s="1613"/>
      <c r="AG106" s="1624"/>
      <c r="AH106" s="1624"/>
      <c r="AJ106" s="1613"/>
      <c r="AK106" s="1613"/>
      <c r="AL106" s="1613"/>
      <c r="AM106" s="1613"/>
      <c r="AN106" s="1613"/>
      <c r="AO106" s="1613"/>
      <c r="AP106" s="1660" t="e">
        <f>IF(AND(DAY(AP96)&gt;=8,DAY(AP96)&lt;=14,AP97="土"),1,0)</f>
        <v>#VALUE!</v>
      </c>
      <c r="AQ106" s="1613"/>
      <c r="AR106" s="1624"/>
      <c r="AS106" s="1624"/>
      <c r="AV106" s="1613"/>
      <c r="AW106" s="1613"/>
      <c r="AX106" s="1613"/>
      <c r="AY106" s="1613"/>
      <c r="AZ106" s="1613"/>
      <c r="BA106" s="1613"/>
      <c r="BB106" s="1660" t="e">
        <f>IF(AND(DAY(BB96)&gt;=8,DAY(BB96)&lt;=14,BB97="土"),1,0)</f>
        <v>#VALUE!</v>
      </c>
      <c r="BC106" s="1613"/>
      <c r="BD106" s="1624"/>
      <c r="BE106" s="1624"/>
      <c r="BG106" s="1613"/>
      <c r="BH106" s="1613"/>
      <c r="BI106" s="1613"/>
      <c r="BJ106" s="1613"/>
      <c r="BK106" s="1613"/>
      <c r="BL106" s="1613"/>
      <c r="BM106" s="1660" t="e">
        <f>IF(AND(DAY(BM96)&gt;=8,DAY(BM96)&lt;=14,BM97="土"),1,0)</f>
        <v>#VALUE!</v>
      </c>
      <c r="BN106" s="1613"/>
      <c r="BO106" s="1624"/>
      <c r="BP106" s="1624"/>
      <c r="BU106" s="1593">
        <f t="shared" si="62"/>
        <v>1</v>
      </c>
      <c r="BV106" s="1593" t="str">
        <f t="shared" si="61"/>
        <v>OK</v>
      </c>
    </row>
    <row r="107" spans="1:74" ht="14.25" hidden="1" customHeight="1">
      <c r="A107" s="1590"/>
      <c r="B107" s="1613"/>
      <c r="C107" s="1613"/>
      <c r="D107" s="1613"/>
      <c r="E107" s="1613"/>
      <c r="F107" s="1613"/>
      <c r="G107" s="1613"/>
      <c r="H107" s="1660">
        <f>IF(AND(DAY(H96)&gt;=8,DAY(H96)&lt;=14,H97="土",OR(H102="休",H102="雨")),1,0)</f>
        <v>0</v>
      </c>
      <c r="I107" s="1613"/>
      <c r="J107" s="1624"/>
      <c r="K107" s="1624"/>
      <c r="L107" s="1590"/>
      <c r="M107" s="1613"/>
      <c r="N107" s="1613"/>
      <c r="O107" s="1613"/>
      <c r="P107" s="1613"/>
      <c r="Q107" s="1613"/>
      <c r="R107" s="1613"/>
      <c r="S107" s="1660">
        <f>IF(AND(DAY(S96)&gt;=8,DAY(S96)&lt;=14,S97="土",OR(S102="休",S102="雨")),1,0)</f>
        <v>0</v>
      </c>
      <c r="T107" s="1613"/>
      <c r="U107" s="1624"/>
      <c r="V107" s="1624"/>
      <c r="Y107" s="1613"/>
      <c r="Z107" s="1613"/>
      <c r="AA107" s="1613"/>
      <c r="AB107" s="1613"/>
      <c r="AC107" s="1613"/>
      <c r="AD107" s="1613"/>
      <c r="AE107" s="1660" t="e">
        <f>IF(AND(DAY(AE96)&gt;=8,DAY(AE96)&lt;=14,AE97="土",OR(AE102="休",AE102="雨")),1,0)</f>
        <v>#VALUE!</v>
      </c>
      <c r="AF107" s="1613"/>
      <c r="AG107" s="1624"/>
      <c r="AH107" s="1624"/>
      <c r="AJ107" s="1613"/>
      <c r="AK107" s="1613"/>
      <c r="AL107" s="1613"/>
      <c r="AM107" s="1613"/>
      <c r="AN107" s="1613"/>
      <c r="AO107" s="1613"/>
      <c r="AP107" s="1660" t="e">
        <f>IF(AND(DAY(AP96)&gt;=8,DAY(AP96)&lt;=14,AP97="土",OR(AP102="休",AP102="雨")),1,0)</f>
        <v>#VALUE!</v>
      </c>
      <c r="AQ107" s="1613"/>
      <c r="AR107" s="1624"/>
      <c r="AS107" s="1624"/>
      <c r="AV107" s="1613"/>
      <c r="AW107" s="1613"/>
      <c r="AX107" s="1613"/>
      <c r="AY107" s="1613"/>
      <c r="AZ107" s="1613"/>
      <c r="BA107" s="1613"/>
      <c r="BB107" s="1660" t="e">
        <f>IF(AND(DAY(BB96)&gt;=8,DAY(BB96)&lt;=14,BB97="土",OR(BB102="休",BB102="雨")),1,0)</f>
        <v>#VALUE!</v>
      </c>
      <c r="BC107" s="1613"/>
      <c r="BD107" s="1624"/>
      <c r="BE107" s="1624"/>
      <c r="BG107" s="1613"/>
      <c r="BH107" s="1613"/>
      <c r="BI107" s="1613"/>
      <c r="BJ107" s="1613"/>
      <c r="BK107" s="1613"/>
      <c r="BL107" s="1613"/>
      <c r="BM107" s="1660" t="e">
        <f>IF(AND(DAY(BM96)&gt;=8,DAY(BM96)&lt;=14,BM97="土",OR(BM102="休",BM102="雨")),1,0)</f>
        <v>#VALUE!</v>
      </c>
      <c r="BN107" s="1613"/>
      <c r="BO107" s="1624"/>
      <c r="BP107" s="1624"/>
      <c r="BU107" s="1593">
        <f t="shared" si="62"/>
        <v>0</v>
      </c>
      <c r="BV107" s="1593" t="str">
        <f t="shared" si="61"/>
        <v>OK</v>
      </c>
    </row>
    <row r="108" spans="1:74" ht="14.25" customHeight="1">
      <c r="A108" s="1590"/>
      <c r="B108" s="1613"/>
      <c r="C108" s="1613"/>
      <c r="D108" s="1613"/>
      <c r="E108" s="1613"/>
      <c r="F108" s="1613"/>
      <c r="G108" s="1613"/>
      <c r="H108" s="1613"/>
      <c r="I108" s="1613"/>
      <c r="J108" s="1624"/>
      <c r="K108" s="1624"/>
      <c r="L108" s="1590"/>
      <c r="M108" s="1613"/>
      <c r="N108" s="1613"/>
      <c r="O108" s="1613"/>
      <c r="P108" s="1613"/>
      <c r="Q108" s="1613"/>
      <c r="R108" s="1613"/>
      <c r="S108" s="1613"/>
      <c r="T108" s="1613"/>
      <c r="U108" s="1624"/>
      <c r="V108" s="1624"/>
      <c r="Y108" s="1613"/>
      <c r="Z108" s="1613"/>
      <c r="AA108" s="1613"/>
      <c r="AB108" s="1613"/>
      <c r="AC108" s="1613"/>
      <c r="AD108" s="1613"/>
      <c r="AE108" s="1613"/>
      <c r="AF108" s="1613"/>
      <c r="AG108" s="1624"/>
      <c r="AH108" s="1624"/>
      <c r="AJ108" s="1613"/>
      <c r="AK108" s="1613"/>
      <c r="AL108" s="1613"/>
      <c r="AM108" s="1613"/>
      <c r="AN108" s="1613"/>
      <c r="AO108" s="1613"/>
      <c r="AP108" s="1613"/>
      <c r="AQ108" s="1613"/>
      <c r="AR108" s="1624"/>
      <c r="AS108" s="1624"/>
      <c r="AV108" s="1613"/>
      <c r="AW108" s="1613"/>
      <c r="AX108" s="1613"/>
      <c r="AY108" s="1613"/>
      <c r="AZ108" s="1613"/>
      <c r="BA108" s="1613"/>
      <c r="BB108" s="1613"/>
      <c r="BC108" s="1613"/>
      <c r="BD108" s="1624"/>
      <c r="BE108" s="1624"/>
      <c r="BG108" s="1613"/>
      <c r="BH108" s="1613"/>
      <c r="BI108" s="1613"/>
      <c r="BJ108" s="1613"/>
      <c r="BK108" s="1613"/>
      <c r="BL108" s="1613"/>
      <c r="BM108" s="1613"/>
      <c r="BN108" s="1613"/>
      <c r="BO108" s="1624"/>
      <c r="BP108" s="1624"/>
    </row>
    <row r="109" spans="1:74" ht="14.25" customHeight="1">
      <c r="A109" s="1590"/>
      <c r="B109" s="1590"/>
      <c r="C109" s="1590"/>
      <c r="D109" s="1590"/>
      <c r="E109" s="1590"/>
      <c r="F109" s="1590"/>
      <c r="G109" s="1590"/>
      <c r="H109" s="1590"/>
      <c r="I109" s="1590"/>
      <c r="J109" s="1590"/>
      <c r="K109" s="1590"/>
      <c r="L109" s="1590"/>
      <c r="M109" s="1590"/>
      <c r="N109" s="1590"/>
      <c r="O109" s="1590"/>
      <c r="P109" s="1590"/>
      <c r="Q109" s="1590"/>
      <c r="R109" s="1590"/>
      <c r="S109" s="1590"/>
      <c r="T109" s="1590"/>
      <c r="U109" s="1590"/>
      <c r="V109" s="1590"/>
    </row>
    <row r="110" spans="1:74" ht="14.25" hidden="1" customHeight="1">
      <c r="A110" s="1590"/>
      <c r="B110" s="1590"/>
      <c r="C110" s="1608">
        <f>YEAR(I94+1)</f>
        <v>2025</v>
      </c>
      <c r="D110" s="1608">
        <f>MONTH(I94+1)</f>
        <v>11</v>
      </c>
      <c r="E110" s="1608">
        <f>DAY(I94+1)</f>
        <v>10</v>
      </c>
      <c r="F110" s="1608"/>
      <c r="G110" s="1608"/>
      <c r="H110" s="1608"/>
      <c r="I110" s="1608"/>
      <c r="J110" s="1590"/>
      <c r="K110" s="1590"/>
      <c r="L110" s="1590"/>
      <c r="M110" s="1590"/>
      <c r="N110" s="1608">
        <f>YEAR(T94+1)</f>
        <v>2026</v>
      </c>
      <c r="O110" s="1608">
        <f>MONTH(T94+1)</f>
        <v>1</v>
      </c>
      <c r="P110" s="1608">
        <f>DAY(T94+1)</f>
        <v>5</v>
      </c>
      <c r="Q110" s="1608"/>
      <c r="R110" s="1608"/>
      <c r="S110" s="1608"/>
      <c r="T110" s="1608"/>
      <c r="U110" s="1590"/>
      <c r="V110" s="1590"/>
      <c r="Y110" s="1590"/>
      <c r="Z110" s="1608">
        <f>YEAR(AF94+1)</f>
        <v>2026</v>
      </c>
      <c r="AA110" s="1608">
        <f>MONTH(AF94+1)</f>
        <v>3</v>
      </c>
      <c r="AB110" s="1608">
        <f>DAY(AF94+1)</f>
        <v>2</v>
      </c>
      <c r="AC110" s="1608"/>
      <c r="AD110" s="1608"/>
      <c r="AE110" s="1608"/>
      <c r="AF110" s="1608"/>
      <c r="AG110" s="1590"/>
      <c r="AH110" s="1590"/>
      <c r="AJ110" s="1590"/>
      <c r="AK110" s="1608">
        <f>YEAR(AQ94+1)</f>
        <v>2026</v>
      </c>
      <c r="AL110" s="1608">
        <f>MONTH(AQ94+1)</f>
        <v>4</v>
      </c>
      <c r="AM110" s="1608">
        <f>DAY(AQ94+1)</f>
        <v>27</v>
      </c>
      <c r="AN110" s="1608"/>
      <c r="AO110" s="1608"/>
      <c r="AP110" s="1608"/>
      <c r="AQ110" s="1608"/>
      <c r="AR110" s="1590"/>
      <c r="AS110" s="1590"/>
      <c r="AV110" s="1590"/>
      <c r="AW110" s="1608">
        <f>YEAR(BC94+1)</f>
        <v>2026</v>
      </c>
      <c r="AX110" s="1608">
        <f>MONTH(BC94+1)</f>
        <v>6</v>
      </c>
      <c r="AY110" s="1608">
        <f>DAY(BC94+1)</f>
        <v>22</v>
      </c>
      <c r="AZ110" s="1608"/>
      <c r="BA110" s="1608"/>
      <c r="BB110" s="1608"/>
      <c r="BC110" s="1608"/>
      <c r="BD110" s="1590"/>
      <c r="BE110" s="1590"/>
      <c r="BG110" s="1590"/>
      <c r="BH110" s="1608">
        <f>YEAR(BN94+1)</f>
        <v>2026</v>
      </c>
      <c r="BI110" s="1608">
        <f>MONTH(BN94+1)</f>
        <v>8</v>
      </c>
      <c r="BJ110" s="1608">
        <f>DAY(BN94+1)</f>
        <v>17</v>
      </c>
      <c r="BK110" s="1608"/>
      <c r="BL110" s="1608"/>
      <c r="BM110" s="1608"/>
      <c r="BN110" s="1608"/>
      <c r="BO110" s="1590"/>
      <c r="BP110" s="1590"/>
    </row>
    <row r="111" spans="1:74" ht="14.25" hidden="1" customHeight="1">
      <c r="A111" s="1590"/>
      <c r="B111" s="1590"/>
      <c r="C111" s="1610">
        <f>I94+1</f>
        <v>45971</v>
      </c>
      <c r="D111" s="1610">
        <f>C111+1</f>
        <v>45972</v>
      </c>
      <c r="E111" s="1610">
        <f t="shared" ref="E111:I111" si="75">D111+1</f>
        <v>45973</v>
      </c>
      <c r="F111" s="1610">
        <f t="shared" si="75"/>
        <v>45974</v>
      </c>
      <c r="G111" s="1610">
        <f t="shared" si="75"/>
        <v>45975</v>
      </c>
      <c r="H111" s="1610">
        <f t="shared" si="75"/>
        <v>45976</v>
      </c>
      <c r="I111" s="1610">
        <f t="shared" si="75"/>
        <v>45977</v>
      </c>
      <c r="J111" s="1590"/>
      <c r="K111" s="1590"/>
      <c r="L111" s="1590"/>
      <c r="M111" s="1590"/>
      <c r="N111" s="1610">
        <f>T94+1</f>
        <v>46027</v>
      </c>
      <c r="O111" s="1610">
        <f t="shared" ref="O111:T111" si="76">N111+1</f>
        <v>46028</v>
      </c>
      <c r="P111" s="1610">
        <f t="shared" si="76"/>
        <v>46029</v>
      </c>
      <c r="Q111" s="1610">
        <f t="shared" si="76"/>
        <v>46030</v>
      </c>
      <c r="R111" s="1610">
        <f t="shared" si="76"/>
        <v>46031</v>
      </c>
      <c r="S111" s="1610">
        <f t="shared" si="76"/>
        <v>46032</v>
      </c>
      <c r="T111" s="1610">
        <f t="shared" si="76"/>
        <v>46033</v>
      </c>
      <c r="U111" s="1590"/>
      <c r="V111" s="1590"/>
      <c r="Y111" s="1590"/>
      <c r="Z111" s="1610">
        <f>AF94+1</f>
        <v>46083</v>
      </c>
      <c r="AA111" s="1610">
        <f t="shared" ref="AA111:AF111" si="77">Z111+1</f>
        <v>46084</v>
      </c>
      <c r="AB111" s="1610">
        <f t="shared" si="77"/>
        <v>46085</v>
      </c>
      <c r="AC111" s="1610">
        <f t="shared" si="77"/>
        <v>46086</v>
      </c>
      <c r="AD111" s="1610">
        <f t="shared" si="77"/>
        <v>46087</v>
      </c>
      <c r="AE111" s="1610">
        <f t="shared" si="77"/>
        <v>46088</v>
      </c>
      <c r="AF111" s="1610">
        <f t="shared" si="77"/>
        <v>46089</v>
      </c>
      <c r="AG111" s="1590"/>
      <c r="AH111" s="1590"/>
      <c r="AJ111" s="1590"/>
      <c r="AK111" s="1610">
        <f>AQ94+1</f>
        <v>46139</v>
      </c>
      <c r="AL111" s="1610">
        <f t="shared" ref="AL111:AQ111" si="78">AK111+1</f>
        <v>46140</v>
      </c>
      <c r="AM111" s="1610">
        <f t="shared" si="78"/>
        <v>46141</v>
      </c>
      <c r="AN111" s="1610">
        <f t="shared" si="78"/>
        <v>46142</v>
      </c>
      <c r="AO111" s="1610">
        <f t="shared" si="78"/>
        <v>46143</v>
      </c>
      <c r="AP111" s="1610">
        <f t="shared" si="78"/>
        <v>46144</v>
      </c>
      <c r="AQ111" s="1610">
        <f t="shared" si="78"/>
        <v>46145</v>
      </c>
      <c r="AR111" s="1590"/>
      <c r="AS111" s="1590"/>
      <c r="AV111" s="1590"/>
      <c r="AW111" s="1610">
        <f>BC94+1</f>
        <v>46195</v>
      </c>
      <c r="AX111" s="1610">
        <f t="shared" ref="AX111:BC111" si="79">AW111+1</f>
        <v>46196</v>
      </c>
      <c r="AY111" s="1610">
        <f t="shared" si="79"/>
        <v>46197</v>
      </c>
      <c r="AZ111" s="1610">
        <f t="shared" si="79"/>
        <v>46198</v>
      </c>
      <c r="BA111" s="1610">
        <f t="shared" si="79"/>
        <v>46199</v>
      </c>
      <c r="BB111" s="1610">
        <f t="shared" si="79"/>
        <v>46200</v>
      </c>
      <c r="BC111" s="1610">
        <f t="shared" si="79"/>
        <v>46201</v>
      </c>
      <c r="BD111" s="1590"/>
      <c r="BE111" s="1590"/>
      <c r="BG111" s="1590"/>
      <c r="BH111" s="1610">
        <f>BN94+1</f>
        <v>46251</v>
      </c>
      <c r="BI111" s="1610">
        <f t="shared" ref="BI111:BN111" si="80">BH111+1</f>
        <v>46252</v>
      </c>
      <c r="BJ111" s="1610">
        <f t="shared" si="80"/>
        <v>46253</v>
      </c>
      <c r="BK111" s="1610">
        <f t="shared" si="80"/>
        <v>46254</v>
      </c>
      <c r="BL111" s="1610">
        <f t="shared" si="80"/>
        <v>46255</v>
      </c>
      <c r="BM111" s="1610">
        <f t="shared" si="80"/>
        <v>46256</v>
      </c>
      <c r="BN111" s="1610">
        <f t="shared" si="80"/>
        <v>46257</v>
      </c>
      <c r="BO111" s="1590"/>
      <c r="BP111" s="1590"/>
    </row>
    <row r="112" spans="1:74" ht="14.25" customHeight="1">
      <c r="A112" s="1590"/>
      <c r="B112" s="1611" t="s">
        <v>1940</v>
      </c>
      <c r="C112" s="1614">
        <f>DATE($C110,$D110,1)</f>
        <v>45962</v>
      </c>
      <c r="D112" s="1615"/>
      <c r="E112" s="1615"/>
      <c r="F112" s="1615"/>
      <c r="G112" s="1615"/>
      <c r="H112" s="1615"/>
      <c r="I112" s="1615"/>
      <c r="J112" s="1615"/>
      <c r="K112" s="1670"/>
      <c r="L112" s="1590"/>
      <c r="M112" s="1611" t="s">
        <v>1940</v>
      </c>
      <c r="N112" s="1614">
        <f>DATE($N110,$O110,1)</f>
        <v>46023</v>
      </c>
      <c r="O112" s="1615"/>
      <c r="P112" s="1615"/>
      <c r="Q112" s="1615"/>
      <c r="R112" s="1615"/>
      <c r="S112" s="1615"/>
      <c r="T112" s="1615"/>
      <c r="U112" s="1615"/>
      <c r="V112" s="1670"/>
      <c r="Y112" s="1611" t="s">
        <v>1940</v>
      </c>
      <c r="Z112" s="1614">
        <f>DATE($Z110,$AA110,1)</f>
        <v>46082</v>
      </c>
      <c r="AA112" s="1615"/>
      <c r="AB112" s="1615"/>
      <c r="AC112" s="1615"/>
      <c r="AD112" s="1615"/>
      <c r="AE112" s="1615"/>
      <c r="AF112" s="1615"/>
      <c r="AG112" s="1615"/>
      <c r="AH112" s="1670"/>
      <c r="AJ112" s="1611" t="s">
        <v>1940</v>
      </c>
      <c r="AK112" s="1614">
        <f>DATE($AK110,$AL110,1)</f>
        <v>46113</v>
      </c>
      <c r="AL112" s="1615"/>
      <c r="AM112" s="1615"/>
      <c r="AN112" s="1615"/>
      <c r="AO112" s="1615"/>
      <c r="AP112" s="1615"/>
      <c r="AQ112" s="1615"/>
      <c r="AR112" s="1615"/>
      <c r="AS112" s="1670"/>
      <c r="AV112" s="1611" t="s">
        <v>1940</v>
      </c>
      <c r="AW112" s="1614">
        <f>DATE($AW110,$AX110,1)</f>
        <v>46174</v>
      </c>
      <c r="AX112" s="1615"/>
      <c r="AY112" s="1615"/>
      <c r="AZ112" s="1615"/>
      <c r="BA112" s="1615"/>
      <c r="BB112" s="1615"/>
      <c r="BC112" s="1615"/>
      <c r="BD112" s="1615"/>
      <c r="BE112" s="1670"/>
      <c r="BG112" s="1611" t="s">
        <v>1940</v>
      </c>
      <c r="BH112" s="1614">
        <f>DATE($BH110,$BI110,1)</f>
        <v>46235</v>
      </c>
      <c r="BI112" s="1615"/>
      <c r="BJ112" s="1615"/>
      <c r="BK112" s="1615"/>
      <c r="BL112" s="1615"/>
      <c r="BM112" s="1615"/>
      <c r="BN112" s="1615"/>
      <c r="BO112" s="1615"/>
      <c r="BP112" s="1670"/>
    </row>
    <row r="113" spans="1:74" ht="14.25" customHeight="1">
      <c r="A113" s="1590"/>
      <c r="B113" s="1618" t="s">
        <v>2310</v>
      </c>
      <c r="C113" s="1619">
        <f>IF(I94&lt;$G$5,I96+1,"")</f>
        <v>45971</v>
      </c>
      <c r="D113" s="1620">
        <f t="shared" ref="D113:I113" si="81">IF(C111&lt;$G$5,C113+1,"")</f>
        <v>45972</v>
      </c>
      <c r="E113" s="1620">
        <f t="shared" si="81"/>
        <v>45973</v>
      </c>
      <c r="F113" s="1620">
        <f t="shared" si="81"/>
        <v>45974</v>
      </c>
      <c r="G113" s="1620">
        <f t="shared" si="81"/>
        <v>45975</v>
      </c>
      <c r="H113" s="1620">
        <f t="shared" si="81"/>
        <v>45976</v>
      </c>
      <c r="I113" s="1620">
        <f t="shared" si="81"/>
        <v>45977</v>
      </c>
      <c r="J113" s="1671" t="s">
        <v>1978</v>
      </c>
      <c r="K113" s="1672">
        <f>COUNTIFS(C114:I114,"土",C115:I115,"")+COUNTIFS(C114:I114,"日",C115:I115,"")</f>
        <v>2</v>
      </c>
      <c r="L113" s="1590"/>
      <c r="M113" s="1618" t="s">
        <v>2310</v>
      </c>
      <c r="N113" s="1619">
        <f>IF(T94&lt;$G$5,T96+1,"")</f>
        <v>46027</v>
      </c>
      <c r="O113" s="1620">
        <f t="shared" ref="O113:T113" si="82">IF(N111&lt;$G$5,N113+1,"")</f>
        <v>46028</v>
      </c>
      <c r="P113" s="1620">
        <f t="shared" si="82"/>
        <v>46029</v>
      </c>
      <c r="Q113" s="1620">
        <f t="shared" si="82"/>
        <v>46030</v>
      </c>
      <c r="R113" s="1620">
        <f t="shared" si="82"/>
        <v>46031</v>
      </c>
      <c r="S113" s="1620">
        <f t="shared" si="82"/>
        <v>46032</v>
      </c>
      <c r="T113" s="1620">
        <f t="shared" si="82"/>
        <v>46033</v>
      </c>
      <c r="U113" s="1671" t="s">
        <v>1978</v>
      </c>
      <c r="V113" s="1672">
        <f>COUNTIFS(N114:T114,"土",N115:T115,"")+COUNTIFS(N114:T114,"日",N115:T115,"")</f>
        <v>2</v>
      </c>
      <c r="Y113" s="1618" t="s">
        <v>2310</v>
      </c>
      <c r="Z113" s="1619" t="str">
        <f>IF(AF94&lt;$G$5,AF96+1,"")</f>
        <v/>
      </c>
      <c r="AA113" s="1620" t="str">
        <f t="shared" ref="AA113:AF113" si="83">IF(Z111&lt;$G$5,Z113+1,"")</f>
        <v/>
      </c>
      <c r="AB113" s="1620" t="str">
        <f t="shared" si="83"/>
        <v/>
      </c>
      <c r="AC113" s="1620" t="str">
        <f t="shared" si="83"/>
        <v/>
      </c>
      <c r="AD113" s="1620" t="str">
        <f t="shared" si="83"/>
        <v/>
      </c>
      <c r="AE113" s="1620" t="str">
        <f t="shared" si="83"/>
        <v/>
      </c>
      <c r="AF113" s="1620" t="str">
        <f t="shared" si="83"/>
        <v/>
      </c>
      <c r="AG113" s="1671" t="s">
        <v>1978</v>
      </c>
      <c r="AH113" s="1672">
        <f>COUNTIFS(Z114:AF114,"土",Z115:AF115,"")+COUNTIFS(Z114:AF114,"日",Z115:AF115,"")</f>
        <v>0</v>
      </c>
      <c r="AJ113" s="1618" t="s">
        <v>2310</v>
      </c>
      <c r="AK113" s="1619" t="str">
        <f>IF(AQ94&lt;$G$5,AQ96+1,"")</f>
        <v/>
      </c>
      <c r="AL113" s="1620" t="str">
        <f t="shared" ref="AL113:AQ113" si="84">IF(AK111&lt;$G$5,AK113+1,"")</f>
        <v/>
      </c>
      <c r="AM113" s="1620" t="str">
        <f t="shared" si="84"/>
        <v/>
      </c>
      <c r="AN113" s="1620" t="str">
        <f t="shared" si="84"/>
        <v/>
      </c>
      <c r="AO113" s="1620" t="str">
        <f t="shared" si="84"/>
        <v/>
      </c>
      <c r="AP113" s="1620" t="str">
        <f t="shared" si="84"/>
        <v/>
      </c>
      <c r="AQ113" s="1620" t="str">
        <f t="shared" si="84"/>
        <v/>
      </c>
      <c r="AR113" s="1671" t="s">
        <v>1978</v>
      </c>
      <c r="AS113" s="1672">
        <f>COUNTIFS(AK114:AQ114,"土",AK115:AQ115,"")+COUNTIFS(AK114:AQ114,"日",AK115:AQ115,"")</f>
        <v>0</v>
      </c>
      <c r="AV113" s="1618" t="s">
        <v>2310</v>
      </c>
      <c r="AW113" s="1619" t="str">
        <f>IF(BC94&lt;$G$5,BC96+1,"")</f>
        <v/>
      </c>
      <c r="AX113" s="1620" t="str">
        <f t="shared" ref="AX113:BC113" si="85">IF(AW111&lt;$G$5,AW113+1,"")</f>
        <v/>
      </c>
      <c r="AY113" s="1620" t="str">
        <f t="shared" si="85"/>
        <v/>
      </c>
      <c r="AZ113" s="1620" t="str">
        <f t="shared" si="85"/>
        <v/>
      </c>
      <c r="BA113" s="1620" t="str">
        <f t="shared" si="85"/>
        <v/>
      </c>
      <c r="BB113" s="1620" t="str">
        <f t="shared" si="85"/>
        <v/>
      </c>
      <c r="BC113" s="1620" t="str">
        <f t="shared" si="85"/>
        <v/>
      </c>
      <c r="BD113" s="1671" t="s">
        <v>1978</v>
      </c>
      <c r="BE113" s="1672">
        <f>COUNTIFS(AW114:BC114,"土",AW115:BC115,"")+COUNTIFS(AW114:BC114,"日",AW115:BC115,"")</f>
        <v>0</v>
      </c>
      <c r="BG113" s="1618" t="s">
        <v>2310</v>
      </c>
      <c r="BH113" s="1619" t="str">
        <f>IF(BN94&lt;$G$5,BN96+1,"")</f>
        <v/>
      </c>
      <c r="BI113" s="1620" t="str">
        <f t="shared" ref="BI113:BN113" si="86">IF(BH111&lt;$G$5,BH113+1,"")</f>
        <v/>
      </c>
      <c r="BJ113" s="1620" t="str">
        <f t="shared" si="86"/>
        <v/>
      </c>
      <c r="BK113" s="1620" t="str">
        <f t="shared" si="86"/>
        <v/>
      </c>
      <c r="BL113" s="1620" t="str">
        <f t="shared" si="86"/>
        <v/>
      </c>
      <c r="BM113" s="1620" t="str">
        <f t="shared" si="86"/>
        <v/>
      </c>
      <c r="BN113" s="1620" t="str">
        <f t="shared" si="86"/>
        <v/>
      </c>
      <c r="BO113" s="1671" t="s">
        <v>1978</v>
      </c>
      <c r="BP113" s="1672">
        <f>COUNTIFS(BH114:BN114,"土",BH115:BN115,"")+COUNTIFS(BH114:BN114,"日",BH115:BN115,"")</f>
        <v>0</v>
      </c>
    </row>
    <row r="114" spans="1:74" ht="14.25" customHeight="1">
      <c r="A114" s="1590"/>
      <c r="B114" s="1618" t="s">
        <v>820</v>
      </c>
      <c r="C114" s="1626" t="str">
        <f>IF(C113="","","月")</f>
        <v>月</v>
      </c>
      <c r="D114" s="1626" t="str">
        <f>IF(D113="","","火")</f>
        <v>火</v>
      </c>
      <c r="E114" s="1626" t="str">
        <f>IF(E113="","","水")</f>
        <v>水</v>
      </c>
      <c r="F114" s="1626" t="str">
        <f>IF(F113="","","木")</f>
        <v>木</v>
      </c>
      <c r="G114" s="1626" t="str">
        <f>IF(G113="","","金")</f>
        <v>金</v>
      </c>
      <c r="H114" s="1626" t="str">
        <f>IF(H113="","","土")</f>
        <v>土</v>
      </c>
      <c r="I114" s="1626" t="str">
        <f>IF(I113="","","日")</f>
        <v>日</v>
      </c>
      <c r="J114" s="1673" t="s">
        <v>2322</v>
      </c>
      <c r="K114" s="1674">
        <f>COUNTIF(C115:I115,"夏休")+COUNTIF(C115:I115,"冬休")+COUNTIF(C115:I115,"中止")+COUNTIF(C115:I115,"制作中")</f>
        <v>0</v>
      </c>
      <c r="L114" s="1590"/>
      <c r="M114" s="1618" t="s">
        <v>820</v>
      </c>
      <c r="N114" s="1626" t="str">
        <f>IF(N113="","","月")</f>
        <v>月</v>
      </c>
      <c r="O114" s="1626" t="str">
        <f>IF(O113="","","火")</f>
        <v>火</v>
      </c>
      <c r="P114" s="1626" t="str">
        <f>IF(P113="","","水")</f>
        <v>水</v>
      </c>
      <c r="Q114" s="1626" t="str">
        <f>IF(Q113="","","木")</f>
        <v>木</v>
      </c>
      <c r="R114" s="1626" t="str">
        <f>IF(R113="","","金")</f>
        <v>金</v>
      </c>
      <c r="S114" s="1626" t="str">
        <f>IF(S113="","","土")</f>
        <v>土</v>
      </c>
      <c r="T114" s="1626" t="str">
        <f>IF(T113="","","日")</f>
        <v>日</v>
      </c>
      <c r="U114" s="1673" t="s">
        <v>2322</v>
      </c>
      <c r="V114" s="1674">
        <f>COUNTIF(N115:T115,"夏休")+COUNTIF(N115:T115,"冬休")+COUNTIF(N115:T115,"中止")+COUNTIF(N115:T115,"制作中")</f>
        <v>0</v>
      </c>
      <c r="Y114" s="1618" t="s">
        <v>820</v>
      </c>
      <c r="Z114" s="1626" t="str">
        <f>IF(Z113="","","月")</f>
        <v/>
      </c>
      <c r="AA114" s="1626" t="str">
        <f>IF(AA113="","","火")</f>
        <v/>
      </c>
      <c r="AB114" s="1626" t="str">
        <f>IF(AB113="","","水")</f>
        <v/>
      </c>
      <c r="AC114" s="1626" t="str">
        <f>IF(AC113="","","木")</f>
        <v/>
      </c>
      <c r="AD114" s="1626" t="str">
        <f>IF(AD113="","","金")</f>
        <v/>
      </c>
      <c r="AE114" s="1626" t="str">
        <f>IF(AE113="","","土")</f>
        <v/>
      </c>
      <c r="AF114" s="1626" t="str">
        <f>IF(AF113="","","日")</f>
        <v/>
      </c>
      <c r="AG114" s="1673" t="s">
        <v>2322</v>
      </c>
      <c r="AH114" s="1674">
        <f>COUNTIF(Z115:AF115,"夏休")+COUNTIF(Z115:AF115,"冬休")+COUNTIF(Z115:AF115,"中止")+COUNTIF(Z115:AF115,"制作中")</f>
        <v>0</v>
      </c>
      <c r="AJ114" s="1618" t="s">
        <v>820</v>
      </c>
      <c r="AK114" s="1626" t="str">
        <f>IF(AK113="","","月")</f>
        <v/>
      </c>
      <c r="AL114" s="1626" t="str">
        <f>IF(AL113="","","火")</f>
        <v/>
      </c>
      <c r="AM114" s="1626" t="str">
        <f>IF(AM113="","","水")</f>
        <v/>
      </c>
      <c r="AN114" s="1626" t="str">
        <f>IF(AN113="","","木")</f>
        <v/>
      </c>
      <c r="AO114" s="1626" t="str">
        <f>IF(AO113="","","金")</f>
        <v/>
      </c>
      <c r="AP114" s="1626" t="str">
        <f>IF(AP113="","","土")</f>
        <v/>
      </c>
      <c r="AQ114" s="1626" t="str">
        <f>IF(AQ113="","","日")</f>
        <v/>
      </c>
      <c r="AR114" s="1673" t="s">
        <v>2322</v>
      </c>
      <c r="AS114" s="1674">
        <f>COUNTIF(AK115:AQ115,"夏休")+COUNTIF(AK115:AQ115,"冬休")+COUNTIF(AK115:AQ115,"中止")+COUNTIF(AK115:AQ115,"制作中")</f>
        <v>0</v>
      </c>
      <c r="AV114" s="1618" t="s">
        <v>820</v>
      </c>
      <c r="AW114" s="1626" t="str">
        <f>IF(AW113="","","月")</f>
        <v/>
      </c>
      <c r="AX114" s="1626" t="str">
        <f>IF(AX113="","","火")</f>
        <v/>
      </c>
      <c r="AY114" s="1626" t="str">
        <f>IF(AY113="","","水")</f>
        <v/>
      </c>
      <c r="AZ114" s="1626" t="str">
        <f>IF(AZ113="","","木")</f>
        <v/>
      </c>
      <c r="BA114" s="1626" t="str">
        <f>IF(BA113="","","金")</f>
        <v/>
      </c>
      <c r="BB114" s="1626" t="str">
        <f>IF(BB113="","","土")</f>
        <v/>
      </c>
      <c r="BC114" s="1626" t="str">
        <f>IF(BC113="","","日")</f>
        <v/>
      </c>
      <c r="BD114" s="1673" t="s">
        <v>2322</v>
      </c>
      <c r="BE114" s="1674">
        <f>COUNTIF(AW115:BC115,"夏休")+COUNTIF(AW115:BC115,"冬休")+COUNTIF(AW115:BC115,"中止")+COUNTIF(AW115:BC115,"制作中")</f>
        <v>0</v>
      </c>
      <c r="BG114" s="1618" t="s">
        <v>820</v>
      </c>
      <c r="BH114" s="1626" t="str">
        <f>IF(BH113="","","月")</f>
        <v/>
      </c>
      <c r="BI114" s="1626" t="str">
        <f>IF(BI113="","","火")</f>
        <v/>
      </c>
      <c r="BJ114" s="1626" t="str">
        <f>IF(BJ113="","","水")</f>
        <v/>
      </c>
      <c r="BK114" s="1626" t="str">
        <f>IF(BK113="","","木")</f>
        <v/>
      </c>
      <c r="BL114" s="1626" t="str">
        <f>IF(BL113="","","金")</f>
        <v/>
      </c>
      <c r="BM114" s="1626" t="str">
        <f>IF(BM113="","","土")</f>
        <v/>
      </c>
      <c r="BN114" s="1626" t="str">
        <f>IF(BN113="","","日")</f>
        <v/>
      </c>
      <c r="BO114" s="1673" t="s">
        <v>2322</v>
      </c>
      <c r="BP114" s="1674">
        <f>COUNTIF(BH115:BN115,"夏休")+COUNTIF(BH115:BN115,"冬休")+COUNTIF(BH115:BN115,"中止")+COUNTIF(BH115:BN115,"制作中")</f>
        <v>0</v>
      </c>
    </row>
    <row r="115" spans="1:74" ht="14.25" customHeight="1">
      <c r="A115" s="1590"/>
      <c r="B115" s="3727" t="s">
        <v>2322</v>
      </c>
      <c r="C115" s="3728"/>
      <c r="D115" s="3729"/>
      <c r="E115" s="3729"/>
      <c r="F115" s="3729"/>
      <c r="G115" s="3729"/>
      <c r="H115" s="3729"/>
      <c r="I115" s="3731"/>
      <c r="J115" s="1673" t="s">
        <v>821</v>
      </c>
      <c r="K115" s="1674">
        <f>COUNT(C113:I113)-K114</f>
        <v>7</v>
      </c>
      <c r="L115" s="1590"/>
      <c r="M115" s="3727" t="s">
        <v>2322</v>
      </c>
      <c r="N115" s="3728"/>
      <c r="O115" s="3729"/>
      <c r="P115" s="3729"/>
      <c r="Q115" s="3729"/>
      <c r="R115" s="3729"/>
      <c r="S115" s="3729"/>
      <c r="T115" s="3731"/>
      <c r="U115" s="1673" t="s">
        <v>821</v>
      </c>
      <c r="V115" s="1674">
        <f>COUNT(N113:T113)-V114</f>
        <v>7</v>
      </c>
      <c r="Y115" s="3727" t="s">
        <v>2322</v>
      </c>
      <c r="Z115" s="3728"/>
      <c r="AA115" s="3729"/>
      <c r="AB115" s="3729"/>
      <c r="AC115" s="3729"/>
      <c r="AD115" s="3729"/>
      <c r="AE115" s="3729"/>
      <c r="AF115" s="3731"/>
      <c r="AG115" s="1673" t="s">
        <v>821</v>
      </c>
      <c r="AH115" s="1674">
        <f>COUNT(Z113:AF113)-AH114</f>
        <v>0</v>
      </c>
      <c r="AJ115" s="3727" t="s">
        <v>2322</v>
      </c>
      <c r="AK115" s="3728"/>
      <c r="AL115" s="3729"/>
      <c r="AM115" s="3729"/>
      <c r="AN115" s="3729"/>
      <c r="AO115" s="3729"/>
      <c r="AP115" s="3729"/>
      <c r="AQ115" s="3731"/>
      <c r="AR115" s="1673" t="s">
        <v>821</v>
      </c>
      <c r="AS115" s="1674">
        <f>COUNT(AK113:AQ113)-AS114</f>
        <v>0</v>
      </c>
      <c r="AV115" s="3727" t="s">
        <v>2322</v>
      </c>
      <c r="AW115" s="3728"/>
      <c r="AX115" s="3729"/>
      <c r="AY115" s="3729"/>
      <c r="AZ115" s="3729"/>
      <c r="BA115" s="3729"/>
      <c r="BB115" s="3729"/>
      <c r="BC115" s="3731"/>
      <c r="BD115" s="1673" t="s">
        <v>821</v>
      </c>
      <c r="BE115" s="1674">
        <f>COUNT(AW113:BC113)-BE114</f>
        <v>0</v>
      </c>
      <c r="BG115" s="3727" t="s">
        <v>2322</v>
      </c>
      <c r="BH115" s="3728"/>
      <c r="BI115" s="3729"/>
      <c r="BJ115" s="3729"/>
      <c r="BK115" s="3729"/>
      <c r="BL115" s="3729"/>
      <c r="BM115" s="3729"/>
      <c r="BN115" s="3731"/>
      <c r="BO115" s="1673" t="s">
        <v>821</v>
      </c>
      <c r="BP115" s="1674">
        <f>COUNT(BH113:BN113)-BP114</f>
        <v>0</v>
      </c>
    </row>
    <row r="116" spans="1:74" ht="14.25" customHeight="1">
      <c r="A116" s="1590"/>
      <c r="B116" s="3727"/>
      <c r="C116" s="3712"/>
      <c r="D116" s="3714"/>
      <c r="E116" s="3714"/>
      <c r="F116" s="3714"/>
      <c r="G116" s="3714"/>
      <c r="H116" s="3714"/>
      <c r="I116" s="3732"/>
      <c r="J116" s="1673" t="s">
        <v>822</v>
      </c>
      <c r="K116" s="1674">
        <f>COUNTIF(C117:I118,"休")</f>
        <v>0</v>
      </c>
      <c r="L116" s="1590"/>
      <c r="M116" s="3727"/>
      <c r="N116" s="3712"/>
      <c r="O116" s="3714"/>
      <c r="P116" s="3714"/>
      <c r="Q116" s="3714"/>
      <c r="R116" s="3714"/>
      <c r="S116" s="3714"/>
      <c r="T116" s="3732"/>
      <c r="U116" s="1673" t="s">
        <v>822</v>
      </c>
      <c r="V116" s="1674">
        <f>COUNTIF(N117:T118,"休")</f>
        <v>0</v>
      </c>
      <c r="Y116" s="3727"/>
      <c r="Z116" s="3712"/>
      <c r="AA116" s="3714"/>
      <c r="AB116" s="3714"/>
      <c r="AC116" s="3714"/>
      <c r="AD116" s="3714"/>
      <c r="AE116" s="3714"/>
      <c r="AF116" s="3732"/>
      <c r="AG116" s="1673" t="s">
        <v>822</v>
      </c>
      <c r="AH116" s="1674">
        <f>COUNTIF(Z117:AF118,"休")</f>
        <v>0</v>
      </c>
      <c r="AJ116" s="3727"/>
      <c r="AK116" s="3712"/>
      <c r="AL116" s="3714"/>
      <c r="AM116" s="3714"/>
      <c r="AN116" s="3714"/>
      <c r="AO116" s="3714"/>
      <c r="AP116" s="3714"/>
      <c r="AQ116" s="3732"/>
      <c r="AR116" s="1673" t="s">
        <v>822</v>
      </c>
      <c r="AS116" s="1674">
        <f>COUNTIF(AK117:AQ118,"休")</f>
        <v>0</v>
      </c>
      <c r="AV116" s="3727"/>
      <c r="AW116" s="3712"/>
      <c r="AX116" s="3714"/>
      <c r="AY116" s="3714"/>
      <c r="AZ116" s="3714"/>
      <c r="BA116" s="3714"/>
      <c r="BB116" s="3714"/>
      <c r="BC116" s="3732"/>
      <c r="BD116" s="1673" t="s">
        <v>822</v>
      </c>
      <c r="BE116" s="1674">
        <f>COUNTIF(AW117:BC118,"休")</f>
        <v>0</v>
      </c>
      <c r="BG116" s="3727"/>
      <c r="BH116" s="3712"/>
      <c r="BI116" s="3714"/>
      <c r="BJ116" s="3714"/>
      <c r="BK116" s="3714"/>
      <c r="BL116" s="3714"/>
      <c r="BM116" s="3714"/>
      <c r="BN116" s="3732"/>
      <c r="BO116" s="1673" t="s">
        <v>822</v>
      </c>
      <c r="BP116" s="1674">
        <f>COUNTIF(BH117:BN118,"休")</f>
        <v>0</v>
      </c>
    </row>
    <row r="117" spans="1:74" ht="14.25" customHeight="1">
      <c r="A117" s="1590"/>
      <c r="B117" s="3727" t="s">
        <v>815</v>
      </c>
      <c r="C117" s="3733"/>
      <c r="D117" s="3734"/>
      <c r="E117" s="3734"/>
      <c r="F117" s="3734"/>
      <c r="G117" s="3734"/>
      <c r="H117" s="3734"/>
      <c r="I117" s="3735"/>
      <c r="J117" s="1673" t="s">
        <v>823</v>
      </c>
      <c r="K117" s="1677">
        <f>K116/K115</f>
        <v>0</v>
      </c>
      <c r="L117" s="1590"/>
      <c r="M117" s="3727" t="s">
        <v>815</v>
      </c>
      <c r="N117" s="3733"/>
      <c r="O117" s="3734"/>
      <c r="P117" s="3734"/>
      <c r="Q117" s="3734"/>
      <c r="R117" s="3734"/>
      <c r="S117" s="3734"/>
      <c r="T117" s="3735"/>
      <c r="U117" s="1673" t="s">
        <v>823</v>
      </c>
      <c r="V117" s="1677">
        <f>V116/V115</f>
        <v>0</v>
      </c>
      <c r="Y117" s="3727" t="s">
        <v>815</v>
      </c>
      <c r="Z117" s="3733"/>
      <c r="AA117" s="3734"/>
      <c r="AB117" s="3734"/>
      <c r="AC117" s="3734"/>
      <c r="AD117" s="3734"/>
      <c r="AE117" s="3734"/>
      <c r="AF117" s="3735"/>
      <c r="AG117" s="1673" t="s">
        <v>823</v>
      </c>
      <c r="AH117" s="1677" t="e">
        <f>AH116/AH115</f>
        <v>#DIV/0!</v>
      </c>
      <c r="AJ117" s="3727" t="s">
        <v>815</v>
      </c>
      <c r="AK117" s="3733"/>
      <c r="AL117" s="3734"/>
      <c r="AM117" s="3734"/>
      <c r="AN117" s="3734"/>
      <c r="AO117" s="3734"/>
      <c r="AP117" s="3734"/>
      <c r="AQ117" s="3735"/>
      <c r="AR117" s="1673" t="s">
        <v>823</v>
      </c>
      <c r="AS117" s="1677" t="e">
        <f>AS116/AS115</f>
        <v>#DIV/0!</v>
      </c>
      <c r="AV117" s="3727" t="s">
        <v>815</v>
      </c>
      <c r="AW117" s="3733"/>
      <c r="AX117" s="3734"/>
      <c r="AY117" s="3734"/>
      <c r="AZ117" s="3734"/>
      <c r="BA117" s="3734"/>
      <c r="BB117" s="3734"/>
      <c r="BC117" s="3735"/>
      <c r="BD117" s="1673" t="s">
        <v>823</v>
      </c>
      <c r="BE117" s="1677" t="e">
        <f>BE116/BE115</f>
        <v>#DIV/0!</v>
      </c>
      <c r="BG117" s="3727" t="s">
        <v>815</v>
      </c>
      <c r="BH117" s="3733"/>
      <c r="BI117" s="3734"/>
      <c r="BJ117" s="3734"/>
      <c r="BK117" s="3734"/>
      <c r="BL117" s="3734"/>
      <c r="BM117" s="3734"/>
      <c r="BN117" s="3735"/>
      <c r="BO117" s="1673" t="s">
        <v>823</v>
      </c>
      <c r="BP117" s="1677" t="e">
        <f>BP116/BP115</f>
        <v>#DIV/0!</v>
      </c>
    </row>
    <row r="118" spans="1:74" ht="14.25" customHeight="1">
      <c r="A118" s="1590"/>
      <c r="B118" s="3727"/>
      <c r="C118" s="3733"/>
      <c r="D118" s="3734"/>
      <c r="E118" s="3734"/>
      <c r="F118" s="3734"/>
      <c r="G118" s="3734"/>
      <c r="H118" s="3734"/>
      <c r="I118" s="3735"/>
      <c r="J118" s="1673" t="s">
        <v>812</v>
      </c>
      <c r="K118" s="1674">
        <f>COUNTA(C119:I119)</f>
        <v>0</v>
      </c>
      <c r="L118" s="1590"/>
      <c r="M118" s="3727"/>
      <c r="N118" s="3733"/>
      <c r="O118" s="3734"/>
      <c r="P118" s="3734"/>
      <c r="Q118" s="3734"/>
      <c r="R118" s="3734"/>
      <c r="S118" s="3734"/>
      <c r="T118" s="3735"/>
      <c r="U118" s="1673" t="s">
        <v>812</v>
      </c>
      <c r="V118" s="1674">
        <f>COUNTA(N119:T119)</f>
        <v>0</v>
      </c>
      <c r="Y118" s="3727"/>
      <c r="Z118" s="3733"/>
      <c r="AA118" s="3734"/>
      <c r="AB118" s="3734"/>
      <c r="AC118" s="3734"/>
      <c r="AD118" s="3734"/>
      <c r="AE118" s="3734"/>
      <c r="AF118" s="3735"/>
      <c r="AG118" s="1673" t="s">
        <v>812</v>
      </c>
      <c r="AH118" s="1674">
        <f>COUNTA(Z119:AF119)</f>
        <v>0</v>
      </c>
      <c r="AJ118" s="3727"/>
      <c r="AK118" s="3733"/>
      <c r="AL118" s="3734"/>
      <c r="AM118" s="3734"/>
      <c r="AN118" s="3734"/>
      <c r="AO118" s="3734"/>
      <c r="AP118" s="3734"/>
      <c r="AQ118" s="3735"/>
      <c r="AR118" s="1673" t="s">
        <v>812</v>
      </c>
      <c r="AS118" s="1674">
        <f>COUNTA(AK119:AQ119)</f>
        <v>0</v>
      </c>
      <c r="AV118" s="3727"/>
      <c r="AW118" s="3733"/>
      <c r="AX118" s="3734"/>
      <c r="AY118" s="3734"/>
      <c r="AZ118" s="3734"/>
      <c r="BA118" s="3734"/>
      <c r="BB118" s="3734"/>
      <c r="BC118" s="3735"/>
      <c r="BD118" s="1673" t="s">
        <v>812</v>
      </c>
      <c r="BE118" s="1674">
        <f>COUNTA(AW119:BC119)</f>
        <v>0</v>
      </c>
      <c r="BG118" s="3727"/>
      <c r="BH118" s="3733"/>
      <c r="BI118" s="3734"/>
      <c r="BJ118" s="3734"/>
      <c r="BK118" s="3734"/>
      <c r="BL118" s="3734"/>
      <c r="BM118" s="3734"/>
      <c r="BN118" s="3735"/>
      <c r="BO118" s="1673" t="s">
        <v>812</v>
      </c>
      <c r="BP118" s="1674">
        <f>COUNTA(BH119:BN119)</f>
        <v>0</v>
      </c>
    </row>
    <row r="119" spans="1:74" ht="14.25" customHeight="1">
      <c r="A119" s="1590"/>
      <c r="B119" s="3727" t="s">
        <v>817</v>
      </c>
      <c r="C119" s="3733"/>
      <c r="D119" s="3734"/>
      <c r="E119" s="3734"/>
      <c r="F119" s="3734"/>
      <c r="G119" s="3734"/>
      <c r="H119" s="3734"/>
      <c r="I119" s="3735"/>
      <c r="J119" s="1673" t="s">
        <v>824</v>
      </c>
      <c r="K119" s="1677">
        <f>K118/K115</f>
        <v>0</v>
      </c>
      <c r="L119" s="1590"/>
      <c r="M119" s="3727" t="s">
        <v>817</v>
      </c>
      <c r="N119" s="3733"/>
      <c r="O119" s="3734"/>
      <c r="P119" s="3734"/>
      <c r="Q119" s="3734"/>
      <c r="R119" s="3734"/>
      <c r="S119" s="3734"/>
      <c r="T119" s="3735"/>
      <c r="U119" s="1673" t="s">
        <v>824</v>
      </c>
      <c r="V119" s="1677">
        <f>V118/V115</f>
        <v>0</v>
      </c>
      <c r="Y119" s="3727" t="s">
        <v>817</v>
      </c>
      <c r="Z119" s="3733"/>
      <c r="AA119" s="3734"/>
      <c r="AB119" s="3734"/>
      <c r="AC119" s="3734"/>
      <c r="AD119" s="3734"/>
      <c r="AE119" s="3734"/>
      <c r="AF119" s="3735"/>
      <c r="AG119" s="1673" t="s">
        <v>824</v>
      </c>
      <c r="AH119" s="1677" t="e">
        <f>AH118/AH115</f>
        <v>#DIV/0!</v>
      </c>
      <c r="AJ119" s="3727" t="s">
        <v>817</v>
      </c>
      <c r="AK119" s="3733"/>
      <c r="AL119" s="3734"/>
      <c r="AM119" s="3734"/>
      <c r="AN119" s="3734"/>
      <c r="AO119" s="3734"/>
      <c r="AP119" s="3734"/>
      <c r="AQ119" s="3735"/>
      <c r="AR119" s="1673" t="s">
        <v>824</v>
      </c>
      <c r="AS119" s="1677" t="e">
        <f>AS118/AS115</f>
        <v>#DIV/0!</v>
      </c>
      <c r="AV119" s="3727" t="s">
        <v>817</v>
      </c>
      <c r="AW119" s="3733"/>
      <c r="AX119" s="3734"/>
      <c r="AY119" s="3734"/>
      <c r="AZ119" s="3734"/>
      <c r="BA119" s="3734"/>
      <c r="BB119" s="3734"/>
      <c r="BC119" s="3735"/>
      <c r="BD119" s="1673" t="s">
        <v>824</v>
      </c>
      <c r="BE119" s="1677" t="e">
        <f>BE118/BE115</f>
        <v>#DIV/0!</v>
      </c>
      <c r="BG119" s="3727" t="s">
        <v>817</v>
      </c>
      <c r="BH119" s="3733"/>
      <c r="BI119" s="3734"/>
      <c r="BJ119" s="3734"/>
      <c r="BK119" s="3734"/>
      <c r="BL119" s="3734"/>
      <c r="BM119" s="3734"/>
      <c r="BN119" s="3735"/>
      <c r="BO119" s="1673" t="s">
        <v>824</v>
      </c>
      <c r="BP119" s="1677" t="e">
        <f>BP118/BP115</f>
        <v>#DIV/0!</v>
      </c>
    </row>
    <row r="120" spans="1:74" ht="14.25" customHeight="1">
      <c r="A120" s="1590"/>
      <c r="B120" s="3738"/>
      <c r="C120" s="3736"/>
      <c r="D120" s="3737"/>
      <c r="E120" s="3737"/>
      <c r="F120" s="3737"/>
      <c r="G120" s="3737"/>
      <c r="H120" s="3737"/>
      <c r="I120" s="3739"/>
      <c r="J120" s="1678" t="s">
        <v>2323</v>
      </c>
      <c r="K120" s="1679" t="str">
        <f>IF(1&gt;K113,"対象外",IF(K118&gt;=K113,"OK","NG"))</f>
        <v>NG</v>
      </c>
      <c r="L120" s="1590"/>
      <c r="M120" s="3738"/>
      <c r="N120" s="3736"/>
      <c r="O120" s="3737"/>
      <c r="P120" s="3737"/>
      <c r="Q120" s="3737"/>
      <c r="R120" s="3737"/>
      <c r="S120" s="3737"/>
      <c r="T120" s="3739"/>
      <c r="U120" s="1678" t="s">
        <v>2323</v>
      </c>
      <c r="V120" s="1679" t="str">
        <f>IF(1&gt;V113,"対象外",IF(V118&gt;=V113,"OK","NG"))</f>
        <v>NG</v>
      </c>
      <c r="Y120" s="3738"/>
      <c r="Z120" s="3736"/>
      <c r="AA120" s="3737"/>
      <c r="AB120" s="3737"/>
      <c r="AC120" s="3737"/>
      <c r="AD120" s="3737"/>
      <c r="AE120" s="3737"/>
      <c r="AF120" s="3739"/>
      <c r="AG120" s="1678" t="s">
        <v>2323</v>
      </c>
      <c r="AH120" s="1679" t="str">
        <f>IF(1&gt;AH113,"対象外",IF(AH118&gt;=AH113,"OK","NG"))</f>
        <v>対象外</v>
      </c>
      <c r="AJ120" s="3738"/>
      <c r="AK120" s="3736"/>
      <c r="AL120" s="3737"/>
      <c r="AM120" s="3737"/>
      <c r="AN120" s="3737"/>
      <c r="AO120" s="3737"/>
      <c r="AP120" s="3737"/>
      <c r="AQ120" s="3739"/>
      <c r="AR120" s="1678" t="s">
        <v>2323</v>
      </c>
      <c r="AS120" s="1679" t="str">
        <f>IF(1&gt;AS113,"対象外",IF(AS118&gt;=AS113,"OK","NG"))</f>
        <v>対象外</v>
      </c>
      <c r="AV120" s="3738"/>
      <c r="AW120" s="3736"/>
      <c r="AX120" s="3737"/>
      <c r="AY120" s="3737"/>
      <c r="AZ120" s="3737"/>
      <c r="BA120" s="3737"/>
      <c r="BB120" s="3737"/>
      <c r="BC120" s="3739"/>
      <c r="BD120" s="1678" t="s">
        <v>2323</v>
      </c>
      <c r="BE120" s="1679" t="str">
        <f>IF(1&gt;BE113,"対象外",IF(BE118&gt;=BE113,"OK","NG"))</f>
        <v>対象外</v>
      </c>
      <c r="BG120" s="3738"/>
      <c r="BH120" s="3736"/>
      <c r="BI120" s="3737"/>
      <c r="BJ120" s="3737"/>
      <c r="BK120" s="3737"/>
      <c r="BL120" s="3737"/>
      <c r="BM120" s="3737"/>
      <c r="BN120" s="3739"/>
      <c r="BO120" s="1678" t="s">
        <v>2323</v>
      </c>
      <c r="BP120" s="1679" t="str">
        <f>IF(1&gt;BP113,"対象外",IF(BP118&gt;=BP113,"OK","NG"))</f>
        <v>対象外</v>
      </c>
      <c r="BV120" s="1593" t="str">
        <f t="shared" si="61"/>
        <v>NG</v>
      </c>
    </row>
    <row r="121" spans="1:74" ht="14.25" hidden="1" customHeight="1">
      <c r="A121" s="1590"/>
      <c r="B121" s="1613"/>
      <c r="C121" s="1613"/>
      <c r="D121" s="1613"/>
      <c r="E121" s="1613"/>
      <c r="F121" s="1613"/>
      <c r="G121" s="1613"/>
      <c r="H121" s="1660">
        <f>IF(AND(DAY(H113)&gt;=22,DAY(H113)&lt;=28,H114="土"),1,0)</f>
        <v>0</v>
      </c>
      <c r="I121" s="1613"/>
      <c r="J121" s="1624"/>
      <c r="K121" s="1624"/>
      <c r="L121" s="1590"/>
      <c r="M121" s="1613"/>
      <c r="N121" s="1613"/>
      <c r="O121" s="1613"/>
      <c r="P121" s="1613"/>
      <c r="Q121" s="1613"/>
      <c r="R121" s="1613"/>
      <c r="S121" s="1660">
        <f>IF(AND(DAY(S113)&gt;=22,DAY(S113)&lt;=28,S114="土"),1,0)</f>
        <v>0</v>
      </c>
      <c r="T121" s="1613"/>
      <c r="U121" s="1624"/>
      <c r="V121" s="1624"/>
      <c r="Y121" s="1613"/>
      <c r="Z121" s="1613"/>
      <c r="AA121" s="1613"/>
      <c r="AB121" s="1613"/>
      <c r="AC121" s="1613"/>
      <c r="AD121" s="1613"/>
      <c r="AE121" s="1660" t="e">
        <f>IF(AND(DAY(AE113)&gt;=22,DAY(AE113)&lt;=28,AE114="土"),1,0)</f>
        <v>#VALUE!</v>
      </c>
      <c r="AF121" s="1613"/>
      <c r="AG121" s="1624"/>
      <c r="AH121" s="1624"/>
      <c r="AJ121" s="1613"/>
      <c r="AK121" s="1613"/>
      <c r="AL121" s="1613"/>
      <c r="AM121" s="1613"/>
      <c r="AN121" s="1613"/>
      <c r="AO121" s="1613"/>
      <c r="AP121" s="1660" t="e">
        <f>IF(AND(DAY(AP113)&gt;=22,DAY(AP113)&lt;=28,AP114="土"),1,0)</f>
        <v>#VALUE!</v>
      </c>
      <c r="AQ121" s="1613"/>
      <c r="AR121" s="1624"/>
      <c r="AS121" s="1624"/>
      <c r="AV121" s="1613"/>
      <c r="AW121" s="1613"/>
      <c r="AX121" s="1613"/>
      <c r="AY121" s="1613"/>
      <c r="AZ121" s="1613"/>
      <c r="BA121" s="1613"/>
      <c r="BB121" s="1660" t="e">
        <f>IF(AND(DAY(BB113)&gt;=22,DAY(BB113)&lt;=28,BB114="土"),1,0)</f>
        <v>#VALUE!</v>
      </c>
      <c r="BC121" s="1613"/>
      <c r="BD121" s="1624"/>
      <c r="BE121" s="1624"/>
      <c r="BG121" s="1613"/>
      <c r="BH121" s="1613"/>
      <c r="BI121" s="1613"/>
      <c r="BJ121" s="1613"/>
      <c r="BK121" s="1613"/>
      <c r="BL121" s="1613"/>
      <c r="BM121" s="1660" t="e">
        <f>IF(AND(DAY(BM113)&gt;=22,DAY(BM113)&lt;=28,BM114="土"),1,0)</f>
        <v>#VALUE!</v>
      </c>
      <c r="BN121" s="1613"/>
      <c r="BO121" s="1624"/>
      <c r="BP121" s="1624"/>
      <c r="BU121" s="1593">
        <f t="shared" si="62"/>
        <v>0</v>
      </c>
      <c r="BV121" s="1593" t="str">
        <f t="shared" si="61"/>
        <v>NG</v>
      </c>
    </row>
    <row r="122" spans="1:74" ht="14.25" hidden="1" customHeight="1">
      <c r="A122" s="1590"/>
      <c r="B122" s="1613"/>
      <c r="C122" s="1613"/>
      <c r="D122" s="1613"/>
      <c r="E122" s="1613"/>
      <c r="F122" s="1613"/>
      <c r="G122" s="1613"/>
      <c r="H122" s="1660">
        <f>IF(AND(DAY(H113)&gt;=22,DAY(H113)&lt;=28,H114="土",OR(H119="休",H119="雨")),1,0)</f>
        <v>0</v>
      </c>
      <c r="I122" s="1613"/>
      <c r="J122" s="1624"/>
      <c r="K122" s="1624"/>
      <c r="L122" s="1590"/>
      <c r="M122" s="1613"/>
      <c r="N122" s="1613"/>
      <c r="O122" s="1613"/>
      <c r="P122" s="1613"/>
      <c r="Q122" s="1613"/>
      <c r="R122" s="1613"/>
      <c r="S122" s="1660">
        <f>IF(AND(DAY(S113)&gt;=22,DAY(S113)&lt;=28,S114="土",OR(S119="休",S119="雨")),1,0)</f>
        <v>0</v>
      </c>
      <c r="T122" s="1613"/>
      <c r="U122" s="1624"/>
      <c r="V122" s="1624"/>
      <c r="Y122" s="1613"/>
      <c r="Z122" s="1613"/>
      <c r="AA122" s="1613"/>
      <c r="AB122" s="1613"/>
      <c r="AC122" s="1613"/>
      <c r="AD122" s="1613"/>
      <c r="AE122" s="1660" t="e">
        <f>IF(AND(DAY(AE113)&gt;=22,DAY(AE113)&lt;=28,AE114="土",OR(AE119="休",AE119="雨")),1,0)</f>
        <v>#VALUE!</v>
      </c>
      <c r="AF122" s="1613"/>
      <c r="AG122" s="1624"/>
      <c r="AH122" s="1624"/>
      <c r="AJ122" s="1613"/>
      <c r="AK122" s="1613"/>
      <c r="AL122" s="1613"/>
      <c r="AM122" s="1613"/>
      <c r="AN122" s="1613"/>
      <c r="AO122" s="1613"/>
      <c r="AP122" s="1660" t="e">
        <f>IF(AND(DAY(AP113)&gt;=22,DAY(AP113)&lt;=28,AP114="土",OR(AP119="休",AP119="雨")),1,0)</f>
        <v>#VALUE!</v>
      </c>
      <c r="AQ122" s="1613"/>
      <c r="AR122" s="1624"/>
      <c r="AS122" s="1624"/>
      <c r="AV122" s="1613"/>
      <c r="AW122" s="1613"/>
      <c r="AX122" s="1613"/>
      <c r="AY122" s="1613"/>
      <c r="AZ122" s="1613"/>
      <c r="BA122" s="1613"/>
      <c r="BB122" s="1660" t="e">
        <f>IF(AND(DAY(BB113)&gt;=22,DAY(BB113)&lt;=28,BB114="土",OR(BB119="休",BB119="雨")),1,0)</f>
        <v>#VALUE!</v>
      </c>
      <c r="BC122" s="1613"/>
      <c r="BD122" s="1624"/>
      <c r="BE122" s="1624"/>
      <c r="BG122" s="1613"/>
      <c r="BH122" s="1613"/>
      <c r="BI122" s="1613"/>
      <c r="BJ122" s="1613"/>
      <c r="BK122" s="1613"/>
      <c r="BL122" s="1613"/>
      <c r="BM122" s="1660" t="e">
        <f>IF(AND(DAY(BM113)&gt;=22,DAY(BM113)&lt;=28,BM114="土",OR(BM119="休",BM119="雨")),1,0)</f>
        <v>#VALUE!</v>
      </c>
      <c r="BN122" s="1613"/>
      <c r="BO122" s="1624"/>
      <c r="BP122" s="1624"/>
      <c r="BU122" s="1593">
        <f t="shared" si="62"/>
        <v>0</v>
      </c>
      <c r="BV122" s="1593" t="str">
        <f t="shared" si="61"/>
        <v>OK</v>
      </c>
    </row>
    <row r="123" spans="1:74" ht="14.25" hidden="1" customHeight="1">
      <c r="A123" s="1590"/>
      <c r="B123" s="1613"/>
      <c r="C123" s="1613"/>
      <c r="D123" s="1613"/>
      <c r="E123" s="1613"/>
      <c r="F123" s="1613"/>
      <c r="G123" s="1613"/>
      <c r="H123" s="1660">
        <f>IF(AND(DAY(H113)&gt;=8,DAY(H113)&lt;=14,H114="土"),1,0)</f>
        <v>0</v>
      </c>
      <c r="I123" s="1613"/>
      <c r="J123" s="1624"/>
      <c r="K123" s="1624"/>
      <c r="L123" s="1590"/>
      <c r="M123" s="1613"/>
      <c r="N123" s="1613"/>
      <c r="O123" s="1613"/>
      <c r="P123" s="1613"/>
      <c r="Q123" s="1613"/>
      <c r="R123" s="1613"/>
      <c r="S123" s="1660">
        <f>IF(AND(DAY(S113)&gt;=8,DAY(S113)&lt;=14,S114="土"),1,0)</f>
        <v>1</v>
      </c>
      <c r="T123" s="1613"/>
      <c r="U123" s="1624"/>
      <c r="V123" s="1624"/>
      <c r="Y123" s="1613"/>
      <c r="Z123" s="1613"/>
      <c r="AA123" s="1613"/>
      <c r="AB123" s="1613"/>
      <c r="AC123" s="1613"/>
      <c r="AD123" s="1613"/>
      <c r="AE123" s="1660" t="e">
        <f>IF(AND(DAY(AE113)&gt;=8,DAY(AE113)&lt;=14,AE114="土"),1,0)</f>
        <v>#VALUE!</v>
      </c>
      <c r="AF123" s="1613"/>
      <c r="AG123" s="1624"/>
      <c r="AH123" s="1624"/>
      <c r="AJ123" s="1613"/>
      <c r="AK123" s="1613"/>
      <c r="AL123" s="1613"/>
      <c r="AM123" s="1613"/>
      <c r="AN123" s="1613"/>
      <c r="AO123" s="1613"/>
      <c r="AP123" s="1660" t="e">
        <f>IF(AND(DAY(AP113)&gt;=8,DAY(AP113)&lt;=14,AP114="土"),1,0)</f>
        <v>#VALUE!</v>
      </c>
      <c r="AQ123" s="1613"/>
      <c r="AR123" s="1624"/>
      <c r="AS123" s="1624"/>
      <c r="AV123" s="1613"/>
      <c r="AW123" s="1613"/>
      <c r="AX123" s="1613"/>
      <c r="AY123" s="1613"/>
      <c r="AZ123" s="1613"/>
      <c r="BA123" s="1613"/>
      <c r="BB123" s="1660" t="e">
        <f>IF(AND(DAY(BB113)&gt;=8,DAY(BB113)&lt;=14,BB114="土"),1,0)</f>
        <v>#VALUE!</v>
      </c>
      <c r="BC123" s="1613"/>
      <c r="BD123" s="1624"/>
      <c r="BE123" s="1624"/>
      <c r="BG123" s="1613"/>
      <c r="BH123" s="1613"/>
      <c r="BI123" s="1613"/>
      <c r="BJ123" s="1613"/>
      <c r="BK123" s="1613"/>
      <c r="BL123" s="1613"/>
      <c r="BM123" s="1660" t="e">
        <f>IF(AND(DAY(BM113)&gt;=8,DAY(BM113)&lt;=14,BM114="土"),1,0)</f>
        <v>#VALUE!</v>
      </c>
      <c r="BN123" s="1613"/>
      <c r="BO123" s="1624"/>
      <c r="BP123" s="1624"/>
      <c r="BU123" s="1593">
        <f t="shared" si="62"/>
        <v>1</v>
      </c>
      <c r="BV123" s="1593" t="str">
        <f t="shared" si="61"/>
        <v>OK</v>
      </c>
    </row>
    <row r="124" spans="1:74" ht="14.25" hidden="1" customHeight="1">
      <c r="A124" s="1590"/>
      <c r="B124" s="1613"/>
      <c r="C124" s="1613"/>
      <c r="D124" s="1613"/>
      <c r="E124" s="1613"/>
      <c r="F124" s="1613"/>
      <c r="G124" s="1613"/>
      <c r="H124" s="1660">
        <f>IF(AND(DAY(H113)&gt;=8,DAY(H113)&lt;=14,H114="土",OR(H119="休",H119="雨")),1,0)</f>
        <v>0</v>
      </c>
      <c r="I124" s="1613"/>
      <c r="J124" s="1624"/>
      <c r="K124" s="1624"/>
      <c r="L124" s="1590"/>
      <c r="M124" s="1613"/>
      <c r="N124" s="1613"/>
      <c r="O124" s="1613"/>
      <c r="P124" s="1613"/>
      <c r="Q124" s="1613"/>
      <c r="R124" s="1613"/>
      <c r="S124" s="1660">
        <f>IF(AND(DAY(S113)&gt;=8,DAY(S113)&lt;=14,S114="土",OR(S119="休",S119="雨")),1,0)</f>
        <v>0</v>
      </c>
      <c r="T124" s="1613"/>
      <c r="U124" s="1624"/>
      <c r="V124" s="1624"/>
      <c r="Y124" s="1613"/>
      <c r="Z124" s="1613"/>
      <c r="AA124" s="1613"/>
      <c r="AB124" s="1613"/>
      <c r="AC124" s="1613"/>
      <c r="AD124" s="1613"/>
      <c r="AE124" s="1660" t="e">
        <f>IF(AND(DAY(AE113)&gt;=8,DAY(AE113)&lt;=14,AE114="土",OR(AE119="休",AE119="雨")),1,0)</f>
        <v>#VALUE!</v>
      </c>
      <c r="AF124" s="1613"/>
      <c r="AG124" s="1624"/>
      <c r="AH124" s="1624"/>
      <c r="AJ124" s="1613"/>
      <c r="AK124" s="1613"/>
      <c r="AL124" s="1613"/>
      <c r="AM124" s="1613"/>
      <c r="AN124" s="1613"/>
      <c r="AO124" s="1613"/>
      <c r="AP124" s="1660" t="e">
        <f>IF(AND(DAY(AP113)&gt;=8,DAY(AP113)&lt;=14,AP114="土",OR(AP119="休",AP119="雨")),1,0)</f>
        <v>#VALUE!</v>
      </c>
      <c r="AQ124" s="1613"/>
      <c r="AR124" s="1624"/>
      <c r="AS124" s="1624"/>
      <c r="AV124" s="1613"/>
      <c r="AW124" s="1613"/>
      <c r="AX124" s="1613"/>
      <c r="AY124" s="1613"/>
      <c r="AZ124" s="1613"/>
      <c r="BA124" s="1613"/>
      <c r="BB124" s="1660" t="e">
        <f>IF(AND(DAY(BB113)&gt;=8,DAY(BB113)&lt;=14,BB114="土",OR(BB119="休",BB119="雨")),1,0)</f>
        <v>#VALUE!</v>
      </c>
      <c r="BC124" s="1613"/>
      <c r="BD124" s="1624"/>
      <c r="BE124" s="1624"/>
      <c r="BG124" s="1613"/>
      <c r="BH124" s="1613"/>
      <c r="BI124" s="1613"/>
      <c r="BJ124" s="1613"/>
      <c r="BK124" s="1613"/>
      <c r="BL124" s="1613"/>
      <c r="BM124" s="1660" t="e">
        <f>IF(AND(DAY(BM113)&gt;=8,DAY(BM113)&lt;=14,BM114="土",OR(BM119="休",BM119="雨")),1,0)</f>
        <v>#VALUE!</v>
      </c>
      <c r="BN124" s="1613"/>
      <c r="BO124" s="1624"/>
      <c r="BP124" s="1624"/>
      <c r="BU124" s="1593">
        <f t="shared" si="62"/>
        <v>0</v>
      </c>
      <c r="BV124" s="1593" t="str">
        <f t="shared" si="61"/>
        <v>OK</v>
      </c>
    </row>
    <row r="125" spans="1:74" ht="14.25" customHeight="1">
      <c r="A125" s="1590"/>
      <c r="B125" s="1613"/>
      <c r="C125" s="1613"/>
      <c r="D125" s="1613"/>
      <c r="E125" s="1613"/>
      <c r="F125" s="1613"/>
      <c r="G125" s="1613"/>
      <c r="H125" s="1613"/>
      <c r="I125" s="1613"/>
      <c r="J125" s="1624"/>
      <c r="K125" s="1624"/>
      <c r="L125" s="1590"/>
      <c r="M125" s="1613"/>
      <c r="N125" s="1613"/>
      <c r="O125" s="1613"/>
      <c r="P125" s="1613"/>
      <c r="Q125" s="1613"/>
      <c r="R125" s="1613"/>
      <c r="S125" s="1613"/>
      <c r="T125" s="1613"/>
      <c r="U125" s="1624"/>
      <c r="V125" s="1624"/>
      <c r="Y125" s="1613"/>
      <c r="Z125" s="1613"/>
      <c r="AA125" s="1613"/>
      <c r="AB125" s="1613"/>
      <c r="AC125" s="1613"/>
      <c r="AD125" s="1613"/>
      <c r="AE125" s="1613"/>
      <c r="AF125" s="1613"/>
      <c r="AG125" s="1624"/>
      <c r="AH125" s="1624"/>
      <c r="AJ125" s="1613"/>
      <c r="AK125" s="1613"/>
      <c r="AL125" s="1613"/>
      <c r="AM125" s="1613"/>
      <c r="AN125" s="1613"/>
      <c r="AO125" s="1613"/>
      <c r="AP125" s="1613"/>
      <c r="AQ125" s="1613"/>
      <c r="AR125" s="1624"/>
      <c r="AS125" s="1624"/>
      <c r="AV125" s="1613"/>
      <c r="AW125" s="1613"/>
      <c r="AX125" s="1613"/>
      <c r="AY125" s="1613"/>
      <c r="AZ125" s="1613"/>
      <c r="BA125" s="1613"/>
      <c r="BB125" s="1613"/>
      <c r="BC125" s="1613"/>
      <c r="BD125" s="1624"/>
      <c r="BE125" s="1624"/>
      <c r="BG125" s="1613"/>
      <c r="BH125" s="1613"/>
      <c r="BI125" s="1613"/>
      <c r="BJ125" s="1613"/>
      <c r="BK125" s="1613"/>
      <c r="BL125" s="1613"/>
      <c r="BM125" s="1613"/>
      <c r="BN125" s="1613"/>
      <c r="BO125" s="1624"/>
      <c r="BP125" s="1624"/>
    </row>
    <row r="126" spans="1:74" ht="14.25" customHeight="1">
      <c r="A126" s="1590"/>
      <c r="B126" s="1590"/>
      <c r="C126" s="1590"/>
      <c r="D126" s="1590"/>
      <c r="E126" s="1590"/>
      <c r="F126" s="1590"/>
      <c r="G126" s="1590"/>
      <c r="H126" s="1590"/>
      <c r="I126" s="1590"/>
      <c r="J126" s="1590"/>
      <c r="K126" s="1590"/>
      <c r="L126" s="1590"/>
      <c r="M126" s="1590"/>
      <c r="N126" s="1590"/>
      <c r="O126" s="1590"/>
      <c r="P126" s="1590"/>
      <c r="Q126" s="1590"/>
      <c r="R126" s="1590"/>
      <c r="S126" s="1590"/>
      <c r="T126" s="1590"/>
      <c r="U126" s="1590"/>
      <c r="V126" s="1590"/>
    </row>
    <row r="127" spans="1:74" ht="14.25" hidden="1" customHeight="1">
      <c r="A127" s="1590"/>
      <c r="B127" s="1590"/>
      <c r="C127" s="1608">
        <f>YEAR(I111+1)</f>
        <v>2025</v>
      </c>
      <c r="D127" s="1608">
        <f>MONTH(I111+1)</f>
        <v>11</v>
      </c>
      <c r="E127" s="1608">
        <f>DAY(I111+1)</f>
        <v>17</v>
      </c>
      <c r="F127" s="1608"/>
      <c r="G127" s="1608"/>
      <c r="H127" s="1608"/>
      <c r="I127" s="1608"/>
      <c r="J127" s="1590"/>
      <c r="K127" s="1590"/>
      <c r="L127" s="1590"/>
      <c r="M127" s="1590"/>
      <c r="N127" s="1608">
        <f>YEAR(T111+1)</f>
        <v>2026</v>
      </c>
      <c r="O127" s="1608">
        <f>MONTH(T111+1)</f>
        <v>1</v>
      </c>
      <c r="P127" s="1608">
        <f>DAY(T111+1)</f>
        <v>12</v>
      </c>
      <c r="Q127" s="1608"/>
      <c r="R127" s="1608"/>
      <c r="S127" s="1608"/>
      <c r="T127" s="1608"/>
      <c r="U127" s="1590"/>
      <c r="V127" s="1590"/>
      <c r="Y127" s="1590"/>
      <c r="Z127" s="1608">
        <f>YEAR(AF111+1)</f>
        <v>2026</v>
      </c>
      <c r="AA127" s="1608">
        <f>MONTH(AF111+1)</f>
        <v>3</v>
      </c>
      <c r="AB127" s="1608">
        <f>DAY(AF111+1)</f>
        <v>9</v>
      </c>
      <c r="AC127" s="1608"/>
      <c r="AD127" s="1608"/>
      <c r="AE127" s="1608"/>
      <c r="AF127" s="1608"/>
      <c r="AG127" s="1590"/>
      <c r="AH127" s="1590"/>
      <c r="AJ127" s="1590"/>
      <c r="AK127" s="1608">
        <f>YEAR(AQ111+1)</f>
        <v>2026</v>
      </c>
      <c r="AL127" s="1608">
        <f>MONTH(AQ111+1)</f>
        <v>5</v>
      </c>
      <c r="AM127" s="1608">
        <f>DAY(AQ111+1)</f>
        <v>4</v>
      </c>
      <c r="AN127" s="1608"/>
      <c r="AO127" s="1608"/>
      <c r="AP127" s="1608"/>
      <c r="AQ127" s="1608"/>
      <c r="AR127" s="1590"/>
      <c r="AS127" s="1590"/>
      <c r="AV127" s="1590"/>
      <c r="AW127" s="1608">
        <f>YEAR(BC111+1)</f>
        <v>2026</v>
      </c>
      <c r="AX127" s="1608">
        <f>MONTH(BC111+1)</f>
        <v>6</v>
      </c>
      <c r="AY127" s="1608">
        <f>DAY(BC111+1)</f>
        <v>29</v>
      </c>
      <c r="AZ127" s="1608"/>
      <c r="BA127" s="1608"/>
      <c r="BB127" s="1608"/>
      <c r="BC127" s="1608"/>
      <c r="BD127" s="1590"/>
      <c r="BE127" s="1590"/>
      <c r="BG127" s="1590"/>
      <c r="BH127" s="1608">
        <f>YEAR(BN111+1)</f>
        <v>2026</v>
      </c>
      <c r="BI127" s="1608">
        <f>MONTH(BN111+1)</f>
        <v>8</v>
      </c>
      <c r="BJ127" s="1608">
        <f>DAY(BN111+1)</f>
        <v>24</v>
      </c>
      <c r="BK127" s="1608"/>
      <c r="BL127" s="1608"/>
      <c r="BM127" s="1608"/>
      <c r="BN127" s="1608"/>
      <c r="BO127" s="1590"/>
      <c r="BP127" s="1590"/>
    </row>
    <row r="128" spans="1:74" ht="14.25" hidden="1" customHeight="1">
      <c r="A128" s="1590"/>
      <c r="B128" s="1590"/>
      <c r="C128" s="1610">
        <f>I111+1</f>
        <v>45978</v>
      </c>
      <c r="D128" s="1610">
        <f>C128+1</f>
        <v>45979</v>
      </c>
      <c r="E128" s="1610">
        <f t="shared" ref="E128:I128" si="87">D128+1</f>
        <v>45980</v>
      </c>
      <c r="F128" s="1610">
        <f t="shared" si="87"/>
        <v>45981</v>
      </c>
      <c r="G128" s="1610">
        <f t="shared" si="87"/>
        <v>45982</v>
      </c>
      <c r="H128" s="1610">
        <f t="shared" si="87"/>
        <v>45983</v>
      </c>
      <c r="I128" s="1610">
        <f t="shared" si="87"/>
        <v>45984</v>
      </c>
      <c r="J128" s="1590"/>
      <c r="K128" s="1590"/>
      <c r="L128" s="1590"/>
      <c r="M128" s="1590"/>
      <c r="N128" s="1610">
        <f>T111+1</f>
        <v>46034</v>
      </c>
      <c r="O128" s="1610">
        <f t="shared" ref="O128:T128" si="88">N128+1</f>
        <v>46035</v>
      </c>
      <c r="P128" s="1610">
        <f t="shared" si="88"/>
        <v>46036</v>
      </c>
      <c r="Q128" s="1610">
        <f t="shared" si="88"/>
        <v>46037</v>
      </c>
      <c r="R128" s="1610">
        <f t="shared" si="88"/>
        <v>46038</v>
      </c>
      <c r="S128" s="1610">
        <f t="shared" si="88"/>
        <v>46039</v>
      </c>
      <c r="T128" s="1610">
        <f t="shared" si="88"/>
        <v>46040</v>
      </c>
      <c r="U128" s="1590"/>
      <c r="V128" s="1590"/>
      <c r="Y128" s="1590"/>
      <c r="Z128" s="1610">
        <f>AF111+1</f>
        <v>46090</v>
      </c>
      <c r="AA128" s="1610">
        <f t="shared" ref="AA128:AF128" si="89">Z128+1</f>
        <v>46091</v>
      </c>
      <c r="AB128" s="1610">
        <f t="shared" si="89"/>
        <v>46092</v>
      </c>
      <c r="AC128" s="1610">
        <f t="shared" si="89"/>
        <v>46093</v>
      </c>
      <c r="AD128" s="1610">
        <f t="shared" si="89"/>
        <v>46094</v>
      </c>
      <c r="AE128" s="1610">
        <f t="shared" si="89"/>
        <v>46095</v>
      </c>
      <c r="AF128" s="1610">
        <f t="shared" si="89"/>
        <v>46096</v>
      </c>
      <c r="AG128" s="1590"/>
      <c r="AH128" s="1590"/>
      <c r="AJ128" s="1590"/>
      <c r="AK128" s="1610">
        <f>AQ111+1</f>
        <v>46146</v>
      </c>
      <c r="AL128" s="1610">
        <f t="shared" ref="AL128:AQ128" si="90">AK128+1</f>
        <v>46147</v>
      </c>
      <c r="AM128" s="1610">
        <f t="shared" si="90"/>
        <v>46148</v>
      </c>
      <c r="AN128" s="1610">
        <f t="shared" si="90"/>
        <v>46149</v>
      </c>
      <c r="AO128" s="1610">
        <f t="shared" si="90"/>
        <v>46150</v>
      </c>
      <c r="AP128" s="1610">
        <f t="shared" si="90"/>
        <v>46151</v>
      </c>
      <c r="AQ128" s="1610">
        <f t="shared" si="90"/>
        <v>46152</v>
      </c>
      <c r="AR128" s="1590"/>
      <c r="AS128" s="1590"/>
      <c r="AV128" s="1590"/>
      <c r="AW128" s="1610">
        <f>BC111+1</f>
        <v>46202</v>
      </c>
      <c r="AX128" s="1610">
        <f t="shared" ref="AX128:BC128" si="91">AW128+1</f>
        <v>46203</v>
      </c>
      <c r="AY128" s="1610">
        <f t="shared" si="91"/>
        <v>46204</v>
      </c>
      <c r="AZ128" s="1610">
        <f t="shared" si="91"/>
        <v>46205</v>
      </c>
      <c r="BA128" s="1610">
        <f t="shared" si="91"/>
        <v>46206</v>
      </c>
      <c r="BB128" s="1610">
        <f t="shared" si="91"/>
        <v>46207</v>
      </c>
      <c r="BC128" s="1610">
        <f t="shared" si="91"/>
        <v>46208</v>
      </c>
      <c r="BD128" s="1590"/>
      <c r="BE128" s="1590"/>
      <c r="BG128" s="1590"/>
      <c r="BH128" s="1610">
        <f>BN111+1</f>
        <v>46258</v>
      </c>
      <c r="BI128" s="1610">
        <f t="shared" ref="BI128:BN128" si="92">BH128+1</f>
        <v>46259</v>
      </c>
      <c r="BJ128" s="1610">
        <f t="shared" si="92"/>
        <v>46260</v>
      </c>
      <c r="BK128" s="1610">
        <f t="shared" si="92"/>
        <v>46261</v>
      </c>
      <c r="BL128" s="1610">
        <f t="shared" si="92"/>
        <v>46262</v>
      </c>
      <c r="BM128" s="1610">
        <f t="shared" si="92"/>
        <v>46263</v>
      </c>
      <c r="BN128" s="1610">
        <f t="shared" si="92"/>
        <v>46264</v>
      </c>
      <c r="BO128" s="1590"/>
      <c r="BP128" s="1590"/>
    </row>
    <row r="129" spans="1:74" ht="14.25" customHeight="1">
      <c r="A129" s="1590"/>
      <c r="B129" s="1611" t="s">
        <v>1940</v>
      </c>
      <c r="C129" s="1614">
        <f>DATE($C127,$D127,1)</f>
        <v>45962</v>
      </c>
      <c r="D129" s="1615"/>
      <c r="E129" s="1615"/>
      <c r="F129" s="1615"/>
      <c r="G129" s="1615"/>
      <c r="H129" s="1615"/>
      <c r="I129" s="1615"/>
      <c r="J129" s="1615"/>
      <c r="K129" s="1670"/>
      <c r="L129" s="1590"/>
      <c r="M129" s="1611" t="s">
        <v>1940</v>
      </c>
      <c r="N129" s="1614">
        <f>DATE($N127,$O127,1)</f>
        <v>46023</v>
      </c>
      <c r="O129" s="1615"/>
      <c r="P129" s="1615"/>
      <c r="Q129" s="1615"/>
      <c r="R129" s="1615"/>
      <c r="S129" s="1615"/>
      <c r="T129" s="1615"/>
      <c r="U129" s="1615"/>
      <c r="V129" s="1670"/>
      <c r="Y129" s="1611" t="s">
        <v>1940</v>
      </c>
      <c r="Z129" s="1614">
        <f>DATE($Z127,$AA127,1)</f>
        <v>46082</v>
      </c>
      <c r="AA129" s="1615"/>
      <c r="AB129" s="1615"/>
      <c r="AC129" s="1615"/>
      <c r="AD129" s="1615"/>
      <c r="AE129" s="1615"/>
      <c r="AF129" s="1615"/>
      <c r="AG129" s="1615"/>
      <c r="AH129" s="1670"/>
      <c r="AJ129" s="1611" t="s">
        <v>1940</v>
      </c>
      <c r="AK129" s="1614">
        <f>DATE($AK127,$AL127,1)</f>
        <v>46143</v>
      </c>
      <c r="AL129" s="1615"/>
      <c r="AM129" s="1615"/>
      <c r="AN129" s="1615"/>
      <c r="AO129" s="1615"/>
      <c r="AP129" s="1615"/>
      <c r="AQ129" s="1615"/>
      <c r="AR129" s="1615"/>
      <c r="AS129" s="1670"/>
      <c r="AV129" s="1611" t="s">
        <v>1940</v>
      </c>
      <c r="AW129" s="1614">
        <f>DATE($AW127,$AX127,1)</f>
        <v>46174</v>
      </c>
      <c r="AX129" s="1615"/>
      <c r="AY129" s="1615"/>
      <c r="AZ129" s="1615"/>
      <c r="BA129" s="1615"/>
      <c r="BB129" s="1615"/>
      <c r="BC129" s="1615"/>
      <c r="BD129" s="1615"/>
      <c r="BE129" s="1670"/>
      <c r="BG129" s="1611" t="s">
        <v>1940</v>
      </c>
      <c r="BH129" s="1614">
        <f>DATE($BH127,$BI127,1)</f>
        <v>46235</v>
      </c>
      <c r="BI129" s="1615"/>
      <c r="BJ129" s="1615"/>
      <c r="BK129" s="1615"/>
      <c r="BL129" s="1615"/>
      <c r="BM129" s="1615"/>
      <c r="BN129" s="1615"/>
      <c r="BO129" s="1615"/>
      <c r="BP129" s="1670"/>
    </row>
    <row r="130" spans="1:74" ht="14.25" customHeight="1">
      <c r="A130" s="1590"/>
      <c r="B130" s="1618" t="s">
        <v>2310</v>
      </c>
      <c r="C130" s="1619">
        <f>IF(I111&lt;$G$5,I113+1,"")</f>
        <v>45978</v>
      </c>
      <c r="D130" s="1620">
        <f t="shared" ref="D130:I130" si="93">IF(C128&lt;$G$5,C130+1,"")</f>
        <v>45979</v>
      </c>
      <c r="E130" s="1620">
        <f t="shared" si="93"/>
        <v>45980</v>
      </c>
      <c r="F130" s="1620">
        <f t="shared" si="93"/>
        <v>45981</v>
      </c>
      <c r="G130" s="1620">
        <f t="shared" si="93"/>
        <v>45982</v>
      </c>
      <c r="H130" s="1620">
        <f t="shared" si="93"/>
        <v>45983</v>
      </c>
      <c r="I130" s="1620">
        <f t="shared" si="93"/>
        <v>45984</v>
      </c>
      <c r="J130" s="1671" t="s">
        <v>1978</v>
      </c>
      <c r="K130" s="1672">
        <f>COUNTIFS(C131:I131,"土",C132:I132,"")+COUNTIFS(C131:I131,"日",C132:I132,"")</f>
        <v>2</v>
      </c>
      <c r="L130" s="1590"/>
      <c r="M130" s="1618" t="s">
        <v>2310</v>
      </c>
      <c r="N130" s="1619">
        <f>IF(T111&lt;$G$5,T113+1,"")</f>
        <v>46034</v>
      </c>
      <c r="O130" s="1620">
        <f t="shared" ref="O130:T130" si="94">IF(N128&lt;$G$5,N130+1,"")</f>
        <v>46035</v>
      </c>
      <c r="P130" s="1620">
        <f t="shared" si="94"/>
        <v>46036</v>
      </c>
      <c r="Q130" s="1620">
        <f t="shared" si="94"/>
        <v>46037</v>
      </c>
      <c r="R130" s="1620" t="str">
        <f t="shared" si="94"/>
        <v/>
      </c>
      <c r="S130" s="1620" t="str">
        <f t="shared" si="94"/>
        <v/>
      </c>
      <c r="T130" s="1620" t="str">
        <f t="shared" si="94"/>
        <v/>
      </c>
      <c r="U130" s="1671" t="s">
        <v>1978</v>
      </c>
      <c r="V130" s="1672">
        <f>COUNTIFS(N131:T131,"土",N132:T132,"")+COUNTIFS(N131:T131,"日",N132:T132,"")</f>
        <v>0</v>
      </c>
      <c r="Y130" s="1618" t="s">
        <v>2310</v>
      </c>
      <c r="Z130" s="1619" t="str">
        <f>IF(AF111&lt;$G$5,AF113+1,"")</f>
        <v/>
      </c>
      <c r="AA130" s="1620" t="str">
        <f t="shared" ref="AA130:AF130" si="95">IF(Z128&lt;$G$5,Z130+1,"")</f>
        <v/>
      </c>
      <c r="AB130" s="1620" t="str">
        <f t="shared" si="95"/>
        <v/>
      </c>
      <c r="AC130" s="1620" t="str">
        <f t="shared" si="95"/>
        <v/>
      </c>
      <c r="AD130" s="1620" t="str">
        <f t="shared" si="95"/>
        <v/>
      </c>
      <c r="AE130" s="1620" t="str">
        <f t="shared" si="95"/>
        <v/>
      </c>
      <c r="AF130" s="1620" t="str">
        <f t="shared" si="95"/>
        <v/>
      </c>
      <c r="AG130" s="1671" t="s">
        <v>1978</v>
      </c>
      <c r="AH130" s="1672">
        <f>COUNTIFS(Z131:AF131,"土",Z132:AF132,"")+COUNTIFS(Z131:AF131,"日",Z132:AF132,"")</f>
        <v>0</v>
      </c>
      <c r="AJ130" s="1618" t="s">
        <v>2310</v>
      </c>
      <c r="AK130" s="1619" t="str">
        <f>IF(AQ111&lt;$G$5,AQ113+1,"")</f>
        <v/>
      </c>
      <c r="AL130" s="1620" t="str">
        <f t="shared" ref="AL130:AQ130" si="96">IF(AK128&lt;$G$5,AK130+1,"")</f>
        <v/>
      </c>
      <c r="AM130" s="1620" t="str">
        <f t="shared" si="96"/>
        <v/>
      </c>
      <c r="AN130" s="1620" t="str">
        <f t="shared" si="96"/>
        <v/>
      </c>
      <c r="AO130" s="1620" t="str">
        <f t="shared" si="96"/>
        <v/>
      </c>
      <c r="AP130" s="1620" t="str">
        <f t="shared" si="96"/>
        <v/>
      </c>
      <c r="AQ130" s="1620" t="str">
        <f t="shared" si="96"/>
        <v/>
      </c>
      <c r="AR130" s="1671" t="s">
        <v>1978</v>
      </c>
      <c r="AS130" s="1672">
        <f>COUNTIFS(AK131:AQ131,"土",AK132:AQ132,"")+COUNTIFS(AK131:AQ131,"日",AK132:AQ132,"")</f>
        <v>0</v>
      </c>
      <c r="AV130" s="1618" t="s">
        <v>2310</v>
      </c>
      <c r="AW130" s="1619" t="str">
        <f>IF(BC111&lt;$G$5,BC113+1,"")</f>
        <v/>
      </c>
      <c r="AX130" s="1620" t="str">
        <f t="shared" ref="AX130:BC130" si="97">IF(AW128&lt;$G$5,AW130+1,"")</f>
        <v/>
      </c>
      <c r="AY130" s="1620" t="str">
        <f t="shared" si="97"/>
        <v/>
      </c>
      <c r="AZ130" s="1620" t="str">
        <f t="shared" si="97"/>
        <v/>
      </c>
      <c r="BA130" s="1620" t="str">
        <f t="shared" si="97"/>
        <v/>
      </c>
      <c r="BB130" s="1620" t="str">
        <f t="shared" si="97"/>
        <v/>
      </c>
      <c r="BC130" s="1620" t="str">
        <f t="shared" si="97"/>
        <v/>
      </c>
      <c r="BD130" s="1671" t="s">
        <v>1978</v>
      </c>
      <c r="BE130" s="1672">
        <f>COUNTIFS(AW131:BC131,"土",AW132:BC132,"")+COUNTIFS(AW131:BC131,"日",AW132:BC132,"")</f>
        <v>0</v>
      </c>
      <c r="BG130" s="1618" t="s">
        <v>2310</v>
      </c>
      <c r="BH130" s="1619" t="str">
        <f>IF(BN111&lt;$G$5,BN113+1,"")</f>
        <v/>
      </c>
      <c r="BI130" s="1620" t="str">
        <f t="shared" ref="BI130:BN130" si="98">IF(BH128&lt;$G$5,BH130+1,"")</f>
        <v/>
      </c>
      <c r="BJ130" s="1620" t="str">
        <f t="shared" si="98"/>
        <v/>
      </c>
      <c r="BK130" s="1620" t="str">
        <f t="shared" si="98"/>
        <v/>
      </c>
      <c r="BL130" s="1620" t="str">
        <f t="shared" si="98"/>
        <v/>
      </c>
      <c r="BM130" s="1620" t="str">
        <f t="shared" si="98"/>
        <v/>
      </c>
      <c r="BN130" s="1620" t="str">
        <f t="shared" si="98"/>
        <v/>
      </c>
      <c r="BO130" s="1671" t="s">
        <v>1978</v>
      </c>
      <c r="BP130" s="1672">
        <f>COUNTIFS(BH131:BN131,"土",BH132:BN132,"")+COUNTIFS(BH131:BN131,"日",BH132:BN132,"")</f>
        <v>0</v>
      </c>
    </row>
    <row r="131" spans="1:74" ht="14.25" customHeight="1">
      <c r="A131" s="1590"/>
      <c r="B131" s="1618" t="s">
        <v>820</v>
      </c>
      <c r="C131" s="1626" t="str">
        <f>IF(C130="","","月")</f>
        <v>月</v>
      </c>
      <c r="D131" s="1626" t="str">
        <f>IF(D130="","","火")</f>
        <v>火</v>
      </c>
      <c r="E131" s="1626" t="str">
        <f>IF(E130="","","水")</f>
        <v>水</v>
      </c>
      <c r="F131" s="1626" t="str">
        <f>IF(F130="","","木")</f>
        <v>木</v>
      </c>
      <c r="G131" s="1626" t="str">
        <f>IF(G130="","","金")</f>
        <v>金</v>
      </c>
      <c r="H131" s="1626" t="str">
        <f>IF(H130="","","土")</f>
        <v>土</v>
      </c>
      <c r="I131" s="1626" t="str">
        <f>IF(I130="","","日")</f>
        <v>日</v>
      </c>
      <c r="J131" s="1673" t="s">
        <v>2322</v>
      </c>
      <c r="K131" s="1674">
        <f>COUNTIF(C132:I132,"夏休")+COUNTIF(C132:I132,"冬休")+COUNTIF(C132:I132,"中止")+COUNTIF(C132:I132,"制作中")</f>
        <v>0</v>
      </c>
      <c r="L131" s="1590"/>
      <c r="M131" s="1618" t="s">
        <v>820</v>
      </c>
      <c r="N131" s="1626" t="str">
        <f>IF(N130="","","月")</f>
        <v>月</v>
      </c>
      <c r="O131" s="1626" t="str">
        <f>IF(O130="","","火")</f>
        <v>火</v>
      </c>
      <c r="P131" s="1626" t="str">
        <f>IF(P130="","","水")</f>
        <v>水</v>
      </c>
      <c r="Q131" s="1626" t="str">
        <f>IF(Q130="","","木")</f>
        <v>木</v>
      </c>
      <c r="R131" s="1626" t="str">
        <f>IF(R130="","","金")</f>
        <v/>
      </c>
      <c r="S131" s="1626" t="str">
        <f>IF(S130="","","土")</f>
        <v/>
      </c>
      <c r="T131" s="1626" t="str">
        <f>IF(T130="","","日")</f>
        <v/>
      </c>
      <c r="U131" s="1673" t="s">
        <v>2322</v>
      </c>
      <c r="V131" s="1674">
        <f>COUNTIF(N132:T132,"夏休")+COUNTIF(N132:T132,"冬休")+COUNTIF(N132:T132,"中止")+COUNTIF(N132:T132,"制作中")</f>
        <v>0</v>
      </c>
      <c r="Y131" s="1618" t="s">
        <v>820</v>
      </c>
      <c r="Z131" s="1626" t="str">
        <f>IF(Z130="","","月")</f>
        <v/>
      </c>
      <c r="AA131" s="1626" t="str">
        <f>IF(AA130="","","火")</f>
        <v/>
      </c>
      <c r="AB131" s="1626" t="str">
        <f>IF(AB130="","","水")</f>
        <v/>
      </c>
      <c r="AC131" s="1626" t="str">
        <f>IF(AC130="","","木")</f>
        <v/>
      </c>
      <c r="AD131" s="1626" t="str">
        <f>IF(AD130="","","金")</f>
        <v/>
      </c>
      <c r="AE131" s="1626" t="str">
        <f>IF(AE130="","","土")</f>
        <v/>
      </c>
      <c r="AF131" s="1626" t="str">
        <f>IF(AF130="","","日")</f>
        <v/>
      </c>
      <c r="AG131" s="1673" t="s">
        <v>2322</v>
      </c>
      <c r="AH131" s="1674">
        <f>COUNTIF(Z132:AF132,"夏休")+COUNTIF(Z132:AF132,"冬休")+COUNTIF(Z132:AF132,"中止")+COUNTIF(Z132:AF132,"制作中")</f>
        <v>0</v>
      </c>
      <c r="AJ131" s="1618" t="s">
        <v>820</v>
      </c>
      <c r="AK131" s="1626" t="str">
        <f>IF(AK130="","","月")</f>
        <v/>
      </c>
      <c r="AL131" s="1626" t="str">
        <f>IF(AL130="","","火")</f>
        <v/>
      </c>
      <c r="AM131" s="1626" t="str">
        <f>IF(AM130="","","水")</f>
        <v/>
      </c>
      <c r="AN131" s="1626" t="str">
        <f>IF(AN130="","","木")</f>
        <v/>
      </c>
      <c r="AO131" s="1626" t="str">
        <f>IF(AO130="","","金")</f>
        <v/>
      </c>
      <c r="AP131" s="1626" t="str">
        <f>IF(AP130="","","土")</f>
        <v/>
      </c>
      <c r="AQ131" s="1626" t="str">
        <f>IF(AQ130="","","日")</f>
        <v/>
      </c>
      <c r="AR131" s="1673" t="s">
        <v>2322</v>
      </c>
      <c r="AS131" s="1674">
        <f>COUNTIF(AK132:AQ132,"夏休")+COUNTIF(AK132:AQ132,"冬休")+COUNTIF(AK132:AQ132,"中止")+COUNTIF(AK132:AQ132,"制作中")</f>
        <v>0</v>
      </c>
      <c r="AV131" s="1618" t="s">
        <v>820</v>
      </c>
      <c r="AW131" s="1626" t="str">
        <f>IF(AW130="","","月")</f>
        <v/>
      </c>
      <c r="AX131" s="1626" t="str">
        <f>IF(AX130="","","火")</f>
        <v/>
      </c>
      <c r="AY131" s="1626" t="str">
        <f>IF(AY130="","","水")</f>
        <v/>
      </c>
      <c r="AZ131" s="1626" t="str">
        <f>IF(AZ130="","","木")</f>
        <v/>
      </c>
      <c r="BA131" s="1626" t="str">
        <f>IF(BA130="","","金")</f>
        <v/>
      </c>
      <c r="BB131" s="1626" t="str">
        <f>IF(BB130="","","土")</f>
        <v/>
      </c>
      <c r="BC131" s="1626" t="str">
        <f>IF(BC130="","","日")</f>
        <v/>
      </c>
      <c r="BD131" s="1673" t="s">
        <v>2322</v>
      </c>
      <c r="BE131" s="1674">
        <f>COUNTIF(AW132:BC132,"夏休")+COUNTIF(AW132:BC132,"冬休")+COUNTIF(AW132:BC132,"中止")+COUNTIF(AW132:BC132,"制作中")</f>
        <v>0</v>
      </c>
      <c r="BG131" s="1618" t="s">
        <v>820</v>
      </c>
      <c r="BH131" s="1626" t="str">
        <f>IF(BH130="","","月")</f>
        <v/>
      </c>
      <c r="BI131" s="1626" t="str">
        <f>IF(BI130="","","火")</f>
        <v/>
      </c>
      <c r="BJ131" s="1626" t="str">
        <f>IF(BJ130="","","水")</f>
        <v/>
      </c>
      <c r="BK131" s="1626" t="str">
        <f>IF(BK130="","","木")</f>
        <v/>
      </c>
      <c r="BL131" s="1626" t="str">
        <f>IF(BL130="","","金")</f>
        <v/>
      </c>
      <c r="BM131" s="1626" t="str">
        <f>IF(BM130="","","土")</f>
        <v/>
      </c>
      <c r="BN131" s="1626" t="str">
        <f>IF(BN130="","","日")</f>
        <v/>
      </c>
      <c r="BO131" s="1673" t="s">
        <v>2322</v>
      </c>
      <c r="BP131" s="1674">
        <f>COUNTIF(BH132:BN132,"夏休")+COUNTIF(BH132:BN132,"冬休")+COUNTIF(BH132:BN132,"中止")+COUNTIF(BH132:BN132,"制作中")</f>
        <v>0</v>
      </c>
    </row>
    <row r="132" spans="1:74" ht="14.25" customHeight="1">
      <c r="A132" s="1590"/>
      <c r="B132" s="3727" t="s">
        <v>2322</v>
      </c>
      <c r="C132" s="3728"/>
      <c r="D132" s="3729"/>
      <c r="E132" s="3729"/>
      <c r="F132" s="3729"/>
      <c r="G132" s="3729"/>
      <c r="H132" s="3729"/>
      <c r="I132" s="3731"/>
      <c r="J132" s="1673" t="s">
        <v>821</v>
      </c>
      <c r="K132" s="1674">
        <f>COUNT(C130:I130)-K131</f>
        <v>7</v>
      </c>
      <c r="L132" s="1590"/>
      <c r="M132" s="3727" t="s">
        <v>2322</v>
      </c>
      <c r="N132" s="3728"/>
      <c r="O132" s="3729"/>
      <c r="P132" s="3729"/>
      <c r="Q132" s="3729"/>
      <c r="R132" s="3729"/>
      <c r="S132" s="3729"/>
      <c r="T132" s="3731"/>
      <c r="U132" s="1673" t="s">
        <v>821</v>
      </c>
      <c r="V132" s="1674">
        <f>COUNT(N130:T130)-V131</f>
        <v>4</v>
      </c>
      <c r="Y132" s="3727" t="s">
        <v>2322</v>
      </c>
      <c r="Z132" s="3728"/>
      <c r="AA132" s="3729"/>
      <c r="AB132" s="3729"/>
      <c r="AC132" s="3729"/>
      <c r="AD132" s="3729"/>
      <c r="AE132" s="3729"/>
      <c r="AF132" s="3731"/>
      <c r="AG132" s="1673" t="s">
        <v>821</v>
      </c>
      <c r="AH132" s="1674">
        <f>COUNT(Z130:AF130)-AH131</f>
        <v>0</v>
      </c>
      <c r="AJ132" s="3727" t="s">
        <v>2322</v>
      </c>
      <c r="AK132" s="3728"/>
      <c r="AL132" s="3729"/>
      <c r="AM132" s="3729"/>
      <c r="AN132" s="3729"/>
      <c r="AO132" s="3729"/>
      <c r="AP132" s="3729"/>
      <c r="AQ132" s="3731"/>
      <c r="AR132" s="1673" t="s">
        <v>821</v>
      </c>
      <c r="AS132" s="1674">
        <f>COUNT(AK130:AQ130)-AS131</f>
        <v>0</v>
      </c>
      <c r="AV132" s="3727" t="s">
        <v>2322</v>
      </c>
      <c r="AW132" s="3728"/>
      <c r="AX132" s="3729"/>
      <c r="AY132" s="3729"/>
      <c r="AZ132" s="3729"/>
      <c r="BA132" s="3729"/>
      <c r="BB132" s="3729"/>
      <c r="BC132" s="3731"/>
      <c r="BD132" s="1673" t="s">
        <v>821</v>
      </c>
      <c r="BE132" s="1674">
        <f>COUNT(AW130:BC130)-BE131</f>
        <v>0</v>
      </c>
      <c r="BG132" s="3727" t="s">
        <v>2322</v>
      </c>
      <c r="BH132" s="3728"/>
      <c r="BI132" s="3729"/>
      <c r="BJ132" s="3729"/>
      <c r="BK132" s="3729"/>
      <c r="BL132" s="3729"/>
      <c r="BM132" s="3729"/>
      <c r="BN132" s="3731"/>
      <c r="BO132" s="1673" t="s">
        <v>821</v>
      </c>
      <c r="BP132" s="1674">
        <f>COUNT(BH130:BN130)-BP131</f>
        <v>0</v>
      </c>
    </row>
    <row r="133" spans="1:74" ht="14.25" customHeight="1">
      <c r="A133" s="1590"/>
      <c r="B133" s="3727"/>
      <c r="C133" s="3712"/>
      <c r="D133" s="3714"/>
      <c r="E133" s="3714"/>
      <c r="F133" s="3714"/>
      <c r="G133" s="3714"/>
      <c r="H133" s="3714"/>
      <c r="I133" s="3732"/>
      <c r="J133" s="1673" t="s">
        <v>822</v>
      </c>
      <c r="K133" s="1674">
        <f>COUNTIF(C134:I135,"休")</f>
        <v>0</v>
      </c>
      <c r="L133" s="1590"/>
      <c r="M133" s="3727"/>
      <c r="N133" s="3712"/>
      <c r="O133" s="3714"/>
      <c r="P133" s="3714"/>
      <c r="Q133" s="3714"/>
      <c r="R133" s="3714"/>
      <c r="S133" s="3714"/>
      <c r="T133" s="3732"/>
      <c r="U133" s="1673" t="s">
        <v>822</v>
      </c>
      <c r="V133" s="1674">
        <f>COUNTIF(N134:T135,"休")</f>
        <v>0</v>
      </c>
      <c r="Y133" s="3727"/>
      <c r="Z133" s="3712"/>
      <c r="AA133" s="3714"/>
      <c r="AB133" s="3714"/>
      <c r="AC133" s="3714"/>
      <c r="AD133" s="3714"/>
      <c r="AE133" s="3714"/>
      <c r="AF133" s="3732"/>
      <c r="AG133" s="1673" t="s">
        <v>822</v>
      </c>
      <c r="AH133" s="1674">
        <f>COUNTIF(Z134:AF135,"休")</f>
        <v>0</v>
      </c>
      <c r="AJ133" s="3727"/>
      <c r="AK133" s="3712"/>
      <c r="AL133" s="3714"/>
      <c r="AM133" s="3714"/>
      <c r="AN133" s="3714"/>
      <c r="AO133" s="3714"/>
      <c r="AP133" s="3714"/>
      <c r="AQ133" s="3732"/>
      <c r="AR133" s="1673" t="s">
        <v>822</v>
      </c>
      <c r="AS133" s="1674">
        <f>COUNTIF(AK134:AQ135,"休")</f>
        <v>0</v>
      </c>
      <c r="AV133" s="3727"/>
      <c r="AW133" s="3712"/>
      <c r="AX133" s="3714"/>
      <c r="AY133" s="3714"/>
      <c r="AZ133" s="3714"/>
      <c r="BA133" s="3714"/>
      <c r="BB133" s="3714"/>
      <c r="BC133" s="3732"/>
      <c r="BD133" s="1673" t="s">
        <v>822</v>
      </c>
      <c r="BE133" s="1674">
        <f>COUNTIF(AW134:BC135,"休")</f>
        <v>0</v>
      </c>
      <c r="BG133" s="3727"/>
      <c r="BH133" s="3712"/>
      <c r="BI133" s="3714"/>
      <c r="BJ133" s="3714"/>
      <c r="BK133" s="3714"/>
      <c r="BL133" s="3714"/>
      <c r="BM133" s="3714"/>
      <c r="BN133" s="3732"/>
      <c r="BO133" s="1673" t="s">
        <v>822</v>
      </c>
      <c r="BP133" s="1674">
        <f>COUNTIF(BH134:BN135,"休")</f>
        <v>0</v>
      </c>
    </row>
    <row r="134" spans="1:74" ht="14.25" customHeight="1">
      <c r="A134" s="1590"/>
      <c r="B134" s="3727" t="s">
        <v>815</v>
      </c>
      <c r="C134" s="3733"/>
      <c r="D134" s="3734"/>
      <c r="E134" s="3734"/>
      <c r="F134" s="3734"/>
      <c r="G134" s="3734"/>
      <c r="H134" s="3734"/>
      <c r="I134" s="3735"/>
      <c r="J134" s="1673" t="s">
        <v>823</v>
      </c>
      <c r="K134" s="1677">
        <f>K133/K132</f>
        <v>0</v>
      </c>
      <c r="L134" s="1590"/>
      <c r="M134" s="3727" t="s">
        <v>815</v>
      </c>
      <c r="N134" s="3733"/>
      <c r="O134" s="3734"/>
      <c r="P134" s="3734"/>
      <c r="Q134" s="3734"/>
      <c r="R134" s="3734"/>
      <c r="S134" s="3734"/>
      <c r="T134" s="3735"/>
      <c r="U134" s="1673" t="s">
        <v>823</v>
      </c>
      <c r="V134" s="1677">
        <f>V133/V132</f>
        <v>0</v>
      </c>
      <c r="Y134" s="3727" t="s">
        <v>815</v>
      </c>
      <c r="Z134" s="3733"/>
      <c r="AA134" s="3734"/>
      <c r="AB134" s="3734"/>
      <c r="AC134" s="3734"/>
      <c r="AD134" s="3734"/>
      <c r="AE134" s="3734"/>
      <c r="AF134" s="3735"/>
      <c r="AG134" s="1673" t="s">
        <v>823</v>
      </c>
      <c r="AH134" s="1677" t="e">
        <f>AH133/AH132</f>
        <v>#DIV/0!</v>
      </c>
      <c r="AJ134" s="3727" t="s">
        <v>815</v>
      </c>
      <c r="AK134" s="3733"/>
      <c r="AL134" s="3734"/>
      <c r="AM134" s="3734"/>
      <c r="AN134" s="3734"/>
      <c r="AO134" s="3734"/>
      <c r="AP134" s="3734"/>
      <c r="AQ134" s="3735"/>
      <c r="AR134" s="1673" t="s">
        <v>823</v>
      </c>
      <c r="AS134" s="1677" t="e">
        <f>AS133/AS132</f>
        <v>#DIV/0!</v>
      </c>
      <c r="AV134" s="3727" t="s">
        <v>815</v>
      </c>
      <c r="AW134" s="3733"/>
      <c r="AX134" s="3734"/>
      <c r="AY134" s="3734"/>
      <c r="AZ134" s="3734"/>
      <c r="BA134" s="3734"/>
      <c r="BB134" s="3734"/>
      <c r="BC134" s="3735"/>
      <c r="BD134" s="1673" t="s">
        <v>823</v>
      </c>
      <c r="BE134" s="1677" t="e">
        <f>BE133/BE132</f>
        <v>#DIV/0!</v>
      </c>
      <c r="BG134" s="3727" t="s">
        <v>815</v>
      </c>
      <c r="BH134" s="3733"/>
      <c r="BI134" s="3734"/>
      <c r="BJ134" s="3734"/>
      <c r="BK134" s="3734"/>
      <c r="BL134" s="3734"/>
      <c r="BM134" s="3734"/>
      <c r="BN134" s="3735"/>
      <c r="BO134" s="1673" t="s">
        <v>823</v>
      </c>
      <c r="BP134" s="1677" t="e">
        <f>BP133/BP132</f>
        <v>#DIV/0!</v>
      </c>
    </row>
    <row r="135" spans="1:74" ht="14.25" customHeight="1">
      <c r="A135" s="1590"/>
      <c r="B135" s="3727"/>
      <c r="C135" s="3733"/>
      <c r="D135" s="3734"/>
      <c r="E135" s="3734"/>
      <c r="F135" s="3734"/>
      <c r="G135" s="3734"/>
      <c r="H135" s="3734"/>
      <c r="I135" s="3735"/>
      <c r="J135" s="1673" t="s">
        <v>812</v>
      </c>
      <c r="K135" s="1674">
        <f>COUNTA(C136:I136)</f>
        <v>0</v>
      </c>
      <c r="L135" s="1590"/>
      <c r="M135" s="3727"/>
      <c r="N135" s="3733"/>
      <c r="O135" s="3734"/>
      <c r="P135" s="3734"/>
      <c r="Q135" s="3734"/>
      <c r="R135" s="3734"/>
      <c r="S135" s="3734"/>
      <c r="T135" s="3735"/>
      <c r="U135" s="1673" t="s">
        <v>812</v>
      </c>
      <c r="V135" s="1674">
        <f>COUNTA(N136:T136)</f>
        <v>0</v>
      </c>
      <c r="Y135" s="3727"/>
      <c r="Z135" s="3733"/>
      <c r="AA135" s="3734"/>
      <c r="AB135" s="3734"/>
      <c r="AC135" s="3734"/>
      <c r="AD135" s="3734"/>
      <c r="AE135" s="3734"/>
      <c r="AF135" s="3735"/>
      <c r="AG135" s="1673" t="s">
        <v>812</v>
      </c>
      <c r="AH135" s="1674">
        <f>COUNTA(Z136:AF136)</f>
        <v>0</v>
      </c>
      <c r="AJ135" s="3727"/>
      <c r="AK135" s="3733"/>
      <c r="AL135" s="3734"/>
      <c r="AM135" s="3734"/>
      <c r="AN135" s="3734"/>
      <c r="AO135" s="3734"/>
      <c r="AP135" s="3734"/>
      <c r="AQ135" s="3735"/>
      <c r="AR135" s="1673" t="s">
        <v>812</v>
      </c>
      <c r="AS135" s="1674">
        <f>COUNTA(AK136:AQ136)</f>
        <v>0</v>
      </c>
      <c r="AV135" s="3727"/>
      <c r="AW135" s="3733"/>
      <c r="AX135" s="3734"/>
      <c r="AY135" s="3734"/>
      <c r="AZ135" s="3734"/>
      <c r="BA135" s="3734"/>
      <c r="BB135" s="3734"/>
      <c r="BC135" s="3735"/>
      <c r="BD135" s="1673" t="s">
        <v>812</v>
      </c>
      <c r="BE135" s="1674">
        <f>COUNTA(AW136:BC136)</f>
        <v>0</v>
      </c>
      <c r="BG135" s="3727"/>
      <c r="BH135" s="3733"/>
      <c r="BI135" s="3734"/>
      <c r="BJ135" s="3734"/>
      <c r="BK135" s="3734"/>
      <c r="BL135" s="3734"/>
      <c r="BM135" s="3734"/>
      <c r="BN135" s="3735"/>
      <c r="BO135" s="1673" t="s">
        <v>812</v>
      </c>
      <c r="BP135" s="1674">
        <f>COUNTA(BH136:BN136)</f>
        <v>0</v>
      </c>
    </row>
    <row r="136" spans="1:74" ht="14.25" customHeight="1">
      <c r="A136" s="1590"/>
      <c r="B136" s="3727" t="s">
        <v>817</v>
      </c>
      <c r="C136" s="3733"/>
      <c r="D136" s="3734"/>
      <c r="E136" s="3734"/>
      <c r="F136" s="3734"/>
      <c r="G136" s="3734"/>
      <c r="H136" s="3734"/>
      <c r="I136" s="3735"/>
      <c r="J136" s="1673" t="s">
        <v>824</v>
      </c>
      <c r="K136" s="1677">
        <f>K135/K132</f>
        <v>0</v>
      </c>
      <c r="L136" s="1590"/>
      <c r="M136" s="3727" t="s">
        <v>817</v>
      </c>
      <c r="N136" s="3733"/>
      <c r="O136" s="3734"/>
      <c r="P136" s="3734"/>
      <c r="Q136" s="3734"/>
      <c r="R136" s="3734"/>
      <c r="S136" s="3734"/>
      <c r="T136" s="3735"/>
      <c r="U136" s="1673" t="s">
        <v>824</v>
      </c>
      <c r="V136" s="1677">
        <f>V135/V132</f>
        <v>0</v>
      </c>
      <c r="Y136" s="3727" t="s">
        <v>817</v>
      </c>
      <c r="Z136" s="3733"/>
      <c r="AA136" s="3734"/>
      <c r="AB136" s="3734"/>
      <c r="AC136" s="3734"/>
      <c r="AD136" s="3734"/>
      <c r="AE136" s="3734"/>
      <c r="AF136" s="3735"/>
      <c r="AG136" s="1673" t="s">
        <v>824</v>
      </c>
      <c r="AH136" s="1677" t="e">
        <f>AH135/AH132</f>
        <v>#DIV/0!</v>
      </c>
      <c r="AJ136" s="3727" t="s">
        <v>817</v>
      </c>
      <c r="AK136" s="3733"/>
      <c r="AL136" s="3734"/>
      <c r="AM136" s="3734"/>
      <c r="AN136" s="3734"/>
      <c r="AO136" s="3734"/>
      <c r="AP136" s="3734"/>
      <c r="AQ136" s="3735"/>
      <c r="AR136" s="1673" t="s">
        <v>824</v>
      </c>
      <c r="AS136" s="1677" t="e">
        <f>AS135/AS132</f>
        <v>#DIV/0!</v>
      </c>
      <c r="AV136" s="3727" t="s">
        <v>817</v>
      </c>
      <c r="AW136" s="3733"/>
      <c r="AX136" s="3734"/>
      <c r="AY136" s="3734"/>
      <c r="AZ136" s="3734"/>
      <c r="BA136" s="3734"/>
      <c r="BB136" s="3734"/>
      <c r="BC136" s="3735"/>
      <c r="BD136" s="1673" t="s">
        <v>824</v>
      </c>
      <c r="BE136" s="1677" t="e">
        <f>BE135/BE132</f>
        <v>#DIV/0!</v>
      </c>
      <c r="BG136" s="3727" t="s">
        <v>817</v>
      </c>
      <c r="BH136" s="3733"/>
      <c r="BI136" s="3734"/>
      <c r="BJ136" s="3734"/>
      <c r="BK136" s="3734"/>
      <c r="BL136" s="3734"/>
      <c r="BM136" s="3734"/>
      <c r="BN136" s="3735"/>
      <c r="BO136" s="1673" t="s">
        <v>824</v>
      </c>
      <c r="BP136" s="1677" t="e">
        <f>BP135/BP132</f>
        <v>#DIV/0!</v>
      </c>
    </row>
    <row r="137" spans="1:74" ht="14.25" customHeight="1">
      <c r="A137" s="1590"/>
      <c r="B137" s="3738"/>
      <c r="C137" s="3736"/>
      <c r="D137" s="3737"/>
      <c r="E137" s="3737"/>
      <c r="F137" s="3737"/>
      <c r="G137" s="3737"/>
      <c r="H137" s="3737"/>
      <c r="I137" s="3739"/>
      <c r="J137" s="1678" t="s">
        <v>2323</v>
      </c>
      <c r="K137" s="1679" t="str">
        <f>IF(1&gt;K130,"対象外",IF(K135&gt;=K130,"OK","NG"))</f>
        <v>NG</v>
      </c>
      <c r="L137" s="1590"/>
      <c r="M137" s="3738"/>
      <c r="N137" s="3736"/>
      <c r="O137" s="3737"/>
      <c r="P137" s="3737"/>
      <c r="Q137" s="3737"/>
      <c r="R137" s="3737"/>
      <c r="S137" s="3737"/>
      <c r="T137" s="3739"/>
      <c r="U137" s="1678" t="s">
        <v>2323</v>
      </c>
      <c r="V137" s="1679" t="str">
        <f>IF(1&gt;V130,"対象外",IF(V135&gt;=V130,"OK","NG"))</f>
        <v>対象外</v>
      </c>
      <c r="Y137" s="3738"/>
      <c r="Z137" s="3736"/>
      <c r="AA137" s="3737"/>
      <c r="AB137" s="3737"/>
      <c r="AC137" s="3737"/>
      <c r="AD137" s="3737"/>
      <c r="AE137" s="3737"/>
      <c r="AF137" s="3739"/>
      <c r="AG137" s="1678" t="s">
        <v>2323</v>
      </c>
      <c r="AH137" s="1679" t="str">
        <f>IF(1&gt;AH130,"対象外",IF(AH135&gt;=AH130,"OK","NG"))</f>
        <v>対象外</v>
      </c>
      <c r="AJ137" s="3738"/>
      <c r="AK137" s="3736"/>
      <c r="AL137" s="3737"/>
      <c r="AM137" s="3737"/>
      <c r="AN137" s="3737"/>
      <c r="AO137" s="3737"/>
      <c r="AP137" s="3737"/>
      <c r="AQ137" s="3739"/>
      <c r="AR137" s="1678" t="s">
        <v>2323</v>
      </c>
      <c r="AS137" s="1679" t="str">
        <f>IF(1&gt;AS130,"対象外",IF(AS135&gt;=AS130,"OK","NG"))</f>
        <v>対象外</v>
      </c>
      <c r="AV137" s="3738"/>
      <c r="AW137" s="3736"/>
      <c r="AX137" s="3737"/>
      <c r="AY137" s="3737"/>
      <c r="AZ137" s="3737"/>
      <c r="BA137" s="3737"/>
      <c r="BB137" s="3737"/>
      <c r="BC137" s="3739"/>
      <c r="BD137" s="1678" t="s">
        <v>2323</v>
      </c>
      <c r="BE137" s="1679" t="str">
        <f>IF(1&gt;BE130,"対象外",IF(BE135&gt;=BE130,"OK","NG"))</f>
        <v>対象外</v>
      </c>
      <c r="BG137" s="3738"/>
      <c r="BH137" s="3736"/>
      <c r="BI137" s="3737"/>
      <c r="BJ137" s="3737"/>
      <c r="BK137" s="3737"/>
      <c r="BL137" s="3737"/>
      <c r="BM137" s="3737"/>
      <c r="BN137" s="3739"/>
      <c r="BO137" s="1678" t="s">
        <v>2323</v>
      </c>
      <c r="BP137" s="1679" t="str">
        <f>IF(1&gt;BP130,"対象外",IF(BP135&gt;=BP130,"OK","NG"))</f>
        <v>対象外</v>
      </c>
      <c r="BV137" s="1593" t="str">
        <f t="shared" si="61"/>
        <v>NG</v>
      </c>
    </row>
    <row r="138" spans="1:74" ht="14.25" hidden="1" customHeight="1">
      <c r="A138" s="1590"/>
      <c r="B138" s="1613"/>
      <c r="C138" s="1613"/>
      <c r="D138" s="1613"/>
      <c r="E138" s="1613"/>
      <c r="F138" s="1613"/>
      <c r="G138" s="1613"/>
      <c r="H138" s="1660">
        <f>IF(AND(DAY(H130)&gt;=22,DAY(H130)&lt;=28,H131="土"),1,0)</f>
        <v>1</v>
      </c>
      <c r="I138" s="1613"/>
      <c r="J138" s="1624"/>
      <c r="K138" s="1624"/>
      <c r="L138" s="1590"/>
      <c r="M138" s="1613"/>
      <c r="N138" s="1613"/>
      <c r="O138" s="1613"/>
      <c r="P138" s="1613"/>
      <c r="Q138" s="1613"/>
      <c r="R138" s="1613"/>
      <c r="S138" s="1660" t="e">
        <f>IF(AND(DAY(S130)&gt;=22,DAY(S130)&lt;=28,S131="土"),1,0)</f>
        <v>#VALUE!</v>
      </c>
      <c r="T138" s="1613"/>
      <c r="U138" s="1624"/>
      <c r="V138" s="1624"/>
      <c r="Y138" s="1613"/>
      <c r="Z138" s="1613"/>
      <c r="AA138" s="1613"/>
      <c r="AB138" s="1613"/>
      <c r="AC138" s="1613"/>
      <c r="AD138" s="1613"/>
      <c r="AE138" s="1660" t="e">
        <f>IF(AND(DAY(AE130)&gt;=22,DAY(AE130)&lt;=28,AE131="土"),1,0)</f>
        <v>#VALUE!</v>
      </c>
      <c r="AF138" s="1613"/>
      <c r="AG138" s="1624"/>
      <c r="AH138" s="1624"/>
      <c r="AJ138" s="1613"/>
      <c r="AK138" s="1613"/>
      <c r="AL138" s="1613"/>
      <c r="AM138" s="1613"/>
      <c r="AN138" s="1613"/>
      <c r="AO138" s="1613"/>
      <c r="AP138" s="1660" t="e">
        <f>IF(AND(DAY(AP130)&gt;=22,DAY(AP130)&lt;=28,AP131="土"),1,0)</f>
        <v>#VALUE!</v>
      </c>
      <c r="AQ138" s="1613"/>
      <c r="AR138" s="1624"/>
      <c r="AS138" s="1624"/>
      <c r="AV138" s="1613"/>
      <c r="AW138" s="1613"/>
      <c r="AX138" s="1613"/>
      <c r="AY138" s="1613"/>
      <c r="AZ138" s="1613"/>
      <c r="BA138" s="1613"/>
      <c r="BB138" s="1660" t="e">
        <f>IF(AND(DAY(BB130)&gt;=22,DAY(BB130)&lt;=28,BB131="土"),1,0)</f>
        <v>#VALUE!</v>
      </c>
      <c r="BC138" s="1613"/>
      <c r="BD138" s="1624"/>
      <c r="BE138" s="1624"/>
      <c r="BG138" s="1613"/>
      <c r="BH138" s="1613"/>
      <c r="BI138" s="1613"/>
      <c r="BJ138" s="1613"/>
      <c r="BK138" s="1613"/>
      <c r="BL138" s="1613"/>
      <c r="BM138" s="1660" t="e">
        <f>IF(AND(DAY(BM130)&gt;=22,DAY(BM130)&lt;=28,BM131="土"),1,0)</f>
        <v>#VALUE!</v>
      </c>
      <c r="BN138" s="1613"/>
      <c r="BO138" s="1624"/>
      <c r="BP138" s="1624"/>
      <c r="BU138" s="1593">
        <f t="shared" si="62"/>
        <v>1</v>
      </c>
      <c r="BV138" s="1593" t="str">
        <f t="shared" si="61"/>
        <v>NG</v>
      </c>
    </row>
    <row r="139" spans="1:74" ht="14.25" hidden="1" customHeight="1">
      <c r="A139" s="1590"/>
      <c r="B139" s="1613"/>
      <c r="C139" s="1613"/>
      <c r="D139" s="1613"/>
      <c r="E139" s="1613"/>
      <c r="F139" s="1613"/>
      <c r="G139" s="1613"/>
      <c r="H139" s="1660">
        <f>IF(AND(DAY(H130)&gt;=22,DAY(H130)&lt;=28,H131="土",OR(H136="休",H136="雨")),1,0)</f>
        <v>0</v>
      </c>
      <c r="I139" s="1613"/>
      <c r="J139" s="1624"/>
      <c r="K139" s="1624"/>
      <c r="L139" s="1590"/>
      <c r="M139" s="1613"/>
      <c r="N139" s="1613"/>
      <c r="O139" s="1613"/>
      <c r="P139" s="1613"/>
      <c r="Q139" s="1613"/>
      <c r="R139" s="1613"/>
      <c r="S139" s="1660" t="e">
        <f>IF(AND(DAY(S130)&gt;=22,DAY(S130)&lt;=28,S131="土",OR(S136="休",S136="雨")),1,0)</f>
        <v>#VALUE!</v>
      </c>
      <c r="T139" s="1613"/>
      <c r="U139" s="1624"/>
      <c r="V139" s="1624"/>
      <c r="Y139" s="1613"/>
      <c r="Z139" s="1613"/>
      <c r="AA139" s="1613"/>
      <c r="AB139" s="1613"/>
      <c r="AC139" s="1613"/>
      <c r="AD139" s="1613"/>
      <c r="AE139" s="1660" t="e">
        <f>IF(AND(DAY(AE130)&gt;=22,DAY(AE130)&lt;=28,AE131="土",OR(AE136="休",AE136="雨")),1,0)</f>
        <v>#VALUE!</v>
      </c>
      <c r="AF139" s="1613"/>
      <c r="AG139" s="1624"/>
      <c r="AH139" s="1624"/>
      <c r="AJ139" s="1613"/>
      <c r="AK139" s="1613"/>
      <c r="AL139" s="1613"/>
      <c r="AM139" s="1613"/>
      <c r="AN139" s="1613"/>
      <c r="AO139" s="1613"/>
      <c r="AP139" s="1660" t="e">
        <f>IF(AND(DAY(AP130)&gt;=22,DAY(AP130)&lt;=28,AP131="土",OR(AP136="休",AP136="雨")),1,0)</f>
        <v>#VALUE!</v>
      </c>
      <c r="AQ139" s="1613"/>
      <c r="AR139" s="1624"/>
      <c r="AS139" s="1624"/>
      <c r="AV139" s="1613"/>
      <c r="AW139" s="1613"/>
      <c r="AX139" s="1613"/>
      <c r="AY139" s="1613"/>
      <c r="AZ139" s="1613"/>
      <c r="BA139" s="1613"/>
      <c r="BB139" s="1660" t="e">
        <f>IF(AND(DAY(BB130)&gt;=22,DAY(BB130)&lt;=28,BB131="土",OR(BB136="休",BB136="雨")),1,0)</f>
        <v>#VALUE!</v>
      </c>
      <c r="BC139" s="1613"/>
      <c r="BD139" s="1624"/>
      <c r="BE139" s="1624"/>
      <c r="BG139" s="1613"/>
      <c r="BH139" s="1613"/>
      <c r="BI139" s="1613"/>
      <c r="BJ139" s="1613"/>
      <c r="BK139" s="1613"/>
      <c r="BL139" s="1613"/>
      <c r="BM139" s="1660" t="e">
        <f>IF(AND(DAY(BM130)&gt;=22,DAY(BM130)&lt;=28,BM131="土",OR(BM136="休",BM136="雨")),1,0)</f>
        <v>#VALUE!</v>
      </c>
      <c r="BN139" s="1613"/>
      <c r="BO139" s="1624"/>
      <c r="BP139" s="1624"/>
      <c r="BU139" s="1593">
        <f t="shared" si="62"/>
        <v>0</v>
      </c>
      <c r="BV139" s="1593" t="str">
        <f t="shared" si="61"/>
        <v>OK</v>
      </c>
    </row>
    <row r="140" spans="1:74" ht="14.25" hidden="1" customHeight="1">
      <c r="A140" s="1590"/>
      <c r="B140" s="1613"/>
      <c r="C140" s="1613"/>
      <c r="D140" s="1613"/>
      <c r="E140" s="1613"/>
      <c r="F140" s="1613"/>
      <c r="G140" s="1613"/>
      <c r="H140" s="1660">
        <f>IF(AND(DAY(H130)&gt;=8,DAY(H130)&lt;=14,H131="土"),1,0)</f>
        <v>0</v>
      </c>
      <c r="I140" s="1613"/>
      <c r="J140" s="1624"/>
      <c r="K140" s="1624"/>
      <c r="L140" s="1590"/>
      <c r="M140" s="1613"/>
      <c r="N140" s="1613"/>
      <c r="O140" s="1613"/>
      <c r="P140" s="1613"/>
      <c r="Q140" s="1613"/>
      <c r="R140" s="1613"/>
      <c r="S140" s="1660" t="e">
        <f>IF(AND(DAY(S130)&gt;=8,DAY(S130)&lt;=14,S131="土"),1,0)</f>
        <v>#VALUE!</v>
      </c>
      <c r="T140" s="1613"/>
      <c r="U140" s="1624"/>
      <c r="V140" s="1624"/>
      <c r="Y140" s="1613"/>
      <c r="Z140" s="1613"/>
      <c r="AA140" s="1613"/>
      <c r="AB140" s="1613"/>
      <c r="AC140" s="1613"/>
      <c r="AD140" s="1613"/>
      <c r="AE140" s="1660" t="e">
        <f>IF(AND(DAY(AE130)&gt;=8,DAY(AE130)&lt;=14,AE131="土"),1,0)</f>
        <v>#VALUE!</v>
      </c>
      <c r="AF140" s="1613"/>
      <c r="AG140" s="1624"/>
      <c r="AH140" s="1624"/>
      <c r="AJ140" s="1613"/>
      <c r="AK140" s="1613"/>
      <c r="AL140" s="1613"/>
      <c r="AM140" s="1613"/>
      <c r="AN140" s="1613"/>
      <c r="AO140" s="1613"/>
      <c r="AP140" s="1660" t="e">
        <f>IF(AND(DAY(AP130)&gt;=8,DAY(AP130)&lt;=14,AP131="土"),1,0)</f>
        <v>#VALUE!</v>
      </c>
      <c r="AQ140" s="1613"/>
      <c r="AR140" s="1624"/>
      <c r="AS140" s="1624"/>
      <c r="AV140" s="1613"/>
      <c r="AW140" s="1613"/>
      <c r="AX140" s="1613"/>
      <c r="AY140" s="1613"/>
      <c r="AZ140" s="1613"/>
      <c r="BA140" s="1613"/>
      <c r="BB140" s="1660" t="e">
        <f>IF(AND(DAY(BB130)&gt;=8,DAY(BB130)&lt;=14,BB131="土"),1,0)</f>
        <v>#VALUE!</v>
      </c>
      <c r="BC140" s="1613"/>
      <c r="BD140" s="1624"/>
      <c r="BE140" s="1624"/>
      <c r="BG140" s="1613"/>
      <c r="BH140" s="1613"/>
      <c r="BI140" s="1613"/>
      <c r="BJ140" s="1613"/>
      <c r="BK140" s="1613"/>
      <c r="BL140" s="1613"/>
      <c r="BM140" s="1660" t="e">
        <f>IF(AND(DAY(BM130)&gt;=8,DAY(BM130)&lt;=14,BM131="土"),1,0)</f>
        <v>#VALUE!</v>
      </c>
      <c r="BN140" s="1613"/>
      <c r="BO140" s="1624"/>
      <c r="BP140" s="1624"/>
      <c r="BU140" s="1593">
        <f t="shared" si="62"/>
        <v>0</v>
      </c>
      <c r="BV140" s="1593" t="str">
        <f t="shared" si="61"/>
        <v>OK</v>
      </c>
    </row>
    <row r="141" spans="1:74" ht="14.25" hidden="1" customHeight="1">
      <c r="A141" s="1590"/>
      <c r="B141" s="1613"/>
      <c r="C141" s="1613"/>
      <c r="D141" s="1613"/>
      <c r="E141" s="1613"/>
      <c r="F141" s="1613"/>
      <c r="G141" s="1613"/>
      <c r="H141" s="1660">
        <f>IF(AND(DAY(H130)&gt;=8,DAY(H130)&lt;=14,H131="土",OR(H136="休",H136="雨")),1,0)</f>
        <v>0</v>
      </c>
      <c r="I141" s="1613"/>
      <c r="J141" s="1624"/>
      <c r="K141" s="1624"/>
      <c r="L141" s="1590"/>
      <c r="M141" s="1613"/>
      <c r="N141" s="1613"/>
      <c r="O141" s="1613"/>
      <c r="P141" s="1613"/>
      <c r="Q141" s="1613"/>
      <c r="R141" s="1613"/>
      <c r="S141" s="1660" t="e">
        <f>IF(AND(DAY(S130)&gt;=8,DAY(S130)&lt;=14,S131="土",OR(S136="休",S136="雨")),1,0)</f>
        <v>#VALUE!</v>
      </c>
      <c r="T141" s="1613"/>
      <c r="U141" s="1624"/>
      <c r="V141" s="1624"/>
      <c r="Y141" s="1613"/>
      <c r="Z141" s="1613"/>
      <c r="AA141" s="1613"/>
      <c r="AB141" s="1613"/>
      <c r="AC141" s="1613"/>
      <c r="AD141" s="1613"/>
      <c r="AE141" s="1660" t="e">
        <f>IF(AND(DAY(AE130)&gt;=8,DAY(AE130)&lt;=14,AE131="土",OR(AE136="休",AE136="雨")),1,0)</f>
        <v>#VALUE!</v>
      </c>
      <c r="AF141" s="1613"/>
      <c r="AG141" s="1624"/>
      <c r="AH141" s="1624"/>
      <c r="AJ141" s="1613"/>
      <c r="AK141" s="1613"/>
      <c r="AL141" s="1613"/>
      <c r="AM141" s="1613"/>
      <c r="AN141" s="1613"/>
      <c r="AO141" s="1613"/>
      <c r="AP141" s="1660" t="e">
        <f>IF(AND(DAY(AP130)&gt;=8,DAY(AP130)&lt;=14,AP131="土",OR(AP136="休",AP136="雨")),1,0)</f>
        <v>#VALUE!</v>
      </c>
      <c r="AQ141" s="1613"/>
      <c r="AR141" s="1624"/>
      <c r="AS141" s="1624"/>
      <c r="AV141" s="1613"/>
      <c r="AW141" s="1613"/>
      <c r="AX141" s="1613"/>
      <c r="AY141" s="1613"/>
      <c r="AZ141" s="1613"/>
      <c r="BA141" s="1613"/>
      <c r="BB141" s="1660" t="e">
        <f>IF(AND(DAY(BB130)&gt;=8,DAY(BB130)&lt;=14,BB131="土",OR(BB136="休",BB136="雨")),1,0)</f>
        <v>#VALUE!</v>
      </c>
      <c r="BC141" s="1613"/>
      <c r="BD141" s="1624"/>
      <c r="BE141" s="1624"/>
      <c r="BG141" s="1613"/>
      <c r="BH141" s="1613"/>
      <c r="BI141" s="1613"/>
      <c r="BJ141" s="1613"/>
      <c r="BK141" s="1613"/>
      <c r="BL141" s="1613"/>
      <c r="BM141" s="1660" t="e">
        <f>IF(AND(DAY(BM130)&gt;=8,DAY(BM130)&lt;=14,BM131="土",OR(BM136="休",BM136="雨")),1,0)</f>
        <v>#VALUE!</v>
      </c>
      <c r="BN141" s="1613"/>
      <c r="BO141" s="1624"/>
      <c r="BP141" s="1624"/>
      <c r="BU141" s="1593">
        <f t="shared" si="62"/>
        <v>0</v>
      </c>
      <c r="BV141" s="1593" t="str">
        <f t="shared" si="61"/>
        <v>OK</v>
      </c>
    </row>
    <row r="142" spans="1:74" ht="14.25" customHeight="1">
      <c r="A142" s="1590"/>
      <c r="B142" s="1613"/>
      <c r="C142" s="1613"/>
      <c r="D142" s="1613"/>
      <c r="E142" s="1613"/>
      <c r="F142" s="1613"/>
      <c r="G142" s="1613"/>
      <c r="H142" s="1613"/>
      <c r="I142" s="1613"/>
      <c r="J142" s="1624"/>
      <c r="K142" s="1624"/>
      <c r="L142" s="1590"/>
      <c r="M142" s="1613"/>
      <c r="N142" s="1613"/>
      <c r="O142" s="1613"/>
      <c r="P142" s="1613"/>
      <c r="Q142" s="1613"/>
      <c r="R142" s="1613"/>
      <c r="S142" s="1613"/>
      <c r="T142" s="1613"/>
      <c r="U142" s="1624"/>
      <c r="V142" s="1624"/>
      <c r="Y142" s="1613"/>
      <c r="Z142" s="1613"/>
      <c r="AA142" s="1613"/>
      <c r="AB142" s="1613"/>
      <c r="AC142" s="1613"/>
      <c r="AD142" s="1613"/>
      <c r="AE142" s="1613"/>
      <c r="AF142" s="1613"/>
      <c r="AG142" s="1624"/>
      <c r="AH142" s="1624"/>
      <c r="AJ142" s="1613"/>
      <c r="AK142" s="1613"/>
      <c r="AL142" s="1613"/>
      <c r="AM142" s="1613"/>
      <c r="AN142" s="1613"/>
      <c r="AO142" s="1613"/>
      <c r="AP142" s="1613"/>
      <c r="AQ142" s="1613"/>
      <c r="AR142" s="1624"/>
      <c r="AS142" s="1624"/>
      <c r="AV142" s="1613"/>
      <c r="AW142" s="1613"/>
      <c r="AX142" s="1613"/>
      <c r="AY142" s="1613"/>
      <c r="AZ142" s="1613"/>
      <c r="BA142" s="1613"/>
      <c r="BB142" s="1613"/>
      <c r="BC142" s="1613"/>
      <c r="BD142" s="1624"/>
      <c r="BE142" s="1624"/>
      <c r="BG142" s="1613"/>
      <c r="BH142" s="1613"/>
      <c r="BI142" s="1613"/>
      <c r="BJ142" s="1613"/>
      <c r="BK142" s="1613"/>
      <c r="BL142" s="1613"/>
      <c r="BM142" s="1613"/>
      <c r="BN142" s="1613"/>
      <c r="BO142" s="1624"/>
      <c r="BP142" s="1624"/>
    </row>
    <row r="143" spans="1:74" ht="14.25" customHeight="1">
      <c r="A143" s="1590"/>
      <c r="B143" s="1590"/>
      <c r="C143" s="1590"/>
      <c r="D143" s="1590"/>
      <c r="E143" s="1590"/>
      <c r="F143" s="1590"/>
      <c r="G143" s="1590"/>
      <c r="H143" s="1590"/>
      <c r="I143" s="1590"/>
      <c r="J143" s="1590"/>
      <c r="K143" s="1590"/>
      <c r="L143" s="1590"/>
      <c r="M143" s="1590"/>
      <c r="N143" s="1590"/>
      <c r="O143" s="1590"/>
      <c r="P143" s="1590"/>
      <c r="Q143" s="1590"/>
      <c r="R143" s="1590"/>
      <c r="S143" s="1590"/>
      <c r="T143" s="1590"/>
      <c r="U143" s="1590"/>
      <c r="V143" s="1590"/>
    </row>
    <row r="144" spans="1:74" ht="14.25" customHeight="1">
      <c r="A144" s="1590"/>
      <c r="B144" s="1590"/>
      <c r="C144" s="1590"/>
      <c r="D144" s="1590"/>
      <c r="E144" s="1590"/>
      <c r="F144" s="1590"/>
      <c r="G144" s="1590"/>
      <c r="H144" s="1590"/>
      <c r="I144" s="1590"/>
      <c r="J144" s="1590"/>
      <c r="K144" s="1590"/>
      <c r="L144" s="1590"/>
      <c r="M144" s="1590"/>
      <c r="N144" s="1590"/>
      <c r="O144" s="1590"/>
      <c r="P144" s="1590"/>
      <c r="Q144" s="1590"/>
      <c r="R144" s="1590"/>
      <c r="S144" s="1590"/>
      <c r="T144" s="1590"/>
      <c r="U144" s="1590"/>
      <c r="V144" s="1590"/>
    </row>
    <row r="145" spans="1:22" ht="14.25" customHeight="1">
      <c r="A145" s="1590"/>
      <c r="B145" s="1590"/>
      <c r="C145" s="1608"/>
      <c r="D145" s="1608"/>
      <c r="E145" s="1608"/>
      <c r="F145" s="1608"/>
      <c r="G145" s="1608"/>
      <c r="H145" s="1608"/>
      <c r="I145" s="1608"/>
      <c r="J145" s="1590"/>
      <c r="K145" s="1590"/>
      <c r="L145" s="1590"/>
      <c r="M145" s="1590"/>
      <c r="N145" s="1590"/>
      <c r="O145" s="1590"/>
      <c r="P145" s="1590"/>
      <c r="Q145" s="1590"/>
      <c r="R145" s="1590"/>
      <c r="S145" s="1590"/>
      <c r="T145" s="1590"/>
      <c r="U145" s="1590"/>
      <c r="V145" s="1590"/>
    </row>
    <row r="146" spans="1:22" ht="14.25" customHeight="1">
      <c r="A146" s="1590"/>
      <c r="B146" s="1624"/>
      <c r="C146" s="1663"/>
      <c r="D146" s="1663"/>
      <c r="E146" s="1663"/>
      <c r="F146" s="1663"/>
      <c r="G146" s="1663"/>
      <c r="H146" s="1663"/>
      <c r="I146" s="1663"/>
      <c r="J146" s="1624"/>
      <c r="K146" s="1624"/>
      <c r="L146" s="1590"/>
      <c r="M146" s="1590"/>
      <c r="N146" s="1590"/>
      <c r="O146" s="1590"/>
      <c r="P146" s="1590"/>
      <c r="Q146" s="1590"/>
      <c r="R146" s="1590"/>
      <c r="S146" s="1590"/>
      <c r="T146" s="1590"/>
      <c r="U146" s="1590"/>
      <c r="V146" s="1590"/>
    </row>
    <row r="147" spans="1:22" ht="14.25" customHeight="1">
      <c r="A147" s="1590"/>
      <c r="B147" s="1613"/>
      <c r="C147" s="1664"/>
      <c r="D147" s="1617"/>
      <c r="E147" s="1617"/>
      <c r="F147" s="1617"/>
      <c r="G147" s="1617"/>
      <c r="H147" s="1617"/>
      <c r="I147" s="1617"/>
      <c r="J147" s="1617"/>
      <c r="K147" s="1617"/>
      <c r="L147" s="1590"/>
      <c r="M147" s="1590"/>
      <c r="N147" s="1590"/>
      <c r="O147" s="1590"/>
      <c r="P147" s="1590"/>
      <c r="Q147" s="1590"/>
      <c r="R147" s="1590"/>
      <c r="S147" s="1590"/>
      <c r="T147" s="1590"/>
      <c r="U147" s="1590"/>
      <c r="V147" s="1590"/>
    </row>
    <row r="148" spans="1:22" ht="14.25" customHeight="1">
      <c r="A148" s="1590"/>
      <c r="B148" s="1613"/>
      <c r="C148" s="1665"/>
      <c r="D148" s="1665"/>
      <c r="E148" s="1665"/>
      <c r="F148" s="1665"/>
      <c r="G148" s="1665"/>
      <c r="H148" s="1665"/>
      <c r="I148" s="1665"/>
      <c r="J148" s="1624"/>
      <c r="K148" s="1624"/>
      <c r="L148" s="1590"/>
      <c r="M148" s="1590"/>
      <c r="N148" s="1590"/>
      <c r="O148" s="1590"/>
      <c r="P148" s="1590"/>
      <c r="Q148" s="1590"/>
      <c r="R148" s="1590"/>
      <c r="S148" s="1590"/>
      <c r="T148" s="1590"/>
      <c r="U148" s="1590"/>
      <c r="V148" s="1590"/>
    </row>
    <row r="149" spans="1:22" ht="14.25" customHeight="1">
      <c r="A149" s="1590"/>
      <c r="B149" s="1613"/>
      <c r="C149" s="1613"/>
      <c r="D149" s="1613"/>
      <c r="E149" s="1613"/>
      <c r="F149" s="1613"/>
      <c r="G149" s="1613"/>
      <c r="H149" s="1613"/>
      <c r="I149" s="1613"/>
      <c r="J149" s="1624"/>
      <c r="K149" s="1624"/>
      <c r="L149" s="1590"/>
      <c r="M149" s="1590"/>
      <c r="N149" s="1590"/>
      <c r="O149" s="1590"/>
      <c r="P149" s="1590"/>
      <c r="Q149" s="1590"/>
      <c r="R149" s="1590"/>
      <c r="S149" s="1590"/>
      <c r="T149" s="1590"/>
      <c r="U149" s="1590"/>
      <c r="V149" s="1590"/>
    </row>
    <row r="150" spans="1:22" ht="14.25" customHeight="1">
      <c r="A150" s="1590"/>
      <c r="B150" s="3705"/>
      <c r="C150" s="3726"/>
      <c r="D150" s="3726"/>
      <c r="E150" s="3726"/>
      <c r="F150" s="3726"/>
      <c r="G150" s="3726"/>
      <c r="H150" s="3726"/>
      <c r="I150" s="3726"/>
      <c r="J150" s="1624"/>
      <c r="K150" s="1624"/>
      <c r="L150" s="1590"/>
      <c r="M150" s="1590"/>
      <c r="N150" s="1590"/>
      <c r="O150" s="1590"/>
      <c r="P150" s="1590"/>
      <c r="Q150" s="1590"/>
      <c r="R150" s="1590"/>
      <c r="S150" s="1590"/>
      <c r="T150" s="1590"/>
      <c r="U150" s="1590"/>
      <c r="V150" s="1590"/>
    </row>
    <row r="151" spans="1:22" ht="14.25" customHeight="1">
      <c r="A151" s="1590"/>
      <c r="B151" s="3705"/>
      <c r="C151" s="3726"/>
      <c r="D151" s="3726"/>
      <c r="E151" s="3726"/>
      <c r="F151" s="3726"/>
      <c r="G151" s="3726"/>
      <c r="H151" s="3726"/>
      <c r="I151" s="3726"/>
      <c r="J151" s="1624"/>
      <c r="K151" s="1624"/>
      <c r="L151" s="1590"/>
      <c r="M151" s="1590"/>
      <c r="N151" s="1590"/>
      <c r="O151" s="1590"/>
      <c r="P151" s="1590"/>
      <c r="Q151" s="1590"/>
      <c r="R151" s="1590"/>
      <c r="S151" s="1590"/>
      <c r="T151" s="1590"/>
      <c r="U151" s="1590"/>
      <c r="V151" s="1590"/>
    </row>
    <row r="152" spans="1:22" ht="14.25" customHeight="1">
      <c r="A152" s="1590"/>
      <c r="B152" s="3705"/>
      <c r="C152" s="3705"/>
      <c r="D152" s="3705"/>
      <c r="E152" s="3705"/>
      <c r="F152" s="3705"/>
      <c r="G152" s="3705"/>
      <c r="H152" s="3705"/>
      <c r="I152" s="3705"/>
      <c r="J152" s="1624"/>
      <c r="K152" s="1637"/>
      <c r="L152" s="1590"/>
      <c r="M152" s="1590"/>
      <c r="N152" s="1590"/>
      <c r="O152" s="1590"/>
      <c r="P152" s="1590"/>
      <c r="Q152" s="1590"/>
      <c r="R152" s="1590"/>
      <c r="S152" s="1590"/>
      <c r="T152" s="1590"/>
      <c r="U152" s="1590"/>
      <c r="V152" s="1590"/>
    </row>
    <row r="153" spans="1:22" ht="14.25" customHeight="1">
      <c r="A153" s="1590"/>
      <c r="B153" s="3705"/>
      <c r="C153" s="3705"/>
      <c r="D153" s="3705"/>
      <c r="E153" s="3705"/>
      <c r="F153" s="3705"/>
      <c r="G153" s="3705"/>
      <c r="H153" s="3705"/>
      <c r="I153" s="3705"/>
      <c r="J153" s="1624"/>
      <c r="K153" s="1624"/>
      <c r="L153" s="1590"/>
      <c r="M153" s="1590"/>
      <c r="N153" s="1590"/>
      <c r="O153" s="1590"/>
      <c r="P153" s="1590"/>
      <c r="Q153" s="1590"/>
      <c r="R153" s="1590"/>
      <c r="S153" s="1590"/>
      <c r="T153" s="1590"/>
      <c r="U153" s="1590"/>
      <c r="V153" s="1590"/>
    </row>
    <row r="154" spans="1:22" ht="14.25" customHeight="1">
      <c r="A154" s="1590"/>
      <c r="B154" s="3705"/>
      <c r="C154" s="3705"/>
      <c r="D154" s="3705"/>
      <c r="E154" s="3705"/>
      <c r="F154" s="3705"/>
      <c r="G154" s="3705"/>
      <c r="H154" s="3705"/>
      <c r="I154" s="3705"/>
      <c r="J154" s="1624"/>
      <c r="K154" s="1637"/>
      <c r="L154" s="1590"/>
      <c r="M154" s="1590"/>
      <c r="N154" s="1590"/>
      <c r="O154" s="1590"/>
      <c r="P154" s="1590"/>
      <c r="Q154" s="1590"/>
      <c r="R154" s="1590"/>
      <c r="S154" s="1590"/>
      <c r="T154" s="1590"/>
      <c r="U154" s="1590"/>
      <c r="V154" s="1590"/>
    </row>
    <row r="155" spans="1:22" ht="14.25" customHeight="1">
      <c r="A155" s="1590"/>
      <c r="B155" s="3705"/>
      <c r="C155" s="3705"/>
      <c r="D155" s="3705"/>
      <c r="E155" s="3705"/>
      <c r="F155" s="3705"/>
      <c r="G155" s="3705"/>
      <c r="H155" s="3705"/>
      <c r="I155" s="3705"/>
      <c r="J155" s="1624"/>
      <c r="K155" s="1624"/>
      <c r="L155" s="1590"/>
      <c r="M155" s="1590"/>
      <c r="N155" s="1590"/>
      <c r="O155" s="1590"/>
      <c r="P155" s="1590"/>
      <c r="Q155" s="1590"/>
      <c r="R155" s="1590"/>
      <c r="S155" s="1590"/>
      <c r="T155" s="1590"/>
      <c r="U155" s="1590"/>
      <c r="V155" s="1590"/>
    </row>
    <row r="156" spans="1:22" ht="14.25" customHeight="1">
      <c r="A156" s="1590"/>
      <c r="B156" s="1590"/>
      <c r="C156" s="1590"/>
      <c r="D156" s="1590"/>
      <c r="E156" s="1590"/>
      <c r="F156" s="1590"/>
      <c r="G156" s="1590"/>
      <c r="H156" s="1590"/>
      <c r="I156" s="1590"/>
      <c r="J156" s="1590"/>
      <c r="K156" s="1590"/>
      <c r="L156" s="1590"/>
      <c r="M156" s="1590"/>
      <c r="N156" s="1590"/>
      <c r="O156" s="1590"/>
      <c r="P156" s="1590"/>
      <c r="Q156" s="1590"/>
      <c r="R156" s="1590"/>
      <c r="S156" s="1590"/>
      <c r="T156" s="1590"/>
      <c r="U156" s="1590"/>
      <c r="V156" s="1590"/>
    </row>
    <row r="157" spans="1:22" ht="14.25" customHeight="1">
      <c r="A157" s="1590"/>
      <c r="B157" s="1590"/>
      <c r="C157" s="1590"/>
      <c r="D157" s="1590"/>
      <c r="E157" s="1590"/>
      <c r="F157" s="1590"/>
      <c r="G157" s="1590"/>
      <c r="H157" s="1590"/>
      <c r="I157" s="1590"/>
      <c r="J157" s="1590"/>
      <c r="K157" s="1590"/>
      <c r="L157" s="1590"/>
      <c r="M157" s="1590"/>
      <c r="N157" s="1590"/>
      <c r="O157" s="1590"/>
      <c r="P157" s="1590"/>
      <c r="Q157" s="1590"/>
      <c r="R157" s="1590"/>
      <c r="S157" s="1590"/>
      <c r="T157" s="1590"/>
      <c r="U157" s="1590"/>
      <c r="V157" s="1590"/>
    </row>
    <row r="158" spans="1:22" ht="14.25" customHeight="1">
      <c r="A158" s="1590"/>
      <c r="B158" s="1590"/>
      <c r="C158" s="1590"/>
      <c r="D158" s="1590"/>
      <c r="E158" s="1590"/>
      <c r="F158" s="1590"/>
      <c r="G158" s="1590"/>
      <c r="H158" s="1590"/>
      <c r="I158" s="1590"/>
      <c r="J158" s="1590"/>
      <c r="K158" s="1590"/>
      <c r="L158" s="1590"/>
      <c r="M158" s="1590"/>
      <c r="N158" s="1590"/>
      <c r="O158" s="1590"/>
      <c r="P158" s="1590"/>
      <c r="Q158" s="1590"/>
      <c r="R158" s="1590"/>
      <c r="S158" s="1590"/>
      <c r="T158" s="1590"/>
      <c r="U158" s="1590"/>
      <c r="V158" s="1590"/>
    </row>
    <row r="159" spans="1:22" ht="14.25" customHeight="1">
      <c r="A159" s="1590"/>
      <c r="B159" s="1590"/>
      <c r="C159" s="1590"/>
      <c r="D159" s="1590"/>
      <c r="E159" s="1590"/>
      <c r="F159" s="1590"/>
      <c r="G159" s="1590"/>
      <c r="H159" s="1590"/>
      <c r="I159" s="1590"/>
      <c r="J159" s="1590"/>
      <c r="K159" s="1590"/>
      <c r="L159" s="1590"/>
      <c r="M159" s="1590"/>
      <c r="N159" s="1590"/>
      <c r="O159" s="1590"/>
      <c r="P159" s="1590"/>
      <c r="Q159" s="1590"/>
      <c r="R159" s="1590"/>
      <c r="S159" s="1590"/>
      <c r="T159" s="1590"/>
      <c r="U159" s="1590"/>
      <c r="V159" s="1590"/>
    </row>
    <row r="160" spans="1:22" ht="14.25" customHeight="1">
      <c r="A160" s="1590"/>
      <c r="B160" s="1590"/>
      <c r="C160" s="1590"/>
      <c r="D160" s="1590"/>
      <c r="E160" s="1590"/>
      <c r="F160" s="1590"/>
      <c r="G160" s="1590"/>
      <c r="H160" s="1590"/>
      <c r="I160" s="1590"/>
      <c r="J160" s="1590"/>
      <c r="K160" s="1590"/>
      <c r="L160" s="1590"/>
      <c r="M160" s="1590"/>
      <c r="N160" s="1590"/>
      <c r="O160" s="1590"/>
      <c r="P160" s="1590"/>
      <c r="Q160" s="1590"/>
      <c r="R160" s="1590"/>
      <c r="S160" s="1590"/>
      <c r="T160" s="1590"/>
      <c r="U160" s="1590"/>
      <c r="V160" s="1590"/>
    </row>
    <row r="161" spans="1:22" ht="14.25" customHeight="1">
      <c r="A161" s="1590"/>
      <c r="B161" s="1590"/>
      <c r="C161" s="1590"/>
      <c r="D161" s="1590"/>
      <c r="E161" s="1590"/>
      <c r="F161" s="1590"/>
      <c r="G161" s="1590"/>
      <c r="H161" s="1590"/>
      <c r="I161" s="1590"/>
      <c r="J161" s="1590"/>
      <c r="K161" s="1590"/>
      <c r="L161" s="1590"/>
      <c r="M161" s="1590"/>
      <c r="N161" s="1590"/>
      <c r="O161" s="1590"/>
      <c r="P161" s="1590"/>
      <c r="Q161" s="1590"/>
      <c r="R161" s="1590"/>
      <c r="S161" s="1590"/>
      <c r="T161" s="1590"/>
      <c r="U161" s="1590"/>
      <c r="V161" s="1590"/>
    </row>
    <row r="162" spans="1:22" ht="14.25" customHeight="1">
      <c r="A162" s="1590"/>
      <c r="B162" s="1590"/>
      <c r="C162" s="1590"/>
      <c r="D162" s="1590"/>
      <c r="E162" s="1590"/>
      <c r="F162" s="1590"/>
      <c r="G162" s="1590"/>
      <c r="H162" s="1590"/>
      <c r="I162" s="1590"/>
      <c r="J162" s="1590"/>
      <c r="K162" s="1590"/>
      <c r="L162" s="1590"/>
      <c r="M162" s="1590"/>
      <c r="N162" s="1590"/>
      <c r="O162" s="1590"/>
      <c r="P162" s="1590"/>
      <c r="Q162" s="1590"/>
      <c r="R162" s="1590"/>
      <c r="S162" s="1590"/>
      <c r="T162" s="1590"/>
      <c r="U162" s="1590"/>
      <c r="V162" s="1590"/>
    </row>
    <row r="163" spans="1:22" ht="14.25" customHeight="1">
      <c r="A163" s="1590"/>
      <c r="B163" s="1590"/>
      <c r="C163" s="1590"/>
      <c r="D163" s="1590"/>
      <c r="E163" s="1590"/>
      <c r="F163" s="1590"/>
      <c r="G163" s="1590"/>
      <c r="H163" s="1590"/>
      <c r="I163" s="1590"/>
      <c r="J163" s="1590"/>
      <c r="K163" s="1590"/>
      <c r="L163" s="1590"/>
      <c r="M163" s="1590"/>
      <c r="N163" s="1590"/>
      <c r="O163" s="1590"/>
      <c r="P163" s="1590"/>
      <c r="Q163" s="1590"/>
      <c r="R163" s="1590"/>
      <c r="S163" s="1590"/>
      <c r="T163" s="1590"/>
      <c r="U163" s="1590"/>
      <c r="V163" s="1590"/>
    </row>
    <row r="164" spans="1:22" ht="14.25" customHeight="1">
      <c r="A164" s="1590"/>
      <c r="B164" s="1590"/>
      <c r="C164" s="1590"/>
      <c r="D164" s="1590"/>
      <c r="E164" s="1590"/>
      <c r="F164" s="1590"/>
      <c r="G164" s="1590"/>
      <c r="H164" s="1590"/>
      <c r="I164" s="1590"/>
      <c r="J164" s="1590"/>
      <c r="K164" s="1590"/>
      <c r="L164" s="1590"/>
      <c r="M164" s="1590"/>
      <c r="N164" s="1590"/>
      <c r="O164" s="1590"/>
      <c r="P164" s="1590"/>
      <c r="Q164" s="1590"/>
      <c r="R164" s="1590"/>
      <c r="S164" s="1590"/>
      <c r="T164" s="1590"/>
      <c r="U164" s="1590"/>
      <c r="V164" s="1590"/>
    </row>
    <row r="165" spans="1:22" ht="14.25" customHeight="1">
      <c r="A165" s="1590"/>
      <c r="B165" s="1590"/>
      <c r="C165" s="1590"/>
      <c r="D165" s="1590"/>
      <c r="E165" s="1590"/>
      <c r="F165" s="1590"/>
      <c r="G165" s="1590"/>
      <c r="H165" s="1590"/>
      <c r="I165" s="1590"/>
      <c r="J165" s="1590"/>
      <c r="K165" s="1590"/>
      <c r="L165" s="1590"/>
      <c r="M165" s="1590"/>
      <c r="N165" s="1590"/>
      <c r="O165" s="1590"/>
      <c r="P165" s="1590"/>
      <c r="Q165" s="1590"/>
      <c r="R165" s="1590"/>
      <c r="S165" s="1590"/>
      <c r="T165" s="1590"/>
      <c r="U165" s="1590"/>
      <c r="V165" s="1590"/>
    </row>
    <row r="166" spans="1:22" ht="14.25" customHeight="1">
      <c r="A166" s="1590"/>
      <c r="B166" s="1590"/>
      <c r="C166" s="1590"/>
      <c r="D166" s="1590"/>
      <c r="E166" s="1590"/>
      <c r="F166" s="1590"/>
      <c r="G166" s="1590"/>
      <c r="H166" s="1590"/>
      <c r="I166" s="1590"/>
      <c r="J166" s="1590"/>
      <c r="K166" s="1590"/>
      <c r="L166" s="1590"/>
      <c r="M166" s="1590"/>
      <c r="N166" s="1590"/>
      <c r="O166" s="1590"/>
      <c r="P166" s="1590"/>
      <c r="Q166" s="1590"/>
      <c r="R166" s="1590"/>
      <c r="S166" s="1590"/>
      <c r="T166" s="1590"/>
      <c r="U166" s="1590"/>
      <c r="V166" s="1590"/>
    </row>
    <row r="167" spans="1:22" ht="14.25" customHeight="1">
      <c r="A167" s="1590"/>
      <c r="B167" s="1590"/>
      <c r="C167" s="1590"/>
      <c r="D167" s="1590"/>
      <c r="E167" s="1590"/>
      <c r="F167" s="1590"/>
      <c r="G167" s="1590"/>
      <c r="H167" s="1590"/>
      <c r="I167" s="1590"/>
      <c r="J167" s="1590"/>
      <c r="K167" s="1590"/>
      <c r="L167" s="1590"/>
      <c r="M167" s="1590"/>
      <c r="N167" s="1590"/>
      <c r="O167" s="1590"/>
      <c r="P167" s="1590"/>
      <c r="Q167" s="1590"/>
      <c r="R167" s="1590"/>
      <c r="S167" s="1590"/>
      <c r="T167" s="1590"/>
      <c r="U167" s="1590"/>
      <c r="V167" s="1590"/>
    </row>
    <row r="168" spans="1:22" ht="14.25" customHeight="1">
      <c r="A168" s="1590"/>
      <c r="B168" s="1590"/>
      <c r="C168" s="1590"/>
      <c r="D168" s="1590"/>
      <c r="E168" s="1590"/>
      <c r="F168" s="1590"/>
      <c r="G168" s="1590"/>
      <c r="H168" s="1590"/>
      <c r="I168" s="1590"/>
      <c r="J168" s="1590"/>
      <c r="K168" s="1590"/>
      <c r="L168" s="1590"/>
      <c r="M168" s="1590"/>
      <c r="N168" s="1590"/>
      <c r="O168" s="1590"/>
      <c r="P168" s="1590"/>
      <c r="Q168" s="1590"/>
      <c r="R168" s="1590"/>
      <c r="S168" s="1590"/>
      <c r="T168" s="1590"/>
      <c r="U168" s="1590"/>
      <c r="V168" s="1590"/>
    </row>
    <row r="169" spans="1:22" ht="14.25" customHeight="1">
      <c r="A169" s="1590"/>
      <c r="B169" s="1590"/>
      <c r="C169" s="1590"/>
      <c r="D169" s="1590"/>
      <c r="E169" s="1590"/>
      <c r="F169" s="1590"/>
      <c r="G169" s="1590"/>
      <c r="H169" s="1590"/>
      <c r="I169" s="1590"/>
      <c r="J169" s="1590"/>
      <c r="K169" s="1590"/>
      <c r="L169" s="1590"/>
      <c r="M169" s="1590"/>
      <c r="N169" s="1590"/>
      <c r="O169" s="1590"/>
      <c r="P169" s="1590"/>
      <c r="Q169" s="1590"/>
      <c r="R169" s="1590"/>
      <c r="S169" s="1590"/>
      <c r="T169" s="1590"/>
      <c r="U169" s="1590"/>
      <c r="V169" s="1590"/>
    </row>
    <row r="170" spans="1:22" ht="14.25" customHeight="1">
      <c r="A170" s="1590"/>
      <c r="B170" s="1590"/>
      <c r="C170" s="1590"/>
      <c r="D170" s="1590"/>
      <c r="E170" s="1590"/>
      <c r="F170" s="1590"/>
      <c r="G170" s="1590"/>
      <c r="H170" s="1590"/>
      <c r="I170" s="1590"/>
      <c r="J170" s="1590"/>
      <c r="K170" s="1590"/>
      <c r="L170" s="1590"/>
      <c r="M170" s="1590"/>
      <c r="N170" s="1590"/>
      <c r="O170" s="1590"/>
      <c r="P170" s="1590"/>
      <c r="Q170" s="1590"/>
      <c r="R170" s="1590"/>
      <c r="S170" s="1590"/>
      <c r="T170" s="1590"/>
      <c r="U170" s="1590"/>
      <c r="V170" s="1590"/>
    </row>
    <row r="171" spans="1:22" ht="14.25" customHeight="1">
      <c r="A171" s="1590"/>
      <c r="B171" s="1590"/>
      <c r="C171" s="1590"/>
      <c r="D171" s="1590"/>
      <c r="E171" s="1590"/>
      <c r="F171" s="1590"/>
      <c r="G171" s="1590"/>
      <c r="H171" s="1590"/>
      <c r="I171" s="1590"/>
      <c r="J171" s="1590"/>
      <c r="K171" s="1590"/>
      <c r="L171" s="1590"/>
      <c r="M171" s="1590"/>
      <c r="N171" s="1590"/>
      <c r="O171" s="1590"/>
      <c r="P171" s="1590"/>
      <c r="Q171" s="1590"/>
      <c r="R171" s="1590"/>
      <c r="S171" s="1590"/>
      <c r="T171" s="1590"/>
      <c r="U171" s="1590"/>
      <c r="V171" s="1590"/>
    </row>
    <row r="172" spans="1:22" ht="14.25" customHeight="1">
      <c r="A172" s="1590"/>
      <c r="B172" s="1590"/>
      <c r="C172" s="1590"/>
      <c r="D172" s="1590"/>
      <c r="E172" s="1590"/>
      <c r="F172" s="1590"/>
      <c r="G172" s="1590"/>
      <c r="H172" s="1590"/>
      <c r="I172" s="1590"/>
      <c r="J172" s="1590"/>
      <c r="K172" s="1590"/>
      <c r="L172" s="1590"/>
      <c r="M172" s="1590"/>
      <c r="N172" s="1590"/>
      <c r="O172" s="1590"/>
      <c r="P172" s="1590"/>
      <c r="Q172" s="1590"/>
      <c r="R172" s="1590"/>
      <c r="S172" s="1590"/>
      <c r="T172" s="1590"/>
      <c r="U172" s="1590"/>
      <c r="V172" s="1590"/>
    </row>
    <row r="173" spans="1:22" ht="14.25" customHeight="1">
      <c r="A173" s="1590"/>
      <c r="B173" s="1590"/>
      <c r="C173" s="1590"/>
      <c r="D173" s="1590"/>
      <c r="E173" s="1590"/>
      <c r="F173" s="1590"/>
      <c r="G173" s="1590"/>
      <c r="H173" s="1590"/>
      <c r="I173" s="1590"/>
      <c r="J173" s="1590"/>
      <c r="K173" s="1590"/>
      <c r="L173" s="1590"/>
      <c r="M173" s="1590"/>
      <c r="N173" s="1590"/>
      <c r="O173" s="1590"/>
      <c r="P173" s="1590"/>
      <c r="Q173" s="1590"/>
      <c r="R173" s="1590"/>
      <c r="S173" s="1590"/>
      <c r="T173" s="1590"/>
      <c r="U173" s="1590"/>
      <c r="V173" s="1590"/>
    </row>
    <row r="174" spans="1:22" ht="14.25" customHeight="1">
      <c r="A174" s="1590"/>
      <c r="B174" s="1590"/>
      <c r="C174" s="1590"/>
      <c r="D174" s="1590"/>
      <c r="E174" s="1590"/>
      <c r="F174" s="1590"/>
      <c r="G174" s="1590"/>
      <c r="H174" s="1590"/>
      <c r="I174" s="1590"/>
      <c r="J174" s="1590"/>
      <c r="K174" s="1590"/>
      <c r="L174" s="1590"/>
      <c r="M174" s="1590"/>
      <c r="N174" s="1590"/>
      <c r="O174" s="1590"/>
      <c r="P174" s="1590"/>
      <c r="Q174" s="1590"/>
      <c r="R174" s="1590"/>
      <c r="S174" s="1590"/>
      <c r="T174" s="1590"/>
      <c r="U174" s="1590"/>
      <c r="V174" s="1590"/>
    </row>
    <row r="175" spans="1:22" ht="14.25" customHeight="1">
      <c r="A175" s="1590"/>
      <c r="B175" s="1590"/>
      <c r="C175" s="1590"/>
      <c r="D175" s="1590"/>
      <c r="E175" s="1590"/>
      <c r="F175" s="1590"/>
      <c r="G175" s="1590"/>
      <c r="H175" s="1590"/>
      <c r="I175" s="1590"/>
      <c r="J175" s="1590"/>
      <c r="K175" s="1590"/>
      <c r="L175" s="1590"/>
      <c r="M175" s="1590"/>
      <c r="N175" s="1590"/>
      <c r="O175" s="1590"/>
      <c r="P175" s="1590"/>
      <c r="Q175" s="1590"/>
      <c r="R175" s="1590"/>
      <c r="S175" s="1590"/>
      <c r="T175" s="1590"/>
      <c r="U175" s="1590"/>
      <c r="V175" s="1590"/>
    </row>
    <row r="176" spans="1:22" ht="14.25" customHeight="1">
      <c r="A176" s="1590"/>
      <c r="B176" s="1590"/>
      <c r="C176" s="1590"/>
      <c r="D176" s="1590"/>
      <c r="E176" s="1590"/>
      <c r="F176" s="1590"/>
      <c r="G176" s="1590"/>
      <c r="H176" s="1590"/>
      <c r="I176" s="1590"/>
      <c r="J176" s="1590"/>
      <c r="K176" s="1590"/>
      <c r="L176" s="1590"/>
      <c r="M176" s="1590"/>
      <c r="N176" s="1590"/>
      <c r="O176" s="1590"/>
      <c r="P176" s="1590"/>
      <c r="Q176" s="1590"/>
      <c r="R176" s="1590"/>
      <c r="S176" s="1590"/>
      <c r="T176" s="1590"/>
      <c r="U176" s="1590"/>
      <c r="V176" s="1590"/>
    </row>
    <row r="177" spans="1:22" ht="14.25" customHeight="1">
      <c r="A177" s="1590"/>
      <c r="B177" s="1590"/>
      <c r="C177" s="1590"/>
      <c r="D177" s="1590"/>
      <c r="E177" s="1590"/>
      <c r="F177" s="1590"/>
      <c r="G177" s="1590"/>
      <c r="H177" s="1590"/>
      <c r="I177" s="1590"/>
      <c r="J177" s="1590"/>
      <c r="K177" s="1590"/>
      <c r="L177" s="1590"/>
      <c r="M177" s="1590"/>
      <c r="N177" s="1590"/>
      <c r="O177" s="1590"/>
      <c r="P177" s="1590"/>
      <c r="Q177" s="1590"/>
      <c r="R177" s="1590"/>
      <c r="S177" s="1590"/>
      <c r="T177" s="1590"/>
      <c r="U177" s="1590"/>
      <c r="V177" s="1590"/>
    </row>
    <row r="178" spans="1:22" ht="14.25" customHeight="1">
      <c r="A178" s="1590"/>
      <c r="B178" s="1590"/>
      <c r="C178" s="1590"/>
      <c r="D178" s="1590"/>
      <c r="E178" s="1590"/>
      <c r="F178" s="1590"/>
      <c r="G178" s="1590"/>
      <c r="H178" s="1590"/>
      <c r="I178" s="1590"/>
      <c r="J178" s="1590"/>
      <c r="K178" s="1590"/>
      <c r="L178" s="1590"/>
      <c r="M178" s="1590"/>
      <c r="N178" s="1590"/>
      <c r="O178" s="1590"/>
      <c r="P178" s="1590"/>
      <c r="Q178" s="1590"/>
      <c r="R178" s="1590"/>
      <c r="S178" s="1590"/>
      <c r="T178" s="1590"/>
      <c r="U178" s="1590"/>
      <c r="V178" s="1590"/>
    </row>
    <row r="179" spans="1:22" ht="14.25" customHeight="1">
      <c r="A179" s="1590"/>
      <c r="B179" s="1590"/>
      <c r="C179" s="1590"/>
      <c r="D179" s="1590"/>
      <c r="E179" s="1590"/>
      <c r="F179" s="1590"/>
      <c r="G179" s="1590"/>
      <c r="H179" s="1590"/>
      <c r="I179" s="1590"/>
      <c r="J179" s="1590"/>
      <c r="K179" s="1590"/>
      <c r="L179" s="1590"/>
      <c r="M179" s="1590"/>
      <c r="N179" s="1590"/>
      <c r="O179" s="1590"/>
      <c r="P179" s="1590"/>
      <c r="Q179" s="1590"/>
      <c r="R179" s="1590"/>
      <c r="S179" s="1590"/>
      <c r="T179" s="1590"/>
      <c r="U179" s="1590"/>
      <c r="V179" s="1590"/>
    </row>
    <row r="180" spans="1:22" ht="14.25" customHeight="1">
      <c r="A180" s="1590"/>
      <c r="B180" s="1590"/>
      <c r="C180" s="1590"/>
      <c r="D180" s="1590"/>
      <c r="E180" s="1590"/>
      <c r="F180" s="1590"/>
      <c r="G180" s="1590"/>
      <c r="H180" s="1590"/>
      <c r="I180" s="1590"/>
      <c r="J180" s="1590"/>
      <c r="K180" s="1590"/>
      <c r="L180" s="1590"/>
      <c r="M180" s="1590"/>
      <c r="N180" s="1590"/>
      <c r="O180" s="1590"/>
      <c r="P180" s="1590"/>
      <c r="Q180" s="1590"/>
      <c r="R180" s="1590"/>
      <c r="S180" s="1590"/>
      <c r="T180" s="1590"/>
      <c r="U180" s="1590"/>
      <c r="V180" s="1590"/>
    </row>
    <row r="181" spans="1:22" ht="14.25" customHeight="1">
      <c r="A181" s="1590"/>
      <c r="B181" s="1590"/>
      <c r="C181" s="1590"/>
      <c r="D181" s="1590"/>
      <c r="E181" s="1590"/>
      <c r="F181" s="1590"/>
      <c r="G181" s="1590"/>
      <c r="H181" s="1590"/>
      <c r="I181" s="1590"/>
      <c r="J181" s="1590"/>
      <c r="K181" s="1590"/>
      <c r="L181" s="1590"/>
      <c r="M181" s="1590"/>
      <c r="N181" s="1590"/>
      <c r="O181" s="1590"/>
      <c r="P181" s="1590"/>
      <c r="Q181" s="1590"/>
      <c r="R181" s="1590"/>
      <c r="S181" s="1590"/>
      <c r="T181" s="1590"/>
      <c r="U181" s="1590"/>
      <c r="V181" s="1590"/>
    </row>
    <row r="182" spans="1:22" ht="14.25" customHeight="1">
      <c r="A182" s="1590"/>
      <c r="B182" s="1590"/>
      <c r="C182" s="1590"/>
      <c r="D182" s="1590"/>
      <c r="E182" s="1590"/>
      <c r="F182" s="1590"/>
      <c r="G182" s="1590"/>
      <c r="H182" s="1590"/>
      <c r="I182" s="1590"/>
      <c r="J182" s="1590"/>
      <c r="K182" s="1590"/>
      <c r="L182" s="1590"/>
      <c r="M182" s="1590"/>
      <c r="N182" s="1590"/>
      <c r="O182" s="1590"/>
      <c r="P182" s="1590"/>
      <c r="Q182" s="1590"/>
      <c r="R182" s="1590"/>
      <c r="S182" s="1590"/>
      <c r="T182" s="1590"/>
      <c r="U182" s="1590"/>
      <c r="V182" s="1590"/>
    </row>
    <row r="183" spans="1:22" ht="14.25" customHeight="1">
      <c r="A183" s="1590"/>
      <c r="B183" s="1590"/>
      <c r="C183" s="1590"/>
      <c r="D183" s="1590"/>
      <c r="E183" s="1590"/>
      <c r="F183" s="1590"/>
      <c r="G183" s="1590"/>
      <c r="H183" s="1590"/>
      <c r="I183" s="1590"/>
      <c r="J183" s="1590"/>
      <c r="K183" s="1590"/>
      <c r="L183" s="1590"/>
      <c r="M183" s="1590"/>
      <c r="N183" s="1590"/>
      <c r="O183" s="1590"/>
      <c r="P183" s="1590"/>
      <c r="Q183" s="1590"/>
      <c r="R183" s="1590"/>
      <c r="S183" s="1590"/>
      <c r="T183" s="1590"/>
      <c r="U183" s="1590"/>
      <c r="V183" s="1590"/>
    </row>
    <row r="184" spans="1:22" ht="14.25" customHeight="1">
      <c r="A184" s="1590"/>
      <c r="B184" s="1590"/>
      <c r="C184" s="1590"/>
      <c r="D184" s="1590"/>
      <c r="E184" s="1590"/>
      <c r="F184" s="1590"/>
      <c r="G184" s="1590"/>
      <c r="H184" s="1590"/>
      <c r="I184" s="1590"/>
      <c r="J184" s="1590"/>
      <c r="K184" s="1590"/>
      <c r="L184" s="1590"/>
      <c r="M184" s="1590"/>
      <c r="N184" s="1590"/>
      <c r="O184" s="1590"/>
      <c r="P184" s="1590"/>
      <c r="Q184" s="1590"/>
      <c r="R184" s="1590"/>
      <c r="S184" s="1590"/>
      <c r="T184" s="1590"/>
      <c r="U184" s="1590"/>
      <c r="V184" s="1590"/>
    </row>
    <row r="185" spans="1:22" ht="14.25" customHeight="1">
      <c r="A185" s="1590"/>
      <c r="B185" s="1590"/>
      <c r="C185" s="1590"/>
      <c r="D185" s="1590"/>
      <c r="E185" s="1590"/>
      <c r="F185" s="1590"/>
      <c r="G185" s="1590"/>
      <c r="H185" s="1590"/>
      <c r="I185" s="1590"/>
      <c r="J185" s="1590"/>
      <c r="K185" s="1590"/>
      <c r="L185" s="1590"/>
      <c r="M185" s="1590"/>
      <c r="N185" s="1590"/>
      <c r="O185" s="1590"/>
      <c r="P185" s="1590"/>
      <c r="Q185" s="1590"/>
      <c r="R185" s="1590"/>
      <c r="S185" s="1590"/>
      <c r="T185" s="1590"/>
      <c r="U185" s="1590"/>
      <c r="V185" s="1590"/>
    </row>
    <row r="186" spans="1:22" ht="14.25" customHeight="1">
      <c r="A186" s="1590"/>
      <c r="B186" s="1590"/>
      <c r="C186" s="1590"/>
      <c r="D186" s="1590"/>
      <c r="E186" s="1590"/>
      <c r="F186" s="1590"/>
      <c r="G186" s="1590"/>
      <c r="H186" s="1590"/>
      <c r="I186" s="1590"/>
      <c r="J186" s="1590"/>
      <c r="K186" s="1590"/>
      <c r="L186" s="1590"/>
      <c r="M186" s="1590"/>
      <c r="N186" s="1590"/>
      <c r="O186" s="1590"/>
      <c r="P186" s="1590"/>
      <c r="Q186" s="1590"/>
      <c r="R186" s="1590"/>
      <c r="S186" s="1590"/>
      <c r="T186" s="1590"/>
      <c r="U186" s="1590"/>
      <c r="V186" s="1590"/>
    </row>
    <row r="187" spans="1:22" ht="14.25" customHeight="1">
      <c r="A187" s="1590"/>
      <c r="B187" s="1590"/>
      <c r="C187" s="1590"/>
      <c r="D187" s="1590"/>
      <c r="E187" s="1590"/>
      <c r="F187" s="1590"/>
      <c r="G187" s="1590"/>
      <c r="H187" s="1590"/>
      <c r="I187" s="1590"/>
      <c r="J187" s="1590"/>
      <c r="K187" s="1590"/>
      <c r="L187" s="1590"/>
      <c r="M187" s="1590"/>
      <c r="N187" s="1590"/>
      <c r="O187" s="1590"/>
      <c r="P187" s="1590"/>
      <c r="Q187" s="1590"/>
      <c r="R187" s="1590"/>
      <c r="S187" s="1590"/>
      <c r="T187" s="1590"/>
      <c r="U187" s="1590"/>
      <c r="V187" s="1590"/>
    </row>
    <row r="188" spans="1:22" ht="14.25" customHeight="1">
      <c r="A188" s="1590"/>
      <c r="B188" s="1590"/>
      <c r="C188" s="1590"/>
      <c r="D188" s="1590"/>
      <c r="E188" s="1590"/>
      <c r="F188" s="1590"/>
      <c r="G188" s="1590"/>
      <c r="H188" s="1590"/>
      <c r="I188" s="1590"/>
      <c r="J188" s="1590"/>
      <c r="K188" s="1590"/>
      <c r="L188" s="1590"/>
      <c r="M188" s="1590"/>
      <c r="N188" s="1590"/>
      <c r="O188" s="1590"/>
      <c r="P188" s="1590"/>
      <c r="Q188" s="1590"/>
      <c r="R188" s="1590"/>
      <c r="S188" s="1590"/>
      <c r="T188" s="1590"/>
      <c r="U188" s="1590"/>
      <c r="V188" s="1590"/>
    </row>
    <row r="189" spans="1:22" ht="14.25" customHeight="1">
      <c r="A189" s="1590"/>
      <c r="B189" s="1590"/>
      <c r="C189" s="1590"/>
      <c r="D189" s="1590"/>
      <c r="E189" s="1590"/>
      <c r="F189" s="1590"/>
      <c r="G189" s="1590"/>
      <c r="H189" s="1590"/>
      <c r="I189" s="1590"/>
      <c r="J189" s="1590"/>
      <c r="K189" s="1590"/>
      <c r="L189" s="1590"/>
      <c r="M189" s="1590"/>
      <c r="N189" s="1590"/>
      <c r="O189" s="1590"/>
      <c r="P189" s="1590"/>
      <c r="Q189" s="1590"/>
      <c r="R189" s="1590"/>
      <c r="S189" s="1590"/>
      <c r="T189" s="1590"/>
      <c r="U189" s="1590"/>
      <c r="V189" s="1590"/>
    </row>
    <row r="190" spans="1:22" ht="14.25" customHeight="1">
      <c r="A190" s="1590"/>
      <c r="B190" s="1590"/>
      <c r="C190" s="1590"/>
      <c r="D190" s="1590"/>
      <c r="E190" s="1590"/>
      <c r="F190" s="1590"/>
      <c r="G190" s="1590"/>
      <c r="H190" s="1590"/>
      <c r="I190" s="1590"/>
      <c r="J190" s="1590"/>
      <c r="K190" s="1590"/>
      <c r="L190" s="1590"/>
      <c r="M190" s="1590"/>
      <c r="N190" s="1590"/>
      <c r="O190" s="1590"/>
      <c r="P190" s="1590"/>
      <c r="Q190" s="1590"/>
      <c r="R190" s="1590"/>
      <c r="S190" s="1590"/>
      <c r="T190" s="1590"/>
      <c r="U190" s="1590"/>
      <c r="V190" s="1590"/>
    </row>
    <row r="191" spans="1:22" ht="14.25" customHeight="1">
      <c r="A191" s="1590"/>
      <c r="B191" s="1590"/>
      <c r="C191" s="1590"/>
      <c r="D191" s="1590"/>
      <c r="E191" s="1590"/>
      <c r="F191" s="1590"/>
      <c r="G191" s="1590"/>
      <c r="H191" s="1590"/>
      <c r="I191" s="1590"/>
      <c r="J191" s="1590"/>
      <c r="K191" s="1590"/>
      <c r="L191" s="1590"/>
      <c r="M191" s="1590"/>
      <c r="N191" s="1590"/>
      <c r="O191" s="1590"/>
      <c r="P191" s="1590"/>
      <c r="Q191" s="1590"/>
      <c r="R191" s="1590"/>
      <c r="S191" s="1590"/>
      <c r="T191" s="1590"/>
      <c r="U191" s="1590"/>
      <c r="V191" s="1590"/>
    </row>
    <row r="192" spans="1:22" ht="14.25" customHeight="1">
      <c r="A192" s="1590"/>
      <c r="B192" s="1590"/>
      <c r="C192" s="1590"/>
      <c r="D192" s="1590"/>
      <c r="E192" s="1590"/>
      <c r="F192" s="1590"/>
      <c r="G192" s="1590"/>
      <c r="H192" s="1590"/>
      <c r="I192" s="1590"/>
      <c r="J192" s="1590"/>
      <c r="K192" s="1590"/>
      <c r="L192" s="1590"/>
      <c r="M192" s="1590"/>
      <c r="N192" s="1590"/>
      <c r="O192" s="1590"/>
      <c r="P192" s="1590"/>
      <c r="Q192" s="1590"/>
      <c r="R192" s="1590"/>
      <c r="S192" s="1590"/>
      <c r="T192" s="1590"/>
      <c r="U192" s="1590"/>
      <c r="V192" s="1590"/>
    </row>
    <row r="193" spans="1:22" ht="14.25" customHeight="1">
      <c r="A193" s="1590"/>
      <c r="B193" s="1590"/>
      <c r="C193" s="1590"/>
      <c r="D193" s="1590"/>
      <c r="E193" s="1590"/>
      <c r="F193" s="1590"/>
      <c r="G193" s="1590"/>
      <c r="H193" s="1590"/>
      <c r="I193" s="1590"/>
      <c r="J193" s="1590"/>
      <c r="K193" s="1590"/>
      <c r="L193" s="1590"/>
      <c r="M193" s="1590"/>
      <c r="N193" s="1590"/>
      <c r="O193" s="1590"/>
      <c r="P193" s="1590"/>
      <c r="Q193" s="1590"/>
      <c r="R193" s="1590"/>
      <c r="S193" s="1590"/>
      <c r="T193" s="1590"/>
      <c r="U193" s="1590"/>
      <c r="V193" s="1590"/>
    </row>
    <row r="194" spans="1:22" ht="14.25" customHeight="1">
      <c r="A194" s="1590"/>
      <c r="B194" s="1590"/>
      <c r="C194" s="1590"/>
      <c r="D194" s="1590"/>
      <c r="E194" s="1590"/>
      <c r="F194" s="1590"/>
      <c r="G194" s="1590"/>
      <c r="H194" s="1590"/>
      <c r="I194" s="1590"/>
      <c r="J194" s="1590"/>
      <c r="K194" s="1590"/>
      <c r="L194" s="1590"/>
      <c r="M194" s="1590"/>
      <c r="N194" s="1590"/>
      <c r="O194" s="1590"/>
      <c r="P194" s="1590"/>
      <c r="Q194" s="1590"/>
      <c r="R194" s="1590"/>
      <c r="S194" s="1590"/>
      <c r="T194" s="1590"/>
      <c r="U194" s="1590"/>
      <c r="V194" s="1590"/>
    </row>
    <row r="195" spans="1:22" ht="14.25" customHeight="1">
      <c r="A195" s="1590"/>
      <c r="B195" s="1590"/>
      <c r="C195" s="1590"/>
      <c r="D195" s="1590"/>
      <c r="E195" s="1590"/>
      <c r="F195" s="1590"/>
      <c r="G195" s="1590"/>
      <c r="H195" s="1590"/>
      <c r="I195" s="1590"/>
      <c r="J195" s="1590"/>
      <c r="K195" s="1590"/>
      <c r="L195" s="1590"/>
      <c r="M195" s="1590"/>
      <c r="N195" s="1590"/>
      <c r="O195" s="1590"/>
      <c r="P195" s="1590"/>
      <c r="Q195" s="1590"/>
      <c r="R195" s="1590"/>
      <c r="S195" s="1590"/>
      <c r="T195" s="1590"/>
      <c r="U195" s="1590"/>
      <c r="V195" s="1590"/>
    </row>
    <row r="196" spans="1:22" ht="14.25" customHeight="1">
      <c r="A196" s="1590"/>
      <c r="B196" s="1590"/>
      <c r="C196" s="1590"/>
      <c r="D196" s="1590"/>
      <c r="E196" s="1590"/>
      <c r="F196" s="1590"/>
      <c r="G196" s="1590"/>
      <c r="H196" s="1590"/>
      <c r="I196" s="1590"/>
      <c r="J196" s="1590"/>
      <c r="K196" s="1590"/>
      <c r="L196" s="1590"/>
      <c r="M196" s="1590"/>
      <c r="N196" s="1590"/>
      <c r="O196" s="1590"/>
      <c r="P196" s="1590"/>
      <c r="Q196" s="1590"/>
      <c r="R196" s="1590"/>
      <c r="S196" s="1590"/>
      <c r="T196" s="1590"/>
      <c r="U196" s="1590"/>
      <c r="V196" s="1590"/>
    </row>
    <row r="197" spans="1:22" ht="14.25" customHeight="1">
      <c r="A197" s="1590"/>
      <c r="B197" s="1590"/>
      <c r="C197" s="1590"/>
      <c r="D197" s="1590"/>
      <c r="E197" s="1590"/>
      <c r="F197" s="1590"/>
      <c r="G197" s="1590"/>
      <c r="H197" s="1590"/>
      <c r="I197" s="1590"/>
      <c r="J197" s="1590"/>
      <c r="K197" s="1590"/>
      <c r="L197" s="1590"/>
      <c r="M197" s="1590"/>
      <c r="N197" s="1590"/>
      <c r="O197" s="1590"/>
      <c r="P197" s="1590"/>
      <c r="Q197" s="1590"/>
      <c r="R197" s="1590"/>
      <c r="S197" s="1590"/>
      <c r="T197" s="1590"/>
      <c r="U197" s="1590"/>
      <c r="V197" s="1590"/>
    </row>
    <row r="198" spans="1:22" ht="14.25" customHeight="1">
      <c r="A198" s="1590"/>
      <c r="B198" s="1590"/>
      <c r="C198" s="1590"/>
      <c r="D198" s="1590"/>
      <c r="E198" s="1590"/>
      <c r="F198" s="1590"/>
      <c r="G198" s="1590"/>
      <c r="H198" s="1590"/>
      <c r="I198" s="1590"/>
      <c r="J198" s="1590"/>
      <c r="K198" s="1590"/>
      <c r="L198" s="1590"/>
      <c r="M198" s="1590"/>
      <c r="N198" s="1590"/>
      <c r="O198" s="1590"/>
      <c r="P198" s="1590"/>
      <c r="Q198" s="1590"/>
      <c r="R198" s="1590"/>
      <c r="S198" s="1590"/>
      <c r="T198" s="1590"/>
      <c r="U198" s="1590"/>
      <c r="V198" s="1590"/>
    </row>
    <row r="199" spans="1:22" ht="14.25" customHeight="1">
      <c r="A199" s="1590"/>
      <c r="B199" s="1590"/>
      <c r="C199" s="1590"/>
      <c r="D199" s="1590"/>
      <c r="E199" s="1590"/>
      <c r="F199" s="1590"/>
      <c r="G199" s="1590"/>
      <c r="H199" s="1590"/>
      <c r="I199" s="1590"/>
      <c r="J199" s="1590"/>
      <c r="K199" s="1590"/>
      <c r="L199" s="1590"/>
      <c r="M199" s="1590"/>
      <c r="N199" s="1590"/>
      <c r="O199" s="1590"/>
      <c r="P199" s="1590"/>
      <c r="Q199" s="1590"/>
      <c r="R199" s="1590"/>
      <c r="S199" s="1590"/>
      <c r="T199" s="1590"/>
      <c r="U199" s="1590"/>
      <c r="V199" s="1590"/>
    </row>
    <row r="200" spans="1:22" ht="14.25" customHeight="1">
      <c r="A200" s="1590"/>
      <c r="B200" s="1590"/>
      <c r="C200" s="1590"/>
      <c r="D200" s="1590"/>
      <c r="E200" s="1590"/>
      <c r="F200" s="1590"/>
      <c r="G200" s="1590"/>
      <c r="H200" s="1590"/>
      <c r="I200" s="1590"/>
      <c r="J200" s="1590"/>
      <c r="K200" s="1590"/>
      <c r="L200" s="1590"/>
      <c r="M200" s="1590"/>
      <c r="N200" s="1590"/>
      <c r="O200" s="1590"/>
      <c r="P200" s="1590"/>
      <c r="Q200" s="1590"/>
      <c r="R200" s="1590"/>
      <c r="S200" s="1590"/>
      <c r="T200" s="1590"/>
      <c r="U200" s="1590"/>
      <c r="V200" s="1590"/>
    </row>
    <row r="201" spans="1:22" ht="14.25" customHeight="1">
      <c r="A201" s="1590"/>
      <c r="B201" s="1590"/>
      <c r="C201" s="1590"/>
      <c r="D201" s="1590"/>
      <c r="E201" s="1590"/>
      <c r="F201" s="1590"/>
      <c r="G201" s="1590"/>
      <c r="H201" s="1590"/>
      <c r="I201" s="1590"/>
      <c r="J201" s="1590"/>
      <c r="K201" s="1590"/>
      <c r="L201" s="1590"/>
      <c r="M201" s="1590"/>
      <c r="N201" s="1590"/>
      <c r="O201" s="1590"/>
      <c r="P201" s="1590"/>
      <c r="Q201" s="1590"/>
      <c r="R201" s="1590"/>
      <c r="S201" s="1590"/>
      <c r="T201" s="1590"/>
      <c r="U201" s="1590"/>
      <c r="V201" s="1590"/>
    </row>
    <row r="202" spans="1:22" ht="14.25" customHeight="1">
      <c r="A202" s="1590"/>
      <c r="B202" s="1590"/>
      <c r="C202" s="1590"/>
      <c r="D202" s="1590"/>
      <c r="E202" s="1590"/>
      <c r="F202" s="1590"/>
      <c r="G202" s="1590"/>
      <c r="H202" s="1590"/>
      <c r="I202" s="1590"/>
      <c r="J202" s="1590"/>
      <c r="K202" s="1590"/>
      <c r="L202" s="1590"/>
      <c r="M202" s="1590"/>
      <c r="N202" s="1590"/>
      <c r="O202" s="1590"/>
      <c r="P202" s="1590"/>
      <c r="Q202" s="1590"/>
      <c r="R202" s="1590"/>
      <c r="S202" s="1590"/>
      <c r="T202" s="1590"/>
      <c r="U202" s="1590"/>
      <c r="V202" s="1590"/>
    </row>
    <row r="203" spans="1:22" ht="14.25" customHeight="1">
      <c r="A203" s="1590"/>
      <c r="B203" s="1590"/>
      <c r="C203" s="1590"/>
      <c r="D203" s="1590"/>
      <c r="E203" s="1590"/>
      <c r="F203" s="1590"/>
      <c r="G203" s="1590"/>
      <c r="H203" s="1590"/>
      <c r="I203" s="1590"/>
      <c r="J203" s="1590"/>
      <c r="K203" s="1590"/>
      <c r="L203" s="1590"/>
      <c r="M203" s="1590"/>
      <c r="N203" s="1590"/>
      <c r="O203" s="1590"/>
      <c r="P203" s="1590"/>
      <c r="Q203" s="1590"/>
      <c r="R203" s="1590"/>
      <c r="S203" s="1590"/>
      <c r="T203" s="1590"/>
      <c r="U203" s="1590"/>
      <c r="V203" s="1590"/>
    </row>
    <row r="204" spans="1:22" ht="14.25" customHeight="1">
      <c r="A204" s="1590"/>
      <c r="B204" s="1590"/>
      <c r="C204" s="1590"/>
      <c r="D204" s="1590"/>
      <c r="E204" s="1590"/>
      <c r="F204" s="1590"/>
      <c r="G204" s="1590"/>
      <c r="H204" s="1590"/>
      <c r="I204" s="1590"/>
      <c r="J204" s="1590"/>
      <c r="K204" s="1590"/>
      <c r="L204" s="1590"/>
      <c r="M204" s="1590"/>
      <c r="N204" s="1590"/>
      <c r="O204" s="1590"/>
      <c r="P204" s="1590"/>
      <c r="Q204" s="1590"/>
      <c r="R204" s="1590"/>
      <c r="S204" s="1590"/>
      <c r="T204" s="1590"/>
      <c r="U204" s="1590"/>
      <c r="V204" s="1590"/>
    </row>
    <row r="205" spans="1:22" ht="14.25" customHeight="1">
      <c r="A205" s="1590"/>
      <c r="B205" s="1590"/>
      <c r="C205" s="1590"/>
      <c r="D205" s="1590"/>
      <c r="E205" s="1590"/>
      <c r="F205" s="1590"/>
      <c r="G205" s="1590"/>
      <c r="H205" s="1590"/>
      <c r="I205" s="1590"/>
      <c r="J205" s="1590"/>
      <c r="K205" s="1590"/>
      <c r="L205" s="1590"/>
      <c r="M205" s="1590"/>
      <c r="N205" s="1590"/>
      <c r="O205" s="1590"/>
      <c r="P205" s="1590"/>
      <c r="Q205" s="1590"/>
      <c r="R205" s="1590"/>
      <c r="S205" s="1590"/>
      <c r="T205" s="1590"/>
      <c r="U205" s="1590"/>
      <c r="V205" s="1590"/>
    </row>
    <row r="206" spans="1:22" ht="14.25" customHeight="1">
      <c r="A206" s="1590"/>
      <c r="B206" s="1590"/>
      <c r="C206" s="1590"/>
      <c r="D206" s="1590"/>
      <c r="E206" s="1590"/>
      <c r="F206" s="1590"/>
      <c r="G206" s="1590"/>
      <c r="H206" s="1590"/>
      <c r="I206" s="1590"/>
      <c r="J206" s="1590"/>
      <c r="K206" s="1590"/>
      <c r="L206" s="1590"/>
      <c r="M206" s="1590"/>
      <c r="N206" s="1590"/>
      <c r="O206" s="1590"/>
      <c r="P206" s="1590"/>
      <c r="Q206" s="1590"/>
      <c r="R206" s="1590"/>
      <c r="S206" s="1590"/>
      <c r="T206" s="1590"/>
      <c r="U206" s="1590"/>
      <c r="V206" s="1590"/>
    </row>
    <row r="207" spans="1:22" ht="14.25" customHeight="1">
      <c r="A207" s="1590"/>
      <c r="B207" s="1590"/>
      <c r="C207" s="1590"/>
      <c r="D207" s="1590"/>
      <c r="E207" s="1590"/>
      <c r="F207" s="1590"/>
      <c r="G207" s="1590"/>
      <c r="H207" s="1590"/>
      <c r="I207" s="1590"/>
      <c r="J207" s="1590"/>
      <c r="K207" s="1590"/>
      <c r="L207" s="1590"/>
      <c r="M207" s="1590"/>
      <c r="N207" s="1590"/>
      <c r="O207" s="1590"/>
      <c r="P207" s="1590"/>
      <c r="Q207" s="1590"/>
      <c r="R207" s="1590"/>
      <c r="S207" s="1590"/>
      <c r="T207" s="1590"/>
      <c r="U207" s="1590"/>
      <c r="V207" s="1590"/>
    </row>
    <row r="208" spans="1:22" ht="14.25" customHeight="1">
      <c r="A208" s="1590"/>
      <c r="B208" s="1590"/>
      <c r="C208" s="1590"/>
      <c r="D208" s="1590"/>
      <c r="E208" s="1590"/>
      <c r="F208" s="1590"/>
      <c r="G208" s="1590"/>
      <c r="H208" s="1590"/>
      <c r="I208" s="1590"/>
      <c r="J208" s="1590"/>
      <c r="K208" s="1590"/>
      <c r="L208" s="1590"/>
      <c r="M208" s="1590"/>
      <c r="N208" s="1590"/>
      <c r="O208" s="1590"/>
      <c r="P208" s="1590"/>
      <c r="Q208" s="1590"/>
      <c r="R208" s="1590"/>
      <c r="S208" s="1590"/>
      <c r="T208" s="1590"/>
      <c r="U208" s="1590"/>
      <c r="V208" s="1590"/>
    </row>
    <row r="209" spans="1:22" ht="14.25" customHeight="1">
      <c r="A209" s="1590"/>
      <c r="B209" s="1590"/>
      <c r="C209" s="1590"/>
      <c r="D209" s="1590"/>
      <c r="E209" s="1590"/>
      <c r="F209" s="1590"/>
      <c r="G209" s="1590"/>
      <c r="H209" s="1590"/>
      <c r="I209" s="1590"/>
      <c r="J209" s="1590"/>
      <c r="K209" s="1590"/>
      <c r="L209" s="1590"/>
      <c r="M209" s="1590"/>
      <c r="N209" s="1590"/>
      <c r="O209" s="1590"/>
      <c r="P209" s="1590"/>
      <c r="Q209" s="1590"/>
      <c r="R209" s="1590"/>
      <c r="S209" s="1590"/>
      <c r="T209" s="1590"/>
      <c r="U209" s="1590"/>
      <c r="V209" s="1590"/>
    </row>
    <row r="210" spans="1:22" ht="14.25" customHeight="1">
      <c r="A210" s="1590"/>
      <c r="B210" s="1590"/>
      <c r="C210" s="1590"/>
      <c r="D210" s="1590"/>
      <c r="E210" s="1590"/>
      <c r="F210" s="1590"/>
      <c r="G210" s="1590"/>
      <c r="H210" s="1590"/>
      <c r="I210" s="1590"/>
      <c r="J210" s="1590"/>
      <c r="K210" s="1590"/>
      <c r="L210" s="1590"/>
      <c r="M210" s="1590"/>
      <c r="N210" s="1590"/>
      <c r="O210" s="1590"/>
      <c r="P210" s="1590"/>
      <c r="Q210" s="1590"/>
      <c r="R210" s="1590"/>
      <c r="S210" s="1590"/>
      <c r="T210" s="1590"/>
      <c r="U210" s="1590"/>
      <c r="V210" s="1590"/>
    </row>
    <row r="211" spans="1:22" ht="14.25" customHeight="1">
      <c r="A211" s="1590"/>
      <c r="B211" s="1590"/>
      <c r="C211" s="1590"/>
      <c r="D211" s="1590"/>
      <c r="E211" s="1590"/>
      <c r="F211" s="1590"/>
      <c r="G211" s="1590"/>
      <c r="H211" s="1590"/>
      <c r="I211" s="1590"/>
      <c r="J211" s="1590"/>
      <c r="K211" s="1590"/>
      <c r="L211" s="1590"/>
      <c r="M211" s="1590"/>
      <c r="N211" s="1590"/>
      <c r="O211" s="1590"/>
      <c r="P211" s="1590"/>
      <c r="Q211" s="1590"/>
      <c r="R211" s="1590"/>
      <c r="S211" s="1590"/>
      <c r="T211" s="1590"/>
      <c r="U211" s="1590"/>
      <c r="V211" s="1590"/>
    </row>
    <row r="212" spans="1:22" ht="14.25" customHeight="1">
      <c r="A212" s="1590"/>
      <c r="B212" s="1590"/>
      <c r="C212" s="1590"/>
      <c r="D212" s="1590"/>
      <c r="E212" s="1590"/>
      <c r="F212" s="1590"/>
      <c r="G212" s="1590"/>
      <c r="H212" s="1590"/>
      <c r="I212" s="1590"/>
      <c r="J212" s="1590"/>
      <c r="K212" s="1590"/>
      <c r="L212" s="1590"/>
      <c r="M212" s="1590"/>
      <c r="N212" s="1590"/>
      <c r="O212" s="1590"/>
      <c r="P212" s="1590"/>
      <c r="Q212" s="1590"/>
      <c r="R212" s="1590"/>
      <c r="S212" s="1590"/>
      <c r="T212" s="1590"/>
      <c r="U212" s="1590"/>
      <c r="V212" s="1590"/>
    </row>
    <row r="213" spans="1:22" ht="14.25" customHeight="1">
      <c r="A213" s="1590"/>
      <c r="B213" s="1590"/>
      <c r="C213" s="1590"/>
      <c r="D213" s="1590"/>
      <c r="E213" s="1590"/>
      <c r="F213" s="1590"/>
      <c r="G213" s="1590"/>
      <c r="H213" s="1590"/>
      <c r="I213" s="1590"/>
      <c r="J213" s="1590"/>
      <c r="K213" s="1590"/>
      <c r="L213" s="1590"/>
      <c r="M213" s="1590"/>
      <c r="N213" s="1590"/>
      <c r="O213" s="1590"/>
      <c r="P213" s="1590"/>
      <c r="Q213" s="1590"/>
      <c r="R213" s="1590"/>
      <c r="S213" s="1590"/>
      <c r="T213" s="1590"/>
      <c r="U213" s="1590"/>
      <c r="V213" s="1590"/>
    </row>
    <row r="214" spans="1:22" ht="14.25" customHeight="1">
      <c r="A214" s="1590"/>
      <c r="B214" s="1590"/>
      <c r="C214" s="1590"/>
      <c r="D214" s="1590"/>
      <c r="E214" s="1590"/>
      <c r="F214" s="1590"/>
      <c r="G214" s="1590"/>
      <c r="H214" s="1590"/>
      <c r="I214" s="1590"/>
      <c r="J214" s="1590"/>
      <c r="K214" s="1590"/>
      <c r="L214" s="1590"/>
      <c r="M214" s="1590"/>
      <c r="N214" s="1590"/>
      <c r="O214" s="1590"/>
      <c r="P214" s="1590"/>
      <c r="Q214" s="1590"/>
      <c r="R214" s="1590"/>
      <c r="S214" s="1590"/>
      <c r="T214" s="1590"/>
      <c r="U214" s="1590"/>
      <c r="V214" s="1590"/>
    </row>
    <row r="215" spans="1:22" ht="14.25" customHeight="1">
      <c r="A215" s="1590"/>
      <c r="B215" s="1590"/>
      <c r="C215" s="1590"/>
      <c r="D215" s="1590"/>
      <c r="E215" s="1590"/>
      <c r="F215" s="1590"/>
      <c r="G215" s="1590"/>
      <c r="H215" s="1590"/>
      <c r="I215" s="1590"/>
      <c r="J215" s="1590"/>
      <c r="K215" s="1590"/>
      <c r="L215" s="1590"/>
      <c r="M215" s="1590"/>
      <c r="N215" s="1590"/>
      <c r="O215" s="1590"/>
      <c r="P215" s="1590"/>
      <c r="Q215" s="1590"/>
      <c r="R215" s="1590"/>
      <c r="S215" s="1590"/>
      <c r="T215" s="1590"/>
      <c r="U215" s="1590"/>
      <c r="V215" s="1590"/>
    </row>
    <row r="216" spans="1:22" ht="14.25" customHeight="1">
      <c r="A216" s="1590"/>
      <c r="B216" s="1590"/>
      <c r="C216" s="1590"/>
      <c r="D216" s="1590"/>
      <c r="E216" s="1590"/>
      <c r="F216" s="1590"/>
      <c r="G216" s="1590"/>
      <c r="H216" s="1590"/>
      <c r="I216" s="1590"/>
      <c r="J216" s="1590"/>
      <c r="K216" s="1590"/>
      <c r="L216" s="1590"/>
      <c r="M216" s="1590"/>
      <c r="N216" s="1590"/>
      <c r="O216" s="1590"/>
      <c r="P216" s="1590"/>
      <c r="Q216" s="1590"/>
      <c r="R216" s="1590"/>
      <c r="S216" s="1590"/>
      <c r="T216" s="1590"/>
      <c r="U216" s="1590"/>
      <c r="V216" s="1590"/>
    </row>
    <row r="217" spans="1:22" ht="14.25" customHeight="1">
      <c r="A217" s="1590"/>
      <c r="B217" s="1590"/>
      <c r="C217" s="1590"/>
      <c r="D217" s="1590"/>
      <c r="E217" s="1590"/>
      <c r="F217" s="1590"/>
      <c r="G217" s="1590"/>
      <c r="H217" s="1590"/>
      <c r="I217" s="1590"/>
      <c r="J217" s="1590"/>
      <c r="K217" s="1590"/>
      <c r="L217" s="1590"/>
      <c r="M217" s="1590"/>
      <c r="N217" s="1590"/>
      <c r="O217" s="1590"/>
      <c r="P217" s="1590"/>
      <c r="Q217" s="1590"/>
      <c r="R217" s="1590"/>
      <c r="S217" s="1590"/>
      <c r="T217" s="1590"/>
      <c r="U217" s="1590"/>
      <c r="V217" s="1590"/>
    </row>
    <row r="218" spans="1:22" ht="14.25" customHeight="1">
      <c r="A218" s="1590"/>
      <c r="B218" s="1590"/>
      <c r="C218" s="1590"/>
      <c r="D218" s="1590"/>
      <c r="E218" s="1590"/>
      <c r="F218" s="1590"/>
      <c r="G218" s="1590"/>
      <c r="H218" s="1590"/>
      <c r="I218" s="1590"/>
      <c r="J218" s="1590"/>
      <c r="K218" s="1590"/>
      <c r="L218" s="1590"/>
      <c r="M218" s="1590"/>
      <c r="N218" s="1590"/>
      <c r="O218" s="1590"/>
      <c r="P218" s="1590"/>
      <c r="Q218" s="1590"/>
      <c r="R218" s="1590"/>
      <c r="S218" s="1590"/>
      <c r="T218" s="1590"/>
      <c r="U218" s="1590"/>
      <c r="V218" s="1590"/>
    </row>
    <row r="219" spans="1:22" ht="14.25" customHeight="1">
      <c r="A219" s="1590"/>
      <c r="B219" s="1590"/>
      <c r="C219" s="1590"/>
      <c r="D219" s="1590"/>
      <c r="E219" s="1590"/>
      <c r="F219" s="1590"/>
      <c r="G219" s="1590"/>
      <c r="H219" s="1590"/>
      <c r="I219" s="1590"/>
      <c r="J219" s="1590"/>
      <c r="K219" s="1590"/>
      <c r="L219" s="1590"/>
      <c r="M219" s="1590"/>
      <c r="N219" s="1590"/>
      <c r="O219" s="1590"/>
      <c r="P219" s="1590"/>
      <c r="Q219" s="1590"/>
      <c r="R219" s="1590"/>
      <c r="S219" s="1590"/>
      <c r="T219" s="1590"/>
      <c r="U219" s="1590"/>
      <c r="V219" s="1590"/>
    </row>
    <row r="220" spans="1:22" ht="14.25" customHeight="1">
      <c r="A220" s="1590"/>
      <c r="B220" s="1590"/>
      <c r="C220" s="1590"/>
      <c r="D220" s="1590"/>
      <c r="E220" s="1590"/>
      <c r="F220" s="1590"/>
      <c r="G220" s="1590"/>
      <c r="H220" s="1590"/>
      <c r="I220" s="1590"/>
      <c r="J220" s="1590"/>
      <c r="K220" s="1590"/>
      <c r="L220" s="1590"/>
      <c r="M220" s="1590"/>
      <c r="N220" s="1590"/>
      <c r="O220" s="1590"/>
      <c r="P220" s="1590"/>
      <c r="Q220" s="1590"/>
      <c r="R220" s="1590"/>
      <c r="S220" s="1590"/>
      <c r="T220" s="1590"/>
      <c r="U220" s="1590"/>
      <c r="V220" s="1590"/>
    </row>
    <row r="221" spans="1:22" ht="14.25" customHeight="1">
      <c r="A221" s="1590"/>
      <c r="B221" s="1590"/>
      <c r="C221" s="1590"/>
      <c r="D221" s="1590"/>
      <c r="E221" s="1590"/>
      <c r="F221" s="1590"/>
      <c r="G221" s="1590"/>
      <c r="H221" s="1590"/>
      <c r="I221" s="1590"/>
      <c r="J221" s="1590"/>
      <c r="K221" s="1590"/>
      <c r="L221" s="1590"/>
      <c r="M221" s="1590"/>
      <c r="N221" s="1590"/>
      <c r="O221" s="1590"/>
      <c r="P221" s="1590"/>
      <c r="Q221" s="1590"/>
      <c r="R221" s="1590"/>
      <c r="S221" s="1590"/>
      <c r="T221" s="1590"/>
      <c r="U221" s="1590"/>
      <c r="V221" s="1590"/>
    </row>
    <row r="222" spans="1:22" ht="14.25" customHeight="1">
      <c r="A222" s="1590"/>
      <c r="B222" s="1590"/>
      <c r="C222" s="1590"/>
      <c r="D222" s="1590"/>
      <c r="E222" s="1590"/>
      <c r="F222" s="1590"/>
      <c r="G222" s="1590"/>
      <c r="H222" s="1590"/>
      <c r="I222" s="1590"/>
      <c r="J222" s="1590"/>
      <c r="K222" s="1590"/>
      <c r="L222" s="1590"/>
      <c r="M222" s="1590"/>
      <c r="N222" s="1590"/>
      <c r="O222" s="1590"/>
      <c r="P222" s="1590"/>
      <c r="Q222" s="1590"/>
      <c r="R222" s="1590"/>
      <c r="S222" s="1590"/>
      <c r="T222" s="1590"/>
      <c r="U222" s="1590"/>
      <c r="V222" s="1590"/>
    </row>
    <row r="223" spans="1:22" ht="14.25" customHeight="1">
      <c r="A223" s="1590"/>
      <c r="B223" s="1590"/>
      <c r="C223" s="1590"/>
      <c r="D223" s="1590"/>
      <c r="E223" s="1590"/>
      <c r="F223" s="1590"/>
      <c r="G223" s="1590"/>
      <c r="H223" s="1590"/>
      <c r="I223" s="1590"/>
      <c r="J223" s="1590"/>
      <c r="K223" s="1590"/>
      <c r="L223" s="1590"/>
      <c r="M223" s="1590"/>
      <c r="N223" s="1590"/>
      <c r="O223" s="1590"/>
      <c r="P223" s="1590"/>
      <c r="Q223" s="1590"/>
      <c r="R223" s="1590"/>
      <c r="S223" s="1590"/>
      <c r="T223" s="1590"/>
      <c r="U223" s="1590"/>
      <c r="V223" s="1590"/>
    </row>
    <row r="224" spans="1:22" ht="14.25" customHeight="1">
      <c r="A224" s="1590"/>
      <c r="B224" s="1590"/>
      <c r="C224" s="1590"/>
      <c r="D224" s="1590"/>
      <c r="E224" s="1590"/>
      <c r="F224" s="1590"/>
      <c r="G224" s="1590"/>
      <c r="H224" s="1590"/>
      <c r="I224" s="1590"/>
      <c r="J224" s="1590"/>
      <c r="K224" s="1590"/>
      <c r="L224" s="1590"/>
      <c r="M224" s="1590"/>
      <c r="N224" s="1590"/>
      <c r="O224" s="1590"/>
      <c r="P224" s="1590"/>
      <c r="Q224" s="1590"/>
      <c r="R224" s="1590"/>
      <c r="S224" s="1590"/>
      <c r="T224" s="1590"/>
      <c r="U224" s="1590"/>
      <c r="V224" s="1590"/>
    </row>
    <row r="225" spans="1:22" ht="14.25" customHeight="1">
      <c r="A225" s="1590"/>
      <c r="B225" s="1590"/>
      <c r="C225" s="1590"/>
      <c r="D225" s="1590"/>
      <c r="E225" s="1590"/>
      <c r="F225" s="1590"/>
      <c r="G225" s="1590"/>
      <c r="H225" s="1590"/>
      <c r="I225" s="1590"/>
      <c r="J225" s="1590"/>
      <c r="K225" s="1590"/>
      <c r="L225" s="1590"/>
      <c r="M225" s="1590"/>
      <c r="N225" s="1590"/>
      <c r="O225" s="1590"/>
      <c r="P225" s="1590"/>
      <c r="Q225" s="1590"/>
      <c r="R225" s="1590"/>
      <c r="S225" s="1590"/>
      <c r="T225" s="1590"/>
      <c r="U225" s="1590"/>
      <c r="V225" s="1590"/>
    </row>
    <row r="226" spans="1:22" ht="14.25" customHeight="1">
      <c r="A226" s="1590"/>
      <c r="B226" s="1590"/>
      <c r="C226" s="1590"/>
      <c r="D226" s="1590"/>
      <c r="E226" s="1590"/>
      <c r="F226" s="1590"/>
      <c r="G226" s="1590"/>
      <c r="H226" s="1590"/>
      <c r="I226" s="1590"/>
      <c r="J226" s="1590"/>
      <c r="K226" s="1590"/>
      <c r="L226" s="1590"/>
      <c r="M226" s="1590"/>
      <c r="N226" s="1590"/>
      <c r="O226" s="1590"/>
      <c r="P226" s="1590"/>
      <c r="Q226" s="1590"/>
      <c r="R226" s="1590"/>
      <c r="S226" s="1590"/>
      <c r="T226" s="1590"/>
      <c r="U226" s="1590"/>
      <c r="V226" s="1590"/>
    </row>
    <row r="227" spans="1:22" ht="14.25" customHeight="1">
      <c r="A227" s="1590"/>
      <c r="B227" s="1590"/>
      <c r="C227" s="1590"/>
      <c r="D227" s="1590"/>
      <c r="E227" s="1590"/>
      <c r="F227" s="1590"/>
      <c r="G227" s="1590"/>
      <c r="H227" s="1590"/>
      <c r="I227" s="1590"/>
      <c r="J227" s="1590"/>
      <c r="K227" s="1590"/>
      <c r="L227" s="1590"/>
      <c r="M227" s="1590"/>
      <c r="N227" s="1590"/>
      <c r="O227" s="1590"/>
      <c r="P227" s="1590"/>
      <c r="Q227" s="1590"/>
      <c r="R227" s="1590"/>
      <c r="S227" s="1590"/>
      <c r="T227" s="1590"/>
      <c r="U227" s="1590"/>
      <c r="V227" s="1590"/>
    </row>
    <row r="228" spans="1:22" ht="14.25" customHeight="1">
      <c r="A228" s="1590"/>
      <c r="B228" s="1590"/>
      <c r="C228" s="1590"/>
      <c r="D228" s="1590"/>
      <c r="E228" s="1590"/>
      <c r="F228" s="1590"/>
      <c r="G228" s="1590"/>
      <c r="H228" s="1590"/>
      <c r="I228" s="1590"/>
      <c r="J228" s="1590"/>
      <c r="K228" s="1590"/>
      <c r="L228" s="1590"/>
      <c r="M228" s="1590"/>
      <c r="N228" s="1590"/>
      <c r="O228" s="1590"/>
      <c r="P228" s="1590"/>
      <c r="Q228" s="1590"/>
      <c r="R228" s="1590"/>
      <c r="S228" s="1590"/>
      <c r="T228" s="1590"/>
      <c r="U228" s="1590"/>
      <c r="V228" s="1590"/>
    </row>
    <row r="229" spans="1:22" ht="14.25" customHeight="1">
      <c r="A229" s="1590"/>
      <c r="B229" s="1590"/>
      <c r="C229" s="1590"/>
      <c r="D229" s="1590"/>
      <c r="E229" s="1590"/>
      <c r="F229" s="1590"/>
      <c r="G229" s="1590"/>
      <c r="H229" s="1590"/>
      <c r="I229" s="1590"/>
      <c r="J229" s="1590"/>
      <c r="K229" s="1590"/>
      <c r="L229" s="1590"/>
      <c r="M229" s="1590"/>
      <c r="N229" s="1590"/>
      <c r="O229" s="1590"/>
      <c r="P229" s="1590"/>
      <c r="Q229" s="1590"/>
      <c r="R229" s="1590"/>
      <c r="S229" s="1590"/>
      <c r="T229" s="1590"/>
      <c r="U229" s="1590"/>
      <c r="V229" s="1590"/>
    </row>
    <row r="230" spans="1:22" ht="14.25" customHeight="1">
      <c r="A230" s="1590"/>
      <c r="B230" s="1590"/>
      <c r="C230" s="1590"/>
      <c r="D230" s="1590"/>
      <c r="E230" s="1590"/>
      <c r="F230" s="1590"/>
      <c r="G230" s="1590"/>
      <c r="H230" s="1590"/>
      <c r="I230" s="1590"/>
      <c r="J230" s="1590"/>
      <c r="K230" s="1590"/>
      <c r="L230" s="1590"/>
      <c r="M230" s="1590"/>
      <c r="N230" s="1590"/>
      <c r="O230" s="1590"/>
      <c r="P230" s="1590"/>
      <c r="Q230" s="1590"/>
      <c r="R230" s="1590"/>
      <c r="S230" s="1590"/>
      <c r="T230" s="1590"/>
      <c r="U230" s="1590"/>
      <c r="V230" s="1590"/>
    </row>
    <row r="231" spans="1:22" ht="14.25" customHeight="1">
      <c r="A231" s="1590"/>
      <c r="B231" s="1590"/>
      <c r="C231" s="1590"/>
      <c r="D231" s="1590"/>
      <c r="E231" s="1590"/>
      <c r="F231" s="1590"/>
      <c r="G231" s="1590"/>
      <c r="H231" s="1590"/>
      <c r="I231" s="1590"/>
      <c r="J231" s="1590"/>
      <c r="K231" s="1590"/>
      <c r="L231" s="1590"/>
      <c r="M231" s="1590"/>
      <c r="N231" s="1590"/>
      <c r="O231" s="1590"/>
      <c r="P231" s="1590"/>
      <c r="Q231" s="1590"/>
      <c r="R231" s="1590"/>
      <c r="S231" s="1590"/>
      <c r="T231" s="1590"/>
      <c r="U231" s="1590"/>
      <c r="V231" s="1590"/>
    </row>
    <row r="232" spans="1:22" ht="14.25" customHeight="1">
      <c r="A232" s="1590"/>
      <c r="B232" s="1590"/>
      <c r="C232" s="1590"/>
      <c r="D232" s="1590"/>
      <c r="E232" s="1590"/>
      <c r="F232" s="1590"/>
      <c r="G232" s="1590"/>
      <c r="H232" s="1590"/>
      <c r="I232" s="1590"/>
      <c r="J232" s="1590"/>
      <c r="K232" s="1590"/>
      <c r="L232" s="1590"/>
      <c r="M232" s="1590"/>
      <c r="N232" s="1590"/>
      <c r="O232" s="1590"/>
      <c r="P232" s="1590"/>
      <c r="Q232" s="1590"/>
      <c r="R232" s="1590"/>
      <c r="S232" s="1590"/>
      <c r="T232" s="1590"/>
      <c r="U232" s="1590"/>
      <c r="V232" s="1590"/>
    </row>
    <row r="233" spans="1:22" ht="14.25" customHeight="1">
      <c r="A233" s="1590"/>
      <c r="B233" s="1590"/>
      <c r="C233" s="1590"/>
      <c r="D233" s="1590"/>
      <c r="E233" s="1590"/>
      <c r="F233" s="1590"/>
      <c r="G233" s="1590"/>
      <c r="H233" s="1590"/>
      <c r="I233" s="1590"/>
      <c r="J233" s="1590"/>
      <c r="K233" s="1590"/>
      <c r="L233" s="1590"/>
      <c r="M233" s="1590"/>
      <c r="N233" s="1590"/>
      <c r="O233" s="1590"/>
      <c r="P233" s="1590"/>
      <c r="Q233" s="1590"/>
      <c r="R233" s="1590"/>
      <c r="S233" s="1590"/>
      <c r="T233" s="1590"/>
      <c r="U233" s="1590"/>
      <c r="V233" s="1590"/>
    </row>
    <row r="234" spans="1:22" ht="14.25" customHeight="1">
      <c r="A234" s="1590"/>
      <c r="B234" s="1590"/>
      <c r="C234" s="1590"/>
      <c r="D234" s="1590"/>
      <c r="E234" s="1590"/>
      <c r="F234" s="1590"/>
      <c r="G234" s="1590"/>
      <c r="H234" s="1590"/>
      <c r="I234" s="1590"/>
      <c r="J234" s="1590"/>
      <c r="K234" s="1590"/>
      <c r="L234" s="1590"/>
      <c r="M234" s="1590"/>
      <c r="N234" s="1590"/>
      <c r="O234" s="1590"/>
      <c r="P234" s="1590"/>
      <c r="Q234" s="1590"/>
      <c r="R234" s="1590"/>
      <c r="S234" s="1590"/>
      <c r="T234" s="1590"/>
      <c r="U234" s="1590"/>
      <c r="V234" s="1590"/>
    </row>
    <row r="235" spans="1:22" ht="14.25" customHeight="1">
      <c r="A235" s="1590"/>
      <c r="B235" s="1590"/>
      <c r="C235" s="1590"/>
      <c r="D235" s="1590"/>
      <c r="E235" s="1590"/>
      <c r="F235" s="1590"/>
      <c r="G235" s="1590"/>
      <c r="H235" s="1590"/>
      <c r="I235" s="1590"/>
      <c r="J235" s="1590"/>
      <c r="K235" s="1590"/>
      <c r="L235" s="1590"/>
      <c r="M235" s="1590"/>
      <c r="N235" s="1590"/>
      <c r="O235" s="1590"/>
      <c r="P235" s="1590"/>
      <c r="Q235" s="1590"/>
      <c r="R235" s="1590"/>
      <c r="S235" s="1590"/>
      <c r="T235" s="1590"/>
      <c r="U235" s="1590"/>
      <c r="V235" s="1590"/>
    </row>
    <row r="236" spans="1:22" ht="14.25" customHeight="1">
      <c r="A236" s="1590"/>
      <c r="B236" s="1590"/>
      <c r="C236" s="1590"/>
      <c r="D236" s="1590"/>
      <c r="E236" s="1590"/>
      <c r="F236" s="1590"/>
      <c r="G236" s="1590"/>
      <c r="H236" s="1590"/>
      <c r="I236" s="1590"/>
      <c r="J236" s="1590"/>
      <c r="K236" s="1590"/>
      <c r="L236" s="1590"/>
      <c r="M236" s="1590"/>
      <c r="N236" s="1590"/>
      <c r="O236" s="1590"/>
      <c r="P236" s="1590"/>
      <c r="Q236" s="1590"/>
      <c r="R236" s="1590"/>
      <c r="S236" s="1590"/>
      <c r="T236" s="1590"/>
      <c r="U236" s="1590"/>
      <c r="V236" s="1590"/>
    </row>
    <row r="237" spans="1:22" ht="14.25" customHeight="1">
      <c r="A237" s="1590"/>
      <c r="B237" s="1590"/>
      <c r="C237" s="1590"/>
      <c r="D237" s="1590"/>
      <c r="E237" s="1590"/>
      <c r="F237" s="1590"/>
      <c r="G237" s="1590"/>
      <c r="H237" s="1590"/>
      <c r="I237" s="1590"/>
      <c r="J237" s="1590"/>
      <c r="K237" s="1590"/>
      <c r="L237" s="1590"/>
      <c r="M237" s="1590"/>
      <c r="N237" s="1590"/>
      <c r="O237" s="1590"/>
      <c r="P237" s="1590"/>
      <c r="Q237" s="1590"/>
      <c r="R237" s="1590"/>
      <c r="S237" s="1590"/>
      <c r="T237" s="1590"/>
      <c r="U237" s="1590"/>
      <c r="V237" s="1590"/>
    </row>
    <row r="238" spans="1:22" ht="14.25" customHeight="1">
      <c r="A238" s="1590"/>
      <c r="B238" s="1590"/>
      <c r="C238" s="1590"/>
      <c r="D238" s="1590"/>
      <c r="E238" s="1590"/>
      <c r="F238" s="1590"/>
      <c r="G238" s="1590"/>
      <c r="H238" s="1590"/>
      <c r="I238" s="1590"/>
      <c r="J238" s="1590"/>
      <c r="K238" s="1590"/>
      <c r="L238" s="1590"/>
      <c r="M238" s="1590"/>
      <c r="N238" s="1590"/>
      <c r="O238" s="1590"/>
      <c r="P238" s="1590"/>
      <c r="Q238" s="1590"/>
      <c r="R238" s="1590"/>
      <c r="S238" s="1590"/>
      <c r="T238" s="1590"/>
      <c r="U238" s="1590"/>
      <c r="V238" s="1590"/>
    </row>
    <row r="239" spans="1:22" ht="14.25" customHeight="1">
      <c r="A239" s="1590"/>
      <c r="B239" s="1590"/>
      <c r="C239" s="1590"/>
      <c r="D239" s="1590"/>
      <c r="E239" s="1590"/>
      <c r="F239" s="1590"/>
      <c r="G239" s="1590"/>
      <c r="H239" s="1590"/>
      <c r="I239" s="1590"/>
      <c r="J239" s="1590"/>
      <c r="K239" s="1590"/>
      <c r="L239" s="1590"/>
      <c r="M239" s="1590"/>
      <c r="N239" s="1590"/>
      <c r="O239" s="1590"/>
      <c r="P239" s="1590"/>
      <c r="Q239" s="1590"/>
      <c r="R239" s="1590"/>
      <c r="S239" s="1590"/>
      <c r="T239" s="1590"/>
      <c r="U239" s="1590"/>
      <c r="V239" s="1590"/>
    </row>
    <row r="240" spans="1:22" ht="14.25" customHeight="1">
      <c r="A240" s="1590"/>
      <c r="B240" s="1590"/>
      <c r="C240" s="1590"/>
      <c r="D240" s="1590"/>
      <c r="E240" s="1590"/>
      <c r="F240" s="1590"/>
      <c r="G240" s="1590"/>
      <c r="H240" s="1590"/>
      <c r="I240" s="1590"/>
      <c r="J240" s="1590"/>
      <c r="K240" s="1590"/>
      <c r="L240" s="1590"/>
      <c r="M240" s="1590"/>
      <c r="N240" s="1590"/>
      <c r="O240" s="1590"/>
      <c r="P240" s="1590"/>
      <c r="Q240" s="1590"/>
      <c r="R240" s="1590"/>
      <c r="S240" s="1590"/>
      <c r="T240" s="1590"/>
      <c r="U240" s="1590"/>
      <c r="V240" s="1590"/>
    </row>
    <row r="241" spans="1:22" ht="14.25" customHeight="1">
      <c r="A241" s="1590"/>
      <c r="B241" s="1590"/>
      <c r="C241" s="1590"/>
      <c r="D241" s="1590"/>
      <c r="E241" s="1590"/>
      <c r="F241" s="1590"/>
      <c r="G241" s="1590"/>
      <c r="H241" s="1590"/>
      <c r="I241" s="1590"/>
      <c r="J241" s="1590"/>
      <c r="K241" s="1590"/>
      <c r="L241" s="1590"/>
      <c r="M241" s="1590"/>
      <c r="N241" s="1590"/>
      <c r="O241" s="1590"/>
      <c r="P241" s="1590"/>
      <c r="Q241" s="1590"/>
      <c r="R241" s="1590"/>
      <c r="S241" s="1590"/>
      <c r="T241" s="1590"/>
      <c r="U241" s="1590"/>
      <c r="V241" s="1590"/>
    </row>
    <row r="242" spans="1:22" ht="14.25" customHeight="1">
      <c r="A242" s="1590"/>
      <c r="B242" s="1590"/>
      <c r="C242" s="1590"/>
      <c r="D242" s="1590"/>
      <c r="E242" s="1590"/>
      <c r="F242" s="1590"/>
      <c r="G242" s="1590"/>
      <c r="H242" s="1590"/>
      <c r="I242" s="1590"/>
      <c r="J242" s="1590"/>
      <c r="K242" s="1590"/>
      <c r="L242" s="1590"/>
      <c r="M242" s="1590"/>
      <c r="N242" s="1590"/>
      <c r="O242" s="1590"/>
      <c r="P242" s="1590"/>
      <c r="Q242" s="1590"/>
      <c r="R242" s="1590"/>
      <c r="S242" s="1590"/>
      <c r="T242" s="1590"/>
      <c r="U242" s="1590"/>
      <c r="V242" s="1590"/>
    </row>
    <row r="243" spans="1:22" ht="14.25" customHeight="1">
      <c r="A243" s="1590"/>
      <c r="B243" s="1590"/>
      <c r="C243" s="1590"/>
      <c r="D243" s="1590"/>
      <c r="E243" s="1590"/>
      <c r="F243" s="1590"/>
      <c r="G243" s="1590"/>
      <c r="H243" s="1590"/>
      <c r="I243" s="1590"/>
      <c r="J243" s="1590"/>
      <c r="K243" s="1590"/>
      <c r="L243" s="1590"/>
      <c r="M243" s="1590"/>
      <c r="N243" s="1590"/>
      <c r="O243" s="1590"/>
      <c r="P243" s="1590"/>
      <c r="Q243" s="1590"/>
      <c r="R243" s="1590"/>
      <c r="S243" s="1590"/>
      <c r="T243" s="1590"/>
      <c r="U243" s="1590"/>
      <c r="V243" s="1590"/>
    </row>
    <row r="244" spans="1:22" ht="14.25" customHeight="1">
      <c r="A244" s="1590"/>
      <c r="B244" s="1590"/>
      <c r="C244" s="1590"/>
      <c r="D244" s="1590"/>
      <c r="E244" s="1590"/>
      <c r="F244" s="1590"/>
      <c r="G244" s="1590"/>
      <c r="H244" s="1590"/>
      <c r="I244" s="1590"/>
      <c r="J244" s="1590"/>
      <c r="K244" s="1590"/>
      <c r="L244" s="1590"/>
      <c r="M244" s="1590"/>
      <c r="N244" s="1590"/>
      <c r="O244" s="1590"/>
      <c r="P244" s="1590"/>
      <c r="Q244" s="1590"/>
      <c r="R244" s="1590"/>
      <c r="S244" s="1590"/>
      <c r="T244" s="1590"/>
      <c r="U244" s="1590"/>
      <c r="V244" s="1590"/>
    </row>
    <row r="245" spans="1:22" ht="14.25" customHeight="1">
      <c r="A245" s="1590"/>
      <c r="B245" s="1590"/>
      <c r="C245" s="1590"/>
      <c r="D245" s="1590"/>
      <c r="E245" s="1590"/>
      <c r="F245" s="1590"/>
      <c r="G245" s="1590"/>
      <c r="H245" s="1590"/>
      <c r="I245" s="1590"/>
      <c r="J245" s="1590"/>
      <c r="K245" s="1590"/>
      <c r="L245" s="1590"/>
      <c r="M245" s="1590"/>
      <c r="N245" s="1590"/>
      <c r="O245" s="1590"/>
      <c r="P245" s="1590"/>
      <c r="Q245" s="1590"/>
      <c r="R245" s="1590"/>
      <c r="S245" s="1590"/>
      <c r="T245" s="1590"/>
      <c r="U245" s="1590"/>
      <c r="V245" s="1590"/>
    </row>
    <row r="246" spans="1:22" ht="14.25" customHeight="1">
      <c r="A246" s="1590"/>
      <c r="B246" s="1590"/>
      <c r="C246" s="1590"/>
      <c r="D246" s="1590"/>
      <c r="E246" s="1590"/>
      <c r="F246" s="1590"/>
      <c r="G246" s="1590"/>
      <c r="H246" s="1590"/>
      <c r="I246" s="1590"/>
      <c r="J246" s="1590"/>
      <c r="K246" s="1590"/>
      <c r="L246" s="1590"/>
      <c r="M246" s="1590"/>
      <c r="N246" s="1590"/>
      <c r="O246" s="1590"/>
      <c r="P246" s="1590"/>
      <c r="Q246" s="1590"/>
      <c r="R246" s="1590"/>
      <c r="S246" s="1590"/>
      <c r="T246" s="1590"/>
      <c r="U246" s="1590"/>
      <c r="V246" s="1590"/>
    </row>
    <row r="247" spans="1:22" ht="14.25" customHeight="1">
      <c r="A247" s="1590"/>
      <c r="B247" s="1590"/>
      <c r="C247" s="1590"/>
      <c r="D247" s="1590"/>
      <c r="E247" s="1590"/>
      <c r="F247" s="1590"/>
      <c r="G247" s="1590"/>
      <c r="H247" s="1590"/>
      <c r="I247" s="1590"/>
      <c r="J247" s="1590"/>
      <c r="K247" s="1590"/>
      <c r="L247" s="1590"/>
      <c r="M247" s="1590"/>
      <c r="N247" s="1590"/>
      <c r="O247" s="1590"/>
      <c r="P247" s="1590"/>
      <c r="Q247" s="1590"/>
      <c r="R247" s="1590"/>
      <c r="S247" s="1590"/>
      <c r="T247" s="1590"/>
      <c r="U247" s="1590"/>
      <c r="V247" s="1590"/>
    </row>
    <row r="248" spans="1:22" ht="14.25" customHeight="1">
      <c r="A248" s="1590"/>
      <c r="B248" s="1590"/>
      <c r="C248" s="1590"/>
      <c r="D248" s="1590"/>
      <c r="E248" s="1590"/>
      <c r="F248" s="1590"/>
      <c r="G248" s="1590"/>
      <c r="H248" s="1590"/>
      <c r="I248" s="1590"/>
      <c r="J248" s="1590"/>
      <c r="K248" s="1590"/>
      <c r="L248" s="1590"/>
      <c r="M248" s="1590"/>
      <c r="N248" s="1590"/>
      <c r="O248" s="1590"/>
      <c r="P248" s="1590"/>
      <c r="Q248" s="1590"/>
      <c r="R248" s="1590"/>
      <c r="S248" s="1590"/>
      <c r="T248" s="1590"/>
      <c r="U248" s="1590"/>
      <c r="V248" s="1590"/>
    </row>
    <row r="249" spans="1:22" ht="14.25" customHeight="1">
      <c r="A249" s="1590"/>
      <c r="B249" s="1590"/>
      <c r="C249" s="1590"/>
      <c r="D249" s="1590"/>
      <c r="E249" s="1590"/>
      <c r="F249" s="1590"/>
      <c r="G249" s="1590"/>
      <c r="H249" s="1590"/>
      <c r="I249" s="1590"/>
      <c r="J249" s="1590"/>
      <c r="K249" s="1590"/>
      <c r="L249" s="1590"/>
      <c r="M249" s="1590"/>
      <c r="N249" s="1590"/>
      <c r="O249" s="1590"/>
      <c r="P249" s="1590"/>
      <c r="Q249" s="1590"/>
      <c r="R249" s="1590"/>
      <c r="S249" s="1590"/>
      <c r="T249" s="1590"/>
      <c r="U249" s="1590"/>
      <c r="V249" s="1590"/>
    </row>
    <row r="250" spans="1:22" ht="14.25" customHeight="1">
      <c r="A250" s="1590"/>
      <c r="B250" s="1590"/>
      <c r="C250" s="1590"/>
      <c r="D250" s="1590"/>
      <c r="E250" s="1590"/>
      <c r="F250" s="1590"/>
      <c r="G250" s="1590"/>
      <c r="H250" s="1590"/>
      <c r="I250" s="1590"/>
      <c r="J250" s="1590"/>
      <c r="K250" s="1590"/>
      <c r="L250" s="1590"/>
      <c r="M250" s="1590"/>
      <c r="N250" s="1590"/>
      <c r="O250" s="1590"/>
      <c r="P250" s="1590"/>
      <c r="Q250" s="1590"/>
      <c r="R250" s="1590"/>
      <c r="S250" s="1590"/>
      <c r="T250" s="1590"/>
      <c r="U250" s="1590"/>
      <c r="V250" s="1590"/>
    </row>
    <row r="251" spans="1:22" ht="14.25" customHeight="1">
      <c r="A251" s="1590"/>
      <c r="B251" s="1590"/>
      <c r="C251" s="1590"/>
      <c r="D251" s="1590"/>
      <c r="E251" s="1590"/>
      <c r="F251" s="1590"/>
      <c r="G251" s="1590"/>
      <c r="H251" s="1590"/>
      <c r="I251" s="1590"/>
      <c r="J251" s="1590"/>
      <c r="K251" s="1590"/>
      <c r="L251" s="1590"/>
      <c r="M251" s="1590"/>
      <c r="N251" s="1590"/>
      <c r="O251" s="1590"/>
      <c r="P251" s="1590"/>
      <c r="Q251" s="1590"/>
      <c r="R251" s="1590"/>
      <c r="S251" s="1590"/>
      <c r="T251" s="1590"/>
      <c r="U251" s="1590"/>
      <c r="V251" s="1590"/>
    </row>
    <row r="252" spans="1:22" ht="14.25" customHeight="1">
      <c r="A252" s="1590"/>
      <c r="B252" s="1590"/>
      <c r="C252" s="1590"/>
      <c r="D252" s="1590"/>
      <c r="E252" s="1590"/>
      <c r="F252" s="1590"/>
      <c r="G252" s="1590"/>
      <c r="H252" s="1590"/>
      <c r="I252" s="1590"/>
      <c r="J252" s="1590"/>
      <c r="K252" s="1590"/>
      <c r="L252" s="1590"/>
      <c r="M252" s="1590"/>
      <c r="N252" s="1590"/>
      <c r="O252" s="1590"/>
      <c r="P252" s="1590"/>
      <c r="Q252" s="1590"/>
      <c r="R252" s="1590"/>
      <c r="S252" s="1590"/>
      <c r="T252" s="1590"/>
      <c r="U252" s="1590"/>
      <c r="V252" s="1590"/>
    </row>
    <row r="253" spans="1:22" ht="14.25" customHeight="1">
      <c r="A253" s="1590"/>
      <c r="B253" s="1590"/>
      <c r="C253" s="1590"/>
      <c r="D253" s="1590"/>
      <c r="E253" s="1590"/>
      <c r="F253" s="1590"/>
      <c r="G253" s="1590"/>
      <c r="H253" s="1590"/>
      <c r="I253" s="1590"/>
      <c r="J253" s="1590"/>
      <c r="K253" s="1590"/>
      <c r="L253" s="1590"/>
      <c r="M253" s="1590"/>
      <c r="N253" s="1590"/>
      <c r="O253" s="1590"/>
      <c r="P253" s="1590"/>
      <c r="Q253" s="1590"/>
      <c r="R253" s="1590"/>
      <c r="S253" s="1590"/>
      <c r="T253" s="1590"/>
      <c r="U253" s="1590"/>
      <c r="V253" s="1590"/>
    </row>
    <row r="254" spans="1:22" ht="14.25" customHeight="1">
      <c r="A254" s="1590"/>
      <c r="B254" s="1590"/>
      <c r="C254" s="1590"/>
      <c r="D254" s="1590"/>
      <c r="E254" s="1590"/>
      <c r="F254" s="1590"/>
      <c r="G254" s="1590"/>
      <c r="H254" s="1590"/>
      <c r="I254" s="1590"/>
      <c r="J254" s="1590"/>
      <c r="K254" s="1590"/>
      <c r="L254" s="1590"/>
      <c r="M254" s="1590"/>
      <c r="N254" s="1590"/>
      <c r="O254" s="1590"/>
      <c r="P254" s="1590"/>
      <c r="Q254" s="1590"/>
      <c r="R254" s="1590"/>
      <c r="S254" s="1590"/>
      <c r="T254" s="1590"/>
      <c r="U254" s="1590"/>
      <c r="V254" s="1590"/>
    </row>
    <row r="255" spans="1:22" ht="14.25" customHeight="1">
      <c r="A255" s="1590"/>
      <c r="B255" s="1590"/>
      <c r="C255" s="1590"/>
      <c r="D255" s="1590"/>
      <c r="E255" s="1590"/>
      <c r="F255" s="1590"/>
      <c r="G255" s="1590"/>
      <c r="H255" s="1590"/>
      <c r="I255" s="1590"/>
      <c r="J255" s="1590"/>
      <c r="K255" s="1590"/>
      <c r="L255" s="1590"/>
      <c r="M255" s="1590"/>
      <c r="N255" s="1590"/>
      <c r="O255" s="1590"/>
      <c r="P255" s="1590"/>
      <c r="Q255" s="1590"/>
      <c r="R255" s="1590"/>
      <c r="S255" s="1590"/>
      <c r="T255" s="1590"/>
      <c r="U255" s="1590"/>
      <c r="V255" s="1590"/>
    </row>
    <row r="256" spans="1:22" ht="14.25" customHeight="1">
      <c r="A256" s="1590"/>
      <c r="B256" s="1590"/>
      <c r="C256" s="1590"/>
      <c r="D256" s="1590"/>
      <c r="E256" s="1590"/>
      <c r="F256" s="1590"/>
      <c r="G256" s="1590"/>
      <c r="H256" s="1590"/>
      <c r="I256" s="1590"/>
      <c r="J256" s="1590"/>
      <c r="K256" s="1590"/>
      <c r="L256" s="1590"/>
      <c r="M256" s="1590"/>
      <c r="N256" s="1590"/>
      <c r="O256" s="1590"/>
      <c r="P256" s="1590"/>
      <c r="Q256" s="1590"/>
      <c r="R256" s="1590"/>
      <c r="S256" s="1590"/>
      <c r="T256" s="1590"/>
      <c r="U256" s="1590"/>
      <c r="V256" s="1590"/>
    </row>
    <row r="257" spans="1:22" ht="14.25" customHeight="1">
      <c r="A257" s="1590"/>
      <c r="B257" s="1590"/>
      <c r="C257" s="1590"/>
      <c r="D257" s="1590"/>
      <c r="E257" s="1590"/>
      <c r="F257" s="1590"/>
      <c r="G257" s="1590"/>
      <c r="H257" s="1590"/>
      <c r="I257" s="1590"/>
      <c r="J257" s="1590"/>
      <c r="K257" s="1590"/>
      <c r="L257" s="1590"/>
      <c r="M257" s="1590"/>
      <c r="N257" s="1590"/>
      <c r="O257" s="1590"/>
      <c r="P257" s="1590"/>
      <c r="Q257" s="1590"/>
      <c r="R257" s="1590"/>
      <c r="S257" s="1590"/>
      <c r="T257" s="1590"/>
      <c r="U257" s="1590"/>
      <c r="V257" s="1590"/>
    </row>
    <row r="258" spans="1:22" ht="14.25" customHeight="1">
      <c r="A258" s="1590"/>
      <c r="B258" s="1590"/>
      <c r="C258" s="1590"/>
      <c r="D258" s="1590"/>
      <c r="E258" s="1590"/>
      <c r="F258" s="1590"/>
      <c r="G258" s="1590"/>
      <c r="H258" s="1590"/>
      <c r="I258" s="1590"/>
      <c r="J258" s="1590"/>
      <c r="K258" s="1590"/>
      <c r="L258" s="1590"/>
      <c r="M258" s="1590"/>
      <c r="N258" s="1590"/>
      <c r="O258" s="1590"/>
      <c r="P258" s="1590"/>
      <c r="Q258" s="1590"/>
      <c r="R258" s="1590"/>
      <c r="S258" s="1590"/>
      <c r="T258" s="1590"/>
      <c r="U258" s="1590"/>
      <c r="V258" s="1590"/>
    </row>
    <row r="259" spans="1:22" ht="14.25" customHeight="1">
      <c r="A259" s="1590"/>
      <c r="B259" s="1590"/>
      <c r="C259" s="1590"/>
      <c r="D259" s="1590"/>
      <c r="E259" s="1590"/>
      <c r="F259" s="1590"/>
      <c r="G259" s="1590"/>
      <c r="H259" s="1590"/>
      <c r="I259" s="1590"/>
      <c r="J259" s="1590"/>
      <c r="K259" s="1590"/>
      <c r="L259" s="1590"/>
      <c r="M259" s="1590"/>
      <c r="N259" s="1590"/>
      <c r="O259" s="1590"/>
      <c r="P259" s="1590"/>
      <c r="Q259" s="1590"/>
      <c r="R259" s="1590"/>
      <c r="S259" s="1590"/>
      <c r="T259" s="1590"/>
      <c r="U259" s="1590"/>
      <c r="V259" s="1590"/>
    </row>
    <row r="260" spans="1:22" ht="14.25" customHeight="1">
      <c r="A260" s="1590"/>
      <c r="B260" s="1590"/>
      <c r="C260" s="1590"/>
      <c r="D260" s="1590"/>
      <c r="E260" s="1590"/>
      <c r="F260" s="1590"/>
      <c r="G260" s="1590"/>
      <c r="H260" s="1590"/>
      <c r="I260" s="1590"/>
      <c r="J260" s="1590"/>
      <c r="K260" s="1590"/>
      <c r="L260" s="1590"/>
      <c r="M260" s="1590"/>
      <c r="N260" s="1590"/>
      <c r="O260" s="1590"/>
      <c r="P260" s="1590"/>
      <c r="Q260" s="1590"/>
      <c r="R260" s="1590"/>
      <c r="S260" s="1590"/>
      <c r="T260" s="1590"/>
      <c r="U260" s="1590"/>
      <c r="V260" s="1590"/>
    </row>
    <row r="261" spans="1:22" ht="14.25" customHeight="1">
      <c r="A261" s="1590"/>
      <c r="B261" s="1590"/>
      <c r="C261" s="1590"/>
      <c r="D261" s="1590"/>
      <c r="E261" s="1590"/>
      <c r="F261" s="1590"/>
      <c r="G261" s="1590"/>
      <c r="H261" s="1590"/>
      <c r="I261" s="1590"/>
      <c r="J261" s="1590"/>
      <c r="K261" s="1590"/>
      <c r="L261" s="1590"/>
      <c r="M261" s="1590"/>
      <c r="N261" s="1590"/>
      <c r="O261" s="1590"/>
      <c r="P261" s="1590"/>
      <c r="Q261" s="1590"/>
      <c r="R261" s="1590"/>
      <c r="S261" s="1590"/>
      <c r="T261" s="1590"/>
      <c r="U261" s="1590"/>
      <c r="V261" s="1590"/>
    </row>
    <row r="262" spans="1:22" ht="14.25" customHeight="1">
      <c r="A262" s="1590"/>
      <c r="B262" s="1590"/>
      <c r="C262" s="1590"/>
      <c r="D262" s="1590"/>
      <c r="E262" s="1590"/>
      <c r="F262" s="1590"/>
      <c r="G262" s="1590"/>
      <c r="H262" s="1590"/>
      <c r="I262" s="1590"/>
      <c r="J262" s="1590"/>
      <c r="K262" s="1590"/>
      <c r="L262" s="1590"/>
      <c r="M262" s="1590"/>
      <c r="N262" s="1590"/>
      <c r="O262" s="1590"/>
      <c r="P262" s="1590"/>
      <c r="Q262" s="1590"/>
      <c r="R262" s="1590"/>
      <c r="S262" s="1590"/>
      <c r="T262" s="1590"/>
      <c r="U262" s="1590"/>
      <c r="V262" s="1590"/>
    </row>
    <row r="263" spans="1:22" ht="14.25" customHeight="1">
      <c r="A263" s="1590"/>
      <c r="B263" s="1590"/>
      <c r="C263" s="1590"/>
      <c r="D263" s="1590"/>
      <c r="E263" s="1590"/>
      <c r="F263" s="1590"/>
      <c r="G263" s="1590"/>
      <c r="H263" s="1590"/>
      <c r="I263" s="1590"/>
      <c r="J263" s="1590"/>
      <c r="K263" s="1590"/>
      <c r="L263" s="1590"/>
      <c r="M263" s="1590"/>
      <c r="N263" s="1590"/>
      <c r="O263" s="1590"/>
      <c r="P263" s="1590"/>
      <c r="Q263" s="1590"/>
      <c r="R263" s="1590"/>
      <c r="S263" s="1590"/>
      <c r="T263" s="1590"/>
      <c r="U263" s="1590"/>
      <c r="V263" s="1590"/>
    </row>
    <row r="264" spans="1:22" ht="14.25" customHeight="1">
      <c r="A264" s="1590"/>
      <c r="B264" s="1590"/>
      <c r="C264" s="1590"/>
      <c r="D264" s="1590"/>
      <c r="E264" s="1590"/>
      <c r="F264" s="1590"/>
      <c r="G264" s="1590"/>
      <c r="H264" s="1590"/>
      <c r="I264" s="1590"/>
      <c r="J264" s="1590"/>
      <c r="K264" s="1590"/>
      <c r="L264" s="1590"/>
      <c r="M264" s="1590"/>
      <c r="N264" s="1590"/>
      <c r="O264" s="1590"/>
      <c r="P264" s="1590"/>
      <c r="Q264" s="1590"/>
      <c r="R264" s="1590"/>
      <c r="S264" s="1590"/>
      <c r="T264" s="1590"/>
      <c r="U264" s="1590"/>
      <c r="V264" s="1590"/>
    </row>
    <row r="265" spans="1:22" ht="14.25" customHeight="1">
      <c r="A265" s="1590"/>
      <c r="B265" s="1590"/>
      <c r="C265" s="1590"/>
      <c r="D265" s="1590"/>
      <c r="E265" s="1590"/>
      <c r="F265" s="1590"/>
      <c r="G265" s="1590"/>
      <c r="H265" s="1590"/>
      <c r="I265" s="1590"/>
      <c r="J265" s="1590"/>
      <c r="K265" s="1590"/>
      <c r="L265" s="1590"/>
      <c r="M265" s="1590"/>
      <c r="N265" s="1590"/>
      <c r="O265" s="1590"/>
      <c r="P265" s="1590"/>
      <c r="Q265" s="1590"/>
      <c r="R265" s="1590"/>
      <c r="S265" s="1590"/>
      <c r="T265" s="1590"/>
      <c r="U265" s="1590"/>
      <c r="V265" s="1590"/>
    </row>
    <row r="266" spans="1:22" ht="14.25" customHeight="1">
      <c r="A266" s="1590"/>
      <c r="B266" s="1590"/>
      <c r="C266" s="1590"/>
      <c r="D266" s="1590"/>
      <c r="E266" s="1590"/>
      <c r="F266" s="1590"/>
      <c r="G266" s="1590"/>
      <c r="H266" s="1590"/>
      <c r="I266" s="1590"/>
      <c r="J266" s="1590"/>
      <c r="K266" s="1590"/>
      <c r="L266" s="1590"/>
      <c r="M266" s="1590"/>
      <c r="N266" s="1590"/>
      <c r="O266" s="1590"/>
      <c r="P266" s="1590"/>
      <c r="Q266" s="1590"/>
      <c r="R266" s="1590"/>
      <c r="S266" s="1590"/>
      <c r="T266" s="1590"/>
      <c r="U266" s="1590"/>
      <c r="V266" s="1590"/>
    </row>
    <row r="267" spans="1:22" ht="14.25" customHeight="1">
      <c r="A267" s="1590"/>
      <c r="B267" s="1590"/>
      <c r="C267" s="1590"/>
      <c r="D267" s="1590"/>
      <c r="E267" s="1590"/>
      <c r="F267" s="1590"/>
      <c r="G267" s="1590"/>
      <c r="H267" s="1590"/>
      <c r="I267" s="1590"/>
      <c r="J267" s="1590"/>
      <c r="K267" s="1590"/>
      <c r="L267" s="1590"/>
      <c r="M267" s="1590"/>
      <c r="N267" s="1590"/>
      <c r="O267" s="1590"/>
      <c r="P267" s="1590"/>
      <c r="Q267" s="1590"/>
      <c r="R267" s="1590"/>
      <c r="S267" s="1590"/>
      <c r="T267" s="1590"/>
      <c r="U267" s="1590"/>
      <c r="V267" s="1590"/>
    </row>
    <row r="268" spans="1:22" ht="14.25" customHeight="1">
      <c r="A268" s="1590"/>
      <c r="B268" s="1590"/>
      <c r="C268" s="1590"/>
      <c r="D268" s="1590"/>
      <c r="E268" s="1590"/>
      <c r="F268" s="1590"/>
      <c r="G268" s="1590"/>
      <c r="H268" s="1590"/>
      <c r="I268" s="1590"/>
      <c r="J268" s="1590"/>
      <c r="K268" s="1590"/>
      <c r="L268" s="1590"/>
      <c r="M268" s="1590"/>
      <c r="N268" s="1590"/>
      <c r="O268" s="1590"/>
      <c r="P268" s="1590"/>
      <c r="Q268" s="1590"/>
      <c r="R268" s="1590"/>
      <c r="S268" s="1590"/>
      <c r="T268" s="1590"/>
      <c r="U268" s="1590"/>
      <c r="V268" s="1590"/>
    </row>
    <row r="269" spans="1:22" ht="14.25" customHeight="1">
      <c r="A269" s="1590"/>
      <c r="B269" s="1590"/>
      <c r="C269" s="1590"/>
      <c r="D269" s="1590"/>
      <c r="E269" s="1590"/>
      <c r="F269" s="1590"/>
      <c r="G269" s="1590"/>
      <c r="H269" s="1590"/>
      <c r="I269" s="1590"/>
      <c r="J269" s="1590"/>
      <c r="K269" s="1590"/>
      <c r="L269" s="1590"/>
      <c r="M269" s="1590"/>
      <c r="N269" s="1590"/>
      <c r="O269" s="1590"/>
      <c r="P269" s="1590"/>
      <c r="Q269" s="1590"/>
      <c r="R269" s="1590"/>
      <c r="S269" s="1590"/>
      <c r="T269" s="1590"/>
      <c r="U269" s="1590"/>
      <c r="V269" s="1590"/>
    </row>
    <row r="270" spans="1:22" ht="14.25" customHeight="1">
      <c r="A270" s="1590"/>
      <c r="B270" s="1590"/>
      <c r="C270" s="1590"/>
      <c r="D270" s="1590"/>
      <c r="E270" s="1590"/>
      <c r="F270" s="1590"/>
      <c r="G270" s="1590"/>
      <c r="H270" s="1590"/>
      <c r="I270" s="1590"/>
      <c r="J270" s="1590"/>
      <c r="K270" s="1590"/>
      <c r="L270" s="1590"/>
      <c r="M270" s="1590"/>
      <c r="N270" s="1590"/>
      <c r="O270" s="1590"/>
      <c r="P270" s="1590"/>
      <c r="Q270" s="1590"/>
      <c r="R270" s="1590"/>
      <c r="S270" s="1590"/>
      <c r="T270" s="1590"/>
      <c r="U270" s="1590"/>
      <c r="V270" s="1590"/>
    </row>
    <row r="271" spans="1:22" ht="14.25" customHeight="1">
      <c r="A271" s="1590"/>
      <c r="B271" s="1590"/>
      <c r="C271" s="1590"/>
      <c r="D271" s="1590"/>
      <c r="E271" s="1590"/>
      <c r="F271" s="1590"/>
      <c r="G271" s="1590"/>
      <c r="H271" s="1590"/>
      <c r="I271" s="1590"/>
      <c r="J271" s="1590"/>
      <c r="K271" s="1590"/>
      <c r="L271" s="1590"/>
      <c r="M271" s="1590"/>
      <c r="N271" s="1590"/>
      <c r="O271" s="1590"/>
      <c r="P271" s="1590"/>
      <c r="Q271" s="1590"/>
      <c r="R271" s="1590"/>
      <c r="S271" s="1590"/>
      <c r="T271" s="1590"/>
      <c r="U271" s="1590"/>
      <c r="V271" s="1590"/>
    </row>
    <row r="272" spans="1:22" ht="14.25" customHeight="1">
      <c r="A272" s="1590"/>
      <c r="B272" s="1590"/>
      <c r="C272" s="1590"/>
      <c r="D272" s="1590"/>
      <c r="E272" s="1590"/>
      <c r="F272" s="1590"/>
      <c r="G272" s="1590"/>
      <c r="H272" s="1590"/>
      <c r="I272" s="1590"/>
      <c r="J272" s="1590"/>
      <c r="K272" s="1590"/>
      <c r="L272" s="1590"/>
      <c r="M272" s="1590"/>
      <c r="N272" s="1590"/>
      <c r="O272" s="1590"/>
      <c r="P272" s="1590"/>
      <c r="Q272" s="1590"/>
      <c r="R272" s="1590"/>
      <c r="S272" s="1590"/>
      <c r="T272" s="1590"/>
      <c r="U272" s="1590"/>
      <c r="V272" s="1590"/>
    </row>
    <row r="273" spans="1:22" ht="14.25" customHeight="1">
      <c r="A273" s="1590"/>
      <c r="B273" s="1590"/>
      <c r="C273" s="1590"/>
      <c r="D273" s="1590"/>
      <c r="E273" s="1590"/>
      <c r="F273" s="1590"/>
      <c r="G273" s="1590"/>
      <c r="H273" s="1590"/>
      <c r="I273" s="1590"/>
      <c r="J273" s="1590"/>
      <c r="K273" s="1590"/>
      <c r="L273" s="1590"/>
      <c r="M273" s="1590"/>
      <c r="N273" s="1590"/>
      <c r="O273" s="1590"/>
      <c r="P273" s="1590"/>
      <c r="Q273" s="1590"/>
      <c r="R273" s="1590"/>
      <c r="S273" s="1590"/>
      <c r="T273" s="1590"/>
      <c r="U273" s="1590"/>
      <c r="V273" s="1590"/>
    </row>
    <row r="274" spans="1:22" ht="14.25" customHeight="1">
      <c r="A274" s="1590"/>
      <c r="B274" s="1590"/>
      <c r="C274" s="1590"/>
      <c r="D274" s="1590"/>
      <c r="E274" s="1590"/>
      <c r="F274" s="1590"/>
      <c r="G274" s="1590"/>
      <c r="H274" s="1590"/>
      <c r="I274" s="1590"/>
      <c r="J274" s="1590"/>
      <c r="K274" s="1590"/>
      <c r="L274" s="1590"/>
      <c r="M274" s="1590"/>
      <c r="N274" s="1590"/>
      <c r="O274" s="1590"/>
      <c r="P274" s="1590"/>
      <c r="Q274" s="1590"/>
      <c r="R274" s="1590"/>
      <c r="S274" s="1590"/>
      <c r="T274" s="1590"/>
      <c r="U274" s="1590"/>
      <c r="V274" s="1590"/>
    </row>
    <row r="275" spans="1:22" ht="14.25" customHeight="1">
      <c r="A275" s="1590"/>
      <c r="B275" s="1590"/>
      <c r="C275" s="1590"/>
      <c r="D275" s="1590"/>
      <c r="E275" s="1590"/>
      <c r="F275" s="1590"/>
      <c r="G275" s="1590"/>
      <c r="H275" s="1590"/>
      <c r="I275" s="1590"/>
      <c r="J275" s="1590"/>
      <c r="K275" s="1590"/>
      <c r="L275" s="1590"/>
      <c r="M275" s="1590"/>
      <c r="N275" s="1590"/>
      <c r="O275" s="1590"/>
      <c r="P275" s="1590"/>
      <c r="Q275" s="1590"/>
      <c r="R275" s="1590"/>
      <c r="S275" s="1590"/>
      <c r="T275" s="1590"/>
      <c r="U275" s="1590"/>
      <c r="V275" s="1590"/>
    </row>
    <row r="276" spans="1:22" ht="14.25" customHeight="1">
      <c r="A276" s="1590"/>
      <c r="B276" s="1590"/>
      <c r="C276" s="1590"/>
      <c r="D276" s="1590"/>
      <c r="E276" s="1590"/>
      <c r="F276" s="1590"/>
      <c r="G276" s="1590"/>
      <c r="H276" s="1590"/>
      <c r="I276" s="1590"/>
      <c r="J276" s="1590"/>
      <c r="K276" s="1590"/>
      <c r="L276" s="1590"/>
      <c r="M276" s="1590"/>
      <c r="N276" s="1590"/>
      <c r="O276" s="1590"/>
      <c r="P276" s="1590"/>
      <c r="Q276" s="1590"/>
      <c r="R276" s="1590"/>
      <c r="S276" s="1590"/>
      <c r="T276" s="1590"/>
      <c r="U276" s="1590"/>
      <c r="V276" s="1590"/>
    </row>
    <row r="277" spans="1:22" ht="14.25" customHeight="1">
      <c r="A277" s="1590"/>
      <c r="B277" s="1590"/>
      <c r="C277" s="1590"/>
      <c r="D277" s="1590"/>
      <c r="E277" s="1590"/>
      <c r="F277" s="1590"/>
      <c r="G277" s="1590"/>
      <c r="H277" s="1590"/>
      <c r="I277" s="1590"/>
      <c r="J277" s="1590"/>
      <c r="K277" s="1590"/>
      <c r="L277" s="1590"/>
      <c r="M277" s="1590"/>
      <c r="N277" s="1590"/>
      <c r="O277" s="1590"/>
      <c r="P277" s="1590"/>
      <c r="Q277" s="1590"/>
      <c r="R277" s="1590"/>
      <c r="S277" s="1590"/>
      <c r="T277" s="1590"/>
      <c r="U277" s="1590"/>
      <c r="V277" s="1590"/>
    </row>
    <row r="278" spans="1:22" ht="14.25" customHeight="1">
      <c r="A278" s="1590"/>
      <c r="B278" s="1590"/>
      <c r="C278" s="1590"/>
      <c r="D278" s="1590"/>
      <c r="E278" s="1590"/>
      <c r="F278" s="1590"/>
      <c r="G278" s="1590"/>
      <c r="H278" s="1590"/>
      <c r="I278" s="1590"/>
      <c r="J278" s="1590"/>
      <c r="K278" s="1590"/>
      <c r="L278" s="1590"/>
      <c r="M278" s="1590"/>
      <c r="N278" s="1590"/>
      <c r="O278" s="1590"/>
      <c r="P278" s="1590"/>
      <c r="Q278" s="1590"/>
      <c r="R278" s="1590"/>
      <c r="S278" s="1590"/>
      <c r="T278" s="1590"/>
      <c r="U278" s="1590"/>
      <c r="V278" s="1590"/>
    </row>
    <row r="279" spans="1:22" ht="14.25" customHeight="1">
      <c r="A279" s="1590"/>
      <c r="B279" s="1590"/>
      <c r="C279" s="1590"/>
      <c r="D279" s="1590"/>
      <c r="E279" s="1590"/>
      <c r="F279" s="1590"/>
      <c r="G279" s="1590"/>
      <c r="H279" s="1590"/>
      <c r="I279" s="1590"/>
      <c r="J279" s="1590"/>
      <c r="K279" s="1590"/>
      <c r="L279" s="1590"/>
      <c r="M279" s="1590"/>
      <c r="N279" s="1590"/>
      <c r="O279" s="1590"/>
      <c r="P279" s="1590"/>
      <c r="Q279" s="1590"/>
      <c r="R279" s="1590"/>
      <c r="S279" s="1590"/>
      <c r="T279" s="1590"/>
      <c r="U279" s="1590"/>
      <c r="V279" s="1590"/>
    </row>
    <row r="280" spans="1:22" ht="14.25" customHeight="1">
      <c r="A280" s="1590"/>
      <c r="B280" s="1590"/>
      <c r="C280" s="1590"/>
      <c r="D280" s="1590"/>
      <c r="E280" s="1590"/>
      <c r="F280" s="1590"/>
      <c r="G280" s="1590"/>
      <c r="H280" s="1590"/>
      <c r="I280" s="1590"/>
      <c r="J280" s="1590"/>
      <c r="K280" s="1590"/>
      <c r="L280" s="1590"/>
      <c r="M280" s="1590"/>
      <c r="N280" s="1590"/>
      <c r="O280" s="1590"/>
      <c r="P280" s="1590"/>
      <c r="Q280" s="1590"/>
      <c r="R280" s="1590"/>
      <c r="S280" s="1590"/>
      <c r="T280" s="1590"/>
      <c r="U280" s="1590"/>
      <c r="V280" s="1590"/>
    </row>
    <row r="281" spans="1:22" ht="14.25" customHeight="1">
      <c r="A281" s="1590"/>
      <c r="B281" s="1590"/>
      <c r="C281" s="1590"/>
      <c r="D281" s="1590"/>
      <c r="E281" s="1590"/>
      <c r="F281" s="1590"/>
      <c r="G281" s="1590"/>
      <c r="H281" s="1590"/>
      <c r="I281" s="1590"/>
      <c r="J281" s="1590"/>
      <c r="K281" s="1590"/>
      <c r="L281" s="1590"/>
      <c r="M281" s="1590"/>
      <c r="N281" s="1590"/>
      <c r="O281" s="1590"/>
      <c r="P281" s="1590"/>
      <c r="Q281" s="1590"/>
      <c r="R281" s="1590"/>
      <c r="S281" s="1590"/>
      <c r="T281" s="1590"/>
      <c r="U281" s="1590"/>
      <c r="V281" s="1590"/>
    </row>
    <row r="282" spans="1:22" ht="14.25" customHeight="1">
      <c r="A282" s="1590"/>
      <c r="B282" s="1590"/>
      <c r="C282" s="1590"/>
      <c r="D282" s="1590"/>
      <c r="E282" s="1590"/>
      <c r="F282" s="1590"/>
      <c r="G282" s="1590"/>
      <c r="H282" s="1590"/>
      <c r="I282" s="1590"/>
      <c r="J282" s="1590"/>
      <c r="K282" s="1590"/>
      <c r="L282" s="1590"/>
      <c r="M282" s="1590"/>
      <c r="N282" s="1590"/>
      <c r="O282" s="1590"/>
      <c r="P282" s="1590"/>
      <c r="Q282" s="1590"/>
      <c r="R282" s="1590"/>
      <c r="S282" s="1590"/>
      <c r="T282" s="1590"/>
      <c r="U282" s="1590"/>
      <c r="V282" s="1590"/>
    </row>
    <row r="283" spans="1:22" ht="14.25" customHeight="1">
      <c r="A283" s="1590"/>
      <c r="B283" s="1590"/>
      <c r="C283" s="1590"/>
      <c r="D283" s="1590"/>
      <c r="E283" s="1590"/>
      <c r="F283" s="1590"/>
      <c r="G283" s="1590"/>
      <c r="H283" s="1590"/>
      <c r="I283" s="1590"/>
      <c r="J283" s="1590"/>
      <c r="K283" s="1590"/>
      <c r="L283" s="1590"/>
      <c r="M283" s="1590"/>
      <c r="N283" s="1590"/>
      <c r="O283" s="1590"/>
      <c r="P283" s="1590"/>
      <c r="Q283" s="1590"/>
      <c r="R283" s="1590"/>
      <c r="S283" s="1590"/>
      <c r="T283" s="1590"/>
      <c r="U283" s="1590"/>
      <c r="V283" s="1590"/>
    </row>
    <row r="284" spans="1:22" ht="14.25" customHeight="1">
      <c r="A284" s="1590"/>
      <c r="B284" s="1590"/>
      <c r="C284" s="1590"/>
      <c r="D284" s="1590"/>
      <c r="E284" s="1590"/>
      <c r="F284" s="1590"/>
      <c r="G284" s="1590"/>
      <c r="H284" s="1590"/>
      <c r="I284" s="1590"/>
      <c r="J284" s="1590"/>
      <c r="K284" s="1590"/>
      <c r="L284" s="1590"/>
      <c r="M284" s="1590"/>
      <c r="N284" s="1590"/>
      <c r="O284" s="1590"/>
      <c r="P284" s="1590"/>
      <c r="Q284" s="1590"/>
      <c r="R284" s="1590"/>
      <c r="S284" s="1590"/>
      <c r="T284" s="1590"/>
      <c r="U284" s="1590"/>
      <c r="V284" s="1590"/>
    </row>
    <row r="285" spans="1:22" ht="14.25" customHeight="1">
      <c r="A285" s="1590"/>
      <c r="B285" s="1590"/>
      <c r="C285" s="1590"/>
      <c r="D285" s="1590"/>
      <c r="E285" s="1590"/>
      <c r="F285" s="1590"/>
      <c r="G285" s="1590"/>
      <c r="H285" s="1590"/>
      <c r="I285" s="1590"/>
      <c r="J285" s="1590"/>
      <c r="K285" s="1590"/>
      <c r="L285" s="1590"/>
      <c r="M285" s="1590"/>
      <c r="N285" s="1590"/>
      <c r="O285" s="1590"/>
      <c r="P285" s="1590"/>
      <c r="Q285" s="1590"/>
      <c r="R285" s="1590"/>
      <c r="S285" s="1590"/>
      <c r="T285" s="1590"/>
      <c r="U285" s="1590"/>
      <c r="V285" s="1590"/>
    </row>
    <row r="286" spans="1:22" ht="14.25" customHeight="1">
      <c r="A286" s="1590"/>
      <c r="B286" s="1590"/>
      <c r="C286" s="1590"/>
      <c r="D286" s="1590"/>
      <c r="E286" s="1590"/>
      <c r="F286" s="1590"/>
      <c r="G286" s="1590"/>
      <c r="H286" s="1590"/>
      <c r="I286" s="1590"/>
      <c r="J286" s="1590"/>
      <c r="K286" s="1590"/>
      <c r="L286" s="1590"/>
      <c r="M286" s="1590"/>
      <c r="N286" s="1590"/>
      <c r="O286" s="1590"/>
      <c r="P286" s="1590"/>
      <c r="Q286" s="1590"/>
      <c r="R286" s="1590"/>
      <c r="S286" s="1590"/>
      <c r="T286" s="1590"/>
      <c r="U286" s="1590"/>
      <c r="V286" s="1590"/>
    </row>
    <row r="287" spans="1:22" ht="14.25" customHeight="1">
      <c r="A287" s="1590"/>
      <c r="B287" s="1590"/>
      <c r="C287" s="1590"/>
      <c r="D287" s="1590"/>
      <c r="E287" s="1590"/>
      <c r="F287" s="1590"/>
      <c r="G287" s="1590"/>
      <c r="H287" s="1590"/>
      <c r="I287" s="1590"/>
      <c r="J287" s="1590"/>
      <c r="K287" s="1590"/>
      <c r="L287" s="1590"/>
      <c r="M287" s="1590"/>
      <c r="N287" s="1590"/>
      <c r="O287" s="1590"/>
      <c r="P287" s="1590"/>
      <c r="Q287" s="1590"/>
      <c r="R287" s="1590"/>
      <c r="S287" s="1590"/>
      <c r="T287" s="1590"/>
      <c r="U287" s="1590"/>
      <c r="V287" s="1590"/>
    </row>
    <row r="288" spans="1:22" ht="14.25" customHeight="1">
      <c r="A288" s="1590"/>
      <c r="B288" s="1590"/>
      <c r="C288" s="1590"/>
      <c r="D288" s="1590"/>
      <c r="E288" s="1590"/>
      <c r="F288" s="1590"/>
      <c r="G288" s="1590"/>
      <c r="H288" s="1590"/>
      <c r="I288" s="1590"/>
      <c r="J288" s="1590"/>
      <c r="K288" s="1590"/>
      <c r="L288" s="1590"/>
      <c r="M288" s="1590"/>
      <c r="N288" s="1590"/>
      <c r="O288" s="1590"/>
      <c r="P288" s="1590"/>
      <c r="Q288" s="1590"/>
      <c r="R288" s="1590"/>
      <c r="S288" s="1590"/>
      <c r="T288" s="1590"/>
      <c r="U288" s="1590"/>
      <c r="V288" s="1590"/>
    </row>
    <row r="289" spans="1:22" ht="14.25" customHeight="1">
      <c r="A289" s="1590"/>
      <c r="B289" s="1590"/>
      <c r="C289" s="1590"/>
      <c r="D289" s="1590"/>
      <c r="E289" s="1590"/>
      <c r="F289" s="1590"/>
      <c r="G289" s="1590"/>
      <c r="H289" s="1590"/>
      <c r="I289" s="1590"/>
      <c r="J289" s="1590"/>
      <c r="K289" s="1590"/>
      <c r="L289" s="1590"/>
      <c r="M289" s="1590"/>
      <c r="N289" s="1590"/>
      <c r="O289" s="1590"/>
      <c r="P289" s="1590"/>
      <c r="Q289" s="1590"/>
      <c r="R289" s="1590"/>
      <c r="S289" s="1590"/>
      <c r="T289" s="1590"/>
      <c r="U289" s="1590"/>
      <c r="V289" s="1590"/>
    </row>
    <row r="290" spans="1:22" ht="14.25" customHeight="1">
      <c r="A290" s="1590"/>
      <c r="B290" s="1590"/>
      <c r="C290" s="1590"/>
      <c r="D290" s="1590"/>
      <c r="E290" s="1590"/>
      <c r="F290" s="1590"/>
      <c r="G290" s="1590"/>
      <c r="H290" s="1590"/>
      <c r="I290" s="1590"/>
      <c r="J290" s="1590"/>
      <c r="K290" s="1590"/>
      <c r="L290" s="1590"/>
      <c r="M290" s="1590"/>
      <c r="N290" s="1590"/>
      <c r="O290" s="1590"/>
      <c r="P290" s="1590"/>
      <c r="Q290" s="1590"/>
      <c r="R290" s="1590"/>
      <c r="S290" s="1590"/>
      <c r="T290" s="1590"/>
      <c r="U290" s="1590"/>
      <c r="V290" s="1590"/>
    </row>
    <row r="291" spans="1:22" ht="14.25" customHeight="1">
      <c r="A291" s="1590"/>
      <c r="B291" s="1590"/>
      <c r="C291" s="1590"/>
      <c r="D291" s="1590"/>
      <c r="E291" s="1590"/>
      <c r="F291" s="1590"/>
      <c r="G291" s="1590"/>
      <c r="H291" s="1590"/>
      <c r="I291" s="1590"/>
      <c r="J291" s="1590"/>
      <c r="K291" s="1590"/>
      <c r="L291" s="1590"/>
      <c r="M291" s="1590"/>
      <c r="N291" s="1590"/>
      <c r="O291" s="1590"/>
      <c r="P291" s="1590"/>
      <c r="Q291" s="1590"/>
      <c r="R291" s="1590"/>
      <c r="S291" s="1590"/>
      <c r="T291" s="1590"/>
      <c r="U291" s="1590"/>
      <c r="V291" s="1590"/>
    </row>
    <row r="292" spans="1:22" ht="14.25" customHeight="1">
      <c r="A292" s="1590"/>
      <c r="B292" s="1590"/>
      <c r="C292" s="1590"/>
      <c r="D292" s="1590"/>
      <c r="E292" s="1590"/>
      <c r="F292" s="1590"/>
      <c r="G292" s="1590"/>
      <c r="H292" s="1590"/>
      <c r="I292" s="1590"/>
      <c r="J292" s="1590"/>
      <c r="K292" s="1590"/>
      <c r="L292" s="1590"/>
      <c r="M292" s="1590"/>
      <c r="N292" s="1590"/>
      <c r="O292" s="1590"/>
      <c r="P292" s="1590"/>
      <c r="Q292" s="1590"/>
      <c r="R292" s="1590"/>
      <c r="S292" s="1590"/>
      <c r="T292" s="1590"/>
      <c r="U292" s="1590"/>
      <c r="V292" s="1590"/>
    </row>
    <row r="293" spans="1:22" ht="14.25" customHeight="1">
      <c r="A293" s="1590"/>
      <c r="B293" s="1590"/>
      <c r="C293" s="1590"/>
      <c r="D293" s="1590"/>
      <c r="E293" s="1590"/>
      <c r="F293" s="1590"/>
      <c r="G293" s="1590"/>
      <c r="H293" s="1590"/>
      <c r="I293" s="1590"/>
      <c r="J293" s="1590"/>
      <c r="K293" s="1590"/>
      <c r="L293" s="1590"/>
      <c r="M293" s="1590"/>
      <c r="N293" s="1590"/>
      <c r="O293" s="1590"/>
      <c r="P293" s="1590"/>
      <c r="Q293" s="1590"/>
      <c r="R293" s="1590"/>
      <c r="S293" s="1590"/>
      <c r="T293" s="1590"/>
      <c r="U293" s="1590"/>
      <c r="V293" s="1590"/>
    </row>
    <row r="294" spans="1:22" ht="14.25" customHeight="1">
      <c r="A294" s="1590"/>
      <c r="B294" s="1590"/>
      <c r="C294" s="1590"/>
      <c r="D294" s="1590"/>
      <c r="E294" s="1590"/>
      <c r="F294" s="1590"/>
      <c r="G294" s="1590"/>
      <c r="H294" s="1590"/>
      <c r="I294" s="1590"/>
      <c r="J294" s="1590"/>
      <c r="K294" s="1590"/>
      <c r="L294" s="1590"/>
      <c r="M294" s="1590"/>
      <c r="N294" s="1590"/>
      <c r="O294" s="1590"/>
      <c r="P294" s="1590"/>
      <c r="Q294" s="1590"/>
      <c r="R294" s="1590"/>
      <c r="S294" s="1590"/>
      <c r="T294" s="1590"/>
      <c r="U294" s="1590"/>
      <c r="V294" s="1590"/>
    </row>
    <row r="295" spans="1:22" ht="14.25" customHeight="1">
      <c r="A295" s="1590"/>
      <c r="B295" s="1590"/>
      <c r="C295" s="1590"/>
      <c r="D295" s="1590"/>
      <c r="E295" s="1590"/>
      <c r="F295" s="1590"/>
      <c r="G295" s="1590"/>
      <c r="H295" s="1590"/>
      <c r="I295" s="1590"/>
      <c r="J295" s="1590"/>
      <c r="K295" s="1590"/>
      <c r="L295" s="1590"/>
      <c r="M295" s="1590"/>
      <c r="N295" s="1590"/>
      <c r="O295" s="1590"/>
      <c r="P295" s="1590"/>
      <c r="Q295" s="1590"/>
      <c r="R295" s="1590"/>
      <c r="S295" s="1590"/>
      <c r="T295" s="1590"/>
      <c r="U295" s="1590"/>
      <c r="V295" s="1590"/>
    </row>
    <row r="296" spans="1:22" ht="14.25" customHeight="1">
      <c r="A296" s="1590"/>
      <c r="B296" s="1590"/>
      <c r="C296" s="1590"/>
      <c r="D296" s="1590"/>
      <c r="E296" s="1590"/>
      <c r="F296" s="1590"/>
      <c r="G296" s="1590"/>
      <c r="H296" s="1590"/>
      <c r="I296" s="1590"/>
      <c r="J296" s="1590"/>
      <c r="K296" s="1590"/>
      <c r="L296" s="1590"/>
      <c r="M296" s="1590"/>
      <c r="N296" s="1590"/>
      <c r="O296" s="1590"/>
      <c r="P296" s="1590"/>
      <c r="Q296" s="1590"/>
      <c r="R296" s="1590"/>
      <c r="S296" s="1590"/>
      <c r="T296" s="1590"/>
      <c r="U296" s="1590"/>
      <c r="V296" s="1590"/>
    </row>
    <row r="297" spans="1:22" ht="14.25" customHeight="1">
      <c r="A297" s="1590"/>
      <c r="B297" s="1590"/>
      <c r="C297" s="1590"/>
      <c r="D297" s="1590"/>
      <c r="E297" s="1590"/>
      <c r="F297" s="1590"/>
      <c r="G297" s="1590"/>
      <c r="H297" s="1590"/>
      <c r="I297" s="1590"/>
      <c r="J297" s="1590"/>
      <c r="K297" s="1590"/>
      <c r="L297" s="1590"/>
      <c r="M297" s="1590"/>
      <c r="N297" s="1590"/>
      <c r="O297" s="1590"/>
      <c r="P297" s="1590"/>
      <c r="Q297" s="1590"/>
      <c r="R297" s="1590"/>
      <c r="S297" s="1590"/>
      <c r="T297" s="1590"/>
      <c r="U297" s="1590"/>
      <c r="V297" s="1590"/>
    </row>
    <row r="298" spans="1:22" ht="14.25" customHeight="1">
      <c r="A298" s="1590"/>
      <c r="B298" s="1590"/>
      <c r="C298" s="1590"/>
      <c r="D298" s="1590"/>
      <c r="E298" s="1590"/>
      <c r="F298" s="1590"/>
      <c r="G298" s="1590"/>
      <c r="H298" s="1590"/>
      <c r="I298" s="1590"/>
      <c r="J298" s="1590"/>
      <c r="K298" s="1590"/>
      <c r="L298" s="1590"/>
      <c r="M298" s="1590"/>
      <c r="N298" s="1590"/>
      <c r="O298" s="1590"/>
      <c r="P298" s="1590"/>
      <c r="Q298" s="1590"/>
      <c r="R298" s="1590"/>
      <c r="S298" s="1590"/>
      <c r="T298" s="1590"/>
      <c r="U298" s="1590"/>
      <c r="V298" s="1590"/>
    </row>
    <row r="299" spans="1:22" ht="14.25" customHeight="1">
      <c r="A299" s="1590"/>
      <c r="B299" s="1590"/>
      <c r="C299" s="1590"/>
      <c r="D299" s="1590"/>
      <c r="E299" s="1590"/>
      <c r="F299" s="1590"/>
      <c r="G299" s="1590"/>
      <c r="H299" s="1590"/>
      <c r="I299" s="1590"/>
      <c r="J299" s="1590"/>
      <c r="K299" s="1590"/>
      <c r="L299" s="1590"/>
      <c r="M299" s="1590"/>
      <c r="N299" s="1590"/>
      <c r="O299" s="1590"/>
      <c r="P299" s="1590"/>
      <c r="Q299" s="1590"/>
      <c r="R299" s="1590"/>
      <c r="S299" s="1590"/>
      <c r="T299" s="1590"/>
      <c r="U299" s="1590"/>
      <c r="V299" s="1590"/>
    </row>
    <row r="300" spans="1:22" ht="14.25" customHeight="1">
      <c r="A300" s="1590"/>
      <c r="B300" s="1590"/>
      <c r="C300" s="1590"/>
      <c r="D300" s="1590"/>
      <c r="E300" s="1590"/>
      <c r="F300" s="1590"/>
      <c r="G300" s="1590"/>
      <c r="H300" s="1590"/>
      <c r="I300" s="1590"/>
      <c r="J300" s="1590"/>
      <c r="K300" s="1590"/>
      <c r="L300" s="1590"/>
      <c r="M300" s="1590"/>
      <c r="N300" s="1590"/>
      <c r="O300" s="1590"/>
      <c r="P300" s="1590"/>
      <c r="Q300" s="1590"/>
      <c r="R300" s="1590"/>
      <c r="S300" s="1590"/>
      <c r="T300" s="1590"/>
      <c r="U300" s="1590"/>
      <c r="V300" s="1590"/>
    </row>
    <row r="301" spans="1:22" ht="14.25" customHeight="1">
      <c r="A301" s="1590"/>
      <c r="B301" s="1590"/>
      <c r="C301" s="1590"/>
      <c r="D301" s="1590"/>
      <c r="E301" s="1590"/>
      <c r="F301" s="1590"/>
      <c r="G301" s="1590"/>
      <c r="H301" s="1590"/>
      <c r="I301" s="1590"/>
      <c r="J301" s="1590"/>
      <c r="K301" s="1590"/>
      <c r="L301" s="1590"/>
      <c r="M301" s="1590"/>
      <c r="N301" s="1590"/>
      <c r="O301" s="1590"/>
      <c r="P301" s="1590"/>
      <c r="Q301" s="1590"/>
      <c r="R301" s="1590"/>
      <c r="S301" s="1590"/>
      <c r="T301" s="1590"/>
      <c r="U301" s="1590"/>
      <c r="V301" s="1590"/>
    </row>
    <row r="302" spans="1:22" ht="14.25" customHeight="1">
      <c r="A302" s="1590"/>
      <c r="B302" s="1590"/>
      <c r="C302" s="1590"/>
      <c r="D302" s="1590"/>
      <c r="E302" s="1590"/>
      <c r="F302" s="1590"/>
      <c r="G302" s="1590"/>
      <c r="H302" s="1590"/>
      <c r="I302" s="1590"/>
      <c r="J302" s="1590"/>
      <c r="K302" s="1590"/>
      <c r="L302" s="1590"/>
      <c r="M302" s="1590"/>
      <c r="N302" s="1590"/>
      <c r="O302" s="1590"/>
      <c r="P302" s="1590"/>
      <c r="Q302" s="1590"/>
      <c r="R302" s="1590"/>
      <c r="S302" s="1590"/>
      <c r="T302" s="1590"/>
      <c r="U302" s="1590"/>
      <c r="V302" s="1590"/>
    </row>
    <row r="303" spans="1:22" ht="14.25" customHeight="1">
      <c r="A303" s="1590"/>
      <c r="B303" s="1590"/>
      <c r="C303" s="1590"/>
      <c r="D303" s="1590"/>
      <c r="E303" s="1590"/>
      <c r="F303" s="1590"/>
      <c r="G303" s="1590"/>
      <c r="H303" s="1590"/>
      <c r="I303" s="1590"/>
      <c r="J303" s="1590"/>
      <c r="K303" s="1590"/>
      <c r="L303" s="1590"/>
      <c r="M303" s="1590"/>
      <c r="N303" s="1590"/>
      <c r="O303" s="1590"/>
      <c r="P303" s="1590"/>
      <c r="Q303" s="1590"/>
      <c r="R303" s="1590"/>
      <c r="S303" s="1590"/>
      <c r="T303" s="1590"/>
      <c r="U303" s="1590"/>
      <c r="V303" s="1590"/>
    </row>
    <row r="304" spans="1:22" ht="14.25" customHeight="1">
      <c r="A304" s="1590"/>
      <c r="B304" s="1590"/>
      <c r="C304" s="1590"/>
      <c r="D304" s="1590"/>
      <c r="E304" s="1590"/>
      <c r="F304" s="1590"/>
      <c r="G304" s="1590"/>
      <c r="H304" s="1590"/>
      <c r="I304" s="1590"/>
      <c r="J304" s="1590"/>
      <c r="K304" s="1590"/>
      <c r="L304" s="1590"/>
      <c r="M304" s="1590"/>
      <c r="N304" s="1590"/>
      <c r="O304" s="1590"/>
      <c r="P304" s="1590"/>
      <c r="Q304" s="1590"/>
      <c r="R304" s="1590"/>
      <c r="S304" s="1590"/>
      <c r="T304" s="1590"/>
      <c r="U304" s="1590"/>
      <c r="V304" s="1590"/>
    </row>
    <row r="305" spans="1:22" ht="14.25" customHeight="1">
      <c r="A305" s="1590"/>
      <c r="B305" s="1590"/>
      <c r="C305" s="1590"/>
      <c r="D305" s="1590"/>
      <c r="E305" s="1590"/>
      <c r="F305" s="1590"/>
      <c r="G305" s="1590"/>
      <c r="H305" s="1590"/>
      <c r="I305" s="1590"/>
      <c r="J305" s="1590"/>
      <c r="K305" s="1590"/>
      <c r="L305" s="1590"/>
      <c r="M305" s="1590"/>
      <c r="N305" s="1590"/>
      <c r="O305" s="1590"/>
      <c r="P305" s="1590"/>
      <c r="Q305" s="1590"/>
      <c r="R305" s="1590"/>
      <c r="S305" s="1590"/>
      <c r="T305" s="1590"/>
      <c r="U305" s="1590"/>
      <c r="V305" s="1590"/>
    </row>
    <row r="306" spans="1:22" ht="14.25" customHeight="1">
      <c r="A306" s="1590"/>
      <c r="B306" s="1590"/>
      <c r="C306" s="1590"/>
      <c r="D306" s="1590"/>
      <c r="E306" s="1590"/>
      <c r="F306" s="1590"/>
      <c r="G306" s="1590"/>
      <c r="H306" s="1590"/>
      <c r="I306" s="1590"/>
      <c r="J306" s="1590"/>
      <c r="K306" s="1590"/>
      <c r="L306" s="1590"/>
      <c r="M306" s="1590"/>
      <c r="N306" s="1590"/>
      <c r="O306" s="1590"/>
      <c r="P306" s="1590"/>
      <c r="Q306" s="1590"/>
      <c r="R306" s="1590"/>
      <c r="S306" s="1590"/>
      <c r="T306" s="1590"/>
      <c r="U306" s="1590"/>
      <c r="V306" s="1590"/>
    </row>
    <row r="307" spans="1:22" ht="14.25" customHeight="1">
      <c r="A307" s="1590"/>
      <c r="B307" s="1590"/>
      <c r="C307" s="1590"/>
      <c r="D307" s="1590"/>
      <c r="E307" s="1590"/>
      <c r="F307" s="1590"/>
      <c r="G307" s="1590"/>
      <c r="H307" s="1590"/>
      <c r="I307" s="1590"/>
      <c r="J307" s="1590"/>
      <c r="K307" s="1590"/>
      <c r="L307" s="1590"/>
      <c r="M307" s="1590"/>
      <c r="N307" s="1590"/>
      <c r="O307" s="1590"/>
      <c r="P307" s="1590"/>
      <c r="Q307" s="1590"/>
      <c r="R307" s="1590"/>
      <c r="S307" s="1590"/>
      <c r="T307" s="1590"/>
      <c r="U307" s="1590"/>
      <c r="V307" s="1590"/>
    </row>
    <row r="308" spans="1:22" ht="14.25" customHeight="1">
      <c r="A308" s="1590"/>
      <c r="B308" s="1590"/>
      <c r="C308" s="1590"/>
      <c r="D308" s="1590"/>
      <c r="E308" s="1590"/>
      <c r="F308" s="1590"/>
      <c r="G308" s="1590"/>
      <c r="H308" s="1590"/>
      <c r="I308" s="1590"/>
      <c r="J308" s="1590"/>
      <c r="K308" s="1590"/>
      <c r="L308" s="1590"/>
      <c r="M308" s="1590"/>
      <c r="N308" s="1590"/>
      <c r="O308" s="1590"/>
      <c r="P308" s="1590"/>
      <c r="Q308" s="1590"/>
      <c r="R308" s="1590"/>
      <c r="S308" s="1590"/>
      <c r="T308" s="1590"/>
      <c r="U308" s="1590"/>
      <c r="V308" s="1590"/>
    </row>
    <row r="309" spans="1:22" ht="14.25" customHeight="1">
      <c r="A309" s="1590"/>
      <c r="B309" s="1590"/>
      <c r="C309" s="1590"/>
      <c r="D309" s="1590"/>
      <c r="E309" s="1590"/>
      <c r="F309" s="1590"/>
      <c r="G309" s="1590"/>
      <c r="H309" s="1590"/>
      <c r="I309" s="1590"/>
      <c r="J309" s="1590"/>
      <c r="K309" s="1590"/>
      <c r="L309" s="1590"/>
      <c r="M309" s="1590"/>
      <c r="N309" s="1590"/>
      <c r="O309" s="1590"/>
      <c r="P309" s="1590"/>
      <c r="Q309" s="1590"/>
      <c r="R309" s="1590"/>
      <c r="S309" s="1590"/>
      <c r="T309" s="1590"/>
      <c r="U309" s="1590"/>
      <c r="V309" s="1590"/>
    </row>
    <row r="310" spans="1:22" ht="14.25" customHeight="1">
      <c r="A310" s="1590"/>
      <c r="B310" s="1590"/>
      <c r="C310" s="1590"/>
      <c r="D310" s="1590"/>
      <c r="E310" s="1590"/>
      <c r="F310" s="1590"/>
      <c r="G310" s="1590"/>
      <c r="H310" s="1590"/>
      <c r="I310" s="1590"/>
      <c r="J310" s="1590"/>
      <c r="K310" s="1590"/>
      <c r="L310" s="1590"/>
      <c r="M310" s="1590"/>
      <c r="N310" s="1590"/>
      <c r="O310" s="1590"/>
      <c r="P310" s="1590"/>
      <c r="Q310" s="1590"/>
      <c r="R310" s="1590"/>
      <c r="S310" s="1590"/>
      <c r="T310" s="1590"/>
      <c r="U310" s="1590"/>
      <c r="V310" s="1590"/>
    </row>
    <row r="311" spans="1:22" ht="14.25" customHeight="1">
      <c r="A311" s="1590"/>
      <c r="B311" s="1590"/>
      <c r="C311" s="1590"/>
      <c r="D311" s="1590"/>
      <c r="E311" s="1590"/>
      <c r="F311" s="1590"/>
      <c r="G311" s="1590"/>
      <c r="H311" s="1590"/>
      <c r="I311" s="1590"/>
      <c r="J311" s="1590"/>
      <c r="K311" s="1590"/>
      <c r="L311" s="1590"/>
      <c r="M311" s="1590"/>
      <c r="N311" s="1590"/>
      <c r="O311" s="1590"/>
      <c r="P311" s="1590"/>
      <c r="Q311" s="1590"/>
      <c r="R311" s="1590"/>
      <c r="S311" s="1590"/>
      <c r="T311" s="1590"/>
      <c r="U311" s="1590"/>
      <c r="V311" s="1590"/>
    </row>
    <row r="312" spans="1:22" ht="14.25" customHeight="1">
      <c r="A312" s="1590"/>
      <c r="B312" s="1590"/>
      <c r="C312" s="1590"/>
      <c r="D312" s="1590"/>
      <c r="E312" s="1590"/>
      <c r="F312" s="1590"/>
      <c r="G312" s="1590"/>
      <c r="H312" s="1590"/>
      <c r="I312" s="1590"/>
      <c r="J312" s="1590"/>
      <c r="K312" s="1590"/>
      <c r="L312" s="1590"/>
      <c r="M312" s="1590"/>
      <c r="N312" s="1590"/>
      <c r="O312" s="1590"/>
      <c r="P312" s="1590"/>
      <c r="Q312" s="1590"/>
      <c r="R312" s="1590"/>
      <c r="S312" s="1590"/>
      <c r="T312" s="1590"/>
      <c r="U312" s="1590"/>
      <c r="V312" s="1590"/>
    </row>
    <row r="313" spans="1:22" ht="14.25" customHeight="1">
      <c r="A313" s="1590"/>
      <c r="B313" s="1590"/>
      <c r="C313" s="1590"/>
      <c r="D313" s="1590"/>
      <c r="E313" s="1590"/>
      <c r="F313" s="1590"/>
      <c r="G313" s="1590"/>
      <c r="H313" s="1590"/>
      <c r="I313" s="1590"/>
      <c r="J313" s="1590"/>
      <c r="K313" s="1590"/>
      <c r="L313" s="1590"/>
      <c r="M313" s="1590"/>
      <c r="N313" s="1590"/>
      <c r="O313" s="1590"/>
      <c r="P313" s="1590"/>
      <c r="Q313" s="1590"/>
      <c r="R313" s="1590"/>
      <c r="S313" s="1590"/>
      <c r="T313" s="1590"/>
      <c r="U313" s="1590"/>
      <c r="V313" s="1590"/>
    </row>
    <row r="314" spans="1:22" ht="14.25" customHeight="1">
      <c r="A314" s="1590"/>
      <c r="B314" s="1590"/>
      <c r="C314" s="1590"/>
      <c r="D314" s="1590"/>
      <c r="E314" s="1590"/>
      <c r="F314" s="1590"/>
      <c r="G314" s="1590"/>
      <c r="H314" s="1590"/>
      <c r="I314" s="1590"/>
      <c r="J314" s="1590"/>
      <c r="K314" s="1590"/>
      <c r="L314" s="1590"/>
      <c r="M314" s="1590"/>
      <c r="N314" s="1590"/>
      <c r="O314" s="1590"/>
      <c r="P314" s="1590"/>
      <c r="Q314" s="1590"/>
      <c r="R314" s="1590"/>
      <c r="S314" s="1590"/>
      <c r="T314" s="1590"/>
      <c r="U314" s="1590"/>
      <c r="V314" s="1590"/>
    </row>
    <row r="315" spans="1:22" ht="14.25" customHeight="1">
      <c r="A315" s="1590"/>
      <c r="B315" s="1590"/>
      <c r="C315" s="1590"/>
      <c r="D315" s="1590"/>
      <c r="E315" s="1590"/>
      <c r="F315" s="1590"/>
      <c r="G315" s="1590"/>
      <c r="H315" s="1590"/>
      <c r="I315" s="1590"/>
      <c r="J315" s="1590"/>
      <c r="K315" s="1590"/>
      <c r="L315" s="1590"/>
      <c r="M315" s="1590"/>
      <c r="N315" s="1590"/>
      <c r="O315" s="1590"/>
      <c r="P315" s="1590"/>
      <c r="Q315" s="1590"/>
      <c r="R315" s="1590"/>
      <c r="S315" s="1590"/>
      <c r="T315" s="1590"/>
      <c r="U315" s="1590"/>
      <c r="V315" s="1590"/>
    </row>
    <row r="316" spans="1:22" ht="14.25" customHeight="1">
      <c r="A316" s="1590"/>
      <c r="B316" s="1590"/>
      <c r="C316" s="1590"/>
      <c r="D316" s="1590"/>
      <c r="E316" s="1590"/>
      <c r="F316" s="1590"/>
      <c r="G316" s="1590"/>
      <c r="H316" s="1590"/>
      <c r="I316" s="1590"/>
      <c r="J316" s="1590"/>
      <c r="K316" s="1590"/>
      <c r="L316" s="1590"/>
      <c r="M316" s="1590"/>
      <c r="N316" s="1590"/>
      <c r="O316" s="1590"/>
      <c r="P316" s="1590"/>
      <c r="Q316" s="1590"/>
      <c r="R316" s="1590"/>
      <c r="S316" s="1590"/>
      <c r="T316" s="1590"/>
      <c r="U316" s="1590"/>
      <c r="V316" s="1590"/>
    </row>
    <row r="317" spans="1:22" ht="14.25" customHeight="1">
      <c r="A317" s="1590"/>
      <c r="B317" s="1590"/>
      <c r="C317" s="1590"/>
      <c r="D317" s="1590"/>
      <c r="E317" s="1590"/>
      <c r="F317" s="1590"/>
      <c r="G317" s="1590"/>
      <c r="H317" s="1590"/>
      <c r="I317" s="1590"/>
      <c r="J317" s="1590"/>
      <c r="K317" s="1590"/>
      <c r="L317" s="1590"/>
      <c r="M317" s="1590"/>
      <c r="N317" s="1590"/>
      <c r="O317" s="1590"/>
      <c r="P317" s="1590"/>
      <c r="Q317" s="1590"/>
      <c r="R317" s="1590"/>
      <c r="S317" s="1590"/>
      <c r="T317" s="1590"/>
      <c r="U317" s="1590"/>
      <c r="V317" s="1590"/>
    </row>
    <row r="318" spans="1:22" ht="14.25" customHeight="1">
      <c r="A318" s="1590"/>
      <c r="B318" s="1590"/>
      <c r="C318" s="1590"/>
      <c r="D318" s="1590"/>
      <c r="E318" s="1590"/>
      <c r="F318" s="1590"/>
      <c r="G318" s="1590"/>
      <c r="H318" s="1590"/>
      <c r="I318" s="1590"/>
      <c r="J318" s="1590"/>
      <c r="K318" s="1590"/>
      <c r="L318" s="1590"/>
      <c r="M318" s="1590"/>
      <c r="N318" s="1590"/>
      <c r="O318" s="1590"/>
      <c r="P318" s="1590"/>
      <c r="Q318" s="1590"/>
      <c r="R318" s="1590"/>
      <c r="S318" s="1590"/>
      <c r="T318" s="1590"/>
      <c r="U318" s="1590"/>
      <c r="V318" s="1590"/>
    </row>
    <row r="319" spans="1:22" ht="14.25" customHeight="1">
      <c r="A319" s="1590"/>
      <c r="B319" s="1590"/>
      <c r="C319" s="1590"/>
      <c r="D319" s="1590"/>
      <c r="E319" s="1590"/>
      <c r="F319" s="1590"/>
      <c r="G319" s="1590"/>
      <c r="H319" s="1590"/>
      <c r="I319" s="1590"/>
      <c r="J319" s="1590"/>
      <c r="K319" s="1590"/>
      <c r="L319" s="1590"/>
      <c r="M319" s="1590"/>
      <c r="N319" s="1590"/>
      <c r="O319" s="1590"/>
      <c r="P319" s="1590"/>
      <c r="Q319" s="1590"/>
      <c r="R319" s="1590"/>
      <c r="S319" s="1590"/>
      <c r="T319" s="1590"/>
      <c r="U319" s="1590"/>
      <c r="V319" s="1590"/>
    </row>
    <row r="320" spans="1:22" ht="14.25" customHeight="1">
      <c r="A320" s="1590"/>
      <c r="B320" s="1590"/>
      <c r="C320" s="1590"/>
      <c r="D320" s="1590"/>
      <c r="E320" s="1590"/>
      <c r="F320" s="1590"/>
      <c r="G320" s="1590"/>
      <c r="H320" s="1590"/>
      <c r="I320" s="1590"/>
      <c r="J320" s="1590"/>
      <c r="K320" s="1590"/>
      <c r="L320" s="1590"/>
      <c r="M320" s="1590"/>
      <c r="N320" s="1590"/>
      <c r="O320" s="1590"/>
      <c r="P320" s="1590"/>
      <c r="Q320" s="1590"/>
      <c r="R320" s="1590"/>
      <c r="S320" s="1590"/>
      <c r="T320" s="1590"/>
      <c r="U320" s="1590"/>
      <c r="V320" s="1590"/>
    </row>
    <row r="321" spans="1:22" ht="14.25" customHeight="1">
      <c r="A321" s="1590"/>
      <c r="B321" s="1590"/>
      <c r="C321" s="1590"/>
      <c r="D321" s="1590"/>
      <c r="E321" s="1590"/>
      <c r="F321" s="1590"/>
      <c r="G321" s="1590"/>
      <c r="H321" s="1590"/>
      <c r="I321" s="1590"/>
      <c r="J321" s="1590"/>
      <c r="K321" s="1590"/>
      <c r="L321" s="1590"/>
      <c r="M321" s="1590"/>
      <c r="N321" s="1590"/>
      <c r="O321" s="1590"/>
      <c r="P321" s="1590"/>
      <c r="Q321" s="1590"/>
      <c r="R321" s="1590"/>
      <c r="S321" s="1590"/>
      <c r="T321" s="1590"/>
      <c r="U321" s="1590"/>
      <c r="V321" s="1590"/>
    </row>
    <row r="322" spans="1:22" ht="14.25" customHeight="1">
      <c r="A322" s="1590"/>
      <c r="B322" s="1590"/>
      <c r="C322" s="1590"/>
      <c r="D322" s="1590"/>
      <c r="E322" s="1590"/>
      <c r="F322" s="1590"/>
      <c r="G322" s="1590"/>
      <c r="H322" s="1590"/>
      <c r="I322" s="1590"/>
      <c r="J322" s="1590"/>
      <c r="K322" s="1590"/>
      <c r="L322" s="1590"/>
      <c r="M322" s="1590"/>
      <c r="N322" s="1590"/>
      <c r="O322" s="1590"/>
      <c r="P322" s="1590"/>
      <c r="Q322" s="1590"/>
      <c r="R322" s="1590"/>
      <c r="S322" s="1590"/>
      <c r="T322" s="1590"/>
      <c r="U322" s="1590"/>
      <c r="V322" s="1590"/>
    </row>
    <row r="323" spans="1:22" ht="14.25" customHeight="1">
      <c r="A323" s="1590"/>
      <c r="B323" s="1590"/>
      <c r="C323" s="1590"/>
      <c r="D323" s="1590"/>
      <c r="E323" s="1590"/>
      <c r="F323" s="1590"/>
      <c r="G323" s="1590"/>
      <c r="H323" s="1590"/>
      <c r="I323" s="1590"/>
      <c r="J323" s="1590"/>
      <c r="K323" s="1590"/>
      <c r="L323" s="1590"/>
      <c r="M323" s="1590"/>
      <c r="N323" s="1590"/>
      <c r="O323" s="1590"/>
      <c r="P323" s="1590"/>
      <c r="Q323" s="1590"/>
      <c r="R323" s="1590"/>
      <c r="S323" s="1590"/>
      <c r="T323" s="1590"/>
      <c r="U323" s="1590"/>
      <c r="V323" s="1590"/>
    </row>
    <row r="324" spans="1:22" ht="14.25" customHeight="1">
      <c r="A324" s="1590"/>
      <c r="B324" s="1590"/>
      <c r="C324" s="1590"/>
      <c r="D324" s="1590"/>
      <c r="E324" s="1590"/>
      <c r="F324" s="1590"/>
      <c r="G324" s="1590"/>
      <c r="H324" s="1590"/>
      <c r="I324" s="1590"/>
      <c r="J324" s="1590"/>
      <c r="K324" s="1590"/>
      <c r="L324" s="1590"/>
      <c r="M324" s="1590"/>
      <c r="N324" s="1590"/>
      <c r="O324" s="1590"/>
      <c r="P324" s="1590"/>
      <c r="Q324" s="1590"/>
      <c r="R324" s="1590"/>
      <c r="S324" s="1590"/>
      <c r="T324" s="1590"/>
      <c r="U324" s="1590"/>
      <c r="V324" s="1590"/>
    </row>
    <row r="325" spans="1:22" ht="14.25" customHeight="1">
      <c r="A325" s="1590"/>
      <c r="B325" s="1590"/>
      <c r="C325" s="1590"/>
      <c r="D325" s="1590"/>
      <c r="E325" s="1590"/>
      <c r="F325" s="1590"/>
      <c r="G325" s="1590"/>
      <c r="H325" s="1590"/>
      <c r="I325" s="1590"/>
      <c r="J325" s="1590"/>
      <c r="K325" s="1590"/>
      <c r="L325" s="1590"/>
      <c r="M325" s="1590"/>
      <c r="N325" s="1590"/>
      <c r="O325" s="1590"/>
      <c r="P325" s="1590"/>
      <c r="Q325" s="1590"/>
      <c r="R325" s="1590"/>
      <c r="S325" s="1590"/>
      <c r="T325" s="1590"/>
      <c r="U325" s="1590"/>
      <c r="V325" s="1590"/>
    </row>
    <row r="326" spans="1:22" ht="14.25" customHeight="1">
      <c r="A326" s="1590"/>
      <c r="B326" s="1590"/>
      <c r="C326" s="1590"/>
      <c r="D326" s="1590"/>
      <c r="E326" s="1590"/>
      <c r="F326" s="1590"/>
      <c r="G326" s="1590"/>
      <c r="H326" s="1590"/>
      <c r="I326" s="1590"/>
      <c r="J326" s="1590"/>
      <c r="K326" s="1590"/>
      <c r="L326" s="1590"/>
      <c r="M326" s="1590"/>
      <c r="N326" s="1590"/>
      <c r="O326" s="1590"/>
      <c r="P326" s="1590"/>
      <c r="Q326" s="1590"/>
      <c r="R326" s="1590"/>
      <c r="S326" s="1590"/>
      <c r="T326" s="1590"/>
      <c r="U326" s="1590"/>
      <c r="V326" s="1590"/>
    </row>
    <row r="327" spans="1:22" ht="14.25" customHeight="1">
      <c r="A327" s="1590"/>
      <c r="B327" s="1590"/>
      <c r="C327" s="1590"/>
      <c r="D327" s="1590"/>
      <c r="E327" s="1590"/>
      <c r="F327" s="1590"/>
      <c r="G327" s="1590"/>
      <c r="H327" s="1590"/>
      <c r="I327" s="1590"/>
      <c r="J327" s="1590"/>
      <c r="K327" s="1590"/>
      <c r="L327" s="1590"/>
      <c r="M327" s="1590"/>
      <c r="N327" s="1590"/>
      <c r="O327" s="1590"/>
      <c r="P327" s="1590"/>
      <c r="Q327" s="1590"/>
      <c r="R327" s="1590"/>
      <c r="S327" s="1590"/>
      <c r="T327" s="1590"/>
      <c r="U327" s="1590"/>
      <c r="V327" s="1590"/>
    </row>
    <row r="328" spans="1:22" ht="14.25" customHeight="1">
      <c r="A328" s="1590"/>
      <c r="B328" s="1590"/>
      <c r="C328" s="1590"/>
      <c r="D328" s="1590"/>
      <c r="E328" s="1590"/>
      <c r="F328" s="1590"/>
      <c r="G328" s="1590"/>
      <c r="H328" s="1590"/>
      <c r="I328" s="1590"/>
      <c r="J328" s="1590"/>
      <c r="K328" s="1590"/>
      <c r="L328" s="1590"/>
      <c r="M328" s="1590"/>
      <c r="N328" s="1590"/>
      <c r="O328" s="1590"/>
      <c r="P328" s="1590"/>
      <c r="Q328" s="1590"/>
      <c r="R328" s="1590"/>
      <c r="S328" s="1590"/>
      <c r="T328" s="1590"/>
      <c r="U328" s="1590"/>
      <c r="V328" s="1590"/>
    </row>
    <row r="329" spans="1:22" ht="14.25" customHeight="1">
      <c r="A329" s="1590"/>
      <c r="B329" s="1590"/>
      <c r="C329" s="1590"/>
      <c r="D329" s="1590"/>
      <c r="E329" s="1590"/>
      <c r="F329" s="1590"/>
      <c r="G329" s="1590"/>
      <c r="H329" s="1590"/>
      <c r="I329" s="1590"/>
      <c r="J329" s="1590"/>
      <c r="K329" s="1590"/>
      <c r="L329" s="1590"/>
      <c r="M329" s="1590"/>
      <c r="N329" s="1590"/>
      <c r="O329" s="1590"/>
      <c r="P329" s="1590"/>
      <c r="Q329" s="1590"/>
      <c r="R329" s="1590"/>
      <c r="S329" s="1590"/>
      <c r="T329" s="1590"/>
      <c r="U329" s="1590"/>
      <c r="V329" s="1590"/>
    </row>
    <row r="330" spans="1:22" ht="14.25" customHeight="1">
      <c r="A330" s="1590"/>
      <c r="B330" s="1590"/>
      <c r="C330" s="1590"/>
      <c r="D330" s="1590"/>
      <c r="E330" s="1590"/>
      <c r="F330" s="1590"/>
      <c r="G330" s="1590"/>
      <c r="H330" s="1590"/>
      <c r="I330" s="1590"/>
      <c r="J330" s="1590"/>
      <c r="K330" s="1590"/>
      <c r="L330" s="1590"/>
      <c r="M330" s="1590"/>
      <c r="N330" s="1590"/>
      <c r="O330" s="1590"/>
      <c r="P330" s="1590"/>
      <c r="Q330" s="1590"/>
      <c r="R330" s="1590"/>
      <c r="S330" s="1590"/>
      <c r="T330" s="1590"/>
      <c r="U330" s="1590"/>
      <c r="V330" s="1590"/>
    </row>
    <row r="331" spans="1:22" ht="14.25" customHeight="1">
      <c r="A331" s="1590"/>
      <c r="B331" s="1590"/>
      <c r="C331" s="1590"/>
      <c r="D331" s="1590"/>
      <c r="E331" s="1590"/>
      <c r="F331" s="1590"/>
      <c r="G331" s="1590"/>
      <c r="H331" s="1590"/>
      <c r="I331" s="1590"/>
      <c r="J331" s="1590"/>
      <c r="K331" s="1590"/>
      <c r="L331" s="1590"/>
      <c r="M331" s="1590"/>
      <c r="N331" s="1590"/>
      <c r="O331" s="1590"/>
      <c r="P331" s="1590"/>
      <c r="Q331" s="1590"/>
      <c r="R331" s="1590"/>
      <c r="S331" s="1590"/>
      <c r="T331" s="1590"/>
      <c r="U331" s="1590"/>
      <c r="V331" s="1590"/>
    </row>
    <row r="332" spans="1:22" ht="14.25" customHeight="1">
      <c r="A332" s="1590"/>
      <c r="B332" s="1590"/>
      <c r="C332" s="1590"/>
      <c r="D332" s="1590"/>
      <c r="E332" s="1590"/>
      <c r="F332" s="1590"/>
      <c r="G332" s="1590"/>
      <c r="H332" s="1590"/>
      <c r="I332" s="1590"/>
      <c r="J332" s="1590"/>
      <c r="K332" s="1590"/>
      <c r="L332" s="1590"/>
      <c r="M332" s="1590"/>
      <c r="N332" s="1590"/>
      <c r="O332" s="1590"/>
      <c r="P332" s="1590"/>
      <c r="Q332" s="1590"/>
      <c r="R332" s="1590"/>
      <c r="S332" s="1590"/>
      <c r="T332" s="1590"/>
      <c r="U332" s="1590"/>
      <c r="V332" s="1590"/>
    </row>
    <row r="333" spans="1:22" ht="14.25" customHeight="1">
      <c r="A333" s="1590"/>
      <c r="B333" s="1590"/>
      <c r="C333" s="1590"/>
      <c r="D333" s="1590"/>
      <c r="E333" s="1590"/>
      <c r="F333" s="1590"/>
      <c r="G333" s="1590"/>
      <c r="H333" s="1590"/>
      <c r="I333" s="1590"/>
      <c r="J333" s="1590"/>
      <c r="K333" s="1590"/>
      <c r="L333" s="1590"/>
      <c r="M333" s="1590"/>
      <c r="N333" s="1590"/>
      <c r="O333" s="1590"/>
      <c r="P333" s="1590"/>
      <c r="Q333" s="1590"/>
      <c r="R333" s="1590"/>
      <c r="S333" s="1590"/>
      <c r="T333" s="1590"/>
      <c r="U333" s="1590"/>
      <c r="V333" s="1590"/>
    </row>
    <row r="334" spans="1:22" ht="14.25" customHeight="1">
      <c r="A334" s="1590"/>
      <c r="B334" s="1590"/>
      <c r="C334" s="1590"/>
      <c r="D334" s="1590"/>
      <c r="E334" s="1590"/>
      <c r="F334" s="1590"/>
      <c r="G334" s="1590"/>
      <c r="H334" s="1590"/>
      <c r="I334" s="1590"/>
      <c r="J334" s="1590"/>
      <c r="K334" s="1590"/>
      <c r="L334" s="1590"/>
      <c r="M334" s="1590"/>
      <c r="N334" s="1590"/>
      <c r="O334" s="1590"/>
      <c r="P334" s="1590"/>
      <c r="Q334" s="1590"/>
      <c r="R334" s="1590"/>
      <c r="S334" s="1590"/>
      <c r="T334" s="1590"/>
      <c r="U334" s="1590"/>
      <c r="V334" s="1590"/>
    </row>
    <row r="335" spans="1:22" ht="14.25" customHeight="1">
      <c r="A335" s="1590"/>
      <c r="B335" s="1590"/>
      <c r="C335" s="1590"/>
      <c r="D335" s="1590"/>
      <c r="E335" s="1590"/>
      <c r="F335" s="1590"/>
      <c r="G335" s="1590"/>
      <c r="H335" s="1590"/>
      <c r="I335" s="1590"/>
      <c r="J335" s="1590"/>
      <c r="K335" s="1590"/>
      <c r="L335" s="1590"/>
      <c r="M335" s="1590"/>
      <c r="N335" s="1590"/>
      <c r="O335" s="1590"/>
      <c r="P335" s="1590"/>
      <c r="Q335" s="1590"/>
      <c r="R335" s="1590"/>
      <c r="S335" s="1590"/>
      <c r="T335" s="1590"/>
      <c r="U335" s="1590"/>
      <c r="V335" s="1590"/>
    </row>
    <row r="336" spans="1:22" ht="14.25" customHeight="1">
      <c r="A336" s="1590"/>
      <c r="B336" s="1590"/>
      <c r="C336" s="1590"/>
      <c r="D336" s="1590"/>
      <c r="E336" s="1590"/>
      <c r="F336" s="1590"/>
      <c r="G336" s="1590"/>
      <c r="H336" s="1590"/>
      <c r="I336" s="1590"/>
      <c r="J336" s="1590"/>
      <c r="K336" s="1590"/>
      <c r="L336" s="1590"/>
      <c r="M336" s="1590"/>
      <c r="N336" s="1590"/>
      <c r="O336" s="1590"/>
      <c r="P336" s="1590"/>
      <c r="Q336" s="1590"/>
      <c r="R336" s="1590"/>
      <c r="S336" s="1590"/>
      <c r="T336" s="1590"/>
      <c r="U336" s="1590"/>
      <c r="V336" s="1590"/>
    </row>
    <row r="337" spans="1:22" ht="14.25" customHeight="1">
      <c r="A337" s="1590"/>
      <c r="B337" s="1590"/>
      <c r="C337" s="1590"/>
      <c r="D337" s="1590"/>
      <c r="E337" s="1590"/>
      <c r="F337" s="1590"/>
      <c r="G337" s="1590"/>
      <c r="H337" s="1590"/>
      <c r="I337" s="1590"/>
      <c r="J337" s="1590"/>
      <c r="K337" s="1590"/>
      <c r="L337" s="1590"/>
      <c r="M337" s="1590"/>
      <c r="N337" s="1590"/>
      <c r="O337" s="1590"/>
      <c r="P337" s="1590"/>
      <c r="Q337" s="1590"/>
      <c r="R337" s="1590"/>
      <c r="S337" s="1590"/>
      <c r="T337" s="1590"/>
      <c r="U337" s="1590"/>
      <c r="V337" s="1590"/>
    </row>
    <row r="338" spans="1:22" ht="14.25" customHeight="1">
      <c r="A338" s="1590"/>
      <c r="B338" s="1590"/>
      <c r="C338" s="1590"/>
      <c r="D338" s="1590"/>
      <c r="E338" s="1590"/>
      <c r="F338" s="1590"/>
      <c r="G338" s="1590"/>
      <c r="H338" s="1590"/>
      <c r="I338" s="1590"/>
      <c r="J338" s="1590"/>
      <c r="K338" s="1590"/>
      <c r="L338" s="1590"/>
      <c r="M338" s="1590"/>
      <c r="N338" s="1590"/>
      <c r="O338" s="1590"/>
      <c r="P338" s="1590"/>
      <c r="Q338" s="1590"/>
      <c r="R338" s="1590"/>
      <c r="S338" s="1590"/>
      <c r="T338" s="1590"/>
      <c r="U338" s="1590"/>
      <c r="V338" s="1590"/>
    </row>
    <row r="339" spans="1:22" ht="14.25" customHeight="1">
      <c r="A339" s="1590"/>
      <c r="B339" s="1590"/>
      <c r="C339" s="1590"/>
      <c r="D339" s="1590"/>
      <c r="E339" s="1590"/>
      <c r="F339" s="1590"/>
      <c r="G339" s="1590"/>
      <c r="H339" s="1590"/>
      <c r="I339" s="1590"/>
      <c r="J339" s="1590"/>
      <c r="K339" s="1590"/>
      <c r="L339" s="1590"/>
      <c r="M339" s="1590"/>
      <c r="N339" s="1590"/>
      <c r="O339" s="1590"/>
      <c r="P339" s="1590"/>
      <c r="Q339" s="1590"/>
      <c r="R339" s="1590"/>
      <c r="S339" s="1590"/>
      <c r="T339" s="1590"/>
      <c r="U339" s="1590"/>
      <c r="V339" s="1590"/>
    </row>
    <row r="340" spans="1:22" ht="14.25" customHeight="1">
      <c r="A340" s="1590"/>
      <c r="B340" s="1590"/>
      <c r="C340" s="1590"/>
      <c r="D340" s="1590"/>
      <c r="E340" s="1590"/>
      <c r="F340" s="1590"/>
      <c r="G340" s="1590"/>
      <c r="H340" s="1590"/>
      <c r="I340" s="1590"/>
      <c r="J340" s="1590"/>
      <c r="K340" s="1590"/>
      <c r="L340" s="1590"/>
      <c r="M340" s="1590"/>
      <c r="N340" s="1590"/>
      <c r="O340" s="1590"/>
      <c r="P340" s="1590"/>
      <c r="Q340" s="1590"/>
      <c r="R340" s="1590"/>
      <c r="S340" s="1590"/>
      <c r="T340" s="1590"/>
      <c r="U340" s="1590"/>
      <c r="V340" s="1590"/>
    </row>
    <row r="341" spans="1:22" ht="14.25" customHeight="1">
      <c r="A341" s="1590"/>
      <c r="B341" s="1590"/>
      <c r="C341" s="1590"/>
      <c r="D341" s="1590"/>
      <c r="E341" s="1590"/>
      <c r="F341" s="1590"/>
      <c r="G341" s="1590"/>
      <c r="H341" s="1590"/>
      <c r="I341" s="1590"/>
      <c r="J341" s="1590"/>
      <c r="K341" s="1590"/>
      <c r="L341" s="1590"/>
      <c r="M341" s="1590"/>
      <c r="N341" s="1590"/>
      <c r="O341" s="1590"/>
      <c r="P341" s="1590"/>
      <c r="Q341" s="1590"/>
      <c r="R341" s="1590"/>
      <c r="S341" s="1590"/>
      <c r="T341" s="1590"/>
      <c r="U341" s="1590"/>
      <c r="V341" s="1590"/>
    </row>
    <row r="342" spans="1:22" ht="14.25" customHeight="1">
      <c r="A342" s="1590"/>
      <c r="B342" s="1590"/>
      <c r="C342" s="1590"/>
      <c r="D342" s="1590"/>
      <c r="E342" s="1590"/>
      <c r="F342" s="1590"/>
      <c r="G342" s="1590"/>
      <c r="H342" s="1590"/>
      <c r="I342" s="1590"/>
      <c r="J342" s="1590"/>
      <c r="K342" s="1590"/>
      <c r="L342" s="1590"/>
      <c r="M342" s="1590"/>
      <c r="N342" s="1590"/>
      <c r="O342" s="1590"/>
      <c r="P342" s="1590"/>
      <c r="Q342" s="1590"/>
      <c r="R342" s="1590"/>
      <c r="S342" s="1590"/>
      <c r="T342" s="1590"/>
      <c r="U342" s="1590"/>
      <c r="V342" s="1590"/>
    </row>
    <row r="343" spans="1:22" ht="14.25" customHeight="1">
      <c r="A343" s="1590"/>
      <c r="B343" s="1590"/>
      <c r="C343" s="1590"/>
      <c r="D343" s="1590"/>
      <c r="E343" s="1590"/>
      <c r="F343" s="1590"/>
      <c r="G343" s="1590"/>
      <c r="H343" s="1590"/>
      <c r="I343" s="1590"/>
      <c r="J343" s="1590"/>
      <c r="K343" s="1590"/>
      <c r="L343" s="1590"/>
      <c r="M343" s="1590"/>
      <c r="N343" s="1590"/>
      <c r="O343" s="1590"/>
      <c r="P343" s="1590"/>
      <c r="Q343" s="1590"/>
      <c r="R343" s="1590"/>
      <c r="S343" s="1590"/>
      <c r="T343" s="1590"/>
      <c r="U343" s="1590"/>
      <c r="V343" s="1590"/>
    </row>
    <row r="344" spans="1:22" ht="14.25" customHeight="1">
      <c r="A344" s="1590"/>
      <c r="B344" s="1590"/>
      <c r="C344" s="1590"/>
      <c r="D344" s="1590"/>
      <c r="E344" s="1590"/>
      <c r="F344" s="1590"/>
      <c r="G344" s="1590"/>
      <c r="H344" s="1590"/>
      <c r="I344" s="1590"/>
      <c r="J344" s="1590"/>
      <c r="K344" s="1590"/>
      <c r="L344" s="1590"/>
      <c r="M344" s="1590"/>
      <c r="N344" s="1590"/>
      <c r="O344" s="1590"/>
      <c r="P344" s="1590"/>
      <c r="Q344" s="1590"/>
      <c r="R344" s="1590"/>
      <c r="S344" s="1590"/>
      <c r="T344" s="1590"/>
      <c r="U344" s="1590"/>
      <c r="V344" s="1590"/>
    </row>
    <row r="345" spans="1:22" ht="14.25" customHeight="1">
      <c r="A345" s="1590"/>
      <c r="B345" s="1590"/>
      <c r="C345" s="1590"/>
      <c r="D345" s="1590"/>
      <c r="E345" s="1590"/>
      <c r="F345" s="1590"/>
      <c r="G345" s="1590"/>
      <c r="H345" s="1590"/>
      <c r="I345" s="1590"/>
      <c r="J345" s="1590"/>
      <c r="K345" s="1590"/>
      <c r="L345" s="1590"/>
      <c r="M345" s="1590"/>
      <c r="N345" s="1590"/>
      <c r="O345" s="1590"/>
      <c r="P345" s="1590"/>
      <c r="Q345" s="1590"/>
      <c r="R345" s="1590"/>
      <c r="S345" s="1590"/>
      <c r="T345" s="1590"/>
      <c r="U345" s="1590"/>
      <c r="V345" s="1590"/>
    </row>
    <row r="346" spans="1:22" ht="14.25" customHeight="1">
      <c r="A346" s="1590"/>
      <c r="B346" s="1590"/>
      <c r="C346" s="1590"/>
      <c r="D346" s="1590"/>
      <c r="E346" s="1590"/>
      <c r="F346" s="1590"/>
      <c r="G346" s="1590"/>
      <c r="H346" s="1590"/>
      <c r="I346" s="1590"/>
      <c r="J346" s="1590"/>
      <c r="K346" s="1590"/>
      <c r="L346" s="1590"/>
      <c r="M346" s="1590"/>
      <c r="N346" s="1590"/>
      <c r="O346" s="1590"/>
      <c r="P346" s="1590"/>
      <c r="Q346" s="1590"/>
      <c r="R346" s="1590"/>
      <c r="S346" s="1590"/>
      <c r="T346" s="1590"/>
      <c r="U346" s="1590"/>
      <c r="V346" s="1590"/>
    </row>
    <row r="347" spans="1:22" ht="14.25" customHeight="1">
      <c r="A347" s="1590"/>
      <c r="B347" s="1590"/>
      <c r="C347" s="1590"/>
      <c r="D347" s="1590"/>
      <c r="E347" s="1590"/>
      <c r="F347" s="1590"/>
      <c r="G347" s="1590"/>
      <c r="H347" s="1590"/>
      <c r="I347" s="1590"/>
      <c r="J347" s="1590"/>
      <c r="K347" s="1590"/>
      <c r="L347" s="1590"/>
      <c r="M347" s="1590"/>
      <c r="N347" s="1590"/>
      <c r="O347" s="1590"/>
      <c r="P347" s="1590"/>
      <c r="Q347" s="1590"/>
      <c r="R347" s="1590"/>
      <c r="S347" s="1590"/>
      <c r="T347" s="1590"/>
      <c r="U347" s="1590"/>
      <c r="V347" s="1590"/>
    </row>
    <row r="348" spans="1:22" ht="14.25" customHeight="1">
      <c r="A348" s="1590"/>
      <c r="B348" s="1590"/>
      <c r="C348" s="1590"/>
      <c r="D348" s="1590"/>
      <c r="E348" s="1590"/>
      <c r="F348" s="1590"/>
      <c r="G348" s="1590"/>
      <c r="H348" s="1590"/>
      <c r="I348" s="1590"/>
      <c r="J348" s="1590"/>
      <c r="K348" s="1590"/>
      <c r="L348" s="1590"/>
      <c r="M348" s="1590"/>
      <c r="N348" s="1590"/>
      <c r="O348" s="1590"/>
      <c r="P348" s="1590"/>
      <c r="Q348" s="1590"/>
      <c r="R348" s="1590"/>
      <c r="S348" s="1590"/>
      <c r="T348" s="1590"/>
      <c r="U348" s="1590"/>
      <c r="V348" s="1590"/>
    </row>
    <row r="349" spans="1:22" ht="14.25" customHeight="1">
      <c r="A349" s="1590"/>
      <c r="B349" s="1590"/>
      <c r="C349" s="1590"/>
      <c r="D349" s="1590"/>
      <c r="E349" s="1590"/>
      <c r="F349" s="1590"/>
      <c r="G349" s="1590"/>
      <c r="H349" s="1590"/>
      <c r="I349" s="1590"/>
      <c r="J349" s="1590"/>
      <c r="K349" s="1590"/>
      <c r="L349" s="1590"/>
      <c r="M349" s="1590"/>
      <c r="N349" s="1590"/>
      <c r="O349" s="1590"/>
      <c r="P349" s="1590"/>
      <c r="Q349" s="1590"/>
      <c r="R349" s="1590"/>
      <c r="S349" s="1590"/>
      <c r="T349" s="1590"/>
      <c r="U349" s="1590"/>
      <c r="V349" s="1590"/>
    </row>
    <row r="350" spans="1:22" ht="14.25" customHeight="1">
      <c r="A350" s="1590"/>
      <c r="B350" s="1590"/>
      <c r="C350" s="1590"/>
      <c r="D350" s="1590"/>
      <c r="E350" s="1590"/>
      <c r="F350" s="1590"/>
      <c r="G350" s="1590"/>
      <c r="H350" s="1590"/>
      <c r="I350" s="1590"/>
      <c r="J350" s="1590"/>
      <c r="K350" s="1590"/>
      <c r="L350" s="1590"/>
      <c r="M350" s="1590"/>
      <c r="N350" s="1590"/>
      <c r="O350" s="1590"/>
      <c r="P350" s="1590"/>
      <c r="Q350" s="1590"/>
      <c r="R350" s="1590"/>
      <c r="S350" s="1590"/>
      <c r="T350" s="1590"/>
      <c r="U350" s="1590"/>
      <c r="V350" s="1590"/>
    </row>
    <row r="351" spans="1:22" ht="14.25" customHeight="1">
      <c r="A351" s="1590"/>
      <c r="B351" s="1590"/>
      <c r="C351" s="1590"/>
      <c r="D351" s="1590"/>
      <c r="E351" s="1590"/>
      <c r="F351" s="1590"/>
      <c r="G351" s="1590"/>
      <c r="H351" s="1590"/>
      <c r="I351" s="1590"/>
      <c r="J351" s="1590"/>
      <c r="K351" s="1590"/>
      <c r="L351" s="1590"/>
      <c r="M351" s="1590"/>
      <c r="N351" s="1590"/>
      <c r="O351" s="1590"/>
      <c r="P351" s="1590"/>
      <c r="Q351" s="1590"/>
      <c r="R351" s="1590"/>
      <c r="S351" s="1590"/>
      <c r="T351" s="1590"/>
      <c r="U351" s="1590"/>
      <c r="V351" s="1590"/>
    </row>
    <row r="352" spans="1:22" ht="14.25" customHeight="1">
      <c r="A352" s="1590"/>
      <c r="B352" s="1590"/>
      <c r="C352" s="1590"/>
      <c r="D352" s="1590"/>
      <c r="E352" s="1590"/>
      <c r="F352" s="1590"/>
      <c r="G352" s="1590"/>
      <c r="H352" s="1590"/>
      <c r="I352" s="1590"/>
      <c r="J352" s="1590"/>
      <c r="K352" s="1590"/>
      <c r="L352" s="1590"/>
      <c r="M352" s="1590"/>
      <c r="N352" s="1590"/>
      <c r="O352" s="1590"/>
      <c r="P352" s="1590"/>
      <c r="Q352" s="1590"/>
      <c r="R352" s="1590"/>
      <c r="S352" s="1590"/>
      <c r="T352" s="1590"/>
      <c r="U352" s="1590"/>
      <c r="V352" s="1590"/>
    </row>
    <row r="353" spans="1:22" ht="14.25" customHeight="1">
      <c r="A353" s="1590"/>
      <c r="B353" s="1590"/>
      <c r="C353" s="1590"/>
      <c r="D353" s="1590"/>
      <c r="E353" s="1590"/>
      <c r="F353" s="1590"/>
      <c r="G353" s="1590"/>
      <c r="H353" s="1590"/>
      <c r="I353" s="1590"/>
      <c r="J353" s="1590"/>
      <c r="K353" s="1590"/>
      <c r="L353" s="1590"/>
      <c r="M353" s="1590"/>
      <c r="N353" s="1590"/>
      <c r="O353" s="1590"/>
      <c r="P353" s="1590"/>
      <c r="Q353" s="1590"/>
      <c r="R353" s="1590"/>
      <c r="S353" s="1590"/>
      <c r="T353" s="1590"/>
      <c r="U353" s="1590"/>
      <c r="V353" s="1590"/>
    </row>
    <row r="354" spans="1:22" ht="14.25" customHeight="1">
      <c r="A354" s="1590"/>
      <c r="B354" s="1590"/>
      <c r="C354" s="1590"/>
      <c r="D354" s="1590"/>
      <c r="E354" s="1590"/>
      <c r="F354" s="1590"/>
      <c r="G354" s="1590"/>
      <c r="H354" s="1590"/>
      <c r="I354" s="1590"/>
      <c r="J354" s="1590"/>
      <c r="K354" s="1590"/>
      <c r="L354" s="1590"/>
      <c r="M354" s="1590"/>
      <c r="N354" s="1590"/>
      <c r="O354" s="1590"/>
      <c r="P354" s="1590"/>
      <c r="Q354" s="1590"/>
      <c r="R354" s="1590"/>
      <c r="S354" s="1590"/>
      <c r="T354" s="1590"/>
      <c r="U354" s="1590"/>
      <c r="V354" s="1590"/>
    </row>
    <row r="355" spans="1:22" ht="14.25" customHeight="1">
      <c r="A355" s="1590"/>
      <c r="B355" s="1590"/>
      <c r="C355" s="1590"/>
      <c r="D355" s="1590"/>
      <c r="E355" s="1590"/>
      <c r="F355" s="1590"/>
      <c r="G355" s="1590"/>
      <c r="H355" s="1590"/>
      <c r="I355" s="1590"/>
      <c r="J355" s="1590"/>
      <c r="K355" s="1590"/>
      <c r="L355" s="1590"/>
      <c r="M355" s="1590"/>
      <c r="N355" s="1590"/>
      <c r="O355" s="1590"/>
      <c r="P355" s="1590"/>
      <c r="Q355" s="1590"/>
      <c r="R355" s="1590"/>
      <c r="S355" s="1590"/>
      <c r="T355" s="1590"/>
      <c r="U355" s="1590"/>
      <c r="V355" s="1590"/>
    </row>
    <row r="356" spans="1:22" ht="14.25" customHeight="1">
      <c r="A356" s="1590"/>
      <c r="B356" s="1590"/>
      <c r="C356" s="1590"/>
      <c r="D356" s="1590"/>
      <c r="E356" s="1590"/>
      <c r="F356" s="1590"/>
      <c r="G356" s="1590"/>
      <c r="H356" s="1590"/>
      <c r="I356" s="1590"/>
      <c r="J356" s="1590"/>
      <c r="K356" s="1590"/>
      <c r="L356" s="1590"/>
      <c r="M356" s="1590"/>
      <c r="N356" s="1590"/>
      <c r="O356" s="1590"/>
      <c r="P356" s="1590"/>
      <c r="Q356" s="1590"/>
      <c r="R356" s="1590"/>
      <c r="S356" s="1590"/>
      <c r="T356" s="1590"/>
      <c r="U356" s="1590"/>
      <c r="V356" s="1590"/>
    </row>
    <row r="357" spans="1:22" ht="14.25" customHeight="1">
      <c r="A357" s="1590"/>
      <c r="B357" s="1590"/>
      <c r="C357" s="1590"/>
      <c r="D357" s="1590"/>
      <c r="E357" s="1590"/>
      <c r="F357" s="1590"/>
      <c r="G357" s="1590"/>
      <c r="H357" s="1590"/>
      <c r="I357" s="1590"/>
      <c r="J357" s="1590"/>
      <c r="K357" s="1590"/>
      <c r="L357" s="1590"/>
      <c r="M357" s="1590"/>
      <c r="N357" s="1590"/>
      <c r="O357" s="1590"/>
      <c r="P357" s="1590"/>
      <c r="Q357" s="1590"/>
      <c r="R357" s="1590"/>
      <c r="S357" s="1590"/>
      <c r="T357" s="1590"/>
      <c r="U357" s="1590"/>
      <c r="V357" s="1590"/>
    </row>
    <row r="358" spans="1:22" ht="14.25" customHeight="1">
      <c r="A358" s="1590"/>
      <c r="B358" s="1590"/>
      <c r="C358" s="1590"/>
      <c r="D358" s="1590"/>
      <c r="E358" s="1590"/>
      <c r="F358" s="1590"/>
      <c r="G358" s="1590"/>
      <c r="H358" s="1590"/>
      <c r="I358" s="1590"/>
      <c r="J358" s="1590"/>
      <c r="K358" s="1590"/>
      <c r="L358" s="1590"/>
      <c r="M358" s="1590"/>
      <c r="N358" s="1590"/>
      <c r="O358" s="1590"/>
      <c r="P358" s="1590"/>
      <c r="Q358" s="1590"/>
      <c r="R358" s="1590"/>
      <c r="S358" s="1590"/>
      <c r="T358" s="1590"/>
      <c r="U358" s="1590"/>
      <c r="V358" s="1590"/>
    </row>
    <row r="359" spans="1:22" ht="14.25" customHeight="1">
      <c r="A359" s="1590"/>
      <c r="B359" s="1590"/>
      <c r="C359" s="1590"/>
      <c r="D359" s="1590"/>
      <c r="E359" s="1590"/>
      <c r="F359" s="1590"/>
      <c r="G359" s="1590"/>
      <c r="H359" s="1590"/>
      <c r="I359" s="1590"/>
      <c r="J359" s="1590"/>
      <c r="K359" s="1590"/>
      <c r="L359" s="1590"/>
      <c r="M359" s="1590"/>
      <c r="N359" s="1590"/>
      <c r="O359" s="1590"/>
      <c r="P359" s="1590"/>
      <c r="Q359" s="1590"/>
      <c r="R359" s="1590"/>
      <c r="S359" s="1590"/>
      <c r="T359" s="1590"/>
      <c r="U359" s="1590"/>
      <c r="V359" s="1590"/>
    </row>
    <row r="360" spans="1:22" ht="14.25" customHeight="1">
      <c r="A360" s="1590"/>
      <c r="B360" s="1590"/>
      <c r="C360" s="1590"/>
      <c r="D360" s="1590"/>
      <c r="E360" s="1590"/>
      <c r="F360" s="1590"/>
      <c r="G360" s="1590"/>
      <c r="H360" s="1590"/>
      <c r="I360" s="1590"/>
      <c r="J360" s="1590"/>
      <c r="K360" s="1590"/>
      <c r="L360" s="1590"/>
      <c r="M360" s="1590"/>
      <c r="N360" s="1590"/>
      <c r="O360" s="1590"/>
      <c r="P360" s="1590"/>
      <c r="Q360" s="1590"/>
      <c r="R360" s="1590"/>
      <c r="S360" s="1590"/>
      <c r="T360" s="1590"/>
      <c r="U360" s="1590"/>
      <c r="V360" s="1590"/>
    </row>
    <row r="361" spans="1:22" ht="14.25" customHeight="1">
      <c r="A361" s="1590"/>
      <c r="B361" s="1590"/>
      <c r="C361" s="1590"/>
      <c r="D361" s="1590"/>
      <c r="E361" s="1590"/>
      <c r="F361" s="1590"/>
      <c r="G361" s="1590"/>
      <c r="H361" s="1590"/>
      <c r="I361" s="1590"/>
      <c r="J361" s="1590"/>
      <c r="K361" s="1590"/>
      <c r="L361" s="1590"/>
      <c r="M361" s="1590"/>
      <c r="N361" s="1590"/>
      <c r="O361" s="1590"/>
      <c r="P361" s="1590"/>
      <c r="Q361" s="1590"/>
      <c r="R361" s="1590"/>
      <c r="S361" s="1590"/>
      <c r="T361" s="1590"/>
      <c r="U361" s="1590"/>
      <c r="V361" s="1590"/>
    </row>
    <row r="362" spans="1:22" ht="14.25" customHeight="1">
      <c r="A362" s="1590"/>
      <c r="B362" s="1590"/>
      <c r="C362" s="1590"/>
      <c r="D362" s="1590"/>
      <c r="E362" s="1590"/>
      <c r="F362" s="1590"/>
      <c r="G362" s="1590"/>
      <c r="H362" s="1590"/>
      <c r="I362" s="1590"/>
      <c r="J362" s="1590"/>
      <c r="K362" s="1590"/>
      <c r="L362" s="1590"/>
      <c r="M362" s="1590"/>
      <c r="N362" s="1590"/>
      <c r="O362" s="1590"/>
      <c r="P362" s="1590"/>
      <c r="Q362" s="1590"/>
      <c r="R362" s="1590"/>
      <c r="S362" s="1590"/>
      <c r="T362" s="1590"/>
      <c r="U362" s="1590"/>
      <c r="V362" s="1590"/>
    </row>
    <row r="363" spans="1:22" ht="14.25" customHeight="1">
      <c r="A363" s="1590"/>
      <c r="B363" s="1590"/>
      <c r="C363" s="1590"/>
      <c r="D363" s="1590"/>
      <c r="E363" s="1590"/>
      <c r="F363" s="1590"/>
      <c r="G363" s="1590"/>
      <c r="H363" s="1590"/>
      <c r="I363" s="1590"/>
      <c r="J363" s="1590"/>
      <c r="K363" s="1590"/>
      <c r="L363" s="1590"/>
      <c r="M363" s="1590"/>
      <c r="N363" s="1590"/>
      <c r="O363" s="1590"/>
      <c r="P363" s="1590"/>
      <c r="Q363" s="1590"/>
      <c r="R363" s="1590"/>
      <c r="S363" s="1590"/>
      <c r="T363" s="1590"/>
      <c r="U363" s="1590"/>
      <c r="V363" s="1590"/>
    </row>
    <row r="364" spans="1:22" ht="14.25" customHeight="1">
      <c r="A364" s="1590"/>
      <c r="B364" s="1590"/>
      <c r="C364" s="1590"/>
      <c r="D364" s="1590"/>
      <c r="E364" s="1590"/>
      <c r="F364" s="1590"/>
      <c r="G364" s="1590"/>
      <c r="H364" s="1590"/>
      <c r="I364" s="1590"/>
      <c r="J364" s="1590"/>
      <c r="K364" s="1590"/>
      <c r="L364" s="1590"/>
      <c r="M364" s="1590"/>
      <c r="N364" s="1590"/>
      <c r="O364" s="1590"/>
      <c r="P364" s="1590"/>
      <c r="Q364" s="1590"/>
      <c r="R364" s="1590"/>
      <c r="S364" s="1590"/>
      <c r="T364" s="1590"/>
      <c r="U364" s="1590"/>
      <c r="V364" s="1590"/>
    </row>
    <row r="365" spans="1:22" ht="14.25" customHeight="1">
      <c r="A365" s="1590"/>
      <c r="B365" s="1590"/>
      <c r="C365" s="1590"/>
      <c r="D365" s="1590"/>
      <c r="E365" s="1590"/>
      <c r="F365" s="1590"/>
      <c r="G365" s="1590"/>
      <c r="H365" s="1590"/>
      <c r="I365" s="1590"/>
      <c r="J365" s="1590"/>
      <c r="K365" s="1590"/>
      <c r="L365" s="1590"/>
      <c r="M365" s="1590"/>
      <c r="N365" s="1590"/>
      <c r="O365" s="1590"/>
      <c r="P365" s="1590"/>
      <c r="Q365" s="1590"/>
      <c r="R365" s="1590"/>
      <c r="S365" s="1590"/>
      <c r="T365" s="1590"/>
      <c r="U365" s="1590"/>
      <c r="V365" s="1590"/>
    </row>
    <row r="366" spans="1:22" ht="14.25" customHeight="1">
      <c r="A366" s="1590"/>
      <c r="B366" s="1590"/>
      <c r="C366" s="1590"/>
      <c r="D366" s="1590"/>
      <c r="E366" s="1590"/>
      <c r="F366" s="1590"/>
      <c r="G366" s="1590"/>
      <c r="H366" s="1590"/>
      <c r="I366" s="1590"/>
      <c r="J366" s="1590"/>
      <c r="K366" s="1590"/>
      <c r="L366" s="1590"/>
      <c r="M366" s="1590"/>
      <c r="N366" s="1590"/>
      <c r="O366" s="1590"/>
      <c r="P366" s="1590"/>
      <c r="Q366" s="1590"/>
      <c r="R366" s="1590"/>
      <c r="S366" s="1590"/>
      <c r="T366" s="1590"/>
      <c r="U366" s="1590"/>
      <c r="V366" s="1590"/>
    </row>
    <row r="367" spans="1:22" ht="14.25" customHeight="1">
      <c r="A367" s="1590"/>
      <c r="B367" s="1590"/>
      <c r="C367" s="1590"/>
      <c r="D367" s="1590"/>
      <c r="E367" s="1590"/>
      <c r="F367" s="1590"/>
      <c r="G367" s="1590"/>
      <c r="H367" s="1590"/>
      <c r="I367" s="1590"/>
      <c r="J367" s="1590"/>
      <c r="K367" s="1590"/>
      <c r="L367" s="1590"/>
      <c r="M367" s="1590"/>
      <c r="N367" s="1590"/>
      <c r="O367" s="1590"/>
      <c r="P367" s="1590"/>
      <c r="Q367" s="1590"/>
      <c r="R367" s="1590"/>
      <c r="S367" s="1590"/>
      <c r="T367" s="1590"/>
      <c r="U367" s="1590"/>
      <c r="V367" s="1590"/>
    </row>
    <row r="368" spans="1:22" ht="14.25" customHeight="1">
      <c r="A368" s="1590"/>
      <c r="B368" s="1590"/>
      <c r="C368" s="1590"/>
      <c r="D368" s="1590"/>
      <c r="E368" s="1590"/>
      <c r="F368" s="1590"/>
      <c r="G368" s="1590"/>
      <c r="H368" s="1590"/>
      <c r="I368" s="1590"/>
      <c r="J368" s="1590"/>
      <c r="K368" s="1590"/>
      <c r="L368" s="1590"/>
      <c r="M368" s="1590"/>
      <c r="N368" s="1590"/>
      <c r="O368" s="1590"/>
      <c r="P368" s="1590"/>
      <c r="Q368" s="1590"/>
      <c r="R368" s="1590"/>
      <c r="S368" s="1590"/>
      <c r="T368" s="1590"/>
      <c r="U368" s="1590"/>
      <c r="V368" s="1590"/>
    </row>
    <row r="369" spans="1:22" ht="14.25" customHeight="1">
      <c r="A369" s="1590"/>
      <c r="B369" s="1590"/>
      <c r="C369" s="1590"/>
      <c r="D369" s="1590"/>
      <c r="E369" s="1590"/>
      <c r="F369" s="1590"/>
      <c r="G369" s="1590"/>
      <c r="H369" s="1590"/>
      <c r="I369" s="1590"/>
      <c r="J369" s="1590"/>
      <c r="K369" s="1590"/>
      <c r="L369" s="1590"/>
      <c r="M369" s="1590"/>
      <c r="N369" s="1590"/>
      <c r="O369" s="1590"/>
      <c r="P369" s="1590"/>
      <c r="Q369" s="1590"/>
      <c r="R369" s="1590"/>
      <c r="S369" s="1590"/>
      <c r="T369" s="1590"/>
      <c r="U369" s="1590"/>
      <c r="V369" s="1590"/>
    </row>
    <row r="370" spans="1:22" ht="14.25" customHeight="1">
      <c r="A370" s="1590"/>
      <c r="B370" s="1590"/>
      <c r="C370" s="1590"/>
      <c r="D370" s="1590"/>
      <c r="E370" s="1590"/>
      <c r="F370" s="1590"/>
      <c r="G370" s="1590"/>
      <c r="H370" s="1590"/>
      <c r="I370" s="1590"/>
      <c r="J370" s="1590"/>
      <c r="K370" s="1590"/>
      <c r="L370" s="1590"/>
      <c r="M370" s="1590"/>
      <c r="N370" s="1590"/>
      <c r="O370" s="1590"/>
      <c r="P370" s="1590"/>
      <c r="Q370" s="1590"/>
      <c r="R370" s="1590"/>
      <c r="S370" s="1590"/>
      <c r="T370" s="1590"/>
      <c r="U370" s="1590"/>
      <c r="V370" s="1590"/>
    </row>
    <row r="371" spans="1:22" ht="14.25" customHeight="1">
      <c r="A371" s="1590"/>
      <c r="B371" s="1590"/>
      <c r="C371" s="1590"/>
      <c r="D371" s="1590"/>
      <c r="E371" s="1590"/>
      <c r="F371" s="1590"/>
      <c r="G371" s="1590"/>
      <c r="H371" s="1590"/>
      <c r="I371" s="1590"/>
      <c r="J371" s="1590"/>
      <c r="K371" s="1590"/>
      <c r="L371" s="1590"/>
      <c r="M371" s="1590"/>
      <c r="N371" s="1590"/>
      <c r="O371" s="1590"/>
      <c r="P371" s="1590"/>
      <c r="Q371" s="1590"/>
      <c r="R371" s="1590"/>
      <c r="S371" s="1590"/>
      <c r="T371" s="1590"/>
      <c r="U371" s="1590"/>
      <c r="V371" s="1590"/>
    </row>
    <row r="372" spans="1:22" ht="14.25" customHeight="1">
      <c r="A372" s="1590"/>
      <c r="B372" s="1590"/>
      <c r="C372" s="1590"/>
      <c r="D372" s="1590"/>
      <c r="E372" s="1590"/>
      <c r="F372" s="1590"/>
      <c r="G372" s="1590"/>
      <c r="H372" s="1590"/>
      <c r="I372" s="1590"/>
      <c r="J372" s="1590"/>
      <c r="K372" s="1590"/>
      <c r="L372" s="1590"/>
      <c r="M372" s="1590"/>
      <c r="N372" s="1590"/>
      <c r="O372" s="1590"/>
      <c r="P372" s="1590"/>
      <c r="Q372" s="1590"/>
      <c r="R372" s="1590"/>
      <c r="S372" s="1590"/>
      <c r="T372" s="1590"/>
      <c r="U372" s="1590"/>
      <c r="V372" s="1590"/>
    </row>
    <row r="373" spans="1:22" ht="14.25" customHeight="1">
      <c r="A373" s="1590"/>
      <c r="B373" s="1590"/>
      <c r="C373" s="1590"/>
      <c r="D373" s="1590"/>
      <c r="E373" s="1590"/>
      <c r="F373" s="1590"/>
      <c r="G373" s="1590"/>
      <c r="H373" s="1590"/>
      <c r="I373" s="1590"/>
      <c r="J373" s="1590"/>
      <c r="K373" s="1590"/>
      <c r="L373" s="1590"/>
      <c r="M373" s="1590"/>
      <c r="N373" s="1590"/>
      <c r="O373" s="1590"/>
      <c r="P373" s="1590"/>
      <c r="Q373" s="1590"/>
      <c r="R373" s="1590"/>
      <c r="S373" s="1590"/>
      <c r="T373" s="1590"/>
      <c r="U373" s="1590"/>
      <c r="V373" s="1590"/>
    </row>
    <row r="374" spans="1:22" ht="14.25" customHeight="1">
      <c r="A374" s="1590"/>
      <c r="B374" s="1590"/>
      <c r="C374" s="1590"/>
      <c r="D374" s="1590"/>
      <c r="E374" s="1590"/>
      <c r="F374" s="1590"/>
      <c r="G374" s="1590"/>
      <c r="H374" s="1590"/>
      <c r="I374" s="1590"/>
      <c r="J374" s="1590"/>
      <c r="K374" s="1590"/>
      <c r="L374" s="1590"/>
      <c r="M374" s="1590"/>
      <c r="N374" s="1590"/>
      <c r="O374" s="1590"/>
      <c r="P374" s="1590"/>
      <c r="Q374" s="1590"/>
      <c r="R374" s="1590"/>
      <c r="S374" s="1590"/>
      <c r="T374" s="1590"/>
      <c r="U374" s="1590"/>
      <c r="V374" s="1590"/>
    </row>
    <row r="375" spans="1:22" ht="14.25" customHeight="1">
      <c r="A375" s="1590"/>
      <c r="B375" s="1590"/>
      <c r="C375" s="1590"/>
      <c r="D375" s="1590"/>
      <c r="E375" s="1590"/>
      <c r="F375" s="1590"/>
      <c r="G375" s="1590"/>
      <c r="H375" s="1590"/>
      <c r="I375" s="1590"/>
      <c r="J375" s="1590"/>
      <c r="K375" s="1590"/>
      <c r="L375" s="1590"/>
      <c r="M375" s="1590"/>
      <c r="N375" s="1590"/>
      <c r="O375" s="1590"/>
      <c r="P375" s="1590"/>
      <c r="Q375" s="1590"/>
      <c r="R375" s="1590"/>
      <c r="S375" s="1590"/>
      <c r="T375" s="1590"/>
      <c r="U375" s="1590"/>
      <c r="V375" s="1590"/>
    </row>
    <row r="376" spans="1:22" ht="14.25" customHeight="1">
      <c r="A376" s="1590"/>
      <c r="B376" s="1590"/>
      <c r="C376" s="1590"/>
      <c r="D376" s="1590"/>
      <c r="E376" s="1590"/>
      <c r="F376" s="1590"/>
      <c r="G376" s="1590"/>
      <c r="H376" s="1590"/>
      <c r="I376" s="1590"/>
      <c r="J376" s="1590"/>
      <c r="K376" s="1590"/>
      <c r="L376" s="1590"/>
      <c r="M376" s="1590"/>
      <c r="N376" s="1590"/>
      <c r="O376" s="1590"/>
      <c r="P376" s="1590"/>
      <c r="Q376" s="1590"/>
      <c r="R376" s="1590"/>
      <c r="S376" s="1590"/>
      <c r="T376" s="1590"/>
      <c r="U376" s="1590"/>
      <c r="V376" s="1590"/>
    </row>
    <row r="377" spans="1:22" ht="14.25" customHeight="1">
      <c r="A377" s="1590"/>
      <c r="B377" s="1590"/>
      <c r="C377" s="1590"/>
      <c r="D377" s="1590"/>
      <c r="E377" s="1590"/>
      <c r="F377" s="1590"/>
      <c r="G377" s="1590"/>
      <c r="H377" s="1590"/>
      <c r="I377" s="1590"/>
      <c r="J377" s="1590"/>
      <c r="K377" s="1590"/>
      <c r="L377" s="1590"/>
      <c r="M377" s="1590"/>
      <c r="N377" s="1590"/>
      <c r="O377" s="1590"/>
      <c r="P377" s="1590"/>
      <c r="Q377" s="1590"/>
      <c r="R377" s="1590"/>
      <c r="S377" s="1590"/>
      <c r="T377" s="1590"/>
      <c r="U377" s="1590"/>
      <c r="V377" s="1590"/>
    </row>
    <row r="378" spans="1:22" ht="14.25" customHeight="1">
      <c r="A378" s="1590"/>
      <c r="B378" s="1590"/>
      <c r="C378" s="1590"/>
      <c r="D378" s="1590"/>
      <c r="E378" s="1590"/>
      <c r="F378" s="1590"/>
      <c r="G378" s="1590"/>
      <c r="H378" s="1590"/>
      <c r="I378" s="1590"/>
      <c r="J378" s="1590"/>
      <c r="K378" s="1590"/>
      <c r="L378" s="1590"/>
      <c r="M378" s="1590"/>
      <c r="N378" s="1590"/>
      <c r="O378" s="1590"/>
      <c r="P378" s="1590"/>
      <c r="Q378" s="1590"/>
      <c r="R378" s="1590"/>
      <c r="S378" s="1590"/>
      <c r="T378" s="1590"/>
      <c r="U378" s="1590"/>
      <c r="V378" s="1590"/>
    </row>
    <row r="379" spans="1:22" ht="14.25" customHeight="1">
      <c r="A379" s="1590"/>
      <c r="B379" s="1590"/>
      <c r="C379" s="1590"/>
      <c r="D379" s="1590"/>
      <c r="E379" s="1590"/>
      <c r="F379" s="1590"/>
      <c r="G379" s="1590"/>
      <c r="H379" s="1590"/>
      <c r="I379" s="1590"/>
      <c r="J379" s="1590"/>
      <c r="K379" s="1590"/>
      <c r="L379" s="1590"/>
      <c r="M379" s="1590"/>
      <c r="N379" s="1590"/>
      <c r="O379" s="1590"/>
      <c r="P379" s="1590"/>
      <c r="Q379" s="1590"/>
      <c r="R379" s="1590"/>
      <c r="S379" s="1590"/>
      <c r="T379" s="1590"/>
      <c r="U379" s="1590"/>
      <c r="V379" s="1590"/>
    </row>
    <row r="380" spans="1:22" ht="14.25" customHeight="1">
      <c r="A380" s="1590"/>
      <c r="B380" s="1590"/>
      <c r="C380" s="1590"/>
      <c r="D380" s="1590"/>
      <c r="E380" s="1590"/>
      <c r="F380" s="1590"/>
      <c r="G380" s="1590"/>
      <c r="H380" s="1590"/>
      <c r="I380" s="1590"/>
      <c r="J380" s="1590"/>
      <c r="K380" s="1590"/>
      <c r="L380" s="1590"/>
      <c r="M380" s="1590"/>
      <c r="N380" s="1590"/>
      <c r="O380" s="1590"/>
      <c r="P380" s="1590"/>
      <c r="Q380" s="1590"/>
      <c r="R380" s="1590"/>
      <c r="S380" s="1590"/>
      <c r="T380" s="1590"/>
      <c r="U380" s="1590"/>
      <c r="V380" s="1590"/>
    </row>
    <row r="381" spans="1:22" ht="14.25" customHeight="1">
      <c r="A381" s="1590"/>
      <c r="B381" s="1590"/>
      <c r="C381" s="1590"/>
      <c r="D381" s="1590"/>
      <c r="E381" s="1590"/>
      <c r="F381" s="1590"/>
      <c r="G381" s="1590"/>
      <c r="H381" s="1590"/>
      <c r="I381" s="1590"/>
      <c r="J381" s="1590"/>
      <c r="K381" s="1590"/>
      <c r="L381" s="1590"/>
      <c r="M381" s="1590"/>
      <c r="N381" s="1590"/>
      <c r="O381" s="1590"/>
      <c r="P381" s="1590"/>
      <c r="Q381" s="1590"/>
      <c r="R381" s="1590"/>
      <c r="S381" s="1590"/>
      <c r="T381" s="1590"/>
      <c r="U381" s="1590"/>
      <c r="V381" s="1590"/>
    </row>
    <row r="382" spans="1:22" ht="14.25" customHeight="1">
      <c r="A382" s="1590"/>
      <c r="B382" s="1590"/>
      <c r="C382" s="1590"/>
      <c r="D382" s="1590"/>
      <c r="E382" s="1590"/>
      <c r="F382" s="1590"/>
      <c r="G382" s="1590"/>
      <c r="H382" s="1590"/>
      <c r="I382" s="1590"/>
      <c r="J382" s="1590"/>
      <c r="K382" s="1590"/>
      <c r="L382" s="1590"/>
      <c r="M382" s="1590"/>
      <c r="N382" s="1590"/>
      <c r="O382" s="1590"/>
      <c r="P382" s="1590"/>
      <c r="Q382" s="1590"/>
      <c r="R382" s="1590"/>
      <c r="S382" s="1590"/>
      <c r="T382" s="1590"/>
      <c r="U382" s="1590"/>
      <c r="V382" s="1590"/>
    </row>
    <row r="383" spans="1:22" ht="14.25" customHeight="1">
      <c r="A383" s="1590"/>
      <c r="B383" s="1590"/>
      <c r="C383" s="1590"/>
      <c r="D383" s="1590"/>
      <c r="E383" s="1590"/>
      <c r="F383" s="1590"/>
      <c r="G383" s="1590"/>
      <c r="H383" s="1590"/>
      <c r="I383" s="1590"/>
      <c r="J383" s="1590"/>
      <c r="K383" s="1590"/>
      <c r="L383" s="1590"/>
      <c r="M383" s="1590"/>
      <c r="N383" s="1590"/>
      <c r="O383" s="1590"/>
      <c r="P383" s="1590"/>
      <c r="Q383" s="1590"/>
      <c r="R383" s="1590"/>
      <c r="S383" s="1590"/>
      <c r="T383" s="1590"/>
      <c r="U383" s="1590"/>
      <c r="V383" s="1590"/>
    </row>
    <row r="384" spans="1:22" ht="14.25" customHeight="1">
      <c r="A384" s="1590"/>
      <c r="B384" s="1590"/>
      <c r="C384" s="1590"/>
      <c r="D384" s="1590"/>
      <c r="E384" s="1590"/>
      <c r="F384" s="1590"/>
      <c r="G384" s="1590"/>
      <c r="H384" s="1590"/>
      <c r="I384" s="1590"/>
      <c r="J384" s="1590"/>
      <c r="K384" s="1590"/>
      <c r="L384" s="1590"/>
      <c r="M384" s="1590"/>
      <c r="N384" s="1590"/>
      <c r="O384" s="1590"/>
      <c r="P384" s="1590"/>
      <c r="Q384" s="1590"/>
      <c r="R384" s="1590"/>
      <c r="S384" s="1590"/>
      <c r="T384" s="1590"/>
      <c r="U384" s="1590"/>
      <c r="V384" s="1590"/>
    </row>
    <row r="385" spans="1:22" ht="14.25" customHeight="1">
      <c r="A385" s="1590"/>
      <c r="B385" s="1590"/>
      <c r="C385" s="1590"/>
      <c r="D385" s="1590"/>
      <c r="E385" s="1590"/>
      <c r="F385" s="1590"/>
      <c r="G385" s="1590"/>
      <c r="H385" s="1590"/>
      <c r="I385" s="1590"/>
      <c r="J385" s="1590"/>
      <c r="K385" s="1590"/>
      <c r="L385" s="1590"/>
      <c r="M385" s="1590"/>
      <c r="N385" s="1590"/>
      <c r="O385" s="1590"/>
      <c r="P385" s="1590"/>
      <c r="Q385" s="1590"/>
      <c r="R385" s="1590"/>
      <c r="S385" s="1590"/>
      <c r="T385" s="1590"/>
      <c r="U385" s="1590"/>
      <c r="V385" s="1590"/>
    </row>
    <row r="386" spans="1:22" ht="14.25" customHeight="1">
      <c r="A386" s="1590"/>
      <c r="B386" s="1590"/>
      <c r="C386" s="1590"/>
      <c r="D386" s="1590"/>
      <c r="E386" s="1590"/>
      <c r="F386" s="1590"/>
      <c r="G386" s="1590"/>
      <c r="H386" s="1590"/>
      <c r="I386" s="1590"/>
      <c r="J386" s="1590"/>
      <c r="K386" s="1590"/>
      <c r="L386" s="1590"/>
      <c r="M386" s="1590"/>
      <c r="N386" s="1590"/>
      <c r="O386" s="1590"/>
      <c r="P386" s="1590"/>
      <c r="Q386" s="1590"/>
      <c r="R386" s="1590"/>
      <c r="S386" s="1590"/>
      <c r="T386" s="1590"/>
      <c r="U386" s="1590"/>
      <c r="V386" s="1590"/>
    </row>
    <row r="387" spans="1:22" ht="14.25" customHeight="1">
      <c r="A387" s="1590"/>
      <c r="B387" s="1590"/>
      <c r="C387" s="1590"/>
      <c r="D387" s="1590"/>
      <c r="E387" s="1590"/>
      <c r="F387" s="1590"/>
      <c r="G387" s="1590"/>
      <c r="H387" s="1590"/>
      <c r="I387" s="1590"/>
      <c r="J387" s="1590"/>
      <c r="K387" s="1590"/>
      <c r="L387" s="1590"/>
      <c r="M387" s="1590"/>
      <c r="N387" s="1590"/>
      <c r="O387" s="1590"/>
      <c r="P387" s="1590"/>
      <c r="Q387" s="1590"/>
      <c r="R387" s="1590"/>
      <c r="S387" s="1590"/>
      <c r="T387" s="1590"/>
      <c r="U387" s="1590"/>
      <c r="V387" s="1590"/>
    </row>
    <row r="388" spans="1:22" ht="14.25" customHeight="1">
      <c r="A388" s="1590"/>
      <c r="B388" s="1590"/>
      <c r="C388" s="1590"/>
      <c r="D388" s="1590"/>
      <c r="E388" s="1590"/>
      <c r="F388" s="1590"/>
      <c r="G388" s="1590"/>
      <c r="H388" s="1590"/>
      <c r="I388" s="1590"/>
      <c r="J388" s="1590"/>
      <c r="K388" s="1590"/>
      <c r="L388" s="1590"/>
      <c r="M388" s="1590"/>
      <c r="N388" s="1590"/>
      <c r="O388" s="1590"/>
      <c r="P388" s="1590"/>
      <c r="Q388" s="1590"/>
      <c r="R388" s="1590"/>
      <c r="S388" s="1590"/>
      <c r="T388" s="1590"/>
      <c r="U388" s="1590"/>
      <c r="V388" s="1590"/>
    </row>
    <row r="389" spans="1:22" ht="14.25" customHeight="1">
      <c r="A389" s="1590"/>
      <c r="B389" s="1590"/>
      <c r="C389" s="1590"/>
      <c r="D389" s="1590"/>
      <c r="E389" s="1590"/>
      <c r="F389" s="1590"/>
      <c r="G389" s="1590"/>
      <c r="H389" s="1590"/>
      <c r="I389" s="1590"/>
      <c r="J389" s="1590"/>
      <c r="K389" s="1590"/>
      <c r="L389" s="1590"/>
      <c r="M389" s="1590"/>
      <c r="N389" s="1590"/>
      <c r="O389" s="1590"/>
      <c r="P389" s="1590"/>
      <c r="Q389" s="1590"/>
      <c r="R389" s="1590"/>
      <c r="S389" s="1590"/>
      <c r="T389" s="1590"/>
      <c r="U389" s="1590"/>
      <c r="V389" s="1590"/>
    </row>
    <row r="390" spans="1:22" ht="14.25" customHeight="1">
      <c r="A390" s="1590"/>
      <c r="B390" s="1590"/>
      <c r="C390" s="1590"/>
      <c r="D390" s="1590"/>
      <c r="E390" s="1590"/>
      <c r="F390" s="1590"/>
      <c r="G390" s="1590"/>
      <c r="H390" s="1590"/>
      <c r="I390" s="1590"/>
      <c r="J390" s="1590"/>
      <c r="K390" s="1590"/>
      <c r="L390" s="1590"/>
      <c r="M390" s="1590"/>
      <c r="N390" s="1590"/>
      <c r="O390" s="1590"/>
      <c r="P390" s="1590"/>
      <c r="Q390" s="1590"/>
      <c r="R390" s="1590"/>
      <c r="S390" s="1590"/>
      <c r="T390" s="1590"/>
      <c r="U390" s="1590"/>
      <c r="V390" s="1590"/>
    </row>
    <row r="391" spans="1:22" ht="14.25" customHeight="1">
      <c r="A391" s="1590"/>
      <c r="B391" s="1590"/>
      <c r="C391" s="1590"/>
      <c r="D391" s="1590"/>
      <c r="E391" s="1590"/>
      <c r="F391" s="1590"/>
      <c r="G391" s="1590"/>
      <c r="H391" s="1590"/>
      <c r="I391" s="1590"/>
      <c r="J391" s="1590"/>
      <c r="K391" s="1590"/>
      <c r="L391" s="1590"/>
      <c r="M391" s="1590"/>
      <c r="N391" s="1590"/>
      <c r="O391" s="1590"/>
      <c r="P391" s="1590"/>
      <c r="Q391" s="1590"/>
      <c r="R391" s="1590"/>
      <c r="S391" s="1590"/>
      <c r="T391" s="1590"/>
      <c r="U391" s="1590"/>
      <c r="V391" s="1590"/>
    </row>
    <row r="392" spans="1:22" ht="14.25" customHeight="1">
      <c r="A392" s="1590"/>
      <c r="B392" s="1590"/>
      <c r="C392" s="1590"/>
      <c r="D392" s="1590"/>
      <c r="E392" s="1590"/>
      <c r="F392" s="1590"/>
      <c r="G392" s="1590"/>
      <c r="H392" s="1590"/>
      <c r="I392" s="1590"/>
      <c r="J392" s="1590"/>
      <c r="K392" s="1590"/>
      <c r="L392" s="1590"/>
      <c r="M392" s="1590"/>
      <c r="N392" s="1590"/>
      <c r="O392" s="1590"/>
      <c r="P392" s="1590"/>
      <c r="Q392" s="1590"/>
      <c r="R392" s="1590"/>
      <c r="S392" s="1590"/>
      <c r="T392" s="1590"/>
      <c r="U392" s="1590"/>
      <c r="V392" s="1590"/>
    </row>
    <row r="393" spans="1:22" ht="14.25" customHeight="1">
      <c r="A393" s="1590"/>
      <c r="B393" s="1590"/>
      <c r="C393" s="1590"/>
      <c r="D393" s="1590"/>
      <c r="E393" s="1590"/>
      <c r="F393" s="1590"/>
      <c r="G393" s="1590"/>
      <c r="H393" s="1590"/>
      <c r="I393" s="1590"/>
      <c r="J393" s="1590"/>
      <c r="K393" s="1590"/>
      <c r="L393" s="1590"/>
      <c r="M393" s="1590"/>
      <c r="N393" s="1590"/>
      <c r="O393" s="1590"/>
      <c r="P393" s="1590"/>
      <c r="Q393" s="1590"/>
      <c r="R393" s="1590"/>
      <c r="S393" s="1590"/>
      <c r="T393" s="1590"/>
      <c r="U393" s="1590"/>
      <c r="V393" s="1590"/>
    </row>
    <row r="394" spans="1:22" ht="14.25" customHeight="1">
      <c r="A394" s="1590"/>
      <c r="B394" s="1590"/>
      <c r="C394" s="1590"/>
      <c r="D394" s="1590"/>
      <c r="E394" s="1590"/>
      <c r="F394" s="1590"/>
      <c r="G394" s="1590"/>
      <c r="H394" s="1590"/>
      <c r="I394" s="1590"/>
      <c r="J394" s="1590"/>
      <c r="K394" s="1590"/>
      <c r="L394" s="1590"/>
      <c r="M394" s="1590"/>
      <c r="N394" s="1590"/>
      <c r="O394" s="1590"/>
      <c r="P394" s="1590"/>
      <c r="Q394" s="1590"/>
      <c r="R394" s="1590"/>
      <c r="S394" s="1590"/>
      <c r="T394" s="1590"/>
      <c r="U394" s="1590"/>
      <c r="V394" s="1590"/>
    </row>
    <row r="395" spans="1:22" ht="14.25" customHeight="1">
      <c r="A395" s="1590"/>
      <c r="B395" s="1590"/>
      <c r="C395" s="1590"/>
      <c r="D395" s="1590"/>
      <c r="E395" s="1590"/>
      <c r="F395" s="1590"/>
      <c r="G395" s="1590"/>
      <c r="H395" s="1590"/>
      <c r="I395" s="1590"/>
      <c r="J395" s="1590"/>
      <c r="K395" s="1590"/>
      <c r="L395" s="1590"/>
      <c r="M395" s="1590"/>
      <c r="N395" s="1590"/>
      <c r="O395" s="1590"/>
      <c r="P395" s="1590"/>
      <c r="Q395" s="1590"/>
      <c r="R395" s="1590"/>
      <c r="S395" s="1590"/>
      <c r="T395" s="1590"/>
      <c r="U395" s="1590"/>
      <c r="V395" s="1590"/>
    </row>
    <row r="396" spans="1:22" ht="14.25" customHeight="1">
      <c r="A396" s="1590"/>
      <c r="B396" s="1590"/>
      <c r="C396" s="1590"/>
      <c r="D396" s="1590"/>
      <c r="E396" s="1590"/>
      <c r="F396" s="1590"/>
      <c r="G396" s="1590"/>
      <c r="H396" s="1590"/>
      <c r="I396" s="1590"/>
      <c r="J396" s="1590"/>
      <c r="K396" s="1590"/>
      <c r="L396" s="1590"/>
      <c r="M396" s="1590"/>
      <c r="N396" s="1590"/>
      <c r="O396" s="1590"/>
      <c r="P396" s="1590"/>
      <c r="Q396" s="1590"/>
      <c r="R396" s="1590"/>
      <c r="S396" s="1590"/>
      <c r="T396" s="1590"/>
      <c r="U396" s="1590"/>
      <c r="V396" s="1590"/>
    </row>
    <row r="397" spans="1:22" ht="14.25" customHeight="1">
      <c r="A397" s="1590"/>
      <c r="B397" s="1590"/>
      <c r="C397" s="1590"/>
      <c r="D397" s="1590"/>
      <c r="E397" s="1590"/>
      <c r="F397" s="1590"/>
      <c r="G397" s="1590"/>
      <c r="H397" s="1590"/>
      <c r="I397" s="1590"/>
      <c r="J397" s="1590"/>
      <c r="K397" s="1590"/>
      <c r="L397" s="1590"/>
      <c r="M397" s="1590"/>
      <c r="N397" s="1590"/>
      <c r="O397" s="1590"/>
      <c r="P397" s="1590"/>
      <c r="Q397" s="1590"/>
      <c r="R397" s="1590"/>
      <c r="S397" s="1590"/>
      <c r="T397" s="1590"/>
      <c r="U397" s="1590"/>
      <c r="V397" s="1590"/>
    </row>
    <row r="398" spans="1:22" ht="14.25" customHeight="1">
      <c r="A398" s="1590"/>
      <c r="B398" s="1590"/>
      <c r="C398" s="1590"/>
      <c r="D398" s="1590"/>
      <c r="E398" s="1590"/>
      <c r="F398" s="1590"/>
      <c r="G398" s="1590"/>
      <c r="H398" s="1590"/>
      <c r="I398" s="1590"/>
      <c r="J398" s="1590"/>
      <c r="K398" s="1590"/>
      <c r="L398" s="1590"/>
      <c r="M398" s="1590"/>
      <c r="N398" s="1590"/>
      <c r="O398" s="1590"/>
      <c r="P398" s="1590"/>
      <c r="Q398" s="1590"/>
      <c r="R398" s="1590"/>
      <c r="S398" s="1590"/>
      <c r="T398" s="1590"/>
      <c r="U398" s="1590"/>
      <c r="V398" s="1590"/>
    </row>
    <row r="399" spans="1:22" ht="14.25" customHeight="1">
      <c r="A399" s="1590"/>
      <c r="B399" s="1590"/>
      <c r="C399" s="1590"/>
      <c r="D399" s="1590"/>
      <c r="E399" s="1590"/>
      <c r="F399" s="1590"/>
      <c r="G399" s="1590"/>
      <c r="H399" s="1590"/>
      <c r="I399" s="1590"/>
      <c r="J399" s="1590"/>
      <c r="K399" s="1590"/>
      <c r="L399" s="1590"/>
      <c r="M399" s="1590"/>
      <c r="N399" s="1590"/>
      <c r="O399" s="1590"/>
      <c r="P399" s="1590"/>
      <c r="Q399" s="1590"/>
      <c r="R399" s="1590"/>
      <c r="S399" s="1590"/>
      <c r="T399" s="1590"/>
      <c r="U399" s="1590"/>
      <c r="V399" s="1590"/>
    </row>
    <row r="400" spans="1:22" ht="14.25" customHeight="1">
      <c r="A400" s="1590"/>
      <c r="B400" s="1590"/>
      <c r="C400" s="1590"/>
      <c r="D400" s="1590"/>
      <c r="E400" s="1590"/>
      <c r="F400" s="1590"/>
      <c r="G400" s="1590"/>
      <c r="H400" s="1590"/>
      <c r="I400" s="1590"/>
      <c r="J400" s="1590"/>
      <c r="K400" s="1590"/>
      <c r="L400" s="1590"/>
      <c r="M400" s="1590"/>
      <c r="N400" s="1590"/>
      <c r="O400" s="1590"/>
      <c r="P400" s="1590"/>
      <c r="Q400" s="1590"/>
      <c r="R400" s="1590"/>
      <c r="S400" s="1590"/>
      <c r="T400" s="1590"/>
      <c r="U400" s="1590"/>
      <c r="V400" s="1590"/>
    </row>
    <row r="401" spans="1:22" ht="14.25" customHeight="1">
      <c r="A401" s="1590"/>
      <c r="B401" s="1590"/>
      <c r="C401" s="1590"/>
      <c r="D401" s="1590"/>
      <c r="E401" s="1590"/>
      <c r="F401" s="1590"/>
      <c r="G401" s="1590"/>
      <c r="H401" s="1590"/>
      <c r="I401" s="1590"/>
      <c r="J401" s="1590"/>
      <c r="K401" s="1590"/>
      <c r="L401" s="1590"/>
      <c r="M401" s="1590"/>
      <c r="N401" s="1590"/>
      <c r="O401" s="1590"/>
      <c r="P401" s="1590"/>
      <c r="Q401" s="1590"/>
      <c r="R401" s="1590"/>
      <c r="S401" s="1590"/>
      <c r="T401" s="1590"/>
      <c r="U401" s="1590"/>
      <c r="V401" s="1590"/>
    </row>
    <row r="402" spans="1:22" ht="14.25" customHeight="1">
      <c r="A402" s="1590"/>
      <c r="B402" s="1590"/>
      <c r="C402" s="1590"/>
      <c r="D402" s="1590"/>
      <c r="E402" s="1590"/>
      <c r="F402" s="1590"/>
      <c r="G402" s="1590"/>
      <c r="H402" s="1590"/>
      <c r="I402" s="1590"/>
      <c r="J402" s="1590"/>
      <c r="K402" s="1590"/>
      <c r="L402" s="1590"/>
      <c r="M402" s="1590"/>
      <c r="N402" s="1590"/>
      <c r="O402" s="1590"/>
      <c r="P402" s="1590"/>
      <c r="Q402" s="1590"/>
      <c r="R402" s="1590"/>
      <c r="S402" s="1590"/>
      <c r="T402" s="1590"/>
      <c r="U402" s="1590"/>
      <c r="V402" s="1590"/>
    </row>
    <row r="403" spans="1:22" ht="14.25" customHeight="1">
      <c r="A403" s="1590"/>
      <c r="B403" s="1590"/>
      <c r="C403" s="1590"/>
      <c r="D403" s="1590"/>
      <c r="E403" s="1590"/>
      <c r="F403" s="1590"/>
      <c r="G403" s="1590"/>
      <c r="H403" s="1590"/>
      <c r="I403" s="1590"/>
      <c r="J403" s="1590"/>
      <c r="K403" s="1590"/>
      <c r="L403" s="1590"/>
      <c r="M403" s="1590"/>
      <c r="N403" s="1590"/>
      <c r="O403" s="1590"/>
      <c r="P403" s="1590"/>
      <c r="Q403" s="1590"/>
      <c r="R403" s="1590"/>
      <c r="S403" s="1590"/>
      <c r="T403" s="1590"/>
      <c r="U403" s="1590"/>
      <c r="V403" s="1590"/>
    </row>
    <row r="404" spans="1:22" ht="14.25" customHeight="1">
      <c r="A404" s="1590"/>
      <c r="B404" s="1590"/>
      <c r="C404" s="1590"/>
      <c r="D404" s="1590"/>
      <c r="E404" s="1590"/>
      <c r="F404" s="1590"/>
      <c r="G404" s="1590"/>
      <c r="H404" s="1590"/>
      <c r="I404" s="1590"/>
      <c r="J404" s="1590"/>
      <c r="K404" s="1590"/>
      <c r="L404" s="1590"/>
      <c r="M404" s="1590"/>
      <c r="N404" s="1590"/>
      <c r="O404" s="1590"/>
      <c r="P404" s="1590"/>
      <c r="Q404" s="1590"/>
      <c r="R404" s="1590"/>
      <c r="S404" s="1590"/>
      <c r="T404" s="1590"/>
      <c r="U404" s="1590"/>
      <c r="V404" s="1590"/>
    </row>
    <row r="405" spans="1:22" ht="14.25" customHeight="1">
      <c r="A405" s="1590"/>
      <c r="B405" s="1590"/>
      <c r="C405" s="1590"/>
      <c r="D405" s="1590"/>
      <c r="E405" s="1590"/>
      <c r="F405" s="1590"/>
      <c r="G405" s="1590"/>
      <c r="H405" s="1590"/>
      <c r="I405" s="1590"/>
      <c r="J405" s="1590"/>
      <c r="K405" s="1590"/>
      <c r="L405" s="1590"/>
      <c r="M405" s="1590"/>
      <c r="N405" s="1590"/>
      <c r="O405" s="1590"/>
      <c r="P405" s="1590"/>
      <c r="Q405" s="1590"/>
      <c r="R405" s="1590"/>
      <c r="S405" s="1590"/>
      <c r="T405" s="1590"/>
      <c r="U405" s="1590"/>
      <c r="V405" s="1590"/>
    </row>
    <row r="406" spans="1:22" ht="14.25" customHeight="1">
      <c r="A406" s="1590"/>
      <c r="B406" s="1590"/>
      <c r="C406" s="1590"/>
      <c r="D406" s="1590"/>
      <c r="E406" s="1590"/>
      <c r="F406" s="1590"/>
      <c r="G406" s="1590"/>
      <c r="H406" s="1590"/>
      <c r="I406" s="1590"/>
      <c r="J406" s="1590"/>
      <c r="K406" s="1590"/>
      <c r="L406" s="1590"/>
      <c r="M406" s="1590"/>
      <c r="N406" s="1590"/>
      <c r="O406" s="1590"/>
      <c r="P406" s="1590"/>
      <c r="Q406" s="1590"/>
      <c r="R406" s="1590"/>
      <c r="S406" s="1590"/>
      <c r="T406" s="1590"/>
      <c r="U406" s="1590"/>
      <c r="V406" s="1590"/>
    </row>
    <row r="407" spans="1:22" ht="14.25" customHeight="1">
      <c r="A407" s="1590"/>
      <c r="B407" s="1590"/>
      <c r="C407" s="1590"/>
      <c r="D407" s="1590"/>
      <c r="E407" s="1590"/>
      <c r="F407" s="1590"/>
      <c r="G407" s="1590"/>
      <c r="H407" s="1590"/>
      <c r="I407" s="1590"/>
      <c r="J407" s="1590"/>
      <c r="K407" s="1590"/>
      <c r="L407" s="1590"/>
      <c r="M407" s="1590"/>
      <c r="N407" s="1590"/>
      <c r="O407" s="1590"/>
      <c r="P407" s="1590"/>
      <c r="Q407" s="1590"/>
      <c r="R407" s="1590"/>
      <c r="S407" s="1590"/>
      <c r="T407" s="1590"/>
      <c r="U407" s="1590"/>
      <c r="V407" s="1590"/>
    </row>
    <row r="408" spans="1:22" ht="14.25" customHeight="1">
      <c r="A408" s="1590"/>
      <c r="B408" s="1590"/>
      <c r="C408" s="1590"/>
      <c r="D408" s="1590"/>
      <c r="E408" s="1590"/>
      <c r="F408" s="1590"/>
      <c r="G408" s="1590"/>
      <c r="H408" s="1590"/>
      <c r="I408" s="1590"/>
      <c r="J408" s="1590"/>
      <c r="K408" s="1590"/>
      <c r="L408" s="1590"/>
      <c r="M408" s="1590"/>
      <c r="N408" s="1590"/>
      <c r="O408" s="1590"/>
      <c r="P408" s="1590"/>
      <c r="Q408" s="1590"/>
      <c r="R408" s="1590"/>
      <c r="S408" s="1590"/>
      <c r="T408" s="1590"/>
      <c r="U408" s="1590"/>
      <c r="V408" s="1590"/>
    </row>
    <row r="409" spans="1:22" ht="14.25" customHeight="1">
      <c r="A409" s="1590"/>
      <c r="B409" s="1590"/>
      <c r="C409" s="1590"/>
      <c r="D409" s="1590"/>
      <c r="E409" s="1590"/>
      <c r="F409" s="1590"/>
      <c r="G409" s="1590"/>
      <c r="H409" s="1590"/>
      <c r="I409" s="1590"/>
      <c r="J409" s="1590"/>
      <c r="K409" s="1590"/>
      <c r="L409" s="1590"/>
      <c r="M409" s="1590"/>
      <c r="N409" s="1590"/>
      <c r="O409" s="1590"/>
      <c r="P409" s="1590"/>
      <c r="Q409" s="1590"/>
      <c r="R409" s="1590"/>
      <c r="S409" s="1590"/>
      <c r="T409" s="1590"/>
      <c r="U409" s="1590"/>
      <c r="V409" s="1590"/>
    </row>
    <row r="410" spans="1:22" ht="14.25" customHeight="1">
      <c r="A410" s="1590"/>
      <c r="B410" s="1590"/>
      <c r="C410" s="1590"/>
      <c r="D410" s="1590"/>
      <c r="E410" s="1590"/>
      <c r="F410" s="1590"/>
      <c r="G410" s="1590"/>
      <c r="H410" s="1590"/>
      <c r="I410" s="1590"/>
      <c r="J410" s="1590"/>
      <c r="K410" s="1590"/>
      <c r="L410" s="1590"/>
      <c r="M410" s="1590"/>
      <c r="N410" s="1590"/>
      <c r="O410" s="1590"/>
      <c r="P410" s="1590"/>
      <c r="Q410" s="1590"/>
      <c r="R410" s="1590"/>
      <c r="S410" s="1590"/>
      <c r="T410" s="1590"/>
      <c r="U410" s="1590"/>
      <c r="V410" s="1590"/>
    </row>
    <row r="411" spans="1:22" ht="14.25" customHeight="1">
      <c r="A411" s="1590"/>
      <c r="B411" s="1590"/>
      <c r="C411" s="1590"/>
      <c r="D411" s="1590"/>
      <c r="E411" s="1590"/>
      <c r="F411" s="1590"/>
      <c r="G411" s="1590"/>
      <c r="H411" s="1590"/>
      <c r="I411" s="1590"/>
      <c r="J411" s="1590"/>
      <c r="K411" s="1590"/>
      <c r="L411" s="1590"/>
      <c r="M411" s="1590"/>
      <c r="N411" s="1590"/>
      <c r="O411" s="1590"/>
      <c r="P411" s="1590"/>
      <c r="Q411" s="1590"/>
      <c r="R411" s="1590"/>
      <c r="S411" s="1590"/>
      <c r="T411" s="1590"/>
      <c r="U411" s="1590"/>
      <c r="V411" s="1590"/>
    </row>
    <row r="412" spans="1:22" ht="14.25" customHeight="1">
      <c r="A412" s="1590"/>
      <c r="B412" s="1590"/>
      <c r="C412" s="1590"/>
      <c r="D412" s="1590"/>
      <c r="E412" s="1590"/>
      <c r="F412" s="1590"/>
      <c r="G412" s="1590"/>
      <c r="H412" s="1590"/>
      <c r="I412" s="1590"/>
      <c r="J412" s="1590"/>
      <c r="K412" s="1590"/>
      <c r="L412" s="1590"/>
      <c r="M412" s="1590"/>
      <c r="N412" s="1590"/>
      <c r="O412" s="1590"/>
      <c r="P412" s="1590"/>
      <c r="Q412" s="1590"/>
      <c r="R412" s="1590"/>
      <c r="S412" s="1590"/>
      <c r="T412" s="1590"/>
      <c r="U412" s="1590"/>
      <c r="V412" s="1590"/>
    </row>
    <row r="413" spans="1:22" ht="14.25" customHeight="1">
      <c r="A413" s="1590"/>
      <c r="B413" s="1590"/>
      <c r="C413" s="1590"/>
      <c r="D413" s="1590"/>
      <c r="E413" s="1590"/>
      <c r="F413" s="1590"/>
      <c r="G413" s="1590"/>
      <c r="H413" s="1590"/>
      <c r="I413" s="1590"/>
      <c r="J413" s="1590"/>
      <c r="K413" s="1590"/>
      <c r="L413" s="1590"/>
      <c r="M413" s="1590"/>
      <c r="N413" s="1590"/>
      <c r="O413" s="1590"/>
      <c r="P413" s="1590"/>
      <c r="Q413" s="1590"/>
      <c r="R413" s="1590"/>
      <c r="S413" s="1590"/>
      <c r="T413" s="1590"/>
      <c r="U413" s="1590"/>
      <c r="V413" s="1590"/>
    </row>
    <row r="414" spans="1:22" ht="14.25" customHeight="1">
      <c r="A414" s="1590"/>
      <c r="B414" s="1590"/>
      <c r="C414" s="1590"/>
      <c r="D414" s="1590"/>
      <c r="E414" s="1590"/>
      <c r="F414" s="1590"/>
      <c r="G414" s="1590"/>
      <c r="H414" s="1590"/>
      <c r="I414" s="1590"/>
      <c r="J414" s="1590"/>
      <c r="K414" s="1590"/>
      <c r="L414" s="1590"/>
      <c r="M414" s="1590"/>
      <c r="N414" s="1590"/>
      <c r="O414" s="1590"/>
      <c r="P414" s="1590"/>
      <c r="Q414" s="1590"/>
      <c r="R414" s="1590"/>
      <c r="S414" s="1590"/>
      <c r="T414" s="1590"/>
      <c r="U414" s="1590"/>
      <c r="V414" s="1590"/>
    </row>
    <row r="415" spans="1:22" ht="14.25" customHeight="1">
      <c r="A415" s="1590"/>
      <c r="B415" s="1590"/>
      <c r="C415" s="1590"/>
      <c r="D415" s="1590"/>
      <c r="E415" s="1590"/>
      <c r="F415" s="1590"/>
      <c r="G415" s="1590"/>
      <c r="H415" s="1590"/>
      <c r="I415" s="1590"/>
      <c r="J415" s="1590"/>
      <c r="K415" s="1590"/>
      <c r="L415" s="1590"/>
      <c r="M415" s="1590"/>
      <c r="N415" s="1590"/>
      <c r="O415" s="1590"/>
      <c r="P415" s="1590"/>
      <c r="Q415" s="1590"/>
      <c r="R415" s="1590"/>
      <c r="S415" s="1590"/>
      <c r="T415" s="1590"/>
      <c r="U415" s="1590"/>
      <c r="V415" s="1590"/>
    </row>
    <row r="416" spans="1:22" ht="14.25" customHeight="1">
      <c r="A416" s="1590"/>
      <c r="B416" s="1590"/>
      <c r="C416" s="1590"/>
      <c r="D416" s="1590"/>
      <c r="E416" s="1590"/>
      <c r="F416" s="1590"/>
      <c r="G416" s="1590"/>
      <c r="H416" s="1590"/>
      <c r="I416" s="1590"/>
      <c r="J416" s="1590"/>
      <c r="K416" s="1590"/>
      <c r="L416" s="1590"/>
      <c r="M416" s="1590"/>
      <c r="N416" s="1590"/>
      <c r="O416" s="1590"/>
      <c r="P416" s="1590"/>
      <c r="Q416" s="1590"/>
      <c r="R416" s="1590"/>
      <c r="S416" s="1590"/>
      <c r="T416" s="1590"/>
      <c r="U416" s="1590"/>
      <c r="V416" s="1590"/>
    </row>
    <row r="417" spans="1:22" ht="14.25" customHeight="1">
      <c r="A417" s="1590"/>
      <c r="B417" s="1590"/>
      <c r="C417" s="1590"/>
      <c r="D417" s="1590"/>
      <c r="E417" s="1590"/>
      <c r="F417" s="1590"/>
      <c r="G417" s="1590"/>
      <c r="H417" s="1590"/>
      <c r="I417" s="1590"/>
      <c r="J417" s="1590"/>
      <c r="K417" s="1590"/>
      <c r="L417" s="1590"/>
      <c r="M417" s="1590"/>
      <c r="N417" s="1590"/>
      <c r="O417" s="1590"/>
      <c r="P417" s="1590"/>
      <c r="Q417" s="1590"/>
      <c r="R417" s="1590"/>
      <c r="S417" s="1590"/>
      <c r="T417" s="1590"/>
      <c r="U417" s="1590"/>
      <c r="V417" s="1590"/>
    </row>
    <row r="418" spans="1:22" ht="14.25" customHeight="1">
      <c r="A418" s="1590"/>
      <c r="B418" s="1590"/>
      <c r="C418" s="1590"/>
      <c r="D418" s="1590"/>
      <c r="E418" s="1590"/>
      <c r="F418" s="1590"/>
      <c r="G418" s="1590"/>
      <c r="H418" s="1590"/>
      <c r="I418" s="1590"/>
      <c r="J418" s="1590"/>
      <c r="K418" s="1590"/>
      <c r="L418" s="1590"/>
      <c r="M418" s="1590"/>
      <c r="N418" s="1590"/>
      <c r="O418" s="1590"/>
      <c r="P418" s="1590"/>
      <c r="Q418" s="1590"/>
      <c r="R418" s="1590"/>
      <c r="S418" s="1590"/>
      <c r="T418" s="1590"/>
      <c r="U418" s="1590"/>
      <c r="V418" s="1590"/>
    </row>
    <row r="419" spans="1:22" ht="14.25" customHeight="1">
      <c r="A419" s="1590"/>
      <c r="B419" s="1590"/>
      <c r="C419" s="1590"/>
      <c r="D419" s="1590"/>
      <c r="E419" s="1590"/>
      <c r="F419" s="1590"/>
      <c r="G419" s="1590"/>
      <c r="H419" s="1590"/>
      <c r="I419" s="1590"/>
      <c r="J419" s="1590"/>
      <c r="K419" s="1590"/>
      <c r="L419" s="1590"/>
      <c r="M419" s="1590"/>
      <c r="N419" s="1590"/>
      <c r="O419" s="1590"/>
      <c r="P419" s="1590"/>
      <c r="Q419" s="1590"/>
      <c r="R419" s="1590"/>
      <c r="S419" s="1590"/>
      <c r="T419" s="1590"/>
      <c r="U419" s="1590"/>
      <c r="V419" s="1590"/>
    </row>
    <row r="420" spans="1:22" ht="14.25" customHeight="1">
      <c r="A420" s="1590"/>
      <c r="B420" s="1590"/>
      <c r="C420" s="1590"/>
      <c r="D420" s="1590"/>
      <c r="E420" s="1590"/>
      <c r="F420" s="1590"/>
      <c r="G420" s="1590"/>
      <c r="H420" s="1590"/>
      <c r="I420" s="1590"/>
      <c r="J420" s="1590"/>
      <c r="K420" s="1590"/>
      <c r="L420" s="1590"/>
      <c r="M420" s="1590"/>
      <c r="N420" s="1590"/>
      <c r="O420" s="1590"/>
      <c r="P420" s="1590"/>
      <c r="Q420" s="1590"/>
      <c r="R420" s="1590"/>
      <c r="S420" s="1590"/>
      <c r="T420" s="1590"/>
      <c r="U420" s="1590"/>
      <c r="V420" s="1590"/>
    </row>
    <row r="421" spans="1:22" ht="14.25" customHeight="1">
      <c r="A421" s="1590"/>
      <c r="B421" s="1590"/>
      <c r="C421" s="1590"/>
      <c r="D421" s="1590"/>
      <c r="E421" s="1590"/>
      <c r="F421" s="1590"/>
      <c r="G421" s="1590"/>
      <c r="H421" s="1590"/>
      <c r="I421" s="1590"/>
      <c r="J421" s="1590"/>
      <c r="K421" s="1590"/>
      <c r="L421" s="1590"/>
      <c r="M421" s="1590"/>
      <c r="N421" s="1590"/>
      <c r="O421" s="1590"/>
      <c r="P421" s="1590"/>
      <c r="Q421" s="1590"/>
      <c r="R421" s="1590"/>
      <c r="S421" s="1590"/>
      <c r="T421" s="1590"/>
      <c r="U421" s="1590"/>
      <c r="V421" s="1590"/>
    </row>
    <row r="422" spans="1:22" ht="14.25" customHeight="1">
      <c r="A422" s="1590"/>
      <c r="B422" s="1590"/>
      <c r="C422" s="1590"/>
      <c r="D422" s="1590"/>
      <c r="E422" s="1590"/>
      <c r="F422" s="1590"/>
      <c r="G422" s="1590"/>
      <c r="H422" s="1590"/>
      <c r="I422" s="1590"/>
      <c r="J422" s="1590"/>
      <c r="K422" s="1590"/>
      <c r="L422" s="1590"/>
      <c r="M422" s="1590"/>
      <c r="N422" s="1590"/>
      <c r="O422" s="1590"/>
      <c r="P422" s="1590"/>
      <c r="Q422" s="1590"/>
      <c r="R422" s="1590"/>
      <c r="S422" s="1590"/>
      <c r="T422" s="1590"/>
      <c r="U422" s="1590"/>
      <c r="V422" s="1590"/>
    </row>
    <row r="423" spans="1:22" ht="14.25" customHeight="1">
      <c r="A423" s="1590"/>
      <c r="B423" s="1590"/>
      <c r="C423" s="1590"/>
      <c r="D423" s="1590"/>
      <c r="E423" s="1590"/>
      <c r="F423" s="1590"/>
      <c r="G423" s="1590"/>
      <c r="H423" s="1590"/>
      <c r="I423" s="1590"/>
      <c r="J423" s="1590"/>
      <c r="K423" s="1590"/>
      <c r="L423" s="1590"/>
      <c r="M423" s="1590"/>
      <c r="N423" s="1590"/>
      <c r="O423" s="1590"/>
      <c r="P423" s="1590"/>
      <c r="Q423" s="1590"/>
      <c r="R423" s="1590"/>
      <c r="S423" s="1590"/>
      <c r="T423" s="1590"/>
      <c r="U423" s="1590"/>
      <c r="V423" s="1590"/>
    </row>
    <row r="424" spans="1:22" ht="14.25" customHeight="1">
      <c r="A424" s="1590"/>
      <c r="B424" s="1590"/>
      <c r="C424" s="1590"/>
      <c r="D424" s="1590"/>
      <c r="E424" s="1590"/>
      <c r="F424" s="1590"/>
      <c r="G424" s="1590"/>
      <c r="H424" s="1590"/>
      <c r="I424" s="1590"/>
      <c r="J424" s="1590"/>
      <c r="K424" s="1590"/>
      <c r="L424" s="1590"/>
      <c r="M424" s="1590"/>
      <c r="N424" s="1590"/>
      <c r="O424" s="1590"/>
      <c r="P424" s="1590"/>
      <c r="Q424" s="1590"/>
      <c r="R424" s="1590"/>
      <c r="S424" s="1590"/>
      <c r="T424" s="1590"/>
      <c r="U424" s="1590"/>
      <c r="V424" s="1590"/>
    </row>
    <row r="425" spans="1:22" ht="14.25" customHeight="1">
      <c r="A425" s="1590"/>
      <c r="B425" s="1590"/>
      <c r="C425" s="1590"/>
      <c r="D425" s="1590"/>
      <c r="E425" s="1590"/>
      <c r="F425" s="1590"/>
      <c r="G425" s="1590"/>
      <c r="H425" s="1590"/>
      <c r="I425" s="1590"/>
      <c r="J425" s="1590"/>
      <c r="K425" s="1590"/>
      <c r="L425" s="1590"/>
      <c r="M425" s="1590"/>
      <c r="N425" s="1590"/>
      <c r="O425" s="1590"/>
      <c r="P425" s="1590"/>
      <c r="Q425" s="1590"/>
      <c r="R425" s="1590"/>
      <c r="S425" s="1590"/>
      <c r="T425" s="1590"/>
      <c r="U425" s="1590"/>
      <c r="V425" s="1590"/>
    </row>
    <row r="426" spans="1:22" ht="14.25" customHeight="1">
      <c r="A426" s="1590"/>
      <c r="B426" s="1590"/>
      <c r="C426" s="1590"/>
      <c r="D426" s="1590"/>
      <c r="E426" s="1590"/>
      <c r="F426" s="1590"/>
      <c r="G426" s="1590"/>
      <c r="H426" s="1590"/>
      <c r="I426" s="1590"/>
      <c r="J426" s="1590"/>
      <c r="K426" s="1590"/>
      <c r="L426" s="1590"/>
      <c r="M426" s="1590"/>
      <c r="N426" s="1590"/>
      <c r="O426" s="1590"/>
      <c r="P426" s="1590"/>
      <c r="Q426" s="1590"/>
      <c r="R426" s="1590"/>
      <c r="S426" s="1590"/>
      <c r="T426" s="1590"/>
      <c r="U426" s="1590"/>
      <c r="V426" s="1590"/>
    </row>
    <row r="427" spans="1:22" ht="14.25" customHeight="1">
      <c r="A427" s="1590"/>
      <c r="B427" s="1590"/>
      <c r="C427" s="1590"/>
      <c r="D427" s="1590"/>
      <c r="E427" s="1590"/>
      <c r="F427" s="1590"/>
      <c r="G427" s="1590"/>
      <c r="H427" s="1590"/>
      <c r="I427" s="1590"/>
      <c r="J427" s="1590"/>
      <c r="K427" s="1590"/>
      <c r="L427" s="1590"/>
      <c r="M427" s="1590"/>
      <c r="N427" s="1590"/>
      <c r="O427" s="1590"/>
      <c r="P427" s="1590"/>
      <c r="Q427" s="1590"/>
      <c r="R427" s="1590"/>
      <c r="S427" s="1590"/>
      <c r="T427" s="1590"/>
      <c r="U427" s="1590"/>
      <c r="V427" s="1590"/>
    </row>
    <row r="428" spans="1:22" ht="14.25" customHeight="1">
      <c r="A428" s="1590"/>
      <c r="B428" s="1590"/>
      <c r="C428" s="1590"/>
      <c r="D428" s="1590"/>
      <c r="E428" s="1590"/>
      <c r="F428" s="1590"/>
      <c r="G428" s="1590"/>
      <c r="H428" s="1590"/>
      <c r="I428" s="1590"/>
      <c r="J428" s="1590"/>
      <c r="K428" s="1590"/>
      <c r="L428" s="1590"/>
      <c r="M428" s="1590"/>
      <c r="N428" s="1590"/>
      <c r="O428" s="1590"/>
      <c r="P428" s="1590"/>
      <c r="Q428" s="1590"/>
      <c r="R428" s="1590"/>
      <c r="S428" s="1590"/>
      <c r="T428" s="1590"/>
      <c r="U428" s="1590"/>
      <c r="V428" s="1590"/>
    </row>
    <row r="429" spans="1:22" ht="14.25" customHeight="1">
      <c r="A429" s="1590"/>
      <c r="B429" s="1590"/>
      <c r="C429" s="1590"/>
      <c r="D429" s="1590"/>
      <c r="E429" s="1590"/>
      <c r="F429" s="1590"/>
      <c r="G429" s="1590"/>
      <c r="H429" s="1590"/>
      <c r="I429" s="1590"/>
      <c r="J429" s="1590"/>
      <c r="K429" s="1590"/>
      <c r="L429" s="1590"/>
      <c r="M429" s="1590"/>
      <c r="N429" s="1590"/>
      <c r="O429" s="1590"/>
      <c r="P429" s="1590"/>
      <c r="Q429" s="1590"/>
      <c r="R429" s="1590"/>
      <c r="S429" s="1590"/>
      <c r="T429" s="1590"/>
      <c r="U429" s="1590"/>
      <c r="V429" s="1590"/>
    </row>
    <row r="430" spans="1:22" ht="14.25" customHeight="1">
      <c r="A430" s="1590"/>
      <c r="B430" s="1590"/>
      <c r="C430" s="1590"/>
      <c r="D430" s="1590"/>
      <c r="E430" s="1590"/>
      <c r="F430" s="1590"/>
      <c r="G430" s="1590"/>
      <c r="H430" s="1590"/>
      <c r="I430" s="1590"/>
      <c r="J430" s="1590"/>
      <c r="K430" s="1590"/>
      <c r="L430" s="1590"/>
      <c r="M430" s="1590"/>
      <c r="N430" s="1590"/>
      <c r="O430" s="1590"/>
      <c r="P430" s="1590"/>
      <c r="Q430" s="1590"/>
      <c r="R430" s="1590"/>
      <c r="S430" s="1590"/>
      <c r="T430" s="1590"/>
      <c r="U430" s="1590"/>
      <c r="V430" s="1590"/>
    </row>
    <row r="431" spans="1:22" ht="14.25" customHeight="1">
      <c r="A431" s="1590"/>
      <c r="B431" s="1590"/>
      <c r="C431" s="1590"/>
      <c r="D431" s="1590"/>
      <c r="E431" s="1590"/>
      <c r="F431" s="1590"/>
      <c r="G431" s="1590"/>
      <c r="H431" s="1590"/>
      <c r="I431" s="1590"/>
      <c r="J431" s="1590"/>
      <c r="K431" s="1590"/>
      <c r="L431" s="1590"/>
      <c r="M431" s="1590"/>
      <c r="N431" s="1590"/>
      <c r="O431" s="1590"/>
      <c r="P431" s="1590"/>
      <c r="Q431" s="1590"/>
      <c r="R431" s="1590"/>
      <c r="S431" s="1590"/>
      <c r="T431" s="1590"/>
      <c r="U431" s="1590"/>
      <c r="V431" s="1590"/>
    </row>
    <row r="432" spans="1:22" ht="14.25" customHeight="1">
      <c r="A432" s="1590"/>
      <c r="B432" s="1590"/>
      <c r="C432" s="1590"/>
      <c r="D432" s="1590"/>
      <c r="E432" s="1590"/>
      <c r="F432" s="1590"/>
      <c r="G432" s="1590"/>
      <c r="H432" s="1590"/>
      <c r="I432" s="1590"/>
      <c r="J432" s="1590"/>
      <c r="K432" s="1590"/>
      <c r="L432" s="1590"/>
      <c r="M432" s="1590"/>
      <c r="N432" s="1590"/>
      <c r="O432" s="1590"/>
      <c r="P432" s="1590"/>
      <c r="Q432" s="1590"/>
      <c r="R432" s="1590"/>
      <c r="S432" s="1590"/>
      <c r="T432" s="1590"/>
      <c r="U432" s="1590"/>
      <c r="V432" s="1590"/>
    </row>
    <row r="433" spans="1:22" ht="14.25" customHeight="1">
      <c r="A433" s="1590"/>
      <c r="B433" s="1590"/>
      <c r="C433" s="1590"/>
      <c r="D433" s="1590"/>
      <c r="E433" s="1590"/>
      <c r="F433" s="1590"/>
      <c r="G433" s="1590"/>
      <c r="H433" s="1590"/>
      <c r="I433" s="1590"/>
      <c r="J433" s="1590"/>
      <c r="K433" s="1590"/>
      <c r="L433" s="1590"/>
      <c r="M433" s="1590"/>
      <c r="N433" s="1590"/>
      <c r="O433" s="1590"/>
      <c r="P433" s="1590"/>
      <c r="Q433" s="1590"/>
      <c r="R433" s="1590"/>
      <c r="S433" s="1590"/>
      <c r="T433" s="1590"/>
      <c r="U433" s="1590"/>
      <c r="V433" s="1590"/>
    </row>
    <row r="434" spans="1:22" ht="14.25" customHeight="1">
      <c r="A434" s="1590"/>
      <c r="B434" s="1590"/>
      <c r="C434" s="1590"/>
      <c r="D434" s="1590"/>
      <c r="E434" s="1590"/>
      <c r="F434" s="1590"/>
      <c r="G434" s="1590"/>
      <c r="H434" s="1590"/>
      <c r="I434" s="1590"/>
      <c r="J434" s="1590"/>
      <c r="K434" s="1590"/>
      <c r="L434" s="1590"/>
      <c r="M434" s="1590"/>
      <c r="N434" s="1590"/>
      <c r="O434" s="1590"/>
      <c r="P434" s="1590"/>
      <c r="Q434" s="1590"/>
      <c r="R434" s="1590"/>
      <c r="S434" s="1590"/>
      <c r="T434" s="1590"/>
      <c r="U434" s="1590"/>
      <c r="V434" s="1590"/>
    </row>
    <row r="435" spans="1:22" ht="14.25" customHeight="1">
      <c r="A435" s="1590"/>
      <c r="B435" s="1590"/>
      <c r="C435" s="1590"/>
      <c r="D435" s="1590"/>
      <c r="E435" s="1590"/>
      <c r="F435" s="1590"/>
      <c r="G435" s="1590"/>
      <c r="H435" s="1590"/>
      <c r="I435" s="1590"/>
      <c r="J435" s="1590"/>
      <c r="K435" s="1590"/>
      <c r="L435" s="1590"/>
      <c r="M435" s="1590"/>
      <c r="N435" s="1590"/>
      <c r="O435" s="1590"/>
      <c r="P435" s="1590"/>
      <c r="Q435" s="1590"/>
      <c r="R435" s="1590"/>
      <c r="S435" s="1590"/>
      <c r="T435" s="1590"/>
      <c r="U435" s="1590"/>
      <c r="V435" s="1590"/>
    </row>
    <row r="436" spans="1:22" ht="14.25" customHeight="1">
      <c r="A436" s="1590"/>
      <c r="B436" s="1590"/>
      <c r="C436" s="1590"/>
      <c r="D436" s="1590"/>
      <c r="E436" s="1590"/>
      <c r="F436" s="1590"/>
      <c r="G436" s="1590"/>
      <c r="H436" s="1590"/>
      <c r="I436" s="1590"/>
      <c r="J436" s="1590"/>
      <c r="K436" s="1590"/>
      <c r="L436" s="1590"/>
      <c r="M436" s="1590"/>
      <c r="N436" s="1590"/>
      <c r="O436" s="1590"/>
      <c r="P436" s="1590"/>
      <c r="Q436" s="1590"/>
      <c r="R436" s="1590"/>
      <c r="S436" s="1590"/>
      <c r="T436" s="1590"/>
      <c r="U436" s="1590"/>
      <c r="V436" s="1590"/>
    </row>
    <row r="437" spans="1:22" ht="14.25" customHeight="1">
      <c r="A437" s="1590"/>
      <c r="B437" s="1590"/>
      <c r="C437" s="1590"/>
      <c r="D437" s="1590"/>
      <c r="E437" s="1590"/>
      <c r="F437" s="1590"/>
      <c r="G437" s="1590"/>
      <c r="H437" s="1590"/>
      <c r="I437" s="1590"/>
      <c r="J437" s="1590"/>
      <c r="K437" s="1590"/>
      <c r="L437" s="1590"/>
      <c r="M437" s="1590"/>
      <c r="N437" s="1590"/>
      <c r="O437" s="1590"/>
      <c r="P437" s="1590"/>
      <c r="Q437" s="1590"/>
      <c r="R437" s="1590"/>
      <c r="S437" s="1590"/>
      <c r="T437" s="1590"/>
      <c r="U437" s="1590"/>
      <c r="V437" s="1590"/>
    </row>
    <row r="438" spans="1:22" ht="14.25" customHeight="1">
      <c r="A438" s="1590"/>
      <c r="B438" s="1590"/>
      <c r="C438" s="1590"/>
      <c r="D438" s="1590"/>
      <c r="E438" s="1590"/>
      <c r="F438" s="1590"/>
      <c r="G438" s="1590"/>
      <c r="H438" s="1590"/>
      <c r="I438" s="1590"/>
      <c r="J438" s="1590"/>
      <c r="K438" s="1590"/>
      <c r="L438" s="1590"/>
      <c r="M438" s="1590"/>
      <c r="N438" s="1590"/>
      <c r="O438" s="1590"/>
      <c r="P438" s="1590"/>
      <c r="Q438" s="1590"/>
      <c r="R438" s="1590"/>
      <c r="S438" s="1590"/>
      <c r="T438" s="1590"/>
      <c r="U438" s="1590"/>
      <c r="V438" s="1590"/>
    </row>
    <row r="439" spans="1:22" ht="14.25" customHeight="1">
      <c r="A439" s="1590"/>
      <c r="B439" s="1590"/>
      <c r="C439" s="1590"/>
      <c r="D439" s="1590"/>
      <c r="E439" s="1590"/>
      <c r="F439" s="1590"/>
      <c r="G439" s="1590"/>
      <c r="H439" s="1590"/>
      <c r="I439" s="1590"/>
      <c r="J439" s="1590"/>
      <c r="K439" s="1590"/>
      <c r="L439" s="1590"/>
      <c r="M439" s="1590"/>
      <c r="N439" s="1590"/>
      <c r="O439" s="1590"/>
      <c r="P439" s="1590"/>
      <c r="Q439" s="1590"/>
      <c r="R439" s="1590"/>
      <c r="S439" s="1590"/>
      <c r="T439" s="1590"/>
      <c r="U439" s="1590"/>
      <c r="V439" s="1590"/>
    </row>
    <row r="440" spans="1:22" ht="14.25" customHeight="1">
      <c r="A440" s="1590"/>
      <c r="B440" s="1590"/>
      <c r="C440" s="1590"/>
      <c r="D440" s="1590"/>
      <c r="E440" s="1590"/>
      <c r="F440" s="1590"/>
      <c r="G440" s="1590"/>
      <c r="H440" s="1590"/>
      <c r="I440" s="1590"/>
      <c r="J440" s="1590"/>
      <c r="K440" s="1590"/>
      <c r="L440" s="1590"/>
      <c r="M440" s="1590"/>
      <c r="N440" s="1590"/>
      <c r="O440" s="1590"/>
      <c r="P440" s="1590"/>
      <c r="Q440" s="1590"/>
      <c r="R440" s="1590"/>
      <c r="S440" s="1590"/>
      <c r="T440" s="1590"/>
      <c r="U440" s="1590"/>
      <c r="V440" s="1590"/>
    </row>
    <row r="441" spans="1:22" ht="14.25" customHeight="1">
      <c r="A441" s="1590"/>
      <c r="B441" s="1590"/>
      <c r="C441" s="1590"/>
      <c r="D441" s="1590"/>
      <c r="E441" s="1590"/>
      <c r="F441" s="1590"/>
      <c r="G441" s="1590"/>
      <c r="H441" s="1590"/>
      <c r="I441" s="1590"/>
      <c r="J441" s="1590"/>
      <c r="K441" s="1590"/>
      <c r="L441" s="1590"/>
      <c r="M441" s="1590"/>
      <c r="N441" s="1590"/>
      <c r="O441" s="1590"/>
      <c r="P441" s="1590"/>
      <c r="Q441" s="1590"/>
      <c r="R441" s="1590"/>
      <c r="S441" s="1590"/>
      <c r="T441" s="1590"/>
      <c r="U441" s="1590"/>
      <c r="V441" s="1590"/>
    </row>
    <row r="442" spans="1:22" ht="14.25" customHeight="1">
      <c r="A442" s="1590"/>
      <c r="B442" s="1590"/>
      <c r="C442" s="1590"/>
      <c r="D442" s="1590"/>
      <c r="E442" s="1590"/>
      <c r="F442" s="1590"/>
      <c r="G442" s="1590"/>
      <c r="H442" s="1590"/>
      <c r="I442" s="1590"/>
      <c r="J442" s="1590"/>
      <c r="K442" s="1590"/>
      <c r="L442" s="1590"/>
      <c r="M442" s="1590"/>
      <c r="N442" s="1590"/>
      <c r="O442" s="1590"/>
      <c r="P442" s="1590"/>
      <c r="Q442" s="1590"/>
      <c r="R442" s="1590"/>
      <c r="S442" s="1590"/>
      <c r="T442" s="1590"/>
      <c r="U442" s="1590"/>
      <c r="V442" s="1590"/>
    </row>
    <row r="443" spans="1:22" ht="14.25" customHeight="1">
      <c r="A443" s="1590"/>
      <c r="B443" s="1590"/>
      <c r="C443" s="1590"/>
      <c r="D443" s="1590"/>
      <c r="E443" s="1590"/>
      <c r="F443" s="1590"/>
      <c r="G443" s="1590"/>
      <c r="H443" s="1590"/>
      <c r="I443" s="1590"/>
      <c r="J443" s="1590"/>
      <c r="K443" s="1590"/>
      <c r="L443" s="1590"/>
      <c r="M443" s="1590"/>
      <c r="N443" s="1590"/>
      <c r="O443" s="1590"/>
      <c r="P443" s="1590"/>
      <c r="Q443" s="1590"/>
      <c r="R443" s="1590"/>
      <c r="S443" s="1590"/>
      <c r="T443" s="1590"/>
      <c r="U443" s="1590"/>
      <c r="V443" s="1590"/>
    </row>
    <row r="444" spans="1:22" ht="14.25" customHeight="1">
      <c r="A444" s="1590"/>
      <c r="B444" s="1590"/>
      <c r="C444" s="1590"/>
      <c r="D444" s="1590"/>
      <c r="E444" s="1590"/>
      <c r="F444" s="1590"/>
      <c r="G444" s="1590"/>
      <c r="H444" s="1590"/>
      <c r="I444" s="1590"/>
      <c r="J444" s="1590"/>
      <c r="K444" s="1590"/>
      <c r="L444" s="1590"/>
      <c r="M444" s="1590"/>
      <c r="N444" s="1590"/>
      <c r="O444" s="1590"/>
      <c r="P444" s="1590"/>
      <c r="Q444" s="1590"/>
      <c r="R444" s="1590"/>
      <c r="S444" s="1590"/>
      <c r="T444" s="1590"/>
      <c r="U444" s="1590"/>
      <c r="V444" s="1590"/>
    </row>
    <row r="445" spans="1:22" ht="14.25" customHeight="1">
      <c r="A445" s="1590"/>
      <c r="B445" s="1590"/>
      <c r="C445" s="1590"/>
      <c r="D445" s="1590"/>
      <c r="E445" s="1590"/>
      <c r="F445" s="1590"/>
      <c r="G445" s="1590"/>
      <c r="H445" s="1590"/>
      <c r="I445" s="1590"/>
      <c r="J445" s="1590"/>
      <c r="K445" s="1590"/>
      <c r="L445" s="1590"/>
      <c r="M445" s="1590"/>
      <c r="N445" s="1590"/>
      <c r="O445" s="1590"/>
      <c r="P445" s="1590"/>
      <c r="Q445" s="1590"/>
      <c r="R445" s="1590"/>
      <c r="S445" s="1590"/>
      <c r="T445" s="1590"/>
      <c r="U445" s="1590"/>
      <c r="V445" s="1590"/>
    </row>
    <row r="446" spans="1:22" ht="14.25" customHeight="1">
      <c r="A446" s="1590"/>
      <c r="B446" s="1590"/>
      <c r="C446" s="1590"/>
      <c r="D446" s="1590"/>
      <c r="E446" s="1590"/>
      <c r="F446" s="1590"/>
      <c r="G446" s="1590"/>
      <c r="H446" s="1590"/>
      <c r="I446" s="1590"/>
      <c r="J446" s="1590"/>
      <c r="K446" s="1590"/>
      <c r="L446" s="1590"/>
      <c r="M446" s="1590"/>
      <c r="N446" s="1590"/>
      <c r="O446" s="1590"/>
      <c r="P446" s="1590"/>
      <c r="Q446" s="1590"/>
      <c r="R446" s="1590"/>
      <c r="S446" s="1590"/>
      <c r="T446" s="1590"/>
      <c r="U446" s="1590"/>
      <c r="V446" s="1590"/>
    </row>
    <row r="447" spans="1:22" ht="14.25" customHeight="1">
      <c r="A447" s="1590"/>
      <c r="B447" s="1590"/>
      <c r="C447" s="1590"/>
      <c r="D447" s="1590"/>
      <c r="E447" s="1590"/>
      <c r="F447" s="1590"/>
      <c r="G447" s="1590"/>
      <c r="H447" s="1590"/>
      <c r="I447" s="1590"/>
      <c r="J447" s="1590"/>
      <c r="K447" s="1590"/>
      <c r="L447" s="1590"/>
      <c r="M447" s="1590"/>
      <c r="N447" s="1590"/>
      <c r="O447" s="1590"/>
      <c r="P447" s="1590"/>
      <c r="Q447" s="1590"/>
      <c r="R447" s="1590"/>
      <c r="S447" s="1590"/>
      <c r="T447" s="1590"/>
      <c r="U447" s="1590"/>
      <c r="V447" s="1590"/>
    </row>
    <row r="448" spans="1:22" ht="14.25" customHeight="1">
      <c r="A448" s="1590"/>
      <c r="B448" s="1590"/>
      <c r="C448" s="1590"/>
      <c r="D448" s="1590"/>
      <c r="E448" s="1590"/>
      <c r="F448" s="1590"/>
      <c r="G448" s="1590"/>
      <c r="H448" s="1590"/>
      <c r="I448" s="1590"/>
      <c r="J448" s="1590"/>
      <c r="K448" s="1590"/>
      <c r="L448" s="1590"/>
      <c r="M448" s="1590"/>
      <c r="N448" s="1590"/>
      <c r="O448" s="1590"/>
      <c r="P448" s="1590"/>
      <c r="Q448" s="1590"/>
      <c r="R448" s="1590"/>
      <c r="S448" s="1590"/>
      <c r="T448" s="1590"/>
      <c r="U448" s="1590"/>
      <c r="V448" s="1590"/>
    </row>
    <row r="449" spans="1:22" ht="14.25" customHeight="1">
      <c r="A449" s="1590"/>
      <c r="B449" s="1590"/>
      <c r="C449" s="1590"/>
      <c r="D449" s="1590"/>
      <c r="E449" s="1590"/>
      <c r="F449" s="1590"/>
      <c r="G449" s="1590"/>
      <c r="H449" s="1590"/>
      <c r="I449" s="1590"/>
      <c r="J449" s="1590"/>
      <c r="K449" s="1590"/>
      <c r="L449" s="1590"/>
      <c r="M449" s="1590"/>
      <c r="N449" s="1590"/>
      <c r="O449" s="1590"/>
      <c r="P449" s="1590"/>
      <c r="Q449" s="1590"/>
      <c r="R449" s="1590"/>
      <c r="S449" s="1590"/>
      <c r="T449" s="1590"/>
      <c r="U449" s="1590"/>
      <c r="V449" s="1590"/>
    </row>
    <row r="450" spans="1:22" ht="14.25" customHeight="1">
      <c r="A450" s="1590"/>
      <c r="B450" s="1590"/>
      <c r="C450" s="1590"/>
      <c r="D450" s="1590"/>
      <c r="E450" s="1590"/>
      <c r="F450" s="1590"/>
      <c r="G450" s="1590"/>
      <c r="H450" s="1590"/>
      <c r="I450" s="1590"/>
      <c r="J450" s="1590"/>
      <c r="K450" s="1590"/>
      <c r="L450" s="1590"/>
      <c r="M450" s="1590"/>
      <c r="N450" s="1590"/>
      <c r="O450" s="1590"/>
      <c r="P450" s="1590"/>
      <c r="Q450" s="1590"/>
      <c r="R450" s="1590"/>
      <c r="S450" s="1590"/>
      <c r="T450" s="1590"/>
      <c r="U450" s="1590"/>
      <c r="V450" s="1590"/>
    </row>
    <row r="451" spans="1:22" ht="14.25" customHeight="1">
      <c r="A451" s="1590"/>
      <c r="B451" s="1590"/>
      <c r="C451" s="1590"/>
      <c r="D451" s="1590"/>
      <c r="E451" s="1590"/>
      <c r="F451" s="1590"/>
      <c r="G451" s="1590"/>
      <c r="H451" s="1590"/>
      <c r="I451" s="1590"/>
      <c r="J451" s="1590"/>
      <c r="K451" s="1590"/>
      <c r="L451" s="1590"/>
      <c r="M451" s="1590"/>
      <c r="N451" s="1590"/>
      <c r="O451" s="1590"/>
      <c r="P451" s="1590"/>
      <c r="Q451" s="1590"/>
      <c r="R451" s="1590"/>
      <c r="S451" s="1590"/>
      <c r="T451" s="1590"/>
      <c r="U451" s="1590"/>
      <c r="V451" s="1590"/>
    </row>
  </sheetData>
  <mergeCells count="1192">
    <mergeCell ref="H154:H155"/>
    <mergeCell ref="I154:I155"/>
    <mergeCell ref="B154:B155"/>
    <mergeCell ref="C154:C155"/>
    <mergeCell ref="D154:D155"/>
    <mergeCell ref="E154:E155"/>
    <mergeCell ref="F154:F155"/>
    <mergeCell ref="G154:G155"/>
    <mergeCell ref="H150:H151"/>
    <mergeCell ref="I150:I151"/>
    <mergeCell ref="B152:B153"/>
    <mergeCell ref="C152:C153"/>
    <mergeCell ref="D152:D153"/>
    <mergeCell ref="E152:E153"/>
    <mergeCell ref="F152:F153"/>
    <mergeCell ref="G152:G153"/>
    <mergeCell ref="H152:H153"/>
    <mergeCell ref="I152:I153"/>
    <mergeCell ref="B150:B151"/>
    <mergeCell ref="C150:C151"/>
    <mergeCell ref="D150:D151"/>
    <mergeCell ref="E150:E151"/>
    <mergeCell ref="F150:F151"/>
    <mergeCell ref="G150:G151"/>
    <mergeCell ref="BI136:BI137"/>
    <mergeCell ref="BJ136:BJ137"/>
    <mergeCell ref="BK136:BK137"/>
    <mergeCell ref="BL136:BL137"/>
    <mergeCell ref="BM136:BM137"/>
    <mergeCell ref="BN136:BN137"/>
    <mergeCell ref="AZ136:AZ137"/>
    <mergeCell ref="BA136:BA137"/>
    <mergeCell ref="BB136:BB137"/>
    <mergeCell ref="BC136:BC137"/>
    <mergeCell ref="BG136:BG137"/>
    <mergeCell ref="BH136:BH137"/>
    <mergeCell ref="AP136:AP137"/>
    <mergeCell ref="AQ136:AQ137"/>
    <mergeCell ref="AV136:AV137"/>
    <mergeCell ref="AW136:AW137"/>
    <mergeCell ref="AX136:AX137"/>
    <mergeCell ref="AY136:AY137"/>
    <mergeCell ref="AJ136:AJ137"/>
    <mergeCell ref="AK136:AK137"/>
    <mergeCell ref="AL136:AL137"/>
    <mergeCell ref="AM136:AM137"/>
    <mergeCell ref="AN136:AN137"/>
    <mergeCell ref="AO136:AO137"/>
    <mergeCell ref="AA136:AA137"/>
    <mergeCell ref="AB136:AB137"/>
    <mergeCell ref="AC136:AC137"/>
    <mergeCell ref="AD136:AD137"/>
    <mergeCell ref="AE136:AE137"/>
    <mergeCell ref="AF136:AF137"/>
    <mergeCell ref="Q136:Q137"/>
    <mergeCell ref="R136:R137"/>
    <mergeCell ref="S136:S137"/>
    <mergeCell ref="T136:T137"/>
    <mergeCell ref="Y136:Y137"/>
    <mergeCell ref="Z136:Z137"/>
    <mergeCell ref="H136:H137"/>
    <mergeCell ref="I136:I137"/>
    <mergeCell ref="M136:M137"/>
    <mergeCell ref="N136:N137"/>
    <mergeCell ref="O136:O137"/>
    <mergeCell ref="P136:P137"/>
    <mergeCell ref="B136:B137"/>
    <mergeCell ref="C136:C137"/>
    <mergeCell ref="D136:D137"/>
    <mergeCell ref="E136:E137"/>
    <mergeCell ref="F136:F137"/>
    <mergeCell ref="G136:G137"/>
    <mergeCell ref="BI134:BI135"/>
    <mergeCell ref="BJ134:BJ135"/>
    <mergeCell ref="BK134:BK135"/>
    <mergeCell ref="BL134:BL135"/>
    <mergeCell ref="BM134:BM135"/>
    <mergeCell ref="AA134:AA135"/>
    <mergeCell ref="AB134:AB135"/>
    <mergeCell ref="AC134:AC135"/>
    <mergeCell ref="AD134:AD135"/>
    <mergeCell ref="AE134:AE135"/>
    <mergeCell ref="AF134:AF135"/>
    <mergeCell ref="Q134:Q135"/>
    <mergeCell ref="R134:R135"/>
    <mergeCell ref="S134:S135"/>
    <mergeCell ref="T134:T135"/>
    <mergeCell ref="Y134:Y135"/>
    <mergeCell ref="Z134:Z135"/>
    <mergeCell ref="H134:H135"/>
    <mergeCell ref="I134:I135"/>
    <mergeCell ref="M134:M135"/>
    <mergeCell ref="BN134:BN135"/>
    <mergeCell ref="AZ134:AZ135"/>
    <mergeCell ref="BA134:BA135"/>
    <mergeCell ref="BB134:BB135"/>
    <mergeCell ref="BC134:BC135"/>
    <mergeCell ref="BG134:BG135"/>
    <mergeCell ref="BH134:BH135"/>
    <mergeCell ref="AP134:AP135"/>
    <mergeCell ref="AQ134:AQ135"/>
    <mergeCell ref="AV134:AV135"/>
    <mergeCell ref="AW134:AW135"/>
    <mergeCell ref="AX134:AX135"/>
    <mergeCell ref="AY134:AY135"/>
    <mergeCell ref="AJ134:AJ135"/>
    <mergeCell ref="AK134:AK135"/>
    <mergeCell ref="AL134:AL135"/>
    <mergeCell ref="AM134:AM135"/>
    <mergeCell ref="AN134:AN135"/>
    <mergeCell ref="AO134:AO135"/>
    <mergeCell ref="N134:N135"/>
    <mergeCell ref="O134:O135"/>
    <mergeCell ref="P134:P135"/>
    <mergeCell ref="B134:B135"/>
    <mergeCell ref="C134:C135"/>
    <mergeCell ref="D134:D135"/>
    <mergeCell ref="E134:E135"/>
    <mergeCell ref="F134:F135"/>
    <mergeCell ref="G134:G135"/>
    <mergeCell ref="BI132:BI133"/>
    <mergeCell ref="BJ132:BJ133"/>
    <mergeCell ref="BK132:BK133"/>
    <mergeCell ref="BL132:BL133"/>
    <mergeCell ref="BM132:BM133"/>
    <mergeCell ref="BN132:BN133"/>
    <mergeCell ref="AZ132:AZ133"/>
    <mergeCell ref="BA132:BA133"/>
    <mergeCell ref="BB132:BB133"/>
    <mergeCell ref="BC132:BC133"/>
    <mergeCell ref="BG132:BG133"/>
    <mergeCell ref="BH132:BH133"/>
    <mergeCell ref="AP132:AP133"/>
    <mergeCell ref="AQ132:AQ133"/>
    <mergeCell ref="AV132:AV133"/>
    <mergeCell ref="AW132:AW133"/>
    <mergeCell ref="AX132:AX133"/>
    <mergeCell ref="AY132:AY133"/>
    <mergeCell ref="AJ132:AJ133"/>
    <mergeCell ref="AK132:AK133"/>
    <mergeCell ref="AL132:AL133"/>
    <mergeCell ref="AM132:AM133"/>
    <mergeCell ref="AN132:AN133"/>
    <mergeCell ref="AO132:AO133"/>
    <mergeCell ref="AA132:AA133"/>
    <mergeCell ref="AB132:AB133"/>
    <mergeCell ref="AC132:AC133"/>
    <mergeCell ref="AD132:AD133"/>
    <mergeCell ref="AE132:AE133"/>
    <mergeCell ref="AF132:AF133"/>
    <mergeCell ref="Q132:Q133"/>
    <mergeCell ref="R132:R133"/>
    <mergeCell ref="S132:S133"/>
    <mergeCell ref="T132:T133"/>
    <mergeCell ref="Y132:Y133"/>
    <mergeCell ref="Z132:Z133"/>
    <mergeCell ref="H132:H133"/>
    <mergeCell ref="I132:I133"/>
    <mergeCell ref="M132:M133"/>
    <mergeCell ref="N132:N133"/>
    <mergeCell ref="O132:O133"/>
    <mergeCell ref="P132:P133"/>
    <mergeCell ref="B132:B133"/>
    <mergeCell ref="C132:C133"/>
    <mergeCell ref="D132:D133"/>
    <mergeCell ref="E132:E133"/>
    <mergeCell ref="F132:F133"/>
    <mergeCell ref="G132:G133"/>
    <mergeCell ref="BI119:BI120"/>
    <mergeCell ref="BJ119:BJ120"/>
    <mergeCell ref="BK119:BK120"/>
    <mergeCell ref="BL119:BL120"/>
    <mergeCell ref="BM119:BM120"/>
    <mergeCell ref="BN119:BN120"/>
    <mergeCell ref="AZ119:AZ120"/>
    <mergeCell ref="BA119:BA120"/>
    <mergeCell ref="BB119:BB120"/>
    <mergeCell ref="BC119:BC120"/>
    <mergeCell ref="BG119:BG120"/>
    <mergeCell ref="BH119:BH120"/>
    <mergeCell ref="AP119:AP120"/>
    <mergeCell ref="AQ119:AQ120"/>
    <mergeCell ref="AV119:AV120"/>
    <mergeCell ref="AW119:AW120"/>
    <mergeCell ref="AX119:AX120"/>
    <mergeCell ref="AY119:AY120"/>
    <mergeCell ref="AJ119:AJ120"/>
    <mergeCell ref="AK119:AK120"/>
    <mergeCell ref="AL119:AL120"/>
    <mergeCell ref="AM119:AM120"/>
    <mergeCell ref="AN119:AN120"/>
    <mergeCell ref="AO119:AO120"/>
    <mergeCell ref="AA119:AA120"/>
    <mergeCell ref="AB119:AB120"/>
    <mergeCell ref="AC119:AC120"/>
    <mergeCell ref="AD119:AD120"/>
    <mergeCell ref="AE119:AE120"/>
    <mergeCell ref="AF119:AF120"/>
    <mergeCell ref="Q119:Q120"/>
    <mergeCell ref="R119:R120"/>
    <mergeCell ref="S119:S120"/>
    <mergeCell ref="T119:T120"/>
    <mergeCell ref="Y119:Y120"/>
    <mergeCell ref="Z119:Z120"/>
    <mergeCell ref="H119:H120"/>
    <mergeCell ref="I119:I120"/>
    <mergeCell ref="M119:M120"/>
    <mergeCell ref="N119:N120"/>
    <mergeCell ref="O119:O120"/>
    <mergeCell ref="P119:P120"/>
    <mergeCell ref="B119:B120"/>
    <mergeCell ref="C119:C120"/>
    <mergeCell ref="D119:D120"/>
    <mergeCell ref="E119:E120"/>
    <mergeCell ref="F119:F120"/>
    <mergeCell ref="G119:G120"/>
    <mergeCell ref="BI117:BI118"/>
    <mergeCell ref="BJ117:BJ118"/>
    <mergeCell ref="BK117:BK118"/>
    <mergeCell ref="BL117:BL118"/>
    <mergeCell ref="BM117:BM118"/>
    <mergeCell ref="BN117:BN118"/>
    <mergeCell ref="AZ117:AZ118"/>
    <mergeCell ref="BA117:BA118"/>
    <mergeCell ref="BB117:BB118"/>
    <mergeCell ref="BC117:BC118"/>
    <mergeCell ref="BG117:BG118"/>
    <mergeCell ref="BH117:BH118"/>
    <mergeCell ref="AP117:AP118"/>
    <mergeCell ref="AQ117:AQ118"/>
    <mergeCell ref="AV117:AV118"/>
    <mergeCell ref="AW117:AW118"/>
    <mergeCell ref="AX117:AX118"/>
    <mergeCell ref="AY117:AY118"/>
    <mergeCell ref="AJ117:AJ118"/>
    <mergeCell ref="AK117:AK118"/>
    <mergeCell ref="AL117:AL118"/>
    <mergeCell ref="AM117:AM118"/>
    <mergeCell ref="AN117:AN118"/>
    <mergeCell ref="AO117:AO118"/>
    <mergeCell ref="AA117:AA118"/>
    <mergeCell ref="AB117:AB118"/>
    <mergeCell ref="AC117:AC118"/>
    <mergeCell ref="AD117:AD118"/>
    <mergeCell ref="AE117:AE118"/>
    <mergeCell ref="AF117:AF118"/>
    <mergeCell ref="Q117:Q118"/>
    <mergeCell ref="R117:R118"/>
    <mergeCell ref="S117:S118"/>
    <mergeCell ref="T117:T118"/>
    <mergeCell ref="Y117:Y118"/>
    <mergeCell ref="Z117:Z118"/>
    <mergeCell ref="H117:H118"/>
    <mergeCell ref="I117:I118"/>
    <mergeCell ref="M117:M118"/>
    <mergeCell ref="N117:N118"/>
    <mergeCell ref="O117:O118"/>
    <mergeCell ref="P117:P118"/>
    <mergeCell ref="B117:B118"/>
    <mergeCell ref="C117:C118"/>
    <mergeCell ref="D117:D118"/>
    <mergeCell ref="E117:E118"/>
    <mergeCell ref="F117:F118"/>
    <mergeCell ref="G117:G118"/>
    <mergeCell ref="BI115:BI116"/>
    <mergeCell ref="BJ115:BJ116"/>
    <mergeCell ref="BK115:BK116"/>
    <mergeCell ref="BL115:BL116"/>
    <mergeCell ref="BM115:BM116"/>
    <mergeCell ref="AA115:AA116"/>
    <mergeCell ref="AB115:AB116"/>
    <mergeCell ref="AC115:AC116"/>
    <mergeCell ref="AD115:AD116"/>
    <mergeCell ref="AE115:AE116"/>
    <mergeCell ref="AF115:AF116"/>
    <mergeCell ref="Q115:Q116"/>
    <mergeCell ref="R115:R116"/>
    <mergeCell ref="S115:S116"/>
    <mergeCell ref="T115:T116"/>
    <mergeCell ref="Y115:Y116"/>
    <mergeCell ref="Z115:Z116"/>
    <mergeCell ref="H115:H116"/>
    <mergeCell ref="I115:I116"/>
    <mergeCell ref="M115:M116"/>
    <mergeCell ref="BN115:BN116"/>
    <mergeCell ref="AZ115:AZ116"/>
    <mergeCell ref="BA115:BA116"/>
    <mergeCell ref="BB115:BB116"/>
    <mergeCell ref="BC115:BC116"/>
    <mergeCell ref="BG115:BG116"/>
    <mergeCell ref="BH115:BH116"/>
    <mergeCell ref="AP115:AP116"/>
    <mergeCell ref="AQ115:AQ116"/>
    <mergeCell ref="AV115:AV116"/>
    <mergeCell ref="AW115:AW116"/>
    <mergeCell ref="AX115:AX116"/>
    <mergeCell ref="AY115:AY116"/>
    <mergeCell ref="AJ115:AJ116"/>
    <mergeCell ref="AK115:AK116"/>
    <mergeCell ref="AL115:AL116"/>
    <mergeCell ref="AM115:AM116"/>
    <mergeCell ref="AN115:AN116"/>
    <mergeCell ref="AO115:AO116"/>
    <mergeCell ref="N115:N116"/>
    <mergeCell ref="O115:O116"/>
    <mergeCell ref="P115:P116"/>
    <mergeCell ref="B115:B116"/>
    <mergeCell ref="C115:C116"/>
    <mergeCell ref="D115:D116"/>
    <mergeCell ref="E115:E116"/>
    <mergeCell ref="F115:F116"/>
    <mergeCell ref="G115:G116"/>
    <mergeCell ref="BI102:BI103"/>
    <mergeCell ref="BJ102:BJ103"/>
    <mergeCell ref="BK102:BK103"/>
    <mergeCell ref="BL102:BL103"/>
    <mergeCell ref="BM102:BM103"/>
    <mergeCell ref="BN102:BN103"/>
    <mergeCell ref="AZ102:AZ103"/>
    <mergeCell ref="BA102:BA103"/>
    <mergeCell ref="BB102:BB103"/>
    <mergeCell ref="BC102:BC103"/>
    <mergeCell ref="BG102:BG103"/>
    <mergeCell ref="BH102:BH103"/>
    <mergeCell ref="AP102:AP103"/>
    <mergeCell ref="AQ102:AQ103"/>
    <mergeCell ref="AV102:AV103"/>
    <mergeCell ref="AW102:AW103"/>
    <mergeCell ref="AX102:AX103"/>
    <mergeCell ref="AY102:AY103"/>
    <mergeCell ref="AJ102:AJ103"/>
    <mergeCell ref="AK102:AK103"/>
    <mergeCell ref="AL102:AL103"/>
    <mergeCell ref="AM102:AM103"/>
    <mergeCell ref="AN102:AN103"/>
    <mergeCell ref="AO102:AO103"/>
    <mergeCell ref="AA102:AA103"/>
    <mergeCell ref="AB102:AB103"/>
    <mergeCell ref="AC102:AC103"/>
    <mergeCell ref="AD102:AD103"/>
    <mergeCell ref="AE102:AE103"/>
    <mergeCell ref="AF102:AF103"/>
    <mergeCell ref="Q102:Q103"/>
    <mergeCell ref="R102:R103"/>
    <mergeCell ref="S102:S103"/>
    <mergeCell ref="T102:T103"/>
    <mergeCell ref="Y102:Y103"/>
    <mergeCell ref="Z102:Z103"/>
    <mergeCell ref="H102:H103"/>
    <mergeCell ref="I102:I103"/>
    <mergeCell ref="M102:M103"/>
    <mergeCell ref="N102:N103"/>
    <mergeCell ref="O102:O103"/>
    <mergeCell ref="P102:P103"/>
    <mergeCell ref="B102:B103"/>
    <mergeCell ref="C102:C103"/>
    <mergeCell ref="D102:D103"/>
    <mergeCell ref="E102:E103"/>
    <mergeCell ref="F102:F103"/>
    <mergeCell ref="G102:G103"/>
    <mergeCell ref="BI100:BI101"/>
    <mergeCell ref="BJ100:BJ101"/>
    <mergeCell ref="BK100:BK101"/>
    <mergeCell ref="BL100:BL101"/>
    <mergeCell ref="BM100:BM101"/>
    <mergeCell ref="BN100:BN101"/>
    <mergeCell ref="AZ100:AZ101"/>
    <mergeCell ref="BA100:BA101"/>
    <mergeCell ref="BB100:BB101"/>
    <mergeCell ref="BC100:BC101"/>
    <mergeCell ref="BG100:BG101"/>
    <mergeCell ref="BH100:BH101"/>
    <mergeCell ref="AP100:AP101"/>
    <mergeCell ref="AQ100:AQ101"/>
    <mergeCell ref="AV100:AV101"/>
    <mergeCell ref="AW100:AW101"/>
    <mergeCell ref="AX100:AX101"/>
    <mergeCell ref="AY100:AY101"/>
    <mergeCell ref="AJ100:AJ101"/>
    <mergeCell ref="AK100:AK101"/>
    <mergeCell ref="AL100:AL101"/>
    <mergeCell ref="AM100:AM101"/>
    <mergeCell ref="AN100:AN101"/>
    <mergeCell ref="AO100:AO101"/>
    <mergeCell ref="AA100:AA101"/>
    <mergeCell ref="AB100:AB101"/>
    <mergeCell ref="AC100:AC101"/>
    <mergeCell ref="AD100:AD101"/>
    <mergeCell ref="AE100:AE101"/>
    <mergeCell ref="AF100:AF101"/>
    <mergeCell ref="Q100:Q101"/>
    <mergeCell ref="R100:R101"/>
    <mergeCell ref="S100:S101"/>
    <mergeCell ref="T100:T101"/>
    <mergeCell ref="Y100:Y101"/>
    <mergeCell ref="Z100:Z101"/>
    <mergeCell ref="H100:H101"/>
    <mergeCell ref="I100:I101"/>
    <mergeCell ref="M100:M101"/>
    <mergeCell ref="N100:N101"/>
    <mergeCell ref="O100:O101"/>
    <mergeCell ref="P100:P101"/>
    <mergeCell ref="B100:B101"/>
    <mergeCell ref="C100:C101"/>
    <mergeCell ref="D100:D101"/>
    <mergeCell ref="E100:E101"/>
    <mergeCell ref="F100:F101"/>
    <mergeCell ref="G100:G101"/>
    <mergeCell ref="BI98:BI99"/>
    <mergeCell ref="BJ98:BJ99"/>
    <mergeCell ref="BK98:BK99"/>
    <mergeCell ref="BL98:BL99"/>
    <mergeCell ref="BM98:BM99"/>
    <mergeCell ref="BN98:BN99"/>
    <mergeCell ref="AZ98:AZ99"/>
    <mergeCell ref="BA98:BA99"/>
    <mergeCell ref="BB98:BB99"/>
    <mergeCell ref="BC98:BC99"/>
    <mergeCell ref="BG98:BG99"/>
    <mergeCell ref="BH98:BH99"/>
    <mergeCell ref="AP98:AP99"/>
    <mergeCell ref="AQ98:AQ99"/>
    <mergeCell ref="AV98:AV99"/>
    <mergeCell ref="AW98:AW99"/>
    <mergeCell ref="AX98:AX99"/>
    <mergeCell ref="AY98:AY99"/>
    <mergeCell ref="AJ98:AJ99"/>
    <mergeCell ref="AK98:AK99"/>
    <mergeCell ref="AL98:AL99"/>
    <mergeCell ref="AM98:AM99"/>
    <mergeCell ref="AN98:AN99"/>
    <mergeCell ref="AO98:AO99"/>
    <mergeCell ref="AA98:AA99"/>
    <mergeCell ref="AB98:AB99"/>
    <mergeCell ref="AC98:AC99"/>
    <mergeCell ref="AD98:AD99"/>
    <mergeCell ref="AE98:AE99"/>
    <mergeCell ref="AF98:AF99"/>
    <mergeCell ref="Q98:Q99"/>
    <mergeCell ref="R98:R99"/>
    <mergeCell ref="S98:S99"/>
    <mergeCell ref="T98:T99"/>
    <mergeCell ref="Y98:Y99"/>
    <mergeCell ref="Z98:Z99"/>
    <mergeCell ref="H98:H99"/>
    <mergeCell ref="I98:I99"/>
    <mergeCell ref="M98:M99"/>
    <mergeCell ref="N98:N99"/>
    <mergeCell ref="O98:O99"/>
    <mergeCell ref="P98:P99"/>
    <mergeCell ref="B98:B99"/>
    <mergeCell ref="C98:C99"/>
    <mergeCell ref="D98:D99"/>
    <mergeCell ref="E98:E99"/>
    <mergeCell ref="F98:F99"/>
    <mergeCell ref="G98:G99"/>
    <mergeCell ref="BI85:BI86"/>
    <mergeCell ref="BJ85:BJ86"/>
    <mergeCell ref="BK85:BK86"/>
    <mergeCell ref="BL85:BL86"/>
    <mergeCell ref="BM85:BM86"/>
    <mergeCell ref="AA85:AA86"/>
    <mergeCell ref="AB85:AB86"/>
    <mergeCell ref="AC85:AC86"/>
    <mergeCell ref="AD85:AD86"/>
    <mergeCell ref="AE85:AE86"/>
    <mergeCell ref="AF85:AF86"/>
    <mergeCell ref="Q85:Q86"/>
    <mergeCell ref="R85:R86"/>
    <mergeCell ref="S85:S86"/>
    <mergeCell ref="T85:T86"/>
    <mergeCell ref="Y85:Y86"/>
    <mergeCell ref="Z85:Z86"/>
    <mergeCell ref="H85:H86"/>
    <mergeCell ref="I85:I86"/>
    <mergeCell ref="M85:M86"/>
    <mergeCell ref="BN85:BN86"/>
    <mergeCell ref="AZ85:AZ86"/>
    <mergeCell ref="BA85:BA86"/>
    <mergeCell ref="BB85:BB86"/>
    <mergeCell ref="BC85:BC86"/>
    <mergeCell ref="BG85:BG86"/>
    <mergeCell ref="BH85:BH86"/>
    <mergeCell ref="AP85:AP86"/>
    <mergeCell ref="AQ85:AQ86"/>
    <mergeCell ref="AV85:AV86"/>
    <mergeCell ref="AW85:AW86"/>
    <mergeCell ref="AX85:AX86"/>
    <mergeCell ref="AY85:AY86"/>
    <mergeCell ref="AJ85:AJ86"/>
    <mergeCell ref="AK85:AK86"/>
    <mergeCell ref="AL85:AL86"/>
    <mergeCell ref="AM85:AM86"/>
    <mergeCell ref="AN85:AN86"/>
    <mergeCell ref="AO85:AO86"/>
    <mergeCell ref="N85:N86"/>
    <mergeCell ref="O85:O86"/>
    <mergeCell ref="P85:P86"/>
    <mergeCell ref="B85:B86"/>
    <mergeCell ref="C85:C86"/>
    <mergeCell ref="D85:D86"/>
    <mergeCell ref="E85:E86"/>
    <mergeCell ref="F85:F86"/>
    <mergeCell ref="G85:G86"/>
    <mergeCell ref="BI83:BI84"/>
    <mergeCell ref="BJ83:BJ84"/>
    <mergeCell ref="BK83:BK84"/>
    <mergeCell ref="BL83:BL84"/>
    <mergeCell ref="BM83:BM84"/>
    <mergeCell ref="BN83:BN84"/>
    <mergeCell ref="AZ83:AZ84"/>
    <mergeCell ref="BA83:BA84"/>
    <mergeCell ref="BB83:BB84"/>
    <mergeCell ref="BC83:BC84"/>
    <mergeCell ref="BG83:BG84"/>
    <mergeCell ref="BH83:BH84"/>
    <mergeCell ref="AP83:AP84"/>
    <mergeCell ref="AQ83:AQ84"/>
    <mergeCell ref="AV83:AV84"/>
    <mergeCell ref="AW83:AW84"/>
    <mergeCell ref="AX83:AX84"/>
    <mergeCell ref="AY83:AY84"/>
    <mergeCell ref="AJ83:AJ84"/>
    <mergeCell ref="AK83:AK84"/>
    <mergeCell ref="AL83:AL84"/>
    <mergeCell ref="AM83:AM84"/>
    <mergeCell ref="AN83:AN84"/>
    <mergeCell ref="AO83:AO84"/>
    <mergeCell ref="AA83:AA84"/>
    <mergeCell ref="AB83:AB84"/>
    <mergeCell ref="AC83:AC84"/>
    <mergeCell ref="AD83:AD84"/>
    <mergeCell ref="AE83:AE84"/>
    <mergeCell ref="AF83:AF84"/>
    <mergeCell ref="Q83:Q84"/>
    <mergeCell ref="R83:R84"/>
    <mergeCell ref="S83:S84"/>
    <mergeCell ref="T83:T84"/>
    <mergeCell ref="Y83:Y84"/>
    <mergeCell ref="Z83:Z84"/>
    <mergeCell ref="H83:H84"/>
    <mergeCell ref="I83:I84"/>
    <mergeCell ref="M83:M84"/>
    <mergeCell ref="N83:N84"/>
    <mergeCell ref="O83:O84"/>
    <mergeCell ref="P83:P84"/>
    <mergeCell ref="B83:B84"/>
    <mergeCell ref="C83:C84"/>
    <mergeCell ref="D83:D84"/>
    <mergeCell ref="E83:E84"/>
    <mergeCell ref="F83:F84"/>
    <mergeCell ref="G83:G84"/>
    <mergeCell ref="BI81:BI82"/>
    <mergeCell ref="BJ81:BJ82"/>
    <mergeCell ref="BK81:BK82"/>
    <mergeCell ref="BL81:BL82"/>
    <mergeCell ref="BM81:BM82"/>
    <mergeCell ref="BN81:BN82"/>
    <mergeCell ref="AZ81:AZ82"/>
    <mergeCell ref="BA81:BA82"/>
    <mergeCell ref="BB81:BB82"/>
    <mergeCell ref="BC81:BC82"/>
    <mergeCell ref="BG81:BG82"/>
    <mergeCell ref="BH81:BH82"/>
    <mergeCell ref="AP81:AP82"/>
    <mergeCell ref="AQ81:AQ82"/>
    <mergeCell ref="AV81:AV82"/>
    <mergeCell ref="AW81:AW82"/>
    <mergeCell ref="AX81:AX82"/>
    <mergeCell ref="AY81:AY82"/>
    <mergeCell ref="AJ81:AJ82"/>
    <mergeCell ref="AK81:AK82"/>
    <mergeCell ref="AL81:AL82"/>
    <mergeCell ref="AM81:AM82"/>
    <mergeCell ref="AN81:AN82"/>
    <mergeCell ref="AO81:AO82"/>
    <mergeCell ref="AA81:AA82"/>
    <mergeCell ref="AB81:AB82"/>
    <mergeCell ref="AC81:AC82"/>
    <mergeCell ref="AD81:AD82"/>
    <mergeCell ref="AE81:AE82"/>
    <mergeCell ref="AF81:AF82"/>
    <mergeCell ref="Q81:Q82"/>
    <mergeCell ref="R81:R82"/>
    <mergeCell ref="S81:S82"/>
    <mergeCell ref="T81:T82"/>
    <mergeCell ref="Y81:Y82"/>
    <mergeCell ref="Z81:Z82"/>
    <mergeCell ref="H81:H82"/>
    <mergeCell ref="I81:I82"/>
    <mergeCell ref="M81:M82"/>
    <mergeCell ref="N81:N82"/>
    <mergeCell ref="O81:O82"/>
    <mergeCell ref="P81:P82"/>
    <mergeCell ref="B81:B82"/>
    <mergeCell ref="C81:C82"/>
    <mergeCell ref="D81:D82"/>
    <mergeCell ref="E81:E82"/>
    <mergeCell ref="F81:F82"/>
    <mergeCell ref="G81:G82"/>
    <mergeCell ref="BI68:BI69"/>
    <mergeCell ref="BJ68:BJ69"/>
    <mergeCell ref="BK68:BK69"/>
    <mergeCell ref="BL68:BL69"/>
    <mergeCell ref="BM68:BM69"/>
    <mergeCell ref="BN68:BN69"/>
    <mergeCell ref="AZ68:AZ69"/>
    <mergeCell ref="BA68:BA69"/>
    <mergeCell ref="BB68:BB69"/>
    <mergeCell ref="BC68:BC69"/>
    <mergeCell ref="BG68:BG69"/>
    <mergeCell ref="BH68:BH69"/>
    <mergeCell ref="AP68:AP69"/>
    <mergeCell ref="AQ68:AQ69"/>
    <mergeCell ref="AV68:AV69"/>
    <mergeCell ref="AW68:AW69"/>
    <mergeCell ref="AX68:AX69"/>
    <mergeCell ref="AY68:AY69"/>
    <mergeCell ref="AJ68:AJ69"/>
    <mergeCell ref="AK68:AK69"/>
    <mergeCell ref="AL68:AL69"/>
    <mergeCell ref="AM68:AM69"/>
    <mergeCell ref="AN68:AN69"/>
    <mergeCell ref="AO68:AO69"/>
    <mergeCell ref="AA68:AA69"/>
    <mergeCell ref="AB68:AB69"/>
    <mergeCell ref="AC68:AC69"/>
    <mergeCell ref="AD68:AD69"/>
    <mergeCell ref="AE68:AE69"/>
    <mergeCell ref="AF68:AF69"/>
    <mergeCell ref="Q68:Q69"/>
    <mergeCell ref="R68:R69"/>
    <mergeCell ref="S68:S69"/>
    <mergeCell ref="T68:T69"/>
    <mergeCell ref="Y68:Y69"/>
    <mergeCell ref="Z68:Z69"/>
    <mergeCell ref="H68:H69"/>
    <mergeCell ref="I68:I69"/>
    <mergeCell ref="M68:M69"/>
    <mergeCell ref="N68:N69"/>
    <mergeCell ref="O68:O69"/>
    <mergeCell ref="P68:P69"/>
    <mergeCell ref="B68:B69"/>
    <mergeCell ref="C68:C69"/>
    <mergeCell ref="D68:D69"/>
    <mergeCell ref="E68:E69"/>
    <mergeCell ref="F68:F69"/>
    <mergeCell ref="G68:G69"/>
    <mergeCell ref="BI66:BI67"/>
    <mergeCell ref="BJ66:BJ67"/>
    <mergeCell ref="BK66:BK67"/>
    <mergeCell ref="BL66:BL67"/>
    <mergeCell ref="BM66:BM67"/>
    <mergeCell ref="AA66:AA67"/>
    <mergeCell ref="AB66:AB67"/>
    <mergeCell ref="AC66:AC67"/>
    <mergeCell ref="AD66:AD67"/>
    <mergeCell ref="AE66:AE67"/>
    <mergeCell ref="AF66:AF67"/>
    <mergeCell ref="Q66:Q67"/>
    <mergeCell ref="R66:R67"/>
    <mergeCell ref="S66:S67"/>
    <mergeCell ref="T66:T67"/>
    <mergeCell ref="Y66:Y67"/>
    <mergeCell ref="Z66:Z67"/>
    <mergeCell ref="H66:H67"/>
    <mergeCell ref="I66:I67"/>
    <mergeCell ref="M66:M67"/>
    <mergeCell ref="BN66:BN67"/>
    <mergeCell ref="AZ66:AZ67"/>
    <mergeCell ref="BA66:BA67"/>
    <mergeCell ref="BB66:BB67"/>
    <mergeCell ref="BC66:BC67"/>
    <mergeCell ref="BG66:BG67"/>
    <mergeCell ref="BH66:BH67"/>
    <mergeCell ref="AP66:AP67"/>
    <mergeCell ref="AQ66:AQ67"/>
    <mergeCell ref="AV66:AV67"/>
    <mergeCell ref="AW66:AW67"/>
    <mergeCell ref="AX66:AX67"/>
    <mergeCell ref="AY66:AY67"/>
    <mergeCell ref="AJ66:AJ67"/>
    <mergeCell ref="AK66:AK67"/>
    <mergeCell ref="AL66:AL67"/>
    <mergeCell ref="AM66:AM67"/>
    <mergeCell ref="AN66:AN67"/>
    <mergeCell ref="AO66:AO67"/>
    <mergeCell ref="N66:N67"/>
    <mergeCell ref="O66:O67"/>
    <mergeCell ref="P66:P67"/>
    <mergeCell ref="B66:B67"/>
    <mergeCell ref="C66:C67"/>
    <mergeCell ref="D66:D67"/>
    <mergeCell ref="E66:E67"/>
    <mergeCell ref="F66:F67"/>
    <mergeCell ref="G66:G67"/>
    <mergeCell ref="BI64:BI65"/>
    <mergeCell ref="BJ64:BJ65"/>
    <mergeCell ref="BK64:BK65"/>
    <mergeCell ref="BL64:BL65"/>
    <mergeCell ref="BM64:BM65"/>
    <mergeCell ref="BN64:BN65"/>
    <mergeCell ref="AZ64:AZ65"/>
    <mergeCell ref="BA64:BA65"/>
    <mergeCell ref="BB64:BB65"/>
    <mergeCell ref="BC64:BC65"/>
    <mergeCell ref="BG64:BG65"/>
    <mergeCell ref="BH64:BH65"/>
    <mergeCell ref="AP64:AP65"/>
    <mergeCell ref="AQ64:AQ65"/>
    <mergeCell ref="AV64:AV65"/>
    <mergeCell ref="AW64:AW65"/>
    <mergeCell ref="AX64:AX65"/>
    <mergeCell ref="AY64:AY65"/>
    <mergeCell ref="AJ64:AJ65"/>
    <mergeCell ref="AK64:AK65"/>
    <mergeCell ref="AL64:AL65"/>
    <mergeCell ref="AM64:AM65"/>
    <mergeCell ref="AN64:AN65"/>
    <mergeCell ref="AO64:AO65"/>
    <mergeCell ref="AA64:AA65"/>
    <mergeCell ref="AB64:AB65"/>
    <mergeCell ref="AC64:AC65"/>
    <mergeCell ref="AD64:AD65"/>
    <mergeCell ref="AE64:AE65"/>
    <mergeCell ref="AF64:AF65"/>
    <mergeCell ref="Q64:Q65"/>
    <mergeCell ref="R64:R65"/>
    <mergeCell ref="S64:S65"/>
    <mergeCell ref="T64:T65"/>
    <mergeCell ref="Y64:Y65"/>
    <mergeCell ref="Z64:Z65"/>
    <mergeCell ref="H64:H65"/>
    <mergeCell ref="I64:I65"/>
    <mergeCell ref="M64:M65"/>
    <mergeCell ref="N64:N65"/>
    <mergeCell ref="O64:O65"/>
    <mergeCell ref="P64:P65"/>
    <mergeCell ref="B64:B65"/>
    <mergeCell ref="C64:C65"/>
    <mergeCell ref="D64:D65"/>
    <mergeCell ref="E64:E65"/>
    <mergeCell ref="F64:F65"/>
    <mergeCell ref="G64:G65"/>
    <mergeCell ref="BI51:BI52"/>
    <mergeCell ref="BJ51:BJ52"/>
    <mergeCell ref="BK51:BK52"/>
    <mergeCell ref="BL51:BL52"/>
    <mergeCell ref="BM51:BM52"/>
    <mergeCell ref="BN51:BN52"/>
    <mergeCell ref="AZ51:AZ52"/>
    <mergeCell ref="BA51:BA52"/>
    <mergeCell ref="BB51:BB52"/>
    <mergeCell ref="BC51:BC52"/>
    <mergeCell ref="BG51:BG52"/>
    <mergeCell ref="BH51:BH52"/>
    <mergeCell ref="AP51:AP52"/>
    <mergeCell ref="AQ51:AQ52"/>
    <mergeCell ref="AV51:AV52"/>
    <mergeCell ref="AW51:AW52"/>
    <mergeCell ref="AX51:AX52"/>
    <mergeCell ref="AY51:AY52"/>
    <mergeCell ref="AJ51:AJ52"/>
    <mergeCell ref="AK51:AK52"/>
    <mergeCell ref="AL51:AL52"/>
    <mergeCell ref="AM51:AM52"/>
    <mergeCell ref="AN51:AN52"/>
    <mergeCell ref="AO51:AO52"/>
    <mergeCell ref="AA51:AA52"/>
    <mergeCell ref="AB51:AB52"/>
    <mergeCell ref="AC51:AC52"/>
    <mergeCell ref="AD51:AD52"/>
    <mergeCell ref="AE51:AE52"/>
    <mergeCell ref="AF51:AF52"/>
    <mergeCell ref="Q51:Q52"/>
    <mergeCell ref="R51:R52"/>
    <mergeCell ref="S51:S52"/>
    <mergeCell ref="T51:T52"/>
    <mergeCell ref="Y51:Y52"/>
    <mergeCell ref="Z51:Z52"/>
    <mergeCell ref="H51:H52"/>
    <mergeCell ref="I51:I52"/>
    <mergeCell ref="M51:M52"/>
    <mergeCell ref="N51:N52"/>
    <mergeCell ref="O51:O52"/>
    <mergeCell ref="P51:P52"/>
    <mergeCell ref="B51:B52"/>
    <mergeCell ref="C51:C52"/>
    <mergeCell ref="D51:D52"/>
    <mergeCell ref="E51:E52"/>
    <mergeCell ref="F51:F52"/>
    <mergeCell ref="G51:G52"/>
    <mergeCell ref="BI49:BI50"/>
    <mergeCell ref="BJ49:BJ50"/>
    <mergeCell ref="BK49:BK50"/>
    <mergeCell ref="BL49:BL50"/>
    <mergeCell ref="BM49:BM50"/>
    <mergeCell ref="BN49:BN50"/>
    <mergeCell ref="AZ49:AZ50"/>
    <mergeCell ref="BA49:BA50"/>
    <mergeCell ref="BB49:BB50"/>
    <mergeCell ref="BC49:BC50"/>
    <mergeCell ref="BG49:BG50"/>
    <mergeCell ref="BH49:BH50"/>
    <mergeCell ref="AP49:AP50"/>
    <mergeCell ref="AQ49:AQ50"/>
    <mergeCell ref="AV49:AV50"/>
    <mergeCell ref="AW49:AW50"/>
    <mergeCell ref="AX49:AX50"/>
    <mergeCell ref="AY49:AY50"/>
    <mergeCell ref="AJ49:AJ50"/>
    <mergeCell ref="AK49:AK50"/>
    <mergeCell ref="AL49:AL50"/>
    <mergeCell ref="AM49:AM50"/>
    <mergeCell ref="AN49:AN50"/>
    <mergeCell ref="AO49:AO50"/>
    <mergeCell ref="AA49:AA50"/>
    <mergeCell ref="AB49:AB50"/>
    <mergeCell ref="AC49:AC50"/>
    <mergeCell ref="AD49:AD50"/>
    <mergeCell ref="AE49:AE50"/>
    <mergeCell ref="AF49:AF50"/>
    <mergeCell ref="Q49:Q50"/>
    <mergeCell ref="R49:R50"/>
    <mergeCell ref="S49:S50"/>
    <mergeCell ref="T49:T50"/>
    <mergeCell ref="Y49:Y50"/>
    <mergeCell ref="Z49:Z50"/>
    <mergeCell ref="H49:H50"/>
    <mergeCell ref="I49:I50"/>
    <mergeCell ref="M49:M50"/>
    <mergeCell ref="N49:N50"/>
    <mergeCell ref="O49:O50"/>
    <mergeCell ref="P49:P50"/>
    <mergeCell ref="B49:B50"/>
    <mergeCell ref="C49:C50"/>
    <mergeCell ref="D49:D50"/>
    <mergeCell ref="E49:E50"/>
    <mergeCell ref="F49:F50"/>
    <mergeCell ref="G49:G50"/>
    <mergeCell ref="BI47:BI48"/>
    <mergeCell ref="BJ47:BJ48"/>
    <mergeCell ref="BK47:BK48"/>
    <mergeCell ref="BL47:BL48"/>
    <mergeCell ref="BM47:BM48"/>
    <mergeCell ref="AA47:AA48"/>
    <mergeCell ref="AB47:AB48"/>
    <mergeCell ref="AC47:AC48"/>
    <mergeCell ref="AD47:AD48"/>
    <mergeCell ref="AE47:AE48"/>
    <mergeCell ref="AF47:AF48"/>
    <mergeCell ref="Q47:Q48"/>
    <mergeCell ref="R47:R48"/>
    <mergeCell ref="S47:S48"/>
    <mergeCell ref="T47:T48"/>
    <mergeCell ref="Y47:Y48"/>
    <mergeCell ref="Z47:Z48"/>
    <mergeCell ref="H47:H48"/>
    <mergeCell ref="I47:I48"/>
    <mergeCell ref="M47:M48"/>
    <mergeCell ref="BN47:BN48"/>
    <mergeCell ref="AZ47:AZ48"/>
    <mergeCell ref="BA47:BA48"/>
    <mergeCell ref="BB47:BB48"/>
    <mergeCell ref="BC47:BC48"/>
    <mergeCell ref="BG47:BG48"/>
    <mergeCell ref="BH47:BH48"/>
    <mergeCell ref="AP47:AP48"/>
    <mergeCell ref="AQ47:AQ48"/>
    <mergeCell ref="AV47:AV48"/>
    <mergeCell ref="AW47:AW48"/>
    <mergeCell ref="AX47:AX48"/>
    <mergeCell ref="AY47:AY48"/>
    <mergeCell ref="AJ47:AJ48"/>
    <mergeCell ref="AK47:AK48"/>
    <mergeCell ref="AL47:AL48"/>
    <mergeCell ref="AM47:AM48"/>
    <mergeCell ref="AN47:AN48"/>
    <mergeCell ref="AO47:AO48"/>
    <mergeCell ref="N47:N48"/>
    <mergeCell ref="O47:O48"/>
    <mergeCell ref="P47:P48"/>
    <mergeCell ref="B47:B48"/>
    <mergeCell ref="C47:C48"/>
    <mergeCell ref="D47:D48"/>
    <mergeCell ref="E47:E48"/>
    <mergeCell ref="F47:F48"/>
    <mergeCell ref="G47:G48"/>
    <mergeCell ref="BI34:BI35"/>
    <mergeCell ref="BJ34:BJ35"/>
    <mergeCell ref="BK34:BK35"/>
    <mergeCell ref="BL34:BL35"/>
    <mergeCell ref="BM34:BM35"/>
    <mergeCell ref="BN34:BN35"/>
    <mergeCell ref="AZ34:AZ35"/>
    <mergeCell ref="BA34:BA35"/>
    <mergeCell ref="BB34:BB35"/>
    <mergeCell ref="BC34:BC35"/>
    <mergeCell ref="BG34:BG35"/>
    <mergeCell ref="BH34:BH35"/>
    <mergeCell ref="AP34:AP35"/>
    <mergeCell ref="AQ34:AQ35"/>
    <mergeCell ref="AV34:AV35"/>
    <mergeCell ref="AW34:AW35"/>
    <mergeCell ref="AX34:AX35"/>
    <mergeCell ref="AY34:AY35"/>
    <mergeCell ref="AJ34:AJ35"/>
    <mergeCell ref="AK34:AK35"/>
    <mergeCell ref="AL34:AL35"/>
    <mergeCell ref="AM34:AM35"/>
    <mergeCell ref="AN34:AN35"/>
    <mergeCell ref="AO34:AO35"/>
    <mergeCell ref="AA34:AA35"/>
    <mergeCell ref="AB34:AB35"/>
    <mergeCell ref="AC34:AC35"/>
    <mergeCell ref="AD34:AD35"/>
    <mergeCell ref="AE34:AE35"/>
    <mergeCell ref="AF34:AF35"/>
    <mergeCell ref="Q34:Q35"/>
    <mergeCell ref="R34:R35"/>
    <mergeCell ref="S34:S35"/>
    <mergeCell ref="T34:T35"/>
    <mergeCell ref="Y34:Y35"/>
    <mergeCell ref="Z34:Z35"/>
    <mergeCell ref="H34:H35"/>
    <mergeCell ref="I34:I35"/>
    <mergeCell ref="M34:M35"/>
    <mergeCell ref="N34:N35"/>
    <mergeCell ref="O34:O35"/>
    <mergeCell ref="P34:P35"/>
    <mergeCell ref="B34:B35"/>
    <mergeCell ref="C34:C35"/>
    <mergeCell ref="D34:D35"/>
    <mergeCell ref="E34:E35"/>
    <mergeCell ref="F34:F35"/>
    <mergeCell ref="G34:G35"/>
    <mergeCell ref="BI32:BI33"/>
    <mergeCell ref="BJ32:BJ33"/>
    <mergeCell ref="BK32:BK33"/>
    <mergeCell ref="BL32:BL33"/>
    <mergeCell ref="BM32:BM33"/>
    <mergeCell ref="BN32:BN33"/>
    <mergeCell ref="AZ32:AZ33"/>
    <mergeCell ref="BA32:BA33"/>
    <mergeCell ref="BB32:BB33"/>
    <mergeCell ref="BC32:BC33"/>
    <mergeCell ref="BG32:BG33"/>
    <mergeCell ref="BH32:BH33"/>
    <mergeCell ref="AP32:AP33"/>
    <mergeCell ref="AQ32:AQ33"/>
    <mergeCell ref="AV32:AV33"/>
    <mergeCell ref="AW32:AW33"/>
    <mergeCell ref="AX32:AX33"/>
    <mergeCell ref="AY32:AY33"/>
    <mergeCell ref="AJ32:AJ33"/>
    <mergeCell ref="AK32:AK33"/>
    <mergeCell ref="AL32:AL33"/>
    <mergeCell ref="AM32:AM33"/>
    <mergeCell ref="AN32:AN33"/>
    <mergeCell ref="AO32:AO33"/>
    <mergeCell ref="AA32:AA33"/>
    <mergeCell ref="AB32:AB33"/>
    <mergeCell ref="AC32:AC33"/>
    <mergeCell ref="AD32:AD33"/>
    <mergeCell ref="AE32:AE33"/>
    <mergeCell ref="AF32:AF33"/>
    <mergeCell ref="Q32:Q33"/>
    <mergeCell ref="R32:R33"/>
    <mergeCell ref="S32:S33"/>
    <mergeCell ref="T32:T33"/>
    <mergeCell ref="Y32:Y33"/>
    <mergeCell ref="Z32:Z33"/>
    <mergeCell ref="H32:H33"/>
    <mergeCell ref="I32:I33"/>
    <mergeCell ref="M32:M33"/>
    <mergeCell ref="N32:N33"/>
    <mergeCell ref="O32:O33"/>
    <mergeCell ref="P32:P33"/>
    <mergeCell ref="B32:B33"/>
    <mergeCell ref="C32:C33"/>
    <mergeCell ref="D32:D33"/>
    <mergeCell ref="E32:E33"/>
    <mergeCell ref="F32:F33"/>
    <mergeCell ref="G32:G33"/>
    <mergeCell ref="BI30:BI31"/>
    <mergeCell ref="BJ30:BJ31"/>
    <mergeCell ref="BK30:BK31"/>
    <mergeCell ref="BL30:BL31"/>
    <mergeCell ref="BM30:BM31"/>
    <mergeCell ref="BN30:BN31"/>
    <mergeCell ref="AZ30:AZ31"/>
    <mergeCell ref="BA30:BA31"/>
    <mergeCell ref="BB30:BB31"/>
    <mergeCell ref="BC30:BC31"/>
    <mergeCell ref="BG30:BG31"/>
    <mergeCell ref="BH30:BH31"/>
    <mergeCell ref="AP30:AP31"/>
    <mergeCell ref="AQ30:AQ31"/>
    <mergeCell ref="AV30:AV31"/>
    <mergeCell ref="AW30:AW31"/>
    <mergeCell ref="AX30:AX31"/>
    <mergeCell ref="AY30:AY31"/>
    <mergeCell ref="AJ30:AJ31"/>
    <mergeCell ref="AK30:AK31"/>
    <mergeCell ref="AL30:AL31"/>
    <mergeCell ref="AM30:AM31"/>
    <mergeCell ref="AN30:AN31"/>
    <mergeCell ref="AO30:AO31"/>
    <mergeCell ref="AA30:AA31"/>
    <mergeCell ref="AB30:AB31"/>
    <mergeCell ref="AC30:AC31"/>
    <mergeCell ref="AD30:AD31"/>
    <mergeCell ref="AE30:AE31"/>
    <mergeCell ref="AF30:AF31"/>
    <mergeCell ref="Q30:Q31"/>
    <mergeCell ref="R30:R31"/>
    <mergeCell ref="S30:S31"/>
    <mergeCell ref="T30:T31"/>
    <mergeCell ref="Y30:Y31"/>
    <mergeCell ref="Z30:Z31"/>
    <mergeCell ref="H30:H31"/>
    <mergeCell ref="I30:I31"/>
    <mergeCell ref="M30:M31"/>
    <mergeCell ref="N30:N31"/>
    <mergeCell ref="O30:O31"/>
    <mergeCell ref="P30:P31"/>
    <mergeCell ref="B30:B31"/>
    <mergeCell ref="C30:C31"/>
    <mergeCell ref="D30:D31"/>
    <mergeCell ref="E30:E31"/>
    <mergeCell ref="F30:F31"/>
    <mergeCell ref="G30:G31"/>
    <mergeCell ref="BI17:BI18"/>
    <mergeCell ref="BJ17:BJ18"/>
    <mergeCell ref="BK17:BK18"/>
    <mergeCell ref="BL17:BL18"/>
    <mergeCell ref="BM17:BM18"/>
    <mergeCell ref="AA17:AA18"/>
    <mergeCell ref="AB17:AB18"/>
    <mergeCell ref="AC17:AC18"/>
    <mergeCell ref="AD17:AD18"/>
    <mergeCell ref="AE17:AE18"/>
    <mergeCell ref="AF17:AF18"/>
    <mergeCell ref="Q17:Q18"/>
    <mergeCell ref="R17:R18"/>
    <mergeCell ref="S17:S18"/>
    <mergeCell ref="T17:T18"/>
    <mergeCell ref="Y17:Y18"/>
    <mergeCell ref="Z17:Z18"/>
    <mergeCell ref="H17:H18"/>
    <mergeCell ref="I17:I18"/>
    <mergeCell ref="M17:M18"/>
    <mergeCell ref="BN17:BN18"/>
    <mergeCell ref="AZ17:AZ18"/>
    <mergeCell ref="BA17:BA18"/>
    <mergeCell ref="BB17:BB18"/>
    <mergeCell ref="BC17:BC18"/>
    <mergeCell ref="BG17:BG18"/>
    <mergeCell ref="BH17:BH18"/>
    <mergeCell ref="AP17:AP18"/>
    <mergeCell ref="AQ17:AQ18"/>
    <mergeCell ref="AV17:AV18"/>
    <mergeCell ref="AW17:AW18"/>
    <mergeCell ref="AX17:AX18"/>
    <mergeCell ref="AY17:AY18"/>
    <mergeCell ref="AJ17:AJ18"/>
    <mergeCell ref="AK17:AK18"/>
    <mergeCell ref="AL17:AL18"/>
    <mergeCell ref="AM17:AM18"/>
    <mergeCell ref="AN17:AN18"/>
    <mergeCell ref="AO17:AO18"/>
    <mergeCell ref="BK15:BK16"/>
    <mergeCell ref="BL15:BL16"/>
    <mergeCell ref="BM15:BM16"/>
    <mergeCell ref="BN15:BN16"/>
    <mergeCell ref="AZ15:AZ16"/>
    <mergeCell ref="BA15:BA16"/>
    <mergeCell ref="BB15:BB16"/>
    <mergeCell ref="BC15:BC16"/>
    <mergeCell ref="BG15:BG16"/>
    <mergeCell ref="BH15:BH16"/>
    <mergeCell ref="AP15:AP16"/>
    <mergeCell ref="AQ15:AQ16"/>
    <mergeCell ref="AV15:AV16"/>
    <mergeCell ref="AW15:AW16"/>
    <mergeCell ref="AX15:AX16"/>
    <mergeCell ref="AY15:AY16"/>
    <mergeCell ref="AJ15:AJ16"/>
    <mergeCell ref="AK15:AK16"/>
    <mergeCell ref="AL15:AL16"/>
    <mergeCell ref="AM15:AM16"/>
    <mergeCell ref="AN15:AN16"/>
    <mergeCell ref="H15:H16"/>
    <mergeCell ref="I15:I16"/>
    <mergeCell ref="M15:M16"/>
    <mergeCell ref="N15:N16"/>
    <mergeCell ref="O15:O16"/>
    <mergeCell ref="P15:P16"/>
    <mergeCell ref="N17:N18"/>
    <mergeCell ref="O17:O18"/>
    <mergeCell ref="P17:P18"/>
    <mergeCell ref="B17:B18"/>
    <mergeCell ref="C17:C18"/>
    <mergeCell ref="D17:D18"/>
    <mergeCell ref="E17:E18"/>
    <mergeCell ref="F17:F18"/>
    <mergeCell ref="G17:G18"/>
    <mergeCell ref="BI15:BI16"/>
    <mergeCell ref="BJ15:BJ16"/>
    <mergeCell ref="BN13:BN14"/>
    <mergeCell ref="AZ13:AZ14"/>
    <mergeCell ref="BA13:BA14"/>
    <mergeCell ref="BB13:BB14"/>
    <mergeCell ref="BC13:BC14"/>
    <mergeCell ref="BG13:BG14"/>
    <mergeCell ref="BH13:BH14"/>
    <mergeCell ref="AP13:AP14"/>
    <mergeCell ref="AQ13:AQ14"/>
    <mergeCell ref="AV13:AV14"/>
    <mergeCell ref="AW13:AW14"/>
    <mergeCell ref="AX13:AX14"/>
    <mergeCell ref="AY13:AY14"/>
    <mergeCell ref="AJ13:AJ14"/>
    <mergeCell ref="AK13:AK14"/>
    <mergeCell ref="AL13:AL14"/>
    <mergeCell ref="AM13:AM14"/>
    <mergeCell ref="AN13:AN14"/>
    <mergeCell ref="AO13:AO14"/>
    <mergeCell ref="N13:N14"/>
    <mergeCell ref="O13:O14"/>
    <mergeCell ref="P13:P14"/>
    <mergeCell ref="B5:E5"/>
    <mergeCell ref="G5:J5"/>
    <mergeCell ref="Y5:AB5"/>
    <mergeCell ref="B15:B16"/>
    <mergeCell ref="C15:C16"/>
    <mergeCell ref="D15:D16"/>
    <mergeCell ref="E15:E16"/>
    <mergeCell ref="F15:F16"/>
    <mergeCell ref="G15:G16"/>
    <mergeCell ref="BI13:BI14"/>
    <mergeCell ref="BJ13:BJ14"/>
    <mergeCell ref="BK13:BK14"/>
    <mergeCell ref="BL13:BL14"/>
    <mergeCell ref="BM13:BM14"/>
    <mergeCell ref="AA13:AA14"/>
    <mergeCell ref="AB13:AB14"/>
    <mergeCell ref="AO15:AO16"/>
    <mergeCell ref="AA15:AA16"/>
    <mergeCell ref="AB15:AB16"/>
    <mergeCell ref="AC15:AC16"/>
    <mergeCell ref="AD15:AD16"/>
    <mergeCell ref="AE15:AE16"/>
    <mergeCell ref="AF15:AF16"/>
    <mergeCell ref="Q15:Q16"/>
    <mergeCell ref="R15:R16"/>
    <mergeCell ref="S15:S16"/>
    <mergeCell ref="T15:T16"/>
    <mergeCell ref="Y15:Y16"/>
    <mergeCell ref="Z15:Z16"/>
    <mergeCell ref="AV5:AY5"/>
    <mergeCell ref="B13:B14"/>
    <mergeCell ref="C13:C14"/>
    <mergeCell ref="D13:D14"/>
    <mergeCell ref="E13:E14"/>
    <mergeCell ref="F13:F14"/>
    <mergeCell ref="G13:G14"/>
    <mergeCell ref="BA3:BF3"/>
    <mergeCell ref="B4:E4"/>
    <mergeCell ref="G4:J4"/>
    <mergeCell ref="N4:S4"/>
    <mergeCell ref="Y4:AB4"/>
    <mergeCell ref="AV4:AY4"/>
    <mergeCell ref="B3:E3"/>
    <mergeCell ref="G3:L3"/>
    <mergeCell ref="M3:S3"/>
    <mergeCell ref="Y3:AB3"/>
    <mergeCell ref="AD3:AI3"/>
    <mergeCell ref="AV3:AY3"/>
    <mergeCell ref="AC13:AC14"/>
    <mergeCell ref="AD13:AD14"/>
    <mergeCell ref="AE13:AE14"/>
    <mergeCell ref="AF13:AF14"/>
    <mergeCell ref="Q13:Q14"/>
    <mergeCell ref="R13:R14"/>
    <mergeCell ref="S13:S14"/>
    <mergeCell ref="T13:T14"/>
    <mergeCell ref="Y13:Y14"/>
    <mergeCell ref="Z13:Z14"/>
    <mergeCell ref="H13:H14"/>
    <mergeCell ref="I13:I14"/>
    <mergeCell ref="M13:M14"/>
  </mergeCells>
  <phoneticPr fontId="19"/>
  <conditionalFormatting sqref="C15:I18">
    <cfRule type="containsText" dxfId="896" priority="397" operator="containsText" text="休">
      <formula>NOT(ISERROR(SEARCH("休",C15)))</formula>
    </cfRule>
    <cfRule type="containsText" dxfId="895" priority="409" operator="containsText" text="雨">
      <formula>NOT(ISERROR(SEARCH("雨",C15)))</formula>
    </cfRule>
  </conditionalFormatting>
  <conditionalFormatting sqref="C12:I12 C29:I29 C46:I46 C63:I63 C80:I80">
    <cfRule type="containsText" dxfId="894" priority="399" operator="containsText" text="土,日">
      <formula>NOT(ISERROR(SEARCH("土,日",C12)))</formula>
    </cfRule>
  </conditionalFormatting>
  <conditionalFormatting sqref="H12">
    <cfRule type="containsText" dxfId="893" priority="398" operator="containsText" text="土">
      <formula>NOT(ISERROR(SEARCH("土",H12)))</formula>
    </cfRule>
  </conditionalFormatting>
  <conditionalFormatting sqref="H152:I155">
    <cfRule type="containsText" dxfId="892" priority="371" operator="containsText" text="休">
      <formula>NOT(ISERROR(SEARCH("休",H152)))</formula>
    </cfRule>
  </conditionalFormatting>
  <conditionalFormatting sqref="C97:I97">
    <cfRule type="containsText" dxfId="891" priority="395" operator="containsText" text="土,日">
      <formula>NOT(ISERROR(SEARCH("土,日",C97)))</formula>
    </cfRule>
  </conditionalFormatting>
  <conditionalFormatting sqref="C100:I103">
    <cfRule type="containsText" dxfId="890" priority="394" operator="containsText" text="休">
      <formula>NOT(ISERROR(SEARCH("休",C100)))</formula>
    </cfRule>
    <cfRule type="containsText" dxfId="889" priority="396" operator="containsText" text="雨">
      <formula>NOT(ISERROR(SEARCH("雨",C100)))</formula>
    </cfRule>
  </conditionalFormatting>
  <conditionalFormatting sqref="N32:T35">
    <cfRule type="containsText" dxfId="888" priority="392" operator="containsText" text="休">
      <formula>NOT(ISERROR(SEARCH("休",N32)))</formula>
    </cfRule>
    <cfRule type="containsText" dxfId="887" priority="393" operator="containsText" text="雨">
      <formula>NOT(ISERROR(SEARCH("雨",N32)))</formula>
    </cfRule>
  </conditionalFormatting>
  <conditionalFormatting sqref="N49:T52">
    <cfRule type="containsText" dxfId="886" priority="390" operator="containsText" text="休">
      <formula>NOT(ISERROR(SEARCH("休",N49)))</formula>
    </cfRule>
    <cfRule type="containsText" dxfId="885" priority="391" operator="containsText" text="雨">
      <formula>NOT(ISERROR(SEARCH("雨",N49)))</formula>
    </cfRule>
  </conditionalFormatting>
  <conditionalFormatting sqref="N66:T69 N74:T74 N70:R73 T70:T73">
    <cfRule type="containsText" dxfId="884" priority="389" operator="containsText" text="雨">
      <formula>NOT(ISERROR(SEARCH("雨",N66)))</formula>
    </cfRule>
  </conditionalFormatting>
  <conditionalFormatting sqref="S66:T69 S74:T74 T70:T73">
    <cfRule type="containsText" dxfId="883" priority="388" operator="containsText" text="休">
      <formula>NOT(ISERROR(SEARCH("休",S66)))</formula>
    </cfRule>
  </conditionalFormatting>
  <conditionalFormatting sqref="S83:T86 S91:T91 T87:T90">
    <cfRule type="containsText" dxfId="882" priority="385" operator="containsText" text="休">
      <formula>NOT(ISERROR(SEARCH("休",S83)))</formula>
    </cfRule>
  </conditionalFormatting>
  <conditionalFormatting sqref="N100:T103">
    <cfRule type="containsText" dxfId="881" priority="383" operator="containsText" text="休">
      <formula>NOT(ISERROR(SEARCH("休",N100)))</formula>
    </cfRule>
    <cfRule type="containsText" dxfId="880" priority="384" operator="containsText" text="雨">
      <formula>NOT(ISERROR(SEARCH("雨",N100)))</formula>
    </cfRule>
  </conditionalFormatting>
  <conditionalFormatting sqref="Z32:AF35">
    <cfRule type="containsText" dxfId="879" priority="381" operator="containsText" text="休">
      <formula>NOT(ISERROR(SEARCH("休",Z32)))</formula>
    </cfRule>
    <cfRule type="containsText" dxfId="878" priority="382" operator="containsText" text="雨">
      <formula>NOT(ISERROR(SEARCH("雨",Z32)))</formula>
    </cfRule>
  </conditionalFormatting>
  <conditionalFormatting sqref="C117:I120">
    <cfRule type="containsText" dxfId="877" priority="378" operator="containsText" text="休">
      <formula>NOT(ISERROR(SEARCH("休",C117)))</formula>
    </cfRule>
    <cfRule type="containsText" dxfId="876" priority="380" operator="containsText" text="雨">
      <formula>NOT(ISERROR(SEARCH("雨",C117)))</formula>
    </cfRule>
  </conditionalFormatting>
  <conditionalFormatting sqref="C114:I114">
    <cfRule type="containsText" dxfId="875" priority="379" operator="containsText" text="土,日">
      <formula>NOT(ISERROR(SEARCH("土,日",C114)))</formula>
    </cfRule>
  </conditionalFormatting>
  <conditionalFormatting sqref="C131:I131">
    <cfRule type="containsText" dxfId="874" priority="376" operator="containsText" text="土,日">
      <formula>NOT(ISERROR(SEARCH("土,日",C131)))</formula>
    </cfRule>
  </conditionalFormatting>
  <conditionalFormatting sqref="C134:I137">
    <cfRule type="containsText" dxfId="873" priority="375" operator="containsText" text="休">
      <formula>NOT(ISERROR(SEARCH("休",C134)))</formula>
    </cfRule>
    <cfRule type="containsText" dxfId="872" priority="377" operator="containsText" text="休">
      <formula>NOT(ISERROR(SEARCH("休",C134)))</formula>
    </cfRule>
  </conditionalFormatting>
  <conditionalFormatting sqref="C152:I155">
    <cfRule type="containsText" dxfId="871" priority="373" operator="containsText" text="休">
      <formula>NOT(ISERROR(SEARCH("休",C152)))</formula>
    </cfRule>
    <cfRule type="containsText" dxfId="870" priority="374" operator="containsText" text="休">
      <formula>NOT(ISERROR(SEARCH("休",C152)))</formula>
    </cfRule>
  </conditionalFormatting>
  <conditionalFormatting sqref="C149:I149">
    <cfRule type="containsText" dxfId="869" priority="372" operator="containsText" text="土,日">
      <formula>NOT(ISERROR(SEARCH("土,日",C149)))</formula>
    </cfRule>
  </conditionalFormatting>
  <conditionalFormatting sqref="S117:T120 S125:T125 T121:T124">
    <cfRule type="containsText" dxfId="868" priority="368" operator="containsText" text="休">
      <formula>NOT(ISERROR(SEARCH("休",S117)))</formula>
    </cfRule>
  </conditionalFormatting>
  <conditionalFormatting sqref="S134:T137 S142:T142 T138:T141">
    <cfRule type="containsText" dxfId="867" priority="365" operator="containsText" text="休">
      <formula>NOT(ISERROR(SEARCH("休",S134)))</formula>
    </cfRule>
  </conditionalFormatting>
  <conditionalFormatting sqref="AE15:AF18 AE23:AF23 AF19:AF22">
    <cfRule type="containsText" dxfId="866" priority="362" operator="containsText" text="休">
      <formula>NOT(ISERROR(SEARCH("休",AE15)))</formula>
    </cfRule>
  </conditionalFormatting>
  <conditionalFormatting sqref="Z49:AF52">
    <cfRule type="containsText" dxfId="865" priority="360" operator="containsText" text="休">
      <formula>NOT(ISERROR(SEARCH("休",Z49)))</formula>
    </cfRule>
    <cfRule type="containsText" dxfId="864" priority="361" operator="containsText" text="雨">
      <formula>NOT(ISERROR(SEARCH("雨",Z49)))</formula>
    </cfRule>
  </conditionalFormatting>
  <conditionalFormatting sqref="Z66:AF69">
    <cfRule type="containsText" dxfId="863" priority="358" operator="containsText" text="休">
      <formula>NOT(ISERROR(SEARCH("休",Z66)))</formula>
    </cfRule>
    <cfRule type="containsText" dxfId="862" priority="359" operator="containsText" text="雨">
      <formula>NOT(ISERROR(SEARCH("雨",Z66)))</formula>
    </cfRule>
  </conditionalFormatting>
  <conditionalFormatting sqref="Z83:AF86">
    <cfRule type="containsText" dxfId="861" priority="356" operator="containsText" text="休">
      <formula>NOT(ISERROR(SEARCH("休",Z83)))</formula>
    </cfRule>
    <cfRule type="containsText" dxfId="860" priority="357" operator="containsText" text="雨">
      <formula>NOT(ISERROR(SEARCH("雨",Z83)))</formula>
    </cfRule>
  </conditionalFormatting>
  <conditionalFormatting sqref="Z100:AF103">
    <cfRule type="containsText" dxfId="859" priority="354" operator="containsText" text="休">
      <formula>NOT(ISERROR(SEARCH("休",Z100)))</formula>
    </cfRule>
    <cfRule type="containsText" dxfId="858" priority="355" operator="containsText" text="雨">
      <formula>NOT(ISERROR(SEARCH("雨",Z100)))</formula>
    </cfRule>
  </conditionalFormatting>
  <conditionalFormatting sqref="Z117:AF120">
    <cfRule type="containsText" dxfId="857" priority="352" operator="containsText" text="休">
      <formula>NOT(ISERROR(SEARCH("休",Z117)))</formula>
    </cfRule>
    <cfRule type="containsText" dxfId="856" priority="353" operator="containsText" text="雨">
      <formula>NOT(ISERROR(SEARCH("雨",Z117)))</formula>
    </cfRule>
  </conditionalFormatting>
  <conditionalFormatting sqref="Z134:AF137">
    <cfRule type="containsText" dxfId="855" priority="351" operator="containsText" text="雨">
      <formula>NOT(ISERROR(SEARCH("雨",Z134)))</formula>
    </cfRule>
  </conditionalFormatting>
  <conditionalFormatting sqref="Z134:AF135">
    <cfRule type="containsText" dxfId="854" priority="350" operator="containsText" text="休">
      <formula>NOT(ISERROR(SEARCH("休",Z134)))</formula>
    </cfRule>
  </conditionalFormatting>
  <conditionalFormatting sqref="AK15:AQ18">
    <cfRule type="containsText" dxfId="853" priority="348" operator="containsText" text="休">
      <formula>NOT(ISERROR(SEARCH("休",AK15)))</formula>
    </cfRule>
    <cfRule type="containsText" dxfId="852" priority="349" operator="containsText" text="雨">
      <formula>NOT(ISERROR(SEARCH("雨",AK15)))</formula>
    </cfRule>
  </conditionalFormatting>
  <conditionalFormatting sqref="AK32:AQ35">
    <cfRule type="containsText" dxfId="851" priority="346" operator="containsText" text="休">
      <formula>NOT(ISERROR(SEARCH("休",AK32)))</formula>
    </cfRule>
    <cfRule type="containsText" dxfId="850" priority="347" operator="containsText" text="雨">
      <formula>NOT(ISERROR(SEARCH("雨",AK32)))</formula>
    </cfRule>
  </conditionalFormatting>
  <conditionalFormatting sqref="AK49:AQ52">
    <cfRule type="containsText" dxfId="849" priority="344" operator="containsText" text="休">
      <formula>NOT(ISERROR(SEARCH("休",AK49)))</formula>
    </cfRule>
    <cfRule type="containsText" dxfId="848" priority="345" operator="containsText" text="雨">
      <formula>NOT(ISERROR(SEARCH("雨",AK49)))</formula>
    </cfRule>
  </conditionalFormatting>
  <conditionalFormatting sqref="AK66:AQ69">
    <cfRule type="containsText" dxfId="847" priority="342" operator="containsText" text="休">
      <formula>NOT(ISERROR(SEARCH("休",AK66)))</formula>
    </cfRule>
    <cfRule type="containsText" dxfId="846" priority="343" operator="containsText" text="雨">
      <formula>NOT(ISERROR(SEARCH("雨",AK66)))</formula>
    </cfRule>
  </conditionalFormatting>
  <conditionalFormatting sqref="AK83:AQ86">
    <cfRule type="containsText" dxfId="845" priority="340" operator="containsText" text="休">
      <formula>NOT(ISERROR(SEARCH("休",AK83)))</formula>
    </cfRule>
    <cfRule type="containsText" dxfId="844" priority="341" operator="containsText" text="雨">
      <formula>NOT(ISERROR(SEARCH("雨",AK83)))</formula>
    </cfRule>
  </conditionalFormatting>
  <conditionalFormatting sqref="AK100:AQ103">
    <cfRule type="containsText" dxfId="843" priority="338" operator="containsText" text="休">
      <formula>NOT(ISERROR(SEARCH("休",AK100)))</formula>
    </cfRule>
    <cfRule type="containsText" dxfId="842" priority="339" operator="containsText" text="雨">
      <formula>NOT(ISERROR(SEARCH("雨",AK100)))</formula>
    </cfRule>
  </conditionalFormatting>
  <conditionalFormatting sqref="AK117:AQ120">
    <cfRule type="containsText" dxfId="841" priority="336" operator="containsText" text="休">
      <formula>NOT(ISERROR(SEARCH("休",AK117)))</formula>
    </cfRule>
    <cfRule type="containsText" dxfId="840" priority="337" operator="containsText" text="雨">
      <formula>NOT(ISERROR(SEARCH("雨",AK117)))</formula>
    </cfRule>
  </conditionalFormatting>
  <conditionalFormatting sqref="AK134:AQ137">
    <cfRule type="containsText" dxfId="839" priority="334" operator="containsText" text="休">
      <formula>NOT(ISERROR(SEARCH("休",AK134)))</formula>
    </cfRule>
    <cfRule type="containsText" dxfId="838" priority="335" operator="containsText" text="雨">
      <formula>NOT(ISERROR(SEARCH("雨",AK134)))</formula>
    </cfRule>
  </conditionalFormatting>
  <conditionalFormatting sqref="AW15:BC18">
    <cfRule type="containsText" dxfId="837" priority="332" operator="containsText" text="休">
      <formula>NOT(ISERROR(SEARCH("休",AW15)))</formula>
    </cfRule>
    <cfRule type="containsText" dxfId="836" priority="333" operator="containsText" text="雨">
      <formula>NOT(ISERROR(SEARCH("雨",AW15)))</formula>
    </cfRule>
  </conditionalFormatting>
  <conditionalFormatting sqref="AW32:BC35">
    <cfRule type="containsText" dxfId="835" priority="330" operator="containsText" text="休">
      <formula>NOT(ISERROR(SEARCH("休",AW32)))</formula>
    </cfRule>
    <cfRule type="containsText" dxfId="834" priority="331" operator="containsText" text="雨">
      <formula>NOT(ISERROR(SEARCH("雨",AW32)))</formula>
    </cfRule>
  </conditionalFormatting>
  <conditionalFormatting sqref="AW49:BC52">
    <cfRule type="containsText" dxfId="833" priority="328" operator="containsText" text="休">
      <formula>NOT(ISERROR(SEARCH("休",AW49)))</formula>
    </cfRule>
    <cfRule type="containsText" dxfId="832" priority="329" operator="containsText" text="雨">
      <formula>NOT(ISERROR(SEARCH("雨",AW49)))</formula>
    </cfRule>
  </conditionalFormatting>
  <conditionalFormatting sqref="BB66:BC69 BB74:BC74 BC70:BC73">
    <cfRule type="containsText" dxfId="831" priority="325" operator="containsText" text="休">
      <formula>NOT(ISERROR(SEARCH("休",BB66)))</formula>
    </cfRule>
  </conditionalFormatting>
  <conditionalFormatting sqref="BB83:BC86 BB91:BC91 BC87:BC90">
    <cfRule type="containsText" dxfId="830" priority="322" operator="containsText" text="休">
      <formula>NOT(ISERROR(SEARCH("休",BB83)))</formula>
    </cfRule>
  </conditionalFormatting>
  <conditionalFormatting sqref="BB100:BC103 BB108:BC108 BC104:BC107">
    <cfRule type="containsText" dxfId="829" priority="319" operator="containsText" text="休">
      <formula>NOT(ISERROR(SEARCH("休",BB100)))</formula>
    </cfRule>
  </conditionalFormatting>
  <conditionalFormatting sqref="BB117:BC120 BB125:BC125 BC121:BC124">
    <cfRule type="containsText" dxfId="828" priority="316" operator="containsText" text="休">
      <formula>NOT(ISERROR(SEARCH("休",BB117)))</formula>
    </cfRule>
  </conditionalFormatting>
  <conditionalFormatting sqref="BB134:BC137 BB142:BC142 BC138:BC141">
    <cfRule type="containsText" dxfId="827" priority="313" operator="containsText" text="休">
      <formula>NOT(ISERROR(SEARCH("休",BB134)))</formula>
    </cfRule>
  </conditionalFormatting>
  <conditionalFormatting sqref="BH15:BN18">
    <cfRule type="containsText" dxfId="826" priority="311" operator="containsText" text="休">
      <formula>NOT(ISERROR(SEARCH("休",BH15)))</formula>
    </cfRule>
    <cfRule type="containsText" dxfId="825" priority="312" operator="containsText" text="雨">
      <formula>NOT(ISERROR(SEARCH("雨",BH15)))</formula>
    </cfRule>
  </conditionalFormatting>
  <conditionalFormatting sqref="BM32:BN35 BM40:BN40 BN36:BN39">
    <cfRule type="containsText" dxfId="824" priority="308" operator="containsText" text="休">
      <formula>NOT(ISERROR(SEARCH("休",BM32)))</formula>
    </cfRule>
  </conditionalFormatting>
  <conditionalFormatting sqref="BM49:BN52 BM57:BN57 BN53:BN56">
    <cfRule type="containsText" dxfId="823" priority="305" operator="containsText" text="休">
      <formula>NOT(ISERROR(SEARCH("休",BM49)))</formula>
    </cfRule>
  </conditionalFormatting>
  <conditionalFormatting sqref="BM66:BN69 BM74:BN74 BN70:BN73">
    <cfRule type="containsText" dxfId="822" priority="302" operator="containsText" text="休">
      <formula>NOT(ISERROR(SEARCH("休",BM66)))</formula>
    </cfRule>
  </conditionalFormatting>
  <conditionalFormatting sqref="BH83:BN86">
    <cfRule type="containsText" dxfId="821" priority="300" operator="containsText" text="休">
      <formula>NOT(ISERROR(SEARCH("休",BH83)))</formula>
    </cfRule>
    <cfRule type="containsText" dxfId="820" priority="301" operator="containsText" text="雨">
      <formula>NOT(ISERROR(SEARCH("雨",BH83)))</formula>
    </cfRule>
  </conditionalFormatting>
  <conditionalFormatting sqref="BH100:BN103">
    <cfRule type="containsText" dxfId="819" priority="298" operator="containsText" text="休">
      <formula>NOT(ISERROR(SEARCH("休",BH100)))</formula>
    </cfRule>
    <cfRule type="containsText" dxfId="818" priority="299" operator="containsText" text="雨">
      <formula>NOT(ISERROR(SEARCH("雨",BH100)))</formula>
    </cfRule>
  </conditionalFormatting>
  <conditionalFormatting sqref="BH117:BN120">
    <cfRule type="containsText" dxfId="817" priority="296" operator="containsText" text="休">
      <formula>NOT(ISERROR(SEARCH("休",BH117)))</formula>
    </cfRule>
    <cfRule type="containsText" dxfId="816" priority="297" operator="containsText" text="雨">
      <formula>NOT(ISERROR(SEARCH("雨",BH117)))</formula>
    </cfRule>
  </conditionalFormatting>
  <conditionalFormatting sqref="BM134:BN137 BM142:BN142 BN138:BN141">
    <cfRule type="containsText" dxfId="815" priority="293" operator="containsText" text="休">
      <formula>NOT(ISERROR(SEARCH("休",BM134)))</formula>
    </cfRule>
  </conditionalFormatting>
  <conditionalFormatting sqref="H12 H29 H46 H63 H80 H97 H114 H131 S131 S114 S97 S80 S63 S46 S29 S12">
    <cfRule type="containsText" dxfId="814" priority="292" operator="containsText" text="土">
      <formula>NOT(ISERROR(SEARCH("土",H12)))</formula>
    </cfRule>
  </conditionalFormatting>
  <conditionalFormatting sqref="I12 I29 I46 I63 I80 I97 I114 I131 T131 T114 T97 T80 T63 T46 T29 T12">
    <cfRule type="containsText" dxfId="813" priority="291" operator="containsText" text="日">
      <formula>NOT(ISERROR(SEARCH("日",I12)))</formula>
    </cfRule>
  </conditionalFormatting>
  <conditionalFormatting sqref="H11">
    <cfRule type="expression" dxfId="812" priority="290">
      <formula>AND(WEEKDAY(H9,2)=6, OR(INT((DAY(H9)-1)/7)+1=2, INT((DAY(H9)-1)/7)+1=4))</formula>
    </cfRule>
  </conditionalFormatting>
  <conditionalFormatting sqref="H28">
    <cfRule type="expression" dxfId="811" priority="289">
      <formula>AND(WEEKDAY(H26,2)=6, OR(INT((DAY(H26)-1)/7)+1=2, INT((DAY(H26)-1)/7)+1=4))</formula>
    </cfRule>
  </conditionalFormatting>
  <conditionalFormatting sqref="H45">
    <cfRule type="expression" dxfId="810" priority="288">
      <formula>AND(WEEKDAY(H43,2)=6, OR(INT((DAY(H43)-1)/7)+1=2, INT((DAY(H43)-1)/7)+1=4))</formula>
    </cfRule>
  </conditionalFormatting>
  <conditionalFormatting sqref="H62">
    <cfRule type="expression" dxfId="809" priority="285">
      <formula>AND(WEEKDAY(H60,2)=6, OR(INT((DAY(H60)-1)/7)+1=2, INT((DAY(H60)-1)/7)+1=4))</formula>
    </cfRule>
    <cfRule type="expression" dxfId="808" priority="287">
      <formula>AND(WEEKDAY(H60,2)=6, OR(INT((DAY(H60)-1)/7)+1=2, INT((DAY(H60)-1)/7)+1=4))</formula>
    </cfRule>
  </conditionalFormatting>
  <conditionalFormatting sqref="H79">
    <cfRule type="expression" dxfId="807" priority="284">
      <formula>AND(WEEKDAY(H77,2)=6, OR(INT((DAY(H77)-1)/7)+1=2, INT((DAY(H77)-1)/7)+1=4))</formula>
    </cfRule>
    <cfRule type="expression" dxfId="806" priority="286">
      <formula>AND(WEEKDAY(H77,2)=6, OR(INT((DAY(H77)-1)/7)+1=2, INT((DAY(H77)-1)/7)+1=4))</formula>
    </cfRule>
  </conditionalFormatting>
  <conditionalFormatting sqref="H96">
    <cfRule type="expression" dxfId="805" priority="283">
      <formula>AND(WEEKDAY(H94,2)=6, OR(INT((DAY(H94)-1)/7)+1=2, INT((DAY(H94)-1)/7)+1=4))</formula>
    </cfRule>
  </conditionalFormatting>
  <conditionalFormatting sqref="H113">
    <cfRule type="expression" dxfId="804" priority="282">
      <formula>AND(WEEKDAY(H111,2)=6, OR(INT((DAY(H111)-1)/7)+1=2, INT((DAY(H111)-1)/7)+1=4))</formula>
    </cfRule>
  </conditionalFormatting>
  <conditionalFormatting sqref="H130">
    <cfRule type="expression" dxfId="803" priority="281">
      <formula>AND(WEEKDAY(H128,2)=6, OR(INT((DAY(H128)-1)/7)+1=2, INT((DAY(H128)-1)/7)+1=4))</formula>
    </cfRule>
  </conditionalFormatting>
  <conditionalFormatting sqref="S11">
    <cfRule type="expression" dxfId="802" priority="280">
      <formula>AND(WEEKDAY(S9,2)=6, OR(INT((DAY(S9)-1)/7)+1=2, INT((DAY(S9)-1)/7)+1=4))</formula>
    </cfRule>
  </conditionalFormatting>
  <conditionalFormatting sqref="S28">
    <cfRule type="expression" dxfId="801" priority="279">
      <formula>AND(WEEKDAY(S26,2)=6, OR(INT((DAY(S26)-1)/7)+1=2, INT((DAY(S26)-1)/7)+1=4))</formula>
    </cfRule>
  </conditionalFormatting>
  <conditionalFormatting sqref="S45">
    <cfRule type="expression" dxfId="800" priority="278">
      <formula>AND(WEEKDAY(S43,2)=6, OR(INT((DAY(S43)-1)/7)+1=2, INT((DAY(S43)-1)/7)+1=4))</formula>
    </cfRule>
  </conditionalFormatting>
  <conditionalFormatting sqref="S62">
    <cfRule type="expression" dxfId="799" priority="277">
      <formula>AND(WEEKDAY(S60,2)=6, OR(INT((DAY(S60)-1)/7)+1=2, INT((DAY(S60)-1)/7)+1=4))</formula>
    </cfRule>
  </conditionalFormatting>
  <conditionalFormatting sqref="S79">
    <cfRule type="expression" dxfId="798" priority="276">
      <formula>AND(WEEKDAY(S77,2)=6, OR(INT((DAY(S77)-1)/7)+1=2, INT((DAY(S77)-1)/7)+1=4))</formula>
    </cfRule>
  </conditionalFormatting>
  <conditionalFormatting sqref="S96">
    <cfRule type="expression" dxfId="797" priority="274">
      <formula>AND(WEEKDAY(S94,2)=6, OR(INT((DAY(S94)-1)/7)+1=2, INT((DAY(S94)-1)/7)+1=4))</formula>
    </cfRule>
    <cfRule type="expression" dxfId="796" priority="275">
      <formula>AND(WEEKDAY(S94,2)=6, OR(INT((DAY(S94)-1)/7)+1=2, INT((DAY(S94)-1)/7)+1=4))</formula>
    </cfRule>
  </conditionalFormatting>
  <conditionalFormatting sqref="S113">
    <cfRule type="expression" dxfId="795" priority="273">
      <formula>AND(WEEKDAY(S111,2)=6, OR(INT((DAY(S111)-1)/7)+1=2, INT((DAY(S111)-1)/7)+1=4))</formula>
    </cfRule>
  </conditionalFormatting>
  <conditionalFormatting sqref="S130">
    <cfRule type="expression" dxfId="794" priority="272">
      <formula>AND(WEEKDAY(S128,2)=6, OR(INT((DAY(S128)-1)/7)+1=2, INT((DAY(S128)-1)/7)+1=4))</formula>
    </cfRule>
  </conditionalFormatting>
  <conditionalFormatting sqref="AE11">
    <cfRule type="expression" dxfId="793" priority="271">
      <formula>AND(WEEKDAY(AE9,2)=6, OR(INT((DAY(AE9)-1)/7)+1=2, INT((DAY(AE9)-1)/7)+1=4))</formula>
    </cfRule>
  </conditionalFormatting>
  <conditionalFormatting sqref="AE28">
    <cfRule type="expression" dxfId="792" priority="270">
      <formula>AND(WEEKDAY(AE26,2)=6, OR(INT((DAY(AE26)-1)/7)+1=2, INT((DAY(AE26)-1)/7)+1=4))</formula>
    </cfRule>
  </conditionalFormatting>
  <conditionalFormatting sqref="AE45">
    <cfRule type="expression" dxfId="791" priority="269">
      <formula>AND(WEEKDAY(AE43,2)=6, OR(INT((DAY(AE43)-1)/7)+1=2, INT((DAY(AE43)-1)/7)+1=4))</formula>
    </cfRule>
  </conditionalFormatting>
  <conditionalFormatting sqref="AE62">
    <cfRule type="expression" dxfId="790" priority="267">
      <formula>AND(WEEKDAY(AE60,2)=6, OR(INT((DAY(AE60)-1)/7)+1=2, INT((DAY(AE60)-1)/7)+1=4))</formula>
    </cfRule>
    <cfRule type="expression" dxfId="789" priority="268">
      <formula>AND(WEEKDAY(AE60,2)=6, OR(INT((DAY(AE60)-1)/7)+1=2, INT((DAY(AE60)-1)/7)+1=4))</formula>
    </cfRule>
  </conditionalFormatting>
  <conditionalFormatting sqref="AE79">
    <cfRule type="expression" dxfId="788" priority="266">
      <formula>AND(WEEKDAY(AE77,2)=6, OR(INT((DAY(AE77)-1)/7)+1=2, INT((DAY(AE77)-1)/7)+1=4))</formula>
    </cfRule>
  </conditionalFormatting>
  <conditionalFormatting sqref="AE96">
    <cfRule type="expression" dxfId="787" priority="265">
      <formula>AND(WEEKDAY(AE94,2)=6, OR(INT((DAY(AE94)-1)/7)+1=2, INT((DAY(AE94)-1)/7)+1=4))</formula>
    </cfRule>
  </conditionalFormatting>
  <conditionalFormatting sqref="AE113">
    <cfRule type="expression" dxfId="786" priority="264">
      <formula>AND(WEEKDAY(AE111,2)=6, OR(INT((DAY(AE111)-1)/7)+1=2, INT((DAY(AE111)-1)/7)+1=4))</formula>
    </cfRule>
  </conditionalFormatting>
  <conditionalFormatting sqref="AE130">
    <cfRule type="expression" dxfId="785" priority="263">
      <formula>AND(WEEKDAY(AE128,2)=6, OR(INT((DAY(AE128)-1)/7)+1=2, INT((DAY(AE128)-1)/7)+1=4))</formula>
    </cfRule>
  </conditionalFormatting>
  <conditionalFormatting sqref="AP11">
    <cfRule type="expression" dxfId="784" priority="262">
      <formula>AND(WEEKDAY(AP9,2)=6, OR(INT((DAY(AP9)-1)/7)+1=2, INT((DAY(AP9)-1)/7)+1=4))</formula>
    </cfRule>
  </conditionalFormatting>
  <conditionalFormatting sqref="AP28">
    <cfRule type="expression" dxfId="783" priority="261">
      <formula>AND(WEEKDAY(AP26,2)=6, OR(INT((DAY(AP26)-1)/7)+1=2, INT((DAY(AP26)-1)/7)+1=4))</formula>
    </cfRule>
  </conditionalFormatting>
  <conditionalFormatting sqref="AP45">
    <cfRule type="expression" dxfId="782" priority="260">
      <formula>AND(WEEKDAY(AP43,2)=6, OR(INT((DAY(AP43)-1)/7)+1=2, INT((DAY(AP43)-1)/7)+1=4))</formula>
    </cfRule>
  </conditionalFormatting>
  <conditionalFormatting sqref="AP62">
    <cfRule type="expression" dxfId="781" priority="259">
      <formula>AND(WEEKDAY(AP60,2)=6, OR(INT((DAY(AP60)-1)/7)+1=2, INT((DAY(AP60)-1)/7)+1=4))</formula>
    </cfRule>
  </conditionalFormatting>
  <conditionalFormatting sqref="AP79">
    <cfRule type="expression" dxfId="780" priority="258">
      <formula>AND(WEEKDAY(AP77,2)=6, OR(INT((DAY(AP77)-1)/7)+1=2, INT((DAY(AP77)-1)/7)+1=4))</formula>
    </cfRule>
  </conditionalFormatting>
  <conditionalFormatting sqref="AP96">
    <cfRule type="expression" dxfId="779" priority="257">
      <formula>AND(WEEKDAY(AP94,2)=6, OR(INT((DAY(AP94)-1)/7)+1=2, INT((DAY(AP94)-1)/7)+1=4))</formula>
    </cfRule>
  </conditionalFormatting>
  <conditionalFormatting sqref="AP113">
    <cfRule type="expression" dxfId="778" priority="256">
      <formula>AND(WEEKDAY(AP111,2)=6, OR(INT((DAY(AP111)-1)/7)+1=2, INT((DAY(AP111)-1)/7)+1=4))</formula>
    </cfRule>
  </conditionalFormatting>
  <conditionalFormatting sqref="AP130">
    <cfRule type="expression" dxfId="777" priority="255">
      <formula>AND(WEEKDAY(AP128,2)=6, OR(INT((DAY(AP128)-1)/7)+1=2, INT((DAY(AP128)-1)/7)+1=4))</formula>
    </cfRule>
  </conditionalFormatting>
  <conditionalFormatting sqref="BB11">
    <cfRule type="expression" dxfId="776" priority="254">
      <formula>AND(WEEKDAY(BB9,2)=6, OR(INT((DAY(BB9)-1)/7)+1=2, INT((DAY(BB9)-1)/7)+1=4))</formula>
    </cfRule>
  </conditionalFormatting>
  <conditionalFormatting sqref="BB28">
    <cfRule type="expression" dxfId="775" priority="253">
      <formula>AND(WEEKDAY(BB26,2)=6, OR(INT((DAY(BB26)-1)/7)+1=2, INT((DAY(BB26)-1)/7)+1=4))</formula>
    </cfRule>
  </conditionalFormatting>
  <conditionalFormatting sqref="BB45">
    <cfRule type="expression" dxfId="774" priority="252">
      <formula>AND(WEEKDAY(BB43,2)=6, OR(INT((DAY(BB43)-1)/7)+1=2, INT((DAY(BB43)-1)/7)+1=4))</formula>
    </cfRule>
  </conditionalFormatting>
  <conditionalFormatting sqref="BB62">
    <cfRule type="expression" dxfId="773" priority="251">
      <formula>AND(WEEKDAY(BB60,2)=6, OR(INT((DAY(BB60)-1)/7)+1=2, INT((DAY(BB60)-1)/7)+1=4))</formula>
    </cfRule>
  </conditionalFormatting>
  <conditionalFormatting sqref="BB79">
    <cfRule type="expression" dxfId="772" priority="250">
      <formula>AND(WEEKDAY(BB77,2)=6, OR(INT((DAY(BB77)-1)/7)+1=2, INT((DAY(BB77)-1)/7)+1=4))</formula>
    </cfRule>
  </conditionalFormatting>
  <conditionalFormatting sqref="BB96">
    <cfRule type="expression" dxfId="771" priority="249">
      <formula>AND(WEEKDAY(BB94,2)=6, OR(INT((DAY(BB94)-1)/7)+1=2, INT((DAY(BB94)-1)/7)+1=4))</formula>
    </cfRule>
  </conditionalFormatting>
  <conditionalFormatting sqref="BB113">
    <cfRule type="expression" dxfId="770" priority="248">
      <formula>AND(WEEKDAY(BB111,2)=6, OR(INT((DAY(BB111)-1)/7)+1=2, INT((DAY(BB111)-1)/7)+1=4))</formula>
    </cfRule>
  </conditionalFormatting>
  <conditionalFormatting sqref="BB130">
    <cfRule type="expression" dxfId="769" priority="247">
      <formula>AND(WEEKDAY(BB128,2)=6, OR(INT((DAY(BB128)-1)/7)+1=2, INT((DAY(BB128)-1)/7)+1=4))</formula>
    </cfRule>
  </conditionalFormatting>
  <conditionalFormatting sqref="BM45">
    <cfRule type="expression" dxfId="768" priority="244">
      <formula>AND(WEEKDAY(BM43,2)=6, OR(INT((DAY(BM43)-1)/7)+1=2, INT((DAY(BM43)-1)/7)+1=4))</formula>
    </cfRule>
    <cfRule type="expression" dxfId="767" priority="246">
      <formula>AND(WEEKDAY(BM43,2)=6, OR(INT((DAY(BM43)-1)/7)+1=2, INT((DAY(BM43)-1)/7)+1=4))</formula>
    </cfRule>
  </conditionalFormatting>
  <conditionalFormatting sqref="BM62">
    <cfRule type="expression" dxfId="766" priority="243">
      <formula>AND(WEEKDAY(BM60,2)=6, OR(INT((DAY(BM60)-1)/7)+1=2, INT((DAY(BM60)-1)/7)+1=4))</formula>
    </cfRule>
    <cfRule type="expression" dxfId="765" priority="245">
      <formula>AND(WEEKDAY(BM60,2)=6, OR(INT((DAY(BM60)-1)/7)+1=2, INT((DAY(BM60)-1)/7)+1=4))</formula>
    </cfRule>
  </conditionalFormatting>
  <conditionalFormatting sqref="BM130">
    <cfRule type="expression" dxfId="764" priority="242">
      <formula>AND(WEEKDAY(BM128,2)=6, OR(INT((DAY(BM128)-1)/7)+1=2, INT((DAY(BM128)-1)/7)+1=4))</formula>
    </cfRule>
  </conditionalFormatting>
  <conditionalFormatting sqref="BM11">
    <cfRule type="expression" dxfId="763" priority="241">
      <formula>AND(WEEKDAY(BM9,2)=6, OR(INT((DAY(BM9)-1)/7)+1=2, INT((DAY(BM9)-1)/7)+1=4))</formula>
    </cfRule>
  </conditionalFormatting>
  <conditionalFormatting sqref="BM28">
    <cfRule type="expression" dxfId="762" priority="240">
      <formula>AND(WEEKDAY(BM26,2)=6, OR(INT((DAY(BM26)-1)/7)+1=2, INT((DAY(BM26)-1)/7)+1=4))</formula>
    </cfRule>
  </conditionalFormatting>
  <conditionalFormatting sqref="AE12 AE29 AE46 AE63 AE80 AE97 AE114 AE131 AP131 AP114 AP97 AP80 AP63 AP46 AP29 AP12">
    <cfRule type="containsText" dxfId="761" priority="239" operator="containsText" text="土">
      <formula>NOT(ISERROR(SEARCH("土",AE12)))</formula>
    </cfRule>
  </conditionalFormatting>
  <conditionalFormatting sqref="AF131 AF114 AF97 AF80 AF63 AF46 AQ46 AQ63 AQ80 AQ97 AQ114 AQ131">
    <cfRule type="containsText" dxfId="760" priority="238" operator="containsText" text="日">
      <formula>NOT(ISERROR(SEARCH("日",AF46)))</formula>
    </cfRule>
  </conditionalFormatting>
  <conditionalFormatting sqref="BB131 BB114 BB97 BB80 BB63 BB46 BB29 BB12 BM12 BM29 BM46 BM63 BM80 BM97 BM114 BM131">
    <cfRule type="containsText" dxfId="759" priority="237" operator="containsText" text="土">
      <formula>NOT(ISERROR(SEARCH("土",BB12)))</formula>
    </cfRule>
  </conditionalFormatting>
  <conditionalFormatting sqref="BC12 BC29 BC46 BC63 BC80 BC97 BC114 BC131 BN131 BN114 BN97 BN80 BN63 BN46 BN29 BN12">
    <cfRule type="containsText" dxfId="758" priority="236" operator="containsText" text="日">
      <formula>NOT(ISERROR(SEARCH("日",BC12)))</formula>
    </cfRule>
  </conditionalFormatting>
  <conditionalFormatting sqref="AF12 AF29 AQ12">
    <cfRule type="containsText" dxfId="757" priority="235" operator="containsText" text="日">
      <formula>NOT(ISERROR(SEARCH("日",AF12)))</formula>
    </cfRule>
  </conditionalFormatting>
  <conditionalFormatting sqref="AQ29">
    <cfRule type="containsText" dxfId="756" priority="234" operator="containsText" text="日">
      <formula>NOT(ISERROR(SEARCH("日",AQ29)))</formula>
    </cfRule>
  </conditionalFormatting>
  <conditionalFormatting sqref="H36:H39">
    <cfRule type="containsText" dxfId="755" priority="232" operator="containsText" text="休">
      <formula>NOT(ISERROR(SEARCH("休",H36)))</formula>
    </cfRule>
    <cfRule type="containsText" dxfId="754" priority="233" operator="containsText" text="休">
      <formula>NOT(ISERROR(SEARCH("休",H36)))</formula>
    </cfRule>
  </conditionalFormatting>
  <conditionalFormatting sqref="S19:S22">
    <cfRule type="containsText" dxfId="753" priority="230" operator="containsText" text="休">
      <formula>NOT(ISERROR(SEARCH("休",S19)))</formula>
    </cfRule>
    <cfRule type="containsText" dxfId="752" priority="231" operator="containsText" text="休">
      <formula>NOT(ISERROR(SEARCH("休",S19)))</formula>
    </cfRule>
  </conditionalFormatting>
  <conditionalFormatting sqref="AE19:AE22">
    <cfRule type="containsText" dxfId="751" priority="228" operator="containsText" text="休">
      <formula>NOT(ISERROR(SEARCH("休",AE19)))</formula>
    </cfRule>
    <cfRule type="containsText" dxfId="750" priority="229" operator="containsText" text="休">
      <formula>NOT(ISERROR(SEARCH("休",AE19)))</formula>
    </cfRule>
  </conditionalFormatting>
  <conditionalFormatting sqref="AE19:AE22">
    <cfRule type="containsText" dxfId="749" priority="227" operator="containsText" text="休">
      <formula>NOT(ISERROR(SEARCH("休",AE19)))</formula>
    </cfRule>
  </conditionalFormatting>
  <conditionalFormatting sqref="AE19:AE22">
    <cfRule type="containsText" dxfId="748" priority="225" operator="containsText" text="休">
      <formula>NOT(ISERROR(SEARCH("休",AE19)))</formula>
    </cfRule>
    <cfRule type="containsText" dxfId="747" priority="226" operator="containsText" text="休">
      <formula>NOT(ISERROR(SEARCH("休",AE19)))</formula>
    </cfRule>
  </conditionalFormatting>
  <conditionalFormatting sqref="AP19:AP22">
    <cfRule type="containsText" dxfId="746" priority="223" operator="containsText" text="休">
      <formula>NOT(ISERROR(SEARCH("休",AP19)))</formula>
    </cfRule>
    <cfRule type="containsText" dxfId="745" priority="224" operator="containsText" text="休">
      <formula>NOT(ISERROR(SEARCH("休",AP19)))</formula>
    </cfRule>
  </conditionalFormatting>
  <conditionalFormatting sqref="AP19:AP22">
    <cfRule type="containsText" dxfId="744" priority="222" operator="containsText" text="休">
      <formula>NOT(ISERROR(SEARCH("休",AP19)))</formula>
    </cfRule>
  </conditionalFormatting>
  <conditionalFormatting sqref="AP19:AP22">
    <cfRule type="containsText" dxfId="743" priority="220" operator="containsText" text="休">
      <formula>NOT(ISERROR(SEARCH("休",AP19)))</formula>
    </cfRule>
    <cfRule type="containsText" dxfId="742" priority="221" operator="containsText" text="休">
      <formula>NOT(ISERROR(SEARCH("休",AP19)))</formula>
    </cfRule>
  </conditionalFormatting>
  <conditionalFormatting sqref="BB19:BB22">
    <cfRule type="containsText" dxfId="741" priority="218" operator="containsText" text="休">
      <formula>NOT(ISERROR(SEARCH("休",BB19)))</formula>
    </cfRule>
    <cfRule type="containsText" dxfId="740" priority="219" operator="containsText" text="休">
      <formula>NOT(ISERROR(SEARCH("休",BB19)))</formula>
    </cfRule>
  </conditionalFormatting>
  <conditionalFormatting sqref="BB19:BB22">
    <cfRule type="containsText" dxfId="739" priority="217" operator="containsText" text="休">
      <formula>NOT(ISERROR(SEARCH("休",BB19)))</formula>
    </cfRule>
  </conditionalFormatting>
  <conditionalFormatting sqref="BB19:BB22">
    <cfRule type="containsText" dxfId="738" priority="215" operator="containsText" text="休">
      <formula>NOT(ISERROR(SEARCH("休",BB19)))</formula>
    </cfRule>
    <cfRule type="containsText" dxfId="737" priority="216" operator="containsText" text="休">
      <formula>NOT(ISERROR(SEARCH("休",BB19)))</formula>
    </cfRule>
  </conditionalFormatting>
  <conditionalFormatting sqref="BM19:BM22">
    <cfRule type="containsText" dxfId="736" priority="213" operator="containsText" text="休">
      <formula>NOT(ISERROR(SEARCH("休",BM19)))</formula>
    </cfRule>
    <cfRule type="containsText" dxfId="735" priority="214" operator="containsText" text="休">
      <formula>NOT(ISERROR(SEARCH("休",BM19)))</formula>
    </cfRule>
  </conditionalFormatting>
  <conditionalFormatting sqref="BM19:BM22">
    <cfRule type="containsText" dxfId="734" priority="212" operator="containsText" text="休">
      <formula>NOT(ISERROR(SEARCH("休",BM19)))</formula>
    </cfRule>
  </conditionalFormatting>
  <conditionalFormatting sqref="BM19:BM22">
    <cfRule type="containsText" dxfId="733" priority="210" operator="containsText" text="休">
      <formula>NOT(ISERROR(SEARCH("休",BM19)))</formula>
    </cfRule>
    <cfRule type="containsText" dxfId="732" priority="211" operator="containsText" text="休">
      <formula>NOT(ISERROR(SEARCH("休",BM19)))</formula>
    </cfRule>
  </conditionalFormatting>
  <conditionalFormatting sqref="S36:S39">
    <cfRule type="containsText" dxfId="731" priority="208" operator="containsText" text="休">
      <formula>NOT(ISERROR(SEARCH("休",S36)))</formula>
    </cfRule>
    <cfRule type="containsText" dxfId="730" priority="209" operator="containsText" text="休">
      <formula>NOT(ISERROR(SEARCH("休",S36)))</formula>
    </cfRule>
  </conditionalFormatting>
  <conditionalFormatting sqref="S36:S39">
    <cfRule type="containsText" dxfId="729" priority="207" operator="containsText" text="休">
      <formula>NOT(ISERROR(SEARCH("休",S36)))</formula>
    </cfRule>
  </conditionalFormatting>
  <conditionalFormatting sqref="S36:S39">
    <cfRule type="containsText" dxfId="728" priority="205" operator="containsText" text="休">
      <formula>NOT(ISERROR(SEARCH("休",S36)))</formula>
    </cfRule>
    <cfRule type="containsText" dxfId="727" priority="206" operator="containsText" text="休">
      <formula>NOT(ISERROR(SEARCH("休",S36)))</formula>
    </cfRule>
  </conditionalFormatting>
  <conditionalFormatting sqref="AE36:AE39">
    <cfRule type="containsText" dxfId="726" priority="203" operator="containsText" text="休">
      <formula>NOT(ISERROR(SEARCH("休",AE36)))</formula>
    </cfRule>
    <cfRule type="containsText" dxfId="725" priority="204" operator="containsText" text="休">
      <formula>NOT(ISERROR(SEARCH("休",AE36)))</formula>
    </cfRule>
  </conditionalFormatting>
  <conditionalFormatting sqref="AE36:AE39">
    <cfRule type="containsText" dxfId="724" priority="202" operator="containsText" text="休">
      <formula>NOT(ISERROR(SEARCH("休",AE36)))</formula>
    </cfRule>
  </conditionalFormatting>
  <conditionalFormatting sqref="AE36:AE39">
    <cfRule type="containsText" dxfId="723" priority="200" operator="containsText" text="休">
      <formula>NOT(ISERROR(SEARCH("休",AE36)))</formula>
    </cfRule>
    <cfRule type="containsText" dxfId="722" priority="201" operator="containsText" text="休">
      <formula>NOT(ISERROR(SEARCH("休",AE36)))</formula>
    </cfRule>
  </conditionalFormatting>
  <conditionalFormatting sqref="AP36:AP39">
    <cfRule type="containsText" dxfId="721" priority="198" operator="containsText" text="休">
      <formula>NOT(ISERROR(SEARCH("休",AP36)))</formula>
    </cfRule>
    <cfRule type="containsText" dxfId="720" priority="199" operator="containsText" text="休">
      <formula>NOT(ISERROR(SEARCH("休",AP36)))</formula>
    </cfRule>
  </conditionalFormatting>
  <conditionalFormatting sqref="AP36:AP39">
    <cfRule type="containsText" dxfId="719" priority="197" operator="containsText" text="休">
      <formula>NOT(ISERROR(SEARCH("休",AP36)))</formula>
    </cfRule>
  </conditionalFormatting>
  <conditionalFormatting sqref="AP36:AP39">
    <cfRule type="containsText" dxfId="718" priority="195" operator="containsText" text="休">
      <formula>NOT(ISERROR(SEARCH("休",AP36)))</formula>
    </cfRule>
    <cfRule type="containsText" dxfId="717" priority="196" operator="containsText" text="休">
      <formula>NOT(ISERROR(SEARCH("休",AP36)))</formula>
    </cfRule>
  </conditionalFormatting>
  <conditionalFormatting sqref="BB36:BB39">
    <cfRule type="containsText" dxfId="716" priority="193" operator="containsText" text="休">
      <formula>NOT(ISERROR(SEARCH("休",BB36)))</formula>
    </cfRule>
    <cfRule type="containsText" dxfId="715" priority="194" operator="containsText" text="休">
      <formula>NOT(ISERROR(SEARCH("休",BB36)))</formula>
    </cfRule>
  </conditionalFormatting>
  <conditionalFormatting sqref="BB36:BB39">
    <cfRule type="containsText" dxfId="714" priority="192" operator="containsText" text="休">
      <formula>NOT(ISERROR(SEARCH("休",BB36)))</formula>
    </cfRule>
  </conditionalFormatting>
  <conditionalFormatting sqref="BB36:BB39">
    <cfRule type="containsText" dxfId="713" priority="190" operator="containsText" text="休">
      <formula>NOT(ISERROR(SEARCH("休",BB36)))</formula>
    </cfRule>
    <cfRule type="containsText" dxfId="712" priority="191" operator="containsText" text="休">
      <formula>NOT(ISERROR(SEARCH("休",BB36)))</formula>
    </cfRule>
  </conditionalFormatting>
  <conditionalFormatting sqref="BM36:BM39">
    <cfRule type="containsText" dxfId="711" priority="188" operator="containsText" text="休">
      <formula>NOT(ISERROR(SEARCH("休",BM36)))</formula>
    </cfRule>
    <cfRule type="containsText" dxfId="710" priority="189" operator="containsText" text="休">
      <formula>NOT(ISERROR(SEARCH("休",BM36)))</formula>
    </cfRule>
  </conditionalFormatting>
  <conditionalFormatting sqref="BM36:BM39">
    <cfRule type="containsText" dxfId="709" priority="187" operator="containsText" text="休">
      <formula>NOT(ISERROR(SEARCH("休",BM36)))</formula>
    </cfRule>
  </conditionalFormatting>
  <conditionalFormatting sqref="BM36:BM39">
    <cfRule type="containsText" dxfId="708" priority="185" operator="containsText" text="休">
      <formula>NOT(ISERROR(SEARCH("休",BM36)))</formula>
    </cfRule>
    <cfRule type="containsText" dxfId="707" priority="186" operator="containsText" text="休">
      <formula>NOT(ISERROR(SEARCH("休",BM36)))</formula>
    </cfRule>
  </conditionalFormatting>
  <conditionalFormatting sqref="H53:H56">
    <cfRule type="containsText" dxfId="706" priority="183" operator="containsText" text="休">
      <formula>NOT(ISERROR(SEARCH("休",H53)))</formula>
    </cfRule>
    <cfRule type="containsText" dxfId="705" priority="184" operator="containsText" text="休">
      <formula>NOT(ISERROR(SEARCH("休",H53)))</formula>
    </cfRule>
  </conditionalFormatting>
  <conditionalFormatting sqref="H53:H56">
    <cfRule type="containsText" dxfId="704" priority="182" operator="containsText" text="休">
      <formula>NOT(ISERROR(SEARCH("休",H53)))</formula>
    </cfRule>
  </conditionalFormatting>
  <conditionalFormatting sqref="H53:H56">
    <cfRule type="containsText" dxfId="703" priority="180" operator="containsText" text="休">
      <formula>NOT(ISERROR(SEARCH("休",H53)))</formula>
    </cfRule>
    <cfRule type="containsText" dxfId="702" priority="181" operator="containsText" text="休">
      <formula>NOT(ISERROR(SEARCH("休",H53)))</formula>
    </cfRule>
  </conditionalFormatting>
  <conditionalFormatting sqref="S53:S56">
    <cfRule type="containsText" dxfId="701" priority="178" operator="containsText" text="休">
      <formula>NOT(ISERROR(SEARCH("休",S53)))</formula>
    </cfRule>
    <cfRule type="containsText" dxfId="700" priority="179" operator="containsText" text="休">
      <formula>NOT(ISERROR(SEARCH("休",S53)))</formula>
    </cfRule>
  </conditionalFormatting>
  <conditionalFormatting sqref="S53:S56">
    <cfRule type="containsText" dxfId="699" priority="177" operator="containsText" text="休">
      <formula>NOT(ISERROR(SEARCH("休",S53)))</formula>
    </cfRule>
  </conditionalFormatting>
  <conditionalFormatting sqref="S53:S56">
    <cfRule type="containsText" dxfId="698" priority="175" operator="containsText" text="休">
      <formula>NOT(ISERROR(SEARCH("休",S53)))</formula>
    </cfRule>
    <cfRule type="containsText" dxfId="697" priority="176" operator="containsText" text="休">
      <formula>NOT(ISERROR(SEARCH("休",S53)))</formula>
    </cfRule>
  </conditionalFormatting>
  <conditionalFormatting sqref="AE53:AE56">
    <cfRule type="containsText" dxfId="696" priority="173" operator="containsText" text="休">
      <formula>NOT(ISERROR(SEARCH("休",AE53)))</formula>
    </cfRule>
    <cfRule type="containsText" dxfId="695" priority="174" operator="containsText" text="休">
      <formula>NOT(ISERROR(SEARCH("休",AE53)))</formula>
    </cfRule>
  </conditionalFormatting>
  <conditionalFormatting sqref="AE53:AE56">
    <cfRule type="containsText" dxfId="694" priority="172" operator="containsText" text="休">
      <formula>NOT(ISERROR(SEARCH("休",AE53)))</formula>
    </cfRule>
  </conditionalFormatting>
  <conditionalFormatting sqref="AE53:AE56">
    <cfRule type="containsText" dxfId="693" priority="170" operator="containsText" text="休">
      <formula>NOT(ISERROR(SEARCH("休",AE53)))</formula>
    </cfRule>
    <cfRule type="containsText" dxfId="692" priority="171" operator="containsText" text="休">
      <formula>NOT(ISERROR(SEARCH("休",AE53)))</formula>
    </cfRule>
  </conditionalFormatting>
  <conditionalFormatting sqref="AP53:AP56">
    <cfRule type="containsText" dxfId="691" priority="168" operator="containsText" text="休">
      <formula>NOT(ISERROR(SEARCH("休",AP53)))</formula>
    </cfRule>
    <cfRule type="containsText" dxfId="690" priority="169" operator="containsText" text="休">
      <formula>NOT(ISERROR(SEARCH("休",AP53)))</formula>
    </cfRule>
  </conditionalFormatting>
  <conditionalFormatting sqref="AP53:AP56">
    <cfRule type="containsText" dxfId="689" priority="167" operator="containsText" text="休">
      <formula>NOT(ISERROR(SEARCH("休",AP53)))</formula>
    </cfRule>
  </conditionalFormatting>
  <conditionalFormatting sqref="AP53:AP56">
    <cfRule type="containsText" dxfId="688" priority="165" operator="containsText" text="休">
      <formula>NOT(ISERROR(SEARCH("休",AP53)))</formula>
    </cfRule>
    <cfRule type="containsText" dxfId="687" priority="166" operator="containsText" text="休">
      <formula>NOT(ISERROR(SEARCH("休",AP53)))</formula>
    </cfRule>
  </conditionalFormatting>
  <conditionalFormatting sqref="BB53:BB56">
    <cfRule type="containsText" dxfId="686" priority="163" operator="containsText" text="休">
      <formula>NOT(ISERROR(SEARCH("休",BB53)))</formula>
    </cfRule>
    <cfRule type="containsText" dxfId="685" priority="164" operator="containsText" text="休">
      <formula>NOT(ISERROR(SEARCH("休",BB53)))</formula>
    </cfRule>
  </conditionalFormatting>
  <conditionalFormatting sqref="BB53:BB56">
    <cfRule type="containsText" dxfId="684" priority="162" operator="containsText" text="休">
      <formula>NOT(ISERROR(SEARCH("休",BB53)))</formula>
    </cfRule>
  </conditionalFormatting>
  <conditionalFormatting sqref="BB53:BB56">
    <cfRule type="containsText" dxfId="683" priority="160" operator="containsText" text="休">
      <formula>NOT(ISERROR(SEARCH("休",BB53)))</formula>
    </cfRule>
    <cfRule type="containsText" dxfId="682" priority="161" operator="containsText" text="休">
      <formula>NOT(ISERROR(SEARCH("休",BB53)))</formula>
    </cfRule>
  </conditionalFormatting>
  <conditionalFormatting sqref="BM53:BM56">
    <cfRule type="containsText" dxfId="681" priority="158" operator="containsText" text="休">
      <formula>NOT(ISERROR(SEARCH("休",BM53)))</formula>
    </cfRule>
    <cfRule type="containsText" dxfId="680" priority="159" operator="containsText" text="休">
      <formula>NOT(ISERROR(SEARCH("休",BM53)))</formula>
    </cfRule>
  </conditionalFormatting>
  <conditionalFormatting sqref="BM53:BM56">
    <cfRule type="containsText" dxfId="679" priority="157" operator="containsText" text="休">
      <formula>NOT(ISERROR(SEARCH("休",BM53)))</formula>
    </cfRule>
  </conditionalFormatting>
  <conditionalFormatting sqref="BM53:BM56">
    <cfRule type="containsText" dxfId="678" priority="155" operator="containsText" text="休">
      <formula>NOT(ISERROR(SEARCH("休",BM53)))</formula>
    </cfRule>
    <cfRule type="containsText" dxfId="677" priority="156" operator="containsText" text="休">
      <formula>NOT(ISERROR(SEARCH("休",BM53)))</formula>
    </cfRule>
  </conditionalFormatting>
  <conditionalFormatting sqref="H70:H73">
    <cfRule type="containsText" dxfId="676" priority="153" operator="containsText" text="休">
      <formula>NOT(ISERROR(SEARCH("休",H70)))</formula>
    </cfRule>
    <cfRule type="containsText" dxfId="675" priority="154" operator="containsText" text="休">
      <formula>NOT(ISERROR(SEARCH("休",H70)))</formula>
    </cfRule>
  </conditionalFormatting>
  <conditionalFormatting sqref="H70:H73">
    <cfRule type="containsText" dxfId="674" priority="152" operator="containsText" text="休">
      <formula>NOT(ISERROR(SEARCH("休",H70)))</formula>
    </cfRule>
  </conditionalFormatting>
  <conditionalFormatting sqref="H70:H73">
    <cfRule type="containsText" dxfId="673" priority="150" operator="containsText" text="休">
      <formula>NOT(ISERROR(SEARCH("休",H70)))</formula>
    </cfRule>
    <cfRule type="containsText" dxfId="672" priority="151" operator="containsText" text="休">
      <formula>NOT(ISERROR(SEARCH("休",H70)))</formula>
    </cfRule>
  </conditionalFormatting>
  <conditionalFormatting sqref="S70:S73">
    <cfRule type="containsText" dxfId="671" priority="148" operator="containsText" text="休">
      <formula>NOT(ISERROR(SEARCH("休",S70)))</formula>
    </cfRule>
    <cfRule type="containsText" dxfId="670" priority="149" operator="containsText" text="休">
      <formula>NOT(ISERROR(SEARCH("休",S70)))</formula>
    </cfRule>
  </conditionalFormatting>
  <conditionalFormatting sqref="S70:S73">
    <cfRule type="containsText" dxfId="669" priority="147" operator="containsText" text="休">
      <formula>NOT(ISERROR(SEARCH("休",S70)))</formula>
    </cfRule>
  </conditionalFormatting>
  <conditionalFormatting sqref="S70:S73">
    <cfRule type="containsText" dxfId="668" priority="145" operator="containsText" text="休">
      <formula>NOT(ISERROR(SEARCH("休",S70)))</formula>
    </cfRule>
    <cfRule type="containsText" dxfId="667" priority="146" operator="containsText" text="休">
      <formula>NOT(ISERROR(SEARCH("休",S70)))</formula>
    </cfRule>
  </conditionalFormatting>
  <conditionalFormatting sqref="AE70:AE73">
    <cfRule type="containsText" dxfId="666" priority="143" operator="containsText" text="休">
      <formula>NOT(ISERROR(SEARCH("休",AE70)))</formula>
    </cfRule>
    <cfRule type="containsText" dxfId="665" priority="144" operator="containsText" text="休">
      <formula>NOT(ISERROR(SEARCH("休",AE70)))</formula>
    </cfRule>
  </conditionalFormatting>
  <conditionalFormatting sqref="AE70:AE73">
    <cfRule type="containsText" dxfId="664" priority="142" operator="containsText" text="休">
      <formula>NOT(ISERROR(SEARCH("休",AE70)))</formula>
    </cfRule>
  </conditionalFormatting>
  <conditionalFormatting sqref="AE70:AE73">
    <cfRule type="containsText" dxfId="663" priority="140" operator="containsText" text="休">
      <formula>NOT(ISERROR(SEARCH("休",AE70)))</formula>
    </cfRule>
    <cfRule type="containsText" dxfId="662" priority="141" operator="containsText" text="休">
      <formula>NOT(ISERROR(SEARCH("休",AE70)))</formula>
    </cfRule>
  </conditionalFormatting>
  <conditionalFormatting sqref="AP70:AP73">
    <cfRule type="containsText" dxfId="661" priority="138" operator="containsText" text="休">
      <formula>NOT(ISERROR(SEARCH("休",AP70)))</formula>
    </cfRule>
    <cfRule type="containsText" dxfId="660" priority="139" operator="containsText" text="休">
      <formula>NOT(ISERROR(SEARCH("休",AP70)))</formula>
    </cfRule>
  </conditionalFormatting>
  <conditionalFormatting sqref="AP70:AP73">
    <cfRule type="containsText" dxfId="659" priority="137" operator="containsText" text="休">
      <formula>NOT(ISERROR(SEARCH("休",AP70)))</formula>
    </cfRule>
  </conditionalFormatting>
  <conditionalFormatting sqref="AP70:AP73">
    <cfRule type="containsText" dxfId="658" priority="135" operator="containsText" text="休">
      <formula>NOT(ISERROR(SEARCH("休",AP70)))</formula>
    </cfRule>
    <cfRule type="containsText" dxfId="657" priority="136" operator="containsText" text="休">
      <formula>NOT(ISERROR(SEARCH("休",AP70)))</formula>
    </cfRule>
  </conditionalFormatting>
  <conditionalFormatting sqref="BB70:BB73">
    <cfRule type="containsText" dxfId="656" priority="133" operator="containsText" text="休">
      <formula>NOT(ISERROR(SEARCH("休",BB70)))</formula>
    </cfRule>
    <cfRule type="containsText" dxfId="655" priority="134" operator="containsText" text="休">
      <formula>NOT(ISERROR(SEARCH("休",BB70)))</formula>
    </cfRule>
  </conditionalFormatting>
  <conditionalFormatting sqref="BB70:BB73">
    <cfRule type="containsText" dxfId="654" priority="132" operator="containsText" text="休">
      <formula>NOT(ISERROR(SEARCH("休",BB70)))</formula>
    </cfRule>
  </conditionalFormatting>
  <conditionalFormatting sqref="BB70:BB73">
    <cfRule type="containsText" dxfId="653" priority="130" operator="containsText" text="休">
      <formula>NOT(ISERROR(SEARCH("休",BB70)))</formula>
    </cfRule>
    <cfRule type="containsText" dxfId="652" priority="131" operator="containsText" text="休">
      <formula>NOT(ISERROR(SEARCH("休",BB70)))</formula>
    </cfRule>
  </conditionalFormatting>
  <conditionalFormatting sqref="BM70:BM73">
    <cfRule type="containsText" dxfId="651" priority="128" operator="containsText" text="休">
      <formula>NOT(ISERROR(SEARCH("休",BM70)))</formula>
    </cfRule>
    <cfRule type="containsText" dxfId="650" priority="129" operator="containsText" text="休">
      <formula>NOT(ISERROR(SEARCH("休",BM70)))</formula>
    </cfRule>
  </conditionalFormatting>
  <conditionalFormatting sqref="BM70:BM73">
    <cfRule type="containsText" dxfId="649" priority="127" operator="containsText" text="休">
      <formula>NOT(ISERROR(SEARCH("休",BM70)))</formula>
    </cfRule>
  </conditionalFormatting>
  <conditionalFormatting sqref="BM70:BM73">
    <cfRule type="containsText" dxfId="648" priority="125" operator="containsText" text="休">
      <formula>NOT(ISERROR(SEARCH("休",BM70)))</formula>
    </cfRule>
    <cfRule type="containsText" dxfId="647" priority="126" operator="containsText" text="休">
      <formula>NOT(ISERROR(SEARCH("休",BM70)))</formula>
    </cfRule>
  </conditionalFormatting>
  <conditionalFormatting sqref="H87:H90">
    <cfRule type="containsText" dxfId="646" priority="123" operator="containsText" text="休">
      <formula>NOT(ISERROR(SEARCH("休",H87)))</formula>
    </cfRule>
    <cfRule type="containsText" dxfId="645" priority="124" operator="containsText" text="休">
      <formula>NOT(ISERROR(SEARCH("休",H87)))</formula>
    </cfRule>
  </conditionalFormatting>
  <conditionalFormatting sqref="H87:H90">
    <cfRule type="containsText" dxfId="644" priority="122" operator="containsText" text="休">
      <formula>NOT(ISERROR(SEARCH("休",H87)))</formula>
    </cfRule>
  </conditionalFormatting>
  <conditionalFormatting sqref="H87:H90">
    <cfRule type="containsText" dxfId="643" priority="120" operator="containsText" text="休">
      <formula>NOT(ISERROR(SEARCH("休",H87)))</formula>
    </cfRule>
    <cfRule type="containsText" dxfId="642" priority="121" operator="containsText" text="休">
      <formula>NOT(ISERROR(SEARCH("休",H87)))</formula>
    </cfRule>
  </conditionalFormatting>
  <conditionalFormatting sqref="S87:S90">
    <cfRule type="containsText" dxfId="641" priority="118" operator="containsText" text="休">
      <formula>NOT(ISERROR(SEARCH("休",S87)))</formula>
    </cfRule>
    <cfRule type="containsText" dxfId="640" priority="119" operator="containsText" text="休">
      <formula>NOT(ISERROR(SEARCH("休",S87)))</formula>
    </cfRule>
  </conditionalFormatting>
  <conditionalFormatting sqref="S87:S90">
    <cfRule type="containsText" dxfId="639" priority="117" operator="containsText" text="休">
      <formula>NOT(ISERROR(SEARCH("休",S87)))</formula>
    </cfRule>
  </conditionalFormatting>
  <conditionalFormatting sqref="S87:S90">
    <cfRule type="containsText" dxfId="638" priority="115" operator="containsText" text="休">
      <formula>NOT(ISERROR(SEARCH("休",S87)))</formula>
    </cfRule>
    <cfRule type="containsText" dxfId="637" priority="116" operator="containsText" text="休">
      <formula>NOT(ISERROR(SEARCH("休",S87)))</formula>
    </cfRule>
  </conditionalFormatting>
  <conditionalFormatting sqref="AE87:AE90">
    <cfRule type="containsText" dxfId="636" priority="113" operator="containsText" text="休">
      <formula>NOT(ISERROR(SEARCH("休",AE87)))</formula>
    </cfRule>
    <cfRule type="containsText" dxfId="635" priority="114" operator="containsText" text="休">
      <formula>NOT(ISERROR(SEARCH("休",AE87)))</formula>
    </cfRule>
  </conditionalFormatting>
  <conditionalFormatting sqref="AE87:AE90">
    <cfRule type="containsText" dxfId="634" priority="112" operator="containsText" text="休">
      <formula>NOT(ISERROR(SEARCH("休",AE87)))</formula>
    </cfRule>
  </conditionalFormatting>
  <conditionalFormatting sqref="AE87:AE90">
    <cfRule type="containsText" dxfId="633" priority="110" operator="containsText" text="休">
      <formula>NOT(ISERROR(SEARCH("休",AE87)))</formula>
    </cfRule>
    <cfRule type="containsText" dxfId="632" priority="111" operator="containsText" text="休">
      <formula>NOT(ISERROR(SEARCH("休",AE87)))</formula>
    </cfRule>
  </conditionalFormatting>
  <conditionalFormatting sqref="AP87:AP90">
    <cfRule type="containsText" dxfId="631" priority="108" operator="containsText" text="休">
      <formula>NOT(ISERROR(SEARCH("休",AP87)))</formula>
    </cfRule>
    <cfRule type="containsText" dxfId="630" priority="109" operator="containsText" text="休">
      <formula>NOT(ISERROR(SEARCH("休",AP87)))</formula>
    </cfRule>
  </conditionalFormatting>
  <conditionalFormatting sqref="AP87:AP90">
    <cfRule type="containsText" dxfId="629" priority="107" operator="containsText" text="休">
      <formula>NOT(ISERROR(SEARCH("休",AP87)))</formula>
    </cfRule>
  </conditionalFormatting>
  <conditionalFormatting sqref="AP87:AP90">
    <cfRule type="containsText" dxfId="628" priority="105" operator="containsText" text="休">
      <formula>NOT(ISERROR(SEARCH("休",AP87)))</formula>
    </cfRule>
    <cfRule type="containsText" dxfId="627" priority="106" operator="containsText" text="休">
      <formula>NOT(ISERROR(SEARCH("休",AP87)))</formula>
    </cfRule>
  </conditionalFormatting>
  <conditionalFormatting sqref="BB87:BB90">
    <cfRule type="containsText" dxfId="626" priority="103" operator="containsText" text="休">
      <formula>NOT(ISERROR(SEARCH("休",BB87)))</formula>
    </cfRule>
    <cfRule type="containsText" dxfId="625" priority="104" operator="containsText" text="休">
      <formula>NOT(ISERROR(SEARCH("休",BB87)))</formula>
    </cfRule>
  </conditionalFormatting>
  <conditionalFormatting sqref="BB87:BB90">
    <cfRule type="containsText" dxfId="624" priority="102" operator="containsText" text="休">
      <formula>NOT(ISERROR(SEARCH("休",BB87)))</formula>
    </cfRule>
  </conditionalFormatting>
  <conditionalFormatting sqref="BB87:BB90">
    <cfRule type="containsText" dxfId="623" priority="100" operator="containsText" text="休">
      <formula>NOT(ISERROR(SEARCH("休",BB87)))</formula>
    </cfRule>
    <cfRule type="containsText" dxfId="622" priority="101" operator="containsText" text="休">
      <formula>NOT(ISERROR(SEARCH("休",BB87)))</formula>
    </cfRule>
  </conditionalFormatting>
  <conditionalFormatting sqref="BM87:BM90">
    <cfRule type="containsText" dxfId="621" priority="98" operator="containsText" text="休">
      <formula>NOT(ISERROR(SEARCH("休",BM87)))</formula>
    </cfRule>
    <cfRule type="containsText" dxfId="620" priority="99" operator="containsText" text="休">
      <formula>NOT(ISERROR(SEARCH("休",BM87)))</formula>
    </cfRule>
  </conditionalFormatting>
  <conditionalFormatting sqref="BM87:BM90">
    <cfRule type="containsText" dxfId="619" priority="97" operator="containsText" text="休">
      <formula>NOT(ISERROR(SEARCH("休",BM87)))</formula>
    </cfRule>
  </conditionalFormatting>
  <conditionalFormatting sqref="BM87:BM90">
    <cfRule type="containsText" dxfId="618" priority="95" operator="containsText" text="休">
      <formula>NOT(ISERROR(SEARCH("休",BM87)))</formula>
    </cfRule>
    <cfRule type="containsText" dxfId="617" priority="96" operator="containsText" text="休">
      <formula>NOT(ISERROR(SEARCH("休",BM87)))</formula>
    </cfRule>
  </conditionalFormatting>
  <conditionalFormatting sqref="BM104:BM107">
    <cfRule type="containsText" dxfId="616" priority="93" operator="containsText" text="休">
      <formula>NOT(ISERROR(SEARCH("休",BM104)))</formula>
    </cfRule>
    <cfRule type="containsText" dxfId="615" priority="94" operator="containsText" text="休">
      <formula>NOT(ISERROR(SEARCH("休",BM104)))</formula>
    </cfRule>
  </conditionalFormatting>
  <conditionalFormatting sqref="BM104:BM107">
    <cfRule type="containsText" dxfId="614" priority="92" operator="containsText" text="休">
      <formula>NOT(ISERROR(SEARCH("休",BM104)))</formula>
    </cfRule>
  </conditionalFormatting>
  <conditionalFormatting sqref="BM104:BM107">
    <cfRule type="containsText" dxfId="613" priority="90" operator="containsText" text="休">
      <formula>NOT(ISERROR(SEARCH("休",BM104)))</formula>
    </cfRule>
    <cfRule type="containsText" dxfId="612" priority="91" operator="containsText" text="休">
      <formula>NOT(ISERROR(SEARCH("休",BM104)))</formula>
    </cfRule>
  </conditionalFormatting>
  <conditionalFormatting sqref="BB104:BB107">
    <cfRule type="containsText" dxfId="611" priority="88" operator="containsText" text="休">
      <formula>NOT(ISERROR(SEARCH("休",BB104)))</formula>
    </cfRule>
    <cfRule type="containsText" dxfId="610" priority="89" operator="containsText" text="休">
      <formula>NOT(ISERROR(SEARCH("休",BB104)))</formula>
    </cfRule>
  </conditionalFormatting>
  <conditionalFormatting sqref="BB104:BB107">
    <cfRule type="containsText" dxfId="609" priority="87" operator="containsText" text="休">
      <formula>NOT(ISERROR(SEARCH("休",BB104)))</formula>
    </cfRule>
  </conditionalFormatting>
  <conditionalFormatting sqref="BB104:BB107">
    <cfRule type="containsText" dxfId="608" priority="85" operator="containsText" text="休">
      <formula>NOT(ISERROR(SEARCH("休",BB104)))</formula>
    </cfRule>
    <cfRule type="containsText" dxfId="607" priority="86" operator="containsText" text="休">
      <formula>NOT(ISERROR(SEARCH("休",BB104)))</formula>
    </cfRule>
  </conditionalFormatting>
  <conditionalFormatting sqref="AP104:AP107">
    <cfRule type="containsText" dxfId="606" priority="83" operator="containsText" text="休">
      <formula>NOT(ISERROR(SEARCH("休",AP104)))</formula>
    </cfRule>
    <cfRule type="containsText" dxfId="605" priority="84" operator="containsText" text="休">
      <formula>NOT(ISERROR(SEARCH("休",AP104)))</formula>
    </cfRule>
  </conditionalFormatting>
  <conditionalFormatting sqref="AP104:AP107">
    <cfRule type="containsText" dxfId="604" priority="82" operator="containsText" text="休">
      <formula>NOT(ISERROR(SEARCH("休",AP104)))</formula>
    </cfRule>
  </conditionalFormatting>
  <conditionalFormatting sqref="AP104:AP107">
    <cfRule type="containsText" dxfId="603" priority="80" operator="containsText" text="休">
      <formula>NOT(ISERROR(SEARCH("休",AP104)))</formula>
    </cfRule>
    <cfRule type="containsText" dxfId="602" priority="81" operator="containsText" text="休">
      <formula>NOT(ISERROR(SEARCH("休",AP104)))</formula>
    </cfRule>
  </conditionalFormatting>
  <conditionalFormatting sqref="H104:H107">
    <cfRule type="containsText" dxfId="601" priority="78" operator="containsText" text="休">
      <formula>NOT(ISERROR(SEARCH("休",H104)))</formula>
    </cfRule>
    <cfRule type="containsText" dxfId="600" priority="79" operator="containsText" text="休">
      <formula>NOT(ISERROR(SEARCH("休",H104)))</formula>
    </cfRule>
  </conditionalFormatting>
  <conditionalFormatting sqref="H104:H107">
    <cfRule type="containsText" dxfId="599" priority="77" operator="containsText" text="休">
      <formula>NOT(ISERROR(SEARCH("休",H104)))</formula>
    </cfRule>
  </conditionalFormatting>
  <conditionalFormatting sqref="H104:H107">
    <cfRule type="containsText" dxfId="598" priority="75" operator="containsText" text="休">
      <formula>NOT(ISERROR(SEARCH("休",H104)))</formula>
    </cfRule>
    <cfRule type="containsText" dxfId="597" priority="76" operator="containsText" text="休">
      <formula>NOT(ISERROR(SEARCH("休",H104)))</formula>
    </cfRule>
  </conditionalFormatting>
  <conditionalFormatting sqref="S104:S107">
    <cfRule type="containsText" dxfId="596" priority="73" operator="containsText" text="休">
      <formula>NOT(ISERROR(SEARCH("休",S104)))</formula>
    </cfRule>
    <cfRule type="containsText" dxfId="595" priority="74" operator="containsText" text="休">
      <formula>NOT(ISERROR(SEARCH("休",S104)))</formula>
    </cfRule>
  </conditionalFormatting>
  <conditionalFormatting sqref="S104:S107">
    <cfRule type="containsText" dxfId="594" priority="72" operator="containsText" text="休">
      <formula>NOT(ISERROR(SEARCH("休",S104)))</formula>
    </cfRule>
  </conditionalFormatting>
  <conditionalFormatting sqref="S104:S107">
    <cfRule type="containsText" dxfId="593" priority="70" operator="containsText" text="休">
      <formula>NOT(ISERROR(SEARCH("休",S104)))</formula>
    </cfRule>
    <cfRule type="containsText" dxfId="592" priority="71" operator="containsText" text="休">
      <formula>NOT(ISERROR(SEARCH("休",S104)))</formula>
    </cfRule>
  </conditionalFormatting>
  <conditionalFormatting sqref="AE104:AE107">
    <cfRule type="containsText" dxfId="591" priority="68" operator="containsText" text="休">
      <formula>NOT(ISERROR(SEARCH("休",AE104)))</formula>
    </cfRule>
    <cfRule type="containsText" dxfId="590" priority="69" operator="containsText" text="休">
      <formula>NOT(ISERROR(SEARCH("休",AE104)))</formula>
    </cfRule>
  </conditionalFormatting>
  <conditionalFormatting sqref="AE104:AE107">
    <cfRule type="containsText" dxfId="589" priority="67" operator="containsText" text="休">
      <formula>NOT(ISERROR(SEARCH("休",AE104)))</formula>
    </cfRule>
  </conditionalFormatting>
  <conditionalFormatting sqref="AE104:AE107">
    <cfRule type="containsText" dxfId="588" priority="65" operator="containsText" text="休">
      <formula>NOT(ISERROR(SEARCH("休",AE104)))</formula>
    </cfRule>
    <cfRule type="containsText" dxfId="587" priority="66" operator="containsText" text="休">
      <formula>NOT(ISERROR(SEARCH("休",AE104)))</formula>
    </cfRule>
  </conditionalFormatting>
  <conditionalFormatting sqref="H121:H124">
    <cfRule type="containsText" dxfId="586" priority="63" operator="containsText" text="休">
      <formula>NOT(ISERROR(SEARCH("休",H121)))</formula>
    </cfRule>
    <cfRule type="containsText" dxfId="585" priority="64" operator="containsText" text="休">
      <formula>NOT(ISERROR(SEARCH("休",H121)))</formula>
    </cfRule>
  </conditionalFormatting>
  <conditionalFormatting sqref="H121:H124">
    <cfRule type="containsText" dxfId="584" priority="62" operator="containsText" text="休">
      <formula>NOT(ISERROR(SEARCH("休",H121)))</formula>
    </cfRule>
  </conditionalFormatting>
  <conditionalFormatting sqref="H121:H124">
    <cfRule type="containsText" dxfId="583" priority="60" operator="containsText" text="休">
      <formula>NOT(ISERROR(SEARCH("休",H121)))</formula>
    </cfRule>
    <cfRule type="containsText" dxfId="582" priority="61" operator="containsText" text="休">
      <formula>NOT(ISERROR(SEARCH("休",H121)))</formula>
    </cfRule>
  </conditionalFormatting>
  <conditionalFormatting sqref="S121:S124">
    <cfRule type="containsText" dxfId="581" priority="58" operator="containsText" text="休">
      <formula>NOT(ISERROR(SEARCH("休",S121)))</formula>
    </cfRule>
    <cfRule type="containsText" dxfId="580" priority="59" operator="containsText" text="休">
      <formula>NOT(ISERROR(SEARCH("休",S121)))</formula>
    </cfRule>
  </conditionalFormatting>
  <conditionalFormatting sqref="S121:S124">
    <cfRule type="containsText" dxfId="579" priority="57" operator="containsText" text="休">
      <formula>NOT(ISERROR(SEARCH("休",S121)))</formula>
    </cfRule>
  </conditionalFormatting>
  <conditionalFormatting sqref="S121:S124">
    <cfRule type="containsText" dxfId="578" priority="55" operator="containsText" text="休">
      <formula>NOT(ISERROR(SEARCH("休",S121)))</formula>
    </cfRule>
    <cfRule type="containsText" dxfId="577" priority="56" operator="containsText" text="休">
      <formula>NOT(ISERROR(SEARCH("休",S121)))</formula>
    </cfRule>
  </conditionalFormatting>
  <conditionalFormatting sqref="AE121:AE124">
    <cfRule type="containsText" dxfId="576" priority="53" operator="containsText" text="休">
      <formula>NOT(ISERROR(SEARCH("休",AE121)))</formula>
    </cfRule>
    <cfRule type="containsText" dxfId="575" priority="54" operator="containsText" text="休">
      <formula>NOT(ISERROR(SEARCH("休",AE121)))</formula>
    </cfRule>
  </conditionalFormatting>
  <conditionalFormatting sqref="AE121:AE124">
    <cfRule type="containsText" dxfId="574" priority="52" operator="containsText" text="休">
      <formula>NOT(ISERROR(SEARCH("休",AE121)))</formula>
    </cfRule>
  </conditionalFormatting>
  <conditionalFormatting sqref="AE121:AE124">
    <cfRule type="containsText" dxfId="573" priority="50" operator="containsText" text="休">
      <formula>NOT(ISERROR(SEARCH("休",AE121)))</formula>
    </cfRule>
    <cfRule type="containsText" dxfId="572" priority="51" operator="containsText" text="休">
      <formula>NOT(ISERROR(SEARCH("休",AE121)))</formula>
    </cfRule>
  </conditionalFormatting>
  <conditionalFormatting sqref="AP121:AP124">
    <cfRule type="containsText" dxfId="571" priority="48" operator="containsText" text="休">
      <formula>NOT(ISERROR(SEARCH("休",AP121)))</formula>
    </cfRule>
    <cfRule type="containsText" dxfId="570" priority="49" operator="containsText" text="休">
      <formula>NOT(ISERROR(SEARCH("休",AP121)))</formula>
    </cfRule>
  </conditionalFormatting>
  <conditionalFormatting sqref="AP121:AP124">
    <cfRule type="containsText" dxfId="569" priority="47" operator="containsText" text="休">
      <formula>NOT(ISERROR(SEARCH("休",AP121)))</formula>
    </cfRule>
  </conditionalFormatting>
  <conditionalFormatting sqref="AP121:AP124">
    <cfRule type="containsText" dxfId="568" priority="45" operator="containsText" text="休">
      <formula>NOT(ISERROR(SEARCH("休",AP121)))</formula>
    </cfRule>
    <cfRule type="containsText" dxfId="567" priority="46" operator="containsText" text="休">
      <formula>NOT(ISERROR(SEARCH("休",AP121)))</formula>
    </cfRule>
  </conditionalFormatting>
  <conditionalFormatting sqref="BB121:BB124">
    <cfRule type="containsText" dxfId="566" priority="43" operator="containsText" text="休">
      <formula>NOT(ISERROR(SEARCH("休",BB121)))</formula>
    </cfRule>
    <cfRule type="containsText" dxfId="565" priority="44" operator="containsText" text="休">
      <formula>NOT(ISERROR(SEARCH("休",BB121)))</formula>
    </cfRule>
  </conditionalFormatting>
  <conditionalFormatting sqref="BB121:BB124">
    <cfRule type="containsText" dxfId="564" priority="42" operator="containsText" text="休">
      <formula>NOT(ISERROR(SEARCH("休",BB121)))</formula>
    </cfRule>
  </conditionalFormatting>
  <conditionalFormatting sqref="BB121:BB124">
    <cfRule type="containsText" dxfId="563" priority="40" operator="containsText" text="休">
      <formula>NOT(ISERROR(SEARCH("休",BB121)))</formula>
    </cfRule>
    <cfRule type="containsText" dxfId="562" priority="41" operator="containsText" text="休">
      <formula>NOT(ISERROR(SEARCH("休",BB121)))</formula>
    </cfRule>
  </conditionalFormatting>
  <conditionalFormatting sqref="BM121:BM124">
    <cfRule type="containsText" dxfId="561" priority="38" operator="containsText" text="休">
      <formula>NOT(ISERROR(SEARCH("休",BM121)))</formula>
    </cfRule>
    <cfRule type="containsText" dxfId="560" priority="39" operator="containsText" text="休">
      <formula>NOT(ISERROR(SEARCH("休",BM121)))</formula>
    </cfRule>
  </conditionalFormatting>
  <conditionalFormatting sqref="BM121:BM124">
    <cfRule type="containsText" dxfId="559" priority="37" operator="containsText" text="休">
      <formula>NOT(ISERROR(SEARCH("休",BM121)))</formula>
    </cfRule>
  </conditionalFormatting>
  <conditionalFormatting sqref="BM121:BM124">
    <cfRule type="containsText" dxfId="558" priority="35" operator="containsText" text="休">
      <formula>NOT(ISERROR(SEARCH("休",BM121)))</formula>
    </cfRule>
    <cfRule type="containsText" dxfId="557" priority="36" operator="containsText" text="休">
      <formula>NOT(ISERROR(SEARCH("休",BM121)))</formula>
    </cfRule>
  </conditionalFormatting>
  <conditionalFormatting sqref="H138:H141">
    <cfRule type="containsText" dxfId="556" priority="33" operator="containsText" text="休">
      <formula>NOT(ISERROR(SEARCH("休",H138)))</formula>
    </cfRule>
    <cfRule type="containsText" dxfId="555" priority="34" operator="containsText" text="休">
      <formula>NOT(ISERROR(SEARCH("休",H138)))</formula>
    </cfRule>
  </conditionalFormatting>
  <conditionalFormatting sqref="H138:H141">
    <cfRule type="containsText" dxfId="554" priority="32" operator="containsText" text="休">
      <formula>NOT(ISERROR(SEARCH("休",H138)))</formula>
    </cfRule>
  </conditionalFormatting>
  <conditionalFormatting sqref="H138:H141">
    <cfRule type="containsText" dxfId="553" priority="30" operator="containsText" text="休">
      <formula>NOT(ISERROR(SEARCH("休",H138)))</formula>
    </cfRule>
    <cfRule type="containsText" dxfId="552" priority="31" operator="containsText" text="休">
      <formula>NOT(ISERROR(SEARCH("休",H138)))</formula>
    </cfRule>
  </conditionalFormatting>
  <conditionalFormatting sqref="S138:S141">
    <cfRule type="containsText" dxfId="551" priority="28" operator="containsText" text="休">
      <formula>NOT(ISERROR(SEARCH("休",S138)))</formula>
    </cfRule>
    <cfRule type="containsText" dxfId="550" priority="29" operator="containsText" text="休">
      <formula>NOT(ISERROR(SEARCH("休",S138)))</formula>
    </cfRule>
  </conditionalFormatting>
  <conditionalFormatting sqref="S138:S141">
    <cfRule type="containsText" dxfId="549" priority="27" operator="containsText" text="休">
      <formula>NOT(ISERROR(SEARCH("休",S138)))</formula>
    </cfRule>
  </conditionalFormatting>
  <conditionalFormatting sqref="S138:S141">
    <cfRule type="containsText" dxfId="548" priority="25" operator="containsText" text="休">
      <formula>NOT(ISERROR(SEARCH("休",S138)))</formula>
    </cfRule>
    <cfRule type="containsText" dxfId="547" priority="26" operator="containsText" text="休">
      <formula>NOT(ISERROR(SEARCH("休",S138)))</formula>
    </cfRule>
  </conditionalFormatting>
  <conditionalFormatting sqref="AE138:AE141">
    <cfRule type="containsText" dxfId="546" priority="23" operator="containsText" text="休">
      <formula>NOT(ISERROR(SEARCH("休",AE138)))</formula>
    </cfRule>
    <cfRule type="containsText" dxfId="545" priority="24" operator="containsText" text="休">
      <formula>NOT(ISERROR(SEARCH("休",AE138)))</formula>
    </cfRule>
  </conditionalFormatting>
  <conditionalFormatting sqref="AE138:AE141">
    <cfRule type="containsText" dxfId="544" priority="22" operator="containsText" text="休">
      <formula>NOT(ISERROR(SEARCH("休",AE138)))</formula>
    </cfRule>
  </conditionalFormatting>
  <conditionalFormatting sqref="AE138:AE141">
    <cfRule type="containsText" dxfId="543" priority="20" operator="containsText" text="休">
      <formula>NOT(ISERROR(SEARCH("休",AE138)))</formula>
    </cfRule>
    <cfRule type="containsText" dxfId="542" priority="21" operator="containsText" text="休">
      <formula>NOT(ISERROR(SEARCH("休",AE138)))</formula>
    </cfRule>
  </conditionalFormatting>
  <conditionalFormatting sqref="AP138:AP141">
    <cfRule type="containsText" dxfId="541" priority="18" operator="containsText" text="休">
      <formula>NOT(ISERROR(SEARCH("休",AP138)))</formula>
    </cfRule>
    <cfRule type="containsText" dxfId="540" priority="19" operator="containsText" text="休">
      <formula>NOT(ISERROR(SEARCH("休",AP138)))</formula>
    </cfRule>
  </conditionalFormatting>
  <conditionalFormatting sqref="AP138:AP141">
    <cfRule type="containsText" dxfId="539" priority="17" operator="containsText" text="休">
      <formula>NOT(ISERROR(SEARCH("休",AP138)))</formula>
    </cfRule>
  </conditionalFormatting>
  <conditionalFormatting sqref="AP138:AP141">
    <cfRule type="containsText" dxfId="538" priority="15" operator="containsText" text="休">
      <formula>NOT(ISERROR(SEARCH("休",AP138)))</formula>
    </cfRule>
    <cfRule type="containsText" dxfId="537" priority="16" operator="containsText" text="休">
      <formula>NOT(ISERROR(SEARCH("休",AP138)))</formula>
    </cfRule>
  </conditionalFormatting>
  <conditionalFormatting sqref="BB138:BB141">
    <cfRule type="containsText" dxfId="536" priority="13" operator="containsText" text="休">
      <formula>NOT(ISERROR(SEARCH("休",BB138)))</formula>
    </cfRule>
    <cfRule type="containsText" dxfId="535" priority="14" operator="containsText" text="休">
      <formula>NOT(ISERROR(SEARCH("休",BB138)))</formula>
    </cfRule>
  </conditionalFormatting>
  <conditionalFormatting sqref="BB138:BB141">
    <cfRule type="containsText" dxfId="534" priority="12" operator="containsText" text="休">
      <formula>NOT(ISERROR(SEARCH("休",BB138)))</formula>
    </cfRule>
  </conditionalFormatting>
  <conditionalFormatting sqref="BB138:BB141">
    <cfRule type="containsText" dxfId="533" priority="10" operator="containsText" text="休">
      <formula>NOT(ISERROR(SEARCH("休",BB138)))</formula>
    </cfRule>
    <cfRule type="containsText" dxfId="532" priority="11" operator="containsText" text="休">
      <formula>NOT(ISERROR(SEARCH("休",BB138)))</formula>
    </cfRule>
  </conditionalFormatting>
  <conditionalFormatting sqref="BM138:BM141">
    <cfRule type="containsText" dxfId="531" priority="8" operator="containsText" text="休">
      <formula>NOT(ISERROR(SEARCH("休",BM138)))</formula>
    </cfRule>
    <cfRule type="containsText" dxfId="530" priority="9" operator="containsText" text="休">
      <formula>NOT(ISERROR(SEARCH("休",BM138)))</formula>
    </cfRule>
  </conditionalFormatting>
  <conditionalFormatting sqref="BM138:BM141">
    <cfRule type="containsText" dxfId="529" priority="7" operator="containsText" text="休">
      <formula>NOT(ISERROR(SEARCH("休",BM138)))</formula>
    </cfRule>
  </conditionalFormatting>
  <conditionalFormatting sqref="BM138:BM141">
    <cfRule type="containsText" dxfId="528" priority="5" operator="containsText" text="休">
      <formula>NOT(ISERROR(SEARCH("休",BM138)))</formula>
    </cfRule>
    <cfRule type="containsText" dxfId="527" priority="6" operator="containsText" text="休">
      <formula>NOT(ISERROR(SEARCH("休",BM138)))</formula>
    </cfRule>
  </conditionalFormatting>
  <conditionalFormatting sqref="BM96">
    <cfRule type="expression" dxfId="526" priority="4">
      <formula>AND(WEEKDAY(BM96,2)=6, OR(INT((DAY(BM96)-1)/7)+1=2, INT((DAY(BM96)-1)/7)+1=4))</formula>
    </cfRule>
  </conditionalFormatting>
  <conditionalFormatting sqref="U3">
    <cfRule type="containsText" dxfId="525" priority="2" operator="containsText" text="未達成">
      <formula>NOT(ISERROR(SEARCH("未達成",U3)))</formula>
    </cfRule>
    <cfRule type="containsText" dxfId="524" priority="3" operator="containsText" text="達成">
      <formula>NOT(ISERROR(SEARCH("達成",U3)))</formula>
    </cfRule>
  </conditionalFormatting>
  <conditionalFormatting sqref="C32:I35">
    <cfRule type="containsText" dxfId="523" priority="1" operator="containsText" text="雨">
      <formula>NOT(ISERROR(SEARCH("雨",C32)))</formula>
    </cfRule>
    <cfRule type="containsText" dxfId="522" priority="408" operator="containsText" text="休">
      <formula>NOT(ISERROR(SEARCH("休",C32)))</formula>
    </cfRule>
  </conditionalFormatting>
  <conditionalFormatting sqref="C49:I52">
    <cfRule type="containsText" dxfId="521" priority="406" operator="containsText" text="休">
      <formula>NOT(ISERROR(SEARCH("休",C49)))</formula>
    </cfRule>
    <cfRule type="containsText" dxfId="520" priority="407" operator="containsText" text="雨">
      <formula>NOT(ISERROR(SEARCH("雨",C49)))</formula>
    </cfRule>
  </conditionalFormatting>
  <conditionalFormatting sqref="C66:I69">
    <cfRule type="containsText" dxfId="519" priority="404" operator="containsText" text="休">
      <formula>NOT(ISERROR(SEARCH("休",C66)))</formula>
    </cfRule>
    <cfRule type="containsText" dxfId="518" priority="405" operator="containsText" text="雨">
      <formula>NOT(ISERROR(SEARCH("雨",C66)))</formula>
    </cfRule>
  </conditionalFormatting>
  <conditionalFormatting sqref="C83:I86">
    <cfRule type="containsText" dxfId="517" priority="402" operator="containsText" text="休">
      <formula>NOT(ISERROR(SEARCH("休",C83)))</formula>
    </cfRule>
    <cfRule type="containsText" dxfId="516" priority="403" operator="containsText" text="雨">
      <formula>NOT(ISERROR(SEARCH("雨",C83)))</formula>
    </cfRule>
  </conditionalFormatting>
  <conditionalFormatting sqref="N15:T18">
    <cfRule type="containsText" dxfId="515" priority="400" operator="containsText" text="休">
      <formula>NOT(ISERROR(SEARCH("休",N15)))</formula>
    </cfRule>
    <cfRule type="containsText" dxfId="514" priority="401" operator="containsText" text="雨">
      <formula>NOT(ISERROR(SEARCH("雨",N15)))</formula>
    </cfRule>
  </conditionalFormatting>
  <conditionalFormatting sqref="N83:T86">
    <cfRule type="containsText" dxfId="513" priority="386" operator="containsText" text="休">
      <formula>NOT(ISERROR(SEARCH("休",N83)))</formula>
    </cfRule>
    <cfRule type="containsText" dxfId="512" priority="387" operator="containsText" text="雨">
      <formula>NOT(ISERROR(SEARCH("雨",N83)))</formula>
    </cfRule>
  </conditionalFormatting>
  <conditionalFormatting sqref="N117:T120">
    <cfRule type="containsText" dxfId="511" priority="369" operator="containsText" text="休">
      <formula>NOT(ISERROR(SEARCH("休",N117)))</formula>
    </cfRule>
    <cfRule type="containsText" dxfId="510" priority="370" operator="containsText" text="雨">
      <formula>NOT(ISERROR(SEARCH("雨",N117)))</formula>
    </cfRule>
  </conditionalFormatting>
  <conditionalFormatting sqref="N134:T137">
    <cfRule type="containsText" dxfId="509" priority="366" operator="containsText" text="休">
      <formula>NOT(ISERROR(SEARCH("休",N134)))</formula>
    </cfRule>
    <cfRule type="containsText" dxfId="508" priority="367" operator="containsText" text="雨">
      <formula>NOT(ISERROR(SEARCH("雨",N134)))</formula>
    </cfRule>
  </conditionalFormatting>
  <conditionalFormatting sqref="Z15:AF18">
    <cfRule type="containsText" dxfId="507" priority="363" operator="containsText" text="休">
      <formula>NOT(ISERROR(SEARCH("休",Z15)))</formula>
    </cfRule>
    <cfRule type="containsText" dxfId="506" priority="364" operator="containsText" text="雨">
      <formula>NOT(ISERROR(SEARCH("雨",Z15)))</formula>
    </cfRule>
  </conditionalFormatting>
  <conditionalFormatting sqref="AW66:BC69">
    <cfRule type="containsText" dxfId="505" priority="326" operator="containsText" text="休">
      <formula>NOT(ISERROR(SEARCH("休",AW66)))</formula>
    </cfRule>
    <cfRule type="containsText" dxfId="504" priority="327" operator="containsText" text="雨">
      <formula>NOT(ISERROR(SEARCH("雨",AW66)))</formula>
    </cfRule>
  </conditionalFormatting>
  <conditionalFormatting sqref="AW83:BC86">
    <cfRule type="containsText" dxfId="503" priority="323" operator="containsText" text="休">
      <formula>NOT(ISERROR(SEARCH("休",AW83)))</formula>
    </cfRule>
    <cfRule type="containsText" dxfId="502" priority="324" operator="containsText" text="雨">
      <formula>NOT(ISERROR(SEARCH("雨",AW83)))</formula>
    </cfRule>
  </conditionalFormatting>
  <conditionalFormatting sqref="AW100:BC103">
    <cfRule type="containsText" dxfId="501" priority="320" operator="containsText" text="休">
      <formula>NOT(ISERROR(SEARCH("休",AW100)))</formula>
    </cfRule>
    <cfRule type="containsText" dxfId="500" priority="321" operator="containsText" text="雨">
      <formula>NOT(ISERROR(SEARCH("雨",AW100)))</formula>
    </cfRule>
  </conditionalFormatting>
  <conditionalFormatting sqref="AW117:BC120">
    <cfRule type="containsText" dxfId="499" priority="317" operator="containsText" text="休">
      <formula>NOT(ISERROR(SEARCH("休",AW117)))</formula>
    </cfRule>
    <cfRule type="containsText" dxfId="498" priority="318" operator="containsText" text="雨">
      <formula>NOT(ISERROR(SEARCH("雨",AW117)))</formula>
    </cfRule>
  </conditionalFormatting>
  <conditionalFormatting sqref="AW134:BC137">
    <cfRule type="containsText" dxfId="497" priority="314" operator="containsText" text="休">
      <formula>NOT(ISERROR(SEARCH("休",AW134)))</formula>
    </cfRule>
    <cfRule type="containsText" dxfId="496" priority="315" operator="containsText" text="雨">
      <formula>NOT(ISERROR(SEARCH("雨",AW134)))</formula>
    </cfRule>
  </conditionalFormatting>
  <conditionalFormatting sqref="BH32:BN35">
    <cfRule type="containsText" dxfId="495" priority="309" operator="containsText" text="休">
      <formula>NOT(ISERROR(SEARCH("休",BH32)))</formula>
    </cfRule>
    <cfRule type="containsText" dxfId="494" priority="310" operator="containsText" text="雨">
      <formula>NOT(ISERROR(SEARCH("雨",BH32)))</formula>
    </cfRule>
  </conditionalFormatting>
  <conditionalFormatting sqref="BH49:BN52">
    <cfRule type="containsText" dxfId="493" priority="306" operator="containsText" text="休">
      <formula>NOT(ISERROR(SEARCH("休",BH49)))</formula>
    </cfRule>
    <cfRule type="containsText" dxfId="492" priority="307" operator="containsText" text="雨">
      <formula>NOT(ISERROR(SEARCH("雨",BH49)))</formula>
    </cfRule>
  </conditionalFormatting>
  <conditionalFormatting sqref="BH66:BN69">
    <cfRule type="containsText" dxfId="491" priority="303" operator="containsText" text="休">
      <formula>NOT(ISERROR(SEARCH("休",BH66)))</formula>
    </cfRule>
    <cfRule type="containsText" dxfId="490" priority="304" operator="containsText" text="雨">
      <formula>NOT(ISERROR(SEARCH("雨",BH66)))</formula>
    </cfRule>
  </conditionalFormatting>
  <conditionalFormatting sqref="BH134:BN137">
    <cfRule type="containsText" dxfId="489" priority="294" operator="containsText" text="休">
      <formula>NOT(ISERROR(SEARCH("休",BH134)))</formula>
    </cfRule>
    <cfRule type="containsText" dxfId="488" priority="295" operator="containsText" text="雨">
      <formula>NOT(ISERROR(SEARCH("雨",BH134)))</formula>
    </cfRule>
  </conditionalFormatting>
  <dataValidations count="3">
    <dataValidation type="list" allowBlank="1" showInputMessage="1" showErrorMessage="1" sqref="C13:I14 C30:I31 C47:I48 C64:I65 C81:I82 N13:T14 C98:I99 N30:T31 N47:T48 N64:T65 N81:T82 N98:T99 Z30:AF31 C115:I116 C132:I133 C150:I151 N115:T116 N132:T133 Z13:AF14 Z47:AF48 Z64:AF65 Z81:AF82 Z98:AF99 Z115:AF116 Z132:AF133 AK13:AQ14 AK30:AQ31 AK47:AQ48 AK64:AQ65 AK81:AQ82 AK98:AQ99 AK115:AQ116 AK132:AQ133 AW13:BC14 AW30:BC31 AW47:BC48 AW64:BC65 AW81:BC82 AW98:BC99 AW115:BC116 AW132:BC133 BH13:BN14 BH30:BN31 BH47:BN48 BH64:BN65 BH81:BN82 BH98:BN99 BH115:BN116 BH132:BN133">
      <formula1>"夏休,冬休,中止,制作,その他"</formula1>
    </dataValidation>
    <dataValidation type="list" allowBlank="1" showInputMessage="1" showErrorMessage="1" sqref="C15:I16 C32:I33 C49:I50 C66:I67 C83:I84 N15:T16 C100:I101 N32:T33 N49:T50 N66:T67 N83:T84 N100:T101 Z32:AF33 C117:I118 C134:I135 C152:I153 N117:T118 N134:T135 Z15:AF16 Z49:AF50 Z66:AF67 Z83:AF84 Z100:AF101 Z117:AF118 Z134:AF135 AK15:AQ16 AK32:AQ33 AK49:AQ50 AK66:AQ67 AK83:AQ84 AK100:AQ101 AK117:AQ118 AK134:AQ135 AW15:BC16 AW32:BC33 AW49:BC50 AW66:BC67 AW83:BC84 AW100:BC101 AW117:BC118 AW134:BC135 BH15:BN16 BH32:BN33 BH49:BN50 BH66:BN67 BH83:BN84 BH100:BN101 BH117:BN118 BH134:BN135">
      <formula1>"休"</formula1>
    </dataValidation>
    <dataValidation type="list" allowBlank="1" showInputMessage="1" showErrorMessage="1" sqref="N17:T18 N34:T35 N51:T52 N68:T69 N85:T86 Z17:AF18 N102:T103 Z34:AF35 Z51:AF52 Z68:AF69 Z85:AF86 Z102:AF103 AK34:AQ35 N119:T120 N136:T137 C154:I155 Z119:AF120 Z136:AF137 AK17:AQ18 AK51:AQ52 AK68:AQ69 AK85:AQ86 AK102:AQ103 AK119:AQ120 AK136:AQ137 AW17:BC18 AW34:BC35 AW51:BC52 AW68:BC69 AW85:BC86 AW102:BC103 AW119:BC120 AW136:BC137 BH17:BN18 BH34:BN35 BH51:BN52 BH68:BN69 BH85:BN86 BH102:BN103 BH119:BN120 BH136:BN137 C34:I35 C51:I52 C68:I69 C85:I86 C102:I103 C119:I120 C136:I137 C17:I18">
      <formula1>"休,雨"</formula1>
    </dataValidation>
  </dataValidations>
  <pageMargins left="0.23622047244094491" right="0.23622047244094491" top="0.74803149606299213" bottom="0.74803149606299213" header="0.31496062992125984" footer="0.31496062992125984"/>
  <pageSetup paperSize="9" scale="55" orientation="portrait" r:id="rId1"/>
  <rowBreaks count="1" manualBreakCount="1">
    <brk id="144" max="23" man="1"/>
  </rowBreaks>
  <colBreaks count="2" manualBreakCount="2">
    <brk id="23" max="141" man="1"/>
    <brk id="46" max="141"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51"/>
  <sheetViews>
    <sheetView view="pageBreakPreview" zoomScale="85" zoomScaleNormal="85" zoomScaleSheetLayoutView="85" workbookViewId="0">
      <selection activeCell="J30" sqref="J30"/>
    </sheetView>
  </sheetViews>
  <sheetFormatPr defaultRowHeight="13.2"/>
  <cols>
    <col min="1" max="1" width="11.6640625" style="1593" customWidth="1"/>
    <col min="2" max="2" width="12.21875" style="1593" customWidth="1"/>
    <col min="3" max="9" width="4.109375" style="1593" customWidth="1"/>
    <col min="10" max="10" width="19.109375" style="1593" bestFit="1" customWidth="1"/>
    <col min="11" max="11" width="9.5546875" style="1593" customWidth="1"/>
    <col min="12" max="12" width="11.6640625" style="1593" customWidth="1"/>
    <col min="13" max="13" width="12.21875" style="1593" customWidth="1"/>
    <col min="14" max="20" width="4.109375" style="1593" customWidth="1"/>
    <col min="21" max="21" width="18.5546875" style="1593" customWidth="1"/>
    <col min="22" max="22" width="9.5546875" style="1593" customWidth="1"/>
    <col min="23" max="23" width="11.6640625" style="1593" customWidth="1"/>
    <col min="24" max="26" width="8.88671875" style="1593"/>
    <col min="27" max="27" width="10.44140625" style="1593" bestFit="1" customWidth="1"/>
    <col min="28" max="28" width="8.88671875" style="1593" hidden="1" customWidth="1"/>
    <col min="29" max="16384" width="8.88671875" style="1593"/>
  </cols>
  <sheetData>
    <row r="1" spans="1:22" ht="18.600000000000001">
      <c r="A1" s="1590"/>
      <c r="B1" s="1591" t="s">
        <v>2326</v>
      </c>
      <c r="C1" s="1590"/>
      <c r="D1" s="1590"/>
      <c r="E1" s="1590"/>
      <c r="F1" s="1590"/>
      <c r="G1" s="1590"/>
      <c r="H1" s="1590"/>
      <c r="I1" s="1590"/>
      <c r="J1" s="1590"/>
      <c r="K1" s="1590"/>
      <c r="L1" s="1590"/>
      <c r="M1" s="1590"/>
      <c r="N1" s="1590"/>
      <c r="O1" s="1590"/>
      <c r="P1" s="1590"/>
      <c r="Q1" s="1590"/>
      <c r="R1" s="1590"/>
      <c r="S1" s="1590"/>
      <c r="T1" s="1590"/>
      <c r="U1" s="1590"/>
      <c r="V1" s="1590"/>
    </row>
    <row r="2" spans="1:22" ht="13.8" thickBot="1">
      <c r="A2" s="1590"/>
      <c r="B2" s="1590"/>
      <c r="C2" s="1590"/>
      <c r="D2" s="1590"/>
      <c r="E2" s="1590"/>
      <c r="F2" s="1590"/>
      <c r="G2" s="1590"/>
      <c r="H2" s="1590"/>
      <c r="I2" s="1590"/>
      <c r="J2" s="1590"/>
      <c r="K2" s="1590"/>
      <c r="L2" s="1590"/>
      <c r="M2" s="1590"/>
      <c r="N2" s="1590"/>
      <c r="O2" s="1590"/>
      <c r="P2" s="1590"/>
      <c r="Q2" s="1590"/>
      <c r="R2" s="1590"/>
      <c r="S2" s="1590"/>
      <c r="T2" s="1590"/>
      <c r="U2" s="1590"/>
    </row>
    <row r="3" spans="1:22" ht="13.8" thickBot="1">
      <c r="A3" s="1590"/>
      <c r="B3" s="3699" t="s">
        <v>2303</v>
      </c>
      <c r="C3" s="3699"/>
      <c r="D3" s="3699"/>
      <c r="E3" s="3699"/>
      <c r="F3" s="1592" t="s">
        <v>825</v>
      </c>
      <c r="G3" s="3707" t="str">
        <f>入力シート!C10</f>
        <v>県道博多天神線排水性舗装工事（第２工区）</v>
      </c>
      <c r="H3" s="3707"/>
      <c r="I3" s="3707"/>
      <c r="J3" s="3707"/>
      <c r="K3" s="3707"/>
      <c r="L3" s="3707"/>
      <c r="M3" s="3708" t="s">
        <v>2327</v>
      </c>
      <c r="N3" s="3708"/>
      <c r="O3" s="3708"/>
      <c r="P3" s="3708"/>
      <c r="Q3" s="3708"/>
      <c r="R3" s="3708"/>
      <c r="S3" s="3708"/>
      <c r="T3" s="1592" t="s">
        <v>2004</v>
      </c>
      <c r="U3" s="1597" t="str">
        <f>IF(COUNTIF(AB10:AB137,"NG")&gt;=1,"未達成","達成")</f>
        <v>達成</v>
      </c>
    </row>
    <row r="4" spans="1:22" ht="13.8">
      <c r="A4" s="1590"/>
      <c r="B4" s="3699" t="s">
        <v>2305</v>
      </c>
      <c r="C4" s="3699"/>
      <c r="D4" s="3699"/>
      <c r="E4" s="3699"/>
      <c r="F4" s="1592" t="s">
        <v>825</v>
      </c>
      <c r="G4" s="3740">
        <v>45933</v>
      </c>
      <c r="H4" s="3740"/>
      <c r="I4" s="3740"/>
      <c r="J4" s="3740"/>
      <c r="K4" s="1602" t="str">
        <f>TEXT(WEEKDAY(G4),"aaa")</f>
        <v>金</v>
      </c>
      <c r="L4" s="1590"/>
      <c r="M4" s="1590"/>
      <c r="N4" s="3708" t="s">
        <v>2320</v>
      </c>
      <c r="O4" s="3708"/>
      <c r="P4" s="3708"/>
      <c r="Q4" s="3708"/>
      <c r="R4" s="3708"/>
      <c r="S4" s="3708"/>
      <c r="T4" s="1592" t="s">
        <v>2004</v>
      </c>
      <c r="U4" s="1667">
        <f>V5/V4</f>
        <v>1</v>
      </c>
      <c r="V4" s="1668">
        <f>AA19+AA21+AA36+AA38+AA53+AA55+AA70+AA72+AA87+AA89+AA104+AA106+AA121+AA123+AA138+AA140</f>
        <v>7</v>
      </c>
    </row>
    <row r="5" spans="1:22" ht="13.8">
      <c r="A5" s="1590"/>
      <c r="B5" s="3699" t="s">
        <v>2306</v>
      </c>
      <c r="C5" s="3699"/>
      <c r="D5" s="3699"/>
      <c r="E5" s="3699"/>
      <c r="F5" s="1592" t="s">
        <v>825</v>
      </c>
      <c r="G5" s="3740">
        <v>46037</v>
      </c>
      <c r="H5" s="3740"/>
      <c r="I5" s="3740"/>
      <c r="J5" s="3740"/>
      <c r="K5" s="1602" t="str">
        <f>TEXT(WEEKDAY(G5),"aaa")</f>
        <v>木</v>
      </c>
      <c r="L5" s="1592" t="s">
        <v>2321</v>
      </c>
      <c r="M5" s="1669">
        <f>G5-G4+1</f>
        <v>105</v>
      </c>
      <c r="N5" s="1592"/>
      <c r="O5" s="1607"/>
      <c r="P5" s="1607"/>
      <c r="Q5" s="1607"/>
      <c r="R5" s="1590"/>
      <c r="S5" s="1590"/>
      <c r="T5" s="1590"/>
      <c r="U5" s="1590"/>
      <c r="V5" s="1668">
        <f>AA20+AA22+AA37+AA39+AA54+AA56+AA71+AA73+AA88+AA90+AA105+AA107+AA122+AA124+AA139+AA141</f>
        <v>7</v>
      </c>
    </row>
    <row r="6" spans="1:22" ht="13.8">
      <c r="A6" s="1590"/>
      <c r="B6" s="1605"/>
      <c r="C6" s="1605"/>
      <c r="D6" s="1605"/>
      <c r="E6" s="1605"/>
      <c r="F6" s="1592"/>
      <c r="G6" s="1606"/>
      <c r="H6" s="1607"/>
      <c r="I6" s="1607"/>
      <c r="J6" s="1607"/>
      <c r="K6" s="1602"/>
      <c r="L6" s="1592"/>
      <c r="M6" s="1604"/>
      <c r="N6" s="1592"/>
      <c r="O6" s="1607"/>
      <c r="P6" s="1607"/>
      <c r="Q6" s="1607"/>
      <c r="R6" s="1590"/>
      <c r="S6" s="1590"/>
      <c r="T6" s="1590"/>
      <c r="U6" s="1590"/>
      <c r="V6" s="1590"/>
    </row>
    <row r="7" spans="1:22">
      <c r="A7" s="1590"/>
      <c r="B7" s="1590"/>
      <c r="C7" s="1590"/>
      <c r="D7" s="1590"/>
      <c r="E7" s="1590"/>
      <c r="F7" s="1590"/>
      <c r="G7" s="1590"/>
      <c r="H7" s="1590"/>
      <c r="I7" s="1590"/>
      <c r="J7" s="1590"/>
      <c r="K7" s="1590"/>
      <c r="L7" s="1590"/>
      <c r="M7" s="1590"/>
      <c r="N7" s="1590"/>
      <c r="O7" s="1590"/>
      <c r="P7" s="1590"/>
      <c r="Q7" s="1590"/>
      <c r="R7" s="1590"/>
      <c r="S7" s="1590"/>
      <c r="T7" s="1590"/>
      <c r="U7" s="1590"/>
      <c r="V7" s="1590"/>
    </row>
    <row r="8" spans="1:22" ht="14.25" hidden="1" customHeight="1">
      <c r="A8" s="1590"/>
      <c r="B8" s="1590"/>
      <c r="C8" s="1608">
        <f>YEAR(G4)</f>
        <v>2025</v>
      </c>
      <c r="D8" s="1608">
        <f>MONTH(G4)</f>
        <v>10</v>
      </c>
      <c r="E8" s="1608">
        <f>DAY(G4)</f>
        <v>3</v>
      </c>
      <c r="F8" s="1608"/>
      <c r="G8" s="1608"/>
      <c r="H8" s="1608"/>
      <c r="I8" s="1608"/>
      <c r="J8" s="1590"/>
      <c r="K8" s="1590"/>
      <c r="L8" s="1590"/>
      <c r="M8" s="1590"/>
      <c r="N8" s="1608">
        <f>YEAR(I128+1)</f>
        <v>2025</v>
      </c>
      <c r="O8" s="1608">
        <f>MONTH(I128+1)</f>
        <v>11</v>
      </c>
      <c r="P8" s="1608">
        <f>DAY(I128+1)</f>
        <v>24</v>
      </c>
      <c r="Q8" s="1608"/>
      <c r="R8" s="1608"/>
      <c r="S8" s="1608"/>
      <c r="T8" s="1608"/>
      <c r="U8" s="1590"/>
      <c r="V8" s="1590"/>
    </row>
    <row r="9" spans="1:22" ht="14.25" hidden="1" customHeight="1">
      <c r="A9" s="1590"/>
      <c r="B9" s="1590"/>
      <c r="C9" s="1610">
        <f t="shared" ref="C9:G9" si="0">D9-1</f>
        <v>45929</v>
      </c>
      <c r="D9" s="1610">
        <f t="shared" si="0"/>
        <v>45930</v>
      </c>
      <c r="E9" s="1610">
        <f t="shared" si="0"/>
        <v>45931</v>
      </c>
      <c r="F9" s="1610">
        <f t="shared" si="0"/>
        <v>45932</v>
      </c>
      <c r="G9" s="1610">
        <f t="shared" si="0"/>
        <v>45933</v>
      </c>
      <c r="H9" s="1610">
        <f>I9-1</f>
        <v>45934</v>
      </c>
      <c r="I9" s="1610">
        <f>DATE(C8,D8,I11)</f>
        <v>45935</v>
      </c>
      <c r="J9" s="1590"/>
      <c r="K9" s="1590"/>
      <c r="L9" s="1590"/>
      <c r="M9" s="1590"/>
      <c r="N9" s="1610">
        <f>I128+1</f>
        <v>45985</v>
      </c>
      <c r="O9" s="1610">
        <f t="shared" ref="O9:T9" si="1">N9+1</f>
        <v>45986</v>
      </c>
      <c r="P9" s="1610">
        <f t="shared" si="1"/>
        <v>45987</v>
      </c>
      <c r="Q9" s="1610">
        <f t="shared" si="1"/>
        <v>45988</v>
      </c>
      <c r="R9" s="1610">
        <f t="shared" si="1"/>
        <v>45989</v>
      </c>
      <c r="S9" s="1610">
        <f t="shared" si="1"/>
        <v>45990</v>
      </c>
      <c r="T9" s="1610">
        <f t="shared" si="1"/>
        <v>45991</v>
      </c>
      <c r="U9" s="1590"/>
      <c r="V9" s="1590"/>
    </row>
    <row r="10" spans="1:22" ht="14.25" customHeight="1">
      <c r="A10" s="1590"/>
      <c r="B10" s="1611" t="s">
        <v>1940</v>
      </c>
      <c r="C10" s="1614">
        <f>DATE($C8,$D8,1)</f>
        <v>45931</v>
      </c>
      <c r="D10" s="1615"/>
      <c r="E10" s="1615"/>
      <c r="F10" s="1615"/>
      <c r="G10" s="1615"/>
      <c r="H10" s="1615"/>
      <c r="I10" s="1615"/>
      <c r="J10" s="1615"/>
      <c r="K10" s="1670"/>
      <c r="L10" s="1590"/>
      <c r="M10" s="1611" t="s">
        <v>1940</v>
      </c>
      <c r="N10" s="1614">
        <f>DATE($N8,$O8,1)</f>
        <v>45962</v>
      </c>
      <c r="O10" s="1615"/>
      <c r="P10" s="1615"/>
      <c r="Q10" s="1615"/>
      <c r="R10" s="1615"/>
      <c r="S10" s="1615"/>
      <c r="T10" s="1615"/>
      <c r="U10" s="1615"/>
      <c r="V10" s="1670"/>
    </row>
    <row r="11" spans="1:22" ht="14.25" customHeight="1">
      <c r="A11" s="1590"/>
      <c r="B11" s="1618" t="s">
        <v>2310</v>
      </c>
      <c r="C11" s="1619" t="str">
        <f>IF("月"=$K4,$E8,"")</f>
        <v/>
      </c>
      <c r="D11" s="1620" t="str">
        <f>IF(C11="",IF("火"=$K4,$E8,""),C11+1)</f>
        <v/>
      </c>
      <c r="E11" s="1620" t="str">
        <f>IF(D11="",IF("水"=$K4,$E8,""),D11+1)</f>
        <v/>
      </c>
      <c r="F11" s="1620" t="str">
        <f>IF(E11="",IF("木"=$K4,$E8,""),E11+1)</f>
        <v/>
      </c>
      <c r="G11" s="1620">
        <f>IF(F11="",IF("金"=$K4,$E8,""),F11+1)</f>
        <v>3</v>
      </c>
      <c r="H11" s="1620">
        <f>IF(G11="",IF("土"=$K4,$E8,""),G11+1)</f>
        <v>4</v>
      </c>
      <c r="I11" s="1620">
        <f>IF(H11="",IF("日"=$K4,$E8,""),H11+1)</f>
        <v>5</v>
      </c>
      <c r="J11" s="1671" t="s">
        <v>1978</v>
      </c>
      <c r="K11" s="1672">
        <f>COUNTIFS(C12:I12,"土",C13:I13,"")+COUNTIFS(C12:I12,"日",C13:I13,"")</f>
        <v>2</v>
      </c>
      <c r="L11" s="1590"/>
      <c r="M11" s="1618" t="s">
        <v>2310</v>
      </c>
      <c r="N11" s="1619">
        <f>IF(I128&lt;$G$5,I130+1,"")</f>
        <v>45985</v>
      </c>
      <c r="O11" s="1620">
        <f t="shared" ref="O11:T11" si="2">IF(N9&lt;$G$5,N11+1,"")</f>
        <v>45986</v>
      </c>
      <c r="P11" s="1620">
        <f t="shared" si="2"/>
        <v>45987</v>
      </c>
      <c r="Q11" s="1620">
        <f t="shared" si="2"/>
        <v>45988</v>
      </c>
      <c r="R11" s="1620">
        <f t="shared" si="2"/>
        <v>45989</v>
      </c>
      <c r="S11" s="1620">
        <f t="shared" si="2"/>
        <v>45990</v>
      </c>
      <c r="T11" s="1620">
        <f t="shared" si="2"/>
        <v>45991</v>
      </c>
      <c r="U11" s="1671" t="s">
        <v>1978</v>
      </c>
      <c r="V11" s="1672">
        <f>COUNTIFS(N12:T12,"土",N13:T13,"")+COUNTIFS(N12:T12,"日",N13:T13,"")</f>
        <v>2</v>
      </c>
    </row>
    <row r="12" spans="1:22" ht="14.25" customHeight="1">
      <c r="A12" s="1590"/>
      <c r="B12" s="1618" t="s">
        <v>820</v>
      </c>
      <c r="C12" s="1626" t="str">
        <f>IF(C11="","","月")</f>
        <v/>
      </c>
      <c r="D12" s="1626" t="str">
        <f>IF(D11="","","火")</f>
        <v/>
      </c>
      <c r="E12" s="1626" t="str">
        <f>IF(E11="","","水")</f>
        <v/>
      </c>
      <c r="F12" s="1626" t="str">
        <f>IF(F11="","","木")</f>
        <v/>
      </c>
      <c r="G12" s="1626" t="str">
        <f>IF(G11="","","金")</f>
        <v>金</v>
      </c>
      <c r="H12" s="1626" t="str">
        <f>IF(H11="","","土")</f>
        <v>土</v>
      </c>
      <c r="I12" s="1626" t="str">
        <f>IF(I11="","","日")</f>
        <v>日</v>
      </c>
      <c r="J12" s="1673" t="s">
        <v>2322</v>
      </c>
      <c r="K12" s="1674">
        <f>COUNTIF(C13:I13,"夏休")+COUNTIF(C13:I13,"冬休")+COUNTIF(C13:I13,"中止")+COUNTIF(C13:I13,"制作中")</f>
        <v>0</v>
      </c>
      <c r="L12" s="1590"/>
      <c r="M12" s="1618" t="s">
        <v>820</v>
      </c>
      <c r="N12" s="1626" t="str">
        <f>IF(N11="","","月")</f>
        <v>月</v>
      </c>
      <c r="O12" s="1626" t="str">
        <f>IF(O11="","","火")</f>
        <v>火</v>
      </c>
      <c r="P12" s="1626" t="str">
        <f>IF(P11="","","水")</f>
        <v>水</v>
      </c>
      <c r="Q12" s="1626" t="str">
        <f>IF(Q11="","","木")</f>
        <v>木</v>
      </c>
      <c r="R12" s="1626" t="str">
        <f>IF(R11="","","金")</f>
        <v>金</v>
      </c>
      <c r="S12" s="1626" t="str">
        <f>IF(S11="","","土")</f>
        <v>土</v>
      </c>
      <c r="T12" s="1626" t="str">
        <f>IF(T11="","","日")</f>
        <v>日</v>
      </c>
      <c r="U12" s="1673" t="s">
        <v>2322</v>
      </c>
      <c r="V12" s="1674">
        <f>COUNTIF(N13:T13,"夏休")+COUNTIF(N13:T13,"冬休")+COUNTIF(N13:T13,"中止")+COUNTIF(N13:T13,"制作中")</f>
        <v>0</v>
      </c>
    </row>
    <row r="13" spans="1:22" ht="14.25" customHeight="1">
      <c r="A13" s="1590"/>
      <c r="B13" s="3727" t="s">
        <v>2322</v>
      </c>
      <c r="C13" s="3728"/>
      <c r="D13" s="3729"/>
      <c r="E13" s="3729"/>
      <c r="F13" s="3729"/>
      <c r="G13" s="3729"/>
      <c r="H13" s="3729"/>
      <c r="I13" s="3731"/>
      <c r="J13" s="1673" t="s">
        <v>821</v>
      </c>
      <c r="K13" s="1675">
        <f>COUNT(C11:I11)-K12</f>
        <v>3</v>
      </c>
      <c r="L13" s="1590"/>
      <c r="M13" s="3727" t="s">
        <v>2322</v>
      </c>
      <c r="N13" s="3728"/>
      <c r="O13" s="3729"/>
      <c r="P13" s="3729"/>
      <c r="Q13" s="3729"/>
      <c r="R13" s="3729"/>
      <c r="S13" s="3729"/>
      <c r="T13" s="3731"/>
      <c r="U13" s="1673" t="s">
        <v>821</v>
      </c>
      <c r="V13" s="1674">
        <f>COUNT(N11:T11)-V12</f>
        <v>7</v>
      </c>
    </row>
    <row r="14" spans="1:22" ht="14.25" customHeight="1">
      <c r="A14" s="1590"/>
      <c r="B14" s="3727"/>
      <c r="C14" s="3712"/>
      <c r="D14" s="3714"/>
      <c r="E14" s="3714"/>
      <c r="F14" s="3714"/>
      <c r="G14" s="3714"/>
      <c r="H14" s="3714"/>
      <c r="I14" s="3732"/>
      <c r="J14" s="1673" t="s">
        <v>822</v>
      </c>
      <c r="K14" s="1674">
        <f>COUNTIF(C15:I16,"休")</f>
        <v>2</v>
      </c>
      <c r="L14" s="1590"/>
      <c r="M14" s="3727"/>
      <c r="N14" s="3712"/>
      <c r="O14" s="3714"/>
      <c r="P14" s="3714"/>
      <c r="Q14" s="3714"/>
      <c r="R14" s="3714"/>
      <c r="S14" s="3714"/>
      <c r="T14" s="3732"/>
      <c r="U14" s="1673" t="s">
        <v>822</v>
      </c>
      <c r="V14" s="1674">
        <f>COUNTIF(N15:T16,"休")</f>
        <v>2</v>
      </c>
    </row>
    <row r="15" spans="1:22" ht="14.25" customHeight="1">
      <c r="A15" s="1590"/>
      <c r="B15" s="3727" t="s">
        <v>815</v>
      </c>
      <c r="C15" s="3733"/>
      <c r="D15" s="3734"/>
      <c r="E15" s="3734"/>
      <c r="F15" s="3734"/>
      <c r="G15" s="3734"/>
      <c r="H15" s="3734" t="s">
        <v>838</v>
      </c>
      <c r="I15" s="3735" t="s">
        <v>838</v>
      </c>
      <c r="J15" s="1673" t="s">
        <v>823</v>
      </c>
      <c r="K15" s="1676">
        <f>K14/K13</f>
        <v>0.66666666666666663</v>
      </c>
      <c r="L15" s="1590"/>
      <c r="M15" s="3727" t="s">
        <v>815</v>
      </c>
      <c r="N15" s="3733"/>
      <c r="O15" s="3734"/>
      <c r="P15" s="3734"/>
      <c r="Q15" s="3734"/>
      <c r="R15" s="3734"/>
      <c r="S15" s="3734" t="s">
        <v>838</v>
      </c>
      <c r="T15" s="3735" t="s">
        <v>838</v>
      </c>
      <c r="U15" s="1673" t="s">
        <v>823</v>
      </c>
      <c r="V15" s="1677">
        <f>V14/V13</f>
        <v>0.2857142857142857</v>
      </c>
    </row>
    <row r="16" spans="1:22" ht="14.25" customHeight="1">
      <c r="A16" s="1590"/>
      <c r="B16" s="3727"/>
      <c r="C16" s="3733"/>
      <c r="D16" s="3734"/>
      <c r="E16" s="3734"/>
      <c r="F16" s="3734"/>
      <c r="G16" s="3734"/>
      <c r="H16" s="3734"/>
      <c r="I16" s="3735"/>
      <c r="J16" s="1673" t="s">
        <v>812</v>
      </c>
      <c r="K16" s="1674">
        <f>COUNTA(C17:I17)</f>
        <v>2</v>
      </c>
      <c r="L16" s="1590"/>
      <c r="M16" s="3727"/>
      <c r="N16" s="3733"/>
      <c r="O16" s="3734"/>
      <c r="P16" s="3734"/>
      <c r="Q16" s="3734"/>
      <c r="R16" s="3734"/>
      <c r="S16" s="3734"/>
      <c r="T16" s="3735"/>
      <c r="U16" s="1673" t="s">
        <v>812</v>
      </c>
      <c r="V16" s="1674">
        <f>COUNTA(N17:T17)</f>
        <v>2</v>
      </c>
    </row>
    <row r="17" spans="1:28" ht="14.25" customHeight="1">
      <c r="A17" s="1590"/>
      <c r="B17" s="3727" t="s">
        <v>817</v>
      </c>
      <c r="C17" s="3733"/>
      <c r="D17" s="3734"/>
      <c r="E17" s="3734"/>
      <c r="F17" s="3734"/>
      <c r="G17" s="3734"/>
      <c r="H17" s="3734" t="s">
        <v>838</v>
      </c>
      <c r="I17" s="3735" t="s">
        <v>838</v>
      </c>
      <c r="J17" s="1673" t="s">
        <v>824</v>
      </c>
      <c r="K17" s="1676">
        <f>K16/K13</f>
        <v>0.66666666666666663</v>
      </c>
      <c r="L17" s="1590"/>
      <c r="M17" s="3727" t="s">
        <v>817</v>
      </c>
      <c r="N17" s="3733"/>
      <c r="O17" s="3734"/>
      <c r="P17" s="3734"/>
      <c r="Q17" s="3734"/>
      <c r="R17" s="3734"/>
      <c r="S17" s="3734" t="s">
        <v>838</v>
      </c>
      <c r="T17" s="3735" t="s">
        <v>838</v>
      </c>
      <c r="U17" s="1673" t="s">
        <v>824</v>
      </c>
      <c r="V17" s="1677">
        <f>V16/V13</f>
        <v>0.2857142857142857</v>
      </c>
    </row>
    <row r="18" spans="1:28" ht="14.25" customHeight="1">
      <c r="A18" s="1590"/>
      <c r="B18" s="3738"/>
      <c r="C18" s="3736"/>
      <c r="D18" s="3737"/>
      <c r="E18" s="3737"/>
      <c r="F18" s="3737"/>
      <c r="G18" s="3737"/>
      <c r="H18" s="3737"/>
      <c r="I18" s="3739"/>
      <c r="J18" s="1678" t="s">
        <v>2323</v>
      </c>
      <c r="K18" s="1679" t="str">
        <f>IF(K11&lt;1,"対象外",IF(K16&gt;=K11,"OK","NG"))</f>
        <v>OK</v>
      </c>
      <c r="L18" s="1590"/>
      <c r="M18" s="3738"/>
      <c r="N18" s="3736"/>
      <c r="O18" s="3737"/>
      <c r="P18" s="3737"/>
      <c r="Q18" s="3737"/>
      <c r="R18" s="3737"/>
      <c r="S18" s="3737"/>
      <c r="T18" s="3739"/>
      <c r="U18" s="1678" t="s">
        <v>2323</v>
      </c>
      <c r="V18" s="1679" t="str">
        <f>IF(1&gt;V11,"対象外",IF(V16&gt;=V11,"OK","NG"))</f>
        <v>OK</v>
      </c>
      <c r="AB18" s="1593" t="str">
        <f>IF(COUNTIF(K17:W18,"NG")&gt;=1,"NG","OK")</f>
        <v>OK</v>
      </c>
    </row>
    <row r="19" spans="1:28" ht="14.25" hidden="1" customHeight="1">
      <c r="A19" s="1590"/>
      <c r="B19" s="1660" t="s">
        <v>2106</v>
      </c>
      <c r="C19" s="1660"/>
      <c r="D19" s="1660"/>
      <c r="E19" s="1660"/>
      <c r="F19" s="1660"/>
      <c r="G19" s="1660"/>
      <c r="H19" s="1660">
        <f>IF(AND(DAY(H11)&gt;=22,DAY(H11)&lt;=28,H12="土"),1,0)</f>
        <v>0</v>
      </c>
      <c r="I19" s="1660"/>
      <c r="J19" s="1652"/>
      <c r="K19" s="1652"/>
      <c r="L19" s="1653"/>
      <c r="M19" s="1660"/>
      <c r="N19" s="1660"/>
      <c r="O19" s="1660"/>
      <c r="P19" s="1660"/>
      <c r="Q19" s="1660"/>
      <c r="R19" s="1660"/>
      <c r="S19" s="1660">
        <f>IF(AND(DAY(S11)&gt;=22,DAY(S11)&lt;=28,S12="土"),1,0)</f>
        <v>0</v>
      </c>
      <c r="T19" s="1660"/>
      <c r="U19" s="1652"/>
      <c r="V19" s="1652"/>
      <c r="W19" s="1654"/>
      <c r="AA19" s="1593">
        <f>_xlfn.AGGREGATE(9,6,C19:W19)</f>
        <v>0</v>
      </c>
      <c r="AB19" s="1593" t="str">
        <f>IF(COUNTIF(K18:W19,"NG")&gt;=1,"NG","OK")</f>
        <v>OK</v>
      </c>
    </row>
    <row r="20" spans="1:28" ht="14.25" hidden="1" customHeight="1">
      <c r="A20" s="1590"/>
      <c r="B20" s="1660" t="s">
        <v>2324</v>
      </c>
      <c r="C20" s="1660"/>
      <c r="D20" s="1660"/>
      <c r="E20" s="1660"/>
      <c r="F20" s="1660"/>
      <c r="G20" s="1660"/>
      <c r="H20" s="1660">
        <f>IF(AND(DAY(H11)&gt;=22,DAY(H11)&lt;=28,H12="土",OR(H17="休",H17="雨")),1,0)</f>
        <v>0</v>
      </c>
      <c r="I20" s="1660"/>
      <c r="J20" s="1652"/>
      <c r="K20" s="1652"/>
      <c r="L20" s="1653"/>
      <c r="M20" s="1660"/>
      <c r="N20" s="1660"/>
      <c r="O20" s="1660"/>
      <c r="P20" s="1660"/>
      <c r="Q20" s="1660"/>
      <c r="R20" s="1660"/>
      <c r="S20" s="1660">
        <f>IF(AND(DAY(S11)&gt;=22,DAY(S11)&lt;=28,S12="土",OR(S17="休",S17="雨")),1,0)</f>
        <v>0</v>
      </c>
      <c r="T20" s="1660"/>
      <c r="U20" s="1652"/>
      <c r="V20" s="1652"/>
      <c r="W20" s="1654"/>
      <c r="AA20" s="1593">
        <f>_xlfn.AGGREGATE(9,6,C20:W20)</f>
        <v>0</v>
      </c>
      <c r="AB20" s="1593" t="str">
        <f>IF(COUNTIF(K19:W20,"NG")&gt;=1,"NG","OK")</f>
        <v>OK</v>
      </c>
    </row>
    <row r="21" spans="1:28" ht="14.25" hidden="1" customHeight="1">
      <c r="A21" s="1590"/>
      <c r="B21" s="1660" t="s">
        <v>2108</v>
      </c>
      <c r="C21" s="1660"/>
      <c r="D21" s="1660"/>
      <c r="E21" s="1660"/>
      <c r="F21" s="1660"/>
      <c r="G21" s="1660"/>
      <c r="H21" s="1660">
        <f>IF(AND(DAY(H11)&gt;=8,DAY(H11)&lt;=14,H12="土"),1,0)</f>
        <v>0</v>
      </c>
      <c r="I21" s="1660"/>
      <c r="J21" s="1652"/>
      <c r="K21" s="1652"/>
      <c r="L21" s="1653"/>
      <c r="M21" s="1660"/>
      <c r="N21" s="1660"/>
      <c r="O21" s="1660"/>
      <c r="P21" s="1660"/>
      <c r="Q21" s="1660"/>
      <c r="R21" s="1660"/>
      <c r="S21" s="1660">
        <f>IF(AND(DAY(S11)&gt;=8,DAY(S11)&lt;=14,S12="土"),1,0)</f>
        <v>0</v>
      </c>
      <c r="T21" s="1660"/>
      <c r="U21" s="1652"/>
      <c r="V21" s="1652"/>
      <c r="W21" s="1654"/>
      <c r="AA21" s="1593">
        <f>_xlfn.AGGREGATE(9,6,C21:W21)</f>
        <v>0</v>
      </c>
      <c r="AB21" s="1593" t="str">
        <f>IF(COUNTIF(K20:W21,"NG")&gt;=1,"NG","OK")</f>
        <v>OK</v>
      </c>
    </row>
    <row r="22" spans="1:28" ht="14.25" hidden="1" customHeight="1">
      <c r="A22" s="1590"/>
      <c r="B22" s="1660" t="s">
        <v>2325</v>
      </c>
      <c r="C22" s="1660"/>
      <c r="D22" s="1660"/>
      <c r="E22" s="1660"/>
      <c r="F22" s="1660"/>
      <c r="G22" s="1660"/>
      <c r="H22" s="1660">
        <f>IF(AND(DAY(H11)&gt;=8,DAY(H11)&lt;=14,H12="土",OR(H17="休",H17="雨")),1,0)</f>
        <v>0</v>
      </c>
      <c r="I22" s="1660"/>
      <c r="J22" s="1652"/>
      <c r="K22" s="1652"/>
      <c r="L22" s="1653"/>
      <c r="M22" s="1660"/>
      <c r="N22" s="1660"/>
      <c r="O22" s="1660"/>
      <c r="P22" s="1660"/>
      <c r="Q22" s="1660"/>
      <c r="R22" s="1660"/>
      <c r="S22" s="1660">
        <f>IF(AND(DAY(S11)&gt;=8,DAY(S11)&lt;=14,S12="土",OR(S17="休",S17="雨")),1,0)</f>
        <v>0</v>
      </c>
      <c r="T22" s="1660"/>
      <c r="U22" s="1652"/>
      <c r="V22" s="1652"/>
      <c r="W22" s="1654"/>
      <c r="AA22" s="1593">
        <f>_xlfn.AGGREGATE(9,6,C22:W22)</f>
        <v>0</v>
      </c>
      <c r="AB22" s="1593" t="str">
        <f>IF(COUNTIF(K21:W22,"NG")&gt;=1,"NG","OK")</f>
        <v>OK</v>
      </c>
    </row>
    <row r="23" spans="1:28" ht="14.25" customHeight="1">
      <c r="A23" s="1590"/>
      <c r="B23" s="1613"/>
      <c r="C23" s="1613"/>
      <c r="D23" s="1613"/>
      <c r="E23" s="1613"/>
      <c r="F23" s="1613"/>
      <c r="G23" s="1613"/>
      <c r="H23" s="1613"/>
      <c r="I23" s="1613"/>
      <c r="J23" s="1624"/>
      <c r="K23" s="1624"/>
      <c r="L23" s="1590"/>
      <c r="M23" s="1613"/>
      <c r="N23" s="1613"/>
      <c r="O23" s="1613"/>
      <c r="P23" s="1613"/>
      <c r="Q23" s="1613"/>
      <c r="R23" s="1613"/>
      <c r="S23" s="1613"/>
      <c r="T23" s="1613"/>
      <c r="U23" s="1624"/>
      <c r="V23" s="1624"/>
    </row>
    <row r="24" spans="1:28" ht="14.25" customHeight="1">
      <c r="A24" s="1590"/>
      <c r="B24" s="1590"/>
      <c r="C24" s="1590"/>
      <c r="D24" s="1628"/>
      <c r="E24" s="1590"/>
      <c r="F24" s="1590"/>
      <c r="G24" s="1590"/>
      <c r="H24" s="1590"/>
      <c r="I24" s="1590"/>
      <c r="J24" s="1590"/>
      <c r="K24" s="1590"/>
      <c r="L24" s="1590"/>
      <c r="M24" s="1590"/>
      <c r="N24" s="1590"/>
      <c r="O24" s="1590"/>
      <c r="P24" s="1590"/>
      <c r="Q24" s="1590"/>
      <c r="R24" s="1590"/>
      <c r="S24" s="1590"/>
      <c r="T24" s="1590"/>
      <c r="U24" s="1590"/>
      <c r="V24" s="1590"/>
    </row>
    <row r="25" spans="1:28" ht="14.25" hidden="1" customHeight="1">
      <c r="A25" s="1590"/>
      <c r="B25" s="1590"/>
      <c r="C25" s="1608">
        <f>YEAR(I9+1)</f>
        <v>2025</v>
      </c>
      <c r="D25" s="1608">
        <f>MONTH(I9+1)</f>
        <v>10</v>
      </c>
      <c r="E25" s="1608">
        <f>DAY(I9+1)</f>
        <v>6</v>
      </c>
      <c r="F25" s="1608"/>
      <c r="G25" s="1608"/>
      <c r="H25" s="1608"/>
      <c r="I25" s="1608"/>
      <c r="J25" s="1590"/>
      <c r="K25" s="1590"/>
      <c r="L25" s="1590"/>
      <c r="M25" s="1590"/>
      <c r="N25" s="1608">
        <f>YEAR(T9+1)</f>
        <v>2025</v>
      </c>
      <c r="O25" s="1608">
        <f>MONTH(T9+1)</f>
        <v>12</v>
      </c>
      <c r="P25" s="1608">
        <f>DAY(T9+1)</f>
        <v>1</v>
      </c>
      <c r="Q25" s="1608"/>
      <c r="R25" s="1608"/>
      <c r="S25" s="1608"/>
      <c r="T25" s="1608"/>
      <c r="U25" s="1590"/>
      <c r="V25" s="1590"/>
    </row>
    <row r="26" spans="1:28" ht="14.25" hidden="1" customHeight="1">
      <c r="A26" s="1590"/>
      <c r="B26" s="1590"/>
      <c r="C26" s="1610">
        <f>I9+1</f>
        <v>45936</v>
      </c>
      <c r="D26" s="1610">
        <f>C26+1</f>
        <v>45937</v>
      </c>
      <c r="E26" s="1610">
        <f t="shared" ref="E26:H26" si="3">D26+1</f>
        <v>45938</v>
      </c>
      <c r="F26" s="1610">
        <f t="shared" si="3"/>
        <v>45939</v>
      </c>
      <c r="G26" s="1610">
        <f t="shared" si="3"/>
        <v>45940</v>
      </c>
      <c r="H26" s="1610">
        <f t="shared" si="3"/>
        <v>45941</v>
      </c>
      <c r="I26" s="1610">
        <f>H26+1</f>
        <v>45942</v>
      </c>
      <c r="J26" s="1590"/>
      <c r="K26" s="1590"/>
      <c r="L26" s="1590"/>
      <c r="M26" s="1590"/>
      <c r="N26" s="1610">
        <f>T9+1</f>
        <v>45992</v>
      </c>
      <c r="O26" s="1610">
        <f t="shared" ref="O26:T26" si="4">N26+1</f>
        <v>45993</v>
      </c>
      <c r="P26" s="1610">
        <f t="shared" si="4"/>
        <v>45994</v>
      </c>
      <c r="Q26" s="1610">
        <f t="shared" si="4"/>
        <v>45995</v>
      </c>
      <c r="R26" s="1610">
        <f t="shared" si="4"/>
        <v>45996</v>
      </c>
      <c r="S26" s="1610">
        <f>R26+1</f>
        <v>45997</v>
      </c>
      <c r="T26" s="1610">
        <f t="shared" si="4"/>
        <v>45998</v>
      </c>
      <c r="U26" s="1590"/>
      <c r="V26" s="1590"/>
    </row>
    <row r="27" spans="1:28" ht="14.25" customHeight="1">
      <c r="A27" s="1590"/>
      <c r="B27" s="1611" t="s">
        <v>1940</v>
      </c>
      <c r="C27" s="1614">
        <f>DATE($C25,$D25,1)</f>
        <v>45931</v>
      </c>
      <c r="D27" s="1615"/>
      <c r="E27" s="1615"/>
      <c r="F27" s="1615"/>
      <c r="G27" s="1615"/>
      <c r="H27" s="1615"/>
      <c r="I27" s="1615"/>
      <c r="J27" s="1615"/>
      <c r="K27" s="1670"/>
      <c r="L27" s="1590"/>
      <c r="M27" s="1611" t="s">
        <v>1940</v>
      </c>
      <c r="N27" s="1614">
        <f>DATE($N25,$O25,1)</f>
        <v>45992</v>
      </c>
      <c r="O27" s="1615"/>
      <c r="P27" s="1615"/>
      <c r="Q27" s="1615"/>
      <c r="R27" s="1615"/>
      <c r="S27" s="1615"/>
      <c r="T27" s="1615"/>
      <c r="U27" s="1615"/>
      <c r="V27" s="1670"/>
    </row>
    <row r="28" spans="1:28" ht="14.25" customHeight="1">
      <c r="A28" s="1590"/>
      <c r="B28" s="1618" t="s">
        <v>2310</v>
      </c>
      <c r="C28" s="1619">
        <f>IF(I9&lt;$G$5,C26,"")</f>
        <v>45936</v>
      </c>
      <c r="D28" s="1620">
        <f t="shared" ref="D28:I28" si="5">IF(C26&lt;$G$5,C28+1,"")</f>
        <v>45937</v>
      </c>
      <c r="E28" s="1620">
        <f t="shared" si="5"/>
        <v>45938</v>
      </c>
      <c r="F28" s="1620">
        <f t="shared" si="5"/>
        <v>45939</v>
      </c>
      <c r="G28" s="1620">
        <f t="shared" si="5"/>
        <v>45940</v>
      </c>
      <c r="H28" s="1620">
        <f t="shared" si="5"/>
        <v>45941</v>
      </c>
      <c r="I28" s="1620">
        <f t="shared" si="5"/>
        <v>45942</v>
      </c>
      <c r="J28" s="1671" t="s">
        <v>1978</v>
      </c>
      <c r="K28" s="1672">
        <f>COUNTIFS(C29:I29,"土",C30:I30,"")+COUNTIFS(C29:I29,"日",C30:I30,"")</f>
        <v>2</v>
      </c>
      <c r="L28" s="1590"/>
      <c r="M28" s="1618" t="s">
        <v>2310</v>
      </c>
      <c r="N28" s="1619">
        <f>IF(T9&lt;$G$5,T11+1,"")</f>
        <v>45992</v>
      </c>
      <c r="O28" s="1620">
        <f t="shared" ref="O28:T28" si="6">IF(N26&lt;$G$5,N28+1,"")</f>
        <v>45993</v>
      </c>
      <c r="P28" s="1620">
        <f t="shared" si="6"/>
        <v>45994</v>
      </c>
      <c r="Q28" s="1620">
        <f t="shared" si="6"/>
        <v>45995</v>
      </c>
      <c r="R28" s="1620">
        <f t="shared" si="6"/>
        <v>45996</v>
      </c>
      <c r="S28" s="1620">
        <f>IF(R26&lt;$G$5,R28+1,"")</f>
        <v>45997</v>
      </c>
      <c r="T28" s="1620">
        <f t="shared" si="6"/>
        <v>45998</v>
      </c>
      <c r="U28" s="1671" t="s">
        <v>1978</v>
      </c>
      <c r="V28" s="1672">
        <f>COUNTIFS(N29:T29,"土",N30:T30,"")+COUNTIFS(N29:T29,"日",N30:T30,"")</f>
        <v>2</v>
      </c>
    </row>
    <row r="29" spans="1:28" ht="14.25" customHeight="1">
      <c r="A29" s="1590"/>
      <c r="B29" s="1618" t="s">
        <v>820</v>
      </c>
      <c r="C29" s="1626" t="str">
        <f>IF(C28="","","月")</f>
        <v>月</v>
      </c>
      <c r="D29" s="1626" t="str">
        <f>IF(D28="","","火")</f>
        <v>火</v>
      </c>
      <c r="E29" s="1626" t="str">
        <f>IF(E28="","","水")</f>
        <v>水</v>
      </c>
      <c r="F29" s="1626" t="str">
        <f>IF(F28="","","木")</f>
        <v>木</v>
      </c>
      <c r="G29" s="1626" t="str">
        <f>IF(G28="","","金")</f>
        <v>金</v>
      </c>
      <c r="H29" s="1626" t="str">
        <f>IF(H28="","","土")</f>
        <v>土</v>
      </c>
      <c r="I29" s="1626" t="str">
        <f>IF(I28="","","日")</f>
        <v>日</v>
      </c>
      <c r="J29" s="1673" t="s">
        <v>2322</v>
      </c>
      <c r="K29" s="1674">
        <f>COUNTIF(C30:I30,"夏休")+COUNTIF(C30:I30,"冬休")+COUNTIF(C30:I30,"中止")+COUNTIF(C30:I30,"制作中")</f>
        <v>0</v>
      </c>
      <c r="L29" s="1590"/>
      <c r="M29" s="1618" t="s">
        <v>820</v>
      </c>
      <c r="N29" s="1626" t="str">
        <f>IF(N28="","","月")</f>
        <v>月</v>
      </c>
      <c r="O29" s="1626" t="str">
        <f>IF(O28="","","火")</f>
        <v>火</v>
      </c>
      <c r="P29" s="1626" t="str">
        <f>IF(P28="","","水")</f>
        <v>水</v>
      </c>
      <c r="Q29" s="1626" t="str">
        <f>IF(Q28="","","木")</f>
        <v>木</v>
      </c>
      <c r="R29" s="1626" t="str">
        <f>IF(R28="","","金")</f>
        <v>金</v>
      </c>
      <c r="S29" s="1626" t="str">
        <f>IF(S28="","","土")</f>
        <v>土</v>
      </c>
      <c r="T29" s="1626" t="str">
        <f>IF(T28="","","日")</f>
        <v>日</v>
      </c>
      <c r="U29" s="1673" t="s">
        <v>2322</v>
      </c>
      <c r="V29" s="1674">
        <f>COUNTIF(N30:T30,"夏休")+COUNTIF(N30:T30,"冬休")+COUNTIF(N30:T30,"中止")+COUNTIF(N30:T30,"制作中")</f>
        <v>0</v>
      </c>
    </row>
    <row r="30" spans="1:28" ht="14.25" customHeight="1">
      <c r="A30" s="1590"/>
      <c r="B30" s="3727" t="s">
        <v>2322</v>
      </c>
      <c r="C30" s="3728"/>
      <c r="D30" s="3729"/>
      <c r="E30" s="3729"/>
      <c r="F30" s="3729"/>
      <c r="G30" s="3729"/>
      <c r="H30" s="3729"/>
      <c r="I30" s="3731"/>
      <c r="J30" s="1673" t="s">
        <v>821</v>
      </c>
      <c r="K30" s="1674">
        <f>COUNT(C28:I28)-K29</f>
        <v>7</v>
      </c>
      <c r="L30" s="1590"/>
      <c r="M30" s="3727" t="s">
        <v>2322</v>
      </c>
      <c r="N30" s="3728"/>
      <c r="O30" s="3729"/>
      <c r="P30" s="3729"/>
      <c r="Q30" s="3729"/>
      <c r="R30" s="3729"/>
      <c r="S30" s="3729"/>
      <c r="T30" s="3731"/>
      <c r="U30" s="1673" t="s">
        <v>821</v>
      </c>
      <c r="V30" s="1674">
        <f>COUNT(N28:T28)-V29</f>
        <v>7</v>
      </c>
    </row>
    <row r="31" spans="1:28" ht="14.25" customHeight="1">
      <c r="A31" s="1590"/>
      <c r="B31" s="3727"/>
      <c r="C31" s="3712"/>
      <c r="D31" s="3714"/>
      <c r="E31" s="3714"/>
      <c r="F31" s="3714"/>
      <c r="G31" s="3714"/>
      <c r="H31" s="3714"/>
      <c r="I31" s="3732"/>
      <c r="J31" s="1673" t="s">
        <v>822</v>
      </c>
      <c r="K31" s="1674">
        <f>COUNTIF(C32:I33,"休")</f>
        <v>2</v>
      </c>
      <c r="L31" s="1590"/>
      <c r="M31" s="3727"/>
      <c r="N31" s="3712"/>
      <c r="O31" s="3714"/>
      <c r="P31" s="3714"/>
      <c r="Q31" s="3714"/>
      <c r="R31" s="3714"/>
      <c r="S31" s="3714"/>
      <c r="T31" s="3732"/>
      <c r="U31" s="1673" t="s">
        <v>822</v>
      </c>
      <c r="V31" s="1674">
        <f>COUNTIF(N32:T33,"休")</f>
        <v>2</v>
      </c>
    </row>
    <row r="32" spans="1:28" ht="14.25" customHeight="1">
      <c r="A32" s="1590"/>
      <c r="B32" s="3727" t="s">
        <v>815</v>
      </c>
      <c r="C32" s="3733"/>
      <c r="D32" s="3734"/>
      <c r="E32" s="3734"/>
      <c r="F32" s="3734"/>
      <c r="G32" s="3734"/>
      <c r="H32" s="3734" t="s">
        <v>838</v>
      </c>
      <c r="I32" s="3735" t="s">
        <v>838</v>
      </c>
      <c r="J32" s="1673" t="s">
        <v>823</v>
      </c>
      <c r="K32" s="1677">
        <f>K31/K30</f>
        <v>0.2857142857142857</v>
      </c>
      <c r="L32" s="1590"/>
      <c r="M32" s="3727" t="s">
        <v>815</v>
      </c>
      <c r="N32" s="3733"/>
      <c r="O32" s="3734"/>
      <c r="P32" s="3734"/>
      <c r="Q32" s="3734"/>
      <c r="R32" s="3734"/>
      <c r="S32" s="3734" t="s">
        <v>838</v>
      </c>
      <c r="T32" s="3735" t="s">
        <v>838</v>
      </c>
      <c r="U32" s="1673" t="s">
        <v>823</v>
      </c>
      <c r="V32" s="1677">
        <f>V31/V30</f>
        <v>0.2857142857142857</v>
      </c>
    </row>
    <row r="33" spans="1:28" ht="14.25" customHeight="1">
      <c r="A33" s="1590"/>
      <c r="B33" s="3727"/>
      <c r="C33" s="3733"/>
      <c r="D33" s="3734"/>
      <c r="E33" s="3734"/>
      <c r="F33" s="3734"/>
      <c r="G33" s="3734"/>
      <c r="H33" s="3734"/>
      <c r="I33" s="3735"/>
      <c r="J33" s="1673" t="s">
        <v>812</v>
      </c>
      <c r="K33" s="1674">
        <f>COUNTA(C34:I34)</f>
        <v>3</v>
      </c>
      <c r="L33" s="1590"/>
      <c r="M33" s="3727"/>
      <c r="N33" s="3733"/>
      <c r="O33" s="3734"/>
      <c r="P33" s="3734"/>
      <c r="Q33" s="3734"/>
      <c r="R33" s="3734"/>
      <c r="S33" s="3734"/>
      <c r="T33" s="3735"/>
      <c r="U33" s="1673" t="s">
        <v>812</v>
      </c>
      <c r="V33" s="1674">
        <f>COUNTA(N34:T34)</f>
        <v>2</v>
      </c>
    </row>
    <row r="34" spans="1:28" ht="14.25" customHeight="1">
      <c r="A34" s="1590"/>
      <c r="B34" s="3727" t="s">
        <v>817</v>
      </c>
      <c r="C34" s="3733"/>
      <c r="D34" s="3734"/>
      <c r="E34" s="3734" t="s">
        <v>861</v>
      </c>
      <c r="F34" s="3734"/>
      <c r="G34" s="3734"/>
      <c r="H34" s="3734" t="s">
        <v>838</v>
      </c>
      <c r="I34" s="3735" t="s">
        <v>838</v>
      </c>
      <c r="J34" s="1673" t="s">
        <v>824</v>
      </c>
      <c r="K34" s="1677">
        <f>K33/K30</f>
        <v>0.42857142857142855</v>
      </c>
      <c r="L34" s="1590"/>
      <c r="M34" s="3727" t="s">
        <v>817</v>
      </c>
      <c r="N34" s="3733"/>
      <c r="O34" s="3734"/>
      <c r="P34" s="3734"/>
      <c r="Q34" s="3734"/>
      <c r="R34" s="3734"/>
      <c r="S34" s="3734" t="s">
        <v>838</v>
      </c>
      <c r="T34" s="3735" t="s">
        <v>838</v>
      </c>
      <c r="U34" s="1673" t="s">
        <v>824</v>
      </c>
      <c r="V34" s="1677">
        <f>V33/V30</f>
        <v>0.2857142857142857</v>
      </c>
    </row>
    <row r="35" spans="1:28" ht="14.25" customHeight="1">
      <c r="A35" s="1590"/>
      <c r="B35" s="3738"/>
      <c r="C35" s="3736"/>
      <c r="D35" s="3737"/>
      <c r="E35" s="3737"/>
      <c r="F35" s="3737"/>
      <c r="G35" s="3737"/>
      <c r="H35" s="3737"/>
      <c r="I35" s="3739"/>
      <c r="J35" s="1678" t="s">
        <v>2323</v>
      </c>
      <c r="K35" s="1679" t="str">
        <f>IF(K28&lt;1,"対象外",IF(K33&gt;=K28,"OK","NG"))</f>
        <v>OK</v>
      </c>
      <c r="L35" s="1590"/>
      <c r="M35" s="3738"/>
      <c r="N35" s="3736"/>
      <c r="O35" s="3737"/>
      <c r="P35" s="3737"/>
      <c r="Q35" s="3737"/>
      <c r="R35" s="3737"/>
      <c r="S35" s="3737"/>
      <c r="T35" s="3739"/>
      <c r="U35" s="1678" t="s">
        <v>2323</v>
      </c>
      <c r="V35" s="1679" t="str">
        <f>IF(1&gt;V28,"対象外",IF(V33&gt;=V28,"OK","NG"))</f>
        <v>OK</v>
      </c>
      <c r="AB35" s="1593" t="str">
        <f>IF(COUNTIF(K34:W35,"NG")&gt;=1,"NG","OK")</f>
        <v>OK</v>
      </c>
    </row>
    <row r="36" spans="1:28" ht="14.25" hidden="1" customHeight="1">
      <c r="A36" s="1590"/>
      <c r="B36" s="1613"/>
      <c r="C36" s="1613"/>
      <c r="D36" s="1613"/>
      <c r="E36" s="1613"/>
      <c r="F36" s="1613"/>
      <c r="G36" s="1613"/>
      <c r="H36" s="1660">
        <f>IF(AND(DAY(H28)&gt;=22,DAY(H28)&lt;=28,H29="土"),1,0)</f>
        <v>0</v>
      </c>
      <c r="I36" s="1613"/>
      <c r="J36" s="1624"/>
      <c r="K36" s="1624"/>
      <c r="L36" s="1590"/>
      <c r="M36" s="1613"/>
      <c r="N36" s="1613"/>
      <c r="O36" s="1613"/>
      <c r="P36" s="1613"/>
      <c r="Q36" s="1613"/>
      <c r="R36" s="1613"/>
      <c r="S36" s="1660">
        <f>IF(AND(DAY(S28)&gt;=22,DAY(S28)&lt;=28,S29="土"),1,0)</f>
        <v>0</v>
      </c>
      <c r="T36" s="1613"/>
      <c r="U36" s="1624"/>
      <c r="V36" s="1624"/>
      <c r="AA36" s="1593">
        <f>_xlfn.AGGREGATE(9,6,C36:W36)</f>
        <v>0</v>
      </c>
      <c r="AB36" s="1593" t="str">
        <f>IF(COUNTIF(K35:W36,"NG")&gt;=1,"NG","OK")</f>
        <v>OK</v>
      </c>
    </row>
    <row r="37" spans="1:28" ht="14.25" hidden="1" customHeight="1">
      <c r="A37" s="1590"/>
      <c r="B37" s="1613"/>
      <c r="C37" s="1613"/>
      <c r="D37" s="1613"/>
      <c r="E37" s="1613"/>
      <c r="F37" s="1613"/>
      <c r="G37" s="1613"/>
      <c r="H37" s="1660">
        <f>IF(AND(DAY(H28)&gt;=22,DAY(H28)&lt;=28,H29="土",OR(H34="休",H34="雨")),1,0)</f>
        <v>0</v>
      </c>
      <c r="I37" s="1613"/>
      <c r="J37" s="1624"/>
      <c r="K37" s="1624"/>
      <c r="L37" s="1590"/>
      <c r="M37" s="1613"/>
      <c r="N37" s="1613"/>
      <c r="O37" s="1613"/>
      <c r="P37" s="1613"/>
      <c r="Q37" s="1613"/>
      <c r="R37" s="1613"/>
      <c r="S37" s="1660">
        <f>IF(AND(DAY(S28)&gt;=22,DAY(S28)&lt;=28,S29="土",OR(S34="休",S34="雨")),1,0)</f>
        <v>0</v>
      </c>
      <c r="T37" s="1613"/>
      <c r="U37" s="1624"/>
      <c r="V37" s="1624"/>
      <c r="AA37" s="1593">
        <f>_xlfn.AGGREGATE(9,6,C37:W37)</f>
        <v>0</v>
      </c>
      <c r="AB37" s="1593" t="str">
        <f>IF(COUNTIF(K36:W37,"NG")&gt;=1,"NG","OK")</f>
        <v>OK</v>
      </c>
    </row>
    <row r="38" spans="1:28" ht="14.25" hidden="1" customHeight="1">
      <c r="A38" s="1590"/>
      <c r="B38" s="1613"/>
      <c r="C38" s="1613"/>
      <c r="D38" s="1613"/>
      <c r="E38" s="1613"/>
      <c r="F38" s="1613"/>
      <c r="G38" s="1613"/>
      <c r="H38" s="1660">
        <f>IF(AND(DAY(H28)&gt;=8,DAY(H28)&lt;=14,H29="土"),1,0)</f>
        <v>1</v>
      </c>
      <c r="I38" s="1613"/>
      <c r="J38" s="1624"/>
      <c r="K38" s="1624"/>
      <c r="L38" s="1590"/>
      <c r="M38" s="1613"/>
      <c r="N38" s="1613"/>
      <c r="O38" s="1613"/>
      <c r="P38" s="1613"/>
      <c r="Q38" s="1613"/>
      <c r="R38" s="1613"/>
      <c r="S38" s="1660">
        <f>IF(AND(DAY(S28)&gt;=8,DAY(S28)&lt;=14,S29="土"),1,0)</f>
        <v>0</v>
      </c>
      <c r="T38" s="1613"/>
      <c r="U38" s="1624"/>
      <c r="V38" s="1624"/>
      <c r="AA38" s="1593">
        <f>_xlfn.AGGREGATE(9,6,C38:W38)</f>
        <v>1</v>
      </c>
      <c r="AB38" s="1593" t="str">
        <f>IF(COUNTIF(K37:W38,"NG")&gt;=1,"NG","OK")</f>
        <v>OK</v>
      </c>
    </row>
    <row r="39" spans="1:28" ht="14.25" hidden="1" customHeight="1">
      <c r="A39" s="1590"/>
      <c r="B39" s="1613"/>
      <c r="C39" s="1613"/>
      <c r="D39" s="1613"/>
      <c r="E39" s="1613"/>
      <c r="F39" s="1613"/>
      <c r="G39" s="1613"/>
      <c r="H39" s="1660">
        <f>IF(AND(DAY(H28)&gt;=8,DAY(H28)&lt;=14,H29="土",OR(H34="休",H34="雨")),1,0)</f>
        <v>1</v>
      </c>
      <c r="I39" s="1613"/>
      <c r="J39" s="1624"/>
      <c r="K39" s="1624"/>
      <c r="L39" s="1590"/>
      <c r="M39" s="1613"/>
      <c r="N39" s="1613"/>
      <c r="O39" s="1613"/>
      <c r="P39" s="1613"/>
      <c r="Q39" s="1613"/>
      <c r="R39" s="1613"/>
      <c r="S39" s="1660">
        <f>IF(AND(DAY(S28)&gt;=8,DAY(S28)&lt;=14,S29="土",OR(S34="休",S34="雨")),1,0)</f>
        <v>0</v>
      </c>
      <c r="T39" s="1613"/>
      <c r="U39" s="1624"/>
      <c r="V39" s="1624"/>
      <c r="AA39" s="1593">
        <f>_xlfn.AGGREGATE(9,6,C39:W39)</f>
        <v>1</v>
      </c>
      <c r="AB39" s="1593" t="str">
        <f>IF(COUNTIF(K38:W39,"NG")&gt;=1,"NG","OK")</f>
        <v>OK</v>
      </c>
    </row>
    <row r="40" spans="1:28" ht="14.25" customHeight="1">
      <c r="A40" s="1590"/>
      <c r="B40" s="1613"/>
      <c r="C40" s="1613"/>
      <c r="D40" s="1613"/>
      <c r="E40" s="1613"/>
      <c r="F40" s="1613"/>
      <c r="G40" s="1613"/>
      <c r="H40" s="1613"/>
      <c r="I40" s="1613"/>
      <c r="J40" s="1624"/>
      <c r="K40" s="1624"/>
      <c r="L40" s="1590"/>
      <c r="M40" s="1613"/>
      <c r="N40" s="1613"/>
      <c r="O40" s="1613"/>
      <c r="P40" s="1613"/>
      <c r="Q40" s="1613"/>
      <c r="R40" s="1613"/>
      <c r="S40" s="1613"/>
      <c r="T40" s="1613"/>
      <c r="U40" s="1624"/>
      <c r="V40" s="1624"/>
    </row>
    <row r="41" spans="1:28" ht="14.25" customHeight="1">
      <c r="A41" s="1590"/>
      <c r="B41" s="1590"/>
      <c r="C41" s="1590"/>
      <c r="D41" s="1590"/>
      <c r="E41" s="1590"/>
      <c r="F41" s="1590"/>
      <c r="G41" s="1590"/>
      <c r="H41" s="1590"/>
      <c r="I41" s="1590"/>
      <c r="J41" s="1590"/>
      <c r="K41" s="1590"/>
      <c r="L41" s="1590"/>
      <c r="M41" s="1590"/>
      <c r="N41" s="1590"/>
      <c r="O41" s="1590"/>
      <c r="P41" s="1590"/>
      <c r="Q41" s="1590"/>
      <c r="R41" s="1590"/>
      <c r="S41" s="1590"/>
      <c r="T41" s="1590"/>
      <c r="U41" s="1590"/>
      <c r="V41" s="1590"/>
    </row>
    <row r="42" spans="1:28" ht="14.25" hidden="1" customHeight="1">
      <c r="A42" s="1590"/>
      <c r="B42" s="1590"/>
      <c r="C42" s="1608">
        <f>YEAR(I26+1)</f>
        <v>2025</v>
      </c>
      <c r="D42" s="1608">
        <f>MONTH(I26+1)</f>
        <v>10</v>
      </c>
      <c r="E42" s="1608">
        <f>DAY(I26+1)</f>
        <v>13</v>
      </c>
      <c r="F42" s="1608"/>
      <c r="G42" s="1608"/>
      <c r="H42" s="1608"/>
      <c r="I42" s="1608"/>
      <c r="J42" s="1590"/>
      <c r="K42" s="1590"/>
      <c r="L42" s="1590"/>
      <c r="M42" s="1590"/>
      <c r="N42" s="1608">
        <f>YEAR(T26+1)</f>
        <v>2025</v>
      </c>
      <c r="O42" s="1608">
        <f>MONTH(T26+1)</f>
        <v>12</v>
      </c>
      <c r="P42" s="1608">
        <f>DAY(T26+1)</f>
        <v>8</v>
      </c>
      <c r="Q42" s="1608"/>
      <c r="R42" s="1608"/>
      <c r="S42" s="1608"/>
      <c r="T42" s="1608"/>
      <c r="U42" s="1590"/>
      <c r="V42" s="1590"/>
    </row>
    <row r="43" spans="1:28" ht="14.25" hidden="1" customHeight="1">
      <c r="A43" s="1590"/>
      <c r="B43" s="1590"/>
      <c r="C43" s="1610">
        <f>I26+1</f>
        <v>45943</v>
      </c>
      <c r="D43" s="1610">
        <f>C43+1</f>
        <v>45944</v>
      </c>
      <c r="E43" s="1610">
        <f t="shared" ref="E43:I43" si="7">D43+1</f>
        <v>45945</v>
      </c>
      <c r="F43" s="1610">
        <f t="shared" si="7"/>
        <v>45946</v>
      </c>
      <c r="G43" s="1610">
        <f t="shared" si="7"/>
        <v>45947</v>
      </c>
      <c r="H43" s="1610">
        <f t="shared" si="7"/>
        <v>45948</v>
      </c>
      <c r="I43" s="1610">
        <f t="shared" si="7"/>
        <v>45949</v>
      </c>
      <c r="J43" s="1590"/>
      <c r="K43" s="1590"/>
      <c r="L43" s="1590"/>
      <c r="M43" s="1590"/>
      <c r="N43" s="1610">
        <f>T26+1</f>
        <v>45999</v>
      </c>
      <c r="O43" s="1610">
        <f t="shared" ref="O43:T43" si="8">N43+1</f>
        <v>46000</v>
      </c>
      <c r="P43" s="1610">
        <f t="shared" si="8"/>
        <v>46001</v>
      </c>
      <c r="Q43" s="1610">
        <f t="shared" si="8"/>
        <v>46002</v>
      </c>
      <c r="R43" s="1610">
        <f t="shared" si="8"/>
        <v>46003</v>
      </c>
      <c r="S43" s="1610">
        <f t="shared" si="8"/>
        <v>46004</v>
      </c>
      <c r="T43" s="1610">
        <f t="shared" si="8"/>
        <v>46005</v>
      </c>
      <c r="U43" s="1590"/>
      <c r="V43" s="1590"/>
    </row>
    <row r="44" spans="1:28" ht="14.25" customHeight="1">
      <c r="A44" s="1590"/>
      <c r="B44" s="1611" t="s">
        <v>1940</v>
      </c>
      <c r="C44" s="1614">
        <f>DATE($C42,$D42,1)</f>
        <v>45931</v>
      </c>
      <c r="D44" s="1615"/>
      <c r="E44" s="1615"/>
      <c r="F44" s="1615"/>
      <c r="G44" s="1615"/>
      <c r="H44" s="1615"/>
      <c r="I44" s="1615"/>
      <c r="J44" s="1615"/>
      <c r="K44" s="1670"/>
      <c r="L44" s="1590"/>
      <c r="M44" s="1611" t="s">
        <v>1940</v>
      </c>
      <c r="N44" s="1614">
        <f>DATE($N42,$O42,1)</f>
        <v>45992</v>
      </c>
      <c r="O44" s="1615"/>
      <c r="P44" s="1615"/>
      <c r="Q44" s="1615"/>
      <c r="R44" s="1615"/>
      <c r="S44" s="1615"/>
      <c r="T44" s="1615"/>
      <c r="U44" s="1615"/>
      <c r="V44" s="1670"/>
    </row>
    <row r="45" spans="1:28" ht="14.25" customHeight="1">
      <c r="A45" s="1590"/>
      <c r="B45" s="1618" t="s">
        <v>2310</v>
      </c>
      <c r="C45" s="1619">
        <f>IF(I26&lt;$G$5,I28+1,"")</f>
        <v>45943</v>
      </c>
      <c r="D45" s="1620">
        <f t="shared" ref="D45:I45" si="9">IF(C43&lt;$G$5,C45+1,"")</f>
        <v>45944</v>
      </c>
      <c r="E45" s="1620">
        <f t="shared" si="9"/>
        <v>45945</v>
      </c>
      <c r="F45" s="1620">
        <f t="shared" si="9"/>
        <v>45946</v>
      </c>
      <c r="G45" s="1620">
        <f t="shared" si="9"/>
        <v>45947</v>
      </c>
      <c r="H45" s="1620">
        <f t="shared" si="9"/>
        <v>45948</v>
      </c>
      <c r="I45" s="1620">
        <f t="shared" si="9"/>
        <v>45949</v>
      </c>
      <c r="J45" s="1671" t="s">
        <v>1978</v>
      </c>
      <c r="K45" s="1672">
        <f>COUNTIFS(C46:I46,"土",C47:I47,"")+COUNTIFS(C46:I46,"日",C47:I47,"")</f>
        <v>2</v>
      </c>
      <c r="L45" s="1590"/>
      <c r="M45" s="1618" t="s">
        <v>2310</v>
      </c>
      <c r="N45" s="1619">
        <f>IF(T26&lt;$G$5,T28+1,"")</f>
        <v>45999</v>
      </c>
      <c r="O45" s="1620">
        <f t="shared" ref="O45:T45" si="10">IF(N43&lt;$G$5,N45+1,"")</f>
        <v>46000</v>
      </c>
      <c r="P45" s="1620">
        <f t="shared" si="10"/>
        <v>46001</v>
      </c>
      <c r="Q45" s="1620">
        <f t="shared" si="10"/>
        <v>46002</v>
      </c>
      <c r="R45" s="1620">
        <f t="shared" si="10"/>
        <v>46003</v>
      </c>
      <c r="S45" s="1620">
        <f t="shared" si="10"/>
        <v>46004</v>
      </c>
      <c r="T45" s="1620">
        <f t="shared" si="10"/>
        <v>46005</v>
      </c>
      <c r="U45" s="1671" t="s">
        <v>1978</v>
      </c>
      <c r="V45" s="1672">
        <f>COUNTIFS(N46:T46,"土",N47:T47,"")+COUNTIFS(N46:T46,"日",N47:T47,"")</f>
        <v>2</v>
      </c>
    </row>
    <row r="46" spans="1:28" ht="14.25" customHeight="1">
      <c r="A46" s="1590"/>
      <c r="B46" s="1618" t="s">
        <v>820</v>
      </c>
      <c r="C46" s="1626" t="str">
        <f>IF(C45="","","月")</f>
        <v>月</v>
      </c>
      <c r="D46" s="1626" t="str">
        <f>IF(D45="","","火")</f>
        <v>火</v>
      </c>
      <c r="E46" s="1626" t="str">
        <f>IF(E45="","","水")</f>
        <v>水</v>
      </c>
      <c r="F46" s="1626" t="str">
        <f>IF(F45="","","木")</f>
        <v>木</v>
      </c>
      <c r="G46" s="1626" t="str">
        <f>IF(G45="","","金")</f>
        <v>金</v>
      </c>
      <c r="H46" s="1626" t="str">
        <f>IF(H45="","","土")</f>
        <v>土</v>
      </c>
      <c r="I46" s="1626" t="str">
        <f>IF(I45="","","日")</f>
        <v>日</v>
      </c>
      <c r="J46" s="1673" t="s">
        <v>2322</v>
      </c>
      <c r="K46" s="1674">
        <f>COUNTIF(C47:I47,"夏休")+COUNTIF(C47:I47,"冬休")+COUNTIF(C47:I47,"中止")+COUNTIF(C47:I47,"制作中")</f>
        <v>0</v>
      </c>
      <c r="L46" s="1590"/>
      <c r="M46" s="1618" t="s">
        <v>820</v>
      </c>
      <c r="N46" s="1626" t="str">
        <f>IF(N45="","","月")</f>
        <v>月</v>
      </c>
      <c r="O46" s="1626" t="str">
        <f>IF(O45="","","火")</f>
        <v>火</v>
      </c>
      <c r="P46" s="1626" t="str">
        <f>IF(P45="","","水")</f>
        <v>水</v>
      </c>
      <c r="Q46" s="1626" t="str">
        <f>IF(Q45="","","木")</f>
        <v>木</v>
      </c>
      <c r="R46" s="1626" t="str">
        <f>IF(R45="","","金")</f>
        <v>金</v>
      </c>
      <c r="S46" s="1626" t="str">
        <f>IF(S45="","","土")</f>
        <v>土</v>
      </c>
      <c r="T46" s="1626" t="str">
        <f>IF(T45="","","日")</f>
        <v>日</v>
      </c>
      <c r="U46" s="1673" t="s">
        <v>2322</v>
      </c>
      <c r="V46" s="1674">
        <f>COUNTIF(N47:T47,"夏休")+COUNTIF(N47:T47,"冬休")+COUNTIF(N47:T47,"中止")+COUNTIF(N47:T47,"制作中")</f>
        <v>0</v>
      </c>
    </row>
    <row r="47" spans="1:28" ht="14.25" customHeight="1">
      <c r="A47" s="1590"/>
      <c r="B47" s="3727" t="s">
        <v>2322</v>
      </c>
      <c r="C47" s="3728"/>
      <c r="D47" s="3729"/>
      <c r="E47" s="3729"/>
      <c r="F47" s="3729"/>
      <c r="G47" s="3729"/>
      <c r="H47" s="3729"/>
      <c r="I47" s="3731"/>
      <c r="J47" s="1673" t="s">
        <v>821</v>
      </c>
      <c r="K47" s="1674">
        <f>COUNT(C45:I45)-K46</f>
        <v>7</v>
      </c>
      <c r="L47" s="1590"/>
      <c r="M47" s="3727" t="s">
        <v>2322</v>
      </c>
      <c r="N47" s="3728"/>
      <c r="O47" s="3729"/>
      <c r="P47" s="3729"/>
      <c r="Q47" s="3729"/>
      <c r="R47" s="3729"/>
      <c r="S47" s="3729"/>
      <c r="T47" s="3731"/>
      <c r="U47" s="1673" t="s">
        <v>821</v>
      </c>
      <c r="V47" s="1674">
        <f>COUNT(N45:T45)-V46</f>
        <v>7</v>
      </c>
    </row>
    <row r="48" spans="1:28" ht="14.25" customHeight="1">
      <c r="A48" s="1590"/>
      <c r="B48" s="3727"/>
      <c r="C48" s="3712"/>
      <c r="D48" s="3714"/>
      <c r="E48" s="3714"/>
      <c r="F48" s="3714"/>
      <c r="G48" s="3714"/>
      <c r="H48" s="3714"/>
      <c r="I48" s="3732"/>
      <c r="J48" s="1673" t="s">
        <v>822</v>
      </c>
      <c r="K48" s="1674">
        <f>COUNTIF(C49:I50,"休")</f>
        <v>2</v>
      </c>
      <c r="L48" s="1590"/>
      <c r="M48" s="3727"/>
      <c r="N48" s="3712"/>
      <c r="O48" s="3714"/>
      <c r="P48" s="3714"/>
      <c r="Q48" s="3714"/>
      <c r="R48" s="3714"/>
      <c r="S48" s="3714"/>
      <c r="T48" s="3732"/>
      <c r="U48" s="1673" t="s">
        <v>822</v>
      </c>
      <c r="V48" s="1674">
        <f>COUNTIF(N49:T50,"休")</f>
        <v>2</v>
      </c>
    </row>
    <row r="49" spans="1:28" ht="14.25" customHeight="1">
      <c r="A49" s="1590"/>
      <c r="B49" s="3727" t="s">
        <v>815</v>
      </c>
      <c r="C49" s="3733"/>
      <c r="D49" s="3734"/>
      <c r="E49" s="3734"/>
      <c r="F49" s="3734" t="s">
        <v>838</v>
      </c>
      <c r="G49" s="3734"/>
      <c r="H49" s="3734"/>
      <c r="I49" s="3735" t="s">
        <v>838</v>
      </c>
      <c r="J49" s="1673" t="s">
        <v>823</v>
      </c>
      <c r="K49" s="1677">
        <f>K48/K47</f>
        <v>0.2857142857142857</v>
      </c>
      <c r="L49" s="1590"/>
      <c r="M49" s="3727" t="s">
        <v>815</v>
      </c>
      <c r="N49" s="3733"/>
      <c r="O49" s="3734"/>
      <c r="P49" s="3734"/>
      <c r="Q49" s="3734"/>
      <c r="R49" s="3734"/>
      <c r="S49" s="3734" t="s">
        <v>838</v>
      </c>
      <c r="T49" s="3735" t="s">
        <v>838</v>
      </c>
      <c r="U49" s="1673" t="s">
        <v>823</v>
      </c>
      <c r="V49" s="1677">
        <f>V48/V47</f>
        <v>0.2857142857142857</v>
      </c>
    </row>
    <row r="50" spans="1:28" ht="14.25" customHeight="1">
      <c r="A50" s="1590"/>
      <c r="B50" s="3727"/>
      <c r="C50" s="3733"/>
      <c r="D50" s="3734"/>
      <c r="E50" s="3734"/>
      <c r="F50" s="3734"/>
      <c r="G50" s="3734"/>
      <c r="H50" s="3734"/>
      <c r="I50" s="3735"/>
      <c r="J50" s="1673" t="s">
        <v>812</v>
      </c>
      <c r="K50" s="1674">
        <f>COUNTA(C51:I51)</f>
        <v>2</v>
      </c>
      <c r="L50" s="1590"/>
      <c r="M50" s="3727"/>
      <c r="N50" s="3733"/>
      <c r="O50" s="3734"/>
      <c r="P50" s="3734"/>
      <c r="Q50" s="3734"/>
      <c r="R50" s="3734"/>
      <c r="S50" s="3734"/>
      <c r="T50" s="3735"/>
      <c r="U50" s="1673" t="s">
        <v>812</v>
      </c>
      <c r="V50" s="1674">
        <f>COUNTA(N51:T51)</f>
        <v>2</v>
      </c>
    </row>
    <row r="51" spans="1:28" ht="14.25" customHeight="1">
      <c r="A51" s="1590"/>
      <c r="B51" s="3727" t="s">
        <v>817</v>
      </c>
      <c r="C51" s="3733"/>
      <c r="D51" s="3734"/>
      <c r="E51" s="3734"/>
      <c r="F51" s="3734" t="s">
        <v>838</v>
      </c>
      <c r="G51" s="3734"/>
      <c r="H51" s="3734"/>
      <c r="I51" s="3735" t="s">
        <v>838</v>
      </c>
      <c r="J51" s="1673" t="s">
        <v>824</v>
      </c>
      <c r="K51" s="1677">
        <f>K50/K47</f>
        <v>0.2857142857142857</v>
      </c>
      <c r="L51" s="1590"/>
      <c r="M51" s="3727" t="s">
        <v>817</v>
      </c>
      <c r="N51" s="3733"/>
      <c r="O51" s="3734"/>
      <c r="P51" s="3734"/>
      <c r="Q51" s="3734"/>
      <c r="R51" s="3734"/>
      <c r="S51" s="3734" t="s">
        <v>838</v>
      </c>
      <c r="T51" s="3735" t="s">
        <v>838</v>
      </c>
      <c r="U51" s="1673" t="s">
        <v>824</v>
      </c>
      <c r="V51" s="1677">
        <f>V50/V47</f>
        <v>0.2857142857142857</v>
      </c>
    </row>
    <row r="52" spans="1:28" ht="14.25" customHeight="1">
      <c r="A52" s="1590"/>
      <c r="B52" s="3738"/>
      <c r="C52" s="3736"/>
      <c r="D52" s="3737"/>
      <c r="E52" s="3737"/>
      <c r="F52" s="3737"/>
      <c r="G52" s="3737"/>
      <c r="H52" s="3737"/>
      <c r="I52" s="3739"/>
      <c r="J52" s="1678" t="s">
        <v>2323</v>
      </c>
      <c r="K52" s="1679" t="str">
        <f>IF(K45&lt;1,"対象外",IF(K50&gt;=K45,"OK","NG"))</f>
        <v>OK</v>
      </c>
      <c r="L52" s="1590"/>
      <c r="M52" s="3738"/>
      <c r="N52" s="3736"/>
      <c r="O52" s="3737"/>
      <c r="P52" s="3737"/>
      <c r="Q52" s="3737"/>
      <c r="R52" s="3737"/>
      <c r="S52" s="3737"/>
      <c r="T52" s="3739"/>
      <c r="U52" s="1678" t="s">
        <v>2323</v>
      </c>
      <c r="V52" s="1679" t="str">
        <f>IF(1&gt;V45,"対象外",IF(V50&gt;=V45,"OK","NG"))</f>
        <v>OK</v>
      </c>
      <c r="AB52" s="1593" t="str">
        <f>IF(COUNTIF(K51:W52,"NG")&gt;=1,"NG","OK")</f>
        <v>OK</v>
      </c>
    </row>
    <row r="53" spans="1:28" ht="14.25" hidden="1" customHeight="1">
      <c r="A53" s="1590"/>
      <c r="B53" s="1613"/>
      <c r="C53" s="1613"/>
      <c r="D53" s="1613"/>
      <c r="E53" s="1613"/>
      <c r="F53" s="1613"/>
      <c r="G53" s="1613"/>
      <c r="H53" s="1660">
        <f>IF(AND(DAY(H45)&gt;=22,DAY(H45)&lt;=28,H46="土"),1,0)</f>
        <v>0</v>
      </c>
      <c r="I53" s="1613"/>
      <c r="J53" s="1624"/>
      <c r="K53" s="1624"/>
      <c r="L53" s="1590"/>
      <c r="M53" s="1613"/>
      <c r="N53" s="1613"/>
      <c r="O53" s="1613"/>
      <c r="P53" s="1613"/>
      <c r="Q53" s="1613"/>
      <c r="R53" s="1613"/>
      <c r="S53" s="1660">
        <f>IF(AND(DAY(S45)&gt;=22,DAY(S45)&lt;=28,S46="土"),1,0)</f>
        <v>0</v>
      </c>
      <c r="T53" s="1613"/>
      <c r="U53" s="1624"/>
      <c r="V53" s="1624"/>
      <c r="AA53" s="1593">
        <f>_xlfn.AGGREGATE(9,6,C53:W53)</f>
        <v>0</v>
      </c>
      <c r="AB53" s="1593" t="str">
        <f>IF(COUNTIF(K52:W53,"NG")&gt;=1,"NG","OK")</f>
        <v>OK</v>
      </c>
    </row>
    <row r="54" spans="1:28" ht="14.25" hidden="1" customHeight="1">
      <c r="A54" s="1590"/>
      <c r="B54" s="1613"/>
      <c r="C54" s="1613"/>
      <c r="D54" s="1613"/>
      <c r="E54" s="1613"/>
      <c r="F54" s="1613"/>
      <c r="G54" s="1613"/>
      <c r="H54" s="1660">
        <f>IF(AND(DAY(H45)&gt;=22,DAY(H45)&lt;=28,H46="土",OR(H51="休",H51="雨")),1,0)</f>
        <v>0</v>
      </c>
      <c r="I54" s="1613"/>
      <c r="J54" s="1624"/>
      <c r="K54" s="1624"/>
      <c r="L54" s="1590"/>
      <c r="M54" s="1613"/>
      <c r="N54" s="1613"/>
      <c r="O54" s="1613"/>
      <c r="P54" s="1613"/>
      <c r="Q54" s="1613"/>
      <c r="R54" s="1613"/>
      <c r="S54" s="1660">
        <f>IF(AND(DAY(S45)&gt;=22,DAY(S45)&lt;=28,S46="土",OR(S51="休",S51="雨")),1,0)</f>
        <v>0</v>
      </c>
      <c r="T54" s="1613"/>
      <c r="U54" s="1624"/>
      <c r="V54" s="1624"/>
      <c r="AA54" s="1593">
        <f>_xlfn.AGGREGATE(9,6,C54:W54)</f>
        <v>0</v>
      </c>
      <c r="AB54" s="1593" t="str">
        <f>IF(COUNTIF(K53:W54,"NG")&gt;=1,"NG","OK")</f>
        <v>OK</v>
      </c>
    </row>
    <row r="55" spans="1:28" ht="14.25" hidden="1" customHeight="1">
      <c r="A55" s="1590"/>
      <c r="B55" s="1613"/>
      <c r="C55" s="1613"/>
      <c r="D55" s="1613"/>
      <c r="E55" s="1613"/>
      <c r="F55" s="1613"/>
      <c r="G55" s="1613"/>
      <c r="H55" s="1660">
        <f>IF(AND(DAY(H45)&gt;=8,DAY(H45)&lt;=14,H46="土"),1,0)</f>
        <v>0</v>
      </c>
      <c r="I55" s="1613"/>
      <c r="J55" s="1624"/>
      <c r="K55" s="1624"/>
      <c r="L55" s="1590"/>
      <c r="M55" s="1613"/>
      <c r="N55" s="1613"/>
      <c r="O55" s="1613"/>
      <c r="P55" s="1613"/>
      <c r="Q55" s="1613"/>
      <c r="R55" s="1613"/>
      <c r="S55" s="1660">
        <f>IF(AND(DAY(S45)&gt;=8,DAY(S45)&lt;=14,S46="土"),1,0)</f>
        <v>1</v>
      </c>
      <c r="T55" s="1613"/>
      <c r="U55" s="1624"/>
      <c r="V55" s="1624"/>
      <c r="AA55" s="1593">
        <f>_xlfn.AGGREGATE(9,6,C55:W55)</f>
        <v>1</v>
      </c>
      <c r="AB55" s="1593" t="str">
        <f>IF(COUNTIF(K54:W55,"NG")&gt;=1,"NG","OK")</f>
        <v>OK</v>
      </c>
    </row>
    <row r="56" spans="1:28" ht="14.25" hidden="1" customHeight="1">
      <c r="A56" s="1590"/>
      <c r="B56" s="1613"/>
      <c r="C56" s="1613"/>
      <c r="D56" s="1613"/>
      <c r="E56" s="1613"/>
      <c r="F56" s="1613"/>
      <c r="G56" s="1613"/>
      <c r="H56" s="1660">
        <f>IF(AND(DAY(H45)&gt;=8,DAY(H45)&lt;=14,H46="土",OR(H51="休",H51="雨")),1,0)</f>
        <v>0</v>
      </c>
      <c r="I56" s="1613"/>
      <c r="J56" s="1624"/>
      <c r="K56" s="1624"/>
      <c r="L56" s="1590"/>
      <c r="M56" s="1613"/>
      <c r="N56" s="1613"/>
      <c r="O56" s="1613"/>
      <c r="P56" s="1613"/>
      <c r="Q56" s="1613"/>
      <c r="R56" s="1613"/>
      <c r="S56" s="1660">
        <f>IF(AND(DAY(S45)&gt;=8,DAY(S45)&lt;=14,S46="土",OR(S51="休",S51="雨")),1,0)</f>
        <v>1</v>
      </c>
      <c r="T56" s="1613"/>
      <c r="U56" s="1624"/>
      <c r="V56" s="1624"/>
      <c r="AA56" s="1593">
        <f>_xlfn.AGGREGATE(9,6,C56:W56)</f>
        <v>1</v>
      </c>
      <c r="AB56" s="1593" t="str">
        <f>IF(COUNTIF(K55:W56,"NG")&gt;=1,"NG","OK")</f>
        <v>OK</v>
      </c>
    </row>
    <row r="57" spans="1:28" ht="14.25" customHeight="1">
      <c r="A57" s="1590"/>
      <c r="B57" s="1613"/>
      <c r="C57" s="1613"/>
      <c r="D57" s="1613"/>
      <c r="E57" s="1613"/>
      <c r="F57" s="1613"/>
      <c r="G57" s="1613"/>
      <c r="H57" s="1613"/>
      <c r="I57" s="1613"/>
      <c r="J57" s="1624"/>
      <c r="K57" s="1624"/>
      <c r="L57" s="1590"/>
      <c r="M57" s="1613"/>
      <c r="N57" s="1613"/>
      <c r="O57" s="1613"/>
      <c r="P57" s="1613"/>
      <c r="Q57" s="1613"/>
      <c r="R57" s="1613"/>
      <c r="S57" s="1613"/>
      <c r="T57" s="1613"/>
      <c r="U57" s="1624"/>
      <c r="V57" s="1624"/>
    </row>
    <row r="58" spans="1:28" ht="14.25" customHeight="1">
      <c r="A58" s="1590"/>
      <c r="B58" s="1590"/>
      <c r="C58" s="1590"/>
      <c r="D58" s="1590"/>
      <c r="E58" s="1590"/>
      <c r="F58" s="1590"/>
      <c r="G58" s="1590"/>
      <c r="H58" s="1590"/>
      <c r="I58" s="1590"/>
      <c r="J58" s="1590"/>
      <c r="K58" s="1590"/>
      <c r="L58" s="1590"/>
      <c r="M58" s="1590"/>
      <c r="N58" s="1590"/>
      <c r="O58" s="1590"/>
      <c r="P58" s="1590"/>
      <c r="Q58" s="1590"/>
      <c r="R58" s="1590"/>
      <c r="S58" s="1590"/>
      <c r="T58" s="1590"/>
      <c r="U58" s="1590"/>
      <c r="V58" s="1590"/>
    </row>
    <row r="59" spans="1:28" ht="14.25" hidden="1" customHeight="1">
      <c r="A59" s="1590"/>
      <c r="B59" s="1590"/>
      <c r="C59" s="1608">
        <f>YEAR(I43+1)</f>
        <v>2025</v>
      </c>
      <c r="D59" s="1608">
        <f>MONTH(I43+1)</f>
        <v>10</v>
      </c>
      <c r="E59" s="1608">
        <f>DAY(I43+1)</f>
        <v>20</v>
      </c>
      <c r="F59" s="1608"/>
      <c r="G59" s="1608"/>
      <c r="H59" s="1608"/>
      <c r="I59" s="1608"/>
      <c r="J59" s="1590"/>
      <c r="K59" s="1590"/>
      <c r="L59" s="1590"/>
      <c r="M59" s="1590"/>
      <c r="N59" s="1608">
        <f>YEAR(T43+1)</f>
        <v>2025</v>
      </c>
      <c r="O59" s="1608">
        <f>MONTH(T43+1)</f>
        <v>12</v>
      </c>
      <c r="P59" s="1608">
        <f>DAY(T43+1)</f>
        <v>15</v>
      </c>
      <c r="Q59" s="1608"/>
      <c r="R59" s="1608"/>
      <c r="S59" s="1608"/>
      <c r="T59" s="1608"/>
      <c r="U59" s="1590"/>
      <c r="V59" s="1590"/>
    </row>
    <row r="60" spans="1:28" ht="14.25" hidden="1" customHeight="1">
      <c r="A60" s="1590"/>
      <c r="B60" s="1590"/>
      <c r="C60" s="1610">
        <f>I43+1</f>
        <v>45950</v>
      </c>
      <c r="D60" s="1610">
        <f>C60+1</f>
        <v>45951</v>
      </c>
      <c r="E60" s="1610">
        <f t="shared" ref="E60:I60" si="11">D60+1</f>
        <v>45952</v>
      </c>
      <c r="F60" s="1610">
        <f t="shared" si="11"/>
        <v>45953</v>
      </c>
      <c r="G60" s="1610">
        <f t="shared" si="11"/>
        <v>45954</v>
      </c>
      <c r="H60" s="1610">
        <f t="shared" si="11"/>
        <v>45955</v>
      </c>
      <c r="I60" s="1610">
        <f t="shared" si="11"/>
        <v>45956</v>
      </c>
      <c r="J60" s="1590"/>
      <c r="K60" s="1590"/>
      <c r="L60" s="1590"/>
      <c r="M60" s="1590"/>
      <c r="N60" s="1610">
        <f>T43+1</f>
        <v>46006</v>
      </c>
      <c r="O60" s="1610">
        <f t="shared" ref="O60:T60" si="12">N60+1</f>
        <v>46007</v>
      </c>
      <c r="P60" s="1610">
        <f t="shared" si="12"/>
        <v>46008</v>
      </c>
      <c r="Q60" s="1610">
        <f t="shared" si="12"/>
        <v>46009</v>
      </c>
      <c r="R60" s="1610">
        <f t="shared" si="12"/>
        <v>46010</v>
      </c>
      <c r="S60" s="1610">
        <f t="shared" si="12"/>
        <v>46011</v>
      </c>
      <c r="T60" s="1610">
        <f t="shared" si="12"/>
        <v>46012</v>
      </c>
      <c r="U60" s="1590"/>
      <c r="V60" s="1590"/>
    </row>
    <row r="61" spans="1:28" ht="14.25" customHeight="1">
      <c r="A61" s="1590"/>
      <c r="B61" s="1611" t="s">
        <v>1940</v>
      </c>
      <c r="C61" s="1614">
        <f>DATE($C59,$D59,1)</f>
        <v>45931</v>
      </c>
      <c r="D61" s="1615"/>
      <c r="E61" s="1615"/>
      <c r="F61" s="1615"/>
      <c r="G61" s="1615"/>
      <c r="H61" s="1615"/>
      <c r="I61" s="1615"/>
      <c r="J61" s="1615"/>
      <c r="K61" s="1670"/>
      <c r="L61" s="1590"/>
      <c r="M61" s="1611" t="s">
        <v>1940</v>
      </c>
      <c r="N61" s="1614">
        <f>DATE($N59,$O59,1)</f>
        <v>45992</v>
      </c>
      <c r="O61" s="1615"/>
      <c r="P61" s="1615"/>
      <c r="Q61" s="1615"/>
      <c r="R61" s="1615"/>
      <c r="S61" s="1615"/>
      <c r="T61" s="1615"/>
      <c r="U61" s="1615"/>
      <c r="V61" s="1670"/>
    </row>
    <row r="62" spans="1:28" ht="14.25" customHeight="1">
      <c r="A62" s="1590"/>
      <c r="B62" s="1618" t="s">
        <v>2310</v>
      </c>
      <c r="C62" s="1619">
        <f>IF(I43&lt;$G$5,I45+1,"")</f>
        <v>45950</v>
      </c>
      <c r="D62" s="1620">
        <f t="shared" ref="D62:I62" si="13">IF(C60&lt;$G$5,C62+1,"")</f>
        <v>45951</v>
      </c>
      <c r="E62" s="1620">
        <f t="shared" si="13"/>
        <v>45952</v>
      </c>
      <c r="F62" s="1620">
        <f t="shared" si="13"/>
        <v>45953</v>
      </c>
      <c r="G62" s="1620">
        <f t="shared" si="13"/>
        <v>45954</v>
      </c>
      <c r="H62" s="1620">
        <f t="shared" si="13"/>
        <v>45955</v>
      </c>
      <c r="I62" s="1620">
        <f t="shared" si="13"/>
        <v>45956</v>
      </c>
      <c r="J62" s="1671" t="s">
        <v>1978</v>
      </c>
      <c r="K62" s="1672">
        <f>COUNTIFS(C63:I63,"土",C64:I64,"")+COUNTIFS(C63:I63,"日",C64:I64,"")</f>
        <v>2</v>
      </c>
      <c r="L62" s="1590"/>
      <c r="M62" s="1618" t="s">
        <v>2310</v>
      </c>
      <c r="N62" s="1619">
        <f>IF(T43&lt;$G$5,T45+1,"")</f>
        <v>46006</v>
      </c>
      <c r="O62" s="1620">
        <f t="shared" ref="O62:T62" si="14">IF(N60&lt;$G$5,N62+1,"")</f>
        <v>46007</v>
      </c>
      <c r="P62" s="1620">
        <f t="shared" si="14"/>
        <v>46008</v>
      </c>
      <c r="Q62" s="1620">
        <f t="shared" si="14"/>
        <v>46009</v>
      </c>
      <c r="R62" s="1620">
        <f t="shared" si="14"/>
        <v>46010</v>
      </c>
      <c r="S62" s="1620">
        <f t="shared" si="14"/>
        <v>46011</v>
      </c>
      <c r="T62" s="1620">
        <f t="shared" si="14"/>
        <v>46012</v>
      </c>
      <c r="U62" s="1671" t="s">
        <v>1978</v>
      </c>
      <c r="V62" s="1672">
        <f>COUNTIFS(N63:T63,"土",N64:T64,"")+COUNTIFS(N63:T63,"日",N64:T64,"")</f>
        <v>2</v>
      </c>
    </row>
    <row r="63" spans="1:28" ht="14.25" customHeight="1">
      <c r="A63" s="1590"/>
      <c r="B63" s="1618" t="s">
        <v>820</v>
      </c>
      <c r="C63" s="1626" t="str">
        <f>IF(C62="","","月")</f>
        <v>月</v>
      </c>
      <c r="D63" s="1626" t="str">
        <f>IF(D62="","","火")</f>
        <v>火</v>
      </c>
      <c r="E63" s="1626" t="str">
        <f>IF(E62="","","水")</f>
        <v>水</v>
      </c>
      <c r="F63" s="1626" t="str">
        <f>IF(F62="","","木")</f>
        <v>木</v>
      </c>
      <c r="G63" s="1626" t="str">
        <f>IF(G62="","","金")</f>
        <v>金</v>
      </c>
      <c r="H63" s="1626" t="str">
        <f>IF(H62="","","土")</f>
        <v>土</v>
      </c>
      <c r="I63" s="1626" t="str">
        <f>IF(I62="","","日")</f>
        <v>日</v>
      </c>
      <c r="J63" s="1673" t="s">
        <v>2322</v>
      </c>
      <c r="K63" s="1674">
        <f>COUNTIF(C64:I64,"夏休")+COUNTIF(C64:I64,"冬休")+COUNTIF(C64:I64,"中止")+COUNTIF(C64:I64,"制作中")</f>
        <v>0</v>
      </c>
      <c r="L63" s="1590"/>
      <c r="M63" s="1618" t="s">
        <v>820</v>
      </c>
      <c r="N63" s="1626" t="str">
        <f>IF(N62="","","月")</f>
        <v>月</v>
      </c>
      <c r="O63" s="1626" t="str">
        <f>IF(O62="","","火")</f>
        <v>火</v>
      </c>
      <c r="P63" s="1626" t="str">
        <f>IF(P62="","","水")</f>
        <v>水</v>
      </c>
      <c r="Q63" s="1626" t="str">
        <f>IF(Q62="","","木")</f>
        <v>木</v>
      </c>
      <c r="R63" s="1626" t="str">
        <f>IF(R62="","","金")</f>
        <v>金</v>
      </c>
      <c r="S63" s="1626" t="str">
        <f>IF(S62="","","土")</f>
        <v>土</v>
      </c>
      <c r="T63" s="1626" t="str">
        <f>IF(T62="","","日")</f>
        <v>日</v>
      </c>
      <c r="U63" s="1673" t="s">
        <v>2322</v>
      </c>
      <c r="V63" s="1674">
        <f>COUNTIF(N64:T64,"夏休")+COUNTIF(N64:T64,"冬休")+COUNTIF(N64:T64,"中止")+COUNTIF(N64:T64,"制作中")</f>
        <v>0</v>
      </c>
    </row>
    <row r="64" spans="1:28" ht="14.25" customHeight="1">
      <c r="A64" s="1590"/>
      <c r="B64" s="3727" t="s">
        <v>2322</v>
      </c>
      <c r="C64" s="3728"/>
      <c r="D64" s="3729"/>
      <c r="E64" s="3729"/>
      <c r="F64" s="3729"/>
      <c r="G64" s="3729"/>
      <c r="H64" s="3729"/>
      <c r="I64" s="3731"/>
      <c r="J64" s="1673" t="s">
        <v>821</v>
      </c>
      <c r="K64" s="1674">
        <f>COUNT(C62:I62)-K63</f>
        <v>7</v>
      </c>
      <c r="L64" s="1590"/>
      <c r="M64" s="3727" t="s">
        <v>2322</v>
      </c>
      <c r="N64" s="3728"/>
      <c r="O64" s="3729"/>
      <c r="P64" s="3729"/>
      <c r="Q64" s="3729"/>
      <c r="R64" s="3729"/>
      <c r="S64" s="3729"/>
      <c r="T64" s="3731"/>
      <c r="U64" s="1673" t="s">
        <v>821</v>
      </c>
      <c r="V64" s="1674">
        <f>COUNT(N62:T62)-V63</f>
        <v>7</v>
      </c>
    </row>
    <row r="65" spans="1:28" ht="14.25" customHeight="1">
      <c r="A65" s="1590"/>
      <c r="B65" s="3727"/>
      <c r="C65" s="3712"/>
      <c r="D65" s="3714"/>
      <c r="E65" s="3714"/>
      <c r="F65" s="3714"/>
      <c r="G65" s="3714"/>
      <c r="H65" s="3714"/>
      <c r="I65" s="3732"/>
      <c r="J65" s="1673" t="s">
        <v>822</v>
      </c>
      <c r="K65" s="1674">
        <f>COUNTIF(C66:I67,"休")</f>
        <v>2</v>
      </c>
      <c r="L65" s="1590"/>
      <c r="M65" s="3727"/>
      <c r="N65" s="3712"/>
      <c r="O65" s="3714"/>
      <c r="P65" s="3714"/>
      <c r="Q65" s="3714"/>
      <c r="R65" s="3714"/>
      <c r="S65" s="3714"/>
      <c r="T65" s="3732"/>
      <c r="U65" s="1673" t="s">
        <v>822</v>
      </c>
      <c r="V65" s="1674">
        <f>COUNTIF(N66:T67,"休")</f>
        <v>2</v>
      </c>
    </row>
    <row r="66" spans="1:28" ht="14.25" customHeight="1">
      <c r="A66" s="1590"/>
      <c r="B66" s="3727" t="s">
        <v>815</v>
      </c>
      <c r="C66" s="3733"/>
      <c r="D66" s="3734"/>
      <c r="E66" s="3734"/>
      <c r="F66" s="3734"/>
      <c r="G66" s="3734"/>
      <c r="H66" s="3734" t="s">
        <v>838</v>
      </c>
      <c r="I66" s="3735" t="s">
        <v>838</v>
      </c>
      <c r="J66" s="1673" t="s">
        <v>823</v>
      </c>
      <c r="K66" s="1677">
        <f>K65/K64</f>
        <v>0.2857142857142857</v>
      </c>
      <c r="L66" s="1590"/>
      <c r="M66" s="3727" t="s">
        <v>815</v>
      </c>
      <c r="N66" s="3733"/>
      <c r="O66" s="3734"/>
      <c r="P66" s="3734"/>
      <c r="Q66" s="3734"/>
      <c r="R66" s="3734"/>
      <c r="S66" s="3734" t="s">
        <v>838</v>
      </c>
      <c r="T66" s="3735" t="s">
        <v>838</v>
      </c>
      <c r="U66" s="1673" t="s">
        <v>823</v>
      </c>
      <c r="V66" s="1677">
        <f>V65/V64</f>
        <v>0.2857142857142857</v>
      </c>
    </row>
    <row r="67" spans="1:28" ht="14.25" customHeight="1">
      <c r="A67" s="1590"/>
      <c r="B67" s="3727"/>
      <c r="C67" s="3733"/>
      <c r="D67" s="3734"/>
      <c r="E67" s="3734"/>
      <c r="F67" s="3734"/>
      <c r="G67" s="3734"/>
      <c r="H67" s="3734"/>
      <c r="I67" s="3735"/>
      <c r="J67" s="1673" t="s">
        <v>812</v>
      </c>
      <c r="K67" s="1674">
        <f>COUNTA(C68:I68)</f>
        <v>2</v>
      </c>
      <c r="L67" s="1590"/>
      <c r="M67" s="3727"/>
      <c r="N67" s="3733"/>
      <c r="O67" s="3734"/>
      <c r="P67" s="3734"/>
      <c r="Q67" s="3734"/>
      <c r="R67" s="3734"/>
      <c r="S67" s="3734"/>
      <c r="T67" s="3735"/>
      <c r="U67" s="1673" t="s">
        <v>812</v>
      </c>
      <c r="V67" s="1674">
        <f>COUNTA(N68:T68)</f>
        <v>2</v>
      </c>
    </row>
    <row r="68" spans="1:28" ht="14.25" customHeight="1">
      <c r="A68" s="1590"/>
      <c r="B68" s="3727" t="s">
        <v>817</v>
      </c>
      <c r="C68" s="3733"/>
      <c r="D68" s="3734"/>
      <c r="E68" s="3734"/>
      <c r="F68" s="3734"/>
      <c r="G68" s="3734"/>
      <c r="H68" s="3734" t="s">
        <v>838</v>
      </c>
      <c r="I68" s="3735" t="s">
        <v>838</v>
      </c>
      <c r="J68" s="1673" t="s">
        <v>824</v>
      </c>
      <c r="K68" s="1677">
        <f>K67/K64</f>
        <v>0.2857142857142857</v>
      </c>
      <c r="L68" s="1590"/>
      <c r="M68" s="3727" t="s">
        <v>817</v>
      </c>
      <c r="N68" s="3733"/>
      <c r="O68" s="3734"/>
      <c r="P68" s="3734"/>
      <c r="Q68" s="3734"/>
      <c r="R68" s="3734"/>
      <c r="S68" s="3734" t="s">
        <v>838</v>
      </c>
      <c r="T68" s="3735" t="s">
        <v>838</v>
      </c>
      <c r="U68" s="1673" t="s">
        <v>824</v>
      </c>
      <c r="V68" s="1677">
        <f>V67/V64</f>
        <v>0.2857142857142857</v>
      </c>
    </row>
    <row r="69" spans="1:28" ht="14.25" customHeight="1">
      <c r="A69" s="1590"/>
      <c r="B69" s="3738"/>
      <c r="C69" s="3736"/>
      <c r="D69" s="3737"/>
      <c r="E69" s="3737"/>
      <c r="F69" s="3737"/>
      <c r="G69" s="3737"/>
      <c r="H69" s="3737"/>
      <c r="I69" s="3739"/>
      <c r="J69" s="1678" t="s">
        <v>2323</v>
      </c>
      <c r="K69" s="1679" t="str">
        <f>IF(1&gt;K62,"対象外",IF(K67&gt;=K62,"OK","NG"))</f>
        <v>OK</v>
      </c>
      <c r="L69" s="1590"/>
      <c r="M69" s="3738"/>
      <c r="N69" s="3736"/>
      <c r="O69" s="3737"/>
      <c r="P69" s="3737"/>
      <c r="Q69" s="3737"/>
      <c r="R69" s="3737"/>
      <c r="S69" s="3737"/>
      <c r="T69" s="3739"/>
      <c r="U69" s="1678" t="s">
        <v>2323</v>
      </c>
      <c r="V69" s="1679" t="str">
        <f>IF(1&gt;V62,"対象外",IF(V67&gt;=V62,"OK","NG"))</f>
        <v>OK</v>
      </c>
      <c r="AB69" s="1593" t="str">
        <f>IF(COUNTIF(K68:W69,"NG")&gt;=1,"NG","OK")</f>
        <v>OK</v>
      </c>
    </row>
    <row r="70" spans="1:28" ht="14.25" hidden="1" customHeight="1">
      <c r="A70" s="1590"/>
      <c r="B70" s="1613"/>
      <c r="C70" s="1613"/>
      <c r="D70" s="1613"/>
      <c r="E70" s="1613"/>
      <c r="F70" s="1613"/>
      <c r="G70" s="1613"/>
      <c r="H70" s="1660">
        <f>IF(AND(DAY(H62)&gt;=22,DAY(H62)&lt;=28,H63="土"),1,0)</f>
        <v>1</v>
      </c>
      <c r="I70" s="1613"/>
      <c r="J70" s="1624"/>
      <c r="K70" s="1624"/>
      <c r="L70" s="1590"/>
      <c r="M70" s="1613"/>
      <c r="N70" s="1613"/>
      <c r="O70" s="1613"/>
      <c r="P70" s="1613"/>
      <c r="Q70" s="1613"/>
      <c r="R70" s="1613"/>
      <c r="S70" s="1660">
        <f>IF(AND(DAY(S62)&gt;=22,DAY(S62)&lt;=28,S63="土"),1,0)</f>
        <v>0</v>
      </c>
      <c r="T70" s="1613"/>
      <c r="U70" s="1624"/>
      <c r="V70" s="1624"/>
      <c r="AA70" s="1593">
        <f>_xlfn.AGGREGATE(9,6,C70:W70)</f>
        <v>1</v>
      </c>
      <c r="AB70" s="1593" t="str">
        <f>IF(COUNTIF(K69:W70,"NG")&gt;=1,"NG","OK")</f>
        <v>OK</v>
      </c>
    </row>
    <row r="71" spans="1:28" ht="14.25" hidden="1" customHeight="1">
      <c r="A71" s="1590"/>
      <c r="B71" s="1613"/>
      <c r="C71" s="1613"/>
      <c r="D71" s="1613"/>
      <c r="E71" s="1613"/>
      <c r="F71" s="1613"/>
      <c r="G71" s="1613"/>
      <c r="H71" s="1660">
        <f>IF(AND(DAY(H62)&gt;=22,DAY(H62)&lt;=28,H63="土",OR(H68="休",H68="雨")),1,0)</f>
        <v>1</v>
      </c>
      <c r="I71" s="1613"/>
      <c r="J71" s="1624"/>
      <c r="K71" s="1624"/>
      <c r="L71" s="1590"/>
      <c r="M71" s="1613"/>
      <c r="N71" s="1613"/>
      <c r="O71" s="1613"/>
      <c r="P71" s="1613"/>
      <c r="Q71" s="1613"/>
      <c r="R71" s="1613"/>
      <c r="S71" s="1660">
        <f>IF(AND(DAY(S62)&gt;=22,DAY(S62)&lt;=28,S63="土",OR(S68="休",S68="雨")),1,0)</f>
        <v>0</v>
      </c>
      <c r="T71" s="1613"/>
      <c r="U71" s="1624"/>
      <c r="V71" s="1624"/>
      <c r="AA71" s="1593">
        <f>_xlfn.AGGREGATE(9,6,C71:W71)</f>
        <v>1</v>
      </c>
      <c r="AB71" s="1593" t="str">
        <f>IF(COUNTIF(K70:W71,"NG")&gt;=1,"NG","OK")</f>
        <v>OK</v>
      </c>
    </row>
    <row r="72" spans="1:28" ht="14.25" hidden="1" customHeight="1">
      <c r="A72" s="1590"/>
      <c r="B72" s="1613"/>
      <c r="C72" s="1613"/>
      <c r="D72" s="1613"/>
      <c r="E72" s="1613"/>
      <c r="F72" s="1613"/>
      <c r="G72" s="1613"/>
      <c r="H72" s="1660">
        <f>IF(AND(DAY(H62)&gt;=8,DAY(H62)&lt;=14,H63="土"),1,0)</f>
        <v>0</v>
      </c>
      <c r="I72" s="1613"/>
      <c r="J72" s="1624"/>
      <c r="K72" s="1624"/>
      <c r="L72" s="1590"/>
      <c r="M72" s="1613"/>
      <c r="N72" s="1613"/>
      <c r="O72" s="1613"/>
      <c r="P72" s="1613"/>
      <c r="Q72" s="1613"/>
      <c r="R72" s="1613"/>
      <c r="S72" s="1660">
        <f>IF(AND(DAY(S62)&gt;=8,DAY(S62)&lt;=14,S63="土"),1,0)</f>
        <v>0</v>
      </c>
      <c r="T72" s="1613"/>
      <c r="U72" s="1624"/>
      <c r="V72" s="1624"/>
      <c r="AA72" s="1593">
        <f>_xlfn.AGGREGATE(9,6,C72:W72)</f>
        <v>0</v>
      </c>
      <c r="AB72" s="1593" t="str">
        <f>IF(COUNTIF(K71:W72,"NG")&gt;=1,"NG","OK")</f>
        <v>OK</v>
      </c>
    </row>
    <row r="73" spans="1:28" ht="14.25" hidden="1" customHeight="1">
      <c r="A73" s="1590"/>
      <c r="B73" s="1613"/>
      <c r="C73" s="1613"/>
      <c r="D73" s="1613"/>
      <c r="E73" s="1613"/>
      <c r="F73" s="1613"/>
      <c r="G73" s="1613"/>
      <c r="H73" s="1660">
        <f>IF(AND(DAY(H62)&gt;=8,DAY(H62)&lt;=14,H63="土",OR(H68="休",H68="雨")),1,0)</f>
        <v>0</v>
      </c>
      <c r="I73" s="1613"/>
      <c r="J73" s="1624"/>
      <c r="K73" s="1624"/>
      <c r="L73" s="1590"/>
      <c r="M73" s="1613"/>
      <c r="N73" s="1613"/>
      <c r="O73" s="1613"/>
      <c r="P73" s="1613"/>
      <c r="Q73" s="1613"/>
      <c r="R73" s="1613"/>
      <c r="S73" s="1660">
        <f>IF(AND(DAY(S62)&gt;=8,DAY(S62)&lt;=14,S63="土",OR(S68="休",S68="雨")),1,0)</f>
        <v>0</v>
      </c>
      <c r="T73" s="1613"/>
      <c r="U73" s="1624"/>
      <c r="V73" s="1624"/>
      <c r="AA73" s="1593">
        <f>_xlfn.AGGREGATE(9,6,C73:W73)</f>
        <v>0</v>
      </c>
      <c r="AB73" s="1593" t="str">
        <f>IF(COUNTIF(K72:W73,"NG")&gt;=1,"NG","OK")</f>
        <v>OK</v>
      </c>
    </row>
    <row r="74" spans="1:28" ht="14.25" customHeight="1">
      <c r="A74" s="1590"/>
      <c r="B74" s="1613"/>
      <c r="C74" s="1613"/>
      <c r="D74" s="1613"/>
      <c r="E74" s="1613"/>
      <c r="F74" s="1613"/>
      <c r="G74" s="1613"/>
      <c r="H74" s="1613"/>
      <c r="I74" s="1613"/>
      <c r="J74" s="1624"/>
      <c r="K74" s="1624"/>
      <c r="L74" s="1590"/>
      <c r="M74" s="1613"/>
      <c r="N74" s="1613"/>
      <c r="O74" s="1613"/>
      <c r="P74" s="1613"/>
      <c r="Q74" s="1613"/>
      <c r="R74" s="1613"/>
      <c r="S74" s="1613"/>
      <c r="T74" s="1613"/>
      <c r="U74" s="1624"/>
      <c r="V74" s="1624"/>
    </row>
    <row r="75" spans="1:28" ht="14.25" customHeight="1">
      <c r="A75" s="1590"/>
      <c r="B75" s="1590"/>
      <c r="C75" s="1590"/>
      <c r="D75" s="1590"/>
      <c r="E75" s="1590"/>
      <c r="F75" s="1590"/>
      <c r="G75" s="1590"/>
      <c r="H75" s="1590"/>
      <c r="I75" s="1590"/>
      <c r="J75" s="1590"/>
      <c r="K75" s="1590"/>
      <c r="L75" s="1590"/>
      <c r="M75" s="1590"/>
      <c r="N75" s="1590"/>
      <c r="O75" s="1590"/>
      <c r="P75" s="1590"/>
      <c r="Q75" s="1590"/>
      <c r="R75" s="1590"/>
      <c r="S75" s="1590"/>
      <c r="T75" s="1590"/>
      <c r="U75" s="1590"/>
      <c r="V75" s="1590"/>
    </row>
    <row r="76" spans="1:28" ht="14.25" hidden="1" customHeight="1">
      <c r="A76" s="1590"/>
      <c r="B76" s="1590"/>
      <c r="C76" s="1608">
        <f>YEAR(I60+1)</f>
        <v>2025</v>
      </c>
      <c r="D76" s="1608">
        <f>MONTH(I60+1)</f>
        <v>10</v>
      </c>
      <c r="E76" s="1608">
        <f>DAY(I60+1)</f>
        <v>27</v>
      </c>
      <c r="F76" s="1608"/>
      <c r="G76" s="1608"/>
      <c r="H76" s="1608"/>
      <c r="I76" s="1608"/>
      <c r="J76" s="1590"/>
      <c r="K76" s="1590"/>
      <c r="L76" s="1590"/>
      <c r="M76" s="1590"/>
      <c r="N76" s="1608">
        <f>YEAR(T60+1)</f>
        <v>2025</v>
      </c>
      <c r="O76" s="1608">
        <f>MONTH(T60+1)</f>
        <v>12</v>
      </c>
      <c r="P76" s="1608">
        <f>DAY(T60+1)</f>
        <v>22</v>
      </c>
      <c r="Q76" s="1608"/>
      <c r="R76" s="1608"/>
      <c r="S76" s="1608"/>
      <c r="T76" s="1608"/>
      <c r="U76" s="1590"/>
      <c r="V76" s="1590"/>
    </row>
    <row r="77" spans="1:28" ht="14.25" hidden="1" customHeight="1">
      <c r="A77" s="1590"/>
      <c r="B77" s="1590"/>
      <c r="C77" s="1610">
        <f>I60+1</f>
        <v>45957</v>
      </c>
      <c r="D77" s="1610">
        <f>C77+1</f>
        <v>45958</v>
      </c>
      <c r="E77" s="1610">
        <f t="shared" ref="E77:I77" si="15">D77+1</f>
        <v>45959</v>
      </c>
      <c r="F77" s="1610">
        <f t="shared" si="15"/>
        <v>45960</v>
      </c>
      <c r="G77" s="1610">
        <f t="shared" si="15"/>
        <v>45961</v>
      </c>
      <c r="H77" s="1610">
        <f t="shared" si="15"/>
        <v>45962</v>
      </c>
      <c r="I77" s="1610">
        <f t="shared" si="15"/>
        <v>45963</v>
      </c>
      <c r="J77" s="1590"/>
      <c r="K77" s="1590"/>
      <c r="L77" s="1590"/>
      <c r="M77" s="1590"/>
      <c r="N77" s="1610">
        <f>T60+1</f>
        <v>46013</v>
      </c>
      <c r="O77" s="1610">
        <f t="shared" ref="O77:T77" si="16">N77+1</f>
        <v>46014</v>
      </c>
      <c r="P77" s="1610">
        <f t="shared" si="16"/>
        <v>46015</v>
      </c>
      <c r="Q77" s="1610">
        <f t="shared" si="16"/>
        <v>46016</v>
      </c>
      <c r="R77" s="1610">
        <f t="shared" si="16"/>
        <v>46017</v>
      </c>
      <c r="S77" s="1610">
        <f t="shared" si="16"/>
        <v>46018</v>
      </c>
      <c r="T77" s="1610">
        <f t="shared" si="16"/>
        <v>46019</v>
      </c>
      <c r="U77" s="1590"/>
      <c r="V77" s="1590"/>
    </row>
    <row r="78" spans="1:28" ht="14.25" customHeight="1">
      <c r="A78" s="1590"/>
      <c r="B78" s="1611" t="s">
        <v>1940</v>
      </c>
      <c r="C78" s="1614">
        <f>DATE($C76,$D76,1)</f>
        <v>45931</v>
      </c>
      <c r="D78" s="1615"/>
      <c r="E78" s="1615"/>
      <c r="F78" s="1615"/>
      <c r="G78" s="1615"/>
      <c r="H78" s="1615"/>
      <c r="I78" s="1615"/>
      <c r="J78" s="1615"/>
      <c r="K78" s="1670"/>
      <c r="L78" s="1590"/>
      <c r="M78" s="1611" t="s">
        <v>1940</v>
      </c>
      <c r="N78" s="1614">
        <f>DATE($N76,$O76,1)</f>
        <v>45992</v>
      </c>
      <c r="O78" s="1615"/>
      <c r="P78" s="1615"/>
      <c r="Q78" s="1615"/>
      <c r="R78" s="1615"/>
      <c r="S78" s="1615"/>
      <c r="T78" s="1615"/>
      <c r="U78" s="1615"/>
      <c r="V78" s="1670"/>
    </row>
    <row r="79" spans="1:28" ht="14.25" customHeight="1">
      <c r="A79" s="1590"/>
      <c r="B79" s="1618" t="s">
        <v>2310</v>
      </c>
      <c r="C79" s="1619">
        <f>IF(I60&lt;$G$5,I62+1,"")</f>
        <v>45957</v>
      </c>
      <c r="D79" s="1620">
        <f t="shared" ref="D79:I79" si="17">IF(C77&lt;$G$5,C79+1,"")</f>
        <v>45958</v>
      </c>
      <c r="E79" s="1620">
        <f t="shared" si="17"/>
        <v>45959</v>
      </c>
      <c r="F79" s="1620">
        <f t="shared" si="17"/>
        <v>45960</v>
      </c>
      <c r="G79" s="1620">
        <f t="shared" si="17"/>
        <v>45961</v>
      </c>
      <c r="H79" s="1620">
        <f>IF(G77&lt;$G$5,G79+1,"")</f>
        <v>45962</v>
      </c>
      <c r="I79" s="1620">
        <f t="shared" si="17"/>
        <v>45963</v>
      </c>
      <c r="J79" s="1671" t="s">
        <v>1978</v>
      </c>
      <c r="K79" s="1672">
        <f>COUNTIFS(C80:I80,"土",C81:I81,"")+COUNTIFS(C80:I80,"日",C81:I81,"")</f>
        <v>2</v>
      </c>
      <c r="L79" s="1590"/>
      <c r="M79" s="1618" t="s">
        <v>2310</v>
      </c>
      <c r="N79" s="1619">
        <f>IF(T60&lt;$G$5,T62+1,"")</f>
        <v>46013</v>
      </c>
      <c r="O79" s="1620">
        <f t="shared" ref="O79:T79" si="18">IF(N77&lt;$G$5,N79+1,"")</f>
        <v>46014</v>
      </c>
      <c r="P79" s="1620">
        <f t="shared" si="18"/>
        <v>46015</v>
      </c>
      <c r="Q79" s="1620">
        <f t="shared" si="18"/>
        <v>46016</v>
      </c>
      <c r="R79" s="1620">
        <f t="shared" si="18"/>
        <v>46017</v>
      </c>
      <c r="S79" s="1620">
        <f t="shared" si="18"/>
        <v>46018</v>
      </c>
      <c r="T79" s="1620">
        <f t="shared" si="18"/>
        <v>46019</v>
      </c>
      <c r="U79" s="1671" t="s">
        <v>1978</v>
      </c>
      <c r="V79" s="1672">
        <f>COUNTIFS(N80:T80,"土",N81:T81,"")+COUNTIFS(N80:T80,"日",N81:T81,"")</f>
        <v>2</v>
      </c>
    </row>
    <row r="80" spans="1:28" ht="14.25" customHeight="1">
      <c r="A80" s="1590"/>
      <c r="B80" s="1618" t="s">
        <v>820</v>
      </c>
      <c r="C80" s="1626" t="str">
        <f>IF(C79="","","月")</f>
        <v>月</v>
      </c>
      <c r="D80" s="1626" t="str">
        <f>IF(D79="","","火")</f>
        <v>火</v>
      </c>
      <c r="E80" s="1626" t="str">
        <f>IF(E79="","","水")</f>
        <v>水</v>
      </c>
      <c r="F80" s="1626" t="str">
        <f>IF(F79="","","木")</f>
        <v>木</v>
      </c>
      <c r="G80" s="1626" t="str">
        <f>IF(G79="","","金")</f>
        <v>金</v>
      </c>
      <c r="H80" s="1626" t="str">
        <f>IF(H79="","","土")</f>
        <v>土</v>
      </c>
      <c r="I80" s="1626" t="str">
        <f>IF(I79="","","日")</f>
        <v>日</v>
      </c>
      <c r="J80" s="1673" t="s">
        <v>2322</v>
      </c>
      <c r="K80" s="1674">
        <f>COUNTIF(C81:I81,"夏休")+COUNTIF(C81:I81,"冬休")+COUNTIF(C81:I81,"中止")+COUNTIF(C81:I81,"制作中")</f>
        <v>0</v>
      </c>
      <c r="L80" s="1590"/>
      <c r="M80" s="1618" t="s">
        <v>820</v>
      </c>
      <c r="N80" s="1626" t="str">
        <f>IF(N79="","","月")</f>
        <v>月</v>
      </c>
      <c r="O80" s="1626" t="str">
        <f>IF(O79="","","火")</f>
        <v>火</v>
      </c>
      <c r="P80" s="1626" t="str">
        <f>IF(P79="","","水")</f>
        <v>水</v>
      </c>
      <c r="Q80" s="1626" t="str">
        <f>IF(Q79="","","木")</f>
        <v>木</v>
      </c>
      <c r="R80" s="1626" t="str">
        <f>IF(R79="","","金")</f>
        <v>金</v>
      </c>
      <c r="S80" s="1626" t="str">
        <f>IF(S79="","","土")</f>
        <v>土</v>
      </c>
      <c r="T80" s="1626" t="str">
        <f>IF(T79="","","日")</f>
        <v>日</v>
      </c>
      <c r="U80" s="1673" t="s">
        <v>2322</v>
      </c>
      <c r="V80" s="1674">
        <f>COUNTIF(N81:T81,"夏休")+COUNTIF(N81:T81,"冬休")+COUNTIF(N81:T81,"中止")+COUNTIF(N81:T81,"制作中")</f>
        <v>0</v>
      </c>
    </row>
    <row r="81" spans="1:28" ht="14.25" customHeight="1">
      <c r="A81" s="1590"/>
      <c r="B81" s="3727" t="s">
        <v>2322</v>
      </c>
      <c r="C81" s="3728"/>
      <c r="D81" s="3729"/>
      <c r="E81" s="3729"/>
      <c r="F81" s="3729"/>
      <c r="G81" s="3729"/>
      <c r="H81" s="3729"/>
      <c r="I81" s="3731"/>
      <c r="J81" s="1673" t="s">
        <v>821</v>
      </c>
      <c r="K81" s="1674">
        <f>COUNT(C79:I79)-K80</f>
        <v>7</v>
      </c>
      <c r="L81" s="1590"/>
      <c r="M81" s="3727" t="s">
        <v>2322</v>
      </c>
      <c r="N81" s="3728"/>
      <c r="O81" s="3729"/>
      <c r="P81" s="3729"/>
      <c r="Q81" s="3729"/>
      <c r="R81" s="3729"/>
      <c r="S81" s="3729"/>
      <c r="T81" s="3731"/>
      <c r="U81" s="1673" t="s">
        <v>821</v>
      </c>
      <c r="V81" s="1674">
        <f>COUNT(N79:T79)-V80</f>
        <v>7</v>
      </c>
    </row>
    <row r="82" spans="1:28" ht="14.25" customHeight="1">
      <c r="A82" s="1590"/>
      <c r="B82" s="3727"/>
      <c r="C82" s="3712"/>
      <c r="D82" s="3714"/>
      <c r="E82" s="3714"/>
      <c r="F82" s="3714"/>
      <c r="G82" s="3714"/>
      <c r="H82" s="3714"/>
      <c r="I82" s="3732"/>
      <c r="J82" s="1673" t="s">
        <v>822</v>
      </c>
      <c r="K82" s="1674">
        <f>COUNTIF(C83:I84,"休")</f>
        <v>2</v>
      </c>
      <c r="L82" s="1590"/>
      <c r="M82" s="3727"/>
      <c r="N82" s="3712"/>
      <c r="O82" s="3714"/>
      <c r="P82" s="3714"/>
      <c r="Q82" s="3714"/>
      <c r="R82" s="3714"/>
      <c r="S82" s="3714"/>
      <c r="T82" s="3732"/>
      <c r="U82" s="1673" t="s">
        <v>822</v>
      </c>
      <c r="V82" s="1674">
        <f>COUNTIF(N83:T84,"休")</f>
        <v>2</v>
      </c>
    </row>
    <row r="83" spans="1:28" ht="14.25" customHeight="1">
      <c r="A83" s="1590"/>
      <c r="B83" s="3727" t="s">
        <v>815</v>
      </c>
      <c r="C83" s="3733"/>
      <c r="D83" s="3734"/>
      <c r="E83" s="3734"/>
      <c r="F83" s="3734"/>
      <c r="G83" s="3734"/>
      <c r="H83" s="3734" t="s">
        <v>838</v>
      </c>
      <c r="I83" s="3735" t="s">
        <v>838</v>
      </c>
      <c r="J83" s="1673" t="s">
        <v>823</v>
      </c>
      <c r="K83" s="1677">
        <f>K82/K81</f>
        <v>0.2857142857142857</v>
      </c>
      <c r="L83" s="1590"/>
      <c r="M83" s="3727" t="s">
        <v>815</v>
      </c>
      <c r="N83" s="3733"/>
      <c r="O83" s="3734"/>
      <c r="P83" s="3734"/>
      <c r="Q83" s="3734"/>
      <c r="R83" s="3734"/>
      <c r="S83" s="3734" t="s">
        <v>838</v>
      </c>
      <c r="T83" s="3735" t="s">
        <v>838</v>
      </c>
      <c r="U83" s="1673" t="s">
        <v>823</v>
      </c>
      <c r="V83" s="1677">
        <f>V82/V81</f>
        <v>0.2857142857142857</v>
      </c>
    </row>
    <row r="84" spans="1:28" ht="14.25" customHeight="1">
      <c r="A84" s="1590"/>
      <c r="B84" s="3727"/>
      <c r="C84" s="3733"/>
      <c r="D84" s="3734"/>
      <c r="E84" s="3734"/>
      <c r="F84" s="3734"/>
      <c r="G84" s="3734"/>
      <c r="H84" s="3734"/>
      <c r="I84" s="3735"/>
      <c r="J84" s="1673" t="s">
        <v>812</v>
      </c>
      <c r="K84" s="1674">
        <f>COUNTA(C85:I85)</f>
        <v>2</v>
      </c>
      <c r="L84" s="1590"/>
      <c r="M84" s="3727"/>
      <c r="N84" s="3733"/>
      <c r="O84" s="3734"/>
      <c r="P84" s="3734"/>
      <c r="Q84" s="3734"/>
      <c r="R84" s="3734"/>
      <c r="S84" s="3734"/>
      <c r="T84" s="3735"/>
      <c r="U84" s="1673" t="s">
        <v>812</v>
      </c>
      <c r="V84" s="1674">
        <f>COUNTA(N85:T85)</f>
        <v>2</v>
      </c>
    </row>
    <row r="85" spans="1:28" ht="14.25" customHeight="1">
      <c r="A85" s="1590"/>
      <c r="B85" s="3727" t="s">
        <v>817</v>
      </c>
      <c r="C85" s="3733"/>
      <c r="D85" s="3734"/>
      <c r="E85" s="3734"/>
      <c r="F85" s="3734"/>
      <c r="G85" s="3734"/>
      <c r="H85" s="3734" t="s">
        <v>838</v>
      </c>
      <c r="I85" s="3735" t="s">
        <v>838</v>
      </c>
      <c r="J85" s="1673" t="s">
        <v>824</v>
      </c>
      <c r="K85" s="1677">
        <f>K84/K81</f>
        <v>0.2857142857142857</v>
      </c>
      <c r="L85" s="1590"/>
      <c r="M85" s="3727" t="s">
        <v>817</v>
      </c>
      <c r="N85" s="3733"/>
      <c r="O85" s="3734"/>
      <c r="P85" s="3734"/>
      <c r="Q85" s="3734"/>
      <c r="R85" s="3734"/>
      <c r="S85" s="3734" t="s">
        <v>838</v>
      </c>
      <c r="T85" s="3735" t="s">
        <v>838</v>
      </c>
      <c r="U85" s="1673" t="s">
        <v>824</v>
      </c>
      <c r="V85" s="1677">
        <f>V84/V81</f>
        <v>0.2857142857142857</v>
      </c>
    </row>
    <row r="86" spans="1:28" ht="14.25" customHeight="1">
      <c r="A86" s="1590"/>
      <c r="B86" s="3738"/>
      <c r="C86" s="3736"/>
      <c r="D86" s="3737"/>
      <c r="E86" s="3737"/>
      <c r="F86" s="3737"/>
      <c r="G86" s="3737"/>
      <c r="H86" s="3737"/>
      <c r="I86" s="3739"/>
      <c r="J86" s="1678" t="s">
        <v>2323</v>
      </c>
      <c r="K86" s="1679" t="str">
        <f>IF(1&gt;K79,"対象外",IF(K84&gt;=K79,"OK","NG"))</f>
        <v>OK</v>
      </c>
      <c r="L86" s="1590"/>
      <c r="M86" s="3738"/>
      <c r="N86" s="3736"/>
      <c r="O86" s="3737"/>
      <c r="P86" s="3737"/>
      <c r="Q86" s="3737"/>
      <c r="R86" s="3737"/>
      <c r="S86" s="3737"/>
      <c r="T86" s="3739"/>
      <c r="U86" s="1678" t="s">
        <v>2323</v>
      </c>
      <c r="V86" s="1679" t="str">
        <f>IF(1&gt;V79,"対象外",IF(V84&gt;=V79,"OK","NG"))</f>
        <v>OK</v>
      </c>
      <c r="AB86" s="1593" t="str">
        <f>IF(COUNTIF(K85:W86,"NG")&gt;=1,"NG","OK")</f>
        <v>OK</v>
      </c>
    </row>
    <row r="87" spans="1:28" ht="14.25" hidden="1" customHeight="1">
      <c r="A87" s="1590"/>
      <c r="B87" s="1613"/>
      <c r="C87" s="1613"/>
      <c r="D87" s="1613"/>
      <c r="E87" s="1613"/>
      <c r="F87" s="1613"/>
      <c r="G87" s="1613"/>
      <c r="H87" s="1660">
        <f>IF(AND(DAY(H79)&gt;=22,DAY(H79)&lt;=28,H80="土"),1,0)</f>
        <v>0</v>
      </c>
      <c r="I87" s="1613"/>
      <c r="J87" s="1624"/>
      <c r="K87" s="1624"/>
      <c r="L87" s="1590"/>
      <c r="M87" s="1613"/>
      <c r="N87" s="1613"/>
      <c r="O87" s="1613"/>
      <c r="P87" s="1613"/>
      <c r="Q87" s="1613"/>
      <c r="R87" s="1613"/>
      <c r="S87" s="1660">
        <f>IF(AND(DAY(S79)&gt;=22,DAY(S79)&lt;=28,S80="土"),1,0)</f>
        <v>1</v>
      </c>
      <c r="T87" s="1613"/>
      <c r="U87" s="1624"/>
      <c r="V87" s="1624"/>
      <c r="AA87" s="1593">
        <f>_xlfn.AGGREGATE(9,6,C87:W87)</f>
        <v>1</v>
      </c>
      <c r="AB87" s="1593" t="str">
        <f>IF(COUNTIF(K86:W87,"NG")&gt;=1,"NG","OK")</f>
        <v>OK</v>
      </c>
    </row>
    <row r="88" spans="1:28" ht="14.25" hidden="1" customHeight="1">
      <c r="A88" s="1590"/>
      <c r="B88" s="1613"/>
      <c r="C88" s="1613"/>
      <c r="D88" s="1613"/>
      <c r="E88" s="1613"/>
      <c r="F88" s="1613"/>
      <c r="G88" s="1613"/>
      <c r="H88" s="1660">
        <f>IF(AND(DAY(H79)&gt;=22,DAY(H79)&lt;=28,H80="土",OR(H85="休",H85="雨")),1,0)</f>
        <v>0</v>
      </c>
      <c r="I88" s="1613"/>
      <c r="J88" s="1624"/>
      <c r="K88" s="1624"/>
      <c r="L88" s="1590"/>
      <c r="M88" s="1613"/>
      <c r="N88" s="1613"/>
      <c r="O88" s="1613"/>
      <c r="P88" s="1613"/>
      <c r="Q88" s="1613"/>
      <c r="R88" s="1613"/>
      <c r="S88" s="1660">
        <f>IF(AND(DAY(S79)&gt;=22,DAY(S79)&lt;=28,S80="土",OR(S85="休",S85="雨")),1,0)</f>
        <v>1</v>
      </c>
      <c r="T88" s="1613"/>
      <c r="U88" s="1624"/>
      <c r="V88" s="1624"/>
      <c r="AA88" s="1593">
        <f>_xlfn.AGGREGATE(9,6,C88:W88)</f>
        <v>1</v>
      </c>
      <c r="AB88" s="1593" t="str">
        <f>IF(COUNTIF(K87:W88,"NG")&gt;=1,"NG","OK")</f>
        <v>OK</v>
      </c>
    </row>
    <row r="89" spans="1:28" ht="14.25" hidden="1" customHeight="1">
      <c r="A89" s="1590"/>
      <c r="B89" s="1613"/>
      <c r="C89" s="1613"/>
      <c r="D89" s="1613"/>
      <c r="E89" s="1613"/>
      <c r="F89" s="1613"/>
      <c r="G89" s="1613"/>
      <c r="H89" s="1660">
        <f>IF(AND(DAY(H79)&gt;=8,DAY(H79)&lt;=14,H80="土"),1,0)</f>
        <v>0</v>
      </c>
      <c r="I89" s="1613"/>
      <c r="J89" s="1624"/>
      <c r="K89" s="1624"/>
      <c r="L89" s="1590"/>
      <c r="M89" s="1613"/>
      <c r="N89" s="1613"/>
      <c r="O89" s="1613"/>
      <c r="P89" s="1613"/>
      <c r="Q89" s="1613"/>
      <c r="R89" s="1613"/>
      <c r="S89" s="1660">
        <f>IF(AND(DAY(S79)&gt;=8,DAY(S79)&lt;=14,S80="土"),1,0)</f>
        <v>0</v>
      </c>
      <c r="T89" s="1613"/>
      <c r="U89" s="1624"/>
      <c r="V89" s="1624"/>
      <c r="AA89" s="1593">
        <f>_xlfn.AGGREGATE(9,6,C89:W89)</f>
        <v>0</v>
      </c>
      <c r="AB89" s="1593" t="str">
        <f>IF(COUNTIF(K88:W89,"NG")&gt;=1,"NG","OK")</f>
        <v>OK</v>
      </c>
    </row>
    <row r="90" spans="1:28" ht="14.25" hidden="1" customHeight="1">
      <c r="A90" s="1590"/>
      <c r="B90" s="1613"/>
      <c r="C90" s="1613"/>
      <c r="D90" s="1613"/>
      <c r="E90" s="1613"/>
      <c r="F90" s="1613"/>
      <c r="G90" s="1613"/>
      <c r="H90" s="1660">
        <f>IF(AND(DAY(H79)&gt;=8,DAY(H79)&lt;=14,H80="土",OR(H85="休",H85="雨")),1,0)</f>
        <v>0</v>
      </c>
      <c r="I90" s="1613"/>
      <c r="J90" s="1624"/>
      <c r="K90" s="1624"/>
      <c r="L90" s="1590"/>
      <c r="M90" s="1613"/>
      <c r="N90" s="1613"/>
      <c r="O90" s="1613"/>
      <c r="P90" s="1613"/>
      <c r="Q90" s="1613"/>
      <c r="R90" s="1613"/>
      <c r="S90" s="1660">
        <f>IF(AND(DAY(S79)&gt;=8,DAY(S79)&lt;=14,S80="土",OR(S85="休",S85="雨")),1,0)</f>
        <v>0</v>
      </c>
      <c r="T90" s="1613"/>
      <c r="U90" s="1624"/>
      <c r="V90" s="1624"/>
      <c r="AA90" s="1593">
        <f>_xlfn.AGGREGATE(9,6,C90:W90)</f>
        <v>0</v>
      </c>
      <c r="AB90" s="1593" t="str">
        <f>IF(COUNTIF(K89:W90,"NG")&gt;=1,"NG","OK")</f>
        <v>OK</v>
      </c>
    </row>
    <row r="91" spans="1:28" ht="14.25" customHeight="1">
      <c r="A91" s="1590"/>
      <c r="B91" s="1613"/>
      <c r="C91" s="1613"/>
      <c r="D91" s="1613"/>
      <c r="E91" s="1613"/>
      <c r="F91" s="1613"/>
      <c r="G91" s="1613"/>
      <c r="H91" s="1613"/>
      <c r="I91" s="1613"/>
      <c r="J91" s="1624"/>
      <c r="K91" s="1624"/>
      <c r="L91" s="1590"/>
      <c r="M91" s="1613"/>
      <c r="N91" s="1613"/>
      <c r="O91" s="1613"/>
      <c r="P91" s="1613"/>
      <c r="Q91" s="1613"/>
      <c r="R91" s="1613"/>
      <c r="S91" s="1613"/>
      <c r="T91" s="1613"/>
      <c r="U91" s="1624"/>
      <c r="V91" s="1624"/>
    </row>
    <row r="92" spans="1:28" ht="14.25" customHeight="1">
      <c r="A92" s="1590"/>
      <c r="B92" s="1590"/>
      <c r="C92" s="1590"/>
      <c r="D92" s="1590"/>
      <c r="E92" s="1590"/>
      <c r="F92" s="1590"/>
      <c r="G92" s="1590"/>
      <c r="H92" s="1590"/>
      <c r="I92" s="1590"/>
      <c r="J92" s="1590"/>
      <c r="K92" s="1590"/>
      <c r="L92" s="1590"/>
      <c r="M92" s="1590"/>
      <c r="N92" s="1590"/>
      <c r="O92" s="1590"/>
      <c r="P92" s="1590"/>
      <c r="Q92" s="1590"/>
      <c r="R92" s="1590"/>
      <c r="S92" s="1590"/>
      <c r="T92" s="1590"/>
      <c r="U92" s="1590"/>
      <c r="V92" s="1590"/>
    </row>
    <row r="93" spans="1:28" ht="14.25" hidden="1" customHeight="1">
      <c r="A93" s="1590"/>
      <c r="B93" s="1590"/>
      <c r="C93" s="1608">
        <f>YEAR(I77+1)</f>
        <v>2025</v>
      </c>
      <c r="D93" s="1608">
        <f>MONTH(I77+1)</f>
        <v>11</v>
      </c>
      <c r="E93" s="1608">
        <f>DAY(I77+1)</f>
        <v>3</v>
      </c>
      <c r="F93" s="1608"/>
      <c r="G93" s="1608"/>
      <c r="H93" s="1608"/>
      <c r="I93" s="1608"/>
      <c r="J93" s="1590"/>
      <c r="K93" s="1590"/>
      <c r="L93" s="1590"/>
      <c r="M93" s="1590"/>
      <c r="N93" s="1608">
        <f>YEAR(T77+1)</f>
        <v>2025</v>
      </c>
      <c r="O93" s="1608">
        <f>MONTH(T77+1)</f>
        <v>12</v>
      </c>
      <c r="P93" s="1608">
        <f>DAY(T77+1)</f>
        <v>29</v>
      </c>
      <c r="Q93" s="1608"/>
      <c r="R93" s="1608"/>
      <c r="S93" s="1608"/>
      <c r="T93" s="1608"/>
      <c r="U93" s="1590"/>
      <c r="V93" s="1590"/>
    </row>
    <row r="94" spans="1:28" ht="14.25" hidden="1" customHeight="1">
      <c r="A94" s="1590"/>
      <c r="B94" s="1590"/>
      <c r="C94" s="1610">
        <f>I77+1</f>
        <v>45964</v>
      </c>
      <c r="D94" s="1610">
        <f>C94+1</f>
        <v>45965</v>
      </c>
      <c r="E94" s="1610">
        <f t="shared" ref="E94:I94" si="19">D94+1</f>
        <v>45966</v>
      </c>
      <c r="F94" s="1610">
        <f t="shared" si="19"/>
        <v>45967</v>
      </c>
      <c r="G94" s="1610">
        <f t="shared" si="19"/>
        <v>45968</v>
      </c>
      <c r="H94" s="1610">
        <f t="shared" si="19"/>
        <v>45969</v>
      </c>
      <c r="I94" s="1610">
        <f t="shared" si="19"/>
        <v>45970</v>
      </c>
      <c r="J94" s="1590"/>
      <c r="K94" s="1590"/>
      <c r="L94" s="1590"/>
      <c r="M94" s="1590"/>
      <c r="N94" s="1610">
        <f>T77+1</f>
        <v>46020</v>
      </c>
      <c r="O94" s="1610">
        <f t="shared" ref="O94:T94" si="20">N94+1</f>
        <v>46021</v>
      </c>
      <c r="P94" s="1610">
        <f t="shared" si="20"/>
        <v>46022</v>
      </c>
      <c r="Q94" s="1610">
        <f t="shared" si="20"/>
        <v>46023</v>
      </c>
      <c r="R94" s="1610">
        <f t="shared" si="20"/>
        <v>46024</v>
      </c>
      <c r="S94" s="1610">
        <f t="shared" si="20"/>
        <v>46025</v>
      </c>
      <c r="T94" s="1610">
        <f t="shared" si="20"/>
        <v>46026</v>
      </c>
      <c r="U94" s="1590"/>
      <c r="V94" s="1590"/>
    </row>
    <row r="95" spans="1:28" ht="14.25" customHeight="1">
      <c r="A95" s="1590"/>
      <c r="B95" s="1611" t="s">
        <v>1940</v>
      </c>
      <c r="C95" s="1614">
        <f>DATE($C93,$D93,1)</f>
        <v>45962</v>
      </c>
      <c r="D95" s="1615"/>
      <c r="E95" s="1615"/>
      <c r="F95" s="1615"/>
      <c r="G95" s="1615"/>
      <c r="H95" s="1615"/>
      <c r="I95" s="1615"/>
      <c r="J95" s="1615"/>
      <c r="K95" s="1670"/>
      <c r="L95" s="1590"/>
      <c r="M95" s="1611" t="s">
        <v>1940</v>
      </c>
      <c r="N95" s="1614">
        <f>DATE($N93,$O93,1)</f>
        <v>45992</v>
      </c>
      <c r="O95" s="1615"/>
      <c r="P95" s="1615"/>
      <c r="Q95" s="1615"/>
      <c r="R95" s="1615"/>
      <c r="S95" s="1615"/>
      <c r="T95" s="1615"/>
      <c r="U95" s="1615"/>
      <c r="V95" s="1670"/>
    </row>
    <row r="96" spans="1:28" ht="14.25" customHeight="1">
      <c r="A96" s="1590"/>
      <c r="B96" s="1618" t="s">
        <v>2310</v>
      </c>
      <c r="C96" s="1619">
        <f>IF(I77&lt;$G$5,I79+1,"")</f>
        <v>45964</v>
      </c>
      <c r="D96" s="1620">
        <f t="shared" ref="D96:I96" si="21">IF(C94&lt;$G$5,C96+1,"")</f>
        <v>45965</v>
      </c>
      <c r="E96" s="1620">
        <f t="shared" si="21"/>
        <v>45966</v>
      </c>
      <c r="F96" s="1620">
        <f t="shared" si="21"/>
        <v>45967</v>
      </c>
      <c r="G96" s="1620">
        <f t="shared" si="21"/>
        <v>45968</v>
      </c>
      <c r="H96" s="1620">
        <f t="shared" si="21"/>
        <v>45969</v>
      </c>
      <c r="I96" s="1620">
        <f t="shared" si="21"/>
        <v>45970</v>
      </c>
      <c r="J96" s="1671" t="s">
        <v>1978</v>
      </c>
      <c r="K96" s="1672">
        <f>COUNTIFS(C97:I97,"土",C98:I98,"")+COUNTIFS(C97:I97,"日",C98:I98,"")</f>
        <v>2</v>
      </c>
      <c r="L96" s="1590"/>
      <c r="M96" s="1618" t="s">
        <v>2310</v>
      </c>
      <c r="N96" s="1619">
        <f>IF(T77&lt;$G$5,T79+1,"")</f>
        <v>46020</v>
      </c>
      <c r="O96" s="1620">
        <f t="shared" ref="O96:T96" si="22">IF(N94&lt;$G$5,N96+1,"")</f>
        <v>46021</v>
      </c>
      <c r="P96" s="1620">
        <f t="shared" si="22"/>
        <v>46022</v>
      </c>
      <c r="Q96" s="1620">
        <f t="shared" si="22"/>
        <v>46023</v>
      </c>
      <c r="R96" s="1620">
        <f t="shared" si="22"/>
        <v>46024</v>
      </c>
      <c r="S96" s="1620">
        <f t="shared" si="22"/>
        <v>46025</v>
      </c>
      <c r="T96" s="1620">
        <f t="shared" si="22"/>
        <v>46026</v>
      </c>
      <c r="U96" s="1671" t="s">
        <v>1978</v>
      </c>
      <c r="V96" s="1672">
        <f>COUNTIFS(N97:T97,"土",N98:T98,"")+COUNTIFS(N97:T97,"日",N98:T98,"")</f>
        <v>1</v>
      </c>
    </row>
    <row r="97" spans="1:28" ht="14.25" customHeight="1">
      <c r="A97" s="1590"/>
      <c r="B97" s="1618" t="s">
        <v>820</v>
      </c>
      <c r="C97" s="1626" t="str">
        <f>IF(C96="","","月")</f>
        <v>月</v>
      </c>
      <c r="D97" s="1626" t="str">
        <f>IF(D96="","","火")</f>
        <v>火</v>
      </c>
      <c r="E97" s="1626" t="str">
        <f>IF(E96="","","水")</f>
        <v>水</v>
      </c>
      <c r="F97" s="1626" t="str">
        <f>IF(F96="","","木")</f>
        <v>木</v>
      </c>
      <c r="G97" s="1626" t="str">
        <f>IF(G96="","","金")</f>
        <v>金</v>
      </c>
      <c r="H97" s="1626" t="str">
        <f>IF(H96="","","土")</f>
        <v>土</v>
      </c>
      <c r="I97" s="1626" t="str">
        <f>IF(I96="","","日")</f>
        <v>日</v>
      </c>
      <c r="J97" s="1673" t="s">
        <v>2322</v>
      </c>
      <c r="K97" s="1674">
        <f>COUNTIF(C98:I98,"夏休")+COUNTIF(C98:I98,"冬休")+COUNTIF(C98:I98,"中止")+COUNTIF(C98:I98,"制作中")</f>
        <v>0</v>
      </c>
      <c r="L97" s="1590"/>
      <c r="M97" s="1618" t="s">
        <v>820</v>
      </c>
      <c r="N97" s="1626" t="str">
        <f>IF(N96="","","月")</f>
        <v>月</v>
      </c>
      <c r="O97" s="1626" t="str">
        <f>IF(O96="","","火")</f>
        <v>火</v>
      </c>
      <c r="P97" s="1626" t="str">
        <f>IF(P96="","","水")</f>
        <v>水</v>
      </c>
      <c r="Q97" s="1626" t="str">
        <f>IF(Q96="","","木")</f>
        <v>木</v>
      </c>
      <c r="R97" s="1626" t="str">
        <f>IF(R96="","","金")</f>
        <v>金</v>
      </c>
      <c r="S97" s="1626" t="str">
        <f>IF(S96="","","土")</f>
        <v>土</v>
      </c>
      <c r="T97" s="1626" t="str">
        <f>IF(T96="","","日")</f>
        <v>日</v>
      </c>
      <c r="U97" s="1673" t="s">
        <v>2322</v>
      </c>
      <c r="V97" s="1674">
        <f>COUNTIF(N98:T98,"夏休")+COUNTIF(N98:T98,"冬休")+COUNTIF(N98:T98,"中止")+COUNTIF(N98:T98,"制作中")</f>
        <v>6</v>
      </c>
    </row>
    <row r="98" spans="1:28" ht="14.25" customHeight="1">
      <c r="A98" s="1590"/>
      <c r="B98" s="3727" t="s">
        <v>2322</v>
      </c>
      <c r="C98" s="3728"/>
      <c r="D98" s="3729"/>
      <c r="E98" s="3729"/>
      <c r="F98" s="3729"/>
      <c r="G98" s="3729"/>
      <c r="H98" s="3729"/>
      <c r="I98" s="3731"/>
      <c r="J98" s="1673" t="s">
        <v>821</v>
      </c>
      <c r="K98" s="1674">
        <f>COUNT(C96:I96)-K97</f>
        <v>7</v>
      </c>
      <c r="L98" s="1590"/>
      <c r="M98" s="3727" t="s">
        <v>2322</v>
      </c>
      <c r="N98" s="3728" t="s">
        <v>849</v>
      </c>
      <c r="O98" s="3729" t="s">
        <v>849</v>
      </c>
      <c r="P98" s="3729" t="s">
        <v>849</v>
      </c>
      <c r="Q98" s="3729" t="s">
        <v>849</v>
      </c>
      <c r="R98" s="3729" t="s">
        <v>849</v>
      </c>
      <c r="S98" s="3729" t="s">
        <v>849</v>
      </c>
      <c r="T98" s="3731"/>
      <c r="U98" s="1673" t="s">
        <v>821</v>
      </c>
      <c r="V98" s="1674">
        <f>COUNT(N96:T96)-V97</f>
        <v>1</v>
      </c>
    </row>
    <row r="99" spans="1:28" ht="14.25" customHeight="1">
      <c r="A99" s="1590"/>
      <c r="B99" s="3727"/>
      <c r="C99" s="3712"/>
      <c r="D99" s="3714"/>
      <c r="E99" s="3714"/>
      <c r="F99" s="3714"/>
      <c r="G99" s="3714"/>
      <c r="H99" s="3714"/>
      <c r="I99" s="3732"/>
      <c r="J99" s="1673" t="s">
        <v>822</v>
      </c>
      <c r="K99" s="1674">
        <f>COUNTIF(C100:I101,"休")</f>
        <v>2</v>
      </c>
      <c r="L99" s="1590"/>
      <c r="M99" s="3727"/>
      <c r="N99" s="3712"/>
      <c r="O99" s="3714"/>
      <c r="P99" s="3714"/>
      <c r="Q99" s="3714"/>
      <c r="R99" s="3714"/>
      <c r="S99" s="3714"/>
      <c r="T99" s="3732"/>
      <c r="U99" s="1673" t="s">
        <v>822</v>
      </c>
      <c r="V99" s="1674">
        <f>COUNTIF(N100:T101,"休")</f>
        <v>1</v>
      </c>
    </row>
    <row r="100" spans="1:28" ht="14.25" customHeight="1">
      <c r="A100" s="1590"/>
      <c r="B100" s="3727" t="s">
        <v>815</v>
      </c>
      <c r="C100" s="3733"/>
      <c r="D100" s="3734"/>
      <c r="E100" s="3734"/>
      <c r="F100" s="3734"/>
      <c r="G100" s="3734"/>
      <c r="H100" s="3734" t="s">
        <v>838</v>
      </c>
      <c r="I100" s="3735" t="s">
        <v>838</v>
      </c>
      <c r="J100" s="1673" t="s">
        <v>823</v>
      </c>
      <c r="K100" s="1677">
        <f>K99/K98</f>
        <v>0.2857142857142857</v>
      </c>
      <c r="L100" s="1590"/>
      <c r="M100" s="3727" t="s">
        <v>815</v>
      </c>
      <c r="N100" s="3733"/>
      <c r="O100" s="3734"/>
      <c r="P100" s="3734"/>
      <c r="Q100" s="3734"/>
      <c r="R100" s="3734"/>
      <c r="S100" s="3734"/>
      <c r="T100" s="3735" t="s">
        <v>838</v>
      </c>
      <c r="U100" s="1673" t="s">
        <v>823</v>
      </c>
      <c r="V100" s="1676">
        <f>V99/V98</f>
        <v>1</v>
      </c>
    </row>
    <row r="101" spans="1:28" ht="14.25" customHeight="1" thickBot="1">
      <c r="A101" s="1590"/>
      <c r="B101" s="3727"/>
      <c r="C101" s="3733"/>
      <c r="D101" s="3734"/>
      <c r="E101" s="3734"/>
      <c r="F101" s="3734"/>
      <c r="G101" s="3734"/>
      <c r="H101" s="3734"/>
      <c r="I101" s="3735"/>
      <c r="J101" s="1673" t="s">
        <v>812</v>
      </c>
      <c r="K101" s="1674">
        <f>COUNTA(C102:I102)</f>
        <v>2</v>
      </c>
      <c r="L101" s="1590"/>
      <c r="M101" s="3727"/>
      <c r="N101" s="3742"/>
      <c r="O101" s="3741"/>
      <c r="P101" s="3741"/>
      <c r="Q101" s="3741"/>
      <c r="R101" s="3741"/>
      <c r="S101" s="3741"/>
      <c r="T101" s="3735"/>
      <c r="U101" s="1673" t="s">
        <v>812</v>
      </c>
      <c r="V101" s="1674">
        <f>COUNTA(N102:T102)</f>
        <v>1</v>
      </c>
    </row>
    <row r="102" spans="1:28" ht="14.25" customHeight="1" thickTop="1">
      <c r="A102" s="1590"/>
      <c r="B102" s="3727" t="s">
        <v>817</v>
      </c>
      <c r="C102" s="3733"/>
      <c r="D102" s="3734"/>
      <c r="E102" s="3734"/>
      <c r="F102" s="3734"/>
      <c r="G102" s="3734"/>
      <c r="H102" s="3734" t="s">
        <v>838</v>
      </c>
      <c r="I102" s="3735" t="s">
        <v>838</v>
      </c>
      <c r="J102" s="1673" t="s">
        <v>824</v>
      </c>
      <c r="K102" s="1677">
        <f>K101/K98</f>
        <v>0.2857142857142857</v>
      </c>
      <c r="L102" s="1590"/>
      <c r="M102" s="3710" t="s">
        <v>817</v>
      </c>
      <c r="N102" s="3747"/>
      <c r="O102" s="3749"/>
      <c r="P102" s="3749"/>
      <c r="Q102" s="3749"/>
      <c r="R102" s="3749"/>
      <c r="S102" s="3743"/>
      <c r="T102" s="3745" t="s">
        <v>838</v>
      </c>
      <c r="U102" s="1673" t="s">
        <v>824</v>
      </c>
      <c r="V102" s="1676">
        <f>V101/V98</f>
        <v>1</v>
      </c>
    </row>
    <row r="103" spans="1:28" ht="14.25" customHeight="1" thickBot="1">
      <c r="A103" s="1590"/>
      <c r="B103" s="3738"/>
      <c r="C103" s="3736"/>
      <c r="D103" s="3737"/>
      <c r="E103" s="3737"/>
      <c r="F103" s="3737"/>
      <c r="G103" s="3737"/>
      <c r="H103" s="3737"/>
      <c r="I103" s="3739"/>
      <c r="J103" s="1678" t="s">
        <v>2323</v>
      </c>
      <c r="K103" s="1679" t="str">
        <f>IF(1&gt;K96,"対象外",IF(K101&gt;=K96,"OK","NG"))</f>
        <v>OK</v>
      </c>
      <c r="L103" s="1590"/>
      <c r="M103" s="3751"/>
      <c r="N103" s="3748"/>
      <c r="O103" s="3750"/>
      <c r="P103" s="3750"/>
      <c r="Q103" s="3750"/>
      <c r="R103" s="3750"/>
      <c r="S103" s="3744"/>
      <c r="T103" s="3746"/>
      <c r="U103" s="1678" t="s">
        <v>2323</v>
      </c>
      <c r="V103" s="1679" t="str">
        <f>IF(1&gt;V96,"対象外",IF(V101&gt;=V96,"OK","NG"))</f>
        <v>OK</v>
      </c>
      <c r="AB103" s="1593" t="str">
        <f>IF(COUNTIF(K102:W103,"NG")&gt;=1,"NG","OK")</f>
        <v>OK</v>
      </c>
    </row>
    <row r="104" spans="1:28" ht="14.25" hidden="1" customHeight="1">
      <c r="A104" s="1590"/>
      <c r="B104" s="1613"/>
      <c r="C104" s="1613"/>
      <c r="D104" s="1613"/>
      <c r="E104" s="1613"/>
      <c r="F104" s="1613"/>
      <c r="G104" s="1613"/>
      <c r="H104" s="1660">
        <f>IF(AND(DAY(H96)&gt;=22,DAY(H96)&lt;=28,H97="土"),1,0)</f>
        <v>0</v>
      </c>
      <c r="I104" s="1613"/>
      <c r="J104" s="1624"/>
      <c r="K104" s="1624"/>
      <c r="L104" s="1590"/>
      <c r="M104" s="1613"/>
      <c r="N104" s="1613"/>
      <c r="O104" s="1613"/>
      <c r="P104" s="1613"/>
      <c r="Q104" s="1613"/>
      <c r="R104" s="1613"/>
      <c r="S104" s="1660">
        <f>IF(AND(DAY(S96)&gt;=22,DAY(S96)&lt;=28,S97="土"),1,0)</f>
        <v>0</v>
      </c>
      <c r="T104" s="1613"/>
      <c r="U104" s="1624"/>
      <c r="V104" s="1624"/>
      <c r="AA104" s="1593">
        <f>_xlfn.AGGREGATE(9,6,C104:W104)</f>
        <v>0</v>
      </c>
      <c r="AB104" s="1593" t="str">
        <f>IF(COUNTIF(K103:W104,"NG")&gt;=1,"NG","OK")</f>
        <v>OK</v>
      </c>
    </row>
    <row r="105" spans="1:28" ht="14.25" hidden="1" customHeight="1">
      <c r="A105" s="1590"/>
      <c r="B105" s="1613"/>
      <c r="C105" s="1613"/>
      <c r="D105" s="1613"/>
      <c r="E105" s="1613"/>
      <c r="F105" s="1613"/>
      <c r="G105" s="1613"/>
      <c r="H105" s="1660">
        <f>IF(AND(DAY(H96)&gt;=22,DAY(H96)&lt;=28,H97="土",OR(H102="休",H102="雨")),1,0)</f>
        <v>0</v>
      </c>
      <c r="I105" s="1613"/>
      <c r="J105" s="1624"/>
      <c r="K105" s="1624"/>
      <c r="L105" s="1590"/>
      <c r="M105" s="1613"/>
      <c r="N105" s="1613"/>
      <c r="O105" s="1613"/>
      <c r="P105" s="1613"/>
      <c r="Q105" s="1613"/>
      <c r="R105" s="1613"/>
      <c r="S105" s="1660">
        <f>IF(AND(DAY(S96)&gt;=22,DAY(S96)&lt;=28,S97="土",OR(S102="休",S102="雨")),1,0)</f>
        <v>0</v>
      </c>
      <c r="T105" s="1613"/>
      <c r="U105" s="1624"/>
      <c r="V105" s="1624"/>
      <c r="AA105" s="1593">
        <f>_xlfn.AGGREGATE(9,6,C105:W105)</f>
        <v>0</v>
      </c>
      <c r="AB105" s="1593" t="str">
        <f>IF(COUNTIF(K104:W105,"NG")&gt;=1,"NG","OK")</f>
        <v>OK</v>
      </c>
    </row>
    <row r="106" spans="1:28" ht="14.25" hidden="1" customHeight="1">
      <c r="A106" s="1590"/>
      <c r="B106" s="1613"/>
      <c r="C106" s="1613"/>
      <c r="D106" s="1613"/>
      <c r="E106" s="1613"/>
      <c r="F106" s="1613"/>
      <c r="G106" s="1613"/>
      <c r="H106" s="1660">
        <f>IF(AND(DAY(H96)&gt;=8,DAY(H96)&lt;=14,H97="土"),1,0)</f>
        <v>1</v>
      </c>
      <c r="I106" s="1613"/>
      <c r="J106" s="1624"/>
      <c r="K106" s="1624"/>
      <c r="L106" s="1590"/>
      <c r="M106" s="1613"/>
      <c r="N106" s="1613"/>
      <c r="O106" s="1613"/>
      <c r="P106" s="1613"/>
      <c r="Q106" s="1613"/>
      <c r="R106" s="1613"/>
      <c r="S106" s="1660">
        <f>IF(AND(DAY(S96)&gt;=8,DAY(S96)&lt;=14,S97="土"),1,0)</f>
        <v>0</v>
      </c>
      <c r="T106" s="1613"/>
      <c r="U106" s="1624"/>
      <c r="V106" s="1624"/>
      <c r="AA106" s="1593">
        <f>_xlfn.AGGREGATE(9,6,C106:W106)</f>
        <v>1</v>
      </c>
      <c r="AB106" s="1593" t="str">
        <f>IF(COUNTIF(K105:W106,"NG")&gt;=1,"NG","OK")</f>
        <v>OK</v>
      </c>
    </row>
    <row r="107" spans="1:28" ht="14.25" hidden="1" customHeight="1">
      <c r="A107" s="1590"/>
      <c r="B107" s="1613"/>
      <c r="C107" s="1613"/>
      <c r="D107" s="1613"/>
      <c r="E107" s="1613"/>
      <c r="F107" s="1613"/>
      <c r="G107" s="1613"/>
      <c r="H107" s="1660">
        <f>IF(AND(DAY(H96)&gt;=8,DAY(H96)&lt;=14,H97="土",OR(H102="休",H102="雨")),1,0)</f>
        <v>1</v>
      </c>
      <c r="I107" s="1613"/>
      <c r="J107" s="1624"/>
      <c r="K107" s="1624"/>
      <c r="L107" s="1590"/>
      <c r="M107" s="1613"/>
      <c r="N107" s="1613"/>
      <c r="O107" s="1613"/>
      <c r="P107" s="1613"/>
      <c r="Q107" s="1613"/>
      <c r="R107" s="1613"/>
      <c r="S107" s="1660">
        <f>IF(AND(DAY(S96)&gt;=8,DAY(S96)&lt;=14,S97="土",OR(S102="休",S102="雨")),1,0)</f>
        <v>0</v>
      </c>
      <c r="T107" s="1613"/>
      <c r="U107" s="1624"/>
      <c r="V107" s="1624"/>
      <c r="AA107" s="1593">
        <f>_xlfn.AGGREGATE(9,6,C107:W107)</f>
        <v>1</v>
      </c>
      <c r="AB107" s="1593" t="str">
        <f>IF(COUNTIF(K106:W107,"NG")&gt;=1,"NG","OK")</f>
        <v>OK</v>
      </c>
    </row>
    <row r="108" spans="1:28" ht="14.25" customHeight="1" thickTop="1">
      <c r="A108" s="1590"/>
      <c r="B108" s="1613"/>
      <c r="C108" s="1613"/>
      <c r="D108" s="1613"/>
      <c r="E108" s="1613"/>
      <c r="F108" s="1613"/>
      <c r="G108" s="1613"/>
      <c r="H108" s="1613"/>
      <c r="I108" s="1613"/>
      <c r="J108" s="1624"/>
      <c r="K108" s="1624"/>
      <c r="L108" s="1590"/>
      <c r="M108" s="1613"/>
      <c r="N108" s="1613"/>
      <c r="O108" s="1613"/>
      <c r="P108" s="1613"/>
      <c r="Q108" s="1613"/>
      <c r="R108" s="1613"/>
      <c r="S108" s="1613"/>
      <c r="T108" s="1613"/>
      <c r="U108" s="1624"/>
      <c r="V108" s="1624"/>
    </row>
    <row r="109" spans="1:28" ht="14.25" customHeight="1">
      <c r="A109" s="1590"/>
      <c r="B109" s="1590"/>
      <c r="C109" s="1590"/>
      <c r="D109" s="1590"/>
      <c r="E109" s="1590"/>
      <c r="F109" s="1590"/>
      <c r="G109" s="1590"/>
      <c r="H109" s="1590"/>
      <c r="I109" s="1590"/>
      <c r="J109" s="1590"/>
      <c r="K109" s="1590"/>
      <c r="L109" s="1590"/>
      <c r="M109" s="1590"/>
      <c r="N109" s="1590"/>
      <c r="O109" s="1590"/>
      <c r="P109" s="1590"/>
      <c r="Q109" s="1590"/>
      <c r="R109" s="1590"/>
      <c r="S109" s="1590"/>
      <c r="T109" s="1590"/>
      <c r="U109" s="1590"/>
      <c r="V109" s="1590"/>
    </row>
    <row r="110" spans="1:28" ht="14.25" hidden="1" customHeight="1">
      <c r="A110" s="1590"/>
      <c r="B110" s="1590"/>
      <c r="C110" s="1608">
        <f>YEAR(I94+1)</f>
        <v>2025</v>
      </c>
      <c r="D110" s="1608">
        <f>MONTH(I94+1)</f>
        <v>11</v>
      </c>
      <c r="E110" s="1608">
        <f>DAY(I94+1)</f>
        <v>10</v>
      </c>
      <c r="F110" s="1608"/>
      <c r="G110" s="1608"/>
      <c r="H110" s="1608"/>
      <c r="I110" s="1608"/>
      <c r="J110" s="1590"/>
      <c r="K110" s="1590"/>
      <c r="L110" s="1590"/>
      <c r="M110" s="1590"/>
      <c r="N110" s="1608">
        <f>YEAR(T94+1)</f>
        <v>2026</v>
      </c>
      <c r="O110" s="1608">
        <f>MONTH(T94+1)</f>
        <v>1</v>
      </c>
      <c r="P110" s="1608">
        <f>DAY(T94+1)</f>
        <v>5</v>
      </c>
      <c r="Q110" s="1608"/>
      <c r="R110" s="1608"/>
      <c r="S110" s="1608"/>
      <c r="T110" s="1608"/>
      <c r="U110" s="1590"/>
      <c r="V110" s="1590"/>
    </row>
    <row r="111" spans="1:28" ht="14.25" hidden="1" customHeight="1">
      <c r="A111" s="1590"/>
      <c r="B111" s="1590"/>
      <c r="C111" s="1610">
        <f>I94+1</f>
        <v>45971</v>
      </c>
      <c r="D111" s="1610">
        <f>C111+1</f>
        <v>45972</v>
      </c>
      <c r="E111" s="1610">
        <f t="shared" ref="E111:I111" si="23">D111+1</f>
        <v>45973</v>
      </c>
      <c r="F111" s="1610">
        <f t="shared" si="23"/>
        <v>45974</v>
      </c>
      <c r="G111" s="1610">
        <f t="shared" si="23"/>
        <v>45975</v>
      </c>
      <c r="H111" s="1610">
        <f t="shared" si="23"/>
        <v>45976</v>
      </c>
      <c r="I111" s="1610">
        <f t="shared" si="23"/>
        <v>45977</v>
      </c>
      <c r="J111" s="1590"/>
      <c r="K111" s="1590"/>
      <c r="L111" s="1590"/>
      <c r="M111" s="1590"/>
      <c r="N111" s="1610">
        <f>T94+1</f>
        <v>46027</v>
      </c>
      <c r="O111" s="1610">
        <f t="shared" ref="O111:T111" si="24">N111+1</f>
        <v>46028</v>
      </c>
      <c r="P111" s="1610">
        <f t="shared" si="24"/>
        <v>46029</v>
      </c>
      <c r="Q111" s="1610">
        <f t="shared" si="24"/>
        <v>46030</v>
      </c>
      <c r="R111" s="1610">
        <f t="shared" si="24"/>
        <v>46031</v>
      </c>
      <c r="S111" s="1610">
        <f t="shared" si="24"/>
        <v>46032</v>
      </c>
      <c r="T111" s="1610">
        <f t="shared" si="24"/>
        <v>46033</v>
      </c>
      <c r="U111" s="1590"/>
      <c r="V111" s="1590"/>
    </row>
    <row r="112" spans="1:28" ht="14.25" customHeight="1">
      <c r="A112" s="1590"/>
      <c r="B112" s="1611" t="s">
        <v>1940</v>
      </c>
      <c r="C112" s="1614">
        <f>DATE($C110,$D110,1)</f>
        <v>45962</v>
      </c>
      <c r="D112" s="1615"/>
      <c r="E112" s="1615"/>
      <c r="F112" s="1615"/>
      <c r="G112" s="1615"/>
      <c r="H112" s="1615"/>
      <c r="I112" s="1615"/>
      <c r="J112" s="1615"/>
      <c r="K112" s="1670"/>
      <c r="L112" s="1590"/>
      <c r="M112" s="1611" t="s">
        <v>1940</v>
      </c>
      <c r="N112" s="1614">
        <f>DATE($N110,$O110,1)</f>
        <v>46023</v>
      </c>
      <c r="O112" s="1615"/>
      <c r="P112" s="1615"/>
      <c r="Q112" s="1615"/>
      <c r="R112" s="1615"/>
      <c r="S112" s="1615"/>
      <c r="T112" s="1615"/>
      <c r="U112" s="1615"/>
      <c r="V112" s="1670"/>
    </row>
    <row r="113" spans="1:28" ht="14.25" customHeight="1">
      <c r="A113" s="1590"/>
      <c r="B113" s="1618" t="s">
        <v>2310</v>
      </c>
      <c r="C113" s="1619">
        <f>IF(I94&lt;$G$5,I96+1,"")</f>
        <v>45971</v>
      </c>
      <c r="D113" s="1620">
        <f t="shared" ref="D113:I113" si="25">IF(C111&lt;$G$5,C113+1,"")</f>
        <v>45972</v>
      </c>
      <c r="E113" s="1620">
        <f t="shared" si="25"/>
        <v>45973</v>
      </c>
      <c r="F113" s="1620">
        <f t="shared" si="25"/>
        <v>45974</v>
      </c>
      <c r="G113" s="1620">
        <f t="shared" si="25"/>
        <v>45975</v>
      </c>
      <c r="H113" s="1620">
        <f t="shared" si="25"/>
        <v>45976</v>
      </c>
      <c r="I113" s="1620">
        <f t="shared" si="25"/>
        <v>45977</v>
      </c>
      <c r="J113" s="1671" t="s">
        <v>1978</v>
      </c>
      <c r="K113" s="1672">
        <f>COUNTIFS(C114:I114,"土",C115:I115,"")+COUNTIFS(C114:I114,"日",C115:I115,"")</f>
        <v>2</v>
      </c>
      <c r="L113" s="1590"/>
      <c r="M113" s="1618" t="s">
        <v>2310</v>
      </c>
      <c r="N113" s="1619">
        <f>IF(T94&lt;$G$5,T96+1,"")</f>
        <v>46027</v>
      </c>
      <c r="O113" s="1620">
        <f t="shared" ref="O113:T113" si="26">IF(N111&lt;$G$5,N113+1,"")</f>
        <v>46028</v>
      </c>
      <c r="P113" s="1620">
        <f t="shared" si="26"/>
        <v>46029</v>
      </c>
      <c r="Q113" s="1620">
        <f t="shared" si="26"/>
        <v>46030</v>
      </c>
      <c r="R113" s="1620">
        <f t="shared" si="26"/>
        <v>46031</v>
      </c>
      <c r="S113" s="1620">
        <f t="shared" si="26"/>
        <v>46032</v>
      </c>
      <c r="T113" s="1620">
        <f t="shared" si="26"/>
        <v>46033</v>
      </c>
      <c r="U113" s="1671" t="s">
        <v>1978</v>
      </c>
      <c r="V113" s="1672">
        <f>COUNTIFS(N114:T114,"土",N115:T115,"")+COUNTIFS(N114:T114,"日",N115:T115,"")</f>
        <v>2</v>
      </c>
    </row>
    <row r="114" spans="1:28" ht="14.25" customHeight="1">
      <c r="A114" s="1590"/>
      <c r="B114" s="1618" t="s">
        <v>820</v>
      </c>
      <c r="C114" s="1626" t="str">
        <f>IF(C113="","","月")</f>
        <v>月</v>
      </c>
      <c r="D114" s="1626" t="str">
        <f>IF(D113="","","火")</f>
        <v>火</v>
      </c>
      <c r="E114" s="1626" t="str">
        <f>IF(E113="","","水")</f>
        <v>水</v>
      </c>
      <c r="F114" s="1626" t="str">
        <f>IF(F113="","","木")</f>
        <v>木</v>
      </c>
      <c r="G114" s="1626" t="str">
        <f>IF(G113="","","金")</f>
        <v>金</v>
      </c>
      <c r="H114" s="1626" t="str">
        <f>IF(H113="","","土")</f>
        <v>土</v>
      </c>
      <c r="I114" s="1626" t="str">
        <f>IF(I113="","","日")</f>
        <v>日</v>
      </c>
      <c r="J114" s="1673" t="s">
        <v>2322</v>
      </c>
      <c r="K114" s="1674">
        <f>COUNTIF(C115:I115,"夏休")+COUNTIF(C115:I115,"冬休")+COUNTIF(C115:I115,"中止")+COUNTIF(C115:I115,"制作中")</f>
        <v>0</v>
      </c>
      <c r="L114" s="1590"/>
      <c r="M114" s="1618" t="s">
        <v>820</v>
      </c>
      <c r="N114" s="1626" t="str">
        <f>IF(N113="","","月")</f>
        <v>月</v>
      </c>
      <c r="O114" s="1626" t="str">
        <f>IF(O113="","","火")</f>
        <v>火</v>
      </c>
      <c r="P114" s="1626" t="str">
        <f>IF(P113="","","水")</f>
        <v>水</v>
      </c>
      <c r="Q114" s="1626" t="str">
        <f>IF(Q113="","","木")</f>
        <v>木</v>
      </c>
      <c r="R114" s="1626" t="str">
        <f>IF(R113="","","金")</f>
        <v>金</v>
      </c>
      <c r="S114" s="1626" t="str">
        <f>IF(S113="","","土")</f>
        <v>土</v>
      </c>
      <c r="T114" s="1626" t="str">
        <f>IF(T113="","","日")</f>
        <v>日</v>
      </c>
      <c r="U114" s="1673" t="s">
        <v>2322</v>
      </c>
      <c r="V114" s="1674">
        <f>COUNTIF(N115:T115,"夏休")+COUNTIF(N115:T115,"冬休")+COUNTIF(N115:T115,"中止")+COUNTIF(N115:T115,"制作中")</f>
        <v>0</v>
      </c>
    </row>
    <row r="115" spans="1:28" ht="14.25" customHeight="1">
      <c r="A115" s="1590"/>
      <c r="B115" s="3727" t="s">
        <v>2322</v>
      </c>
      <c r="C115" s="3728"/>
      <c r="D115" s="3729"/>
      <c r="E115" s="3729"/>
      <c r="F115" s="3729"/>
      <c r="G115" s="3729"/>
      <c r="H115" s="3729"/>
      <c r="I115" s="3731"/>
      <c r="J115" s="1673" t="s">
        <v>821</v>
      </c>
      <c r="K115" s="1674">
        <f>COUNT(C113:I113)-K114</f>
        <v>7</v>
      </c>
      <c r="L115" s="1590"/>
      <c r="M115" s="3727" t="s">
        <v>2322</v>
      </c>
      <c r="N115" s="3728"/>
      <c r="O115" s="3729"/>
      <c r="P115" s="3729"/>
      <c r="Q115" s="3729"/>
      <c r="R115" s="3729"/>
      <c r="S115" s="3729"/>
      <c r="T115" s="3731"/>
      <c r="U115" s="1673" t="s">
        <v>821</v>
      </c>
      <c r="V115" s="1674">
        <f>COUNT(N113:T113)-V114</f>
        <v>7</v>
      </c>
    </row>
    <row r="116" spans="1:28" ht="14.25" customHeight="1">
      <c r="A116" s="1590"/>
      <c r="B116" s="3727"/>
      <c r="C116" s="3712"/>
      <c r="D116" s="3714"/>
      <c r="E116" s="3714"/>
      <c r="F116" s="3714"/>
      <c r="G116" s="3714"/>
      <c r="H116" s="3714"/>
      <c r="I116" s="3732"/>
      <c r="J116" s="1673" t="s">
        <v>822</v>
      </c>
      <c r="K116" s="1674">
        <f>COUNTIF(C117:I118,"休")</f>
        <v>2</v>
      </c>
      <c r="L116" s="1590"/>
      <c r="M116" s="3727"/>
      <c r="N116" s="3712"/>
      <c r="O116" s="3714"/>
      <c r="P116" s="3714"/>
      <c r="Q116" s="3714"/>
      <c r="R116" s="3714"/>
      <c r="S116" s="3714"/>
      <c r="T116" s="3732"/>
      <c r="U116" s="1673" t="s">
        <v>822</v>
      </c>
      <c r="V116" s="1674">
        <f>COUNTIF(N117:T118,"休")</f>
        <v>2</v>
      </c>
    </row>
    <row r="117" spans="1:28" ht="14.25" customHeight="1">
      <c r="A117" s="1590"/>
      <c r="B117" s="3727" t="s">
        <v>815</v>
      </c>
      <c r="C117" s="3733"/>
      <c r="D117" s="3734"/>
      <c r="E117" s="3734"/>
      <c r="F117" s="3734"/>
      <c r="G117" s="3734"/>
      <c r="H117" s="3734" t="s">
        <v>838</v>
      </c>
      <c r="I117" s="3735" t="s">
        <v>838</v>
      </c>
      <c r="J117" s="1673" t="s">
        <v>823</v>
      </c>
      <c r="K117" s="1677">
        <f>K116/K115</f>
        <v>0.2857142857142857</v>
      </c>
      <c r="L117" s="1590"/>
      <c r="M117" s="3727" t="s">
        <v>815</v>
      </c>
      <c r="N117" s="3733"/>
      <c r="O117" s="3734"/>
      <c r="P117" s="3734"/>
      <c r="Q117" s="3734"/>
      <c r="R117" s="3734"/>
      <c r="S117" s="3734" t="s">
        <v>838</v>
      </c>
      <c r="T117" s="3735" t="s">
        <v>838</v>
      </c>
      <c r="U117" s="1673" t="s">
        <v>823</v>
      </c>
      <c r="V117" s="1677">
        <f>V116/V115</f>
        <v>0.2857142857142857</v>
      </c>
    </row>
    <row r="118" spans="1:28" ht="14.25" customHeight="1">
      <c r="A118" s="1590"/>
      <c r="B118" s="3727"/>
      <c r="C118" s="3733"/>
      <c r="D118" s="3734"/>
      <c r="E118" s="3734"/>
      <c r="F118" s="3734"/>
      <c r="G118" s="3734"/>
      <c r="H118" s="3734"/>
      <c r="I118" s="3735"/>
      <c r="J118" s="1673" t="s">
        <v>812</v>
      </c>
      <c r="K118" s="1674">
        <f>COUNTA(C119:I119)</f>
        <v>2</v>
      </c>
      <c r="L118" s="1590"/>
      <c r="M118" s="3727"/>
      <c r="N118" s="3733"/>
      <c r="O118" s="3734"/>
      <c r="P118" s="3734"/>
      <c r="Q118" s="3734"/>
      <c r="R118" s="3734"/>
      <c r="S118" s="3734"/>
      <c r="T118" s="3735"/>
      <c r="U118" s="1673" t="s">
        <v>812</v>
      </c>
      <c r="V118" s="1674">
        <f>COUNTA(N119:T119)</f>
        <v>2</v>
      </c>
    </row>
    <row r="119" spans="1:28" ht="14.25" customHeight="1">
      <c r="A119" s="1590"/>
      <c r="B119" s="3727" t="s">
        <v>817</v>
      </c>
      <c r="C119" s="3733"/>
      <c r="D119" s="3734"/>
      <c r="E119" s="3734"/>
      <c r="F119" s="3734"/>
      <c r="G119" s="3734"/>
      <c r="H119" s="3734" t="s">
        <v>838</v>
      </c>
      <c r="I119" s="3735" t="s">
        <v>838</v>
      </c>
      <c r="J119" s="1673" t="s">
        <v>824</v>
      </c>
      <c r="K119" s="1677">
        <f>K118/K115</f>
        <v>0.2857142857142857</v>
      </c>
      <c r="L119" s="1590"/>
      <c r="M119" s="3727" t="s">
        <v>817</v>
      </c>
      <c r="N119" s="3733"/>
      <c r="O119" s="3734"/>
      <c r="P119" s="3734"/>
      <c r="Q119" s="3734"/>
      <c r="R119" s="3734"/>
      <c r="S119" s="3734" t="s">
        <v>838</v>
      </c>
      <c r="T119" s="3735" t="s">
        <v>838</v>
      </c>
      <c r="U119" s="1673" t="s">
        <v>824</v>
      </c>
      <c r="V119" s="1677">
        <f>V118/V115</f>
        <v>0.2857142857142857</v>
      </c>
    </row>
    <row r="120" spans="1:28" ht="14.25" customHeight="1">
      <c r="A120" s="1590"/>
      <c r="B120" s="3738"/>
      <c r="C120" s="3736"/>
      <c r="D120" s="3737"/>
      <c r="E120" s="3737"/>
      <c r="F120" s="3737"/>
      <c r="G120" s="3737"/>
      <c r="H120" s="3737"/>
      <c r="I120" s="3739"/>
      <c r="J120" s="1678" t="s">
        <v>2323</v>
      </c>
      <c r="K120" s="1679" t="str">
        <f>IF(1&gt;K113,"対象外",IF(K118&gt;=K113,"OK","NG"))</f>
        <v>OK</v>
      </c>
      <c r="L120" s="1590"/>
      <c r="M120" s="3738"/>
      <c r="N120" s="3736"/>
      <c r="O120" s="3737"/>
      <c r="P120" s="3737"/>
      <c r="Q120" s="3737"/>
      <c r="R120" s="3737"/>
      <c r="S120" s="3737"/>
      <c r="T120" s="3739"/>
      <c r="U120" s="1678" t="s">
        <v>2323</v>
      </c>
      <c r="V120" s="1679" t="str">
        <f>IF(1&gt;V113,"対象外",IF(V118&gt;=V113,"OK","NG"))</f>
        <v>OK</v>
      </c>
      <c r="AB120" s="1593" t="str">
        <f>IF(COUNTIF(K119:W120,"NG")&gt;=1,"NG","OK")</f>
        <v>OK</v>
      </c>
    </row>
    <row r="121" spans="1:28" ht="14.25" hidden="1" customHeight="1">
      <c r="A121" s="1590"/>
      <c r="B121" s="1613"/>
      <c r="C121" s="1613"/>
      <c r="D121" s="1613"/>
      <c r="E121" s="1613"/>
      <c r="F121" s="1613"/>
      <c r="G121" s="1613"/>
      <c r="H121" s="1660">
        <f>IF(AND(DAY(H113)&gt;=22,DAY(H113)&lt;=28,H114="土"),1,0)</f>
        <v>0</v>
      </c>
      <c r="I121" s="1613"/>
      <c r="J121" s="1624"/>
      <c r="K121" s="1624"/>
      <c r="L121" s="1590"/>
      <c r="M121" s="1613"/>
      <c r="N121" s="1613"/>
      <c r="O121" s="1613"/>
      <c r="P121" s="1613"/>
      <c r="Q121" s="1613"/>
      <c r="R121" s="1613"/>
      <c r="S121" s="1660">
        <f>IF(AND(DAY(S113)&gt;=22,DAY(S113)&lt;=28,S114="土"),1,0)</f>
        <v>0</v>
      </c>
      <c r="T121" s="1613"/>
      <c r="U121" s="1624"/>
      <c r="V121" s="1624"/>
      <c r="AA121" s="1593">
        <f>_xlfn.AGGREGATE(9,6,C121:W121)</f>
        <v>0</v>
      </c>
      <c r="AB121" s="1593" t="str">
        <f>IF(COUNTIF(K120:W121,"NG")&gt;=1,"NG","OK")</f>
        <v>OK</v>
      </c>
    </row>
    <row r="122" spans="1:28" ht="14.25" hidden="1" customHeight="1">
      <c r="A122" s="1590"/>
      <c r="B122" s="1613"/>
      <c r="C122" s="1613"/>
      <c r="D122" s="1613"/>
      <c r="E122" s="1613"/>
      <c r="F122" s="1613"/>
      <c r="G122" s="1613"/>
      <c r="H122" s="1660">
        <f>IF(AND(DAY(H113)&gt;=22,DAY(H113)&lt;=28,H114="土",OR(H119="休",H119="雨")),1,0)</f>
        <v>0</v>
      </c>
      <c r="I122" s="1613"/>
      <c r="J122" s="1624"/>
      <c r="K122" s="1624"/>
      <c r="L122" s="1590"/>
      <c r="M122" s="1613"/>
      <c r="N122" s="1613"/>
      <c r="O122" s="1613"/>
      <c r="P122" s="1613"/>
      <c r="Q122" s="1613"/>
      <c r="R122" s="1613"/>
      <c r="S122" s="1660">
        <f>IF(AND(DAY(S113)&gt;=22,DAY(S113)&lt;=28,S114="土",OR(S119="休",S119="雨")),1,0)</f>
        <v>0</v>
      </c>
      <c r="T122" s="1613"/>
      <c r="U122" s="1624"/>
      <c r="V122" s="1624"/>
      <c r="AA122" s="1593">
        <f>_xlfn.AGGREGATE(9,6,C122:W122)</f>
        <v>0</v>
      </c>
      <c r="AB122" s="1593" t="str">
        <f>IF(COUNTIF(K121:W122,"NG")&gt;=1,"NG","OK")</f>
        <v>OK</v>
      </c>
    </row>
    <row r="123" spans="1:28" ht="14.25" hidden="1" customHeight="1">
      <c r="A123" s="1590"/>
      <c r="B123" s="1613"/>
      <c r="C123" s="1613"/>
      <c r="D123" s="1613"/>
      <c r="E123" s="1613"/>
      <c r="F123" s="1613"/>
      <c r="G123" s="1613"/>
      <c r="H123" s="1660">
        <f>IF(AND(DAY(H113)&gt;=8,DAY(H113)&lt;=14,H114="土"),1,0)</f>
        <v>0</v>
      </c>
      <c r="I123" s="1613"/>
      <c r="J123" s="1624"/>
      <c r="K123" s="1624"/>
      <c r="L123" s="1590"/>
      <c r="M123" s="1613"/>
      <c r="N123" s="1613"/>
      <c r="O123" s="1613"/>
      <c r="P123" s="1613"/>
      <c r="Q123" s="1613"/>
      <c r="R123" s="1613"/>
      <c r="S123" s="1660">
        <f>IF(AND(DAY(S113)&gt;=8,DAY(S113)&lt;=14,S114="土"),1,0)</f>
        <v>1</v>
      </c>
      <c r="T123" s="1613"/>
      <c r="U123" s="1624"/>
      <c r="V123" s="1624"/>
      <c r="AA123" s="1593">
        <f>_xlfn.AGGREGATE(9,6,C123:W123)</f>
        <v>1</v>
      </c>
      <c r="AB123" s="1593" t="str">
        <f>IF(COUNTIF(K122:W123,"NG")&gt;=1,"NG","OK")</f>
        <v>OK</v>
      </c>
    </row>
    <row r="124" spans="1:28" ht="14.25" hidden="1" customHeight="1">
      <c r="A124" s="1590"/>
      <c r="B124" s="1613"/>
      <c r="C124" s="1613"/>
      <c r="D124" s="1613"/>
      <c r="E124" s="1613"/>
      <c r="F124" s="1613"/>
      <c r="G124" s="1613"/>
      <c r="H124" s="1660">
        <f>IF(AND(DAY(H113)&gt;=8,DAY(H113)&lt;=14,H114="土",OR(H119="休",H119="雨")),1,0)</f>
        <v>0</v>
      </c>
      <c r="I124" s="1613"/>
      <c r="J124" s="1624"/>
      <c r="K124" s="1624"/>
      <c r="L124" s="1590"/>
      <c r="M124" s="1613"/>
      <c r="N124" s="1613"/>
      <c r="O124" s="1613"/>
      <c r="P124" s="1613"/>
      <c r="Q124" s="1613"/>
      <c r="R124" s="1613"/>
      <c r="S124" s="1660">
        <f>IF(AND(DAY(S113)&gt;=8,DAY(S113)&lt;=14,S114="土",OR(S119="休",S119="雨")),1,0)</f>
        <v>1</v>
      </c>
      <c r="T124" s="1613"/>
      <c r="U124" s="1624"/>
      <c r="V124" s="1624"/>
      <c r="AA124" s="1593">
        <f>_xlfn.AGGREGATE(9,6,C124:W124)</f>
        <v>1</v>
      </c>
      <c r="AB124" s="1593" t="str">
        <f>IF(COUNTIF(K123:W124,"NG")&gt;=1,"NG","OK")</f>
        <v>OK</v>
      </c>
    </row>
    <row r="125" spans="1:28" ht="14.25" customHeight="1">
      <c r="A125" s="1590"/>
      <c r="B125" s="1613"/>
      <c r="C125" s="1613"/>
      <c r="D125" s="1613"/>
      <c r="E125" s="1613"/>
      <c r="F125" s="1613"/>
      <c r="G125" s="1613"/>
      <c r="H125" s="1613"/>
      <c r="I125" s="1613"/>
      <c r="J125" s="1624"/>
      <c r="K125" s="1624"/>
      <c r="L125" s="1590"/>
      <c r="M125" s="1613"/>
      <c r="N125" s="1613"/>
      <c r="O125" s="1613"/>
      <c r="P125" s="1613"/>
      <c r="Q125" s="1613"/>
      <c r="R125" s="1613"/>
      <c r="S125" s="1613"/>
      <c r="T125" s="1613"/>
      <c r="U125" s="1624"/>
      <c r="V125" s="1624"/>
    </row>
    <row r="126" spans="1:28" ht="14.25" customHeight="1">
      <c r="A126" s="1590"/>
      <c r="B126" s="1590"/>
      <c r="C126" s="1590"/>
      <c r="D126" s="1590"/>
      <c r="E126" s="1590"/>
      <c r="F126" s="1590"/>
      <c r="G126" s="1590"/>
      <c r="H126" s="1590"/>
      <c r="I126" s="1590"/>
      <c r="J126" s="1590"/>
      <c r="K126" s="1590"/>
      <c r="L126" s="1590"/>
      <c r="M126" s="1590"/>
      <c r="N126" s="1590"/>
      <c r="O126" s="1590"/>
      <c r="P126" s="1590"/>
      <c r="Q126" s="1590"/>
      <c r="R126" s="1590"/>
      <c r="S126" s="1590"/>
      <c r="T126" s="1590"/>
      <c r="U126" s="1590"/>
      <c r="V126" s="1590"/>
    </row>
    <row r="127" spans="1:28" ht="14.25" hidden="1" customHeight="1">
      <c r="A127" s="1590"/>
      <c r="B127" s="1590"/>
      <c r="C127" s="1608">
        <f>YEAR(I111+1)</f>
        <v>2025</v>
      </c>
      <c r="D127" s="1608">
        <f>MONTH(I111+1)</f>
        <v>11</v>
      </c>
      <c r="E127" s="1608">
        <f>DAY(I111+1)</f>
        <v>17</v>
      </c>
      <c r="F127" s="1608"/>
      <c r="G127" s="1608"/>
      <c r="H127" s="1608"/>
      <c r="I127" s="1608"/>
      <c r="J127" s="1590"/>
      <c r="K127" s="1590"/>
      <c r="L127" s="1590"/>
      <c r="M127" s="1590"/>
      <c r="N127" s="1608">
        <f>YEAR(T111+1)</f>
        <v>2026</v>
      </c>
      <c r="O127" s="1608">
        <f>MONTH(T111+1)</f>
        <v>1</v>
      </c>
      <c r="P127" s="1608">
        <f>DAY(T111+1)</f>
        <v>12</v>
      </c>
      <c r="Q127" s="1608"/>
      <c r="R127" s="1608"/>
      <c r="S127" s="1608"/>
      <c r="T127" s="1608"/>
      <c r="U127" s="1590"/>
      <c r="V127" s="1590"/>
    </row>
    <row r="128" spans="1:28" ht="14.25" hidden="1" customHeight="1">
      <c r="A128" s="1590"/>
      <c r="B128" s="1590"/>
      <c r="C128" s="1610">
        <f>I111+1</f>
        <v>45978</v>
      </c>
      <c r="D128" s="1610">
        <f>C128+1</f>
        <v>45979</v>
      </c>
      <c r="E128" s="1610">
        <f t="shared" ref="E128:I128" si="27">D128+1</f>
        <v>45980</v>
      </c>
      <c r="F128" s="1610">
        <f t="shared" si="27"/>
        <v>45981</v>
      </c>
      <c r="G128" s="1610">
        <f t="shared" si="27"/>
        <v>45982</v>
      </c>
      <c r="H128" s="1610">
        <f t="shared" si="27"/>
        <v>45983</v>
      </c>
      <c r="I128" s="1610">
        <f t="shared" si="27"/>
        <v>45984</v>
      </c>
      <c r="J128" s="1590"/>
      <c r="K128" s="1590"/>
      <c r="L128" s="1590"/>
      <c r="M128" s="1590"/>
      <c r="N128" s="1610">
        <f>T111+1</f>
        <v>46034</v>
      </c>
      <c r="O128" s="1610">
        <f t="shared" ref="O128:T128" si="28">N128+1</f>
        <v>46035</v>
      </c>
      <c r="P128" s="1610">
        <f t="shared" si="28"/>
        <v>46036</v>
      </c>
      <c r="Q128" s="1610">
        <f t="shared" si="28"/>
        <v>46037</v>
      </c>
      <c r="R128" s="1610">
        <f t="shared" si="28"/>
        <v>46038</v>
      </c>
      <c r="S128" s="1610">
        <f t="shared" si="28"/>
        <v>46039</v>
      </c>
      <c r="T128" s="1610">
        <f t="shared" si="28"/>
        <v>46040</v>
      </c>
      <c r="U128" s="1590"/>
      <c r="V128" s="1590"/>
    </row>
    <row r="129" spans="1:28" ht="14.25" customHeight="1">
      <c r="A129" s="1590"/>
      <c r="B129" s="1611" t="s">
        <v>1940</v>
      </c>
      <c r="C129" s="1614">
        <f>DATE($C127,$D127,1)</f>
        <v>45962</v>
      </c>
      <c r="D129" s="1615"/>
      <c r="E129" s="1615"/>
      <c r="F129" s="1615"/>
      <c r="G129" s="1615"/>
      <c r="H129" s="1615"/>
      <c r="I129" s="1615"/>
      <c r="J129" s="1615"/>
      <c r="K129" s="1670"/>
      <c r="L129" s="1590"/>
      <c r="M129" s="1611" t="s">
        <v>1940</v>
      </c>
      <c r="N129" s="1614">
        <f>DATE($N127,$O127,1)</f>
        <v>46023</v>
      </c>
      <c r="O129" s="1615"/>
      <c r="P129" s="1615"/>
      <c r="Q129" s="1615"/>
      <c r="R129" s="1615"/>
      <c r="S129" s="1615"/>
      <c r="T129" s="1615"/>
      <c r="U129" s="1615"/>
      <c r="V129" s="1670"/>
    </row>
    <row r="130" spans="1:28" ht="14.25" customHeight="1">
      <c r="A130" s="1590"/>
      <c r="B130" s="1618" t="s">
        <v>2310</v>
      </c>
      <c r="C130" s="1619">
        <f>IF(I111&lt;$G$5,I113+1,"")</f>
        <v>45978</v>
      </c>
      <c r="D130" s="1620">
        <f t="shared" ref="D130:I130" si="29">IF(C128&lt;$G$5,C130+1,"")</f>
        <v>45979</v>
      </c>
      <c r="E130" s="1620">
        <f t="shared" si="29"/>
        <v>45980</v>
      </c>
      <c r="F130" s="1620">
        <f t="shared" si="29"/>
        <v>45981</v>
      </c>
      <c r="G130" s="1620">
        <f t="shared" si="29"/>
        <v>45982</v>
      </c>
      <c r="H130" s="1620">
        <f t="shared" si="29"/>
        <v>45983</v>
      </c>
      <c r="I130" s="1620">
        <f t="shared" si="29"/>
        <v>45984</v>
      </c>
      <c r="J130" s="1671" t="s">
        <v>1978</v>
      </c>
      <c r="K130" s="1672">
        <f>COUNTIFS(C131:I131,"土",C132:I132,"")+COUNTIFS(C131:I131,"日",C132:I132,"")</f>
        <v>2</v>
      </c>
      <c r="L130" s="1590"/>
      <c r="M130" s="1618" t="s">
        <v>2310</v>
      </c>
      <c r="N130" s="1619">
        <f>IF(T111&lt;$G$5,T113+1,"")</f>
        <v>46034</v>
      </c>
      <c r="O130" s="1620">
        <f t="shared" ref="O130:T130" si="30">IF(N128&lt;$G$5,N130+1,"")</f>
        <v>46035</v>
      </c>
      <c r="P130" s="1620">
        <f t="shared" si="30"/>
        <v>46036</v>
      </c>
      <c r="Q130" s="1620">
        <f t="shared" si="30"/>
        <v>46037</v>
      </c>
      <c r="R130" s="1620" t="str">
        <f t="shared" si="30"/>
        <v/>
      </c>
      <c r="S130" s="1620" t="str">
        <f t="shared" si="30"/>
        <v/>
      </c>
      <c r="T130" s="1620" t="str">
        <f t="shared" si="30"/>
        <v/>
      </c>
      <c r="U130" s="1671" t="s">
        <v>1978</v>
      </c>
      <c r="V130" s="1672">
        <f>COUNTIFS(N131:T131,"土",N132:T132,"")+COUNTIFS(N131:T131,"日",N132:T132,"")</f>
        <v>0</v>
      </c>
    </row>
    <row r="131" spans="1:28" ht="14.25" customHeight="1">
      <c r="A131" s="1590"/>
      <c r="B131" s="1618" t="s">
        <v>820</v>
      </c>
      <c r="C131" s="1626" t="str">
        <f>IF(C130="","","月")</f>
        <v>月</v>
      </c>
      <c r="D131" s="1626" t="str">
        <f>IF(D130="","","火")</f>
        <v>火</v>
      </c>
      <c r="E131" s="1626" t="str">
        <f>IF(E130="","","水")</f>
        <v>水</v>
      </c>
      <c r="F131" s="1626" t="str">
        <f>IF(F130="","","木")</f>
        <v>木</v>
      </c>
      <c r="G131" s="1626" t="str">
        <f>IF(G130="","","金")</f>
        <v>金</v>
      </c>
      <c r="H131" s="1626" t="str">
        <f>IF(H130="","","土")</f>
        <v>土</v>
      </c>
      <c r="I131" s="1626" t="str">
        <f>IF(I130="","","日")</f>
        <v>日</v>
      </c>
      <c r="J131" s="1673" t="s">
        <v>2322</v>
      </c>
      <c r="K131" s="1674">
        <f>COUNTIF(C132:I132,"夏休")+COUNTIF(C132:I132,"冬休")+COUNTIF(C132:I132,"中止")+COUNTIF(C132:I132,"制作中")</f>
        <v>0</v>
      </c>
      <c r="L131" s="1590"/>
      <c r="M131" s="1618" t="s">
        <v>820</v>
      </c>
      <c r="N131" s="1626" t="str">
        <f>IF(N130="","","月")</f>
        <v>月</v>
      </c>
      <c r="O131" s="1626" t="str">
        <f>IF(O130="","","火")</f>
        <v>火</v>
      </c>
      <c r="P131" s="1626" t="str">
        <f>IF(P130="","","水")</f>
        <v>水</v>
      </c>
      <c r="Q131" s="1626" t="str">
        <f>IF(Q130="","","木")</f>
        <v>木</v>
      </c>
      <c r="R131" s="1626" t="str">
        <f>IF(R130="","","金")</f>
        <v/>
      </c>
      <c r="S131" s="1626" t="str">
        <f>IF(S130="","","土")</f>
        <v/>
      </c>
      <c r="T131" s="1626" t="str">
        <f>IF(T130="","","日")</f>
        <v/>
      </c>
      <c r="U131" s="1673" t="s">
        <v>2322</v>
      </c>
      <c r="V131" s="1674">
        <f>COUNTIF(N132:T132,"夏休")+COUNTIF(N132:T132,"冬休")+COUNTIF(N132:T132,"中止")+COUNTIF(N132:T132,"制作中")</f>
        <v>0</v>
      </c>
    </row>
    <row r="132" spans="1:28" ht="14.25" customHeight="1">
      <c r="A132" s="1590"/>
      <c r="B132" s="3727" t="s">
        <v>2322</v>
      </c>
      <c r="C132" s="3728"/>
      <c r="D132" s="3729"/>
      <c r="E132" s="3729"/>
      <c r="F132" s="3729"/>
      <c r="G132" s="3729"/>
      <c r="H132" s="3729"/>
      <c r="I132" s="3731"/>
      <c r="J132" s="1673" t="s">
        <v>821</v>
      </c>
      <c r="K132" s="1674">
        <f>COUNT(C130:I130)-K131</f>
        <v>7</v>
      </c>
      <c r="L132" s="1590"/>
      <c r="M132" s="3727" t="s">
        <v>2322</v>
      </c>
      <c r="N132" s="3728"/>
      <c r="O132" s="3729"/>
      <c r="P132" s="3729"/>
      <c r="Q132" s="3729"/>
      <c r="R132" s="3729"/>
      <c r="S132" s="3729"/>
      <c r="T132" s="3731"/>
      <c r="U132" s="1673" t="s">
        <v>821</v>
      </c>
      <c r="V132" s="1674">
        <f>COUNT(N130:T130)-V131</f>
        <v>4</v>
      </c>
    </row>
    <row r="133" spans="1:28" ht="14.25" customHeight="1">
      <c r="A133" s="1590"/>
      <c r="B133" s="3727"/>
      <c r="C133" s="3712"/>
      <c r="D133" s="3714"/>
      <c r="E133" s="3714"/>
      <c r="F133" s="3714"/>
      <c r="G133" s="3714"/>
      <c r="H133" s="3714"/>
      <c r="I133" s="3732"/>
      <c r="J133" s="1673" t="s">
        <v>822</v>
      </c>
      <c r="K133" s="1674">
        <f>COUNTIF(C134:I135,"休")</f>
        <v>2</v>
      </c>
      <c r="L133" s="1590"/>
      <c r="M133" s="3727"/>
      <c r="N133" s="3712"/>
      <c r="O133" s="3714"/>
      <c r="P133" s="3714"/>
      <c r="Q133" s="3714"/>
      <c r="R133" s="3714"/>
      <c r="S133" s="3714"/>
      <c r="T133" s="3732"/>
      <c r="U133" s="1673" t="s">
        <v>822</v>
      </c>
      <c r="V133" s="1674">
        <f>COUNTIF(N134:T135,"休")</f>
        <v>0</v>
      </c>
    </row>
    <row r="134" spans="1:28" ht="14.25" customHeight="1">
      <c r="A134" s="1590"/>
      <c r="B134" s="3727" t="s">
        <v>815</v>
      </c>
      <c r="C134" s="3733"/>
      <c r="D134" s="3734"/>
      <c r="E134" s="3734"/>
      <c r="F134" s="3734"/>
      <c r="G134" s="3734"/>
      <c r="H134" s="3734" t="s">
        <v>838</v>
      </c>
      <c r="I134" s="3735" t="s">
        <v>838</v>
      </c>
      <c r="J134" s="1673" t="s">
        <v>823</v>
      </c>
      <c r="K134" s="1677">
        <f>K133/K132</f>
        <v>0.2857142857142857</v>
      </c>
      <c r="L134" s="1590"/>
      <c r="M134" s="3727" t="s">
        <v>815</v>
      </c>
      <c r="N134" s="3733"/>
      <c r="O134" s="3734"/>
      <c r="P134" s="3734"/>
      <c r="Q134" s="3734"/>
      <c r="R134" s="3734"/>
      <c r="S134" s="3734"/>
      <c r="T134" s="3735"/>
      <c r="U134" s="1673" t="s">
        <v>823</v>
      </c>
      <c r="V134" s="1677">
        <f>V133/V132</f>
        <v>0</v>
      </c>
    </row>
    <row r="135" spans="1:28" ht="14.25" customHeight="1">
      <c r="A135" s="1590"/>
      <c r="B135" s="3727"/>
      <c r="C135" s="3733"/>
      <c r="D135" s="3734"/>
      <c r="E135" s="3734"/>
      <c r="F135" s="3734"/>
      <c r="G135" s="3734"/>
      <c r="H135" s="3734"/>
      <c r="I135" s="3735"/>
      <c r="J135" s="1673" t="s">
        <v>812</v>
      </c>
      <c r="K135" s="1674">
        <f>COUNTA(C136:I136)</f>
        <v>2</v>
      </c>
      <c r="L135" s="1590"/>
      <c r="M135" s="3727"/>
      <c r="N135" s="3733"/>
      <c r="O135" s="3734"/>
      <c r="P135" s="3734"/>
      <c r="Q135" s="3734"/>
      <c r="R135" s="3734"/>
      <c r="S135" s="3734"/>
      <c r="T135" s="3735"/>
      <c r="U135" s="1673" t="s">
        <v>812</v>
      </c>
      <c r="V135" s="1674">
        <f>COUNTA(N136:T136)</f>
        <v>0</v>
      </c>
    </row>
    <row r="136" spans="1:28" ht="14.25" customHeight="1">
      <c r="A136" s="1590"/>
      <c r="B136" s="3727" t="s">
        <v>817</v>
      </c>
      <c r="C136" s="3733"/>
      <c r="D136" s="3734"/>
      <c r="E136" s="3734"/>
      <c r="F136" s="3734"/>
      <c r="G136" s="3734"/>
      <c r="H136" s="3734" t="s">
        <v>838</v>
      </c>
      <c r="I136" s="3735" t="s">
        <v>838</v>
      </c>
      <c r="J136" s="1673" t="s">
        <v>824</v>
      </c>
      <c r="K136" s="1677">
        <f>K135/K132</f>
        <v>0.2857142857142857</v>
      </c>
      <c r="L136" s="1590"/>
      <c r="M136" s="3727" t="s">
        <v>817</v>
      </c>
      <c r="N136" s="3733"/>
      <c r="O136" s="3734"/>
      <c r="P136" s="3734"/>
      <c r="Q136" s="3734"/>
      <c r="R136" s="3734"/>
      <c r="S136" s="3734"/>
      <c r="T136" s="3735"/>
      <c r="U136" s="1673" t="s">
        <v>824</v>
      </c>
      <c r="V136" s="1677">
        <f>V135/V132</f>
        <v>0</v>
      </c>
    </row>
    <row r="137" spans="1:28" ht="14.25" customHeight="1">
      <c r="A137" s="1590"/>
      <c r="B137" s="3738"/>
      <c r="C137" s="3736"/>
      <c r="D137" s="3737"/>
      <c r="E137" s="3737"/>
      <c r="F137" s="3737"/>
      <c r="G137" s="3737"/>
      <c r="H137" s="3737"/>
      <c r="I137" s="3739"/>
      <c r="J137" s="1678" t="s">
        <v>2323</v>
      </c>
      <c r="K137" s="1679" t="str">
        <f>IF(1&gt;K130,"対象外",IF(K135&gt;=K130,"OK","NG"))</f>
        <v>OK</v>
      </c>
      <c r="L137" s="1590"/>
      <c r="M137" s="3738"/>
      <c r="N137" s="3736"/>
      <c r="O137" s="3737"/>
      <c r="P137" s="3737"/>
      <c r="Q137" s="3737"/>
      <c r="R137" s="3737"/>
      <c r="S137" s="3737"/>
      <c r="T137" s="3739"/>
      <c r="U137" s="1678" t="s">
        <v>2323</v>
      </c>
      <c r="V137" s="1679" t="str">
        <f>IF(1&gt;V130,"対象外",IF(V135&gt;=V130,"OK","NG"))</f>
        <v>対象外</v>
      </c>
      <c r="AB137" s="1593" t="str">
        <f>IF(COUNTIF(K136:W137,"NG")&gt;=1,"NG","OK")</f>
        <v>OK</v>
      </c>
    </row>
    <row r="138" spans="1:28" ht="14.25" hidden="1" customHeight="1">
      <c r="A138" s="1590"/>
      <c r="B138" s="1613"/>
      <c r="C138" s="1613"/>
      <c r="D138" s="1613"/>
      <c r="E138" s="1613"/>
      <c r="F138" s="1613"/>
      <c r="G138" s="1613"/>
      <c r="H138" s="1660">
        <f>IF(AND(DAY(H130)&gt;=22,DAY(H130)&lt;=28,H131="土"),1,0)</f>
        <v>1</v>
      </c>
      <c r="I138" s="1613"/>
      <c r="J138" s="1624"/>
      <c r="K138" s="1624"/>
      <c r="L138" s="1590"/>
      <c r="M138" s="1613"/>
      <c r="N138" s="1613"/>
      <c r="O138" s="1613"/>
      <c r="P138" s="1613"/>
      <c r="Q138" s="1613"/>
      <c r="R138" s="1613"/>
      <c r="S138" s="1660" t="e">
        <f>IF(AND(DAY(S130)&gt;=22,DAY(S130)&lt;=28,S131="土"),1,0)</f>
        <v>#VALUE!</v>
      </c>
      <c r="T138" s="1613"/>
      <c r="U138" s="1624"/>
      <c r="V138" s="1624"/>
      <c r="AA138" s="1593">
        <f>_xlfn.AGGREGATE(9,6,C138:W138)</f>
        <v>1</v>
      </c>
      <c r="AB138" s="1593" t="str">
        <f>IF(COUNTIF(K137:W138,"NG")&gt;=1,"NG","OK")</f>
        <v>OK</v>
      </c>
    </row>
    <row r="139" spans="1:28" ht="14.25" hidden="1" customHeight="1">
      <c r="A139" s="1590"/>
      <c r="B139" s="1613"/>
      <c r="C139" s="1613"/>
      <c r="D139" s="1613"/>
      <c r="E139" s="1613"/>
      <c r="F139" s="1613"/>
      <c r="G139" s="1613"/>
      <c r="H139" s="1660">
        <f>IF(AND(DAY(H130)&gt;=22,DAY(H130)&lt;=28,H131="土",OR(H136="休",H136="雨")),1,0)</f>
        <v>1</v>
      </c>
      <c r="I139" s="1613"/>
      <c r="J139" s="1624"/>
      <c r="K139" s="1624"/>
      <c r="L139" s="1590"/>
      <c r="M139" s="1613"/>
      <c r="N139" s="1613"/>
      <c r="O139" s="1613"/>
      <c r="P139" s="1613"/>
      <c r="Q139" s="1613"/>
      <c r="R139" s="1613"/>
      <c r="S139" s="1660" t="e">
        <f>IF(AND(DAY(S130)&gt;=22,DAY(S130)&lt;=28,S131="土",OR(S136="休",S136="雨")),1,0)</f>
        <v>#VALUE!</v>
      </c>
      <c r="T139" s="1613"/>
      <c r="U139" s="1624"/>
      <c r="V139" s="1624"/>
      <c r="AA139" s="1593">
        <f>_xlfn.AGGREGATE(9,6,C139:W139)</f>
        <v>1</v>
      </c>
      <c r="AB139" s="1593" t="str">
        <f>IF(COUNTIF(K138:W139,"NG")&gt;=1,"NG","OK")</f>
        <v>OK</v>
      </c>
    </row>
    <row r="140" spans="1:28" ht="14.25" hidden="1" customHeight="1">
      <c r="A140" s="1590"/>
      <c r="B140" s="1613"/>
      <c r="C140" s="1613"/>
      <c r="D140" s="1613"/>
      <c r="E140" s="1613"/>
      <c r="F140" s="1613"/>
      <c r="G140" s="1613"/>
      <c r="H140" s="1660">
        <f>IF(AND(DAY(H130)&gt;=8,DAY(H130)&lt;=14,H131="土"),1,0)</f>
        <v>0</v>
      </c>
      <c r="I140" s="1613"/>
      <c r="J140" s="1624"/>
      <c r="K140" s="1624"/>
      <c r="L140" s="1590"/>
      <c r="M140" s="1613"/>
      <c r="N140" s="1613"/>
      <c r="O140" s="1613"/>
      <c r="P140" s="1613"/>
      <c r="Q140" s="1613"/>
      <c r="R140" s="1613"/>
      <c r="S140" s="1660" t="e">
        <f>IF(AND(DAY(S130)&gt;=8,DAY(S130)&lt;=14,S131="土"),1,0)</f>
        <v>#VALUE!</v>
      </c>
      <c r="T140" s="1613"/>
      <c r="U140" s="1624"/>
      <c r="V140" s="1624"/>
      <c r="AA140" s="1593">
        <f>_xlfn.AGGREGATE(9,6,C140:W140)</f>
        <v>0</v>
      </c>
      <c r="AB140" s="1593" t="str">
        <f>IF(COUNTIF(K139:W140,"NG")&gt;=1,"NG","OK")</f>
        <v>OK</v>
      </c>
    </row>
    <row r="141" spans="1:28" ht="14.25" hidden="1" customHeight="1">
      <c r="A141" s="1590"/>
      <c r="B141" s="1613"/>
      <c r="C141" s="1613"/>
      <c r="D141" s="1613"/>
      <c r="E141" s="1613"/>
      <c r="F141" s="1613"/>
      <c r="G141" s="1613"/>
      <c r="H141" s="1660">
        <f>IF(AND(DAY(H130)&gt;=8,DAY(H130)&lt;=14,H131="土",OR(H136="休",H136="雨")),1,0)</f>
        <v>0</v>
      </c>
      <c r="I141" s="1613"/>
      <c r="J141" s="1624"/>
      <c r="K141" s="1624"/>
      <c r="L141" s="1590"/>
      <c r="M141" s="1613"/>
      <c r="N141" s="1613"/>
      <c r="O141" s="1613"/>
      <c r="P141" s="1613"/>
      <c r="Q141" s="1613"/>
      <c r="R141" s="1613"/>
      <c r="S141" s="1660" t="e">
        <f>IF(AND(DAY(S130)&gt;=8,DAY(S130)&lt;=14,S131="土",OR(S136="休",S136="雨")),1,0)</f>
        <v>#VALUE!</v>
      </c>
      <c r="T141" s="1613"/>
      <c r="U141" s="1624"/>
      <c r="V141" s="1624"/>
      <c r="AA141" s="1593">
        <f>_xlfn.AGGREGATE(9,6,C141:W141)</f>
        <v>0</v>
      </c>
      <c r="AB141" s="1593" t="str">
        <f>IF(COUNTIF(K140:W141,"NG")&gt;=1,"NG","OK")</f>
        <v>OK</v>
      </c>
    </row>
    <row r="142" spans="1:28" ht="14.25" customHeight="1">
      <c r="A142" s="1590"/>
      <c r="B142" s="1613"/>
      <c r="C142" s="1613"/>
      <c r="D142" s="1613"/>
      <c r="E142" s="1613"/>
      <c r="F142" s="1613"/>
      <c r="G142" s="1613"/>
      <c r="H142" s="1613"/>
      <c r="I142" s="1613"/>
      <c r="J142" s="1624"/>
      <c r="K142" s="1624"/>
      <c r="L142" s="1590"/>
      <c r="M142" s="1613"/>
      <c r="N142" s="1613"/>
      <c r="O142" s="1613"/>
      <c r="P142" s="1613"/>
      <c r="Q142" s="1613"/>
      <c r="R142" s="1613"/>
      <c r="S142" s="1613"/>
      <c r="T142" s="1613"/>
      <c r="U142" s="1624"/>
      <c r="V142" s="1624"/>
    </row>
    <row r="143" spans="1:28" ht="14.25" customHeight="1">
      <c r="A143" s="1590"/>
      <c r="B143" s="1590"/>
      <c r="C143" s="1590"/>
      <c r="D143" s="1590"/>
      <c r="E143" s="1590"/>
      <c r="F143" s="1590"/>
      <c r="G143" s="1590"/>
      <c r="H143" s="1590"/>
      <c r="I143" s="1590"/>
      <c r="J143" s="1590"/>
      <c r="K143" s="1590"/>
      <c r="L143" s="1590"/>
      <c r="M143" s="1590"/>
      <c r="N143" s="1590"/>
      <c r="O143" s="1590"/>
      <c r="P143" s="1590"/>
      <c r="Q143" s="1590"/>
      <c r="R143" s="1590"/>
      <c r="S143" s="1590"/>
      <c r="T143" s="1590"/>
      <c r="U143" s="1590"/>
      <c r="V143" s="1590"/>
    </row>
    <row r="144" spans="1:28" ht="14.25" customHeight="1">
      <c r="A144" s="1590"/>
      <c r="B144" s="1590"/>
      <c r="C144" s="1590"/>
      <c r="D144" s="1590"/>
      <c r="E144" s="1590"/>
      <c r="F144" s="1590"/>
      <c r="G144" s="1590"/>
      <c r="H144" s="1590"/>
      <c r="I144" s="1590"/>
      <c r="J144" s="1590"/>
      <c r="K144" s="1590"/>
      <c r="L144" s="1590"/>
      <c r="M144" s="1590"/>
      <c r="N144" s="1590"/>
      <c r="O144" s="1590"/>
      <c r="P144" s="1590"/>
      <c r="Q144" s="1590"/>
      <c r="R144" s="1590"/>
      <c r="S144" s="1590"/>
      <c r="T144" s="1590"/>
      <c r="U144" s="1590"/>
      <c r="V144" s="1590"/>
    </row>
    <row r="145" spans="1:22" ht="14.25" customHeight="1">
      <c r="A145" s="1590"/>
      <c r="B145" s="1590"/>
      <c r="C145" s="1608"/>
      <c r="D145" s="1608"/>
      <c r="E145" s="1608"/>
      <c r="F145" s="1608"/>
      <c r="G145" s="1608"/>
      <c r="H145" s="1608"/>
      <c r="I145" s="1608"/>
      <c r="J145" s="1590"/>
      <c r="K145" s="1590"/>
      <c r="L145" s="1590"/>
      <c r="M145" s="1590"/>
      <c r="N145" s="1590"/>
      <c r="O145" s="1590"/>
      <c r="P145" s="1590"/>
      <c r="Q145" s="1590"/>
      <c r="R145" s="1590"/>
      <c r="S145" s="1590"/>
      <c r="T145" s="1590"/>
      <c r="U145" s="1590"/>
      <c r="V145" s="1590"/>
    </row>
    <row r="146" spans="1:22" ht="14.25" customHeight="1">
      <c r="A146" s="1590"/>
      <c r="B146" s="1624"/>
      <c r="C146" s="1663"/>
      <c r="D146" s="1663"/>
      <c r="E146" s="1663"/>
      <c r="F146" s="1663"/>
      <c r="G146" s="1663"/>
      <c r="H146" s="1663"/>
      <c r="I146" s="1663"/>
      <c r="J146" s="1624"/>
      <c r="K146" s="1624"/>
      <c r="L146" s="1590"/>
      <c r="M146" s="1590"/>
      <c r="N146" s="1590"/>
      <c r="O146" s="1590"/>
      <c r="P146" s="1590"/>
      <c r="Q146" s="1590"/>
      <c r="R146" s="1590"/>
      <c r="S146" s="1590"/>
      <c r="T146" s="1590"/>
      <c r="U146" s="1590"/>
      <c r="V146" s="1590"/>
    </row>
    <row r="147" spans="1:22" ht="14.25" customHeight="1">
      <c r="A147" s="1590"/>
      <c r="B147" s="1613"/>
      <c r="C147" s="1664"/>
      <c r="D147" s="1617"/>
      <c r="E147" s="1617"/>
      <c r="F147" s="1617"/>
      <c r="G147" s="1617"/>
      <c r="H147" s="1617"/>
      <c r="I147" s="1617"/>
      <c r="J147" s="1617"/>
      <c r="K147" s="1617"/>
      <c r="L147" s="1590"/>
      <c r="M147" s="1590"/>
      <c r="N147" s="1590"/>
      <c r="O147" s="1590"/>
      <c r="P147" s="1590"/>
      <c r="Q147" s="1590"/>
      <c r="R147" s="1590"/>
      <c r="S147" s="1590"/>
      <c r="T147" s="1590"/>
      <c r="U147" s="1590"/>
      <c r="V147" s="1590"/>
    </row>
    <row r="148" spans="1:22" ht="14.25" customHeight="1">
      <c r="A148" s="1590"/>
      <c r="B148" s="1613"/>
      <c r="C148" s="1665"/>
      <c r="D148" s="1665"/>
      <c r="E148" s="1665"/>
      <c r="F148" s="1665"/>
      <c r="G148" s="1665"/>
      <c r="H148" s="1665"/>
      <c r="I148" s="1665"/>
      <c r="J148" s="1624"/>
      <c r="K148" s="1624"/>
      <c r="L148" s="1590"/>
      <c r="M148" s="1590"/>
      <c r="N148" s="1590"/>
      <c r="O148" s="1590"/>
      <c r="P148" s="1590"/>
      <c r="Q148" s="1590"/>
      <c r="R148" s="1590"/>
      <c r="S148" s="1590"/>
      <c r="T148" s="1590"/>
      <c r="U148" s="1590"/>
      <c r="V148" s="1590"/>
    </row>
    <row r="149" spans="1:22" ht="14.25" customHeight="1">
      <c r="A149" s="1590"/>
      <c r="B149" s="1613"/>
      <c r="C149" s="1613"/>
      <c r="D149" s="1613"/>
      <c r="E149" s="1613"/>
      <c r="F149" s="1613"/>
      <c r="G149" s="1613"/>
      <c r="H149" s="1613"/>
      <c r="I149" s="1613"/>
      <c r="J149" s="1624"/>
      <c r="K149" s="1624"/>
      <c r="L149" s="1590"/>
      <c r="M149" s="1590"/>
      <c r="N149" s="1590"/>
      <c r="O149" s="1590"/>
      <c r="P149" s="1590"/>
      <c r="Q149" s="1590"/>
      <c r="R149" s="1590"/>
      <c r="S149" s="1590"/>
      <c r="T149" s="1590"/>
      <c r="U149" s="1590"/>
      <c r="V149" s="1590"/>
    </row>
    <row r="150" spans="1:22" ht="14.25" customHeight="1">
      <c r="A150" s="1590"/>
      <c r="B150" s="3705"/>
      <c r="C150" s="3726"/>
      <c r="D150" s="3726"/>
      <c r="E150" s="3726"/>
      <c r="F150" s="3726"/>
      <c r="G150" s="3726"/>
      <c r="H150" s="3726"/>
      <c r="I150" s="3726"/>
      <c r="J150" s="1624"/>
      <c r="K150" s="1624"/>
      <c r="L150" s="1590"/>
      <c r="M150" s="1590"/>
      <c r="N150" s="1590"/>
      <c r="O150" s="1590"/>
      <c r="P150" s="1590"/>
      <c r="Q150" s="1590"/>
      <c r="R150" s="1590"/>
      <c r="S150" s="1590"/>
      <c r="T150" s="1590"/>
      <c r="U150" s="1590"/>
      <c r="V150" s="1590"/>
    </row>
    <row r="151" spans="1:22" ht="14.25" customHeight="1">
      <c r="A151" s="1590"/>
      <c r="B151" s="3705"/>
      <c r="C151" s="3726"/>
      <c r="D151" s="3726"/>
      <c r="E151" s="3726"/>
      <c r="F151" s="3726"/>
      <c r="G151" s="3726"/>
      <c r="H151" s="3726"/>
      <c r="I151" s="3726"/>
      <c r="J151" s="1624"/>
      <c r="K151" s="1624"/>
      <c r="L151" s="1590"/>
      <c r="M151" s="1590"/>
      <c r="N151" s="1590"/>
      <c r="O151" s="1590"/>
      <c r="P151" s="1590"/>
      <c r="Q151" s="1590"/>
      <c r="R151" s="1590"/>
      <c r="S151" s="1590"/>
      <c r="T151" s="1590"/>
      <c r="U151" s="1590"/>
      <c r="V151" s="1590"/>
    </row>
    <row r="152" spans="1:22" ht="14.25" customHeight="1">
      <c r="A152" s="1590"/>
      <c r="B152" s="3705"/>
      <c r="C152" s="3705"/>
      <c r="D152" s="3705"/>
      <c r="E152" s="3705"/>
      <c r="F152" s="3705"/>
      <c r="G152" s="3705"/>
      <c r="H152" s="3705"/>
      <c r="I152" s="3705"/>
      <c r="J152" s="1624"/>
      <c r="K152" s="1637"/>
      <c r="L152" s="1590"/>
      <c r="M152" s="1590"/>
      <c r="N152" s="1590"/>
      <c r="O152" s="1590"/>
      <c r="P152" s="1590"/>
      <c r="Q152" s="1590"/>
      <c r="R152" s="1590"/>
      <c r="S152" s="1590"/>
      <c r="T152" s="1590"/>
      <c r="U152" s="1590"/>
      <c r="V152" s="1590"/>
    </row>
    <row r="153" spans="1:22" ht="14.25" customHeight="1">
      <c r="A153" s="1590"/>
      <c r="B153" s="3705"/>
      <c r="C153" s="3705"/>
      <c r="D153" s="3705"/>
      <c r="E153" s="3705"/>
      <c r="F153" s="3705"/>
      <c r="G153" s="3705"/>
      <c r="H153" s="3705"/>
      <c r="I153" s="3705"/>
      <c r="J153" s="1624"/>
      <c r="K153" s="1624"/>
      <c r="L153" s="1590"/>
      <c r="M153" s="1590"/>
      <c r="N153" s="1590"/>
      <c r="O153" s="1590"/>
      <c r="P153" s="1590"/>
      <c r="Q153" s="1590"/>
      <c r="R153" s="1590"/>
      <c r="S153" s="1590"/>
      <c r="T153" s="1590"/>
      <c r="U153" s="1590"/>
      <c r="V153" s="1590"/>
    </row>
    <row r="154" spans="1:22" ht="14.25" customHeight="1">
      <c r="A154" s="1590"/>
      <c r="B154" s="3705"/>
      <c r="C154" s="3705"/>
      <c r="D154" s="3705"/>
      <c r="E154" s="3705"/>
      <c r="F154" s="3705"/>
      <c r="G154" s="3705"/>
      <c r="H154" s="3705"/>
      <c r="I154" s="3705"/>
      <c r="J154" s="1624"/>
      <c r="K154" s="1637"/>
      <c r="L154" s="1590"/>
      <c r="M154" s="1590"/>
      <c r="N154" s="1590"/>
      <c r="O154" s="1590"/>
      <c r="P154" s="1590"/>
      <c r="Q154" s="1590"/>
      <c r="R154" s="1590"/>
      <c r="S154" s="1590"/>
      <c r="T154" s="1590"/>
      <c r="U154" s="1590"/>
      <c r="V154" s="1590"/>
    </row>
    <row r="155" spans="1:22" ht="14.25" customHeight="1">
      <c r="A155" s="1590"/>
      <c r="B155" s="3705"/>
      <c r="C155" s="3705"/>
      <c r="D155" s="3705"/>
      <c r="E155" s="3705"/>
      <c r="F155" s="3705"/>
      <c r="G155" s="3705"/>
      <c r="H155" s="3705"/>
      <c r="I155" s="3705"/>
      <c r="J155" s="1624"/>
      <c r="K155" s="1624"/>
      <c r="L155" s="1590"/>
      <c r="M155" s="1590"/>
      <c r="N155" s="1590"/>
      <c r="O155" s="1590"/>
      <c r="P155" s="1590"/>
      <c r="Q155" s="1590"/>
      <c r="R155" s="1590"/>
      <c r="S155" s="1590"/>
      <c r="T155" s="1590"/>
      <c r="U155" s="1590"/>
      <c r="V155" s="1590"/>
    </row>
    <row r="156" spans="1:22" ht="14.25" customHeight="1">
      <c r="A156" s="1590"/>
      <c r="B156" s="1590"/>
      <c r="C156" s="1590"/>
      <c r="D156" s="1590"/>
      <c r="E156" s="1590"/>
      <c r="F156" s="1590"/>
      <c r="G156" s="1590"/>
      <c r="H156" s="1590"/>
      <c r="I156" s="1590"/>
      <c r="J156" s="1590"/>
      <c r="K156" s="1590"/>
      <c r="L156" s="1590"/>
      <c r="M156" s="1590"/>
      <c r="N156" s="1590"/>
      <c r="O156" s="1590"/>
      <c r="P156" s="1590"/>
      <c r="Q156" s="1590"/>
      <c r="R156" s="1590"/>
      <c r="S156" s="1590"/>
      <c r="T156" s="1590"/>
      <c r="U156" s="1590"/>
      <c r="V156" s="1590"/>
    </row>
    <row r="157" spans="1:22" ht="14.25" customHeight="1">
      <c r="A157" s="1590"/>
      <c r="B157" s="1590"/>
      <c r="C157" s="1590"/>
      <c r="D157" s="1590"/>
      <c r="E157" s="1590"/>
      <c r="F157" s="1590"/>
      <c r="G157" s="1590"/>
      <c r="H157" s="1590"/>
      <c r="I157" s="1590"/>
      <c r="J157" s="1590"/>
      <c r="K157" s="1590"/>
      <c r="L157" s="1590"/>
      <c r="M157" s="1590"/>
      <c r="N157" s="1590"/>
      <c r="O157" s="1590"/>
      <c r="P157" s="1590"/>
      <c r="Q157" s="1590"/>
      <c r="R157" s="1590"/>
      <c r="S157" s="1590"/>
      <c r="T157" s="1590"/>
      <c r="U157" s="1590"/>
      <c r="V157" s="1590"/>
    </row>
    <row r="158" spans="1:22" ht="14.25" customHeight="1">
      <c r="A158" s="1590"/>
      <c r="B158" s="1590"/>
      <c r="C158" s="1590"/>
      <c r="D158" s="1590"/>
      <c r="E158" s="1590"/>
      <c r="F158" s="1590"/>
      <c r="G158" s="1590"/>
      <c r="H158" s="1590"/>
      <c r="I158" s="1590"/>
      <c r="J158" s="1590"/>
      <c r="K158" s="1590"/>
      <c r="L158" s="1590"/>
      <c r="M158" s="1590"/>
      <c r="N158" s="1590"/>
      <c r="O158" s="1590"/>
      <c r="P158" s="1590"/>
      <c r="Q158" s="1590"/>
      <c r="R158" s="1590"/>
      <c r="S158" s="1590"/>
      <c r="T158" s="1590"/>
      <c r="U158" s="1590"/>
      <c r="V158" s="1590"/>
    </row>
    <row r="159" spans="1:22" ht="14.25" customHeight="1">
      <c r="A159" s="1590"/>
      <c r="B159" s="1590"/>
      <c r="C159" s="1590"/>
      <c r="D159" s="1590"/>
      <c r="E159" s="1590"/>
      <c r="F159" s="1590"/>
      <c r="G159" s="1590"/>
      <c r="H159" s="1590"/>
      <c r="I159" s="1590"/>
      <c r="J159" s="1590"/>
      <c r="K159" s="1590"/>
      <c r="L159" s="1590"/>
      <c r="M159" s="1590"/>
      <c r="N159" s="1590"/>
      <c r="O159" s="1590"/>
      <c r="P159" s="1590"/>
      <c r="Q159" s="1590"/>
      <c r="R159" s="1590"/>
      <c r="S159" s="1590"/>
      <c r="T159" s="1590"/>
      <c r="U159" s="1590"/>
      <c r="V159" s="1590"/>
    </row>
    <row r="160" spans="1:22" ht="14.25" customHeight="1">
      <c r="A160" s="1590"/>
      <c r="B160" s="1590"/>
      <c r="C160" s="1590"/>
      <c r="D160" s="1590"/>
      <c r="E160" s="1590"/>
      <c r="F160" s="1590"/>
      <c r="G160" s="1590"/>
      <c r="H160" s="1590"/>
      <c r="I160" s="1590"/>
      <c r="J160" s="1590"/>
      <c r="K160" s="1590"/>
      <c r="L160" s="1590"/>
      <c r="M160" s="1590"/>
      <c r="N160" s="1590"/>
      <c r="O160" s="1590"/>
      <c r="P160" s="1590"/>
      <c r="Q160" s="1590"/>
      <c r="R160" s="1590"/>
      <c r="S160" s="1590"/>
      <c r="T160" s="1590"/>
      <c r="U160" s="1590"/>
      <c r="V160" s="1590"/>
    </row>
    <row r="161" spans="1:22" ht="14.25" customHeight="1">
      <c r="A161" s="1590"/>
      <c r="B161" s="1590"/>
      <c r="C161" s="1590"/>
      <c r="D161" s="1590"/>
      <c r="E161" s="1590"/>
      <c r="F161" s="1590"/>
      <c r="G161" s="1590"/>
      <c r="H161" s="1590"/>
      <c r="I161" s="1590"/>
      <c r="J161" s="1590"/>
      <c r="K161" s="1590"/>
      <c r="L161" s="1590"/>
      <c r="M161" s="1590"/>
      <c r="N161" s="1590"/>
      <c r="O161" s="1590"/>
      <c r="P161" s="1590"/>
      <c r="Q161" s="1590"/>
      <c r="R161" s="1590"/>
      <c r="S161" s="1590"/>
      <c r="T161" s="1590"/>
      <c r="U161" s="1590"/>
      <c r="V161" s="1590"/>
    </row>
    <row r="162" spans="1:22" ht="14.25" customHeight="1">
      <c r="A162" s="1590"/>
      <c r="B162" s="1590"/>
      <c r="C162" s="1590"/>
      <c r="D162" s="1590"/>
      <c r="E162" s="1590"/>
      <c r="F162" s="1590"/>
      <c r="G162" s="1590"/>
      <c r="H162" s="1590"/>
      <c r="I162" s="1590"/>
      <c r="J162" s="1590"/>
      <c r="K162" s="1590"/>
      <c r="L162" s="1590"/>
      <c r="M162" s="1590"/>
      <c r="N162" s="1590"/>
      <c r="O162" s="1590"/>
      <c r="P162" s="1590"/>
      <c r="Q162" s="1590"/>
      <c r="R162" s="1590"/>
      <c r="S162" s="1590"/>
      <c r="T162" s="1590"/>
      <c r="U162" s="1590"/>
      <c r="V162" s="1590"/>
    </row>
    <row r="163" spans="1:22" ht="14.25" customHeight="1">
      <c r="A163" s="1590"/>
      <c r="B163" s="1590"/>
      <c r="C163" s="1590"/>
      <c r="D163" s="1590"/>
      <c r="E163" s="1590"/>
      <c r="F163" s="1590"/>
      <c r="G163" s="1590"/>
      <c r="H163" s="1590"/>
      <c r="I163" s="1590"/>
      <c r="J163" s="1590"/>
      <c r="K163" s="1590"/>
      <c r="L163" s="1590"/>
      <c r="M163" s="1590"/>
      <c r="N163" s="1590"/>
      <c r="O163" s="1590"/>
      <c r="P163" s="1590"/>
      <c r="Q163" s="1590"/>
      <c r="R163" s="1590"/>
      <c r="S163" s="1590"/>
      <c r="T163" s="1590"/>
      <c r="U163" s="1590"/>
      <c r="V163" s="1590"/>
    </row>
    <row r="164" spans="1:22" ht="14.25" customHeight="1">
      <c r="A164" s="1590"/>
      <c r="B164" s="1590"/>
      <c r="C164" s="1590"/>
      <c r="D164" s="1590"/>
      <c r="E164" s="1590"/>
      <c r="F164" s="1590"/>
      <c r="G164" s="1590"/>
      <c r="H164" s="1590"/>
      <c r="I164" s="1590"/>
      <c r="J164" s="1590"/>
      <c r="K164" s="1590"/>
      <c r="L164" s="1590"/>
      <c r="M164" s="1590"/>
      <c r="N164" s="1590"/>
      <c r="O164" s="1590"/>
      <c r="P164" s="1590"/>
      <c r="Q164" s="1590"/>
      <c r="R164" s="1590"/>
      <c r="S164" s="1590"/>
      <c r="T164" s="1590"/>
      <c r="U164" s="1590"/>
      <c r="V164" s="1590"/>
    </row>
    <row r="165" spans="1:22" ht="14.25" customHeight="1">
      <c r="A165" s="1590"/>
      <c r="B165" s="1590"/>
      <c r="C165" s="1590"/>
      <c r="D165" s="1590"/>
      <c r="E165" s="1590"/>
      <c r="F165" s="1590"/>
      <c r="G165" s="1590"/>
      <c r="H165" s="1590"/>
      <c r="I165" s="1590"/>
      <c r="J165" s="1590"/>
      <c r="K165" s="1590"/>
      <c r="L165" s="1590"/>
      <c r="M165" s="1590"/>
      <c r="N165" s="1590"/>
      <c r="O165" s="1590"/>
      <c r="P165" s="1590"/>
      <c r="Q165" s="1590"/>
      <c r="R165" s="1590"/>
      <c r="S165" s="1590"/>
      <c r="T165" s="1590"/>
      <c r="U165" s="1590"/>
      <c r="V165" s="1590"/>
    </row>
    <row r="166" spans="1:22" ht="14.25" customHeight="1">
      <c r="A166" s="1590"/>
      <c r="B166" s="1590"/>
      <c r="C166" s="1590"/>
      <c r="D166" s="1590"/>
      <c r="E166" s="1590"/>
      <c r="F166" s="1590"/>
      <c r="G166" s="1590"/>
      <c r="H166" s="1590"/>
      <c r="I166" s="1590"/>
      <c r="J166" s="1590"/>
      <c r="K166" s="1590"/>
      <c r="L166" s="1590"/>
      <c r="M166" s="1590"/>
      <c r="N166" s="1590"/>
      <c r="O166" s="1590"/>
      <c r="P166" s="1590"/>
      <c r="Q166" s="1590"/>
      <c r="R166" s="1590"/>
      <c r="S166" s="1590"/>
      <c r="T166" s="1590"/>
      <c r="U166" s="1590"/>
      <c r="V166" s="1590"/>
    </row>
    <row r="167" spans="1:22" ht="14.25" customHeight="1">
      <c r="A167" s="1590"/>
      <c r="B167" s="1590"/>
      <c r="C167" s="1590"/>
      <c r="D167" s="1590"/>
      <c r="E167" s="1590"/>
      <c r="F167" s="1590"/>
      <c r="G167" s="1590"/>
      <c r="H167" s="1590"/>
      <c r="I167" s="1590"/>
      <c r="J167" s="1590"/>
      <c r="K167" s="1590"/>
      <c r="L167" s="1590"/>
      <c r="M167" s="1590"/>
      <c r="N167" s="1590"/>
      <c r="O167" s="1590"/>
      <c r="P167" s="1590"/>
      <c r="Q167" s="1590"/>
      <c r="R167" s="1590"/>
      <c r="S167" s="1590"/>
      <c r="T167" s="1590"/>
      <c r="U167" s="1590"/>
      <c r="V167" s="1590"/>
    </row>
    <row r="168" spans="1:22" ht="14.25" customHeight="1">
      <c r="A168" s="1590"/>
      <c r="B168" s="1590"/>
      <c r="C168" s="1590"/>
      <c r="D168" s="1590"/>
      <c r="E168" s="1590"/>
      <c r="F168" s="1590"/>
      <c r="G168" s="1590"/>
      <c r="H168" s="1590"/>
      <c r="I168" s="1590"/>
      <c r="J168" s="1590"/>
      <c r="K168" s="1590"/>
      <c r="L168" s="1590"/>
      <c r="M168" s="1590"/>
      <c r="N168" s="1590"/>
      <c r="O168" s="1590"/>
      <c r="P168" s="1590"/>
      <c r="Q168" s="1590"/>
      <c r="R168" s="1590"/>
      <c r="S168" s="1590"/>
      <c r="T168" s="1590"/>
      <c r="U168" s="1590"/>
      <c r="V168" s="1590"/>
    </row>
    <row r="169" spans="1:22" ht="14.25" customHeight="1">
      <c r="A169" s="1590"/>
      <c r="B169" s="1590"/>
      <c r="C169" s="1590"/>
      <c r="D169" s="1590"/>
      <c r="E169" s="1590"/>
      <c r="F169" s="1590"/>
      <c r="G169" s="1590"/>
      <c r="H169" s="1590"/>
      <c r="I169" s="1590"/>
      <c r="J169" s="1590"/>
      <c r="K169" s="1590"/>
      <c r="L169" s="1590"/>
      <c r="M169" s="1590"/>
      <c r="N169" s="1590"/>
      <c r="O169" s="1590"/>
      <c r="P169" s="1590"/>
      <c r="Q169" s="1590"/>
      <c r="R169" s="1590"/>
      <c r="S169" s="1590"/>
      <c r="T169" s="1590"/>
      <c r="U169" s="1590"/>
      <c r="V169" s="1590"/>
    </row>
    <row r="170" spans="1:22" ht="14.25" customHeight="1">
      <c r="A170" s="1590"/>
      <c r="B170" s="1590"/>
      <c r="C170" s="1590"/>
      <c r="D170" s="1590"/>
      <c r="E170" s="1590"/>
      <c r="F170" s="1590"/>
      <c r="G170" s="1590"/>
      <c r="H170" s="1590"/>
      <c r="I170" s="1590"/>
      <c r="J170" s="1590"/>
      <c r="K170" s="1590"/>
      <c r="L170" s="1590"/>
      <c r="M170" s="1590"/>
      <c r="N170" s="1590"/>
      <c r="O170" s="1590"/>
      <c r="P170" s="1590"/>
      <c r="Q170" s="1590"/>
      <c r="R170" s="1590"/>
      <c r="S170" s="1590"/>
      <c r="T170" s="1590"/>
      <c r="U170" s="1590"/>
      <c r="V170" s="1590"/>
    </row>
    <row r="171" spans="1:22" ht="14.25" customHeight="1">
      <c r="A171" s="1590"/>
      <c r="B171" s="1590"/>
      <c r="C171" s="1590"/>
      <c r="D171" s="1590"/>
      <c r="E171" s="1590"/>
      <c r="F171" s="1590"/>
      <c r="G171" s="1590"/>
      <c r="H171" s="1590"/>
      <c r="I171" s="1590"/>
      <c r="J171" s="1590"/>
      <c r="K171" s="1590"/>
      <c r="L171" s="1590"/>
      <c r="M171" s="1590"/>
      <c r="N171" s="1590"/>
      <c r="O171" s="1590"/>
      <c r="P171" s="1590"/>
      <c r="Q171" s="1590"/>
      <c r="R171" s="1590"/>
      <c r="S171" s="1590"/>
      <c r="T171" s="1590"/>
      <c r="U171" s="1590"/>
      <c r="V171" s="1590"/>
    </row>
    <row r="172" spans="1:22" ht="14.25" customHeight="1">
      <c r="A172" s="1590"/>
      <c r="B172" s="1590"/>
      <c r="C172" s="1590"/>
      <c r="D172" s="1590"/>
      <c r="E172" s="1590"/>
      <c r="F172" s="1590"/>
      <c r="G172" s="1590"/>
      <c r="H172" s="1590"/>
      <c r="I172" s="1590"/>
      <c r="J172" s="1590"/>
      <c r="K172" s="1590"/>
      <c r="L172" s="1590"/>
      <c r="M172" s="1590"/>
      <c r="N172" s="1590"/>
      <c r="O172" s="1590"/>
      <c r="P172" s="1590"/>
      <c r="Q172" s="1590"/>
      <c r="R172" s="1590"/>
      <c r="S172" s="1590"/>
      <c r="T172" s="1590"/>
      <c r="U172" s="1590"/>
      <c r="V172" s="1590"/>
    </row>
    <row r="173" spans="1:22" ht="14.25" customHeight="1">
      <c r="A173" s="1590"/>
      <c r="B173" s="1590"/>
      <c r="C173" s="1590"/>
      <c r="D173" s="1590"/>
      <c r="E173" s="1590"/>
      <c r="F173" s="1590"/>
      <c r="G173" s="1590"/>
      <c r="H173" s="1590"/>
      <c r="I173" s="1590"/>
      <c r="J173" s="1590"/>
      <c r="K173" s="1590"/>
      <c r="L173" s="1590"/>
      <c r="M173" s="1590"/>
      <c r="N173" s="1590"/>
      <c r="O173" s="1590"/>
      <c r="P173" s="1590"/>
      <c r="Q173" s="1590"/>
      <c r="R173" s="1590"/>
      <c r="S173" s="1590"/>
      <c r="T173" s="1590"/>
      <c r="U173" s="1590"/>
      <c r="V173" s="1590"/>
    </row>
    <row r="174" spans="1:22" ht="14.25" customHeight="1">
      <c r="A174" s="1590"/>
      <c r="B174" s="1590"/>
      <c r="C174" s="1590"/>
      <c r="D174" s="1590"/>
      <c r="E174" s="1590"/>
      <c r="F174" s="1590"/>
      <c r="G174" s="1590"/>
      <c r="H174" s="1590"/>
      <c r="I174" s="1590"/>
      <c r="J174" s="1590"/>
      <c r="K174" s="1590"/>
      <c r="L174" s="1590"/>
      <c r="M174" s="1590"/>
      <c r="N174" s="1590"/>
      <c r="O174" s="1590"/>
      <c r="P174" s="1590"/>
      <c r="Q174" s="1590"/>
      <c r="R174" s="1590"/>
      <c r="S174" s="1590"/>
      <c r="T174" s="1590"/>
      <c r="U174" s="1590"/>
      <c r="V174" s="1590"/>
    </row>
    <row r="175" spans="1:22" ht="14.25" customHeight="1">
      <c r="A175" s="1590"/>
      <c r="B175" s="1590"/>
      <c r="C175" s="1590"/>
      <c r="D175" s="1590"/>
      <c r="E175" s="1590"/>
      <c r="F175" s="1590"/>
      <c r="G175" s="1590"/>
      <c r="H175" s="1590"/>
      <c r="I175" s="1590"/>
      <c r="J175" s="1590"/>
      <c r="K175" s="1590"/>
      <c r="L175" s="1590"/>
      <c r="M175" s="1590"/>
      <c r="N175" s="1590"/>
      <c r="O175" s="1590"/>
      <c r="P175" s="1590"/>
      <c r="Q175" s="1590"/>
      <c r="R175" s="1590"/>
      <c r="S175" s="1590"/>
      <c r="T175" s="1590"/>
      <c r="U175" s="1590"/>
      <c r="V175" s="1590"/>
    </row>
    <row r="176" spans="1:22" ht="14.25" customHeight="1">
      <c r="A176" s="1590"/>
      <c r="B176" s="1590"/>
      <c r="C176" s="1590"/>
      <c r="D176" s="1590"/>
      <c r="E176" s="1590"/>
      <c r="F176" s="1590"/>
      <c r="G176" s="1590"/>
      <c r="H176" s="1590"/>
      <c r="I176" s="1590"/>
      <c r="J176" s="1590"/>
      <c r="K176" s="1590"/>
      <c r="L176" s="1590"/>
      <c r="M176" s="1590"/>
      <c r="N176" s="1590"/>
      <c r="O176" s="1590"/>
      <c r="P176" s="1590"/>
      <c r="Q176" s="1590"/>
      <c r="R176" s="1590"/>
      <c r="S176" s="1590"/>
      <c r="T176" s="1590"/>
      <c r="U176" s="1590"/>
      <c r="V176" s="1590"/>
    </row>
    <row r="177" spans="1:22" ht="14.25" customHeight="1">
      <c r="A177" s="1590"/>
      <c r="B177" s="1590"/>
      <c r="C177" s="1590"/>
      <c r="D177" s="1590"/>
      <c r="E177" s="1590"/>
      <c r="F177" s="1590"/>
      <c r="G177" s="1590"/>
      <c r="H177" s="1590"/>
      <c r="I177" s="1590"/>
      <c r="J177" s="1590"/>
      <c r="K177" s="1590"/>
      <c r="L177" s="1590"/>
      <c r="M177" s="1590"/>
      <c r="N177" s="1590"/>
      <c r="O177" s="1590"/>
      <c r="P177" s="1590"/>
      <c r="Q177" s="1590"/>
      <c r="R177" s="1590"/>
      <c r="S177" s="1590"/>
      <c r="T177" s="1590"/>
      <c r="U177" s="1590"/>
      <c r="V177" s="1590"/>
    </row>
    <row r="178" spans="1:22" ht="14.25" customHeight="1">
      <c r="A178" s="1590"/>
      <c r="B178" s="1590"/>
      <c r="C178" s="1590"/>
      <c r="D178" s="1590"/>
      <c r="E178" s="1590"/>
      <c r="F178" s="1590"/>
      <c r="G178" s="1590"/>
      <c r="H178" s="1590"/>
      <c r="I178" s="1590"/>
      <c r="J178" s="1590"/>
      <c r="K178" s="1590"/>
      <c r="L178" s="1590"/>
      <c r="M178" s="1590"/>
      <c r="N178" s="1590"/>
      <c r="O178" s="1590"/>
      <c r="P178" s="1590"/>
      <c r="Q178" s="1590"/>
      <c r="R178" s="1590"/>
      <c r="S178" s="1590"/>
      <c r="T178" s="1590"/>
      <c r="U178" s="1590"/>
      <c r="V178" s="1590"/>
    </row>
    <row r="179" spans="1:22" ht="14.25" customHeight="1">
      <c r="A179" s="1590"/>
      <c r="B179" s="1590"/>
      <c r="C179" s="1590"/>
      <c r="D179" s="1590"/>
      <c r="E179" s="1590"/>
      <c r="F179" s="1590"/>
      <c r="G179" s="1590"/>
      <c r="H179" s="1590"/>
      <c r="I179" s="1590"/>
      <c r="J179" s="1590"/>
      <c r="K179" s="1590"/>
      <c r="L179" s="1590"/>
      <c r="M179" s="1590"/>
      <c r="N179" s="1590"/>
      <c r="O179" s="1590"/>
      <c r="P179" s="1590"/>
      <c r="Q179" s="1590"/>
      <c r="R179" s="1590"/>
      <c r="S179" s="1590"/>
      <c r="T179" s="1590"/>
      <c r="U179" s="1590"/>
      <c r="V179" s="1590"/>
    </row>
    <row r="180" spans="1:22" ht="14.25" customHeight="1">
      <c r="A180" s="1590"/>
      <c r="B180" s="1590"/>
      <c r="C180" s="1590"/>
      <c r="D180" s="1590"/>
      <c r="E180" s="1590"/>
      <c r="F180" s="1590"/>
      <c r="G180" s="1590"/>
      <c r="H180" s="1590"/>
      <c r="I180" s="1590"/>
      <c r="J180" s="1590"/>
      <c r="K180" s="1590"/>
      <c r="L180" s="1590"/>
      <c r="M180" s="1590"/>
      <c r="N180" s="1590"/>
      <c r="O180" s="1590"/>
      <c r="P180" s="1590"/>
      <c r="Q180" s="1590"/>
      <c r="R180" s="1590"/>
      <c r="S180" s="1590"/>
      <c r="T180" s="1590"/>
      <c r="U180" s="1590"/>
      <c r="V180" s="1590"/>
    </row>
    <row r="181" spans="1:22" ht="14.25" customHeight="1">
      <c r="A181" s="1590"/>
      <c r="B181" s="1590"/>
      <c r="C181" s="1590"/>
      <c r="D181" s="1590"/>
      <c r="E181" s="1590"/>
      <c r="F181" s="1590"/>
      <c r="G181" s="1590"/>
      <c r="H181" s="1590"/>
      <c r="I181" s="1590"/>
      <c r="J181" s="1590"/>
      <c r="K181" s="1590"/>
      <c r="L181" s="1590"/>
      <c r="M181" s="1590"/>
      <c r="N181" s="1590"/>
      <c r="O181" s="1590"/>
      <c r="P181" s="1590"/>
      <c r="Q181" s="1590"/>
      <c r="R181" s="1590"/>
      <c r="S181" s="1590"/>
      <c r="T181" s="1590"/>
      <c r="U181" s="1590"/>
      <c r="V181" s="1590"/>
    </row>
    <row r="182" spans="1:22" ht="14.25" customHeight="1">
      <c r="A182" s="1590"/>
      <c r="B182" s="1590"/>
      <c r="C182" s="1590"/>
      <c r="D182" s="1590"/>
      <c r="E182" s="1590"/>
      <c r="F182" s="1590"/>
      <c r="G182" s="1590"/>
      <c r="H182" s="1590"/>
      <c r="I182" s="1590"/>
      <c r="J182" s="1590"/>
      <c r="K182" s="1590"/>
      <c r="L182" s="1590"/>
      <c r="M182" s="1590"/>
      <c r="N182" s="1590"/>
      <c r="O182" s="1590"/>
      <c r="P182" s="1590"/>
      <c r="Q182" s="1590"/>
      <c r="R182" s="1590"/>
      <c r="S182" s="1590"/>
      <c r="T182" s="1590"/>
      <c r="U182" s="1590"/>
      <c r="V182" s="1590"/>
    </row>
    <row r="183" spans="1:22" ht="14.25" customHeight="1">
      <c r="A183" s="1590"/>
      <c r="B183" s="1590"/>
      <c r="C183" s="1590"/>
      <c r="D183" s="1590"/>
      <c r="E183" s="1590"/>
      <c r="F183" s="1590"/>
      <c r="G183" s="1590"/>
      <c r="H183" s="1590"/>
      <c r="I183" s="1590"/>
      <c r="J183" s="1590"/>
      <c r="K183" s="1590"/>
      <c r="L183" s="1590"/>
      <c r="M183" s="1590"/>
      <c r="N183" s="1590"/>
      <c r="O183" s="1590"/>
      <c r="P183" s="1590"/>
      <c r="Q183" s="1590"/>
      <c r="R183" s="1590"/>
      <c r="S183" s="1590"/>
      <c r="T183" s="1590"/>
      <c r="U183" s="1590"/>
      <c r="V183" s="1590"/>
    </row>
    <row r="184" spans="1:22" ht="14.25" customHeight="1">
      <c r="A184" s="1590"/>
      <c r="B184" s="1590"/>
      <c r="C184" s="1590"/>
      <c r="D184" s="1590"/>
      <c r="E184" s="1590"/>
      <c r="F184" s="1590"/>
      <c r="G184" s="1590"/>
      <c r="H184" s="1590"/>
      <c r="I184" s="1590"/>
      <c r="J184" s="1590"/>
      <c r="K184" s="1590"/>
      <c r="L184" s="1590"/>
      <c r="M184" s="1590"/>
      <c r="N184" s="1590"/>
      <c r="O184" s="1590"/>
      <c r="P184" s="1590"/>
      <c r="Q184" s="1590"/>
      <c r="R184" s="1590"/>
      <c r="S184" s="1590"/>
      <c r="T184" s="1590"/>
      <c r="U184" s="1590"/>
      <c r="V184" s="1590"/>
    </row>
    <row r="185" spans="1:22" ht="14.25" customHeight="1">
      <c r="A185" s="1590"/>
      <c r="B185" s="1590"/>
      <c r="C185" s="1590"/>
      <c r="D185" s="1590"/>
      <c r="E185" s="1590"/>
      <c r="F185" s="1590"/>
      <c r="G185" s="1590"/>
      <c r="H185" s="1590"/>
      <c r="I185" s="1590"/>
      <c r="J185" s="1590"/>
      <c r="K185" s="1590"/>
      <c r="L185" s="1590"/>
      <c r="M185" s="1590"/>
      <c r="N185" s="1590"/>
      <c r="O185" s="1590"/>
      <c r="P185" s="1590"/>
      <c r="Q185" s="1590"/>
      <c r="R185" s="1590"/>
      <c r="S185" s="1590"/>
      <c r="T185" s="1590"/>
      <c r="U185" s="1590"/>
      <c r="V185" s="1590"/>
    </row>
    <row r="186" spans="1:22" ht="14.25" customHeight="1">
      <c r="A186" s="1590"/>
      <c r="B186" s="1590"/>
      <c r="C186" s="1590"/>
      <c r="D186" s="1590"/>
      <c r="E186" s="1590"/>
      <c r="F186" s="1590"/>
      <c r="G186" s="1590"/>
      <c r="H186" s="1590"/>
      <c r="I186" s="1590"/>
      <c r="J186" s="1590"/>
      <c r="K186" s="1590"/>
      <c r="L186" s="1590"/>
      <c r="M186" s="1590"/>
      <c r="N186" s="1590"/>
      <c r="O186" s="1590"/>
      <c r="P186" s="1590"/>
      <c r="Q186" s="1590"/>
      <c r="R186" s="1590"/>
      <c r="S186" s="1590"/>
      <c r="T186" s="1590"/>
      <c r="U186" s="1590"/>
      <c r="V186" s="1590"/>
    </row>
    <row r="187" spans="1:22" ht="14.25" customHeight="1">
      <c r="A187" s="1590"/>
      <c r="B187" s="1590"/>
      <c r="C187" s="1590"/>
      <c r="D187" s="1590"/>
      <c r="E187" s="1590"/>
      <c r="F187" s="1590"/>
      <c r="G187" s="1590"/>
      <c r="H187" s="1590"/>
      <c r="I187" s="1590"/>
      <c r="J187" s="1590"/>
      <c r="K187" s="1590"/>
      <c r="L187" s="1590"/>
      <c r="M187" s="1590"/>
      <c r="N187" s="1590"/>
      <c r="O187" s="1590"/>
      <c r="P187" s="1590"/>
      <c r="Q187" s="1590"/>
      <c r="R187" s="1590"/>
      <c r="S187" s="1590"/>
      <c r="T187" s="1590"/>
      <c r="U187" s="1590"/>
      <c r="V187" s="1590"/>
    </row>
    <row r="188" spans="1:22" ht="14.25" customHeight="1">
      <c r="A188" s="1590"/>
      <c r="B188" s="1590"/>
      <c r="C188" s="1590"/>
      <c r="D188" s="1590"/>
      <c r="E188" s="1590"/>
      <c r="F188" s="1590"/>
      <c r="G188" s="1590"/>
      <c r="H188" s="1590"/>
      <c r="I188" s="1590"/>
      <c r="J188" s="1590"/>
      <c r="K188" s="1590"/>
      <c r="L188" s="1590"/>
      <c r="M188" s="1590"/>
      <c r="N188" s="1590"/>
      <c r="O188" s="1590"/>
      <c r="P188" s="1590"/>
      <c r="Q188" s="1590"/>
      <c r="R188" s="1590"/>
      <c r="S188" s="1590"/>
      <c r="T188" s="1590"/>
      <c r="U188" s="1590"/>
      <c r="V188" s="1590"/>
    </row>
    <row r="189" spans="1:22" ht="14.25" customHeight="1">
      <c r="A189" s="1590"/>
      <c r="B189" s="1590"/>
      <c r="C189" s="1590"/>
      <c r="D189" s="1590"/>
      <c r="E189" s="1590"/>
      <c r="F189" s="1590"/>
      <c r="G189" s="1590"/>
      <c r="H189" s="1590"/>
      <c r="I189" s="1590"/>
      <c r="J189" s="1590"/>
      <c r="K189" s="1590"/>
      <c r="L189" s="1590"/>
      <c r="M189" s="1590"/>
      <c r="N189" s="1590"/>
      <c r="O189" s="1590"/>
      <c r="P189" s="1590"/>
      <c r="Q189" s="1590"/>
      <c r="R189" s="1590"/>
      <c r="S189" s="1590"/>
      <c r="T189" s="1590"/>
      <c r="U189" s="1590"/>
      <c r="V189" s="1590"/>
    </row>
    <row r="190" spans="1:22" ht="14.25" customHeight="1">
      <c r="A190" s="1590"/>
      <c r="B190" s="1590"/>
      <c r="C190" s="1590"/>
      <c r="D190" s="1590"/>
      <c r="E190" s="1590"/>
      <c r="F190" s="1590"/>
      <c r="G190" s="1590"/>
      <c r="H190" s="1590"/>
      <c r="I190" s="1590"/>
      <c r="J190" s="1590"/>
      <c r="K190" s="1590"/>
      <c r="L190" s="1590"/>
      <c r="M190" s="1590"/>
      <c r="N190" s="1590"/>
      <c r="O190" s="1590"/>
      <c r="P190" s="1590"/>
      <c r="Q190" s="1590"/>
      <c r="R190" s="1590"/>
      <c r="S190" s="1590"/>
      <c r="T190" s="1590"/>
      <c r="U190" s="1590"/>
      <c r="V190" s="1590"/>
    </row>
    <row r="191" spans="1:22" ht="14.25" customHeight="1">
      <c r="A191" s="1590"/>
      <c r="B191" s="1590"/>
      <c r="C191" s="1590"/>
      <c r="D191" s="1590"/>
      <c r="E191" s="1590"/>
      <c r="F191" s="1590"/>
      <c r="G191" s="1590"/>
      <c r="H191" s="1590"/>
      <c r="I191" s="1590"/>
      <c r="J191" s="1590"/>
      <c r="K191" s="1590"/>
      <c r="L191" s="1590"/>
      <c r="M191" s="1590"/>
      <c r="N191" s="1590"/>
      <c r="O191" s="1590"/>
      <c r="P191" s="1590"/>
      <c r="Q191" s="1590"/>
      <c r="R191" s="1590"/>
      <c r="S191" s="1590"/>
      <c r="T191" s="1590"/>
      <c r="U191" s="1590"/>
      <c r="V191" s="1590"/>
    </row>
    <row r="192" spans="1:22" ht="14.25" customHeight="1">
      <c r="A192" s="1590"/>
      <c r="B192" s="1590"/>
      <c r="C192" s="1590"/>
      <c r="D192" s="1590"/>
      <c r="E192" s="1590"/>
      <c r="F192" s="1590"/>
      <c r="G192" s="1590"/>
      <c r="H192" s="1590"/>
      <c r="I192" s="1590"/>
      <c r="J192" s="1590"/>
      <c r="K192" s="1590"/>
      <c r="L192" s="1590"/>
      <c r="M192" s="1590"/>
      <c r="N192" s="1590"/>
      <c r="O192" s="1590"/>
      <c r="P192" s="1590"/>
      <c r="Q192" s="1590"/>
      <c r="R192" s="1590"/>
      <c r="S192" s="1590"/>
      <c r="T192" s="1590"/>
      <c r="U192" s="1590"/>
      <c r="V192" s="1590"/>
    </row>
    <row r="193" spans="1:22" ht="14.25" customHeight="1">
      <c r="A193" s="1590"/>
      <c r="B193" s="1590"/>
      <c r="C193" s="1590"/>
      <c r="D193" s="1590"/>
      <c r="E193" s="1590"/>
      <c r="F193" s="1590"/>
      <c r="G193" s="1590"/>
      <c r="H193" s="1590"/>
      <c r="I193" s="1590"/>
      <c r="J193" s="1590"/>
      <c r="K193" s="1590"/>
      <c r="L193" s="1590"/>
      <c r="M193" s="1590"/>
      <c r="N193" s="1590"/>
      <c r="O193" s="1590"/>
      <c r="P193" s="1590"/>
      <c r="Q193" s="1590"/>
      <c r="R193" s="1590"/>
      <c r="S193" s="1590"/>
      <c r="T193" s="1590"/>
      <c r="U193" s="1590"/>
      <c r="V193" s="1590"/>
    </row>
    <row r="194" spans="1:22" ht="14.25" customHeight="1">
      <c r="A194" s="1590"/>
      <c r="B194" s="1590"/>
      <c r="C194" s="1590"/>
      <c r="D194" s="1590"/>
      <c r="E194" s="1590"/>
      <c r="F194" s="1590"/>
      <c r="G194" s="1590"/>
      <c r="H194" s="1590"/>
      <c r="I194" s="1590"/>
      <c r="J194" s="1590"/>
      <c r="K194" s="1590"/>
      <c r="L194" s="1590"/>
      <c r="M194" s="1590"/>
      <c r="N194" s="1590"/>
      <c r="O194" s="1590"/>
      <c r="P194" s="1590"/>
      <c r="Q194" s="1590"/>
      <c r="R194" s="1590"/>
      <c r="S194" s="1590"/>
      <c r="T194" s="1590"/>
      <c r="U194" s="1590"/>
      <c r="V194" s="1590"/>
    </row>
    <row r="195" spans="1:22" ht="14.25" customHeight="1">
      <c r="A195" s="1590"/>
      <c r="B195" s="1590"/>
      <c r="C195" s="1590"/>
      <c r="D195" s="1590"/>
      <c r="E195" s="1590"/>
      <c r="F195" s="1590"/>
      <c r="G195" s="1590"/>
      <c r="H195" s="1590"/>
      <c r="I195" s="1590"/>
      <c r="J195" s="1590"/>
      <c r="K195" s="1590"/>
      <c r="L195" s="1590"/>
      <c r="M195" s="1590"/>
      <c r="N195" s="1590"/>
      <c r="O195" s="1590"/>
      <c r="P195" s="1590"/>
      <c r="Q195" s="1590"/>
      <c r="R195" s="1590"/>
      <c r="S195" s="1590"/>
      <c r="T195" s="1590"/>
      <c r="U195" s="1590"/>
      <c r="V195" s="1590"/>
    </row>
    <row r="196" spans="1:22" ht="14.25" customHeight="1">
      <c r="A196" s="1590"/>
      <c r="B196" s="1590"/>
      <c r="C196" s="1590"/>
      <c r="D196" s="1590"/>
      <c r="E196" s="1590"/>
      <c r="F196" s="1590"/>
      <c r="G196" s="1590"/>
      <c r="H196" s="1590"/>
      <c r="I196" s="1590"/>
      <c r="J196" s="1590"/>
      <c r="K196" s="1590"/>
      <c r="L196" s="1590"/>
      <c r="M196" s="1590"/>
      <c r="N196" s="1590"/>
      <c r="O196" s="1590"/>
      <c r="P196" s="1590"/>
      <c r="Q196" s="1590"/>
      <c r="R196" s="1590"/>
      <c r="S196" s="1590"/>
      <c r="T196" s="1590"/>
      <c r="U196" s="1590"/>
      <c r="V196" s="1590"/>
    </row>
    <row r="197" spans="1:22" ht="14.25" customHeight="1">
      <c r="A197" s="1590"/>
      <c r="B197" s="1590"/>
      <c r="C197" s="1590"/>
      <c r="D197" s="1590"/>
      <c r="E197" s="1590"/>
      <c r="F197" s="1590"/>
      <c r="G197" s="1590"/>
      <c r="H197" s="1590"/>
      <c r="I197" s="1590"/>
      <c r="J197" s="1590"/>
      <c r="K197" s="1590"/>
      <c r="L197" s="1590"/>
      <c r="M197" s="1590"/>
      <c r="N197" s="1590"/>
      <c r="O197" s="1590"/>
      <c r="P197" s="1590"/>
      <c r="Q197" s="1590"/>
      <c r="R197" s="1590"/>
      <c r="S197" s="1590"/>
      <c r="T197" s="1590"/>
      <c r="U197" s="1590"/>
      <c r="V197" s="1590"/>
    </row>
    <row r="198" spans="1:22" ht="14.25" customHeight="1">
      <c r="A198" s="1590"/>
      <c r="B198" s="1590"/>
      <c r="C198" s="1590"/>
      <c r="D198" s="1590"/>
      <c r="E198" s="1590"/>
      <c r="F198" s="1590"/>
      <c r="G198" s="1590"/>
      <c r="H198" s="1590"/>
      <c r="I198" s="1590"/>
      <c r="J198" s="1590"/>
      <c r="K198" s="1590"/>
      <c r="L198" s="1590"/>
      <c r="M198" s="1590"/>
      <c r="N198" s="1590"/>
      <c r="O198" s="1590"/>
      <c r="P198" s="1590"/>
      <c r="Q198" s="1590"/>
      <c r="R198" s="1590"/>
      <c r="S198" s="1590"/>
      <c r="T198" s="1590"/>
      <c r="U198" s="1590"/>
      <c r="V198" s="1590"/>
    </row>
    <row r="199" spans="1:22" ht="14.25" customHeight="1">
      <c r="A199" s="1590"/>
      <c r="B199" s="1590"/>
      <c r="C199" s="1590"/>
      <c r="D199" s="1590"/>
      <c r="E199" s="1590"/>
      <c r="F199" s="1590"/>
      <c r="G199" s="1590"/>
      <c r="H199" s="1590"/>
      <c r="I199" s="1590"/>
      <c r="J199" s="1590"/>
      <c r="K199" s="1590"/>
      <c r="L199" s="1590"/>
      <c r="M199" s="1590"/>
      <c r="N199" s="1590"/>
      <c r="O199" s="1590"/>
      <c r="P199" s="1590"/>
      <c r="Q199" s="1590"/>
      <c r="R199" s="1590"/>
      <c r="S199" s="1590"/>
      <c r="T199" s="1590"/>
      <c r="U199" s="1590"/>
      <c r="V199" s="1590"/>
    </row>
    <row r="200" spans="1:22" ht="14.25" customHeight="1">
      <c r="A200" s="1590"/>
      <c r="B200" s="1590"/>
      <c r="C200" s="1590"/>
      <c r="D200" s="1590"/>
      <c r="E200" s="1590"/>
      <c r="F200" s="1590"/>
      <c r="G200" s="1590"/>
      <c r="H200" s="1590"/>
      <c r="I200" s="1590"/>
      <c r="J200" s="1590"/>
      <c r="K200" s="1590"/>
      <c r="L200" s="1590"/>
      <c r="M200" s="1590"/>
      <c r="N200" s="1590"/>
      <c r="O200" s="1590"/>
      <c r="P200" s="1590"/>
      <c r="Q200" s="1590"/>
      <c r="R200" s="1590"/>
      <c r="S200" s="1590"/>
      <c r="T200" s="1590"/>
      <c r="U200" s="1590"/>
      <c r="V200" s="1590"/>
    </row>
    <row r="201" spans="1:22" ht="14.25" customHeight="1">
      <c r="A201" s="1590"/>
      <c r="B201" s="1590"/>
      <c r="C201" s="1590"/>
      <c r="D201" s="1590"/>
      <c r="E201" s="1590"/>
      <c r="F201" s="1590"/>
      <c r="G201" s="1590"/>
      <c r="H201" s="1590"/>
      <c r="I201" s="1590"/>
      <c r="J201" s="1590"/>
      <c r="K201" s="1590"/>
      <c r="L201" s="1590"/>
      <c r="M201" s="1590"/>
      <c r="N201" s="1590"/>
      <c r="O201" s="1590"/>
      <c r="P201" s="1590"/>
      <c r="Q201" s="1590"/>
      <c r="R201" s="1590"/>
      <c r="S201" s="1590"/>
      <c r="T201" s="1590"/>
      <c r="U201" s="1590"/>
      <c r="V201" s="1590"/>
    </row>
    <row r="202" spans="1:22" ht="14.25" customHeight="1">
      <c r="A202" s="1590"/>
      <c r="B202" s="1590"/>
      <c r="C202" s="1590"/>
      <c r="D202" s="1590"/>
      <c r="E202" s="1590"/>
      <c r="F202" s="1590"/>
      <c r="G202" s="1590"/>
      <c r="H202" s="1590"/>
      <c r="I202" s="1590"/>
      <c r="J202" s="1590"/>
      <c r="K202" s="1590"/>
      <c r="L202" s="1590"/>
      <c r="M202" s="1590"/>
      <c r="N202" s="1590"/>
      <c r="O202" s="1590"/>
      <c r="P202" s="1590"/>
      <c r="Q202" s="1590"/>
      <c r="R202" s="1590"/>
      <c r="S202" s="1590"/>
      <c r="T202" s="1590"/>
      <c r="U202" s="1590"/>
      <c r="V202" s="1590"/>
    </row>
    <row r="203" spans="1:22" ht="14.25" customHeight="1">
      <c r="A203" s="1590"/>
      <c r="B203" s="1590"/>
      <c r="C203" s="1590"/>
      <c r="D203" s="1590"/>
      <c r="E203" s="1590"/>
      <c r="F203" s="1590"/>
      <c r="G203" s="1590"/>
      <c r="H203" s="1590"/>
      <c r="I203" s="1590"/>
      <c r="J203" s="1590"/>
      <c r="K203" s="1590"/>
      <c r="L203" s="1590"/>
      <c r="M203" s="1590"/>
      <c r="N203" s="1590"/>
      <c r="O203" s="1590"/>
      <c r="P203" s="1590"/>
      <c r="Q203" s="1590"/>
      <c r="R203" s="1590"/>
      <c r="S203" s="1590"/>
      <c r="T203" s="1590"/>
      <c r="U203" s="1590"/>
      <c r="V203" s="1590"/>
    </row>
    <row r="204" spans="1:22" ht="14.25" customHeight="1">
      <c r="A204" s="1590"/>
      <c r="B204" s="1590"/>
      <c r="C204" s="1590"/>
      <c r="D204" s="1590"/>
      <c r="E204" s="1590"/>
      <c r="F204" s="1590"/>
      <c r="G204" s="1590"/>
      <c r="H204" s="1590"/>
      <c r="I204" s="1590"/>
      <c r="J204" s="1590"/>
      <c r="K204" s="1590"/>
      <c r="L204" s="1590"/>
      <c r="M204" s="1590"/>
      <c r="N204" s="1590"/>
      <c r="O204" s="1590"/>
      <c r="P204" s="1590"/>
      <c r="Q204" s="1590"/>
      <c r="R204" s="1590"/>
      <c r="S204" s="1590"/>
      <c r="T204" s="1590"/>
      <c r="U204" s="1590"/>
      <c r="V204" s="1590"/>
    </row>
    <row r="205" spans="1:22" ht="14.25" customHeight="1">
      <c r="A205" s="1590"/>
      <c r="B205" s="1590"/>
      <c r="C205" s="1590"/>
      <c r="D205" s="1590"/>
      <c r="E205" s="1590"/>
      <c r="F205" s="1590"/>
      <c r="G205" s="1590"/>
      <c r="H205" s="1590"/>
      <c r="I205" s="1590"/>
      <c r="J205" s="1590"/>
      <c r="K205" s="1590"/>
      <c r="L205" s="1590"/>
      <c r="M205" s="1590"/>
      <c r="N205" s="1590"/>
      <c r="O205" s="1590"/>
      <c r="P205" s="1590"/>
      <c r="Q205" s="1590"/>
      <c r="R205" s="1590"/>
      <c r="S205" s="1590"/>
      <c r="T205" s="1590"/>
      <c r="U205" s="1590"/>
      <c r="V205" s="1590"/>
    </row>
    <row r="206" spans="1:22" ht="14.25" customHeight="1">
      <c r="A206" s="1590"/>
      <c r="B206" s="1590"/>
      <c r="C206" s="1590"/>
      <c r="D206" s="1590"/>
      <c r="E206" s="1590"/>
      <c r="F206" s="1590"/>
      <c r="G206" s="1590"/>
      <c r="H206" s="1590"/>
      <c r="I206" s="1590"/>
      <c r="J206" s="1590"/>
      <c r="K206" s="1590"/>
      <c r="L206" s="1590"/>
      <c r="M206" s="1590"/>
      <c r="N206" s="1590"/>
      <c r="O206" s="1590"/>
      <c r="P206" s="1590"/>
      <c r="Q206" s="1590"/>
      <c r="R206" s="1590"/>
      <c r="S206" s="1590"/>
      <c r="T206" s="1590"/>
      <c r="U206" s="1590"/>
      <c r="V206" s="1590"/>
    </row>
    <row r="207" spans="1:22" ht="14.25" customHeight="1">
      <c r="A207" s="1590"/>
      <c r="B207" s="1590"/>
      <c r="C207" s="1590"/>
      <c r="D207" s="1590"/>
      <c r="E207" s="1590"/>
      <c r="F207" s="1590"/>
      <c r="G207" s="1590"/>
      <c r="H207" s="1590"/>
      <c r="I207" s="1590"/>
      <c r="J207" s="1590"/>
      <c r="K207" s="1590"/>
      <c r="L207" s="1590"/>
      <c r="M207" s="1590"/>
      <c r="N207" s="1590"/>
      <c r="O207" s="1590"/>
      <c r="P207" s="1590"/>
      <c r="Q207" s="1590"/>
      <c r="R207" s="1590"/>
      <c r="S207" s="1590"/>
      <c r="T207" s="1590"/>
      <c r="U207" s="1590"/>
      <c r="V207" s="1590"/>
    </row>
    <row r="208" spans="1:22" ht="14.25" customHeight="1">
      <c r="A208" s="1590"/>
      <c r="B208" s="1590"/>
      <c r="C208" s="1590"/>
      <c r="D208" s="1590"/>
      <c r="E208" s="1590"/>
      <c r="F208" s="1590"/>
      <c r="G208" s="1590"/>
      <c r="H208" s="1590"/>
      <c r="I208" s="1590"/>
      <c r="J208" s="1590"/>
      <c r="K208" s="1590"/>
      <c r="L208" s="1590"/>
      <c r="M208" s="1590"/>
      <c r="N208" s="1590"/>
      <c r="O208" s="1590"/>
      <c r="P208" s="1590"/>
      <c r="Q208" s="1590"/>
      <c r="R208" s="1590"/>
      <c r="S208" s="1590"/>
      <c r="T208" s="1590"/>
      <c r="U208" s="1590"/>
      <c r="V208" s="1590"/>
    </row>
    <row r="209" spans="1:22" ht="14.25" customHeight="1">
      <c r="A209" s="1590"/>
      <c r="B209" s="1590"/>
      <c r="C209" s="1590"/>
      <c r="D209" s="1590"/>
      <c r="E209" s="1590"/>
      <c r="F209" s="1590"/>
      <c r="G209" s="1590"/>
      <c r="H209" s="1590"/>
      <c r="I209" s="1590"/>
      <c r="J209" s="1590"/>
      <c r="K209" s="1590"/>
      <c r="L209" s="1590"/>
      <c r="M209" s="1590"/>
      <c r="N209" s="1590"/>
      <c r="O209" s="1590"/>
      <c r="P209" s="1590"/>
      <c r="Q209" s="1590"/>
      <c r="R209" s="1590"/>
      <c r="S209" s="1590"/>
      <c r="T209" s="1590"/>
      <c r="U209" s="1590"/>
      <c r="V209" s="1590"/>
    </row>
    <row r="210" spans="1:22" ht="14.25" customHeight="1">
      <c r="A210" s="1590"/>
      <c r="B210" s="1590"/>
      <c r="C210" s="1590"/>
      <c r="D210" s="1590"/>
      <c r="E210" s="1590"/>
      <c r="F210" s="1590"/>
      <c r="G210" s="1590"/>
      <c r="H210" s="1590"/>
      <c r="I210" s="1590"/>
      <c r="J210" s="1590"/>
      <c r="K210" s="1590"/>
      <c r="L210" s="1590"/>
      <c r="M210" s="1590"/>
      <c r="N210" s="1590"/>
      <c r="O210" s="1590"/>
      <c r="P210" s="1590"/>
      <c r="Q210" s="1590"/>
      <c r="R210" s="1590"/>
      <c r="S210" s="1590"/>
      <c r="T210" s="1590"/>
      <c r="U210" s="1590"/>
      <c r="V210" s="1590"/>
    </row>
    <row r="211" spans="1:22" ht="14.25" customHeight="1">
      <c r="A211" s="1590"/>
      <c r="B211" s="1590"/>
      <c r="C211" s="1590"/>
      <c r="D211" s="1590"/>
      <c r="E211" s="1590"/>
      <c r="F211" s="1590"/>
      <c r="G211" s="1590"/>
      <c r="H211" s="1590"/>
      <c r="I211" s="1590"/>
      <c r="J211" s="1590"/>
      <c r="K211" s="1590"/>
      <c r="L211" s="1590"/>
      <c r="M211" s="1590"/>
      <c r="N211" s="1590"/>
      <c r="O211" s="1590"/>
      <c r="P211" s="1590"/>
      <c r="Q211" s="1590"/>
      <c r="R211" s="1590"/>
      <c r="S211" s="1590"/>
      <c r="T211" s="1590"/>
      <c r="U211" s="1590"/>
      <c r="V211" s="1590"/>
    </row>
    <row r="212" spans="1:22" ht="14.25" customHeight="1">
      <c r="A212" s="1590"/>
      <c r="B212" s="1590"/>
      <c r="C212" s="1590"/>
      <c r="D212" s="1590"/>
      <c r="E212" s="1590"/>
      <c r="F212" s="1590"/>
      <c r="G212" s="1590"/>
      <c r="H212" s="1590"/>
      <c r="I212" s="1590"/>
      <c r="J212" s="1590"/>
      <c r="K212" s="1590"/>
      <c r="L212" s="1590"/>
      <c r="M212" s="1590"/>
      <c r="N212" s="1590"/>
      <c r="O212" s="1590"/>
      <c r="P212" s="1590"/>
      <c r="Q212" s="1590"/>
      <c r="R212" s="1590"/>
      <c r="S212" s="1590"/>
      <c r="T212" s="1590"/>
      <c r="U212" s="1590"/>
      <c r="V212" s="1590"/>
    </row>
    <row r="213" spans="1:22" ht="14.25" customHeight="1">
      <c r="A213" s="1590"/>
      <c r="B213" s="1590"/>
      <c r="C213" s="1590"/>
      <c r="D213" s="1590"/>
      <c r="E213" s="1590"/>
      <c r="F213" s="1590"/>
      <c r="G213" s="1590"/>
      <c r="H213" s="1590"/>
      <c r="I213" s="1590"/>
      <c r="J213" s="1590"/>
      <c r="K213" s="1590"/>
      <c r="L213" s="1590"/>
      <c r="M213" s="1590"/>
      <c r="N213" s="1590"/>
      <c r="O213" s="1590"/>
      <c r="P213" s="1590"/>
      <c r="Q213" s="1590"/>
      <c r="R213" s="1590"/>
      <c r="S213" s="1590"/>
      <c r="T213" s="1590"/>
      <c r="U213" s="1590"/>
      <c r="V213" s="1590"/>
    </row>
    <row r="214" spans="1:22" ht="14.25" customHeight="1">
      <c r="A214" s="1590"/>
      <c r="B214" s="1590"/>
      <c r="C214" s="1590"/>
      <c r="D214" s="1590"/>
      <c r="E214" s="1590"/>
      <c r="F214" s="1590"/>
      <c r="G214" s="1590"/>
      <c r="H214" s="1590"/>
      <c r="I214" s="1590"/>
      <c r="J214" s="1590"/>
      <c r="K214" s="1590"/>
      <c r="L214" s="1590"/>
      <c r="M214" s="1590"/>
      <c r="N214" s="1590"/>
      <c r="O214" s="1590"/>
      <c r="P214" s="1590"/>
      <c r="Q214" s="1590"/>
      <c r="R214" s="1590"/>
      <c r="S214" s="1590"/>
      <c r="T214" s="1590"/>
      <c r="U214" s="1590"/>
      <c r="V214" s="1590"/>
    </row>
    <row r="215" spans="1:22" ht="14.25" customHeight="1">
      <c r="A215" s="1590"/>
      <c r="B215" s="1590"/>
      <c r="C215" s="1590"/>
      <c r="D215" s="1590"/>
      <c r="E215" s="1590"/>
      <c r="F215" s="1590"/>
      <c r="G215" s="1590"/>
      <c r="H215" s="1590"/>
      <c r="I215" s="1590"/>
      <c r="J215" s="1590"/>
      <c r="K215" s="1590"/>
      <c r="L215" s="1590"/>
      <c r="M215" s="1590"/>
      <c r="N215" s="1590"/>
      <c r="O215" s="1590"/>
      <c r="P215" s="1590"/>
      <c r="Q215" s="1590"/>
      <c r="R215" s="1590"/>
      <c r="S215" s="1590"/>
      <c r="T215" s="1590"/>
      <c r="U215" s="1590"/>
      <c r="V215" s="1590"/>
    </row>
    <row r="216" spans="1:22" ht="14.25" customHeight="1">
      <c r="A216" s="1590"/>
      <c r="B216" s="1590"/>
      <c r="C216" s="1590"/>
      <c r="D216" s="1590"/>
      <c r="E216" s="1590"/>
      <c r="F216" s="1590"/>
      <c r="G216" s="1590"/>
      <c r="H216" s="1590"/>
      <c r="I216" s="1590"/>
      <c r="J216" s="1590"/>
      <c r="K216" s="1590"/>
      <c r="L216" s="1590"/>
      <c r="M216" s="1590"/>
      <c r="N216" s="1590"/>
      <c r="O216" s="1590"/>
      <c r="P216" s="1590"/>
      <c r="Q216" s="1590"/>
      <c r="R216" s="1590"/>
      <c r="S216" s="1590"/>
      <c r="T216" s="1590"/>
      <c r="U216" s="1590"/>
      <c r="V216" s="1590"/>
    </row>
    <row r="217" spans="1:22" ht="14.25" customHeight="1">
      <c r="A217" s="1590"/>
      <c r="B217" s="1590"/>
      <c r="C217" s="1590"/>
      <c r="D217" s="1590"/>
      <c r="E217" s="1590"/>
      <c r="F217" s="1590"/>
      <c r="G217" s="1590"/>
      <c r="H217" s="1590"/>
      <c r="I217" s="1590"/>
      <c r="J217" s="1590"/>
      <c r="K217" s="1590"/>
      <c r="L217" s="1590"/>
      <c r="M217" s="1590"/>
      <c r="N217" s="1590"/>
      <c r="O217" s="1590"/>
      <c r="P217" s="1590"/>
      <c r="Q217" s="1590"/>
      <c r="R217" s="1590"/>
      <c r="S217" s="1590"/>
      <c r="T217" s="1590"/>
      <c r="U217" s="1590"/>
      <c r="V217" s="1590"/>
    </row>
    <row r="218" spans="1:22" ht="14.25" customHeight="1">
      <c r="A218" s="1590"/>
      <c r="B218" s="1590"/>
      <c r="C218" s="1590"/>
      <c r="D218" s="1590"/>
      <c r="E218" s="1590"/>
      <c r="F218" s="1590"/>
      <c r="G218" s="1590"/>
      <c r="H218" s="1590"/>
      <c r="I218" s="1590"/>
      <c r="J218" s="1590"/>
      <c r="K218" s="1590"/>
      <c r="L218" s="1590"/>
      <c r="M218" s="1590"/>
      <c r="N218" s="1590"/>
      <c r="O218" s="1590"/>
      <c r="P218" s="1590"/>
      <c r="Q218" s="1590"/>
      <c r="R218" s="1590"/>
      <c r="S218" s="1590"/>
      <c r="T218" s="1590"/>
      <c r="U218" s="1590"/>
      <c r="V218" s="1590"/>
    </row>
    <row r="219" spans="1:22" ht="14.25" customHeight="1">
      <c r="A219" s="1590"/>
      <c r="B219" s="1590"/>
      <c r="C219" s="1590"/>
      <c r="D219" s="1590"/>
      <c r="E219" s="1590"/>
      <c r="F219" s="1590"/>
      <c r="G219" s="1590"/>
      <c r="H219" s="1590"/>
      <c r="I219" s="1590"/>
      <c r="J219" s="1590"/>
      <c r="K219" s="1590"/>
      <c r="L219" s="1590"/>
      <c r="M219" s="1590"/>
      <c r="N219" s="1590"/>
      <c r="O219" s="1590"/>
      <c r="P219" s="1590"/>
      <c r="Q219" s="1590"/>
      <c r="R219" s="1590"/>
      <c r="S219" s="1590"/>
      <c r="T219" s="1590"/>
      <c r="U219" s="1590"/>
      <c r="V219" s="1590"/>
    </row>
    <row r="220" spans="1:22" ht="14.25" customHeight="1">
      <c r="A220" s="1590"/>
      <c r="B220" s="1590"/>
      <c r="C220" s="1590"/>
      <c r="D220" s="1590"/>
      <c r="E220" s="1590"/>
      <c r="F220" s="1590"/>
      <c r="G220" s="1590"/>
      <c r="H220" s="1590"/>
      <c r="I220" s="1590"/>
      <c r="J220" s="1590"/>
      <c r="K220" s="1590"/>
      <c r="L220" s="1590"/>
      <c r="M220" s="1590"/>
      <c r="N220" s="1590"/>
      <c r="O220" s="1590"/>
      <c r="P220" s="1590"/>
      <c r="Q220" s="1590"/>
      <c r="R220" s="1590"/>
      <c r="S220" s="1590"/>
      <c r="T220" s="1590"/>
      <c r="U220" s="1590"/>
      <c r="V220" s="1590"/>
    </row>
    <row r="221" spans="1:22" ht="14.25" customHeight="1">
      <c r="A221" s="1590"/>
      <c r="B221" s="1590"/>
      <c r="C221" s="1590"/>
      <c r="D221" s="1590"/>
      <c r="E221" s="1590"/>
      <c r="F221" s="1590"/>
      <c r="G221" s="1590"/>
      <c r="H221" s="1590"/>
      <c r="I221" s="1590"/>
      <c r="J221" s="1590"/>
      <c r="K221" s="1590"/>
      <c r="L221" s="1590"/>
      <c r="M221" s="1590"/>
      <c r="N221" s="1590"/>
      <c r="O221" s="1590"/>
      <c r="P221" s="1590"/>
      <c r="Q221" s="1590"/>
      <c r="R221" s="1590"/>
      <c r="S221" s="1590"/>
      <c r="T221" s="1590"/>
      <c r="U221" s="1590"/>
      <c r="V221" s="1590"/>
    </row>
    <row r="222" spans="1:22" ht="14.25" customHeight="1">
      <c r="A222" s="1590"/>
      <c r="B222" s="1590"/>
      <c r="C222" s="1590"/>
      <c r="D222" s="1590"/>
      <c r="E222" s="1590"/>
      <c r="F222" s="1590"/>
      <c r="G222" s="1590"/>
      <c r="H222" s="1590"/>
      <c r="I222" s="1590"/>
      <c r="J222" s="1590"/>
      <c r="K222" s="1590"/>
      <c r="L222" s="1590"/>
      <c r="M222" s="1590"/>
      <c r="N222" s="1590"/>
      <c r="O222" s="1590"/>
      <c r="P222" s="1590"/>
      <c r="Q222" s="1590"/>
      <c r="R222" s="1590"/>
      <c r="S222" s="1590"/>
      <c r="T222" s="1590"/>
      <c r="U222" s="1590"/>
      <c r="V222" s="1590"/>
    </row>
    <row r="223" spans="1:22" ht="14.25" customHeight="1">
      <c r="A223" s="1590"/>
      <c r="B223" s="1590"/>
      <c r="C223" s="1590"/>
      <c r="D223" s="1590"/>
      <c r="E223" s="1590"/>
      <c r="F223" s="1590"/>
      <c r="G223" s="1590"/>
      <c r="H223" s="1590"/>
      <c r="I223" s="1590"/>
      <c r="J223" s="1590"/>
      <c r="K223" s="1590"/>
      <c r="L223" s="1590"/>
      <c r="M223" s="1590"/>
      <c r="N223" s="1590"/>
      <c r="O223" s="1590"/>
      <c r="P223" s="1590"/>
      <c r="Q223" s="1590"/>
      <c r="R223" s="1590"/>
      <c r="S223" s="1590"/>
      <c r="T223" s="1590"/>
      <c r="U223" s="1590"/>
      <c r="V223" s="1590"/>
    </row>
    <row r="224" spans="1:22" ht="14.25" customHeight="1">
      <c r="A224" s="1590"/>
      <c r="B224" s="1590"/>
      <c r="C224" s="1590"/>
      <c r="D224" s="1590"/>
      <c r="E224" s="1590"/>
      <c r="F224" s="1590"/>
      <c r="G224" s="1590"/>
      <c r="H224" s="1590"/>
      <c r="I224" s="1590"/>
      <c r="J224" s="1590"/>
      <c r="K224" s="1590"/>
      <c r="L224" s="1590"/>
      <c r="M224" s="1590"/>
      <c r="N224" s="1590"/>
      <c r="O224" s="1590"/>
      <c r="P224" s="1590"/>
      <c r="Q224" s="1590"/>
      <c r="R224" s="1590"/>
      <c r="S224" s="1590"/>
      <c r="T224" s="1590"/>
      <c r="U224" s="1590"/>
      <c r="V224" s="1590"/>
    </row>
    <row r="225" spans="1:22" ht="14.25" customHeight="1">
      <c r="A225" s="1590"/>
      <c r="B225" s="1590"/>
      <c r="C225" s="1590"/>
      <c r="D225" s="1590"/>
      <c r="E225" s="1590"/>
      <c r="F225" s="1590"/>
      <c r="G225" s="1590"/>
      <c r="H225" s="1590"/>
      <c r="I225" s="1590"/>
      <c r="J225" s="1590"/>
      <c r="K225" s="1590"/>
      <c r="L225" s="1590"/>
      <c r="M225" s="1590"/>
      <c r="N225" s="1590"/>
      <c r="O225" s="1590"/>
      <c r="P225" s="1590"/>
      <c r="Q225" s="1590"/>
      <c r="R225" s="1590"/>
      <c r="S225" s="1590"/>
      <c r="T225" s="1590"/>
      <c r="U225" s="1590"/>
      <c r="V225" s="1590"/>
    </row>
    <row r="226" spans="1:22" ht="14.25" customHeight="1">
      <c r="A226" s="1590"/>
      <c r="B226" s="1590"/>
      <c r="C226" s="1590"/>
      <c r="D226" s="1590"/>
      <c r="E226" s="1590"/>
      <c r="F226" s="1590"/>
      <c r="G226" s="1590"/>
      <c r="H226" s="1590"/>
      <c r="I226" s="1590"/>
      <c r="J226" s="1590"/>
      <c r="K226" s="1590"/>
      <c r="L226" s="1590"/>
      <c r="M226" s="1590"/>
      <c r="N226" s="1590"/>
      <c r="O226" s="1590"/>
      <c r="P226" s="1590"/>
      <c r="Q226" s="1590"/>
      <c r="R226" s="1590"/>
      <c r="S226" s="1590"/>
      <c r="T226" s="1590"/>
      <c r="U226" s="1590"/>
      <c r="V226" s="1590"/>
    </row>
    <row r="227" spans="1:22" ht="14.25" customHeight="1">
      <c r="A227" s="1590"/>
      <c r="B227" s="1590"/>
      <c r="C227" s="1590"/>
      <c r="D227" s="1590"/>
      <c r="E227" s="1590"/>
      <c r="F227" s="1590"/>
      <c r="G227" s="1590"/>
      <c r="H227" s="1590"/>
      <c r="I227" s="1590"/>
      <c r="J227" s="1590"/>
      <c r="K227" s="1590"/>
      <c r="L227" s="1590"/>
      <c r="M227" s="1590"/>
      <c r="N227" s="1590"/>
      <c r="O227" s="1590"/>
      <c r="P227" s="1590"/>
      <c r="Q227" s="1590"/>
      <c r="R227" s="1590"/>
      <c r="S227" s="1590"/>
      <c r="T227" s="1590"/>
      <c r="U227" s="1590"/>
      <c r="V227" s="1590"/>
    </row>
    <row r="228" spans="1:22" ht="14.25" customHeight="1">
      <c r="A228" s="1590"/>
      <c r="B228" s="1590"/>
      <c r="C228" s="1590"/>
      <c r="D228" s="1590"/>
      <c r="E228" s="1590"/>
      <c r="F228" s="1590"/>
      <c r="G228" s="1590"/>
      <c r="H228" s="1590"/>
      <c r="I228" s="1590"/>
      <c r="J228" s="1590"/>
      <c r="K228" s="1590"/>
      <c r="L228" s="1590"/>
      <c r="M228" s="1590"/>
      <c r="N228" s="1590"/>
      <c r="O228" s="1590"/>
      <c r="P228" s="1590"/>
      <c r="Q228" s="1590"/>
      <c r="R228" s="1590"/>
      <c r="S228" s="1590"/>
      <c r="T228" s="1590"/>
      <c r="U228" s="1590"/>
      <c r="V228" s="1590"/>
    </row>
    <row r="229" spans="1:22" ht="14.25" customHeight="1">
      <c r="A229" s="1590"/>
      <c r="B229" s="1590"/>
      <c r="C229" s="1590"/>
      <c r="D229" s="1590"/>
      <c r="E229" s="1590"/>
      <c r="F229" s="1590"/>
      <c r="G229" s="1590"/>
      <c r="H229" s="1590"/>
      <c r="I229" s="1590"/>
      <c r="J229" s="1590"/>
      <c r="K229" s="1590"/>
      <c r="L229" s="1590"/>
      <c r="M229" s="1590"/>
      <c r="N229" s="1590"/>
      <c r="O229" s="1590"/>
      <c r="P229" s="1590"/>
      <c r="Q229" s="1590"/>
      <c r="R229" s="1590"/>
      <c r="S229" s="1590"/>
      <c r="T229" s="1590"/>
      <c r="U229" s="1590"/>
      <c r="V229" s="1590"/>
    </row>
    <row r="230" spans="1:22" ht="14.25" customHeight="1">
      <c r="A230" s="1590"/>
      <c r="B230" s="1590"/>
      <c r="C230" s="1590"/>
      <c r="D230" s="1590"/>
      <c r="E230" s="1590"/>
      <c r="F230" s="1590"/>
      <c r="G230" s="1590"/>
      <c r="H230" s="1590"/>
      <c r="I230" s="1590"/>
      <c r="J230" s="1590"/>
      <c r="K230" s="1590"/>
      <c r="L230" s="1590"/>
      <c r="M230" s="1590"/>
      <c r="N230" s="1590"/>
      <c r="O230" s="1590"/>
      <c r="P230" s="1590"/>
      <c r="Q230" s="1590"/>
      <c r="R230" s="1590"/>
      <c r="S230" s="1590"/>
      <c r="T230" s="1590"/>
      <c r="U230" s="1590"/>
      <c r="V230" s="1590"/>
    </row>
    <row r="231" spans="1:22" ht="14.25" customHeight="1">
      <c r="A231" s="1590"/>
      <c r="B231" s="1590"/>
      <c r="C231" s="1590"/>
      <c r="D231" s="1590"/>
      <c r="E231" s="1590"/>
      <c r="F231" s="1590"/>
      <c r="G231" s="1590"/>
      <c r="H231" s="1590"/>
      <c r="I231" s="1590"/>
      <c r="J231" s="1590"/>
      <c r="K231" s="1590"/>
      <c r="L231" s="1590"/>
      <c r="M231" s="1590"/>
      <c r="N231" s="1590"/>
      <c r="O231" s="1590"/>
      <c r="P231" s="1590"/>
      <c r="Q231" s="1590"/>
      <c r="R231" s="1590"/>
      <c r="S231" s="1590"/>
      <c r="T231" s="1590"/>
      <c r="U231" s="1590"/>
      <c r="V231" s="1590"/>
    </row>
    <row r="232" spans="1:22" ht="14.25" customHeight="1">
      <c r="A232" s="1590"/>
      <c r="B232" s="1590"/>
      <c r="C232" s="1590"/>
      <c r="D232" s="1590"/>
      <c r="E232" s="1590"/>
      <c r="F232" s="1590"/>
      <c r="G232" s="1590"/>
      <c r="H232" s="1590"/>
      <c r="I232" s="1590"/>
      <c r="J232" s="1590"/>
      <c r="K232" s="1590"/>
      <c r="L232" s="1590"/>
      <c r="M232" s="1590"/>
      <c r="N232" s="1590"/>
      <c r="O232" s="1590"/>
      <c r="P232" s="1590"/>
      <c r="Q232" s="1590"/>
      <c r="R232" s="1590"/>
      <c r="S232" s="1590"/>
      <c r="T232" s="1590"/>
      <c r="U232" s="1590"/>
      <c r="V232" s="1590"/>
    </row>
    <row r="233" spans="1:22" ht="14.25" customHeight="1">
      <c r="A233" s="1590"/>
      <c r="B233" s="1590"/>
      <c r="C233" s="1590"/>
      <c r="D233" s="1590"/>
      <c r="E233" s="1590"/>
      <c r="F233" s="1590"/>
      <c r="G233" s="1590"/>
      <c r="H233" s="1590"/>
      <c r="I233" s="1590"/>
      <c r="J233" s="1590"/>
      <c r="K233" s="1590"/>
      <c r="L233" s="1590"/>
      <c r="M233" s="1590"/>
      <c r="N233" s="1590"/>
      <c r="O233" s="1590"/>
      <c r="P233" s="1590"/>
      <c r="Q233" s="1590"/>
      <c r="R233" s="1590"/>
      <c r="S233" s="1590"/>
      <c r="T233" s="1590"/>
      <c r="U233" s="1590"/>
      <c r="V233" s="1590"/>
    </row>
    <row r="234" spans="1:22" ht="14.25" customHeight="1">
      <c r="A234" s="1590"/>
      <c r="B234" s="1590"/>
      <c r="C234" s="1590"/>
      <c r="D234" s="1590"/>
      <c r="E234" s="1590"/>
      <c r="F234" s="1590"/>
      <c r="G234" s="1590"/>
      <c r="H234" s="1590"/>
      <c r="I234" s="1590"/>
      <c r="J234" s="1590"/>
      <c r="K234" s="1590"/>
      <c r="L234" s="1590"/>
      <c r="M234" s="1590"/>
      <c r="N234" s="1590"/>
      <c r="O234" s="1590"/>
      <c r="P234" s="1590"/>
      <c r="Q234" s="1590"/>
      <c r="R234" s="1590"/>
      <c r="S234" s="1590"/>
      <c r="T234" s="1590"/>
      <c r="U234" s="1590"/>
      <c r="V234" s="1590"/>
    </row>
    <row r="235" spans="1:22" ht="14.25" customHeight="1">
      <c r="A235" s="1590"/>
      <c r="B235" s="1590"/>
      <c r="C235" s="1590"/>
      <c r="D235" s="1590"/>
      <c r="E235" s="1590"/>
      <c r="F235" s="1590"/>
      <c r="G235" s="1590"/>
      <c r="H235" s="1590"/>
      <c r="I235" s="1590"/>
      <c r="J235" s="1590"/>
      <c r="K235" s="1590"/>
      <c r="L235" s="1590"/>
      <c r="M235" s="1590"/>
      <c r="N235" s="1590"/>
      <c r="O235" s="1590"/>
      <c r="P235" s="1590"/>
      <c r="Q235" s="1590"/>
      <c r="R235" s="1590"/>
      <c r="S235" s="1590"/>
      <c r="T235" s="1590"/>
      <c r="U235" s="1590"/>
      <c r="V235" s="1590"/>
    </row>
    <row r="236" spans="1:22" ht="14.25" customHeight="1">
      <c r="A236" s="1590"/>
      <c r="B236" s="1590"/>
      <c r="C236" s="1590"/>
      <c r="D236" s="1590"/>
      <c r="E236" s="1590"/>
      <c r="F236" s="1590"/>
      <c r="G236" s="1590"/>
      <c r="H236" s="1590"/>
      <c r="I236" s="1590"/>
      <c r="J236" s="1590"/>
      <c r="K236" s="1590"/>
      <c r="L236" s="1590"/>
      <c r="M236" s="1590"/>
      <c r="N236" s="1590"/>
      <c r="O236" s="1590"/>
      <c r="P236" s="1590"/>
      <c r="Q236" s="1590"/>
      <c r="R236" s="1590"/>
      <c r="S236" s="1590"/>
      <c r="T236" s="1590"/>
      <c r="U236" s="1590"/>
      <c r="V236" s="1590"/>
    </row>
    <row r="237" spans="1:22" ht="14.25" customHeight="1">
      <c r="A237" s="1590"/>
      <c r="B237" s="1590"/>
      <c r="C237" s="1590"/>
      <c r="D237" s="1590"/>
      <c r="E237" s="1590"/>
      <c r="F237" s="1590"/>
      <c r="G237" s="1590"/>
      <c r="H237" s="1590"/>
      <c r="I237" s="1590"/>
      <c r="J237" s="1590"/>
      <c r="K237" s="1590"/>
      <c r="L237" s="1590"/>
      <c r="M237" s="1590"/>
      <c r="N237" s="1590"/>
      <c r="O237" s="1590"/>
      <c r="P237" s="1590"/>
      <c r="Q237" s="1590"/>
      <c r="R237" s="1590"/>
      <c r="S237" s="1590"/>
      <c r="T237" s="1590"/>
      <c r="U237" s="1590"/>
      <c r="V237" s="1590"/>
    </row>
    <row r="238" spans="1:22" ht="14.25" customHeight="1">
      <c r="A238" s="1590"/>
      <c r="B238" s="1590"/>
      <c r="C238" s="1590"/>
      <c r="D238" s="1590"/>
      <c r="E238" s="1590"/>
      <c r="F238" s="1590"/>
      <c r="G238" s="1590"/>
      <c r="H238" s="1590"/>
      <c r="I238" s="1590"/>
      <c r="J238" s="1590"/>
      <c r="K238" s="1590"/>
      <c r="L238" s="1590"/>
      <c r="M238" s="1590"/>
      <c r="N238" s="1590"/>
      <c r="O238" s="1590"/>
      <c r="P238" s="1590"/>
      <c r="Q238" s="1590"/>
      <c r="R238" s="1590"/>
      <c r="S238" s="1590"/>
      <c r="T238" s="1590"/>
      <c r="U238" s="1590"/>
      <c r="V238" s="1590"/>
    </row>
    <row r="239" spans="1:22" ht="14.25" customHeight="1">
      <c r="A239" s="1590"/>
      <c r="B239" s="1590"/>
      <c r="C239" s="1590"/>
      <c r="D239" s="1590"/>
      <c r="E239" s="1590"/>
      <c r="F239" s="1590"/>
      <c r="G239" s="1590"/>
      <c r="H239" s="1590"/>
      <c r="I239" s="1590"/>
      <c r="J239" s="1590"/>
      <c r="K239" s="1590"/>
      <c r="L239" s="1590"/>
      <c r="M239" s="1590"/>
      <c r="N239" s="1590"/>
      <c r="O239" s="1590"/>
      <c r="P239" s="1590"/>
      <c r="Q239" s="1590"/>
      <c r="R239" s="1590"/>
      <c r="S239" s="1590"/>
      <c r="T239" s="1590"/>
      <c r="U239" s="1590"/>
      <c r="V239" s="1590"/>
    </row>
    <row r="240" spans="1:22" ht="14.25" customHeight="1">
      <c r="A240" s="1590"/>
      <c r="B240" s="1590"/>
      <c r="C240" s="1590"/>
      <c r="D240" s="1590"/>
      <c r="E240" s="1590"/>
      <c r="F240" s="1590"/>
      <c r="G240" s="1590"/>
      <c r="H240" s="1590"/>
      <c r="I240" s="1590"/>
      <c r="J240" s="1590"/>
      <c r="K240" s="1590"/>
      <c r="L240" s="1590"/>
      <c r="M240" s="1590"/>
      <c r="N240" s="1590"/>
      <c r="O240" s="1590"/>
      <c r="P240" s="1590"/>
      <c r="Q240" s="1590"/>
      <c r="R240" s="1590"/>
      <c r="S240" s="1590"/>
      <c r="T240" s="1590"/>
      <c r="U240" s="1590"/>
      <c r="V240" s="1590"/>
    </row>
    <row r="241" spans="1:22" ht="14.25" customHeight="1">
      <c r="A241" s="1590"/>
      <c r="B241" s="1590"/>
      <c r="C241" s="1590"/>
      <c r="D241" s="1590"/>
      <c r="E241" s="1590"/>
      <c r="F241" s="1590"/>
      <c r="G241" s="1590"/>
      <c r="H241" s="1590"/>
      <c r="I241" s="1590"/>
      <c r="J241" s="1590"/>
      <c r="K241" s="1590"/>
      <c r="L241" s="1590"/>
      <c r="M241" s="1590"/>
      <c r="N241" s="1590"/>
      <c r="O241" s="1590"/>
      <c r="P241" s="1590"/>
      <c r="Q241" s="1590"/>
      <c r="R241" s="1590"/>
      <c r="S241" s="1590"/>
      <c r="T241" s="1590"/>
      <c r="U241" s="1590"/>
      <c r="V241" s="1590"/>
    </row>
    <row r="242" spans="1:22" ht="14.25" customHeight="1">
      <c r="A242" s="1590"/>
      <c r="B242" s="1590"/>
      <c r="C242" s="1590"/>
      <c r="D242" s="1590"/>
      <c r="E242" s="1590"/>
      <c r="F242" s="1590"/>
      <c r="G242" s="1590"/>
      <c r="H242" s="1590"/>
      <c r="I242" s="1590"/>
      <c r="J242" s="1590"/>
      <c r="K242" s="1590"/>
      <c r="L242" s="1590"/>
      <c r="M242" s="1590"/>
      <c r="N242" s="1590"/>
      <c r="O242" s="1590"/>
      <c r="P242" s="1590"/>
      <c r="Q242" s="1590"/>
      <c r="R242" s="1590"/>
      <c r="S242" s="1590"/>
      <c r="T242" s="1590"/>
      <c r="U242" s="1590"/>
      <c r="V242" s="1590"/>
    </row>
    <row r="243" spans="1:22" ht="14.25" customHeight="1">
      <c r="A243" s="1590"/>
      <c r="B243" s="1590"/>
      <c r="C243" s="1590"/>
      <c r="D243" s="1590"/>
      <c r="E243" s="1590"/>
      <c r="F243" s="1590"/>
      <c r="G243" s="1590"/>
      <c r="H243" s="1590"/>
      <c r="I243" s="1590"/>
      <c r="J243" s="1590"/>
      <c r="K243" s="1590"/>
      <c r="L243" s="1590"/>
      <c r="M243" s="1590"/>
      <c r="N243" s="1590"/>
      <c r="O243" s="1590"/>
      <c r="P243" s="1590"/>
      <c r="Q243" s="1590"/>
      <c r="R243" s="1590"/>
      <c r="S243" s="1590"/>
      <c r="T243" s="1590"/>
      <c r="U243" s="1590"/>
      <c r="V243" s="1590"/>
    </row>
    <row r="244" spans="1:22" ht="14.25" customHeight="1">
      <c r="A244" s="1590"/>
      <c r="B244" s="1590"/>
      <c r="C244" s="1590"/>
      <c r="D244" s="1590"/>
      <c r="E244" s="1590"/>
      <c r="F244" s="1590"/>
      <c r="G244" s="1590"/>
      <c r="H244" s="1590"/>
      <c r="I244" s="1590"/>
      <c r="J244" s="1590"/>
      <c r="K244" s="1590"/>
      <c r="L244" s="1590"/>
      <c r="M244" s="1590"/>
      <c r="N244" s="1590"/>
      <c r="O244" s="1590"/>
      <c r="P244" s="1590"/>
      <c r="Q244" s="1590"/>
      <c r="R244" s="1590"/>
      <c r="S244" s="1590"/>
      <c r="T244" s="1590"/>
      <c r="U244" s="1590"/>
      <c r="V244" s="1590"/>
    </row>
    <row r="245" spans="1:22" ht="14.25" customHeight="1">
      <c r="A245" s="1590"/>
      <c r="B245" s="1590"/>
      <c r="C245" s="1590"/>
      <c r="D245" s="1590"/>
      <c r="E245" s="1590"/>
      <c r="F245" s="1590"/>
      <c r="G245" s="1590"/>
      <c r="H245" s="1590"/>
      <c r="I245" s="1590"/>
      <c r="J245" s="1590"/>
      <c r="K245" s="1590"/>
      <c r="L245" s="1590"/>
      <c r="M245" s="1590"/>
      <c r="N245" s="1590"/>
      <c r="O245" s="1590"/>
      <c r="P245" s="1590"/>
      <c r="Q245" s="1590"/>
      <c r="R245" s="1590"/>
      <c r="S245" s="1590"/>
      <c r="T245" s="1590"/>
      <c r="U245" s="1590"/>
      <c r="V245" s="1590"/>
    </row>
    <row r="246" spans="1:22" ht="14.25" customHeight="1">
      <c r="A246" s="1590"/>
      <c r="B246" s="1590"/>
      <c r="C246" s="1590"/>
      <c r="D246" s="1590"/>
      <c r="E246" s="1590"/>
      <c r="F246" s="1590"/>
      <c r="G246" s="1590"/>
      <c r="H246" s="1590"/>
      <c r="I246" s="1590"/>
      <c r="J246" s="1590"/>
      <c r="K246" s="1590"/>
      <c r="L246" s="1590"/>
      <c r="M246" s="1590"/>
      <c r="N246" s="1590"/>
      <c r="O246" s="1590"/>
      <c r="P246" s="1590"/>
      <c r="Q246" s="1590"/>
      <c r="R246" s="1590"/>
      <c r="S246" s="1590"/>
      <c r="T246" s="1590"/>
      <c r="U246" s="1590"/>
      <c r="V246" s="1590"/>
    </row>
    <row r="247" spans="1:22" ht="14.25" customHeight="1">
      <c r="A247" s="1590"/>
      <c r="B247" s="1590"/>
      <c r="C247" s="1590"/>
      <c r="D247" s="1590"/>
      <c r="E247" s="1590"/>
      <c r="F247" s="1590"/>
      <c r="G247" s="1590"/>
      <c r="H247" s="1590"/>
      <c r="I247" s="1590"/>
      <c r="J247" s="1590"/>
      <c r="K247" s="1590"/>
      <c r="L247" s="1590"/>
      <c r="M247" s="1590"/>
      <c r="N247" s="1590"/>
      <c r="O247" s="1590"/>
      <c r="P247" s="1590"/>
      <c r="Q247" s="1590"/>
      <c r="R247" s="1590"/>
      <c r="S247" s="1590"/>
      <c r="T247" s="1590"/>
      <c r="U247" s="1590"/>
      <c r="V247" s="1590"/>
    </row>
    <row r="248" spans="1:22" ht="14.25" customHeight="1">
      <c r="A248" s="1590"/>
      <c r="B248" s="1590"/>
      <c r="C248" s="1590"/>
      <c r="D248" s="1590"/>
      <c r="E248" s="1590"/>
      <c r="F248" s="1590"/>
      <c r="G248" s="1590"/>
      <c r="H248" s="1590"/>
      <c r="I248" s="1590"/>
      <c r="J248" s="1590"/>
      <c r="K248" s="1590"/>
      <c r="L248" s="1590"/>
      <c r="M248" s="1590"/>
      <c r="N248" s="1590"/>
      <c r="O248" s="1590"/>
      <c r="P248" s="1590"/>
      <c r="Q248" s="1590"/>
      <c r="R248" s="1590"/>
      <c r="S248" s="1590"/>
      <c r="T248" s="1590"/>
      <c r="U248" s="1590"/>
      <c r="V248" s="1590"/>
    </row>
    <row r="249" spans="1:22" ht="14.25" customHeight="1">
      <c r="A249" s="1590"/>
      <c r="B249" s="1590"/>
      <c r="C249" s="1590"/>
      <c r="D249" s="1590"/>
      <c r="E249" s="1590"/>
      <c r="F249" s="1590"/>
      <c r="G249" s="1590"/>
      <c r="H249" s="1590"/>
      <c r="I249" s="1590"/>
      <c r="J249" s="1590"/>
      <c r="K249" s="1590"/>
      <c r="L249" s="1590"/>
      <c r="M249" s="1590"/>
      <c r="N249" s="1590"/>
      <c r="O249" s="1590"/>
      <c r="P249" s="1590"/>
      <c r="Q249" s="1590"/>
      <c r="R249" s="1590"/>
      <c r="S249" s="1590"/>
      <c r="T249" s="1590"/>
      <c r="U249" s="1590"/>
      <c r="V249" s="1590"/>
    </row>
    <row r="250" spans="1:22" ht="14.25" customHeight="1">
      <c r="A250" s="1590"/>
      <c r="B250" s="1590"/>
      <c r="C250" s="1590"/>
      <c r="D250" s="1590"/>
      <c r="E250" s="1590"/>
      <c r="F250" s="1590"/>
      <c r="G250" s="1590"/>
      <c r="H250" s="1590"/>
      <c r="I250" s="1590"/>
      <c r="J250" s="1590"/>
      <c r="K250" s="1590"/>
      <c r="L250" s="1590"/>
      <c r="M250" s="1590"/>
      <c r="N250" s="1590"/>
      <c r="O250" s="1590"/>
      <c r="P250" s="1590"/>
      <c r="Q250" s="1590"/>
      <c r="R250" s="1590"/>
      <c r="S250" s="1590"/>
      <c r="T250" s="1590"/>
      <c r="U250" s="1590"/>
      <c r="V250" s="1590"/>
    </row>
    <row r="251" spans="1:22" ht="14.25" customHeight="1">
      <c r="A251" s="1590"/>
      <c r="B251" s="1590"/>
      <c r="C251" s="1590"/>
      <c r="D251" s="1590"/>
      <c r="E251" s="1590"/>
      <c r="F251" s="1590"/>
      <c r="G251" s="1590"/>
      <c r="H251" s="1590"/>
      <c r="I251" s="1590"/>
      <c r="J251" s="1590"/>
      <c r="K251" s="1590"/>
      <c r="L251" s="1590"/>
      <c r="M251" s="1590"/>
      <c r="N251" s="1590"/>
      <c r="O251" s="1590"/>
      <c r="P251" s="1590"/>
      <c r="Q251" s="1590"/>
      <c r="R251" s="1590"/>
      <c r="S251" s="1590"/>
      <c r="T251" s="1590"/>
      <c r="U251" s="1590"/>
      <c r="V251" s="1590"/>
    </row>
    <row r="252" spans="1:22" ht="14.25" customHeight="1">
      <c r="A252" s="1590"/>
      <c r="B252" s="1590"/>
      <c r="C252" s="1590"/>
      <c r="D252" s="1590"/>
      <c r="E252" s="1590"/>
      <c r="F252" s="1590"/>
      <c r="G252" s="1590"/>
      <c r="H252" s="1590"/>
      <c r="I252" s="1590"/>
      <c r="J252" s="1590"/>
      <c r="K252" s="1590"/>
      <c r="L252" s="1590"/>
      <c r="M252" s="1590"/>
      <c r="N252" s="1590"/>
      <c r="O252" s="1590"/>
      <c r="P252" s="1590"/>
      <c r="Q252" s="1590"/>
      <c r="R252" s="1590"/>
      <c r="S252" s="1590"/>
      <c r="T252" s="1590"/>
      <c r="U252" s="1590"/>
      <c r="V252" s="1590"/>
    </row>
    <row r="253" spans="1:22" ht="14.25" customHeight="1">
      <c r="A253" s="1590"/>
      <c r="B253" s="1590"/>
      <c r="C253" s="1590"/>
      <c r="D253" s="1590"/>
      <c r="E253" s="1590"/>
      <c r="F253" s="1590"/>
      <c r="G253" s="1590"/>
      <c r="H253" s="1590"/>
      <c r="I253" s="1590"/>
      <c r="J253" s="1590"/>
      <c r="K253" s="1590"/>
      <c r="L253" s="1590"/>
      <c r="M253" s="1590"/>
      <c r="N253" s="1590"/>
      <c r="O253" s="1590"/>
      <c r="P253" s="1590"/>
      <c r="Q253" s="1590"/>
      <c r="R253" s="1590"/>
      <c r="S253" s="1590"/>
      <c r="T253" s="1590"/>
      <c r="U253" s="1590"/>
      <c r="V253" s="1590"/>
    </row>
    <row r="254" spans="1:22" ht="14.25" customHeight="1">
      <c r="A254" s="1590"/>
      <c r="B254" s="1590"/>
      <c r="C254" s="1590"/>
      <c r="D254" s="1590"/>
      <c r="E254" s="1590"/>
      <c r="F254" s="1590"/>
      <c r="G254" s="1590"/>
      <c r="H254" s="1590"/>
      <c r="I254" s="1590"/>
      <c r="J254" s="1590"/>
      <c r="K254" s="1590"/>
      <c r="L254" s="1590"/>
      <c r="M254" s="1590"/>
      <c r="N254" s="1590"/>
      <c r="O254" s="1590"/>
      <c r="P254" s="1590"/>
      <c r="Q254" s="1590"/>
      <c r="R254" s="1590"/>
      <c r="S254" s="1590"/>
      <c r="T254" s="1590"/>
      <c r="U254" s="1590"/>
      <c r="V254" s="1590"/>
    </row>
    <row r="255" spans="1:22" ht="14.25" customHeight="1">
      <c r="A255" s="1590"/>
      <c r="B255" s="1590"/>
      <c r="C255" s="1590"/>
      <c r="D255" s="1590"/>
      <c r="E255" s="1590"/>
      <c r="F255" s="1590"/>
      <c r="G255" s="1590"/>
      <c r="H255" s="1590"/>
      <c r="I255" s="1590"/>
      <c r="J255" s="1590"/>
      <c r="K255" s="1590"/>
      <c r="L255" s="1590"/>
      <c r="M255" s="1590"/>
      <c r="N255" s="1590"/>
      <c r="O255" s="1590"/>
      <c r="P255" s="1590"/>
      <c r="Q255" s="1590"/>
      <c r="R255" s="1590"/>
      <c r="S255" s="1590"/>
      <c r="T255" s="1590"/>
      <c r="U255" s="1590"/>
      <c r="V255" s="1590"/>
    </row>
    <row r="256" spans="1:22" ht="14.25" customHeight="1">
      <c r="A256" s="1590"/>
      <c r="B256" s="1590"/>
      <c r="C256" s="1590"/>
      <c r="D256" s="1590"/>
      <c r="E256" s="1590"/>
      <c r="F256" s="1590"/>
      <c r="G256" s="1590"/>
      <c r="H256" s="1590"/>
      <c r="I256" s="1590"/>
      <c r="J256" s="1590"/>
      <c r="K256" s="1590"/>
      <c r="L256" s="1590"/>
      <c r="M256" s="1590"/>
      <c r="N256" s="1590"/>
      <c r="O256" s="1590"/>
      <c r="P256" s="1590"/>
      <c r="Q256" s="1590"/>
      <c r="R256" s="1590"/>
      <c r="S256" s="1590"/>
      <c r="T256" s="1590"/>
      <c r="U256" s="1590"/>
      <c r="V256" s="1590"/>
    </row>
    <row r="257" spans="1:22" ht="14.25" customHeight="1">
      <c r="A257" s="1590"/>
      <c r="B257" s="1590"/>
      <c r="C257" s="1590"/>
      <c r="D257" s="1590"/>
      <c r="E257" s="1590"/>
      <c r="F257" s="1590"/>
      <c r="G257" s="1590"/>
      <c r="H257" s="1590"/>
      <c r="I257" s="1590"/>
      <c r="J257" s="1590"/>
      <c r="K257" s="1590"/>
      <c r="L257" s="1590"/>
      <c r="M257" s="1590"/>
      <c r="N257" s="1590"/>
      <c r="O257" s="1590"/>
      <c r="P257" s="1590"/>
      <c r="Q257" s="1590"/>
      <c r="R257" s="1590"/>
      <c r="S257" s="1590"/>
      <c r="T257" s="1590"/>
      <c r="U257" s="1590"/>
      <c r="V257" s="1590"/>
    </row>
    <row r="258" spans="1:22" ht="14.25" customHeight="1">
      <c r="A258" s="1590"/>
      <c r="B258" s="1590"/>
      <c r="C258" s="1590"/>
      <c r="D258" s="1590"/>
      <c r="E258" s="1590"/>
      <c r="F258" s="1590"/>
      <c r="G258" s="1590"/>
      <c r="H258" s="1590"/>
      <c r="I258" s="1590"/>
      <c r="J258" s="1590"/>
      <c r="K258" s="1590"/>
      <c r="L258" s="1590"/>
      <c r="M258" s="1590"/>
      <c r="N258" s="1590"/>
      <c r="O258" s="1590"/>
      <c r="P258" s="1590"/>
      <c r="Q258" s="1590"/>
      <c r="R258" s="1590"/>
      <c r="S258" s="1590"/>
      <c r="T258" s="1590"/>
      <c r="U258" s="1590"/>
      <c r="V258" s="1590"/>
    </row>
    <row r="259" spans="1:22" ht="14.25" customHeight="1">
      <c r="A259" s="1590"/>
      <c r="B259" s="1590"/>
      <c r="C259" s="1590"/>
      <c r="D259" s="1590"/>
      <c r="E259" s="1590"/>
      <c r="F259" s="1590"/>
      <c r="G259" s="1590"/>
      <c r="H259" s="1590"/>
      <c r="I259" s="1590"/>
      <c r="J259" s="1590"/>
      <c r="K259" s="1590"/>
      <c r="L259" s="1590"/>
      <c r="M259" s="1590"/>
      <c r="N259" s="1590"/>
      <c r="O259" s="1590"/>
      <c r="P259" s="1590"/>
      <c r="Q259" s="1590"/>
      <c r="R259" s="1590"/>
      <c r="S259" s="1590"/>
      <c r="T259" s="1590"/>
      <c r="U259" s="1590"/>
      <c r="V259" s="1590"/>
    </row>
    <row r="260" spans="1:22" ht="14.25" customHeight="1">
      <c r="A260" s="1590"/>
      <c r="B260" s="1590"/>
      <c r="C260" s="1590"/>
      <c r="D260" s="1590"/>
      <c r="E260" s="1590"/>
      <c r="F260" s="1590"/>
      <c r="G260" s="1590"/>
      <c r="H260" s="1590"/>
      <c r="I260" s="1590"/>
      <c r="J260" s="1590"/>
      <c r="K260" s="1590"/>
      <c r="L260" s="1590"/>
      <c r="M260" s="1590"/>
      <c r="N260" s="1590"/>
      <c r="O260" s="1590"/>
      <c r="P260" s="1590"/>
      <c r="Q260" s="1590"/>
      <c r="R260" s="1590"/>
      <c r="S260" s="1590"/>
      <c r="T260" s="1590"/>
      <c r="U260" s="1590"/>
      <c r="V260" s="1590"/>
    </row>
    <row r="261" spans="1:22" ht="14.25" customHeight="1">
      <c r="A261" s="1590"/>
      <c r="B261" s="1590"/>
      <c r="C261" s="1590"/>
      <c r="D261" s="1590"/>
      <c r="E261" s="1590"/>
      <c r="F261" s="1590"/>
      <c r="G261" s="1590"/>
      <c r="H261" s="1590"/>
      <c r="I261" s="1590"/>
      <c r="J261" s="1590"/>
      <c r="K261" s="1590"/>
      <c r="L261" s="1590"/>
      <c r="M261" s="1590"/>
      <c r="N261" s="1590"/>
      <c r="O261" s="1590"/>
      <c r="P261" s="1590"/>
      <c r="Q261" s="1590"/>
      <c r="R261" s="1590"/>
      <c r="S261" s="1590"/>
      <c r="T261" s="1590"/>
      <c r="U261" s="1590"/>
      <c r="V261" s="1590"/>
    </row>
    <row r="262" spans="1:22" ht="14.25" customHeight="1">
      <c r="A262" s="1590"/>
      <c r="B262" s="1590"/>
      <c r="C262" s="1590"/>
      <c r="D262" s="1590"/>
      <c r="E262" s="1590"/>
      <c r="F262" s="1590"/>
      <c r="G262" s="1590"/>
      <c r="H262" s="1590"/>
      <c r="I262" s="1590"/>
      <c r="J262" s="1590"/>
      <c r="K262" s="1590"/>
      <c r="L262" s="1590"/>
      <c r="M262" s="1590"/>
      <c r="N262" s="1590"/>
      <c r="O262" s="1590"/>
      <c r="P262" s="1590"/>
      <c r="Q262" s="1590"/>
      <c r="R262" s="1590"/>
      <c r="S262" s="1590"/>
      <c r="T262" s="1590"/>
      <c r="U262" s="1590"/>
      <c r="V262" s="1590"/>
    </row>
    <row r="263" spans="1:22" ht="14.25" customHeight="1">
      <c r="A263" s="1590"/>
      <c r="B263" s="1590"/>
      <c r="C263" s="1590"/>
      <c r="D263" s="1590"/>
      <c r="E263" s="1590"/>
      <c r="F263" s="1590"/>
      <c r="G263" s="1590"/>
      <c r="H263" s="1590"/>
      <c r="I263" s="1590"/>
      <c r="J263" s="1590"/>
      <c r="K263" s="1590"/>
      <c r="L263" s="1590"/>
      <c r="M263" s="1590"/>
      <c r="N263" s="1590"/>
      <c r="O263" s="1590"/>
      <c r="P263" s="1590"/>
      <c r="Q263" s="1590"/>
      <c r="R263" s="1590"/>
      <c r="S263" s="1590"/>
      <c r="T263" s="1590"/>
      <c r="U263" s="1590"/>
      <c r="V263" s="1590"/>
    </row>
    <row r="264" spans="1:22" ht="14.25" customHeight="1">
      <c r="A264" s="1590"/>
      <c r="B264" s="1590"/>
      <c r="C264" s="1590"/>
      <c r="D264" s="1590"/>
      <c r="E264" s="1590"/>
      <c r="F264" s="1590"/>
      <c r="G264" s="1590"/>
      <c r="H264" s="1590"/>
      <c r="I264" s="1590"/>
      <c r="J264" s="1590"/>
      <c r="K264" s="1590"/>
      <c r="L264" s="1590"/>
      <c r="M264" s="1590"/>
      <c r="N264" s="1590"/>
      <c r="O264" s="1590"/>
      <c r="P264" s="1590"/>
      <c r="Q264" s="1590"/>
      <c r="R264" s="1590"/>
      <c r="S264" s="1590"/>
      <c r="T264" s="1590"/>
      <c r="U264" s="1590"/>
      <c r="V264" s="1590"/>
    </row>
    <row r="265" spans="1:22" ht="14.25" customHeight="1">
      <c r="A265" s="1590"/>
      <c r="B265" s="1590"/>
      <c r="C265" s="1590"/>
      <c r="D265" s="1590"/>
      <c r="E265" s="1590"/>
      <c r="F265" s="1590"/>
      <c r="G265" s="1590"/>
      <c r="H265" s="1590"/>
      <c r="I265" s="1590"/>
      <c r="J265" s="1590"/>
      <c r="K265" s="1590"/>
      <c r="L265" s="1590"/>
      <c r="M265" s="1590"/>
      <c r="N265" s="1590"/>
      <c r="O265" s="1590"/>
      <c r="P265" s="1590"/>
      <c r="Q265" s="1590"/>
      <c r="R265" s="1590"/>
      <c r="S265" s="1590"/>
      <c r="T265" s="1590"/>
      <c r="U265" s="1590"/>
      <c r="V265" s="1590"/>
    </row>
    <row r="266" spans="1:22" ht="14.25" customHeight="1">
      <c r="A266" s="1590"/>
      <c r="B266" s="1590"/>
      <c r="C266" s="1590"/>
      <c r="D266" s="1590"/>
      <c r="E266" s="1590"/>
      <c r="F266" s="1590"/>
      <c r="G266" s="1590"/>
      <c r="H266" s="1590"/>
      <c r="I266" s="1590"/>
      <c r="J266" s="1590"/>
      <c r="K266" s="1590"/>
      <c r="L266" s="1590"/>
      <c r="M266" s="1590"/>
      <c r="N266" s="1590"/>
      <c r="O266" s="1590"/>
      <c r="P266" s="1590"/>
      <c r="Q266" s="1590"/>
      <c r="R266" s="1590"/>
      <c r="S266" s="1590"/>
      <c r="T266" s="1590"/>
      <c r="U266" s="1590"/>
      <c r="V266" s="1590"/>
    </row>
    <row r="267" spans="1:22" ht="14.25" customHeight="1">
      <c r="A267" s="1590"/>
      <c r="B267" s="1590"/>
      <c r="C267" s="1590"/>
      <c r="D267" s="1590"/>
      <c r="E267" s="1590"/>
      <c r="F267" s="1590"/>
      <c r="G267" s="1590"/>
      <c r="H267" s="1590"/>
      <c r="I267" s="1590"/>
      <c r="J267" s="1590"/>
      <c r="K267" s="1590"/>
      <c r="L267" s="1590"/>
      <c r="M267" s="1590"/>
      <c r="N267" s="1590"/>
      <c r="O267" s="1590"/>
      <c r="P267" s="1590"/>
      <c r="Q267" s="1590"/>
      <c r="R267" s="1590"/>
      <c r="S267" s="1590"/>
      <c r="T267" s="1590"/>
      <c r="U267" s="1590"/>
      <c r="V267" s="1590"/>
    </row>
    <row r="268" spans="1:22" ht="14.25" customHeight="1">
      <c r="A268" s="1590"/>
      <c r="B268" s="1590"/>
      <c r="C268" s="1590"/>
      <c r="D268" s="1590"/>
      <c r="E268" s="1590"/>
      <c r="F268" s="1590"/>
      <c r="G268" s="1590"/>
      <c r="H268" s="1590"/>
      <c r="I268" s="1590"/>
      <c r="J268" s="1590"/>
      <c r="K268" s="1590"/>
      <c r="L268" s="1590"/>
      <c r="M268" s="1590"/>
      <c r="N268" s="1590"/>
      <c r="O268" s="1590"/>
      <c r="P268" s="1590"/>
      <c r="Q268" s="1590"/>
      <c r="R268" s="1590"/>
      <c r="S268" s="1590"/>
      <c r="T268" s="1590"/>
      <c r="U268" s="1590"/>
      <c r="V268" s="1590"/>
    </row>
    <row r="269" spans="1:22" ht="14.25" customHeight="1">
      <c r="A269" s="1590"/>
      <c r="B269" s="1590"/>
      <c r="C269" s="1590"/>
      <c r="D269" s="1590"/>
      <c r="E269" s="1590"/>
      <c r="F269" s="1590"/>
      <c r="G269" s="1590"/>
      <c r="H269" s="1590"/>
      <c r="I269" s="1590"/>
      <c r="J269" s="1590"/>
      <c r="K269" s="1590"/>
      <c r="L269" s="1590"/>
      <c r="M269" s="1590"/>
      <c r="N269" s="1590"/>
      <c r="O269" s="1590"/>
      <c r="P269" s="1590"/>
      <c r="Q269" s="1590"/>
      <c r="R269" s="1590"/>
      <c r="S269" s="1590"/>
      <c r="T269" s="1590"/>
      <c r="U269" s="1590"/>
      <c r="V269" s="1590"/>
    </row>
    <row r="270" spans="1:22" ht="14.25" customHeight="1">
      <c r="A270" s="1590"/>
      <c r="B270" s="1590"/>
      <c r="C270" s="1590"/>
      <c r="D270" s="1590"/>
      <c r="E270" s="1590"/>
      <c r="F270" s="1590"/>
      <c r="G270" s="1590"/>
      <c r="H270" s="1590"/>
      <c r="I270" s="1590"/>
      <c r="J270" s="1590"/>
      <c r="K270" s="1590"/>
      <c r="L270" s="1590"/>
      <c r="M270" s="1590"/>
      <c r="N270" s="1590"/>
      <c r="O270" s="1590"/>
      <c r="P270" s="1590"/>
      <c r="Q270" s="1590"/>
      <c r="R270" s="1590"/>
      <c r="S270" s="1590"/>
      <c r="T270" s="1590"/>
      <c r="U270" s="1590"/>
      <c r="V270" s="1590"/>
    </row>
    <row r="271" spans="1:22" ht="14.25" customHeight="1">
      <c r="A271" s="1590"/>
      <c r="B271" s="1590"/>
      <c r="C271" s="1590"/>
      <c r="D271" s="1590"/>
      <c r="E271" s="1590"/>
      <c r="F271" s="1590"/>
      <c r="G271" s="1590"/>
      <c r="H271" s="1590"/>
      <c r="I271" s="1590"/>
      <c r="J271" s="1590"/>
      <c r="K271" s="1590"/>
      <c r="L271" s="1590"/>
      <c r="M271" s="1590"/>
      <c r="N271" s="1590"/>
      <c r="O271" s="1590"/>
      <c r="P271" s="1590"/>
      <c r="Q271" s="1590"/>
      <c r="R271" s="1590"/>
      <c r="S271" s="1590"/>
      <c r="T271" s="1590"/>
      <c r="U271" s="1590"/>
      <c r="V271" s="1590"/>
    </row>
    <row r="272" spans="1:22" ht="14.25" customHeight="1">
      <c r="A272" s="1590"/>
      <c r="B272" s="1590"/>
      <c r="C272" s="1590"/>
      <c r="D272" s="1590"/>
      <c r="E272" s="1590"/>
      <c r="F272" s="1590"/>
      <c r="G272" s="1590"/>
      <c r="H272" s="1590"/>
      <c r="I272" s="1590"/>
      <c r="J272" s="1590"/>
      <c r="K272" s="1590"/>
      <c r="L272" s="1590"/>
      <c r="M272" s="1590"/>
      <c r="N272" s="1590"/>
      <c r="O272" s="1590"/>
      <c r="P272" s="1590"/>
      <c r="Q272" s="1590"/>
      <c r="R272" s="1590"/>
      <c r="S272" s="1590"/>
      <c r="T272" s="1590"/>
      <c r="U272" s="1590"/>
      <c r="V272" s="1590"/>
    </row>
    <row r="273" spans="1:22" ht="14.25" customHeight="1">
      <c r="A273" s="1590"/>
      <c r="B273" s="1590"/>
      <c r="C273" s="1590"/>
      <c r="D273" s="1590"/>
      <c r="E273" s="1590"/>
      <c r="F273" s="1590"/>
      <c r="G273" s="1590"/>
      <c r="H273" s="1590"/>
      <c r="I273" s="1590"/>
      <c r="J273" s="1590"/>
      <c r="K273" s="1590"/>
      <c r="L273" s="1590"/>
      <c r="M273" s="1590"/>
      <c r="N273" s="1590"/>
      <c r="O273" s="1590"/>
      <c r="P273" s="1590"/>
      <c r="Q273" s="1590"/>
      <c r="R273" s="1590"/>
      <c r="S273" s="1590"/>
      <c r="T273" s="1590"/>
      <c r="U273" s="1590"/>
      <c r="V273" s="1590"/>
    </row>
    <row r="274" spans="1:22" ht="14.25" customHeight="1">
      <c r="A274" s="1590"/>
      <c r="B274" s="1590"/>
      <c r="C274" s="1590"/>
      <c r="D274" s="1590"/>
      <c r="E274" s="1590"/>
      <c r="F274" s="1590"/>
      <c r="G274" s="1590"/>
      <c r="H274" s="1590"/>
      <c r="I274" s="1590"/>
      <c r="J274" s="1590"/>
      <c r="K274" s="1590"/>
      <c r="L274" s="1590"/>
      <c r="M274" s="1590"/>
      <c r="N274" s="1590"/>
      <c r="O274" s="1590"/>
      <c r="P274" s="1590"/>
      <c r="Q274" s="1590"/>
      <c r="R274" s="1590"/>
      <c r="S274" s="1590"/>
      <c r="T274" s="1590"/>
      <c r="U274" s="1590"/>
      <c r="V274" s="1590"/>
    </row>
    <row r="275" spans="1:22" ht="14.25" customHeight="1">
      <c r="A275" s="1590"/>
      <c r="B275" s="1590"/>
      <c r="C275" s="1590"/>
      <c r="D275" s="1590"/>
      <c r="E275" s="1590"/>
      <c r="F275" s="1590"/>
      <c r="G275" s="1590"/>
      <c r="H275" s="1590"/>
      <c r="I275" s="1590"/>
      <c r="J275" s="1590"/>
      <c r="K275" s="1590"/>
      <c r="L275" s="1590"/>
      <c r="M275" s="1590"/>
      <c r="N275" s="1590"/>
      <c r="O275" s="1590"/>
      <c r="P275" s="1590"/>
      <c r="Q275" s="1590"/>
      <c r="R275" s="1590"/>
      <c r="S275" s="1590"/>
      <c r="T275" s="1590"/>
      <c r="U275" s="1590"/>
      <c r="V275" s="1590"/>
    </row>
    <row r="276" spans="1:22" ht="14.25" customHeight="1">
      <c r="A276" s="1590"/>
      <c r="B276" s="1590"/>
      <c r="C276" s="1590"/>
      <c r="D276" s="1590"/>
      <c r="E276" s="1590"/>
      <c r="F276" s="1590"/>
      <c r="G276" s="1590"/>
      <c r="H276" s="1590"/>
      <c r="I276" s="1590"/>
      <c r="J276" s="1590"/>
      <c r="K276" s="1590"/>
      <c r="L276" s="1590"/>
      <c r="M276" s="1590"/>
      <c r="N276" s="1590"/>
      <c r="O276" s="1590"/>
      <c r="P276" s="1590"/>
      <c r="Q276" s="1590"/>
      <c r="R276" s="1590"/>
      <c r="S276" s="1590"/>
      <c r="T276" s="1590"/>
      <c r="U276" s="1590"/>
      <c r="V276" s="1590"/>
    </row>
    <row r="277" spans="1:22" ht="14.25" customHeight="1">
      <c r="A277" s="1590"/>
      <c r="B277" s="1590"/>
      <c r="C277" s="1590"/>
      <c r="D277" s="1590"/>
      <c r="E277" s="1590"/>
      <c r="F277" s="1590"/>
      <c r="G277" s="1590"/>
      <c r="H277" s="1590"/>
      <c r="I277" s="1590"/>
      <c r="J277" s="1590"/>
      <c r="K277" s="1590"/>
      <c r="L277" s="1590"/>
      <c r="M277" s="1590"/>
      <c r="N277" s="1590"/>
      <c r="O277" s="1590"/>
      <c r="P277" s="1590"/>
      <c r="Q277" s="1590"/>
      <c r="R277" s="1590"/>
      <c r="S277" s="1590"/>
      <c r="T277" s="1590"/>
      <c r="U277" s="1590"/>
      <c r="V277" s="1590"/>
    </row>
    <row r="278" spans="1:22" ht="14.25" customHeight="1">
      <c r="A278" s="1590"/>
      <c r="B278" s="1590"/>
      <c r="C278" s="1590"/>
      <c r="D278" s="1590"/>
      <c r="E278" s="1590"/>
      <c r="F278" s="1590"/>
      <c r="G278" s="1590"/>
      <c r="H278" s="1590"/>
      <c r="I278" s="1590"/>
      <c r="J278" s="1590"/>
      <c r="K278" s="1590"/>
      <c r="L278" s="1590"/>
      <c r="M278" s="1590"/>
      <c r="N278" s="1590"/>
      <c r="O278" s="1590"/>
      <c r="P278" s="1590"/>
      <c r="Q278" s="1590"/>
      <c r="R278" s="1590"/>
      <c r="S278" s="1590"/>
      <c r="T278" s="1590"/>
      <c r="U278" s="1590"/>
      <c r="V278" s="1590"/>
    </row>
    <row r="279" spans="1:22" ht="14.25" customHeight="1">
      <c r="A279" s="1590"/>
      <c r="B279" s="1590"/>
      <c r="C279" s="1590"/>
      <c r="D279" s="1590"/>
      <c r="E279" s="1590"/>
      <c r="F279" s="1590"/>
      <c r="G279" s="1590"/>
      <c r="H279" s="1590"/>
      <c r="I279" s="1590"/>
      <c r="J279" s="1590"/>
      <c r="K279" s="1590"/>
      <c r="L279" s="1590"/>
      <c r="M279" s="1590"/>
      <c r="N279" s="1590"/>
      <c r="O279" s="1590"/>
      <c r="P279" s="1590"/>
      <c r="Q279" s="1590"/>
      <c r="R279" s="1590"/>
      <c r="S279" s="1590"/>
      <c r="T279" s="1590"/>
      <c r="U279" s="1590"/>
      <c r="V279" s="1590"/>
    </row>
    <row r="280" spans="1:22" ht="14.25" customHeight="1">
      <c r="A280" s="1590"/>
      <c r="B280" s="1590"/>
      <c r="C280" s="1590"/>
      <c r="D280" s="1590"/>
      <c r="E280" s="1590"/>
      <c r="F280" s="1590"/>
      <c r="G280" s="1590"/>
      <c r="H280" s="1590"/>
      <c r="I280" s="1590"/>
      <c r="J280" s="1590"/>
      <c r="K280" s="1590"/>
      <c r="L280" s="1590"/>
      <c r="M280" s="1590"/>
      <c r="N280" s="1590"/>
      <c r="O280" s="1590"/>
      <c r="P280" s="1590"/>
      <c r="Q280" s="1590"/>
      <c r="R280" s="1590"/>
      <c r="S280" s="1590"/>
      <c r="T280" s="1590"/>
      <c r="U280" s="1590"/>
      <c r="V280" s="1590"/>
    </row>
    <row r="281" spans="1:22" ht="14.25" customHeight="1">
      <c r="A281" s="1590"/>
      <c r="B281" s="1590"/>
      <c r="C281" s="1590"/>
      <c r="D281" s="1590"/>
      <c r="E281" s="1590"/>
      <c r="F281" s="1590"/>
      <c r="G281" s="1590"/>
      <c r="H281" s="1590"/>
      <c r="I281" s="1590"/>
      <c r="J281" s="1590"/>
      <c r="K281" s="1590"/>
      <c r="L281" s="1590"/>
      <c r="M281" s="1590"/>
      <c r="N281" s="1590"/>
      <c r="O281" s="1590"/>
      <c r="P281" s="1590"/>
      <c r="Q281" s="1590"/>
      <c r="R281" s="1590"/>
      <c r="S281" s="1590"/>
      <c r="T281" s="1590"/>
      <c r="U281" s="1590"/>
      <c r="V281" s="1590"/>
    </row>
    <row r="282" spans="1:22" ht="14.25" customHeight="1">
      <c r="A282" s="1590"/>
      <c r="B282" s="1590"/>
      <c r="C282" s="1590"/>
      <c r="D282" s="1590"/>
      <c r="E282" s="1590"/>
      <c r="F282" s="1590"/>
      <c r="G282" s="1590"/>
      <c r="H282" s="1590"/>
      <c r="I282" s="1590"/>
      <c r="J282" s="1590"/>
      <c r="K282" s="1590"/>
      <c r="L282" s="1590"/>
      <c r="M282" s="1590"/>
      <c r="N282" s="1590"/>
      <c r="O282" s="1590"/>
      <c r="P282" s="1590"/>
      <c r="Q282" s="1590"/>
      <c r="R282" s="1590"/>
      <c r="S282" s="1590"/>
      <c r="T282" s="1590"/>
      <c r="U282" s="1590"/>
      <c r="V282" s="1590"/>
    </row>
    <row r="283" spans="1:22" ht="14.25" customHeight="1">
      <c r="A283" s="1590"/>
      <c r="B283" s="1590"/>
      <c r="C283" s="1590"/>
      <c r="D283" s="1590"/>
      <c r="E283" s="1590"/>
      <c r="F283" s="1590"/>
      <c r="G283" s="1590"/>
      <c r="H283" s="1590"/>
      <c r="I283" s="1590"/>
      <c r="J283" s="1590"/>
      <c r="K283" s="1590"/>
      <c r="L283" s="1590"/>
      <c r="M283" s="1590"/>
      <c r="N283" s="1590"/>
      <c r="O283" s="1590"/>
      <c r="P283" s="1590"/>
      <c r="Q283" s="1590"/>
      <c r="R283" s="1590"/>
      <c r="S283" s="1590"/>
      <c r="T283" s="1590"/>
      <c r="U283" s="1590"/>
      <c r="V283" s="1590"/>
    </row>
    <row r="284" spans="1:22" ht="14.25" customHeight="1">
      <c r="A284" s="1590"/>
      <c r="B284" s="1590"/>
      <c r="C284" s="1590"/>
      <c r="D284" s="1590"/>
      <c r="E284" s="1590"/>
      <c r="F284" s="1590"/>
      <c r="G284" s="1590"/>
      <c r="H284" s="1590"/>
      <c r="I284" s="1590"/>
      <c r="J284" s="1590"/>
      <c r="K284" s="1590"/>
      <c r="L284" s="1590"/>
      <c r="M284" s="1590"/>
      <c r="N284" s="1590"/>
      <c r="O284" s="1590"/>
      <c r="P284" s="1590"/>
      <c r="Q284" s="1590"/>
      <c r="R284" s="1590"/>
      <c r="S284" s="1590"/>
      <c r="T284" s="1590"/>
      <c r="U284" s="1590"/>
      <c r="V284" s="1590"/>
    </row>
    <row r="285" spans="1:22" ht="14.25" customHeight="1">
      <c r="A285" s="1590"/>
      <c r="B285" s="1590"/>
      <c r="C285" s="1590"/>
      <c r="D285" s="1590"/>
      <c r="E285" s="1590"/>
      <c r="F285" s="1590"/>
      <c r="G285" s="1590"/>
      <c r="H285" s="1590"/>
      <c r="I285" s="1590"/>
      <c r="J285" s="1590"/>
      <c r="K285" s="1590"/>
      <c r="L285" s="1590"/>
      <c r="M285" s="1590"/>
      <c r="N285" s="1590"/>
      <c r="O285" s="1590"/>
      <c r="P285" s="1590"/>
      <c r="Q285" s="1590"/>
      <c r="R285" s="1590"/>
      <c r="S285" s="1590"/>
      <c r="T285" s="1590"/>
      <c r="U285" s="1590"/>
      <c r="V285" s="1590"/>
    </row>
    <row r="286" spans="1:22" ht="14.25" customHeight="1">
      <c r="A286" s="1590"/>
      <c r="B286" s="1590"/>
      <c r="C286" s="1590"/>
      <c r="D286" s="1590"/>
      <c r="E286" s="1590"/>
      <c r="F286" s="1590"/>
      <c r="G286" s="1590"/>
      <c r="H286" s="1590"/>
      <c r="I286" s="1590"/>
      <c r="J286" s="1590"/>
      <c r="K286" s="1590"/>
      <c r="L286" s="1590"/>
      <c r="M286" s="1590"/>
      <c r="N286" s="1590"/>
      <c r="O286" s="1590"/>
      <c r="P286" s="1590"/>
      <c r="Q286" s="1590"/>
      <c r="R286" s="1590"/>
      <c r="S286" s="1590"/>
      <c r="T286" s="1590"/>
      <c r="U286" s="1590"/>
      <c r="V286" s="1590"/>
    </row>
    <row r="287" spans="1:22" ht="14.25" customHeight="1">
      <c r="A287" s="1590"/>
      <c r="B287" s="1590"/>
      <c r="C287" s="1590"/>
      <c r="D287" s="1590"/>
      <c r="E287" s="1590"/>
      <c r="F287" s="1590"/>
      <c r="G287" s="1590"/>
      <c r="H287" s="1590"/>
      <c r="I287" s="1590"/>
      <c r="J287" s="1590"/>
      <c r="K287" s="1590"/>
      <c r="L287" s="1590"/>
      <c r="M287" s="1590"/>
      <c r="N287" s="1590"/>
      <c r="O287" s="1590"/>
      <c r="P287" s="1590"/>
      <c r="Q287" s="1590"/>
      <c r="R287" s="1590"/>
      <c r="S287" s="1590"/>
      <c r="T287" s="1590"/>
      <c r="U287" s="1590"/>
      <c r="V287" s="1590"/>
    </row>
    <row r="288" spans="1:22" ht="14.25" customHeight="1">
      <c r="A288" s="1590"/>
      <c r="B288" s="1590"/>
      <c r="C288" s="1590"/>
      <c r="D288" s="1590"/>
      <c r="E288" s="1590"/>
      <c r="F288" s="1590"/>
      <c r="G288" s="1590"/>
      <c r="H288" s="1590"/>
      <c r="I288" s="1590"/>
      <c r="J288" s="1590"/>
      <c r="K288" s="1590"/>
      <c r="L288" s="1590"/>
      <c r="M288" s="1590"/>
      <c r="N288" s="1590"/>
      <c r="O288" s="1590"/>
      <c r="P288" s="1590"/>
      <c r="Q288" s="1590"/>
      <c r="R288" s="1590"/>
      <c r="S288" s="1590"/>
      <c r="T288" s="1590"/>
      <c r="U288" s="1590"/>
      <c r="V288" s="1590"/>
    </row>
    <row r="289" spans="1:22" ht="14.25" customHeight="1">
      <c r="A289" s="1590"/>
      <c r="B289" s="1590"/>
      <c r="C289" s="1590"/>
      <c r="D289" s="1590"/>
      <c r="E289" s="1590"/>
      <c r="F289" s="1590"/>
      <c r="G289" s="1590"/>
      <c r="H289" s="1590"/>
      <c r="I289" s="1590"/>
      <c r="J289" s="1590"/>
      <c r="K289" s="1590"/>
      <c r="L289" s="1590"/>
      <c r="M289" s="1590"/>
      <c r="N289" s="1590"/>
      <c r="O289" s="1590"/>
      <c r="P289" s="1590"/>
      <c r="Q289" s="1590"/>
      <c r="R289" s="1590"/>
      <c r="S289" s="1590"/>
      <c r="T289" s="1590"/>
      <c r="U289" s="1590"/>
      <c r="V289" s="1590"/>
    </row>
    <row r="290" spans="1:22" ht="14.25" customHeight="1">
      <c r="A290" s="1590"/>
      <c r="B290" s="1590"/>
      <c r="C290" s="1590"/>
      <c r="D290" s="1590"/>
      <c r="E290" s="1590"/>
      <c r="F290" s="1590"/>
      <c r="G290" s="1590"/>
      <c r="H290" s="1590"/>
      <c r="I290" s="1590"/>
      <c r="J290" s="1590"/>
      <c r="K290" s="1590"/>
      <c r="L290" s="1590"/>
      <c r="M290" s="1590"/>
      <c r="N290" s="1590"/>
      <c r="O290" s="1590"/>
      <c r="P290" s="1590"/>
      <c r="Q290" s="1590"/>
      <c r="R290" s="1590"/>
      <c r="S290" s="1590"/>
      <c r="T290" s="1590"/>
      <c r="U290" s="1590"/>
      <c r="V290" s="1590"/>
    </row>
    <row r="291" spans="1:22" ht="14.25" customHeight="1">
      <c r="A291" s="1590"/>
      <c r="B291" s="1590"/>
      <c r="C291" s="1590"/>
      <c r="D291" s="1590"/>
      <c r="E291" s="1590"/>
      <c r="F291" s="1590"/>
      <c r="G291" s="1590"/>
      <c r="H291" s="1590"/>
      <c r="I291" s="1590"/>
      <c r="J291" s="1590"/>
      <c r="K291" s="1590"/>
      <c r="L291" s="1590"/>
      <c r="M291" s="1590"/>
      <c r="N291" s="1590"/>
      <c r="O291" s="1590"/>
      <c r="P291" s="1590"/>
      <c r="Q291" s="1590"/>
      <c r="R291" s="1590"/>
      <c r="S291" s="1590"/>
      <c r="T291" s="1590"/>
      <c r="U291" s="1590"/>
      <c r="V291" s="1590"/>
    </row>
    <row r="292" spans="1:22" ht="14.25" customHeight="1">
      <c r="A292" s="1590"/>
      <c r="B292" s="1590"/>
      <c r="C292" s="1590"/>
      <c r="D292" s="1590"/>
      <c r="E292" s="1590"/>
      <c r="F292" s="1590"/>
      <c r="G292" s="1590"/>
      <c r="H292" s="1590"/>
      <c r="I292" s="1590"/>
      <c r="J292" s="1590"/>
      <c r="K292" s="1590"/>
      <c r="L292" s="1590"/>
      <c r="M292" s="1590"/>
      <c r="N292" s="1590"/>
      <c r="O292" s="1590"/>
      <c r="P292" s="1590"/>
      <c r="Q292" s="1590"/>
      <c r="R292" s="1590"/>
      <c r="S292" s="1590"/>
      <c r="T292" s="1590"/>
      <c r="U292" s="1590"/>
      <c r="V292" s="1590"/>
    </row>
    <row r="293" spans="1:22" ht="14.25" customHeight="1">
      <c r="A293" s="1590"/>
      <c r="B293" s="1590"/>
      <c r="C293" s="1590"/>
      <c r="D293" s="1590"/>
      <c r="E293" s="1590"/>
      <c r="F293" s="1590"/>
      <c r="G293" s="1590"/>
      <c r="H293" s="1590"/>
      <c r="I293" s="1590"/>
      <c r="J293" s="1590"/>
      <c r="K293" s="1590"/>
      <c r="L293" s="1590"/>
      <c r="M293" s="1590"/>
      <c r="N293" s="1590"/>
      <c r="O293" s="1590"/>
      <c r="P293" s="1590"/>
      <c r="Q293" s="1590"/>
      <c r="R293" s="1590"/>
      <c r="S293" s="1590"/>
      <c r="T293" s="1590"/>
      <c r="U293" s="1590"/>
      <c r="V293" s="1590"/>
    </row>
    <row r="294" spans="1:22" ht="14.25" customHeight="1">
      <c r="A294" s="1590"/>
      <c r="B294" s="1590"/>
      <c r="C294" s="1590"/>
      <c r="D294" s="1590"/>
      <c r="E294" s="1590"/>
      <c r="F294" s="1590"/>
      <c r="G294" s="1590"/>
      <c r="H294" s="1590"/>
      <c r="I294" s="1590"/>
      <c r="J294" s="1590"/>
      <c r="K294" s="1590"/>
      <c r="L294" s="1590"/>
      <c r="M294" s="1590"/>
      <c r="N294" s="1590"/>
      <c r="O294" s="1590"/>
      <c r="P294" s="1590"/>
      <c r="Q294" s="1590"/>
      <c r="R294" s="1590"/>
      <c r="S294" s="1590"/>
      <c r="T294" s="1590"/>
      <c r="U294" s="1590"/>
      <c r="V294" s="1590"/>
    </row>
    <row r="295" spans="1:22" ht="14.25" customHeight="1">
      <c r="A295" s="1590"/>
      <c r="B295" s="1590"/>
      <c r="C295" s="1590"/>
      <c r="D295" s="1590"/>
      <c r="E295" s="1590"/>
      <c r="F295" s="1590"/>
      <c r="G295" s="1590"/>
      <c r="H295" s="1590"/>
      <c r="I295" s="1590"/>
      <c r="J295" s="1590"/>
      <c r="K295" s="1590"/>
      <c r="L295" s="1590"/>
      <c r="M295" s="1590"/>
      <c r="N295" s="1590"/>
      <c r="O295" s="1590"/>
      <c r="P295" s="1590"/>
      <c r="Q295" s="1590"/>
      <c r="R295" s="1590"/>
      <c r="S295" s="1590"/>
      <c r="T295" s="1590"/>
      <c r="U295" s="1590"/>
      <c r="V295" s="1590"/>
    </row>
    <row r="296" spans="1:22" ht="14.25" customHeight="1">
      <c r="A296" s="1590"/>
      <c r="B296" s="1590"/>
      <c r="C296" s="1590"/>
      <c r="D296" s="1590"/>
      <c r="E296" s="1590"/>
      <c r="F296" s="1590"/>
      <c r="G296" s="1590"/>
      <c r="H296" s="1590"/>
      <c r="I296" s="1590"/>
      <c r="J296" s="1590"/>
      <c r="K296" s="1590"/>
      <c r="L296" s="1590"/>
      <c r="M296" s="1590"/>
      <c r="N296" s="1590"/>
      <c r="O296" s="1590"/>
      <c r="P296" s="1590"/>
      <c r="Q296" s="1590"/>
      <c r="R296" s="1590"/>
      <c r="S296" s="1590"/>
      <c r="T296" s="1590"/>
      <c r="U296" s="1590"/>
      <c r="V296" s="1590"/>
    </row>
    <row r="297" spans="1:22" ht="14.25" customHeight="1">
      <c r="A297" s="1590"/>
      <c r="B297" s="1590"/>
      <c r="C297" s="1590"/>
      <c r="D297" s="1590"/>
      <c r="E297" s="1590"/>
      <c r="F297" s="1590"/>
      <c r="G297" s="1590"/>
      <c r="H297" s="1590"/>
      <c r="I297" s="1590"/>
      <c r="J297" s="1590"/>
      <c r="K297" s="1590"/>
      <c r="L297" s="1590"/>
      <c r="M297" s="1590"/>
      <c r="N297" s="1590"/>
      <c r="O297" s="1590"/>
      <c r="P297" s="1590"/>
      <c r="Q297" s="1590"/>
      <c r="R297" s="1590"/>
      <c r="S297" s="1590"/>
      <c r="T297" s="1590"/>
      <c r="U297" s="1590"/>
      <c r="V297" s="1590"/>
    </row>
    <row r="298" spans="1:22" ht="14.25" customHeight="1">
      <c r="A298" s="1590"/>
      <c r="B298" s="1590"/>
      <c r="C298" s="1590"/>
      <c r="D298" s="1590"/>
      <c r="E298" s="1590"/>
      <c r="F298" s="1590"/>
      <c r="G298" s="1590"/>
      <c r="H298" s="1590"/>
      <c r="I298" s="1590"/>
      <c r="J298" s="1590"/>
      <c r="K298" s="1590"/>
      <c r="L298" s="1590"/>
      <c r="M298" s="1590"/>
      <c r="N298" s="1590"/>
      <c r="O298" s="1590"/>
      <c r="P298" s="1590"/>
      <c r="Q298" s="1590"/>
      <c r="R298" s="1590"/>
      <c r="S298" s="1590"/>
      <c r="T298" s="1590"/>
      <c r="U298" s="1590"/>
      <c r="V298" s="1590"/>
    </row>
    <row r="299" spans="1:22" ht="14.25" customHeight="1">
      <c r="A299" s="1590"/>
      <c r="B299" s="1590"/>
      <c r="C299" s="1590"/>
      <c r="D299" s="1590"/>
      <c r="E299" s="1590"/>
      <c r="F299" s="1590"/>
      <c r="G299" s="1590"/>
      <c r="H299" s="1590"/>
      <c r="I299" s="1590"/>
      <c r="J299" s="1590"/>
      <c r="K299" s="1590"/>
      <c r="L299" s="1590"/>
      <c r="M299" s="1590"/>
      <c r="N299" s="1590"/>
      <c r="O299" s="1590"/>
      <c r="P299" s="1590"/>
      <c r="Q299" s="1590"/>
      <c r="R299" s="1590"/>
      <c r="S299" s="1590"/>
      <c r="T299" s="1590"/>
      <c r="U299" s="1590"/>
      <c r="V299" s="1590"/>
    </row>
    <row r="300" spans="1:22" ht="14.25" customHeight="1">
      <c r="A300" s="1590"/>
      <c r="B300" s="1590"/>
      <c r="C300" s="1590"/>
      <c r="D300" s="1590"/>
      <c r="E300" s="1590"/>
      <c r="F300" s="1590"/>
      <c r="G300" s="1590"/>
      <c r="H300" s="1590"/>
      <c r="I300" s="1590"/>
      <c r="J300" s="1590"/>
      <c r="K300" s="1590"/>
      <c r="L300" s="1590"/>
      <c r="M300" s="1590"/>
      <c r="N300" s="1590"/>
      <c r="O300" s="1590"/>
      <c r="P300" s="1590"/>
      <c r="Q300" s="1590"/>
      <c r="R300" s="1590"/>
      <c r="S300" s="1590"/>
      <c r="T300" s="1590"/>
      <c r="U300" s="1590"/>
      <c r="V300" s="1590"/>
    </row>
    <row r="301" spans="1:22" ht="14.25" customHeight="1">
      <c r="A301" s="1590"/>
      <c r="B301" s="1590"/>
      <c r="C301" s="1590"/>
      <c r="D301" s="1590"/>
      <c r="E301" s="1590"/>
      <c r="F301" s="1590"/>
      <c r="G301" s="1590"/>
      <c r="H301" s="1590"/>
      <c r="I301" s="1590"/>
      <c r="J301" s="1590"/>
      <c r="K301" s="1590"/>
      <c r="L301" s="1590"/>
      <c r="M301" s="1590"/>
      <c r="N301" s="1590"/>
      <c r="O301" s="1590"/>
      <c r="P301" s="1590"/>
      <c r="Q301" s="1590"/>
      <c r="R301" s="1590"/>
      <c r="S301" s="1590"/>
      <c r="T301" s="1590"/>
      <c r="U301" s="1590"/>
      <c r="V301" s="1590"/>
    </row>
    <row r="302" spans="1:22" ht="14.25" customHeight="1">
      <c r="A302" s="1590"/>
      <c r="B302" s="1590"/>
      <c r="C302" s="1590"/>
      <c r="D302" s="1590"/>
      <c r="E302" s="1590"/>
      <c r="F302" s="1590"/>
      <c r="G302" s="1590"/>
      <c r="H302" s="1590"/>
      <c r="I302" s="1590"/>
      <c r="J302" s="1590"/>
      <c r="K302" s="1590"/>
      <c r="L302" s="1590"/>
      <c r="M302" s="1590"/>
      <c r="N302" s="1590"/>
      <c r="O302" s="1590"/>
      <c r="P302" s="1590"/>
      <c r="Q302" s="1590"/>
      <c r="R302" s="1590"/>
      <c r="S302" s="1590"/>
      <c r="T302" s="1590"/>
      <c r="U302" s="1590"/>
      <c r="V302" s="1590"/>
    </row>
    <row r="303" spans="1:22" ht="14.25" customHeight="1">
      <c r="A303" s="1590"/>
      <c r="B303" s="1590"/>
      <c r="C303" s="1590"/>
      <c r="D303" s="1590"/>
      <c r="E303" s="1590"/>
      <c r="F303" s="1590"/>
      <c r="G303" s="1590"/>
      <c r="H303" s="1590"/>
      <c r="I303" s="1590"/>
      <c r="J303" s="1590"/>
      <c r="K303" s="1590"/>
      <c r="L303" s="1590"/>
      <c r="M303" s="1590"/>
      <c r="N303" s="1590"/>
      <c r="O303" s="1590"/>
      <c r="P303" s="1590"/>
      <c r="Q303" s="1590"/>
      <c r="R303" s="1590"/>
      <c r="S303" s="1590"/>
      <c r="T303" s="1590"/>
      <c r="U303" s="1590"/>
      <c r="V303" s="1590"/>
    </row>
    <row r="304" spans="1:22" ht="14.25" customHeight="1">
      <c r="A304" s="1590"/>
      <c r="B304" s="1590"/>
      <c r="C304" s="1590"/>
      <c r="D304" s="1590"/>
      <c r="E304" s="1590"/>
      <c r="F304" s="1590"/>
      <c r="G304" s="1590"/>
      <c r="H304" s="1590"/>
      <c r="I304" s="1590"/>
      <c r="J304" s="1590"/>
      <c r="K304" s="1590"/>
      <c r="L304" s="1590"/>
      <c r="M304" s="1590"/>
      <c r="N304" s="1590"/>
      <c r="O304" s="1590"/>
      <c r="P304" s="1590"/>
      <c r="Q304" s="1590"/>
      <c r="R304" s="1590"/>
      <c r="S304" s="1590"/>
      <c r="T304" s="1590"/>
      <c r="U304" s="1590"/>
      <c r="V304" s="1590"/>
    </row>
    <row r="305" spans="1:22" ht="14.25" customHeight="1">
      <c r="A305" s="1590"/>
      <c r="B305" s="1590"/>
      <c r="C305" s="1590"/>
      <c r="D305" s="1590"/>
      <c r="E305" s="1590"/>
      <c r="F305" s="1590"/>
      <c r="G305" s="1590"/>
      <c r="H305" s="1590"/>
      <c r="I305" s="1590"/>
      <c r="J305" s="1590"/>
      <c r="K305" s="1590"/>
      <c r="L305" s="1590"/>
      <c r="M305" s="1590"/>
      <c r="N305" s="1590"/>
      <c r="O305" s="1590"/>
      <c r="P305" s="1590"/>
      <c r="Q305" s="1590"/>
      <c r="R305" s="1590"/>
      <c r="S305" s="1590"/>
      <c r="T305" s="1590"/>
      <c r="U305" s="1590"/>
      <c r="V305" s="1590"/>
    </row>
    <row r="306" spans="1:22" ht="14.25" customHeight="1">
      <c r="A306" s="1590"/>
      <c r="B306" s="1590"/>
      <c r="C306" s="1590"/>
      <c r="D306" s="1590"/>
      <c r="E306" s="1590"/>
      <c r="F306" s="1590"/>
      <c r="G306" s="1590"/>
      <c r="H306" s="1590"/>
      <c r="I306" s="1590"/>
      <c r="J306" s="1590"/>
      <c r="K306" s="1590"/>
      <c r="L306" s="1590"/>
      <c r="M306" s="1590"/>
      <c r="N306" s="1590"/>
      <c r="O306" s="1590"/>
      <c r="P306" s="1590"/>
      <c r="Q306" s="1590"/>
      <c r="R306" s="1590"/>
      <c r="S306" s="1590"/>
      <c r="T306" s="1590"/>
      <c r="U306" s="1590"/>
      <c r="V306" s="1590"/>
    </row>
    <row r="307" spans="1:22" ht="14.25" customHeight="1">
      <c r="A307" s="1590"/>
      <c r="B307" s="1590"/>
      <c r="C307" s="1590"/>
      <c r="D307" s="1590"/>
      <c r="E307" s="1590"/>
      <c r="F307" s="1590"/>
      <c r="G307" s="1590"/>
      <c r="H307" s="1590"/>
      <c r="I307" s="1590"/>
      <c r="J307" s="1590"/>
      <c r="K307" s="1590"/>
      <c r="L307" s="1590"/>
      <c r="M307" s="1590"/>
      <c r="N307" s="1590"/>
      <c r="O307" s="1590"/>
      <c r="P307" s="1590"/>
      <c r="Q307" s="1590"/>
      <c r="R307" s="1590"/>
      <c r="S307" s="1590"/>
      <c r="T307" s="1590"/>
      <c r="U307" s="1590"/>
      <c r="V307" s="1590"/>
    </row>
    <row r="308" spans="1:22" ht="14.25" customHeight="1">
      <c r="A308" s="1590"/>
      <c r="B308" s="1590"/>
      <c r="C308" s="1590"/>
      <c r="D308" s="1590"/>
      <c r="E308" s="1590"/>
      <c r="F308" s="1590"/>
      <c r="G308" s="1590"/>
      <c r="H308" s="1590"/>
      <c r="I308" s="1590"/>
      <c r="J308" s="1590"/>
      <c r="K308" s="1590"/>
      <c r="L308" s="1590"/>
      <c r="M308" s="1590"/>
      <c r="N308" s="1590"/>
      <c r="O308" s="1590"/>
      <c r="P308" s="1590"/>
      <c r="Q308" s="1590"/>
      <c r="R308" s="1590"/>
      <c r="S308" s="1590"/>
      <c r="T308" s="1590"/>
      <c r="U308" s="1590"/>
      <c r="V308" s="1590"/>
    </row>
    <row r="309" spans="1:22" ht="14.25" customHeight="1">
      <c r="A309" s="1590"/>
      <c r="B309" s="1590"/>
      <c r="C309" s="1590"/>
      <c r="D309" s="1590"/>
      <c r="E309" s="1590"/>
      <c r="F309" s="1590"/>
      <c r="G309" s="1590"/>
      <c r="H309" s="1590"/>
      <c r="I309" s="1590"/>
      <c r="J309" s="1590"/>
      <c r="K309" s="1590"/>
      <c r="L309" s="1590"/>
      <c r="M309" s="1590"/>
      <c r="N309" s="1590"/>
      <c r="O309" s="1590"/>
      <c r="P309" s="1590"/>
      <c r="Q309" s="1590"/>
      <c r="R309" s="1590"/>
      <c r="S309" s="1590"/>
      <c r="T309" s="1590"/>
      <c r="U309" s="1590"/>
      <c r="V309" s="1590"/>
    </row>
    <row r="310" spans="1:22" ht="14.25" customHeight="1">
      <c r="A310" s="1590"/>
      <c r="B310" s="1590"/>
      <c r="C310" s="1590"/>
      <c r="D310" s="1590"/>
      <c r="E310" s="1590"/>
      <c r="F310" s="1590"/>
      <c r="G310" s="1590"/>
      <c r="H310" s="1590"/>
      <c r="I310" s="1590"/>
      <c r="J310" s="1590"/>
      <c r="K310" s="1590"/>
      <c r="L310" s="1590"/>
      <c r="M310" s="1590"/>
      <c r="N310" s="1590"/>
      <c r="O310" s="1590"/>
      <c r="P310" s="1590"/>
      <c r="Q310" s="1590"/>
      <c r="R310" s="1590"/>
      <c r="S310" s="1590"/>
      <c r="T310" s="1590"/>
      <c r="U310" s="1590"/>
      <c r="V310" s="1590"/>
    </row>
    <row r="311" spans="1:22" ht="14.25" customHeight="1">
      <c r="A311" s="1590"/>
      <c r="B311" s="1590"/>
      <c r="C311" s="1590"/>
      <c r="D311" s="1590"/>
      <c r="E311" s="1590"/>
      <c r="F311" s="1590"/>
      <c r="G311" s="1590"/>
      <c r="H311" s="1590"/>
      <c r="I311" s="1590"/>
      <c r="J311" s="1590"/>
      <c r="K311" s="1590"/>
      <c r="L311" s="1590"/>
      <c r="M311" s="1590"/>
      <c r="N311" s="1590"/>
      <c r="O311" s="1590"/>
      <c r="P311" s="1590"/>
      <c r="Q311" s="1590"/>
      <c r="R311" s="1590"/>
      <c r="S311" s="1590"/>
      <c r="T311" s="1590"/>
      <c r="U311" s="1590"/>
      <c r="V311" s="1590"/>
    </row>
    <row r="312" spans="1:22" ht="14.25" customHeight="1">
      <c r="A312" s="1590"/>
      <c r="B312" s="1590"/>
      <c r="C312" s="1590"/>
      <c r="D312" s="1590"/>
      <c r="E312" s="1590"/>
      <c r="F312" s="1590"/>
      <c r="G312" s="1590"/>
      <c r="H312" s="1590"/>
      <c r="I312" s="1590"/>
      <c r="J312" s="1590"/>
      <c r="K312" s="1590"/>
      <c r="L312" s="1590"/>
      <c r="M312" s="1590"/>
      <c r="N312" s="1590"/>
      <c r="O312" s="1590"/>
      <c r="P312" s="1590"/>
      <c r="Q312" s="1590"/>
      <c r="R312" s="1590"/>
      <c r="S312" s="1590"/>
      <c r="T312" s="1590"/>
      <c r="U312" s="1590"/>
      <c r="V312" s="1590"/>
    </row>
    <row r="313" spans="1:22" ht="14.25" customHeight="1">
      <c r="A313" s="1590"/>
      <c r="B313" s="1590"/>
      <c r="C313" s="1590"/>
      <c r="D313" s="1590"/>
      <c r="E313" s="1590"/>
      <c r="F313" s="1590"/>
      <c r="G313" s="1590"/>
      <c r="H313" s="1590"/>
      <c r="I313" s="1590"/>
      <c r="J313" s="1590"/>
      <c r="K313" s="1590"/>
      <c r="L313" s="1590"/>
      <c r="M313" s="1590"/>
      <c r="N313" s="1590"/>
      <c r="O313" s="1590"/>
      <c r="P313" s="1590"/>
      <c r="Q313" s="1590"/>
      <c r="R313" s="1590"/>
      <c r="S313" s="1590"/>
      <c r="T313" s="1590"/>
      <c r="U313" s="1590"/>
      <c r="V313" s="1590"/>
    </row>
    <row r="314" spans="1:22" ht="14.25" customHeight="1">
      <c r="A314" s="1590"/>
      <c r="B314" s="1590"/>
      <c r="C314" s="1590"/>
      <c r="D314" s="1590"/>
      <c r="E314" s="1590"/>
      <c r="F314" s="1590"/>
      <c r="G314" s="1590"/>
      <c r="H314" s="1590"/>
      <c r="I314" s="1590"/>
      <c r="J314" s="1590"/>
      <c r="K314" s="1590"/>
      <c r="L314" s="1590"/>
      <c r="M314" s="1590"/>
      <c r="N314" s="1590"/>
      <c r="O314" s="1590"/>
      <c r="P314" s="1590"/>
      <c r="Q314" s="1590"/>
      <c r="R314" s="1590"/>
      <c r="S314" s="1590"/>
      <c r="T314" s="1590"/>
      <c r="U314" s="1590"/>
      <c r="V314" s="1590"/>
    </row>
    <row r="315" spans="1:22" ht="14.25" customHeight="1">
      <c r="A315" s="1590"/>
      <c r="B315" s="1590"/>
      <c r="C315" s="1590"/>
      <c r="D315" s="1590"/>
      <c r="E315" s="1590"/>
      <c r="F315" s="1590"/>
      <c r="G315" s="1590"/>
      <c r="H315" s="1590"/>
      <c r="I315" s="1590"/>
      <c r="J315" s="1590"/>
      <c r="K315" s="1590"/>
      <c r="L315" s="1590"/>
      <c r="M315" s="1590"/>
      <c r="N315" s="1590"/>
      <c r="O315" s="1590"/>
      <c r="P315" s="1590"/>
      <c r="Q315" s="1590"/>
      <c r="R315" s="1590"/>
      <c r="S315" s="1590"/>
      <c r="T315" s="1590"/>
      <c r="U315" s="1590"/>
      <c r="V315" s="1590"/>
    </row>
    <row r="316" spans="1:22" ht="14.25" customHeight="1">
      <c r="A316" s="1590"/>
      <c r="B316" s="1590"/>
      <c r="C316" s="1590"/>
      <c r="D316" s="1590"/>
      <c r="E316" s="1590"/>
      <c r="F316" s="1590"/>
      <c r="G316" s="1590"/>
      <c r="H316" s="1590"/>
      <c r="I316" s="1590"/>
      <c r="J316" s="1590"/>
      <c r="K316" s="1590"/>
      <c r="L316" s="1590"/>
      <c r="M316" s="1590"/>
      <c r="N316" s="1590"/>
      <c r="O316" s="1590"/>
      <c r="P316" s="1590"/>
      <c r="Q316" s="1590"/>
      <c r="R316" s="1590"/>
      <c r="S316" s="1590"/>
      <c r="T316" s="1590"/>
      <c r="U316" s="1590"/>
      <c r="V316" s="1590"/>
    </row>
    <row r="317" spans="1:22" ht="14.25" customHeight="1">
      <c r="A317" s="1590"/>
      <c r="B317" s="1590"/>
      <c r="C317" s="1590"/>
      <c r="D317" s="1590"/>
      <c r="E317" s="1590"/>
      <c r="F317" s="1590"/>
      <c r="G317" s="1590"/>
      <c r="H317" s="1590"/>
      <c r="I317" s="1590"/>
      <c r="J317" s="1590"/>
      <c r="K317" s="1590"/>
      <c r="L317" s="1590"/>
      <c r="M317" s="1590"/>
      <c r="N317" s="1590"/>
      <c r="O317" s="1590"/>
      <c r="P317" s="1590"/>
      <c r="Q317" s="1590"/>
      <c r="R317" s="1590"/>
      <c r="S317" s="1590"/>
      <c r="T317" s="1590"/>
      <c r="U317" s="1590"/>
      <c r="V317" s="1590"/>
    </row>
    <row r="318" spans="1:22" ht="14.25" customHeight="1">
      <c r="A318" s="1590"/>
      <c r="B318" s="1590"/>
      <c r="C318" s="1590"/>
      <c r="D318" s="1590"/>
      <c r="E318" s="1590"/>
      <c r="F318" s="1590"/>
      <c r="G318" s="1590"/>
      <c r="H318" s="1590"/>
      <c r="I318" s="1590"/>
      <c r="J318" s="1590"/>
      <c r="K318" s="1590"/>
      <c r="L318" s="1590"/>
      <c r="M318" s="1590"/>
      <c r="N318" s="1590"/>
      <c r="O318" s="1590"/>
      <c r="P318" s="1590"/>
      <c r="Q318" s="1590"/>
      <c r="R318" s="1590"/>
      <c r="S318" s="1590"/>
      <c r="T318" s="1590"/>
      <c r="U318" s="1590"/>
      <c r="V318" s="1590"/>
    </row>
    <row r="319" spans="1:22" ht="14.25" customHeight="1">
      <c r="A319" s="1590"/>
      <c r="B319" s="1590"/>
      <c r="C319" s="1590"/>
      <c r="D319" s="1590"/>
      <c r="E319" s="1590"/>
      <c r="F319" s="1590"/>
      <c r="G319" s="1590"/>
      <c r="H319" s="1590"/>
      <c r="I319" s="1590"/>
      <c r="J319" s="1590"/>
      <c r="K319" s="1590"/>
      <c r="L319" s="1590"/>
      <c r="M319" s="1590"/>
      <c r="N319" s="1590"/>
      <c r="O319" s="1590"/>
      <c r="P319" s="1590"/>
      <c r="Q319" s="1590"/>
      <c r="R319" s="1590"/>
      <c r="S319" s="1590"/>
      <c r="T319" s="1590"/>
      <c r="U319" s="1590"/>
      <c r="V319" s="1590"/>
    </row>
    <row r="320" spans="1:22" ht="14.25" customHeight="1">
      <c r="A320" s="1590"/>
      <c r="B320" s="1590"/>
      <c r="C320" s="1590"/>
      <c r="D320" s="1590"/>
      <c r="E320" s="1590"/>
      <c r="F320" s="1590"/>
      <c r="G320" s="1590"/>
      <c r="H320" s="1590"/>
      <c r="I320" s="1590"/>
      <c r="J320" s="1590"/>
      <c r="K320" s="1590"/>
      <c r="L320" s="1590"/>
      <c r="M320" s="1590"/>
      <c r="N320" s="1590"/>
      <c r="O320" s="1590"/>
      <c r="P320" s="1590"/>
      <c r="Q320" s="1590"/>
      <c r="R320" s="1590"/>
      <c r="S320" s="1590"/>
      <c r="T320" s="1590"/>
      <c r="U320" s="1590"/>
      <c r="V320" s="1590"/>
    </row>
    <row r="321" spans="1:22" ht="14.25" customHeight="1">
      <c r="A321" s="1590"/>
      <c r="B321" s="1590"/>
      <c r="C321" s="1590"/>
      <c r="D321" s="1590"/>
      <c r="E321" s="1590"/>
      <c r="F321" s="1590"/>
      <c r="G321" s="1590"/>
      <c r="H321" s="1590"/>
      <c r="I321" s="1590"/>
      <c r="J321" s="1590"/>
      <c r="K321" s="1590"/>
      <c r="L321" s="1590"/>
      <c r="M321" s="1590"/>
      <c r="N321" s="1590"/>
      <c r="O321" s="1590"/>
      <c r="P321" s="1590"/>
      <c r="Q321" s="1590"/>
      <c r="R321" s="1590"/>
      <c r="S321" s="1590"/>
      <c r="T321" s="1590"/>
      <c r="U321" s="1590"/>
      <c r="V321" s="1590"/>
    </row>
    <row r="322" spans="1:22" ht="14.25" customHeight="1">
      <c r="A322" s="1590"/>
      <c r="B322" s="1590"/>
      <c r="C322" s="1590"/>
      <c r="D322" s="1590"/>
      <c r="E322" s="1590"/>
      <c r="F322" s="1590"/>
      <c r="G322" s="1590"/>
      <c r="H322" s="1590"/>
      <c r="I322" s="1590"/>
      <c r="J322" s="1590"/>
      <c r="K322" s="1590"/>
      <c r="L322" s="1590"/>
      <c r="M322" s="1590"/>
      <c r="N322" s="1590"/>
      <c r="O322" s="1590"/>
      <c r="P322" s="1590"/>
      <c r="Q322" s="1590"/>
      <c r="R322" s="1590"/>
      <c r="S322" s="1590"/>
      <c r="T322" s="1590"/>
      <c r="U322" s="1590"/>
      <c r="V322" s="1590"/>
    </row>
    <row r="323" spans="1:22" ht="14.25" customHeight="1">
      <c r="A323" s="1590"/>
      <c r="B323" s="1590"/>
      <c r="C323" s="1590"/>
      <c r="D323" s="1590"/>
      <c r="E323" s="1590"/>
      <c r="F323" s="1590"/>
      <c r="G323" s="1590"/>
      <c r="H323" s="1590"/>
      <c r="I323" s="1590"/>
      <c r="J323" s="1590"/>
      <c r="K323" s="1590"/>
      <c r="L323" s="1590"/>
      <c r="M323" s="1590"/>
      <c r="N323" s="1590"/>
      <c r="O323" s="1590"/>
      <c r="P323" s="1590"/>
      <c r="Q323" s="1590"/>
      <c r="R323" s="1590"/>
      <c r="S323" s="1590"/>
      <c r="T323" s="1590"/>
      <c r="U323" s="1590"/>
      <c r="V323" s="1590"/>
    </row>
    <row r="324" spans="1:22" ht="14.25" customHeight="1">
      <c r="A324" s="1590"/>
      <c r="B324" s="1590"/>
      <c r="C324" s="1590"/>
      <c r="D324" s="1590"/>
      <c r="E324" s="1590"/>
      <c r="F324" s="1590"/>
      <c r="G324" s="1590"/>
      <c r="H324" s="1590"/>
      <c r="I324" s="1590"/>
      <c r="J324" s="1590"/>
      <c r="K324" s="1590"/>
      <c r="L324" s="1590"/>
      <c r="M324" s="1590"/>
      <c r="N324" s="1590"/>
      <c r="O324" s="1590"/>
      <c r="P324" s="1590"/>
      <c r="Q324" s="1590"/>
      <c r="R324" s="1590"/>
      <c r="S324" s="1590"/>
      <c r="T324" s="1590"/>
      <c r="U324" s="1590"/>
      <c r="V324" s="1590"/>
    </row>
    <row r="325" spans="1:22" ht="14.25" customHeight="1">
      <c r="A325" s="1590"/>
      <c r="B325" s="1590"/>
      <c r="C325" s="1590"/>
      <c r="D325" s="1590"/>
      <c r="E325" s="1590"/>
      <c r="F325" s="1590"/>
      <c r="G325" s="1590"/>
      <c r="H325" s="1590"/>
      <c r="I325" s="1590"/>
      <c r="J325" s="1590"/>
      <c r="K325" s="1590"/>
      <c r="L325" s="1590"/>
      <c r="M325" s="1590"/>
      <c r="N325" s="1590"/>
      <c r="O325" s="1590"/>
      <c r="P325" s="1590"/>
      <c r="Q325" s="1590"/>
      <c r="R325" s="1590"/>
      <c r="S325" s="1590"/>
      <c r="T325" s="1590"/>
      <c r="U325" s="1590"/>
      <c r="V325" s="1590"/>
    </row>
    <row r="326" spans="1:22" ht="14.25" customHeight="1">
      <c r="A326" s="1590"/>
      <c r="B326" s="1590"/>
      <c r="C326" s="1590"/>
      <c r="D326" s="1590"/>
      <c r="E326" s="1590"/>
      <c r="F326" s="1590"/>
      <c r="G326" s="1590"/>
      <c r="H326" s="1590"/>
      <c r="I326" s="1590"/>
      <c r="J326" s="1590"/>
      <c r="K326" s="1590"/>
      <c r="L326" s="1590"/>
      <c r="M326" s="1590"/>
      <c r="N326" s="1590"/>
      <c r="O326" s="1590"/>
      <c r="P326" s="1590"/>
      <c r="Q326" s="1590"/>
      <c r="R326" s="1590"/>
      <c r="S326" s="1590"/>
      <c r="T326" s="1590"/>
      <c r="U326" s="1590"/>
      <c r="V326" s="1590"/>
    </row>
    <row r="327" spans="1:22" ht="14.25" customHeight="1">
      <c r="A327" s="1590"/>
      <c r="B327" s="1590"/>
      <c r="C327" s="1590"/>
      <c r="D327" s="1590"/>
      <c r="E327" s="1590"/>
      <c r="F327" s="1590"/>
      <c r="G327" s="1590"/>
      <c r="H327" s="1590"/>
      <c r="I327" s="1590"/>
      <c r="J327" s="1590"/>
      <c r="K327" s="1590"/>
      <c r="L327" s="1590"/>
      <c r="M327" s="1590"/>
      <c r="N327" s="1590"/>
      <c r="O327" s="1590"/>
      <c r="P327" s="1590"/>
      <c r="Q327" s="1590"/>
      <c r="R327" s="1590"/>
      <c r="S327" s="1590"/>
      <c r="T327" s="1590"/>
      <c r="U327" s="1590"/>
      <c r="V327" s="1590"/>
    </row>
    <row r="328" spans="1:22" ht="14.25" customHeight="1">
      <c r="A328" s="1590"/>
      <c r="B328" s="1590"/>
      <c r="C328" s="1590"/>
      <c r="D328" s="1590"/>
      <c r="E328" s="1590"/>
      <c r="F328" s="1590"/>
      <c r="G328" s="1590"/>
      <c r="H328" s="1590"/>
      <c r="I328" s="1590"/>
      <c r="J328" s="1590"/>
      <c r="K328" s="1590"/>
      <c r="L328" s="1590"/>
      <c r="M328" s="1590"/>
      <c r="N328" s="1590"/>
      <c r="O328" s="1590"/>
      <c r="P328" s="1590"/>
      <c r="Q328" s="1590"/>
      <c r="R328" s="1590"/>
      <c r="S328" s="1590"/>
      <c r="T328" s="1590"/>
      <c r="U328" s="1590"/>
      <c r="V328" s="1590"/>
    </row>
    <row r="329" spans="1:22" ht="14.25" customHeight="1">
      <c r="A329" s="1590"/>
      <c r="B329" s="1590"/>
      <c r="C329" s="1590"/>
      <c r="D329" s="1590"/>
      <c r="E329" s="1590"/>
      <c r="F329" s="1590"/>
      <c r="G329" s="1590"/>
      <c r="H329" s="1590"/>
      <c r="I329" s="1590"/>
      <c r="J329" s="1590"/>
      <c r="K329" s="1590"/>
      <c r="L329" s="1590"/>
      <c r="M329" s="1590"/>
      <c r="N329" s="1590"/>
      <c r="O329" s="1590"/>
      <c r="P329" s="1590"/>
      <c r="Q329" s="1590"/>
      <c r="R329" s="1590"/>
      <c r="S329" s="1590"/>
      <c r="T329" s="1590"/>
      <c r="U329" s="1590"/>
      <c r="V329" s="1590"/>
    </row>
    <row r="330" spans="1:22" ht="14.25" customHeight="1">
      <c r="A330" s="1590"/>
      <c r="B330" s="1590"/>
      <c r="C330" s="1590"/>
      <c r="D330" s="1590"/>
      <c r="E330" s="1590"/>
      <c r="F330" s="1590"/>
      <c r="G330" s="1590"/>
      <c r="H330" s="1590"/>
      <c r="I330" s="1590"/>
      <c r="J330" s="1590"/>
      <c r="K330" s="1590"/>
      <c r="L330" s="1590"/>
      <c r="M330" s="1590"/>
      <c r="N330" s="1590"/>
      <c r="O330" s="1590"/>
      <c r="P330" s="1590"/>
      <c r="Q330" s="1590"/>
      <c r="R330" s="1590"/>
      <c r="S330" s="1590"/>
      <c r="T330" s="1590"/>
      <c r="U330" s="1590"/>
      <c r="V330" s="1590"/>
    </row>
    <row r="331" spans="1:22" ht="14.25" customHeight="1">
      <c r="A331" s="1590"/>
      <c r="B331" s="1590"/>
      <c r="C331" s="1590"/>
      <c r="D331" s="1590"/>
      <c r="E331" s="1590"/>
      <c r="F331" s="1590"/>
      <c r="G331" s="1590"/>
      <c r="H331" s="1590"/>
      <c r="I331" s="1590"/>
      <c r="J331" s="1590"/>
      <c r="K331" s="1590"/>
      <c r="L331" s="1590"/>
      <c r="M331" s="1590"/>
      <c r="N331" s="1590"/>
      <c r="O331" s="1590"/>
      <c r="P331" s="1590"/>
      <c r="Q331" s="1590"/>
      <c r="R331" s="1590"/>
      <c r="S331" s="1590"/>
      <c r="T331" s="1590"/>
      <c r="U331" s="1590"/>
      <c r="V331" s="1590"/>
    </row>
    <row r="332" spans="1:22" ht="14.25" customHeight="1">
      <c r="A332" s="1590"/>
      <c r="B332" s="1590"/>
      <c r="C332" s="1590"/>
      <c r="D332" s="1590"/>
      <c r="E332" s="1590"/>
      <c r="F332" s="1590"/>
      <c r="G332" s="1590"/>
      <c r="H332" s="1590"/>
      <c r="I332" s="1590"/>
      <c r="J332" s="1590"/>
      <c r="K332" s="1590"/>
      <c r="L332" s="1590"/>
      <c r="M332" s="1590"/>
      <c r="N332" s="1590"/>
      <c r="O332" s="1590"/>
      <c r="P332" s="1590"/>
      <c r="Q332" s="1590"/>
      <c r="R332" s="1590"/>
      <c r="S332" s="1590"/>
      <c r="T332" s="1590"/>
      <c r="U332" s="1590"/>
      <c r="V332" s="1590"/>
    </row>
    <row r="333" spans="1:22" ht="14.25" customHeight="1">
      <c r="A333" s="1590"/>
      <c r="B333" s="1590"/>
      <c r="C333" s="1590"/>
      <c r="D333" s="1590"/>
      <c r="E333" s="1590"/>
      <c r="F333" s="1590"/>
      <c r="G333" s="1590"/>
      <c r="H333" s="1590"/>
      <c r="I333" s="1590"/>
      <c r="J333" s="1590"/>
      <c r="K333" s="1590"/>
      <c r="L333" s="1590"/>
      <c r="M333" s="1590"/>
      <c r="N333" s="1590"/>
      <c r="O333" s="1590"/>
      <c r="P333" s="1590"/>
      <c r="Q333" s="1590"/>
      <c r="R333" s="1590"/>
      <c r="S333" s="1590"/>
      <c r="T333" s="1590"/>
      <c r="U333" s="1590"/>
      <c r="V333" s="1590"/>
    </row>
    <row r="334" spans="1:22" ht="14.25" customHeight="1">
      <c r="A334" s="1590"/>
      <c r="B334" s="1590"/>
      <c r="C334" s="1590"/>
      <c r="D334" s="1590"/>
      <c r="E334" s="1590"/>
      <c r="F334" s="1590"/>
      <c r="G334" s="1590"/>
      <c r="H334" s="1590"/>
      <c r="I334" s="1590"/>
      <c r="J334" s="1590"/>
      <c r="K334" s="1590"/>
      <c r="L334" s="1590"/>
      <c r="M334" s="1590"/>
      <c r="N334" s="1590"/>
      <c r="O334" s="1590"/>
      <c r="P334" s="1590"/>
      <c r="Q334" s="1590"/>
      <c r="R334" s="1590"/>
      <c r="S334" s="1590"/>
      <c r="T334" s="1590"/>
      <c r="U334" s="1590"/>
      <c r="V334" s="1590"/>
    </row>
    <row r="335" spans="1:22" ht="14.25" customHeight="1">
      <c r="A335" s="1590"/>
      <c r="B335" s="1590"/>
      <c r="C335" s="1590"/>
      <c r="D335" s="1590"/>
      <c r="E335" s="1590"/>
      <c r="F335" s="1590"/>
      <c r="G335" s="1590"/>
      <c r="H335" s="1590"/>
      <c r="I335" s="1590"/>
      <c r="J335" s="1590"/>
      <c r="K335" s="1590"/>
      <c r="L335" s="1590"/>
      <c r="M335" s="1590"/>
      <c r="N335" s="1590"/>
      <c r="O335" s="1590"/>
      <c r="P335" s="1590"/>
      <c r="Q335" s="1590"/>
      <c r="R335" s="1590"/>
      <c r="S335" s="1590"/>
      <c r="T335" s="1590"/>
      <c r="U335" s="1590"/>
      <c r="V335" s="1590"/>
    </row>
    <row r="336" spans="1:22" ht="14.25" customHeight="1">
      <c r="A336" s="1590"/>
      <c r="B336" s="1590"/>
      <c r="C336" s="1590"/>
      <c r="D336" s="1590"/>
      <c r="E336" s="1590"/>
      <c r="F336" s="1590"/>
      <c r="G336" s="1590"/>
      <c r="H336" s="1590"/>
      <c r="I336" s="1590"/>
      <c r="J336" s="1590"/>
      <c r="K336" s="1590"/>
      <c r="L336" s="1590"/>
      <c r="M336" s="1590"/>
      <c r="N336" s="1590"/>
      <c r="O336" s="1590"/>
      <c r="P336" s="1590"/>
      <c r="Q336" s="1590"/>
      <c r="R336" s="1590"/>
      <c r="S336" s="1590"/>
      <c r="T336" s="1590"/>
      <c r="U336" s="1590"/>
      <c r="V336" s="1590"/>
    </row>
    <row r="337" spans="1:22" ht="14.25" customHeight="1">
      <c r="A337" s="1590"/>
      <c r="B337" s="1590"/>
      <c r="C337" s="1590"/>
      <c r="D337" s="1590"/>
      <c r="E337" s="1590"/>
      <c r="F337" s="1590"/>
      <c r="G337" s="1590"/>
      <c r="H337" s="1590"/>
      <c r="I337" s="1590"/>
      <c r="J337" s="1590"/>
      <c r="K337" s="1590"/>
      <c r="L337" s="1590"/>
      <c r="M337" s="1590"/>
      <c r="N337" s="1590"/>
      <c r="O337" s="1590"/>
      <c r="P337" s="1590"/>
      <c r="Q337" s="1590"/>
      <c r="R337" s="1590"/>
      <c r="S337" s="1590"/>
      <c r="T337" s="1590"/>
      <c r="U337" s="1590"/>
      <c r="V337" s="1590"/>
    </row>
    <row r="338" spans="1:22" ht="14.25" customHeight="1">
      <c r="A338" s="1590"/>
      <c r="B338" s="1590"/>
      <c r="C338" s="1590"/>
      <c r="D338" s="1590"/>
      <c r="E338" s="1590"/>
      <c r="F338" s="1590"/>
      <c r="G338" s="1590"/>
      <c r="H338" s="1590"/>
      <c r="I338" s="1590"/>
      <c r="J338" s="1590"/>
      <c r="K338" s="1590"/>
      <c r="L338" s="1590"/>
      <c r="M338" s="1590"/>
      <c r="N338" s="1590"/>
      <c r="O338" s="1590"/>
      <c r="P338" s="1590"/>
      <c r="Q338" s="1590"/>
      <c r="R338" s="1590"/>
      <c r="S338" s="1590"/>
      <c r="T338" s="1590"/>
      <c r="U338" s="1590"/>
      <c r="V338" s="1590"/>
    </row>
    <row r="339" spans="1:22" ht="14.25" customHeight="1">
      <c r="A339" s="1590"/>
      <c r="B339" s="1590"/>
      <c r="C339" s="1590"/>
      <c r="D339" s="1590"/>
      <c r="E339" s="1590"/>
      <c r="F339" s="1590"/>
      <c r="G339" s="1590"/>
      <c r="H339" s="1590"/>
      <c r="I339" s="1590"/>
      <c r="J339" s="1590"/>
      <c r="K339" s="1590"/>
      <c r="L339" s="1590"/>
      <c r="M339" s="1590"/>
      <c r="N339" s="1590"/>
      <c r="O339" s="1590"/>
      <c r="P339" s="1590"/>
      <c r="Q339" s="1590"/>
      <c r="R339" s="1590"/>
      <c r="S339" s="1590"/>
      <c r="T339" s="1590"/>
      <c r="U339" s="1590"/>
      <c r="V339" s="1590"/>
    </row>
    <row r="340" spans="1:22" ht="14.25" customHeight="1">
      <c r="A340" s="1590"/>
      <c r="B340" s="1590"/>
      <c r="C340" s="1590"/>
      <c r="D340" s="1590"/>
      <c r="E340" s="1590"/>
      <c r="F340" s="1590"/>
      <c r="G340" s="1590"/>
      <c r="H340" s="1590"/>
      <c r="I340" s="1590"/>
      <c r="J340" s="1590"/>
      <c r="K340" s="1590"/>
      <c r="L340" s="1590"/>
      <c r="M340" s="1590"/>
      <c r="N340" s="1590"/>
      <c r="O340" s="1590"/>
      <c r="P340" s="1590"/>
      <c r="Q340" s="1590"/>
      <c r="R340" s="1590"/>
      <c r="S340" s="1590"/>
      <c r="T340" s="1590"/>
      <c r="U340" s="1590"/>
      <c r="V340" s="1590"/>
    </row>
    <row r="341" spans="1:22" ht="14.25" customHeight="1">
      <c r="A341" s="1590"/>
      <c r="B341" s="1590"/>
      <c r="C341" s="1590"/>
      <c r="D341" s="1590"/>
      <c r="E341" s="1590"/>
      <c r="F341" s="1590"/>
      <c r="G341" s="1590"/>
      <c r="H341" s="1590"/>
      <c r="I341" s="1590"/>
      <c r="J341" s="1590"/>
      <c r="K341" s="1590"/>
      <c r="L341" s="1590"/>
      <c r="M341" s="1590"/>
      <c r="N341" s="1590"/>
      <c r="O341" s="1590"/>
      <c r="P341" s="1590"/>
      <c r="Q341" s="1590"/>
      <c r="R341" s="1590"/>
      <c r="S341" s="1590"/>
      <c r="T341" s="1590"/>
      <c r="U341" s="1590"/>
      <c r="V341" s="1590"/>
    </row>
    <row r="342" spans="1:22" ht="14.25" customHeight="1">
      <c r="A342" s="1590"/>
      <c r="B342" s="1590"/>
      <c r="C342" s="1590"/>
      <c r="D342" s="1590"/>
      <c r="E342" s="1590"/>
      <c r="F342" s="1590"/>
      <c r="G342" s="1590"/>
      <c r="H342" s="1590"/>
      <c r="I342" s="1590"/>
      <c r="J342" s="1590"/>
      <c r="K342" s="1590"/>
      <c r="L342" s="1590"/>
      <c r="M342" s="1590"/>
      <c r="N342" s="1590"/>
      <c r="O342" s="1590"/>
      <c r="P342" s="1590"/>
      <c r="Q342" s="1590"/>
      <c r="R342" s="1590"/>
      <c r="S342" s="1590"/>
      <c r="T342" s="1590"/>
      <c r="U342" s="1590"/>
      <c r="V342" s="1590"/>
    </row>
    <row r="343" spans="1:22" ht="14.25" customHeight="1">
      <c r="A343" s="1590"/>
      <c r="B343" s="1590"/>
      <c r="C343" s="1590"/>
      <c r="D343" s="1590"/>
      <c r="E343" s="1590"/>
      <c r="F343" s="1590"/>
      <c r="G343" s="1590"/>
      <c r="H343" s="1590"/>
      <c r="I343" s="1590"/>
      <c r="J343" s="1590"/>
      <c r="K343" s="1590"/>
      <c r="L343" s="1590"/>
      <c r="M343" s="1590"/>
      <c r="N343" s="1590"/>
      <c r="O343" s="1590"/>
      <c r="P343" s="1590"/>
      <c r="Q343" s="1590"/>
      <c r="R343" s="1590"/>
      <c r="S343" s="1590"/>
      <c r="T343" s="1590"/>
      <c r="U343" s="1590"/>
      <c r="V343" s="1590"/>
    </row>
    <row r="344" spans="1:22" ht="14.25" customHeight="1">
      <c r="A344" s="1590"/>
      <c r="B344" s="1590"/>
      <c r="C344" s="1590"/>
      <c r="D344" s="1590"/>
      <c r="E344" s="1590"/>
      <c r="F344" s="1590"/>
      <c r="G344" s="1590"/>
      <c r="H344" s="1590"/>
      <c r="I344" s="1590"/>
      <c r="J344" s="1590"/>
      <c r="K344" s="1590"/>
      <c r="L344" s="1590"/>
      <c r="M344" s="1590"/>
      <c r="N344" s="1590"/>
      <c r="O344" s="1590"/>
      <c r="P344" s="1590"/>
      <c r="Q344" s="1590"/>
      <c r="R344" s="1590"/>
      <c r="S344" s="1590"/>
      <c r="T344" s="1590"/>
      <c r="U344" s="1590"/>
      <c r="V344" s="1590"/>
    </row>
    <row r="345" spans="1:22" ht="14.25" customHeight="1">
      <c r="A345" s="1590"/>
      <c r="B345" s="1590"/>
      <c r="C345" s="1590"/>
      <c r="D345" s="1590"/>
      <c r="E345" s="1590"/>
      <c r="F345" s="1590"/>
      <c r="G345" s="1590"/>
      <c r="H345" s="1590"/>
      <c r="I345" s="1590"/>
      <c r="J345" s="1590"/>
      <c r="K345" s="1590"/>
      <c r="L345" s="1590"/>
      <c r="M345" s="1590"/>
      <c r="N345" s="1590"/>
      <c r="O345" s="1590"/>
      <c r="P345" s="1590"/>
      <c r="Q345" s="1590"/>
      <c r="R345" s="1590"/>
      <c r="S345" s="1590"/>
      <c r="T345" s="1590"/>
      <c r="U345" s="1590"/>
      <c r="V345" s="1590"/>
    </row>
    <row r="346" spans="1:22" ht="14.25" customHeight="1">
      <c r="A346" s="1590"/>
      <c r="B346" s="1590"/>
      <c r="C346" s="1590"/>
      <c r="D346" s="1590"/>
      <c r="E346" s="1590"/>
      <c r="F346" s="1590"/>
      <c r="G346" s="1590"/>
      <c r="H346" s="1590"/>
      <c r="I346" s="1590"/>
      <c r="J346" s="1590"/>
      <c r="K346" s="1590"/>
      <c r="L346" s="1590"/>
      <c r="M346" s="1590"/>
      <c r="N346" s="1590"/>
      <c r="O346" s="1590"/>
      <c r="P346" s="1590"/>
      <c r="Q346" s="1590"/>
      <c r="R346" s="1590"/>
      <c r="S346" s="1590"/>
      <c r="T346" s="1590"/>
      <c r="U346" s="1590"/>
      <c r="V346" s="1590"/>
    </row>
    <row r="347" spans="1:22" ht="14.25" customHeight="1">
      <c r="A347" s="1590"/>
      <c r="B347" s="1590"/>
      <c r="C347" s="1590"/>
      <c r="D347" s="1590"/>
      <c r="E347" s="1590"/>
      <c r="F347" s="1590"/>
      <c r="G347" s="1590"/>
      <c r="H347" s="1590"/>
      <c r="I347" s="1590"/>
      <c r="J347" s="1590"/>
      <c r="K347" s="1590"/>
      <c r="L347" s="1590"/>
      <c r="M347" s="1590"/>
      <c r="N347" s="1590"/>
      <c r="O347" s="1590"/>
      <c r="P347" s="1590"/>
      <c r="Q347" s="1590"/>
      <c r="R347" s="1590"/>
      <c r="S347" s="1590"/>
      <c r="T347" s="1590"/>
      <c r="U347" s="1590"/>
      <c r="V347" s="1590"/>
    </row>
    <row r="348" spans="1:22" ht="14.25" customHeight="1">
      <c r="A348" s="1590"/>
      <c r="B348" s="1590"/>
      <c r="C348" s="1590"/>
      <c r="D348" s="1590"/>
      <c r="E348" s="1590"/>
      <c r="F348" s="1590"/>
      <c r="G348" s="1590"/>
      <c r="H348" s="1590"/>
      <c r="I348" s="1590"/>
      <c r="J348" s="1590"/>
      <c r="K348" s="1590"/>
      <c r="L348" s="1590"/>
      <c r="M348" s="1590"/>
      <c r="N348" s="1590"/>
      <c r="O348" s="1590"/>
      <c r="P348" s="1590"/>
      <c r="Q348" s="1590"/>
      <c r="R348" s="1590"/>
      <c r="S348" s="1590"/>
      <c r="T348" s="1590"/>
      <c r="U348" s="1590"/>
      <c r="V348" s="1590"/>
    </row>
    <row r="349" spans="1:22" ht="14.25" customHeight="1">
      <c r="A349" s="1590"/>
      <c r="B349" s="1590"/>
      <c r="C349" s="1590"/>
      <c r="D349" s="1590"/>
      <c r="E349" s="1590"/>
      <c r="F349" s="1590"/>
      <c r="G349" s="1590"/>
      <c r="H349" s="1590"/>
      <c r="I349" s="1590"/>
      <c r="J349" s="1590"/>
      <c r="K349" s="1590"/>
      <c r="L349" s="1590"/>
      <c r="M349" s="1590"/>
      <c r="N349" s="1590"/>
      <c r="O349" s="1590"/>
      <c r="P349" s="1590"/>
      <c r="Q349" s="1590"/>
      <c r="R349" s="1590"/>
      <c r="S349" s="1590"/>
      <c r="T349" s="1590"/>
      <c r="U349" s="1590"/>
      <c r="V349" s="1590"/>
    </row>
    <row r="350" spans="1:22" ht="14.25" customHeight="1">
      <c r="A350" s="1590"/>
      <c r="B350" s="1590"/>
      <c r="C350" s="1590"/>
      <c r="D350" s="1590"/>
      <c r="E350" s="1590"/>
      <c r="F350" s="1590"/>
      <c r="G350" s="1590"/>
      <c r="H350" s="1590"/>
      <c r="I350" s="1590"/>
      <c r="J350" s="1590"/>
      <c r="K350" s="1590"/>
      <c r="L350" s="1590"/>
      <c r="M350" s="1590"/>
      <c r="N350" s="1590"/>
      <c r="O350" s="1590"/>
      <c r="P350" s="1590"/>
      <c r="Q350" s="1590"/>
      <c r="R350" s="1590"/>
      <c r="S350" s="1590"/>
      <c r="T350" s="1590"/>
      <c r="U350" s="1590"/>
      <c r="V350" s="1590"/>
    </row>
    <row r="351" spans="1:22" ht="14.25" customHeight="1">
      <c r="A351" s="1590"/>
      <c r="B351" s="1590"/>
      <c r="C351" s="1590"/>
      <c r="D351" s="1590"/>
      <c r="E351" s="1590"/>
      <c r="F351" s="1590"/>
      <c r="G351" s="1590"/>
      <c r="H351" s="1590"/>
      <c r="I351" s="1590"/>
      <c r="J351" s="1590"/>
      <c r="K351" s="1590"/>
      <c r="L351" s="1590"/>
      <c r="M351" s="1590"/>
      <c r="N351" s="1590"/>
      <c r="O351" s="1590"/>
      <c r="P351" s="1590"/>
      <c r="Q351" s="1590"/>
      <c r="R351" s="1590"/>
      <c r="S351" s="1590"/>
      <c r="T351" s="1590"/>
      <c r="U351" s="1590"/>
      <c r="V351" s="1590"/>
    </row>
    <row r="352" spans="1:22" ht="14.25" customHeight="1">
      <c r="A352" s="1590"/>
      <c r="B352" s="1590"/>
      <c r="C352" s="1590"/>
      <c r="D352" s="1590"/>
      <c r="E352" s="1590"/>
      <c r="F352" s="1590"/>
      <c r="G352" s="1590"/>
      <c r="H352" s="1590"/>
      <c r="I352" s="1590"/>
      <c r="J352" s="1590"/>
      <c r="K352" s="1590"/>
      <c r="L352" s="1590"/>
      <c r="M352" s="1590"/>
      <c r="N352" s="1590"/>
      <c r="O352" s="1590"/>
      <c r="P352" s="1590"/>
      <c r="Q352" s="1590"/>
      <c r="R352" s="1590"/>
      <c r="S352" s="1590"/>
      <c r="T352" s="1590"/>
      <c r="U352" s="1590"/>
      <c r="V352" s="1590"/>
    </row>
    <row r="353" spans="1:22" ht="14.25" customHeight="1">
      <c r="A353" s="1590"/>
      <c r="B353" s="1590"/>
      <c r="C353" s="1590"/>
      <c r="D353" s="1590"/>
      <c r="E353" s="1590"/>
      <c r="F353" s="1590"/>
      <c r="G353" s="1590"/>
      <c r="H353" s="1590"/>
      <c r="I353" s="1590"/>
      <c r="J353" s="1590"/>
      <c r="K353" s="1590"/>
      <c r="L353" s="1590"/>
      <c r="M353" s="1590"/>
      <c r="N353" s="1590"/>
      <c r="O353" s="1590"/>
      <c r="P353" s="1590"/>
      <c r="Q353" s="1590"/>
      <c r="R353" s="1590"/>
      <c r="S353" s="1590"/>
      <c r="T353" s="1590"/>
      <c r="U353" s="1590"/>
      <c r="V353" s="1590"/>
    </row>
    <row r="354" spans="1:22" ht="14.25" customHeight="1">
      <c r="A354" s="1590"/>
      <c r="B354" s="1590"/>
      <c r="C354" s="1590"/>
      <c r="D354" s="1590"/>
      <c r="E354" s="1590"/>
      <c r="F354" s="1590"/>
      <c r="G354" s="1590"/>
      <c r="H354" s="1590"/>
      <c r="I354" s="1590"/>
      <c r="J354" s="1590"/>
      <c r="K354" s="1590"/>
      <c r="L354" s="1590"/>
      <c r="M354" s="1590"/>
      <c r="N354" s="1590"/>
      <c r="O354" s="1590"/>
      <c r="P354" s="1590"/>
      <c r="Q354" s="1590"/>
      <c r="R354" s="1590"/>
      <c r="S354" s="1590"/>
      <c r="T354" s="1590"/>
      <c r="U354" s="1590"/>
      <c r="V354" s="1590"/>
    </row>
    <row r="355" spans="1:22" ht="14.25" customHeight="1">
      <c r="A355" s="1590"/>
      <c r="B355" s="1590"/>
      <c r="C355" s="1590"/>
      <c r="D355" s="1590"/>
      <c r="E355" s="1590"/>
      <c r="F355" s="1590"/>
      <c r="G355" s="1590"/>
      <c r="H355" s="1590"/>
      <c r="I355" s="1590"/>
      <c r="J355" s="1590"/>
      <c r="K355" s="1590"/>
      <c r="L355" s="1590"/>
      <c r="M355" s="1590"/>
      <c r="N355" s="1590"/>
      <c r="O355" s="1590"/>
      <c r="P355" s="1590"/>
      <c r="Q355" s="1590"/>
      <c r="R355" s="1590"/>
      <c r="S355" s="1590"/>
      <c r="T355" s="1590"/>
      <c r="U355" s="1590"/>
      <c r="V355" s="1590"/>
    </row>
    <row r="356" spans="1:22" ht="14.25" customHeight="1">
      <c r="A356" s="1590"/>
      <c r="B356" s="1590"/>
      <c r="C356" s="1590"/>
      <c r="D356" s="1590"/>
      <c r="E356" s="1590"/>
      <c r="F356" s="1590"/>
      <c r="G356" s="1590"/>
      <c r="H356" s="1590"/>
      <c r="I356" s="1590"/>
      <c r="J356" s="1590"/>
      <c r="K356" s="1590"/>
      <c r="L356" s="1590"/>
      <c r="M356" s="1590"/>
      <c r="N356" s="1590"/>
      <c r="O356" s="1590"/>
      <c r="P356" s="1590"/>
      <c r="Q356" s="1590"/>
      <c r="R356" s="1590"/>
      <c r="S356" s="1590"/>
      <c r="T356" s="1590"/>
      <c r="U356" s="1590"/>
      <c r="V356" s="1590"/>
    </row>
    <row r="357" spans="1:22" ht="14.25" customHeight="1">
      <c r="A357" s="1590"/>
      <c r="B357" s="1590"/>
      <c r="C357" s="1590"/>
      <c r="D357" s="1590"/>
      <c r="E357" s="1590"/>
      <c r="F357" s="1590"/>
      <c r="G357" s="1590"/>
      <c r="H357" s="1590"/>
      <c r="I357" s="1590"/>
      <c r="J357" s="1590"/>
      <c r="K357" s="1590"/>
      <c r="L357" s="1590"/>
      <c r="M357" s="1590"/>
      <c r="N357" s="1590"/>
      <c r="O357" s="1590"/>
      <c r="P357" s="1590"/>
      <c r="Q357" s="1590"/>
      <c r="R357" s="1590"/>
      <c r="S357" s="1590"/>
      <c r="T357" s="1590"/>
      <c r="U357" s="1590"/>
      <c r="V357" s="1590"/>
    </row>
    <row r="358" spans="1:22" ht="14.25" customHeight="1">
      <c r="A358" s="1590"/>
      <c r="B358" s="1590"/>
      <c r="C358" s="1590"/>
      <c r="D358" s="1590"/>
      <c r="E358" s="1590"/>
      <c r="F358" s="1590"/>
      <c r="G358" s="1590"/>
      <c r="H358" s="1590"/>
      <c r="I358" s="1590"/>
      <c r="J358" s="1590"/>
      <c r="K358" s="1590"/>
      <c r="L358" s="1590"/>
      <c r="M358" s="1590"/>
      <c r="N358" s="1590"/>
      <c r="O358" s="1590"/>
      <c r="P358" s="1590"/>
      <c r="Q358" s="1590"/>
      <c r="R358" s="1590"/>
      <c r="S358" s="1590"/>
      <c r="T358" s="1590"/>
      <c r="U358" s="1590"/>
      <c r="V358" s="1590"/>
    </row>
    <row r="359" spans="1:22" ht="14.25" customHeight="1">
      <c r="A359" s="1590"/>
      <c r="B359" s="1590"/>
      <c r="C359" s="1590"/>
      <c r="D359" s="1590"/>
      <c r="E359" s="1590"/>
      <c r="F359" s="1590"/>
      <c r="G359" s="1590"/>
      <c r="H359" s="1590"/>
      <c r="I359" s="1590"/>
      <c r="J359" s="1590"/>
      <c r="K359" s="1590"/>
      <c r="L359" s="1590"/>
      <c r="M359" s="1590"/>
      <c r="N359" s="1590"/>
      <c r="O359" s="1590"/>
      <c r="P359" s="1590"/>
      <c r="Q359" s="1590"/>
      <c r="R359" s="1590"/>
      <c r="S359" s="1590"/>
      <c r="T359" s="1590"/>
      <c r="U359" s="1590"/>
      <c r="V359" s="1590"/>
    </row>
    <row r="360" spans="1:22" ht="14.25" customHeight="1">
      <c r="A360" s="1590"/>
      <c r="B360" s="1590"/>
      <c r="C360" s="1590"/>
      <c r="D360" s="1590"/>
      <c r="E360" s="1590"/>
      <c r="F360" s="1590"/>
      <c r="G360" s="1590"/>
      <c r="H360" s="1590"/>
      <c r="I360" s="1590"/>
      <c r="J360" s="1590"/>
      <c r="K360" s="1590"/>
      <c r="L360" s="1590"/>
      <c r="M360" s="1590"/>
      <c r="N360" s="1590"/>
      <c r="O360" s="1590"/>
      <c r="P360" s="1590"/>
      <c r="Q360" s="1590"/>
      <c r="R360" s="1590"/>
      <c r="S360" s="1590"/>
      <c r="T360" s="1590"/>
      <c r="U360" s="1590"/>
      <c r="V360" s="1590"/>
    </row>
    <row r="361" spans="1:22" ht="14.25" customHeight="1">
      <c r="A361" s="1590"/>
      <c r="B361" s="1590"/>
      <c r="C361" s="1590"/>
      <c r="D361" s="1590"/>
      <c r="E361" s="1590"/>
      <c r="F361" s="1590"/>
      <c r="G361" s="1590"/>
      <c r="H361" s="1590"/>
      <c r="I361" s="1590"/>
      <c r="J361" s="1590"/>
      <c r="K361" s="1590"/>
      <c r="L361" s="1590"/>
      <c r="M361" s="1590"/>
      <c r="N361" s="1590"/>
      <c r="O361" s="1590"/>
      <c r="P361" s="1590"/>
      <c r="Q361" s="1590"/>
      <c r="R361" s="1590"/>
      <c r="S361" s="1590"/>
      <c r="T361" s="1590"/>
      <c r="U361" s="1590"/>
      <c r="V361" s="1590"/>
    </row>
    <row r="362" spans="1:22" ht="14.25" customHeight="1">
      <c r="A362" s="1590"/>
      <c r="B362" s="1590"/>
      <c r="C362" s="1590"/>
      <c r="D362" s="1590"/>
      <c r="E362" s="1590"/>
      <c r="F362" s="1590"/>
      <c r="G362" s="1590"/>
      <c r="H362" s="1590"/>
      <c r="I362" s="1590"/>
      <c r="J362" s="1590"/>
      <c r="K362" s="1590"/>
      <c r="L362" s="1590"/>
      <c r="M362" s="1590"/>
      <c r="N362" s="1590"/>
      <c r="O362" s="1590"/>
      <c r="P362" s="1590"/>
      <c r="Q362" s="1590"/>
      <c r="R362" s="1590"/>
      <c r="S362" s="1590"/>
      <c r="T362" s="1590"/>
      <c r="U362" s="1590"/>
      <c r="V362" s="1590"/>
    </row>
    <row r="363" spans="1:22" ht="14.25" customHeight="1">
      <c r="A363" s="1590"/>
      <c r="B363" s="1590"/>
      <c r="C363" s="1590"/>
      <c r="D363" s="1590"/>
      <c r="E363" s="1590"/>
      <c r="F363" s="1590"/>
      <c r="G363" s="1590"/>
      <c r="H363" s="1590"/>
      <c r="I363" s="1590"/>
      <c r="J363" s="1590"/>
      <c r="K363" s="1590"/>
      <c r="L363" s="1590"/>
      <c r="M363" s="1590"/>
      <c r="N363" s="1590"/>
      <c r="O363" s="1590"/>
      <c r="P363" s="1590"/>
      <c r="Q363" s="1590"/>
      <c r="R363" s="1590"/>
      <c r="S363" s="1590"/>
      <c r="T363" s="1590"/>
      <c r="U363" s="1590"/>
      <c r="V363" s="1590"/>
    </row>
    <row r="364" spans="1:22" ht="14.25" customHeight="1">
      <c r="A364" s="1590"/>
      <c r="B364" s="1590"/>
      <c r="C364" s="1590"/>
      <c r="D364" s="1590"/>
      <c r="E364" s="1590"/>
      <c r="F364" s="1590"/>
      <c r="G364" s="1590"/>
      <c r="H364" s="1590"/>
      <c r="I364" s="1590"/>
      <c r="J364" s="1590"/>
      <c r="K364" s="1590"/>
      <c r="L364" s="1590"/>
      <c r="M364" s="1590"/>
      <c r="N364" s="1590"/>
      <c r="O364" s="1590"/>
      <c r="P364" s="1590"/>
      <c r="Q364" s="1590"/>
      <c r="R364" s="1590"/>
      <c r="S364" s="1590"/>
      <c r="T364" s="1590"/>
      <c r="U364" s="1590"/>
      <c r="V364" s="1590"/>
    </row>
    <row r="365" spans="1:22" ht="14.25" customHeight="1">
      <c r="A365" s="1590"/>
      <c r="B365" s="1590"/>
      <c r="C365" s="1590"/>
      <c r="D365" s="1590"/>
      <c r="E365" s="1590"/>
      <c r="F365" s="1590"/>
      <c r="G365" s="1590"/>
      <c r="H365" s="1590"/>
      <c r="I365" s="1590"/>
      <c r="J365" s="1590"/>
      <c r="K365" s="1590"/>
      <c r="L365" s="1590"/>
      <c r="M365" s="1590"/>
      <c r="N365" s="1590"/>
      <c r="O365" s="1590"/>
      <c r="P365" s="1590"/>
      <c r="Q365" s="1590"/>
      <c r="R365" s="1590"/>
      <c r="S365" s="1590"/>
      <c r="T365" s="1590"/>
      <c r="U365" s="1590"/>
      <c r="V365" s="1590"/>
    </row>
    <row r="366" spans="1:22" ht="14.25" customHeight="1">
      <c r="A366" s="1590"/>
      <c r="B366" s="1590"/>
      <c r="C366" s="1590"/>
      <c r="D366" s="1590"/>
      <c r="E366" s="1590"/>
      <c r="F366" s="1590"/>
      <c r="G366" s="1590"/>
      <c r="H366" s="1590"/>
      <c r="I366" s="1590"/>
      <c r="J366" s="1590"/>
      <c r="K366" s="1590"/>
      <c r="L366" s="1590"/>
      <c r="M366" s="1590"/>
      <c r="N366" s="1590"/>
      <c r="O366" s="1590"/>
      <c r="P366" s="1590"/>
      <c r="Q366" s="1590"/>
      <c r="R366" s="1590"/>
      <c r="S366" s="1590"/>
      <c r="T366" s="1590"/>
      <c r="U366" s="1590"/>
      <c r="V366" s="1590"/>
    </row>
    <row r="367" spans="1:22" ht="14.25" customHeight="1">
      <c r="A367" s="1590"/>
      <c r="B367" s="1590"/>
      <c r="C367" s="1590"/>
      <c r="D367" s="1590"/>
      <c r="E367" s="1590"/>
      <c r="F367" s="1590"/>
      <c r="G367" s="1590"/>
      <c r="H367" s="1590"/>
      <c r="I367" s="1590"/>
      <c r="J367" s="1590"/>
      <c r="K367" s="1590"/>
      <c r="L367" s="1590"/>
      <c r="M367" s="1590"/>
      <c r="N367" s="1590"/>
      <c r="O367" s="1590"/>
      <c r="P367" s="1590"/>
      <c r="Q367" s="1590"/>
      <c r="R367" s="1590"/>
      <c r="S367" s="1590"/>
      <c r="T367" s="1590"/>
      <c r="U367" s="1590"/>
      <c r="V367" s="1590"/>
    </row>
    <row r="368" spans="1:22" ht="14.25" customHeight="1">
      <c r="A368" s="1590"/>
      <c r="B368" s="1590"/>
      <c r="C368" s="1590"/>
      <c r="D368" s="1590"/>
      <c r="E368" s="1590"/>
      <c r="F368" s="1590"/>
      <c r="G368" s="1590"/>
      <c r="H368" s="1590"/>
      <c r="I368" s="1590"/>
      <c r="J368" s="1590"/>
      <c r="K368" s="1590"/>
      <c r="L368" s="1590"/>
      <c r="M368" s="1590"/>
      <c r="N368" s="1590"/>
      <c r="O368" s="1590"/>
      <c r="P368" s="1590"/>
      <c r="Q368" s="1590"/>
      <c r="R368" s="1590"/>
      <c r="S368" s="1590"/>
      <c r="T368" s="1590"/>
      <c r="U368" s="1590"/>
      <c r="V368" s="1590"/>
    </row>
    <row r="369" spans="1:22" ht="14.25" customHeight="1">
      <c r="A369" s="1590"/>
      <c r="B369" s="1590"/>
      <c r="C369" s="1590"/>
      <c r="D369" s="1590"/>
      <c r="E369" s="1590"/>
      <c r="F369" s="1590"/>
      <c r="G369" s="1590"/>
      <c r="H369" s="1590"/>
      <c r="I369" s="1590"/>
      <c r="J369" s="1590"/>
      <c r="K369" s="1590"/>
      <c r="L369" s="1590"/>
      <c r="M369" s="1590"/>
      <c r="N369" s="1590"/>
      <c r="O369" s="1590"/>
      <c r="P369" s="1590"/>
      <c r="Q369" s="1590"/>
      <c r="R369" s="1590"/>
      <c r="S369" s="1590"/>
      <c r="T369" s="1590"/>
      <c r="U369" s="1590"/>
      <c r="V369" s="1590"/>
    </row>
    <row r="370" spans="1:22" ht="14.25" customHeight="1">
      <c r="A370" s="1590"/>
      <c r="B370" s="1590"/>
      <c r="C370" s="1590"/>
      <c r="D370" s="1590"/>
      <c r="E370" s="1590"/>
      <c r="F370" s="1590"/>
      <c r="G370" s="1590"/>
      <c r="H370" s="1590"/>
      <c r="I370" s="1590"/>
      <c r="J370" s="1590"/>
      <c r="K370" s="1590"/>
      <c r="L370" s="1590"/>
      <c r="M370" s="1590"/>
      <c r="N370" s="1590"/>
      <c r="O370" s="1590"/>
      <c r="P370" s="1590"/>
      <c r="Q370" s="1590"/>
      <c r="R370" s="1590"/>
      <c r="S370" s="1590"/>
      <c r="T370" s="1590"/>
      <c r="U370" s="1590"/>
      <c r="V370" s="1590"/>
    </row>
    <row r="371" spans="1:22" ht="14.25" customHeight="1">
      <c r="A371" s="1590"/>
      <c r="B371" s="1590"/>
      <c r="C371" s="1590"/>
      <c r="D371" s="1590"/>
      <c r="E371" s="1590"/>
      <c r="F371" s="1590"/>
      <c r="G371" s="1590"/>
      <c r="H371" s="1590"/>
      <c r="I371" s="1590"/>
      <c r="J371" s="1590"/>
      <c r="K371" s="1590"/>
      <c r="L371" s="1590"/>
      <c r="M371" s="1590"/>
      <c r="N371" s="1590"/>
      <c r="O371" s="1590"/>
      <c r="P371" s="1590"/>
      <c r="Q371" s="1590"/>
      <c r="R371" s="1590"/>
      <c r="S371" s="1590"/>
      <c r="T371" s="1590"/>
      <c r="U371" s="1590"/>
      <c r="V371" s="1590"/>
    </row>
    <row r="372" spans="1:22" ht="14.25" customHeight="1">
      <c r="A372" s="1590"/>
      <c r="B372" s="1590"/>
      <c r="C372" s="1590"/>
      <c r="D372" s="1590"/>
      <c r="E372" s="1590"/>
      <c r="F372" s="1590"/>
      <c r="G372" s="1590"/>
      <c r="H372" s="1590"/>
      <c r="I372" s="1590"/>
      <c r="J372" s="1590"/>
      <c r="K372" s="1590"/>
      <c r="L372" s="1590"/>
      <c r="M372" s="1590"/>
      <c r="N372" s="1590"/>
      <c r="O372" s="1590"/>
      <c r="P372" s="1590"/>
      <c r="Q372" s="1590"/>
      <c r="R372" s="1590"/>
      <c r="S372" s="1590"/>
      <c r="T372" s="1590"/>
      <c r="U372" s="1590"/>
      <c r="V372" s="1590"/>
    </row>
    <row r="373" spans="1:22" ht="14.25" customHeight="1">
      <c r="A373" s="1590"/>
      <c r="B373" s="1590"/>
      <c r="C373" s="1590"/>
      <c r="D373" s="1590"/>
      <c r="E373" s="1590"/>
      <c r="F373" s="1590"/>
      <c r="G373" s="1590"/>
      <c r="H373" s="1590"/>
      <c r="I373" s="1590"/>
      <c r="J373" s="1590"/>
      <c r="K373" s="1590"/>
      <c r="L373" s="1590"/>
      <c r="M373" s="1590"/>
      <c r="N373" s="1590"/>
      <c r="O373" s="1590"/>
      <c r="P373" s="1590"/>
      <c r="Q373" s="1590"/>
      <c r="R373" s="1590"/>
      <c r="S373" s="1590"/>
      <c r="T373" s="1590"/>
      <c r="U373" s="1590"/>
      <c r="V373" s="1590"/>
    </row>
    <row r="374" spans="1:22" ht="14.25" customHeight="1">
      <c r="A374" s="1590"/>
      <c r="B374" s="1590"/>
      <c r="C374" s="1590"/>
      <c r="D374" s="1590"/>
      <c r="E374" s="1590"/>
      <c r="F374" s="1590"/>
      <c r="G374" s="1590"/>
      <c r="H374" s="1590"/>
      <c r="I374" s="1590"/>
      <c r="J374" s="1590"/>
      <c r="K374" s="1590"/>
      <c r="L374" s="1590"/>
      <c r="M374" s="1590"/>
      <c r="N374" s="1590"/>
      <c r="O374" s="1590"/>
      <c r="P374" s="1590"/>
      <c r="Q374" s="1590"/>
      <c r="R374" s="1590"/>
      <c r="S374" s="1590"/>
      <c r="T374" s="1590"/>
      <c r="U374" s="1590"/>
      <c r="V374" s="1590"/>
    </row>
    <row r="375" spans="1:22" ht="14.25" customHeight="1">
      <c r="A375" s="1590"/>
      <c r="B375" s="1590"/>
      <c r="C375" s="1590"/>
      <c r="D375" s="1590"/>
      <c r="E375" s="1590"/>
      <c r="F375" s="1590"/>
      <c r="G375" s="1590"/>
      <c r="H375" s="1590"/>
      <c r="I375" s="1590"/>
      <c r="J375" s="1590"/>
      <c r="K375" s="1590"/>
      <c r="L375" s="1590"/>
      <c r="M375" s="1590"/>
      <c r="N375" s="1590"/>
      <c r="O375" s="1590"/>
      <c r="P375" s="1590"/>
      <c r="Q375" s="1590"/>
      <c r="R375" s="1590"/>
      <c r="S375" s="1590"/>
      <c r="T375" s="1590"/>
      <c r="U375" s="1590"/>
      <c r="V375" s="1590"/>
    </row>
    <row r="376" spans="1:22" ht="14.25" customHeight="1">
      <c r="A376" s="1590"/>
      <c r="B376" s="1590"/>
      <c r="C376" s="1590"/>
      <c r="D376" s="1590"/>
      <c r="E376" s="1590"/>
      <c r="F376" s="1590"/>
      <c r="G376" s="1590"/>
      <c r="H376" s="1590"/>
      <c r="I376" s="1590"/>
      <c r="J376" s="1590"/>
      <c r="K376" s="1590"/>
      <c r="L376" s="1590"/>
      <c r="M376" s="1590"/>
      <c r="N376" s="1590"/>
      <c r="O376" s="1590"/>
      <c r="P376" s="1590"/>
      <c r="Q376" s="1590"/>
      <c r="R376" s="1590"/>
      <c r="S376" s="1590"/>
      <c r="T376" s="1590"/>
      <c r="U376" s="1590"/>
      <c r="V376" s="1590"/>
    </row>
    <row r="377" spans="1:22" ht="14.25" customHeight="1">
      <c r="A377" s="1590"/>
      <c r="B377" s="1590"/>
      <c r="C377" s="1590"/>
      <c r="D377" s="1590"/>
      <c r="E377" s="1590"/>
      <c r="F377" s="1590"/>
      <c r="G377" s="1590"/>
      <c r="H377" s="1590"/>
      <c r="I377" s="1590"/>
      <c r="J377" s="1590"/>
      <c r="K377" s="1590"/>
      <c r="L377" s="1590"/>
      <c r="M377" s="1590"/>
      <c r="N377" s="1590"/>
      <c r="O377" s="1590"/>
      <c r="P377" s="1590"/>
      <c r="Q377" s="1590"/>
      <c r="R377" s="1590"/>
      <c r="S377" s="1590"/>
      <c r="T377" s="1590"/>
      <c r="U377" s="1590"/>
      <c r="V377" s="1590"/>
    </row>
    <row r="378" spans="1:22" ht="14.25" customHeight="1">
      <c r="A378" s="1590"/>
      <c r="B378" s="1590"/>
      <c r="C378" s="1590"/>
      <c r="D378" s="1590"/>
      <c r="E378" s="1590"/>
      <c r="F378" s="1590"/>
      <c r="G378" s="1590"/>
      <c r="H378" s="1590"/>
      <c r="I378" s="1590"/>
      <c r="J378" s="1590"/>
      <c r="K378" s="1590"/>
      <c r="L378" s="1590"/>
      <c r="M378" s="1590"/>
      <c r="N378" s="1590"/>
      <c r="O378" s="1590"/>
      <c r="P378" s="1590"/>
      <c r="Q378" s="1590"/>
      <c r="R378" s="1590"/>
      <c r="S378" s="1590"/>
      <c r="T378" s="1590"/>
      <c r="U378" s="1590"/>
      <c r="V378" s="1590"/>
    </row>
    <row r="379" spans="1:22" ht="14.25" customHeight="1">
      <c r="A379" s="1590"/>
      <c r="B379" s="1590"/>
      <c r="C379" s="1590"/>
      <c r="D379" s="1590"/>
      <c r="E379" s="1590"/>
      <c r="F379" s="1590"/>
      <c r="G379" s="1590"/>
      <c r="H379" s="1590"/>
      <c r="I379" s="1590"/>
      <c r="J379" s="1590"/>
      <c r="K379" s="1590"/>
      <c r="L379" s="1590"/>
      <c r="M379" s="1590"/>
      <c r="N379" s="1590"/>
      <c r="O379" s="1590"/>
      <c r="P379" s="1590"/>
      <c r="Q379" s="1590"/>
      <c r="R379" s="1590"/>
      <c r="S379" s="1590"/>
      <c r="T379" s="1590"/>
      <c r="U379" s="1590"/>
      <c r="V379" s="1590"/>
    </row>
    <row r="380" spans="1:22" ht="14.25" customHeight="1">
      <c r="A380" s="1590"/>
      <c r="B380" s="1590"/>
      <c r="C380" s="1590"/>
      <c r="D380" s="1590"/>
      <c r="E380" s="1590"/>
      <c r="F380" s="1590"/>
      <c r="G380" s="1590"/>
      <c r="H380" s="1590"/>
      <c r="I380" s="1590"/>
      <c r="J380" s="1590"/>
      <c r="K380" s="1590"/>
      <c r="L380" s="1590"/>
      <c r="M380" s="1590"/>
      <c r="N380" s="1590"/>
      <c r="O380" s="1590"/>
      <c r="P380" s="1590"/>
      <c r="Q380" s="1590"/>
      <c r="R380" s="1590"/>
      <c r="S380" s="1590"/>
      <c r="T380" s="1590"/>
      <c r="U380" s="1590"/>
      <c r="V380" s="1590"/>
    </row>
    <row r="381" spans="1:22" ht="14.25" customHeight="1">
      <c r="A381" s="1590"/>
      <c r="B381" s="1590"/>
      <c r="C381" s="1590"/>
      <c r="D381" s="1590"/>
      <c r="E381" s="1590"/>
      <c r="F381" s="1590"/>
      <c r="G381" s="1590"/>
      <c r="H381" s="1590"/>
      <c r="I381" s="1590"/>
      <c r="J381" s="1590"/>
      <c r="K381" s="1590"/>
      <c r="L381" s="1590"/>
      <c r="M381" s="1590"/>
      <c r="N381" s="1590"/>
      <c r="O381" s="1590"/>
      <c r="P381" s="1590"/>
      <c r="Q381" s="1590"/>
      <c r="R381" s="1590"/>
      <c r="S381" s="1590"/>
      <c r="T381" s="1590"/>
      <c r="U381" s="1590"/>
      <c r="V381" s="1590"/>
    </row>
    <row r="382" spans="1:22" ht="14.25" customHeight="1">
      <c r="A382" s="1590"/>
      <c r="B382" s="1590"/>
      <c r="C382" s="1590"/>
      <c r="D382" s="1590"/>
      <c r="E382" s="1590"/>
      <c r="F382" s="1590"/>
      <c r="G382" s="1590"/>
      <c r="H382" s="1590"/>
      <c r="I382" s="1590"/>
      <c r="J382" s="1590"/>
      <c r="K382" s="1590"/>
      <c r="L382" s="1590"/>
      <c r="M382" s="1590"/>
      <c r="N382" s="1590"/>
      <c r="O382" s="1590"/>
      <c r="P382" s="1590"/>
      <c r="Q382" s="1590"/>
      <c r="R382" s="1590"/>
      <c r="S382" s="1590"/>
      <c r="T382" s="1590"/>
      <c r="U382" s="1590"/>
      <c r="V382" s="1590"/>
    </row>
    <row r="383" spans="1:22" ht="14.25" customHeight="1">
      <c r="A383" s="1590"/>
      <c r="B383" s="1590"/>
      <c r="C383" s="1590"/>
      <c r="D383" s="1590"/>
      <c r="E383" s="1590"/>
      <c r="F383" s="1590"/>
      <c r="G383" s="1590"/>
      <c r="H383" s="1590"/>
      <c r="I383" s="1590"/>
      <c r="J383" s="1590"/>
      <c r="K383" s="1590"/>
      <c r="L383" s="1590"/>
      <c r="M383" s="1590"/>
      <c r="N383" s="1590"/>
      <c r="O383" s="1590"/>
      <c r="P383" s="1590"/>
      <c r="Q383" s="1590"/>
      <c r="R383" s="1590"/>
      <c r="S383" s="1590"/>
      <c r="T383" s="1590"/>
      <c r="U383" s="1590"/>
      <c r="V383" s="1590"/>
    </row>
    <row r="384" spans="1:22" ht="14.25" customHeight="1">
      <c r="A384" s="1590"/>
      <c r="B384" s="1590"/>
      <c r="C384" s="1590"/>
      <c r="D384" s="1590"/>
      <c r="E384" s="1590"/>
      <c r="F384" s="1590"/>
      <c r="G384" s="1590"/>
      <c r="H384" s="1590"/>
      <c r="I384" s="1590"/>
      <c r="J384" s="1590"/>
      <c r="K384" s="1590"/>
      <c r="L384" s="1590"/>
      <c r="M384" s="1590"/>
      <c r="N384" s="1590"/>
      <c r="O384" s="1590"/>
      <c r="P384" s="1590"/>
      <c r="Q384" s="1590"/>
      <c r="R384" s="1590"/>
      <c r="S384" s="1590"/>
      <c r="T384" s="1590"/>
      <c r="U384" s="1590"/>
      <c r="V384" s="1590"/>
    </row>
    <row r="385" spans="1:22" ht="14.25" customHeight="1">
      <c r="A385" s="1590"/>
      <c r="B385" s="1590"/>
      <c r="C385" s="1590"/>
      <c r="D385" s="1590"/>
      <c r="E385" s="1590"/>
      <c r="F385" s="1590"/>
      <c r="G385" s="1590"/>
      <c r="H385" s="1590"/>
      <c r="I385" s="1590"/>
      <c r="J385" s="1590"/>
      <c r="K385" s="1590"/>
      <c r="L385" s="1590"/>
      <c r="M385" s="1590"/>
      <c r="N385" s="1590"/>
      <c r="O385" s="1590"/>
      <c r="P385" s="1590"/>
      <c r="Q385" s="1590"/>
      <c r="R385" s="1590"/>
      <c r="S385" s="1590"/>
      <c r="T385" s="1590"/>
      <c r="U385" s="1590"/>
      <c r="V385" s="1590"/>
    </row>
    <row r="386" spans="1:22" ht="14.25" customHeight="1">
      <c r="A386" s="1590"/>
      <c r="B386" s="1590"/>
      <c r="C386" s="1590"/>
      <c r="D386" s="1590"/>
      <c r="E386" s="1590"/>
      <c r="F386" s="1590"/>
      <c r="G386" s="1590"/>
      <c r="H386" s="1590"/>
      <c r="I386" s="1590"/>
      <c r="J386" s="1590"/>
      <c r="K386" s="1590"/>
      <c r="L386" s="1590"/>
      <c r="M386" s="1590"/>
      <c r="N386" s="1590"/>
      <c r="O386" s="1590"/>
      <c r="P386" s="1590"/>
      <c r="Q386" s="1590"/>
      <c r="R386" s="1590"/>
      <c r="S386" s="1590"/>
      <c r="T386" s="1590"/>
      <c r="U386" s="1590"/>
      <c r="V386" s="1590"/>
    </row>
    <row r="387" spans="1:22" ht="14.25" customHeight="1">
      <c r="A387" s="1590"/>
      <c r="B387" s="1590"/>
      <c r="C387" s="1590"/>
      <c r="D387" s="1590"/>
      <c r="E387" s="1590"/>
      <c r="F387" s="1590"/>
      <c r="G387" s="1590"/>
      <c r="H387" s="1590"/>
      <c r="I387" s="1590"/>
      <c r="J387" s="1590"/>
      <c r="K387" s="1590"/>
      <c r="L387" s="1590"/>
      <c r="M387" s="1590"/>
      <c r="N387" s="1590"/>
      <c r="O387" s="1590"/>
      <c r="P387" s="1590"/>
      <c r="Q387" s="1590"/>
      <c r="R387" s="1590"/>
      <c r="S387" s="1590"/>
      <c r="T387" s="1590"/>
      <c r="U387" s="1590"/>
      <c r="V387" s="1590"/>
    </row>
    <row r="388" spans="1:22" ht="14.25" customHeight="1">
      <c r="A388" s="1590"/>
      <c r="B388" s="1590"/>
      <c r="C388" s="1590"/>
      <c r="D388" s="1590"/>
      <c r="E388" s="1590"/>
      <c r="F388" s="1590"/>
      <c r="G388" s="1590"/>
      <c r="H388" s="1590"/>
      <c r="I388" s="1590"/>
      <c r="J388" s="1590"/>
      <c r="K388" s="1590"/>
      <c r="L388" s="1590"/>
      <c r="M388" s="1590"/>
      <c r="N388" s="1590"/>
      <c r="O388" s="1590"/>
      <c r="P388" s="1590"/>
      <c r="Q388" s="1590"/>
      <c r="R388" s="1590"/>
      <c r="S388" s="1590"/>
      <c r="T388" s="1590"/>
      <c r="U388" s="1590"/>
      <c r="V388" s="1590"/>
    </row>
    <row r="389" spans="1:22" ht="14.25" customHeight="1">
      <c r="A389" s="1590"/>
      <c r="B389" s="1590"/>
      <c r="C389" s="1590"/>
      <c r="D389" s="1590"/>
      <c r="E389" s="1590"/>
      <c r="F389" s="1590"/>
      <c r="G389" s="1590"/>
      <c r="H389" s="1590"/>
      <c r="I389" s="1590"/>
      <c r="J389" s="1590"/>
      <c r="K389" s="1590"/>
      <c r="L389" s="1590"/>
      <c r="M389" s="1590"/>
      <c r="N389" s="1590"/>
      <c r="O389" s="1590"/>
      <c r="P389" s="1590"/>
      <c r="Q389" s="1590"/>
      <c r="R389" s="1590"/>
      <c r="S389" s="1590"/>
      <c r="T389" s="1590"/>
      <c r="U389" s="1590"/>
      <c r="V389" s="1590"/>
    </row>
    <row r="390" spans="1:22" ht="14.25" customHeight="1">
      <c r="A390" s="1590"/>
      <c r="B390" s="1590"/>
      <c r="C390" s="1590"/>
      <c r="D390" s="1590"/>
      <c r="E390" s="1590"/>
      <c r="F390" s="1590"/>
      <c r="G390" s="1590"/>
      <c r="H390" s="1590"/>
      <c r="I390" s="1590"/>
      <c r="J390" s="1590"/>
      <c r="K390" s="1590"/>
      <c r="L390" s="1590"/>
      <c r="M390" s="1590"/>
      <c r="N390" s="1590"/>
      <c r="O390" s="1590"/>
      <c r="P390" s="1590"/>
      <c r="Q390" s="1590"/>
      <c r="R390" s="1590"/>
      <c r="S390" s="1590"/>
      <c r="T390" s="1590"/>
      <c r="U390" s="1590"/>
      <c r="V390" s="1590"/>
    </row>
    <row r="391" spans="1:22" ht="14.25" customHeight="1">
      <c r="A391" s="1590"/>
      <c r="B391" s="1590"/>
      <c r="C391" s="1590"/>
      <c r="D391" s="1590"/>
      <c r="E391" s="1590"/>
      <c r="F391" s="1590"/>
      <c r="G391" s="1590"/>
      <c r="H391" s="1590"/>
      <c r="I391" s="1590"/>
      <c r="J391" s="1590"/>
      <c r="K391" s="1590"/>
      <c r="L391" s="1590"/>
      <c r="M391" s="1590"/>
      <c r="N391" s="1590"/>
      <c r="O391" s="1590"/>
      <c r="P391" s="1590"/>
      <c r="Q391" s="1590"/>
      <c r="R391" s="1590"/>
      <c r="S391" s="1590"/>
      <c r="T391" s="1590"/>
      <c r="U391" s="1590"/>
      <c r="V391" s="1590"/>
    </row>
    <row r="392" spans="1:22" ht="14.25" customHeight="1">
      <c r="A392" s="1590"/>
      <c r="B392" s="1590"/>
      <c r="C392" s="1590"/>
      <c r="D392" s="1590"/>
      <c r="E392" s="1590"/>
      <c r="F392" s="1590"/>
      <c r="G392" s="1590"/>
      <c r="H392" s="1590"/>
      <c r="I392" s="1590"/>
      <c r="J392" s="1590"/>
      <c r="K392" s="1590"/>
      <c r="L392" s="1590"/>
      <c r="M392" s="1590"/>
      <c r="N392" s="1590"/>
      <c r="O392" s="1590"/>
      <c r="P392" s="1590"/>
      <c r="Q392" s="1590"/>
      <c r="R392" s="1590"/>
      <c r="S392" s="1590"/>
      <c r="T392" s="1590"/>
      <c r="U392" s="1590"/>
      <c r="V392" s="1590"/>
    </row>
    <row r="393" spans="1:22" ht="14.25" customHeight="1">
      <c r="A393" s="1590"/>
      <c r="B393" s="1590"/>
      <c r="C393" s="1590"/>
      <c r="D393" s="1590"/>
      <c r="E393" s="1590"/>
      <c r="F393" s="1590"/>
      <c r="G393" s="1590"/>
      <c r="H393" s="1590"/>
      <c r="I393" s="1590"/>
      <c r="J393" s="1590"/>
      <c r="K393" s="1590"/>
      <c r="L393" s="1590"/>
      <c r="M393" s="1590"/>
      <c r="N393" s="1590"/>
      <c r="O393" s="1590"/>
      <c r="P393" s="1590"/>
      <c r="Q393" s="1590"/>
      <c r="R393" s="1590"/>
      <c r="S393" s="1590"/>
      <c r="T393" s="1590"/>
      <c r="U393" s="1590"/>
      <c r="V393" s="1590"/>
    </row>
    <row r="394" spans="1:22" ht="14.25" customHeight="1">
      <c r="A394" s="1590"/>
      <c r="B394" s="1590"/>
      <c r="C394" s="1590"/>
      <c r="D394" s="1590"/>
      <c r="E394" s="1590"/>
      <c r="F394" s="1590"/>
      <c r="G394" s="1590"/>
      <c r="H394" s="1590"/>
      <c r="I394" s="1590"/>
      <c r="J394" s="1590"/>
      <c r="K394" s="1590"/>
      <c r="L394" s="1590"/>
      <c r="M394" s="1590"/>
      <c r="N394" s="1590"/>
      <c r="O394" s="1590"/>
      <c r="P394" s="1590"/>
      <c r="Q394" s="1590"/>
      <c r="R394" s="1590"/>
      <c r="S394" s="1590"/>
      <c r="T394" s="1590"/>
      <c r="U394" s="1590"/>
      <c r="V394" s="1590"/>
    </row>
    <row r="395" spans="1:22" ht="14.25" customHeight="1">
      <c r="A395" s="1590"/>
      <c r="B395" s="1590"/>
      <c r="C395" s="1590"/>
      <c r="D395" s="1590"/>
      <c r="E395" s="1590"/>
      <c r="F395" s="1590"/>
      <c r="G395" s="1590"/>
      <c r="H395" s="1590"/>
      <c r="I395" s="1590"/>
      <c r="J395" s="1590"/>
      <c r="K395" s="1590"/>
      <c r="L395" s="1590"/>
      <c r="M395" s="1590"/>
      <c r="N395" s="1590"/>
      <c r="O395" s="1590"/>
      <c r="P395" s="1590"/>
      <c r="Q395" s="1590"/>
      <c r="R395" s="1590"/>
      <c r="S395" s="1590"/>
      <c r="T395" s="1590"/>
      <c r="U395" s="1590"/>
      <c r="V395" s="1590"/>
    </row>
    <row r="396" spans="1:22" ht="14.25" customHeight="1">
      <c r="A396" s="1590"/>
      <c r="B396" s="1590"/>
      <c r="C396" s="1590"/>
      <c r="D396" s="1590"/>
      <c r="E396" s="1590"/>
      <c r="F396" s="1590"/>
      <c r="G396" s="1590"/>
      <c r="H396" s="1590"/>
      <c r="I396" s="1590"/>
      <c r="J396" s="1590"/>
      <c r="K396" s="1590"/>
      <c r="L396" s="1590"/>
      <c r="M396" s="1590"/>
      <c r="N396" s="1590"/>
      <c r="O396" s="1590"/>
      <c r="P396" s="1590"/>
      <c r="Q396" s="1590"/>
      <c r="R396" s="1590"/>
      <c r="S396" s="1590"/>
      <c r="T396" s="1590"/>
      <c r="U396" s="1590"/>
      <c r="V396" s="1590"/>
    </row>
    <row r="397" spans="1:22" ht="14.25" customHeight="1">
      <c r="A397" s="1590"/>
      <c r="B397" s="1590"/>
      <c r="C397" s="1590"/>
      <c r="D397" s="1590"/>
      <c r="E397" s="1590"/>
      <c r="F397" s="1590"/>
      <c r="G397" s="1590"/>
      <c r="H397" s="1590"/>
      <c r="I397" s="1590"/>
      <c r="J397" s="1590"/>
      <c r="K397" s="1590"/>
      <c r="L397" s="1590"/>
      <c r="M397" s="1590"/>
      <c r="N397" s="1590"/>
      <c r="O397" s="1590"/>
      <c r="P397" s="1590"/>
      <c r="Q397" s="1590"/>
      <c r="R397" s="1590"/>
      <c r="S397" s="1590"/>
      <c r="T397" s="1590"/>
      <c r="U397" s="1590"/>
      <c r="V397" s="1590"/>
    </row>
    <row r="398" spans="1:22" ht="14.25" customHeight="1">
      <c r="A398" s="1590"/>
      <c r="B398" s="1590"/>
      <c r="C398" s="1590"/>
      <c r="D398" s="1590"/>
      <c r="E398" s="1590"/>
      <c r="F398" s="1590"/>
      <c r="G398" s="1590"/>
      <c r="H398" s="1590"/>
      <c r="I398" s="1590"/>
      <c r="J398" s="1590"/>
      <c r="K398" s="1590"/>
      <c r="L398" s="1590"/>
      <c r="M398" s="1590"/>
      <c r="N398" s="1590"/>
      <c r="O398" s="1590"/>
      <c r="P398" s="1590"/>
      <c r="Q398" s="1590"/>
      <c r="R398" s="1590"/>
      <c r="S398" s="1590"/>
      <c r="T398" s="1590"/>
      <c r="U398" s="1590"/>
      <c r="V398" s="1590"/>
    </row>
    <row r="399" spans="1:22" ht="14.25" customHeight="1">
      <c r="A399" s="1590"/>
      <c r="B399" s="1590"/>
      <c r="C399" s="1590"/>
      <c r="D399" s="1590"/>
      <c r="E399" s="1590"/>
      <c r="F399" s="1590"/>
      <c r="G399" s="1590"/>
      <c r="H399" s="1590"/>
      <c r="I399" s="1590"/>
      <c r="J399" s="1590"/>
      <c r="K399" s="1590"/>
      <c r="L399" s="1590"/>
      <c r="M399" s="1590"/>
      <c r="N399" s="1590"/>
      <c r="O399" s="1590"/>
      <c r="P399" s="1590"/>
      <c r="Q399" s="1590"/>
      <c r="R399" s="1590"/>
      <c r="S399" s="1590"/>
      <c r="T399" s="1590"/>
      <c r="U399" s="1590"/>
      <c r="V399" s="1590"/>
    </row>
    <row r="400" spans="1:22" ht="14.25" customHeight="1">
      <c r="A400" s="1590"/>
      <c r="B400" s="1590"/>
      <c r="C400" s="1590"/>
      <c r="D400" s="1590"/>
      <c r="E400" s="1590"/>
      <c r="F400" s="1590"/>
      <c r="G400" s="1590"/>
      <c r="H400" s="1590"/>
      <c r="I400" s="1590"/>
      <c r="J400" s="1590"/>
      <c r="K400" s="1590"/>
      <c r="L400" s="1590"/>
      <c r="M400" s="1590"/>
      <c r="N400" s="1590"/>
      <c r="O400" s="1590"/>
      <c r="P400" s="1590"/>
      <c r="Q400" s="1590"/>
      <c r="R400" s="1590"/>
      <c r="S400" s="1590"/>
      <c r="T400" s="1590"/>
      <c r="U400" s="1590"/>
      <c r="V400" s="1590"/>
    </row>
    <row r="401" spans="1:22" ht="14.25" customHeight="1">
      <c r="A401" s="1590"/>
      <c r="B401" s="1590"/>
      <c r="C401" s="1590"/>
      <c r="D401" s="1590"/>
      <c r="E401" s="1590"/>
      <c r="F401" s="1590"/>
      <c r="G401" s="1590"/>
      <c r="H401" s="1590"/>
      <c r="I401" s="1590"/>
      <c r="J401" s="1590"/>
      <c r="K401" s="1590"/>
      <c r="L401" s="1590"/>
      <c r="M401" s="1590"/>
      <c r="N401" s="1590"/>
      <c r="O401" s="1590"/>
      <c r="P401" s="1590"/>
      <c r="Q401" s="1590"/>
      <c r="R401" s="1590"/>
      <c r="S401" s="1590"/>
      <c r="T401" s="1590"/>
      <c r="U401" s="1590"/>
      <c r="V401" s="1590"/>
    </row>
    <row r="402" spans="1:22" ht="14.25" customHeight="1">
      <c r="A402" s="1590"/>
      <c r="B402" s="1590"/>
      <c r="C402" s="1590"/>
      <c r="D402" s="1590"/>
      <c r="E402" s="1590"/>
      <c r="F402" s="1590"/>
      <c r="G402" s="1590"/>
      <c r="H402" s="1590"/>
      <c r="I402" s="1590"/>
      <c r="J402" s="1590"/>
      <c r="K402" s="1590"/>
      <c r="L402" s="1590"/>
      <c r="M402" s="1590"/>
      <c r="N402" s="1590"/>
      <c r="O402" s="1590"/>
      <c r="P402" s="1590"/>
      <c r="Q402" s="1590"/>
      <c r="R402" s="1590"/>
      <c r="S402" s="1590"/>
      <c r="T402" s="1590"/>
      <c r="U402" s="1590"/>
      <c r="V402" s="1590"/>
    </row>
    <row r="403" spans="1:22" ht="14.25" customHeight="1">
      <c r="A403" s="1590"/>
      <c r="B403" s="1590"/>
      <c r="C403" s="1590"/>
      <c r="D403" s="1590"/>
      <c r="E403" s="1590"/>
      <c r="F403" s="1590"/>
      <c r="G403" s="1590"/>
      <c r="H403" s="1590"/>
      <c r="I403" s="1590"/>
      <c r="J403" s="1590"/>
      <c r="K403" s="1590"/>
      <c r="L403" s="1590"/>
      <c r="M403" s="1590"/>
      <c r="N403" s="1590"/>
      <c r="O403" s="1590"/>
      <c r="P403" s="1590"/>
      <c r="Q403" s="1590"/>
      <c r="R403" s="1590"/>
      <c r="S403" s="1590"/>
      <c r="T403" s="1590"/>
      <c r="U403" s="1590"/>
      <c r="V403" s="1590"/>
    </row>
    <row r="404" spans="1:22" ht="14.25" customHeight="1">
      <c r="A404" s="1590"/>
      <c r="B404" s="1590"/>
      <c r="C404" s="1590"/>
      <c r="D404" s="1590"/>
      <c r="E404" s="1590"/>
      <c r="F404" s="1590"/>
      <c r="G404" s="1590"/>
      <c r="H404" s="1590"/>
      <c r="I404" s="1590"/>
      <c r="J404" s="1590"/>
      <c r="K404" s="1590"/>
      <c r="L404" s="1590"/>
      <c r="M404" s="1590"/>
      <c r="N404" s="1590"/>
      <c r="O404" s="1590"/>
      <c r="P404" s="1590"/>
      <c r="Q404" s="1590"/>
      <c r="R404" s="1590"/>
      <c r="S404" s="1590"/>
      <c r="T404" s="1590"/>
      <c r="U404" s="1590"/>
      <c r="V404" s="1590"/>
    </row>
    <row r="405" spans="1:22" ht="14.25" customHeight="1">
      <c r="A405" s="1590"/>
      <c r="B405" s="1590"/>
      <c r="C405" s="1590"/>
      <c r="D405" s="1590"/>
      <c r="E405" s="1590"/>
      <c r="F405" s="1590"/>
      <c r="G405" s="1590"/>
      <c r="H405" s="1590"/>
      <c r="I405" s="1590"/>
      <c r="J405" s="1590"/>
      <c r="K405" s="1590"/>
      <c r="L405" s="1590"/>
      <c r="M405" s="1590"/>
      <c r="N405" s="1590"/>
      <c r="O405" s="1590"/>
      <c r="P405" s="1590"/>
      <c r="Q405" s="1590"/>
      <c r="R405" s="1590"/>
      <c r="S405" s="1590"/>
      <c r="T405" s="1590"/>
      <c r="U405" s="1590"/>
      <c r="V405" s="1590"/>
    </row>
    <row r="406" spans="1:22" ht="14.25" customHeight="1">
      <c r="A406" s="1590"/>
      <c r="B406" s="1590"/>
      <c r="C406" s="1590"/>
      <c r="D406" s="1590"/>
      <c r="E406" s="1590"/>
      <c r="F406" s="1590"/>
      <c r="G406" s="1590"/>
      <c r="H406" s="1590"/>
      <c r="I406" s="1590"/>
      <c r="J406" s="1590"/>
      <c r="K406" s="1590"/>
      <c r="L406" s="1590"/>
      <c r="M406" s="1590"/>
      <c r="N406" s="1590"/>
      <c r="O406" s="1590"/>
      <c r="P406" s="1590"/>
      <c r="Q406" s="1590"/>
      <c r="R406" s="1590"/>
      <c r="S406" s="1590"/>
      <c r="T406" s="1590"/>
      <c r="U406" s="1590"/>
      <c r="V406" s="1590"/>
    </row>
    <row r="407" spans="1:22" ht="14.25" customHeight="1">
      <c r="A407" s="1590"/>
      <c r="B407" s="1590"/>
      <c r="C407" s="1590"/>
      <c r="D407" s="1590"/>
      <c r="E407" s="1590"/>
      <c r="F407" s="1590"/>
      <c r="G407" s="1590"/>
      <c r="H407" s="1590"/>
      <c r="I407" s="1590"/>
      <c r="J407" s="1590"/>
      <c r="K407" s="1590"/>
      <c r="L407" s="1590"/>
      <c r="M407" s="1590"/>
      <c r="N407" s="1590"/>
      <c r="O407" s="1590"/>
      <c r="P407" s="1590"/>
      <c r="Q407" s="1590"/>
      <c r="R407" s="1590"/>
      <c r="S407" s="1590"/>
      <c r="T407" s="1590"/>
      <c r="U407" s="1590"/>
      <c r="V407" s="1590"/>
    </row>
    <row r="408" spans="1:22" ht="14.25" customHeight="1">
      <c r="A408" s="1590"/>
      <c r="B408" s="1590"/>
      <c r="C408" s="1590"/>
      <c r="D408" s="1590"/>
      <c r="E408" s="1590"/>
      <c r="F408" s="1590"/>
      <c r="G408" s="1590"/>
      <c r="H408" s="1590"/>
      <c r="I408" s="1590"/>
      <c r="J408" s="1590"/>
      <c r="K408" s="1590"/>
      <c r="L408" s="1590"/>
      <c r="M408" s="1590"/>
      <c r="N408" s="1590"/>
      <c r="O408" s="1590"/>
      <c r="P408" s="1590"/>
      <c r="Q408" s="1590"/>
      <c r="R408" s="1590"/>
      <c r="S408" s="1590"/>
      <c r="T408" s="1590"/>
      <c r="U408" s="1590"/>
      <c r="V408" s="1590"/>
    </row>
    <row r="409" spans="1:22" ht="14.25" customHeight="1">
      <c r="A409" s="1590"/>
      <c r="B409" s="1590"/>
      <c r="C409" s="1590"/>
      <c r="D409" s="1590"/>
      <c r="E409" s="1590"/>
      <c r="F409" s="1590"/>
      <c r="G409" s="1590"/>
      <c r="H409" s="1590"/>
      <c r="I409" s="1590"/>
      <c r="J409" s="1590"/>
      <c r="K409" s="1590"/>
      <c r="L409" s="1590"/>
      <c r="M409" s="1590"/>
      <c r="N409" s="1590"/>
      <c r="O409" s="1590"/>
      <c r="P409" s="1590"/>
      <c r="Q409" s="1590"/>
      <c r="R409" s="1590"/>
      <c r="S409" s="1590"/>
      <c r="T409" s="1590"/>
      <c r="U409" s="1590"/>
      <c r="V409" s="1590"/>
    </row>
    <row r="410" spans="1:22" ht="14.25" customHeight="1">
      <c r="A410" s="1590"/>
      <c r="B410" s="1590"/>
      <c r="C410" s="1590"/>
      <c r="D410" s="1590"/>
      <c r="E410" s="1590"/>
      <c r="F410" s="1590"/>
      <c r="G410" s="1590"/>
      <c r="H410" s="1590"/>
      <c r="I410" s="1590"/>
      <c r="J410" s="1590"/>
      <c r="K410" s="1590"/>
      <c r="L410" s="1590"/>
      <c r="M410" s="1590"/>
      <c r="N410" s="1590"/>
      <c r="O410" s="1590"/>
      <c r="P410" s="1590"/>
      <c r="Q410" s="1590"/>
      <c r="R410" s="1590"/>
      <c r="S410" s="1590"/>
      <c r="T410" s="1590"/>
      <c r="U410" s="1590"/>
      <c r="V410" s="1590"/>
    </row>
    <row r="411" spans="1:22" ht="14.25" customHeight="1">
      <c r="A411" s="1590"/>
      <c r="B411" s="1590"/>
      <c r="C411" s="1590"/>
      <c r="D411" s="1590"/>
      <c r="E411" s="1590"/>
      <c r="F411" s="1590"/>
      <c r="G411" s="1590"/>
      <c r="H411" s="1590"/>
      <c r="I411" s="1590"/>
      <c r="J411" s="1590"/>
      <c r="K411" s="1590"/>
      <c r="L411" s="1590"/>
      <c r="M411" s="1590"/>
      <c r="N411" s="1590"/>
      <c r="O411" s="1590"/>
      <c r="P411" s="1590"/>
      <c r="Q411" s="1590"/>
      <c r="R411" s="1590"/>
      <c r="S411" s="1590"/>
      <c r="T411" s="1590"/>
      <c r="U411" s="1590"/>
      <c r="V411" s="1590"/>
    </row>
    <row r="412" spans="1:22" ht="14.25" customHeight="1">
      <c r="A412" s="1590"/>
      <c r="B412" s="1590"/>
      <c r="C412" s="1590"/>
      <c r="D412" s="1590"/>
      <c r="E412" s="1590"/>
      <c r="F412" s="1590"/>
      <c r="G412" s="1590"/>
      <c r="H412" s="1590"/>
      <c r="I412" s="1590"/>
      <c r="J412" s="1590"/>
      <c r="K412" s="1590"/>
      <c r="L412" s="1590"/>
      <c r="M412" s="1590"/>
      <c r="N412" s="1590"/>
      <c r="O412" s="1590"/>
      <c r="P412" s="1590"/>
      <c r="Q412" s="1590"/>
      <c r="R412" s="1590"/>
      <c r="S412" s="1590"/>
      <c r="T412" s="1590"/>
      <c r="U412" s="1590"/>
      <c r="V412" s="1590"/>
    </row>
    <row r="413" spans="1:22" ht="14.25" customHeight="1">
      <c r="A413" s="1590"/>
      <c r="B413" s="1590"/>
      <c r="C413" s="1590"/>
      <c r="D413" s="1590"/>
      <c r="E413" s="1590"/>
      <c r="F413" s="1590"/>
      <c r="G413" s="1590"/>
      <c r="H413" s="1590"/>
      <c r="I413" s="1590"/>
      <c r="J413" s="1590"/>
      <c r="K413" s="1590"/>
      <c r="L413" s="1590"/>
      <c r="M413" s="1590"/>
      <c r="N413" s="1590"/>
      <c r="O413" s="1590"/>
      <c r="P413" s="1590"/>
      <c r="Q413" s="1590"/>
      <c r="R413" s="1590"/>
      <c r="S413" s="1590"/>
      <c r="T413" s="1590"/>
      <c r="U413" s="1590"/>
      <c r="V413" s="1590"/>
    </row>
    <row r="414" spans="1:22" ht="14.25" customHeight="1">
      <c r="A414" s="1590"/>
      <c r="B414" s="1590"/>
      <c r="C414" s="1590"/>
      <c r="D414" s="1590"/>
      <c r="E414" s="1590"/>
      <c r="F414" s="1590"/>
      <c r="G414" s="1590"/>
      <c r="H414" s="1590"/>
      <c r="I414" s="1590"/>
      <c r="J414" s="1590"/>
      <c r="K414" s="1590"/>
      <c r="L414" s="1590"/>
      <c r="M414" s="1590"/>
      <c r="N414" s="1590"/>
      <c r="O414" s="1590"/>
      <c r="P414" s="1590"/>
      <c r="Q414" s="1590"/>
      <c r="R414" s="1590"/>
      <c r="S414" s="1590"/>
      <c r="T414" s="1590"/>
      <c r="U414" s="1590"/>
      <c r="V414" s="1590"/>
    </row>
    <row r="415" spans="1:22" ht="14.25" customHeight="1">
      <c r="A415" s="1590"/>
      <c r="B415" s="1590"/>
      <c r="C415" s="1590"/>
      <c r="D415" s="1590"/>
      <c r="E415" s="1590"/>
      <c r="F415" s="1590"/>
      <c r="G415" s="1590"/>
      <c r="H415" s="1590"/>
      <c r="I415" s="1590"/>
      <c r="J415" s="1590"/>
      <c r="K415" s="1590"/>
      <c r="L415" s="1590"/>
      <c r="M415" s="1590"/>
      <c r="N415" s="1590"/>
      <c r="O415" s="1590"/>
      <c r="P415" s="1590"/>
      <c r="Q415" s="1590"/>
      <c r="R415" s="1590"/>
      <c r="S415" s="1590"/>
      <c r="T415" s="1590"/>
      <c r="U415" s="1590"/>
      <c r="V415" s="1590"/>
    </row>
    <row r="416" spans="1:22" ht="14.25" customHeight="1">
      <c r="A416" s="1590"/>
      <c r="B416" s="1590"/>
      <c r="C416" s="1590"/>
      <c r="D416" s="1590"/>
      <c r="E416" s="1590"/>
      <c r="F416" s="1590"/>
      <c r="G416" s="1590"/>
      <c r="H416" s="1590"/>
      <c r="I416" s="1590"/>
      <c r="J416" s="1590"/>
      <c r="K416" s="1590"/>
      <c r="L416" s="1590"/>
      <c r="M416" s="1590"/>
      <c r="N416" s="1590"/>
      <c r="O416" s="1590"/>
      <c r="P416" s="1590"/>
      <c r="Q416" s="1590"/>
      <c r="R416" s="1590"/>
      <c r="S416" s="1590"/>
      <c r="T416" s="1590"/>
      <c r="U416" s="1590"/>
      <c r="V416" s="1590"/>
    </row>
    <row r="417" spans="1:22" ht="14.25" customHeight="1">
      <c r="A417" s="1590"/>
      <c r="B417" s="1590"/>
      <c r="C417" s="1590"/>
      <c r="D417" s="1590"/>
      <c r="E417" s="1590"/>
      <c r="F417" s="1590"/>
      <c r="G417" s="1590"/>
      <c r="H417" s="1590"/>
      <c r="I417" s="1590"/>
      <c r="J417" s="1590"/>
      <c r="K417" s="1590"/>
      <c r="L417" s="1590"/>
      <c r="M417" s="1590"/>
      <c r="N417" s="1590"/>
      <c r="O417" s="1590"/>
      <c r="P417" s="1590"/>
      <c r="Q417" s="1590"/>
      <c r="R417" s="1590"/>
      <c r="S417" s="1590"/>
      <c r="T417" s="1590"/>
      <c r="U417" s="1590"/>
      <c r="V417" s="1590"/>
    </row>
    <row r="418" spans="1:22" ht="14.25" customHeight="1">
      <c r="A418" s="1590"/>
      <c r="B418" s="1590"/>
      <c r="C418" s="1590"/>
      <c r="D418" s="1590"/>
      <c r="E418" s="1590"/>
      <c r="F418" s="1590"/>
      <c r="G418" s="1590"/>
      <c r="H418" s="1590"/>
      <c r="I418" s="1590"/>
      <c r="J418" s="1590"/>
      <c r="K418" s="1590"/>
      <c r="L418" s="1590"/>
      <c r="M418" s="1590"/>
      <c r="N418" s="1590"/>
      <c r="O418" s="1590"/>
      <c r="P418" s="1590"/>
      <c r="Q418" s="1590"/>
      <c r="R418" s="1590"/>
      <c r="S418" s="1590"/>
      <c r="T418" s="1590"/>
      <c r="U418" s="1590"/>
      <c r="V418" s="1590"/>
    </row>
    <row r="419" spans="1:22" ht="14.25" customHeight="1">
      <c r="A419" s="1590"/>
      <c r="B419" s="1590"/>
      <c r="C419" s="1590"/>
      <c r="D419" s="1590"/>
      <c r="E419" s="1590"/>
      <c r="F419" s="1590"/>
      <c r="G419" s="1590"/>
      <c r="H419" s="1590"/>
      <c r="I419" s="1590"/>
      <c r="J419" s="1590"/>
      <c r="K419" s="1590"/>
      <c r="L419" s="1590"/>
      <c r="M419" s="1590"/>
      <c r="N419" s="1590"/>
      <c r="O419" s="1590"/>
      <c r="P419" s="1590"/>
      <c r="Q419" s="1590"/>
      <c r="R419" s="1590"/>
      <c r="S419" s="1590"/>
      <c r="T419" s="1590"/>
      <c r="U419" s="1590"/>
      <c r="V419" s="1590"/>
    </row>
    <row r="420" spans="1:22" ht="14.25" customHeight="1">
      <c r="A420" s="1590"/>
      <c r="B420" s="1590"/>
      <c r="C420" s="1590"/>
      <c r="D420" s="1590"/>
      <c r="E420" s="1590"/>
      <c r="F420" s="1590"/>
      <c r="G420" s="1590"/>
      <c r="H420" s="1590"/>
      <c r="I420" s="1590"/>
      <c r="J420" s="1590"/>
      <c r="K420" s="1590"/>
      <c r="L420" s="1590"/>
      <c r="M420" s="1590"/>
      <c r="N420" s="1590"/>
      <c r="O420" s="1590"/>
      <c r="P420" s="1590"/>
      <c r="Q420" s="1590"/>
      <c r="R420" s="1590"/>
      <c r="S420" s="1590"/>
      <c r="T420" s="1590"/>
      <c r="U420" s="1590"/>
      <c r="V420" s="1590"/>
    </row>
    <row r="421" spans="1:22" ht="14.25" customHeight="1">
      <c r="A421" s="1590"/>
      <c r="B421" s="1590"/>
      <c r="C421" s="1590"/>
      <c r="D421" s="1590"/>
      <c r="E421" s="1590"/>
      <c r="F421" s="1590"/>
      <c r="G421" s="1590"/>
      <c r="H421" s="1590"/>
      <c r="I421" s="1590"/>
      <c r="J421" s="1590"/>
      <c r="K421" s="1590"/>
      <c r="L421" s="1590"/>
      <c r="M421" s="1590"/>
      <c r="N421" s="1590"/>
      <c r="O421" s="1590"/>
      <c r="P421" s="1590"/>
      <c r="Q421" s="1590"/>
      <c r="R421" s="1590"/>
      <c r="S421" s="1590"/>
      <c r="T421" s="1590"/>
      <c r="U421" s="1590"/>
      <c r="V421" s="1590"/>
    </row>
    <row r="422" spans="1:22" ht="14.25" customHeight="1">
      <c r="A422" s="1590"/>
      <c r="B422" s="1590"/>
      <c r="C422" s="1590"/>
      <c r="D422" s="1590"/>
      <c r="E422" s="1590"/>
      <c r="F422" s="1590"/>
      <c r="G422" s="1590"/>
      <c r="H422" s="1590"/>
      <c r="I422" s="1590"/>
      <c r="J422" s="1590"/>
      <c r="K422" s="1590"/>
      <c r="L422" s="1590"/>
      <c r="M422" s="1590"/>
      <c r="N422" s="1590"/>
      <c r="O422" s="1590"/>
      <c r="P422" s="1590"/>
      <c r="Q422" s="1590"/>
      <c r="R422" s="1590"/>
      <c r="S422" s="1590"/>
      <c r="T422" s="1590"/>
      <c r="U422" s="1590"/>
      <c r="V422" s="1590"/>
    </row>
    <row r="423" spans="1:22" ht="14.25" customHeight="1">
      <c r="A423" s="1590"/>
      <c r="B423" s="1590"/>
      <c r="C423" s="1590"/>
      <c r="D423" s="1590"/>
      <c r="E423" s="1590"/>
      <c r="F423" s="1590"/>
      <c r="G423" s="1590"/>
      <c r="H423" s="1590"/>
      <c r="I423" s="1590"/>
      <c r="J423" s="1590"/>
      <c r="K423" s="1590"/>
      <c r="L423" s="1590"/>
      <c r="M423" s="1590"/>
      <c r="N423" s="1590"/>
      <c r="O423" s="1590"/>
      <c r="P423" s="1590"/>
      <c r="Q423" s="1590"/>
      <c r="R423" s="1590"/>
      <c r="S423" s="1590"/>
      <c r="T423" s="1590"/>
      <c r="U423" s="1590"/>
      <c r="V423" s="1590"/>
    </row>
    <row r="424" spans="1:22" ht="14.25" customHeight="1">
      <c r="A424" s="1590"/>
      <c r="B424" s="1590"/>
      <c r="C424" s="1590"/>
      <c r="D424" s="1590"/>
      <c r="E424" s="1590"/>
      <c r="F424" s="1590"/>
      <c r="G424" s="1590"/>
      <c r="H424" s="1590"/>
      <c r="I424" s="1590"/>
      <c r="J424" s="1590"/>
      <c r="K424" s="1590"/>
      <c r="L424" s="1590"/>
      <c r="M424" s="1590"/>
      <c r="N424" s="1590"/>
      <c r="O424" s="1590"/>
      <c r="P424" s="1590"/>
      <c r="Q424" s="1590"/>
      <c r="R424" s="1590"/>
      <c r="S424" s="1590"/>
      <c r="T424" s="1590"/>
      <c r="U424" s="1590"/>
      <c r="V424" s="1590"/>
    </row>
    <row r="425" spans="1:22" ht="14.25" customHeight="1">
      <c r="A425" s="1590"/>
      <c r="B425" s="1590"/>
      <c r="C425" s="1590"/>
      <c r="D425" s="1590"/>
      <c r="E425" s="1590"/>
      <c r="F425" s="1590"/>
      <c r="G425" s="1590"/>
      <c r="H425" s="1590"/>
      <c r="I425" s="1590"/>
      <c r="J425" s="1590"/>
      <c r="K425" s="1590"/>
      <c r="L425" s="1590"/>
      <c r="M425" s="1590"/>
      <c r="N425" s="1590"/>
      <c r="O425" s="1590"/>
      <c r="P425" s="1590"/>
      <c r="Q425" s="1590"/>
      <c r="R425" s="1590"/>
      <c r="S425" s="1590"/>
      <c r="T425" s="1590"/>
      <c r="U425" s="1590"/>
      <c r="V425" s="1590"/>
    </row>
    <row r="426" spans="1:22" ht="14.25" customHeight="1">
      <c r="A426" s="1590"/>
      <c r="B426" s="1590"/>
      <c r="C426" s="1590"/>
      <c r="D426" s="1590"/>
      <c r="E426" s="1590"/>
      <c r="F426" s="1590"/>
      <c r="G426" s="1590"/>
      <c r="H426" s="1590"/>
      <c r="I426" s="1590"/>
      <c r="J426" s="1590"/>
      <c r="K426" s="1590"/>
      <c r="L426" s="1590"/>
      <c r="M426" s="1590"/>
      <c r="N426" s="1590"/>
      <c r="O426" s="1590"/>
      <c r="P426" s="1590"/>
      <c r="Q426" s="1590"/>
      <c r="R426" s="1590"/>
      <c r="S426" s="1590"/>
      <c r="T426" s="1590"/>
      <c r="U426" s="1590"/>
      <c r="V426" s="1590"/>
    </row>
    <row r="427" spans="1:22" ht="14.25" customHeight="1">
      <c r="A427" s="1590"/>
      <c r="B427" s="1590"/>
      <c r="C427" s="1590"/>
      <c r="D427" s="1590"/>
      <c r="E427" s="1590"/>
      <c r="F427" s="1590"/>
      <c r="G427" s="1590"/>
      <c r="H427" s="1590"/>
      <c r="I427" s="1590"/>
      <c r="J427" s="1590"/>
      <c r="K427" s="1590"/>
      <c r="L427" s="1590"/>
      <c r="M427" s="1590"/>
      <c r="N427" s="1590"/>
      <c r="O427" s="1590"/>
      <c r="P427" s="1590"/>
      <c r="Q427" s="1590"/>
      <c r="R427" s="1590"/>
      <c r="S427" s="1590"/>
      <c r="T427" s="1590"/>
      <c r="U427" s="1590"/>
      <c r="V427" s="1590"/>
    </row>
    <row r="428" spans="1:22" ht="14.25" customHeight="1">
      <c r="A428" s="1590"/>
      <c r="B428" s="1590"/>
      <c r="C428" s="1590"/>
      <c r="D428" s="1590"/>
      <c r="E428" s="1590"/>
      <c r="F428" s="1590"/>
      <c r="G428" s="1590"/>
      <c r="H428" s="1590"/>
      <c r="I428" s="1590"/>
      <c r="J428" s="1590"/>
      <c r="K428" s="1590"/>
      <c r="L428" s="1590"/>
      <c r="M428" s="1590"/>
      <c r="N428" s="1590"/>
      <c r="O428" s="1590"/>
      <c r="P428" s="1590"/>
      <c r="Q428" s="1590"/>
      <c r="R428" s="1590"/>
      <c r="S428" s="1590"/>
      <c r="T428" s="1590"/>
      <c r="U428" s="1590"/>
      <c r="V428" s="1590"/>
    </row>
    <row r="429" spans="1:22" ht="14.25" customHeight="1">
      <c r="A429" s="1590"/>
      <c r="B429" s="1590"/>
      <c r="C429" s="1590"/>
      <c r="D429" s="1590"/>
      <c r="E429" s="1590"/>
      <c r="F429" s="1590"/>
      <c r="G429" s="1590"/>
      <c r="H429" s="1590"/>
      <c r="I429" s="1590"/>
      <c r="J429" s="1590"/>
      <c r="K429" s="1590"/>
      <c r="L429" s="1590"/>
      <c r="M429" s="1590"/>
      <c r="N429" s="1590"/>
      <c r="O429" s="1590"/>
      <c r="P429" s="1590"/>
      <c r="Q429" s="1590"/>
      <c r="R429" s="1590"/>
      <c r="S429" s="1590"/>
      <c r="T429" s="1590"/>
      <c r="U429" s="1590"/>
      <c r="V429" s="1590"/>
    </row>
    <row r="430" spans="1:22" ht="14.25" customHeight="1">
      <c r="A430" s="1590"/>
      <c r="B430" s="1590"/>
      <c r="C430" s="1590"/>
      <c r="D430" s="1590"/>
      <c r="E430" s="1590"/>
      <c r="F430" s="1590"/>
      <c r="G430" s="1590"/>
      <c r="H430" s="1590"/>
      <c r="I430" s="1590"/>
      <c r="J430" s="1590"/>
      <c r="K430" s="1590"/>
      <c r="L430" s="1590"/>
      <c r="M430" s="1590"/>
      <c r="N430" s="1590"/>
      <c r="O430" s="1590"/>
      <c r="P430" s="1590"/>
      <c r="Q430" s="1590"/>
      <c r="R430" s="1590"/>
      <c r="S430" s="1590"/>
      <c r="T430" s="1590"/>
      <c r="U430" s="1590"/>
      <c r="V430" s="1590"/>
    </row>
    <row r="431" spans="1:22" ht="14.25" customHeight="1">
      <c r="A431" s="1590"/>
      <c r="B431" s="1590"/>
      <c r="C431" s="1590"/>
      <c r="D431" s="1590"/>
      <c r="E431" s="1590"/>
      <c r="F431" s="1590"/>
      <c r="G431" s="1590"/>
      <c r="H431" s="1590"/>
      <c r="I431" s="1590"/>
      <c r="J431" s="1590"/>
      <c r="K431" s="1590"/>
      <c r="L431" s="1590"/>
      <c r="M431" s="1590"/>
      <c r="N431" s="1590"/>
      <c r="O431" s="1590"/>
      <c r="P431" s="1590"/>
      <c r="Q431" s="1590"/>
      <c r="R431" s="1590"/>
      <c r="S431" s="1590"/>
      <c r="T431" s="1590"/>
      <c r="U431" s="1590"/>
      <c r="V431" s="1590"/>
    </row>
    <row r="432" spans="1:22" ht="14.25" customHeight="1">
      <c r="A432" s="1590"/>
      <c r="B432" s="1590"/>
      <c r="C432" s="1590"/>
      <c r="D432" s="1590"/>
      <c r="E432" s="1590"/>
      <c r="F432" s="1590"/>
      <c r="G432" s="1590"/>
      <c r="H432" s="1590"/>
      <c r="I432" s="1590"/>
      <c r="J432" s="1590"/>
      <c r="K432" s="1590"/>
      <c r="L432" s="1590"/>
      <c r="M432" s="1590"/>
      <c r="N432" s="1590"/>
      <c r="O432" s="1590"/>
      <c r="P432" s="1590"/>
      <c r="Q432" s="1590"/>
      <c r="R432" s="1590"/>
      <c r="S432" s="1590"/>
      <c r="T432" s="1590"/>
      <c r="U432" s="1590"/>
      <c r="V432" s="1590"/>
    </row>
    <row r="433" spans="1:22" ht="14.25" customHeight="1">
      <c r="A433" s="1590"/>
      <c r="B433" s="1590"/>
      <c r="C433" s="1590"/>
      <c r="D433" s="1590"/>
      <c r="E433" s="1590"/>
      <c r="F433" s="1590"/>
      <c r="G433" s="1590"/>
      <c r="H433" s="1590"/>
      <c r="I433" s="1590"/>
      <c r="J433" s="1590"/>
      <c r="K433" s="1590"/>
      <c r="L433" s="1590"/>
      <c r="M433" s="1590"/>
      <c r="N433" s="1590"/>
      <c r="O433" s="1590"/>
      <c r="P433" s="1590"/>
      <c r="Q433" s="1590"/>
      <c r="R433" s="1590"/>
      <c r="S433" s="1590"/>
      <c r="T433" s="1590"/>
      <c r="U433" s="1590"/>
      <c r="V433" s="1590"/>
    </row>
    <row r="434" spans="1:22" ht="14.25" customHeight="1">
      <c r="A434" s="1590"/>
      <c r="B434" s="1590"/>
      <c r="C434" s="1590"/>
      <c r="D434" s="1590"/>
      <c r="E434" s="1590"/>
      <c r="F434" s="1590"/>
      <c r="G434" s="1590"/>
      <c r="H434" s="1590"/>
      <c r="I434" s="1590"/>
      <c r="J434" s="1590"/>
      <c r="K434" s="1590"/>
      <c r="L434" s="1590"/>
      <c r="M434" s="1590"/>
      <c r="N434" s="1590"/>
      <c r="O434" s="1590"/>
      <c r="P434" s="1590"/>
      <c r="Q434" s="1590"/>
      <c r="R434" s="1590"/>
      <c r="S434" s="1590"/>
      <c r="T434" s="1590"/>
      <c r="U434" s="1590"/>
      <c r="V434" s="1590"/>
    </row>
    <row r="435" spans="1:22" ht="14.25" customHeight="1">
      <c r="A435" s="1590"/>
      <c r="B435" s="1590"/>
      <c r="C435" s="1590"/>
      <c r="D435" s="1590"/>
      <c r="E435" s="1590"/>
      <c r="F435" s="1590"/>
      <c r="G435" s="1590"/>
      <c r="H435" s="1590"/>
      <c r="I435" s="1590"/>
      <c r="J435" s="1590"/>
      <c r="K435" s="1590"/>
      <c r="L435" s="1590"/>
      <c r="M435" s="1590"/>
      <c r="N435" s="1590"/>
      <c r="O435" s="1590"/>
      <c r="P435" s="1590"/>
      <c r="Q435" s="1590"/>
      <c r="R435" s="1590"/>
      <c r="S435" s="1590"/>
      <c r="T435" s="1590"/>
      <c r="U435" s="1590"/>
      <c r="V435" s="1590"/>
    </row>
    <row r="436" spans="1:22" ht="14.25" customHeight="1">
      <c r="A436" s="1590"/>
      <c r="B436" s="1590"/>
      <c r="C436" s="1590"/>
      <c r="D436" s="1590"/>
      <c r="E436" s="1590"/>
      <c r="F436" s="1590"/>
      <c r="G436" s="1590"/>
      <c r="H436" s="1590"/>
      <c r="I436" s="1590"/>
      <c r="J436" s="1590"/>
      <c r="K436" s="1590"/>
      <c r="L436" s="1590"/>
      <c r="M436" s="1590"/>
      <c r="N436" s="1590"/>
      <c r="O436" s="1590"/>
      <c r="P436" s="1590"/>
      <c r="Q436" s="1590"/>
      <c r="R436" s="1590"/>
      <c r="S436" s="1590"/>
      <c r="T436" s="1590"/>
      <c r="U436" s="1590"/>
      <c r="V436" s="1590"/>
    </row>
    <row r="437" spans="1:22" ht="14.25" customHeight="1">
      <c r="A437" s="1590"/>
      <c r="B437" s="1590"/>
      <c r="C437" s="1590"/>
      <c r="D437" s="1590"/>
      <c r="E437" s="1590"/>
      <c r="F437" s="1590"/>
      <c r="G437" s="1590"/>
      <c r="H437" s="1590"/>
      <c r="I437" s="1590"/>
      <c r="J437" s="1590"/>
      <c r="K437" s="1590"/>
      <c r="L437" s="1590"/>
      <c r="M437" s="1590"/>
      <c r="N437" s="1590"/>
      <c r="O437" s="1590"/>
      <c r="P437" s="1590"/>
      <c r="Q437" s="1590"/>
      <c r="R437" s="1590"/>
      <c r="S437" s="1590"/>
      <c r="T437" s="1590"/>
      <c r="U437" s="1590"/>
      <c r="V437" s="1590"/>
    </row>
    <row r="438" spans="1:22" ht="14.25" customHeight="1">
      <c r="A438" s="1590"/>
      <c r="B438" s="1590"/>
      <c r="C438" s="1590"/>
      <c r="D438" s="1590"/>
      <c r="E438" s="1590"/>
      <c r="F438" s="1590"/>
      <c r="G438" s="1590"/>
      <c r="H438" s="1590"/>
      <c r="I438" s="1590"/>
      <c r="J438" s="1590"/>
      <c r="K438" s="1590"/>
      <c r="L438" s="1590"/>
      <c r="M438" s="1590"/>
      <c r="N438" s="1590"/>
      <c r="O438" s="1590"/>
      <c r="P438" s="1590"/>
      <c r="Q438" s="1590"/>
      <c r="R438" s="1590"/>
      <c r="S438" s="1590"/>
      <c r="T438" s="1590"/>
      <c r="U438" s="1590"/>
      <c r="V438" s="1590"/>
    </row>
    <row r="439" spans="1:22" ht="14.25" customHeight="1">
      <c r="A439" s="1590"/>
      <c r="B439" s="1590"/>
      <c r="C439" s="1590"/>
      <c r="D439" s="1590"/>
      <c r="E439" s="1590"/>
      <c r="F439" s="1590"/>
      <c r="G439" s="1590"/>
      <c r="H439" s="1590"/>
      <c r="I439" s="1590"/>
      <c r="J439" s="1590"/>
      <c r="K439" s="1590"/>
      <c r="L439" s="1590"/>
      <c r="M439" s="1590"/>
      <c r="N439" s="1590"/>
      <c r="O439" s="1590"/>
      <c r="P439" s="1590"/>
      <c r="Q439" s="1590"/>
      <c r="R439" s="1590"/>
      <c r="S439" s="1590"/>
      <c r="T439" s="1590"/>
      <c r="U439" s="1590"/>
      <c r="V439" s="1590"/>
    </row>
    <row r="440" spans="1:22" ht="14.25" customHeight="1">
      <c r="A440" s="1590"/>
      <c r="B440" s="1590"/>
      <c r="C440" s="1590"/>
      <c r="D440" s="1590"/>
      <c r="E440" s="1590"/>
      <c r="F440" s="1590"/>
      <c r="G440" s="1590"/>
      <c r="H440" s="1590"/>
      <c r="I440" s="1590"/>
      <c r="J440" s="1590"/>
      <c r="K440" s="1590"/>
      <c r="L440" s="1590"/>
      <c r="M440" s="1590"/>
      <c r="N440" s="1590"/>
      <c r="O440" s="1590"/>
      <c r="P440" s="1590"/>
      <c r="Q440" s="1590"/>
      <c r="R440" s="1590"/>
      <c r="S440" s="1590"/>
      <c r="T440" s="1590"/>
      <c r="U440" s="1590"/>
      <c r="V440" s="1590"/>
    </row>
    <row r="441" spans="1:22" ht="14.25" customHeight="1">
      <c r="A441" s="1590"/>
      <c r="B441" s="1590"/>
      <c r="C441" s="1590"/>
      <c r="D441" s="1590"/>
      <c r="E441" s="1590"/>
      <c r="F441" s="1590"/>
      <c r="G441" s="1590"/>
      <c r="H441" s="1590"/>
      <c r="I441" s="1590"/>
      <c r="J441" s="1590"/>
      <c r="K441" s="1590"/>
      <c r="L441" s="1590"/>
      <c r="M441" s="1590"/>
      <c r="N441" s="1590"/>
      <c r="O441" s="1590"/>
      <c r="P441" s="1590"/>
      <c r="Q441" s="1590"/>
      <c r="R441" s="1590"/>
      <c r="S441" s="1590"/>
      <c r="T441" s="1590"/>
      <c r="U441" s="1590"/>
      <c r="V441" s="1590"/>
    </row>
    <row r="442" spans="1:22" ht="14.25" customHeight="1">
      <c r="A442" s="1590"/>
      <c r="B442" s="1590"/>
      <c r="C442" s="1590"/>
      <c r="D442" s="1590"/>
      <c r="E442" s="1590"/>
      <c r="F442" s="1590"/>
      <c r="G442" s="1590"/>
      <c r="H442" s="1590"/>
      <c r="I442" s="1590"/>
      <c r="J442" s="1590"/>
      <c r="K442" s="1590"/>
      <c r="L442" s="1590"/>
      <c r="M442" s="1590"/>
      <c r="N442" s="1590"/>
      <c r="O442" s="1590"/>
      <c r="P442" s="1590"/>
      <c r="Q442" s="1590"/>
      <c r="R442" s="1590"/>
      <c r="S442" s="1590"/>
      <c r="T442" s="1590"/>
      <c r="U442" s="1590"/>
      <c r="V442" s="1590"/>
    </row>
    <row r="443" spans="1:22" ht="14.25" customHeight="1">
      <c r="A443" s="1590"/>
      <c r="B443" s="1590"/>
      <c r="C443" s="1590"/>
      <c r="D443" s="1590"/>
      <c r="E443" s="1590"/>
      <c r="F443" s="1590"/>
      <c r="G443" s="1590"/>
      <c r="H443" s="1590"/>
      <c r="I443" s="1590"/>
      <c r="J443" s="1590"/>
      <c r="K443" s="1590"/>
      <c r="L443" s="1590"/>
      <c r="M443" s="1590"/>
      <c r="N443" s="1590"/>
      <c r="O443" s="1590"/>
      <c r="P443" s="1590"/>
      <c r="Q443" s="1590"/>
      <c r="R443" s="1590"/>
      <c r="S443" s="1590"/>
      <c r="T443" s="1590"/>
      <c r="U443" s="1590"/>
      <c r="V443" s="1590"/>
    </row>
    <row r="444" spans="1:22" ht="14.25" customHeight="1">
      <c r="A444" s="1590"/>
      <c r="B444" s="1590"/>
      <c r="C444" s="1590"/>
      <c r="D444" s="1590"/>
      <c r="E444" s="1590"/>
      <c r="F444" s="1590"/>
      <c r="G444" s="1590"/>
      <c r="H444" s="1590"/>
      <c r="I444" s="1590"/>
      <c r="J444" s="1590"/>
      <c r="K444" s="1590"/>
      <c r="L444" s="1590"/>
      <c r="M444" s="1590"/>
      <c r="N444" s="1590"/>
      <c r="O444" s="1590"/>
      <c r="P444" s="1590"/>
      <c r="Q444" s="1590"/>
      <c r="R444" s="1590"/>
      <c r="S444" s="1590"/>
      <c r="T444" s="1590"/>
      <c r="U444" s="1590"/>
      <c r="V444" s="1590"/>
    </row>
    <row r="445" spans="1:22" ht="14.25" customHeight="1">
      <c r="A445" s="1590"/>
      <c r="B445" s="1590"/>
      <c r="C445" s="1590"/>
      <c r="D445" s="1590"/>
      <c r="E445" s="1590"/>
      <c r="F445" s="1590"/>
      <c r="G445" s="1590"/>
      <c r="H445" s="1590"/>
      <c r="I445" s="1590"/>
      <c r="J445" s="1590"/>
      <c r="K445" s="1590"/>
      <c r="L445" s="1590"/>
      <c r="M445" s="1590"/>
      <c r="N445" s="1590"/>
      <c r="O445" s="1590"/>
      <c r="P445" s="1590"/>
      <c r="Q445" s="1590"/>
      <c r="R445" s="1590"/>
      <c r="S445" s="1590"/>
      <c r="T445" s="1590"/>
      <c r="U445" s="1590"/>
      <c r="V445" s="1590"/>
    </row>
    <row r="446" spans="1:22" ht="14.25" customHeight="1">
      <c r="A446" s="1590"/>
      <c r="B446" s="1590"/>
      <c r="C446" s="1590"/>
      <c r="D446" s="1590"/>
      <c r="E446" s="1590"/>
      <c r="F446" s="1590"/>
      <c r="G446" s="1590"/>
      <c r="H446" s="1590"/>
      <c r="I446" s="1590"/>
      <c r="J446" s="1590"/>
      <c r="K446" s="1590"/>
      <c r="L446" s="1590"/>
      <c r="M446" s="1590"/>
      <c r="N446" s="1590"/>
      <c r="O446" s="1590"/>
      <c r="P446" s="1590"/>
      <c r="Q446" s="1590"/>
      <c r="R446" s="1590"/>
      <c r="S446" s="1590"/>
      <c r="T446" s="1590"/>
      <c r="U446" s="1590"/>
      <c r="V446" s="1590"/>
    </row>
    <row r="447" spans="1:22" ht="14.25" customHeight="1">
      <c r="A447" s="1590"/>
      <c r="B447" s="1590"/>
      <c r="C447" s="1590"/>
      <c r="D447" s="1590"/>
      <c r="E447" s="1590"/>
      <c r="F447" s="1590"/>
      <c r="G447" s="1590"/>
      <c r="H447" s="1590"/>
      <c r="I447" s="1590"/>
      <c r="J447" s="1590"/>
      <c r="K447" s="1590"/>
      <c r="L447" s="1590"/>
      <c r="M447" s="1590"/>
      <c r="N447" s="1590"/>
      <c r="O447" s="1590"/>
      <c r="P447" s="1590"/>
      <c r="Q447" s="1590"/>
      <c r="R447" s="1590"/>
      <c r="S447" s="1590"/>
      <c r="T447" s="1590"/>
      <c r="U447" s="1590"/>
      <c r="V447" s="1590"/>
    </row>
    <row r="448" spans="1:22" ht="14.25" customHeight="1">
      <c r="A448" s="1590"/>
      <c r="B448" s="1590"/>
      <c r="C448" s="1590"/>
      <c r="D448" s="1590"/>
      <c r="E448" s="1590"/>
      <c r="F448" s="1590"/>
      <c r="G448" s="1590"/>
      <c r="H448" s="1590"/>
      <c r="I448" s="1590"/>
      <c r="J448" s="1590"/>
      <c r="K448" s="1590"/>
      <c r="L448" s="1590"/>
      <c r="M448" s="1590"/>
      <c r="N448" s="1590"/>
      <c r="O448" s="1590"/>
      <c r="P448" s="1590"/>
      <c r="Q448" s="1590"/>
      <c r="R448" s="1590"/>
      <c r="S448" s="1590"/>
      <c r="T448" s="1590"/>
      <c r="U448" s="1590"/>
      <c r="V448" s="1590"/>
    </row>
    <row r="449" spans="1:22" ht="14.25" customHeight="1">
      <c r="A449" s="1590"/>
      <c r="B449" s="1590"/>
      <c r="C449" s="1590"/>
      <c r="D449" s="1590"/>
      <c r="E449" s="1590"/>
      <c r="F449" s="1590"/>
      <c r="G449" s="1590"/>
      <c r="H449" s="1590"/>
      <c r="I449" s="1590"/>
      <c r="J449" s="1590"/>
      <c r="K449" s="1590"/>
      <c r="L449" s="1590"/>
      <c r="M449" s="1590"/>
      <c r="N449" s="1590"/>
      <c r="O449" s="1590"/>
      <c r="P449" s="1590"/>
      <c r="Q449" s="1590"/>
      <c r="R449" s="1590"/>
      <c r="S449" s="1590"/>
      <c r="T449" s="1590"/>
      <c r="U449" s="1590"/>
      <c r="V449" s="1590"/>
    </row>
    <row r="450" spans="1:22" ht="14.25" customHeight="1">
      <c r="A450" s="1590"/>
      <c r="B450" s="1590"/>
      <c r="C450" s="1590"/>
      <c r="D450" s="1590"/>
      <c r="E450" s="1590"/>
      <c r="F450" s="1590"/>
      <c r="G450" s="1590"/>
      <c r="H450" s="1590"/>
      <c r="I450" s="1590"/>
      <c r="J450" s="1590"/>
      <c r="K450" s="1590"/>
      <c r="L450" s="1590"/>
      <c r="M450" s="1590"/>
      <c r="N450" s="1590"/>
      <c r="O450" s="1590"/>
      <c r="P450" s="1590"/>
      <c r="Q450" s="1590"/>
      <c r="R450" s="1590"/>
      <c r="S450" s="1590"/>
      <c r="T450" s="1590"/>
      <c r="U450" s="1590"/>
      <c r="V450" s="1590"/>
    </row>
    <row r="451" spans="1:22" ht="14.25" customHeight="1">
      <c r="A451" s="1590"/>
      <c r="B451" s="1590"/>
      <c r="C451" s="1590"/>
      <c r="D451" s="1590"/>
      <c r="E451" s="1590"/>
      <c r="F451" s="1590"/>
      <c r="G451" s="1590"/>
      <c r="H451" s="1590"/>
      <c r="I451" s="1590"/>
      <c r="J451" s="1590"/>
      <c r="K451" s="1590"/>
      <c r="L451" s="1590"/>
      <c r="M451" s="1590"/>
      <c r="N451" s="1590"/>
      <c r="O451" s="1590"/>
      <c r="P451" s="1590"/>
      <c r="Q451" s="1590"/>
      <c r="R451" s="1590"/>
      <c r="S451" s="1590"/>
      <c r="T451" s="1590"/>
      <c r="U451" s="1590"/>
      <c r="V451" s="1590"/>
    </row>
  </sheetData>
  <mergeCells count="416">
    <mergeCell ref="H152:H153"/>
    <mergeCell ref="I152:I153"/>
    <mergeCell ref="B154:B155"/>
    <mergeCell ref="C154:C155"/>
    <mergeCell ref="D154:D155"/>
    <mergeCell ref="E154:E155"/>
    <mergeCell ref="F154:F155"/>
    <mergeCell ref="G154:G155"/>
    <mergeCell ref="H154:H155"/>
    <mergeCell ref="I154:I155"/>
    <mergeCell ref="B152:B153"/>
    <mergeCell ref="C152:C153"/>
    <mergeCell ref="D152:D153"/>
    <mergeCell ref="E152:E153"/>
    <mergeCell ref="F152:F153"/>
    <mergeCell ref="G152:G153"/>
    <mergeCell ref="B150:B151"/>
    <mergeCell ref="C150:C151"/>
    <mergeCell ref="D150:D151"/>
    <mergeCell ref="E150:E151"/>
    <mergeCell ref="F150:F151"/>
    <mergeCell ref="G150:G151"/>
    <mergeCell ref="H150:H151"/>
    <mergeCell ref="I150:I151"/>
    <mergeCell ref="M136:M137"/>
    <mergeCell ref="T134:T135"/>
    <mergeCell ref="B136:B137"/>
    <mergeCell ref="C136:C137"/>
    <mergeCell ref="D136:D137"/>
    <mergeCell ref="E136:E137"/>
    <mergeCell ref="F136:F137"/>
    <mergeCell ref="G136:G137"/>
    <mergeCell ref="H136:H137"/>
    <mergeCell ref="I136:I137"/>
    <mergeCell ref="M134:M135"/>
    <mergeCell ref="N134:N135"/>
    <mergeCell ref="O134:O135"/>
    <mergeCell ref="P134:P135"/>
    <mergeCell ref="Q134:Q135"/>
    <mergeCell ref="R134:R135"/>
    <mergeCell ref="S136:S137"/>
    <mergeCell ref="T136:T137"/>
    <mergeCell ref="N136:N137"/>
    <mergeCell ref="O136:O137"/>
    <mergeCell ref="P136:P137"/>
    <mergeCell ref="Q136:Q137"/>
    <mergeCell ref="R136:R137"/>
    <mergeCell ref="B134:B135"/>
    <mergeCell ref="C134:C135"/>
    <mergeCell ref="D134:D135"/>
    <mergeCell ref="E134:E135"/>
    <mergeCell ref="F134:F135"/>
    <mergeCell ref="G134:G135"/>
    <mergeCell ref="H134:H135"/>
    <mergeCell ref="I134:I135"/>
    <mergeCell ref="M132:M133"/>
    <mergeCell ref="S119:S120"/>
    <mergeCell ref="D119:D120"/>
    <mergeCell ref="E119:E120"/>
    <mergeCell ref="F119:F120"/>
    <mergeCell ref="G119:G120"/>
    <mergeCell ref="H119:H120"/>
    <mergeCell ref="I119:I120"/>
    <mergeCell ref="S134:S135"/>
    <mergeCell ref="T119:T120"/>
    <mergeCell ref="B132:B133"/>
    <mergeCell ref="C132:C133"/>
    <mergeCell ref="D132:D133"/>
    <mergeCell ref="E132:E133"/>
    <mergeCell ref="F132:F133"/>
    <mergeCell ref="G132:G133"/>
    <mergeCell ref="H132:H133"/>
    <mergeCell ref="I132:I133"/>
    <mergeCell ref="M119:M120"/>
    <mergeCell ref="N119:N120"/>
    <mergeCell ref="O119:O120"/>
    <mergeCell ref="P119:P120"/>
    <mergeCell ref="Q119:Q120"/>
    <mergeCell ref="R119:R120"/>
    <mergeCell ref="S132:S133"/>
    <mergeCell ref="T132:T133"/>
    <mergeCell ref="N132:N133"/>
    <mergeCell ref="O132:O133"/>
    <mergeCell ref="P132:P133"/>
    <mergeCell ref="Q132:Q133"/>
    <mergeCell ref="R132:R133"/>
    <mergeCell ref="B119:B120"/>
    <mergeCell ref="C119:C120"/>
    <mergeCell ref="M117:M118"/>
    <mergeCell ref="S115:S116"/>
    <mergeCell ref="T115:T116"/>
    <mergeCell ref="B117:B118"/>
    <mergeCell ref="C117:C118"/>
    <mergeCell ref="D117:D118"/>
    <mergeCell ref="E117:E118"/>
    <mergeCell ref="F117:F118"/>
    <mergeCell ref="G117:G118"/>
    <mergeCell ref="H117:H118"/>
    <mergeCell ref="I117:I118"/>
    <mergeCell ref="M115:M116"/>
    <mergeCell ref="N115:N116"/>
    <mergeCell ref="O115:O116"/>
    <mergeCell ref="P115:P116"/>
    <mergeCell ref="Q115:Q116"/>
    <mergeCell ref="R115:R116"/>
    <mergeCell ref="S117:S118"/>
    <mergeCell ref="T117:T118"/>
    <mergeCell ref="N117:N118"/>
    <mergeCell ref="O117:O118"/>
    <mergeCell ref="P117:P118"/>
    <mergeCell ref="Q117:Q118"/>
    <mergeCell ref="R117:R118"/>
    <mergeCell ref="B115:B116"/>
    <mergeCell ref="C115:C116"/>
    <mergeCell ref="D115:D116"/>
    <mergeCell ref="E115:E116"/>
    <mergeCell ref="F115:F116"/>
    <mergeCell ref="G115:G116"/>
    <mergeCell ref="H115:H116"/>
    <mergeCell ref="I115:I116"/>
    <mergeCell ref="M102:M103"/>
    <mergeCell ref="T100:T101"/>
    <mergeCell ref="B102:B103"/>
    <mergeCell ref="C102:C103"/>
    <mergeCell ref="D102:D103"/>
    <mergeCell ref="E102:E103"/>
    <mergeCell ref="F102:F103"/>
    <mergeCell ref="G102:G103"/>
    <mergeCell ref="H102:H103"/>
    <mergeCell ref="I102:I103"/>
    <mergeCell ref="M100:M101"/>
    <mergeCell ref="N100:N101"/>
    <mergeCell ref="O100:O101"/>
    <mergeCell ref="P100:P101"/>
    <mergeCell ref="Q100:Q101"/>
    <mergeCell ref="R100:R101"/>
    <mergeCell ref="S102:S103"/>
    <mergeCell ref="T102:T103"/>
    <mergeCell ref="N102:N103"/>
    <mergeCell ref="O102:O103"/>
    <mergeCell ref="P102:P103"/>
    <mergeCell ref="Q102:Q103"/>
    <mergeCell ref="R102:R103"/>
    <mergeCell ref="B100:B101"/>
    <mergeCell ref="C100:C101"/>
    <mergeCell ref="D100:D101"/>
    <mergeCell ref="E100:E101"/>
    <mergeCell ref="F100:F101"/>
    <mergeCell ref="G100:G101"/>
    <mergeCell ref="H100:H101"/>
    <mergeCell ref="I100:I101"/>
    <mergeCell ref="M98:M99"/>
    <mergeCell ref="S85:S86"/>
    <mergeCell ref="D85:D86"/>
    <mergeCell ref="E85:E86"/>
    <mergeCell ref="F85:F86"/>
    <mergeCell ref="G85:G86"/>
    <mergeCell ref="H85:H86"/>
    <mergeCell ref="I85:I86"/>
    <mergeCell ref="S100:S101"/>
    <mergeCell ref="T85:T86"/>
    <mergeCell ref="B98:B99"/>
    <mergeCell ref="C98:C99"/>
    <mergeCell ref="D98:D99"/>
    <mergeCell ref="E98:E99"/>
    <mergeCell ref="F98:F99"/>
    <mergeCell ref="G98:G99"/>
    <mergeCell ref="H98:H99"/>
    <mergeCell ref="I98:I99"/>
    <mergeCell ref="M85:M86"/>
    <mergeCell ref="N85:N86"/>
    <mergeCell ref="O85:O86"/>
    <mergeCell ref="P85:P86"/>
    <mergeCell ref="Q85:Q86"/>
    <mergeCell ref="R85:R86"/>
    <mergeCell ref="S98:S99"/>
    <mergeCell ref="T98:T99"/>
    <mergeCell ref="N98:N99"/>
    <mergeCell ref="O98:O99"/>
    <mergeCell ref="P98:P99"/>
    <mergeCell ref="Q98:Q99"/>
    <mergeCell ref="R98:R99"/>
    <mergeCell ref="B85:B86"/>
    <mergeCell ref="C85:C86"/>
    <mergeCell ref="M83:M84"/>
    <mergeCell ref="S81:S82"/>
    <mergeCell ref="T81:T82"/>
    <mergeCell ref="B83:B84"/>
    <mergeCell ref="C83:C84"/>
    <mergeCell ref="D83:D84"/>
    <mergeCell ref="E83:E84"/>
    <mergeCell ref="F83:F84"/>
    <mergeCell ref="G83:G84"/>
    <mergeCell ref="H83:H84"/>
    <mergeCell ref="I83:I84"/>
    <mergeCell ref="M81:M82"/>
    <mergeCell ref="N81:N82"/>
    <mergeCell ref="O81:O82"/>
    <mergeCell ref="P81:P82"/>
    <mergeCell ref="Q81:Q82"/>
    <mergeCell ref="R81:R82"/>
    <mergeCell ref="S83:S84"/>
    <mergeCell ref="T83:T84"/>
    <mergeCell ref="N83:N84"/>
    <mergeCell ref="O83:O84"/>
    <mergeCell ref="P83:P84"/>
    <mergeCell ref="Q83:Q84"/>
    <mergeCell ref="R83:R84"/>
    <mergeCell ref="B81:B82"/>
    <mergeCell ref="C81:C82"/>
    <mergeCell ref="D81:D82"/>
    <mergeCell ref="E81:E82"/>
    <mergeCell ref="F81:F82"/>
    <mergeCell ref="G81:G82"/>
    <mergeCell ref="H81:H82"/>
    <mergeCell ref="I81:I82"/>
    <mergeCell ref="M68:M69"/>
    <mergeCell ref="T66:T67"/>
    <mergeCell ref="B68:B69"/>
    <mergeCell ref="C68:C69"/>
    <mergeCell ref="D68:D69"/>
    <mergeCell ref="E68:E69"/>
    <mergeCell ref="F68:F69"/>
    <mergeCell ref="G68:G69"/>
    <mergeCell ref="H68:H69"/>
    <mergeCell ref="I68:I69"/>
    <mergeCell ref="M66:M67"/>
    <mergeCell ref="N66:N67"/>
    <mergeCell ref="O66:O67"/>
    <mergeCell ref="P66:P67"/>
    <mergeCell ref="Q66:Q67"/>
    <mergeCell ref="R66:R67"/>
    <mergeCell ref="S68:S69"/>
    <mergeCell ref="T68:T69"/>
    <mergeCell ref="N68:N69"/>
    <mergeCell ref="O68:O69"/>
    <mergeCell ref="P68:P69"/>
    <mergeCell ref="Q68:Q69"/>
    <mergeCell ref="R68:R69"/>
    <mergeCell ref="B66:B67"/>
    <mergeCell ref="C66:C67"/>
    <mergeCell ref="D66:D67"/>
    <mergeCell ref="E66:E67"/>
    <mergeCell ref="F66:F67"/>
    <mergeCell ref="G66:G67"/>
    <mergeCell ref="H66:H67"/>
    <mergeCell ref="I66:I67"/>
    <mergeCell ref="M64:M65"/>
    <mergeCell ref="S51:S52"/>
    <mergeCell ref="D51:D52"/>
    <mergeCell ref="E51:E52"/>
    <mergeCell ref="F51:F52"/>
    <mergeCell ref="G51:G52"/>
    <mergeCell ref="H51:H52"/>
    <mergeCell ref="I51:I52"/>
    <mergeCell ref="S66:S67"/>
    <mergeCell ref="T51:T52"/>
    <mergeCell ref="B64:B65"/>
    <mergeCell ref="C64:C65"/>
    <mergeCell ref="D64:D65"/>
    <mergeCell ref="E64:E65"/>
    <mergeCell ref="F64:F65"/>
    <mergeCell ref="G64:G65"/>
    <mergeCell ref="H64:H65"/>
    <mergeCell ref="I64:I65"/>
    <mergeCell ref="M51:M52"/>
    <mergeCell ref="N51:N52"/>
    <mergeCell ref="O51:O52"/>
    <mergeCell ref="P51:P52"/>
    <mergeCell ref="Q51:Q52"/>
    <mergeCell ref="R51:R52"/>
    <mergeCell ref="S64:S65"/>
    <mergeCell ref="T64:T65"/>
    <mergeCell ref="N64:N65"/>
    <mergeCell ref="O64:O65"/>
    <mergeCell ref="P64:P65"/>
    <mergeCell ref="Q64:Q65"/>
    <mergeCell ref="R64:R65"/>
    <mergeCell ref="B51:B52"/>
    <mergeCell ref="C51:C52"/>
    <mergeCell ref="M49:M50"/>
    <mergeCell ref="S47:S48"/>
    <mergeCell ref="T47:T48"/>
    <mergeCell ref="B49:B50"/>
    <mergeCell ref="C49:C50"/>
    <mergeCell ref="D49:D50"/>
    <mergeCell ref="E49:E50"/>
    <mergeCell ref="F49:F50"/>
    <mergeCell ref="G49:G50"/>
    <mergeCell ref="H49:H50"/>
    <mergeCell ref="I49:I50"/>
    <mergeCell ref="M47:M48"/>
    <mergeCell ref="N47:N48"/>
    <mergeCell ref="O47:O48"/>
    <mergeCell ref="P47:P48"/>
    <mergeCell ref="Q47:Q48"/>
    <mergeCell ref="R47:R48"/>
    <mergeCell ref="S49:S50"/>
    <mergeCell ref="T49:T50"/>
    <mergeCell ref="N49:N50"/>
    <mergeCell ref="O49:O50"/>
    <mergeCell ref="P49:P50"/>
    <mergeCell ref="Q49:Q50"/>
    <mergeCell ref="R49:R50"/>
    <mergeCell ref="B47:B48"/>
    <mergeCell ref="C47:C48"/>
    <mergeCell ref="D47:D48"/>
    <mergeCell ref="E47:E48"/>
    <mergeCell ref="F47:F48"/>
    <mergeCell ref="G47:G48"/>
    <mergeCell ref="H47:H48"/>
    <mergeCell ref="I47:I48"/>
    <mergeCell ref="M34:M35"/>
    <mergeCell ref="T32:T33"/>
    <mergeCell ref="B34:B35"/>
    <mergeCell ref="C34:C35"/>
    <mergeCell ref="D34:D35"/>
    <mergeCell ref="E34:E35"/>
    <mergeCell ref="F34:F35"/>
    <mergeCell ref="G34:G35"/>
    <mergeCell ref="H34:H35"/>
    <mergeCell ref="I34:I35"/>
    <mergeCell ref="M32:M33"/>
    <mergeCell ref="N32:N33"/>
    <mergeCell ref="O32:O33"/>
    <mergeCell ref="P32:P33"/>
    <mergeCell ref="Q32:Q33"/>
    <mergeCell ref="R32:R33"/>
    <mergeCell ref="S34:S35"/>
    <mergeCell ref="T34:T35"/>
    <mergeCell ref="N34:N35"/>
    <mergeCell ref="O34:O35"/>
    <mergeCell ref="P34:P35"/>
    <mergeCell ref="Q34:Q35"/>
    <mergeCell ref="R34:R35"/>
    <mergeCell ref="B32:B33"/>
    <mergeCell ref="C32:C33"/>
    <mergeCell ref="D32:D33"/>
    <mergeCell ref="E32:E33"/>
    <mergeCell ref="F32:F33"/>
    <mergeCell ref="G32:G33"/>
    <mergeCell ref="H32:H33"/>
    <mergeCell ref="I32:I33"/>
    <mergeCell ref="M30:M31"/>
    <mergeCell ref="S17:S18"/>
    <mergeCell ref="D17:D18"/>
    <mergeCell ref="E17:E18"/>
    <mergeCell ref="F17:F18"/>
    <mergeCell ref="G17:G18"/>
    <mergeCell ref="H17:H18"/>
    <mergeCell ref="I17:I18"/>
    <mergeCell ref="S32:S33"/>
    <mergeCell ref="T17:T18"/>
    <mergeCell ref="B30:B31"/>
    <mergeCell ref="C30:C31"/>
    <mergeCell ref="D30:D31"/>
    <mergeCell ref="E30:E31"/>
    <mergeCell ref="F30:F31"/>
    <mergeCell ref="G30:G31"/>
    <mergeCell ref="H30:H31"/>
    <mergeCell ref="I30:I31"/>
    <mergeCell ref="M17:M18"/>
    <mergeCell ref="N17:N18"/>
    <mergeCell ref="O17:O18"/>
    <mergeCell ref="P17:P18"/>
    <mergeCell ref="Q17:Q18"/>
    <mergeCell ref="R17:R18"/>
    <mergeCell ref="S30:S31"/>
    <mergeCell ref="T30:T31"/>
    <mergeCell ref="N30:N31"/>
    <mergeCell ref="O30:O31"/>
    <mergeCell ref="P30:P31"/>
    <mergeCell ref="Q30:Q31"/>
    <mergeCell ref="R30:R31"/>
    <mergeCell ref="B17:B18"/>
    <mergeCell ref="C17:C18"/>
    <mergeCell ref="M15:M16"/>
    <mergeCell ref="T13:T14"/>
    <mergeCell ref="B15:B16"/>
    <mergeCell ref="C15:C16"/>
    <mergeCell ref="D15:D16"/>
    <mergeCell ref="E15:E16"/>
    <mergeCell ref="F15:F16"/>
    <mergeCell ref="G15:G16"/>
    <mergeCell ref="H15:H16"/>
    <mergeCell ref="I15:I16"/>
    <mergeCell ref="M13:M14"/>
    <mergeCell ref="N13:N14"/>
    <mergeCell ref="O13:O14"/>
    <mergeCell ref="P13:P14"/>
    <mergeCell ref="Q13:Q14"/>
    <mergeCell ref="R13:R14"/>
    <mergeCell ref="S15:S16"/>
    <mergeCell ref="T15:T16"/>
    <mergeCell ref="N15:N16"/>
    <mergeCell ref="O15:O16"/>
    <mergeCell ref="P15:P16"/>
    <mergeCell ref="Q15:Q16"/>
    <mergeCell ref="R15:R16"/>
    <mergeCell ref="B3:E3"/>
    <mergeCell ref="G3:L3"/>
    <mergeCell ref="M3:S3"/>
    <mergeCell ref="B4:E4"/>
    <mergeCell ref="G4:J4"/>
    <mergeCell ref="N4:S4"/>
    <mergeCell ref="B5:E5"/>
    <mergeCell ref="G5:J5"/>
    <mergeCell ref="B13:B14"/>
    <mergeCell ref="C13:C14"/>
    <mergeCell ref="D13:D14"/>
    <mergeCell ref="E13:E14"/>
    <mergeCell ref="F13:F14"/>
    <mergeCell ref="G13:G14"/>
    <mergeCell ref="H13:H14"/>
    <mergeCell ref="I13:I14"/>
    <mergeCell ref="S13:S14"/>
  </mergeCells>
  <phoneticPr fontId="19"/>
  <conditionalFormatting sqref="C15:I18">
    <cfRule type="containsText" dxfId="487" priority="125" operator="containsText" text="休">
      <formula>NOT(ISERROR(SEARCH("休",C15)))</formula>
    </cfRule>
    <cfRule type="containsText" dxfId="486" priority="137" operator="containsText" text="雨">
      <formula>NOT(ISERROR(SEARCH("雨",C15)))</formula>
    </cfRule>
  </conditionalFormatting>
  <conditionalFormatting sqref="C12:I12 C29:I29 C46:I46 C63:I63 C80:I80">
    <cfRule type="containsText" dxfId="485" priority="127" operator="containsText" text="土,日">
      <formula>NOT(ISERROR(SEARCH("土,日",C12)))</formula>
    </cfRule>
  </conditionalFormatting>
  <conditionalFormatting sqref="H12">
    <cfRule type="containsText" dxfId="484" priority="126" operator="containsText" text="土">
      <formula>NOT(ISERROR(SEARCH("土",H12)))</formula>
    </cfRule>
  </conditionalFormatting>
  <conditionalFormatting sqref="H152:I155">
    <cfRule type="containsText" dxfId="483" priority="101" operator="containsText" text="休">
      <formula>NOT(ISERROR(SEARCH("休",H152)))</formula>
    </cfRule>
  </conditionalFormatting>
  <conditionalFormatting sqref="C97:I97">
    <cfRule type="containsText" dxfId="482" priority="123" operator="containsText" text="土,日">
      <formula>NOT(ISERROR(SEARCH("土,日",C97)))</formula>
    </cfRule>
  </conditionalFormatting>
  <conditionalFormatting sqref="C100:I103">
    <cfRule type="containsText" dxfId="481" priority="122" operator="containsText" text="休">
      <formula>NOT(ISERROR(SEARCH("休",C100)))</formula>
    </cfRule>
    <cfRule type="containsText" dxfId="480" priority="124" operator="containsText" text="雨">
      <formula>NOT(ISERROR(SEARCH("雨",C100)))</formula>
    </cfRule>
  </conditionalFormatting>
  <conditionalFormatting sqref="N32:T35">
    <cfRule type="containsText" dxfId="479" priority="120" operator="containsText" text="休">
      <formula>NOT(ISERROR(SEARCH("休",N32)))</formula>
    </cfRule>
    <cfRule type="containsText" dxfId="478" priority="121" operator="containsText" text="雨">
      <formula>NOT(ISERROR(SEARCH("雨",N32)))</formula>
    </cfRule>
  </conditionalFormatting>
  <conditionalFormatting sqref="N49:T52">
    <cfRule type="containsText" dxfId="477" priority="118" operator="containsText" text="休">
      <formula>NOT(ISERROR(SEARCH("休",N49)))</formula>
    </cfRule>
    <cfRule type="containsText" dxfId="476" priority="119" operator="containsText" text="雨">
      <formula>NOT(ISERROR(SEARCH("雨",N49)))</formula>
    </cfRule>
  </conditionalFormatting>
  <conditionalFormatting sqref="N66:T69">
    <cfRule type="containsText" dxfId="475" priority="117" operator="containsText" text="雨">
      <formula>NOT(ISERROR(SEARCH("雨",N66)))</formula>
    </cfRule>
  </conditionalFormatting>
  <conditionalFormatting sqref="S66:T69 S74:T74 T70:T73">
    <cfRule type="containsText" dxfId="474" priority="116" operator="containsText" text="休">
      <formula>NOT(ISERROR(SEARCH("休",S66)))</formula>
    </cfRule>
  </conditionalFormatting>
  <conditionalFormatting sqref="S83:T86 S91:T91 T87:T90">
    <cfRule type="containsText" dxfId="473" priority="113" operator="containsText" text="休">
      <formula>NOT(ISERROR(SEARCH("休",S83)))</formula>
    </cfRule>
  </conditionalFormatting>
  <conditionalFormatting sqref="N100:T103">
    <cfRule type="containsText" dxfId="472" priority="111" operator="containsText" text="休">
      <formula>NOT(ISERROR(SEARCH("休",N100)))</formula>
    </cfRule>
    <cfRule type="containsText" dxfId="471" priority="112" operator="containsText" text="雨">
      <formula>NOT(ISERROR(SEARCH("雨",N100)))</formula>
    </cfRule>
  </conditionalFormatting>
  <conditionalFormatting sqref="C117:I120">
    <cfRule type="containsText" dxfId="470" priority="108" operator="containsText" text="休">
      <formula>NOT(ISERROR(SEARCH("休",C117)))</formula>
    </cfRule>
    <cfRule type="containsText" dxfId="469" priority="110" operator="containsText" text="雨">
      <formula>NOT(ISERROR(SEARCH("雨",C117)))</formula>
    </cfRule>
  </conditionalFormatting>
  <conditionalFormatting sqref="C114:I114">
    <cfRule type="containsText" dxfId="468" priority="109" operator="containsText" text="土,日">
      <formula>NOT(ISERROR(SEARCH("土,日",C114)))</formula>
    </cfRule>
  </conditionalFormatting>
  <conditionalFormatting sqref="C131:I131">
    <cfRule type="containsText" dxfId="467" priority="106" operator="containsText" text="土,日">
      <formula>NOT(ISERROR(SEARCH("土,日",C131)))</formula>
    </cfRule>
  </conditionalFormatting>
  <conditionalFormatting sqref="C134:I137">
    <cfRule type="containsText" dxfId="466" priority="105" operator="containsText" text="休">
      <formula>NOT(ISERROR(SEARCH("休",C134)))</formula>
    </cfRule>
    <cfRule type="containsText" dxfId="465" priority="107" operator="containsText" text="休">
      <formula>NOT(ISERROR(SEARCH("休",C134)))</formula>
    </cfRule>
  </conditionalFormatting>
  <conditionalFormatting sqref="C152:I155">
    <cfRule type="containsText" dxfId="464" priority="103" operator="containsText" text="休">
      <formula>NOT(ISERROR(SEARCH("休",C152)))</formula>
    </cfRule>
    <cfRule type="containsText" dxfId="463" priority="104" operator="containsText" text="休">
      <formula>NOT(ISERROR(SEARCH("休",C152)))</formula>
    </cfRule>
  </conditionalFormatting>
  <conditionalFormatting sqref="C149:I149">
    <cfRule type="containsText" dxfId="462" priority="102" operator="containsText" text="土,日">
      <formula>NOT(ISERROR(SEARCH("土,日",C149)))</formula>
    </cfRule>
  </conditionalFormatting>
  <conditionalFormatting sqref="S117:T120 S125:T125 T121:T124">
    <cfRule type="containsText" dxfId="461" priority="98" operator="containsText" text="休">
      <formula>NOT(ISERROR(SEARCH("休",S117)))</formula>
    </cfRule>
  </conditionalFormatting>
  <conditionalFormatting sqref="S134:T137 S142:T142 T138:T141">
    <cfRule type="containsText" dxfId="460" priority="95" operator="containsText" text="休">
      <formula>NOT(ISERROR(SEARCH("休",S134)))</formula>
    </cfRule>
  </conditionalFormatting>
  <conditionalFormatting sqref="H12 H29 H46 H63 H80 H97 H114 H131 S131 S114 S97 S80 S63 S46 S29 S12">
    <cfRule type="containsText" dxfId="459" priority="94" operator="containsText" text="土">
      <formula>NOT(ISERROR(SEARCH("土",H12)))</formula>
    </cfRule>
  </conditionalFormatting>
  <conditionalFormatting sqref="I12 I29 I46 I63 I80 I97 I114 I131 T131 T114 T97 T80 T63 T46 T29 T12">
    <cfRule type="containsText" dxfId="458" priority="93" operator="containsText" text="日">
      <formula>NOT(ISERROR(SEARCH("日",I12)))</formula>
    </cfRule>
  </conditionalFormatting>
  <conditionalFormatting sqref="H11">
    <cfRule type="expression" dxfId="457" priority="92">
      <formula>AND(WEEKDAY(H9,2)=6, OR(INT((DAY(H9)-1)/7)+1=2, INT((DAY(H9)-1)/7)+1=4))</formula>
    </cfRule>
  </conditionalFormatting>
  <conditionalFormatting sqref="H28">
    <cfRule type="expression" dxfId="456" priority="91">
      <formula>AND(WEEKDAY(H26,2)=6, OR(INT((DAY(H26)-1)/7)+1=2, INT((DAY(H26)-1)/7)+1=4))</formula>
    </cfRule>
  </conditionalFormatting>
  <conditionalFormatting sqref="H45">
    <cfRule type="expression" dxfId="455" priority="90">
      <formula>AND(WEEKDAY(H43,2)=6, OR(INT((DAY(H43)-1)/7)+1=2, INT((DAY(H43)-1)/7)+1=4))</formula>
    </cfRule>
  </conditionalFormatting>
  <conditionalFormatting sqref="H62">
    <cfRule type="expression" dxfId="454" priority="87">
      <formula>AND(WEEKDAY(H60,2)=6, OR(INT((DAY(H60)-1)/7)+1=2, INT((DAY(H60)-1)/7)+1=4))</formula>
    </cfRule>
    <cfRule type="expression" dxfId="453" priority="89">
      <formula>AND(WEEKDAY(H60,2)=6, OR(INT((DAY(H60)-1)/7)+1=2, INT((DAY(H60)-1)/7)+1=4))</formula>
    </cfRule>
  </conditionalFormatting>
  <conditionalFormatting sqref="H79">
    <cfRule type="expression" dxfId="452" priority="86">
      <formula>AND(WEEKDAY(H77,2)=6, OR(INT((DAY(H77)-1)/7)+1=2, INT((DAY(H77)-1)/7)+1=4))</formula>
    </cfRule>
    <cfRule type="expression" dxfId="451" priority="88">
      <formula>AND(WEEKDAY(H77,2)=6, OR(INT((DAY(H77)-1)/7)+1=2, INT((DAY(H77)-1)/7)+1=4))</formula>
    </cfRule>
  </conditionalFormatting>
  <conditionalFormatting sqref="H96">
    <cfRule type="expression" dxfId="450" priority="85">
      <formula>AND(WEEKDAY(H94,2)=6, OR(INT((DAY(H94)-1)/7)+1=2, INT((DAY(H94)-1)/7)+1=4))</formula>
    </cfRule>
  </conditionalFormatting>
  <conditionalFormatting sqref="H113">
    <cfRule type="expression" dxfId="449" priority="84">
      <formula>AND(WEEKDAY(H111,2)=6, OR(INT((DAY(H111)-1)/7)+1=2, INT((DAY(H111)-1)/7)+1=4))</formula>
    </cfRule>
  </conditionalFormatting>
  <conditionalFormatting sqref="H130">
    <cfRule type="expression" dxfId="448" priority="83">
      <formula>AND(WEEKDAY(H128,2)=6, OR(INT((DAY(H128)-1)/7)+1=2, INT((DAY(H128)-1)/7)+1=4))</formula>
    </cfRule>
  </conditionalFormatting>
  <conditionalFormatting sqref="S11">
    <cfRule type="expression" dxfId="447" priority="82">
      <formula>AND(WEEKDAY(S9,2)=6, OR(INT((DAY(S9)-1)/7)+1=2, INT((DAY(S9)-1)/7)+1=4))</formula>
    </cfRule>
  </conditionalFormatting>
  <conditionalFormatting sqref="S28">
    <cfRule type="expression" dxfId="446" priority="81">
      <formula>AND(WEEKDAY(S26,2)=6, OR(INT((DAY(S26)-1)/7)+1=2, INT((DAY(S26)-1)/7)+1=4))</formula>
    </cfRule>
  </conditionalFormatting>
  <conditionalFormatting sqref="S45">
    <cfRule type="expression" dxfId="445" priority="80">
      <formula>AND(WEEKDAY(S43,2)=6, OR(INT((DAY(S43)-1)/7)+1=2, INT((DAY(S43)-1)/7)+1=4))</formula>
    </cfRule>
  </conditionalFormatting>
  <conditionalFormatting sqref="S62">
    <cfRule type="expression" dxfId="444" priority="79">
      <formula>AND(WEEKDAY(S60,2)=6, OR(INT((DAY(S60)-1)/7)+1=2, INT((DAY(S60)-1)/7)+1=4))</formula>
    </cfRule>
  </conditionalFormatting>
  <conditionalFormatting sqref="S79">
    <cfRule type="expression" dxfId="443" priority="78">
      <formula>AND(WEEKDAY(S77,2)=6, OR(INT((DAY(S77)-1)/7)+1=2, INT((DAY(S77)-1)/7)+1=4))</formula>
    </cfRule>
  </conditionalFormatting>
  <conditionalFormatting sqref="S96">
    <cfRule type="expression" dxfId="442" priority="76">
      <formula>AND(WEEKDAY(S94,2)=6, OR(INT((DAY(S94)-1)/7)+1=2, INT((DAY(S94)-1)/7)+1=4))</formula>
    </cfRule>
    <cfRule type="expression" dxfId="441" priority="77">
      <formula>AND(WEEKDAY(S94,2)=6, OR(INT((DAY(S94)-1)/7)+1=2, INT((DAY(S94)-1)/7)+1=4))</formula>
    </cfRule>
  </conditionalFormatting>
  <conditionalFormatting sqref="S113">
    <cfRule type="expression" dxfId="440" priority="75">
      <formula>AND(WEEKDAY(S111,2)=6, OR(INT((DAY(S111)-1)/7)+1=2, INT((DAY(S111)-1)/7)+1=4))</formula>
    </cfRule>
  </conditionalFormatting>
  <conditionalFormatting sqref="S130">
    <cfRule type="expression" dxfId="439" priority="74">
      <formula>AND(WEEKDAY(S128,2)=6, OR(INT((DAY(S128)-1)/7)+1=2, INT((DAY(S128)-1)/7)+1=4))</formula>
    </cfRule>
  </conditionalFormatting>
  <conditionalFormatting sqref="H36:H39">
    <cfRule type="containsText" dxfId="438" priority="72" operator="containsText" text="休">
      <formula>NOT(ISERROR(SEARCH("休",H36)))</formula>
    </cfRule>
    <cfRule type="containsText" dxfId="437" priority="73" operator="containsText" text="休">
      <formula>NOT(ISERROR(SEARCH("休",H36)))</formula>
    </cfRule>
  </conditionalFormatting>
  <conditionalFormatting sqref="S19:S22">
    <cfRule type="containsText" dxfId="436" priority="70" operator="containsText" text="休">
      <formula>NOT(ISERROR(SEARCH("休",S19)))</formula>
    </cfRule>
    <cfRule type="containsText" dxfId="435" priority="71" operator="containsText" text="休">
      <formula>NOT(ISERROR(SEARCH("休",S19)))</formula>
    </cfRule>
  </conditionalFormatting>
  <conditionalFormatting sqref="S36:S39">
    <cfRule type="containsText" dxfId="434" priority="68" operator="containsText" text="休">
      <formula>NOT(ISERROR(SEARCH("休",S36)))</formula>
    </cfRule>
    <cfRule type="containsText" dxfId="433" priority="69" operator="containsText" text="休">
      <formula>NOT(ISERROR(SEARCH("休",S36)))</formula>
    </cfRule>
  </conditionalFormatting>
  <conditionalFormatting sqref="S36:S39">
    <cfRule type="containsText" dxfId="432" priority="67" operator="containsText" text="休">
      <formula>NOT(ISERROR(SEARCH("休",S36)))</formula>
    </cfRule>
  </conditionalFormatting>
  <conditionalFormatting sqref="S36:S39">
    <cfRule type="containsText" dxfId="431" priority="65" operator="containsText" text="休">
      <formula>NOT(ISERROR(SEARCH("休",S36)))</formula>
    </cfRule>
    <cfRule type="containsText" dxfId="430" priority="66" operator="containsText" text="休">
      <formula>NOT(ISERROR(SEARCH("休",S36)))</formula>
    </cfRule>
  </conditionalFormatting>
  <conditionalFormatting sqref="H53:H56">
    <cfRule type="containsText" dxfId="429" priority="63" operator="containsText" text="休">
      <formula>NOT(ISERROR(SEARCH("休",H53)))</formula>
    </cfRule>
    <cfRule type="containsText" dxfId="428" priority="64" operator="containsText" text="休">
      <formula>NOT(ISERROR(SEARCH("休",H53)))</formula>
    </cfRule>
  </conditionalFormatting>
  <conditionalFormatting sqref="H53:H56">
    <cfRule type="containsText" dxfId="427" priority="62" operator="containsText" text="休">
      <formula>NOT(ISERROR(SEARCH("休",H53)))</formula>
    </cfRule>
  </conditionalFormatting>
  <conditionalFormatting sqref="H53:H56">
    <cfRule type="containsText" dxfId="426" priority="60" operator="containsText" text="休">
      <formula>NOT(ISERROR(SEARCH("休",H53)))</formula>
    </cfRule>
    <cfRule type="containsText" dxfId="425" priority="61" operator="containsText" text="休">
      <formula>NOT(ISERROR(SEARCH("休",H53)))</formula>
    </cfRule>
  </conditionalFormatting>
  <conditionalFormatting sqref="S53:S56">
    <cfRule type="containsText" dxfId="424" priority="58" operator="containsText" text="休">
      <formula>NOT(ISERROR(SEARCH("休",S53)))</formula>
    </cfRule>
    <cfRule type="containsText" dxfId="423" priority="59" operator="containsText" text="休">
      <formula>NOT(ISERROR(SEARCH("休",S53)))</formula>
    </cfRule>
  </conditionalFormatting>
  <conditionalFormatting sqref="S53:S56">
    <cfRule type="containsText" dxfId="422" priority="57" operator="containsText" text="休">
      <formula>NOT(ISERROR(SEARCH("休",S53)))</formula>
    </cfRule>
  </conditionalFormatting>
  <conditionalFormatting sqref="S53:S56">
    <cfRule type="containsText" dxfId="421" priority="55" operator="containsText" text="休">
      <formula>NOT(ISERROR(SEARCH("休",S53)))</formula>
    </cfRule>
    <cfRule type="containsText" dxfId="420" priority="56" operator="containsText" text="休">
      <formula>NOT(ISERROR(SEARCH("休",S53)))</formula>
    </cfRule>
  </conditionalFormatting>
  <conditionalFormatting sqref="H70:H73">
    <cfRule type="containsText" dxfId="419" priority="53" operator="containsText" text="休">
      <formula>NOT(ISERROR(SEARCH("休",H70)))</formula>
    </cfRule>
    <cfRule type="containsText" dxfId="418" priority="54" operator="containsText" text="休">
      <formula>NOT(ISERROR(SEARCH("休",H70)))</formula>
    </cfRule>
  </conditionalFormatting>
  <conditionalFormatting sqref="H70:H73">
    <cfRule type="containsText" dxfId="417" priority="52" operator="containsText" text="休">
      <formula>NOT(ISERROR(SEARCH("休",H70)))</formula>
    </cfRule>
  </conditionalFormatting>
  <conditionalFormatting sqref="H70:H73">
    <cfRule type="containsText" dxfId="416" priority="50" operator="containsText" text="休">
      <formula>NOT(ISERROR(SEARCH("休",H70)))</formula>
    </cfRule>
    <cfRule type="containsText" dxfId="415" priority="51" operator="containsText" text="休">
      <formula>NOT(ISERROR(SEARCH("休",H70)))</formula>
    </cfRule>
  </conditionalFormatting>
  <conditionalFormatting sqref="S70:S73">
    <cfRule type="containsText" dxfId="414" priority="48" operator="containsText" text="休">
      <formula>NOT(ISERROR(SEARCH("休",S70)))</formula>
    </cfRule>
    <cfRule type="containsText" dxfId="413" priority="49" operator="containsText" text="休">
      <formula>NOT(ISERROR(SEARCH("休",S70)))</formula>
    </cfRule>
  </conditionalFormatting>
  <conditionalFormatting sqref="S70:S73">
    <cfRule type="containsText" dxfId="412" priority="47" operator="containsText" text="休">
      <formula>NOT(ISERROR(SEARCH("休",S70)))</formula>
    </cfRule>
  </conditionalFormatting>
  <conditionalFormatting sqref="S70:S73">
    <cfRule type="containsText" dxfId="411" priority="45" operator="containsText" text="休">
      <formula>NOT(ISERROR(SEARCH("休",S70)))</formula>
    </cfRule>
    <cfRule type="containsText" dxfId="410" priority="46" operator="containsText" text="休">
      <formula>NOT(ISERROR(SEARCH("休",S70)))</formula>
    </cfRule>
  </conditionalFormatting>
  <conditionalFormatting sqref="H87:H90">
    <cfRule type="containsText" dxfId="409" priority="43" operator="containsText" text="休">
      <formula>NOT(ISERROR(SEARCH("休",H87)))</formula>
    </cfRule>
    <cfRule type="containsText" dxfId="408" priority="44" operator="containsText" text="休">
      <formula>NOT(ISERROR(SEARCH("休",H87)))</formula>
    </cfRule>
  </conditionalFormatting>
  <conditionalFormatting sqref="H87:H90">
    <cfRule type="containsText" dxfId="407" priority="42" operator="containsText" text="休">
      <formula>NOT(ISERROR(SEARCH("休",H87)))</formula>
    </cfRule>
  </conditionalFormatting>
  <conditionalFormatting sqref="H87:H90">
    <cfRule type="containsText" dxfId="406" priority="40" operator="containsText" text="休">
      <formula>NOT(ISERROR(SEARCH("休",H87)))</formula>
    </cfRule>
    <cfRule type="containsText" dxfId="405" priority="41" operator="containsText" text="休">
      <formula>NOT(ISERROR(SEARCH("休",H87)))</formula>
    </cfRule>
  </conditionalFormatting>
  <conditionalFormatting sqref="S87:S90">
    <cfRule type="containsText" dxfId="404" priority="38" operator="containsText" text="休">
      <formula>NOT(ISERROR(SEARCH("休",S87)))</formula>
    </cfRule>
    <cfRule type="containsText" dxfId="403" priority="39" operator="containsText" text="休">
      <formula>NOT(ISERROR(SEARCH("休",S87)))</formula>
    </cfRule>
  </conditionalFormatting>
  <conditionalFormatting sqref="S87:S90">
    <cfRule type="containsText" dxfId="402" priority="37" operator="containsText" text="休">
      <formula>NOT(ISERROR(SEARCH("休",S87)))</formula>
    </cfRule>
  </conditionalFormatting>
  <conditionalFormatting sqref="S87:S90">
    <cfRule type="containsText" dxfId="401" priority="35" operator="containsText" text="休">
      <formula>NOT(ISERROR(SEARCH("休",S87)))</formula>
    </cfRule>
    <cfRule type="containsText" dxfId="400" priority="36" operator="containsText" text="休">
      <formula>NOT(ISERROR(SEARCH("休",S87)))</formula>
    </cfRule>
  </conditionalFormatting>
  <conditionalFormatting sqref="H104:H107">
    <cfRule type="containsText" dxfId="399" priority="33" operator="containsText" text="休">
      <formula>NOT(ISERROR(SEARCH("休",H104)))</formula>
    </cfRule>
    <cfRule type="containsText" dxfId="398" priority="34" operator="containsText" text="休">
      <formula>NOT(ISERROR(SEARCH("休",H104)))</formula>
    </cfRule>
  </conditionalFormatting>
  <conditionalFormatting sqref="H104:H107">
    <cfRule type="containsText" dxfId="397" priority="32" operator="containsText" text="休">
      <formula>NOT(ISERROR(SEARCH("休",H104)))</formula>
    </cfRule>
  </conditionalFormatting>
  <conditionalFormatting sqref="H104:H107">
    <cfRule type="containsText" dxfId="396" priority="30" operator="containsText" text="休">
      <formula>NOT(ISERROR(SEARCH("休",H104)))</formula>
    </cfRule>
    <cfRule type="containsText" dxfId="395" priority="31" operator="containsText" text="休">
      <formula>NOT(ISERROR(SEARCH("休",H104)))</formula>
    </cfRule>
  </conditionalFormatting>
  <conditionalFormatting sqref="S104:S107">
    <cfRule type="containsText" dxfId="394" priority="28" operator="containsText" text="休">
      <formula>NOT(ISERROR(SEARCH("休",S104)))</formula>
    </cfRule>
    <cfRule type="containsText" dxfId="393" priority="29" operator="containsText" text="休">
      <formula>NOT(ISERROR(SEARCH("休",S104)))</formula>
    </cfRule>
  </conditionalFormatting>
  <conditionalFormatting sqref="S104:S107">
    <cfRule type="containsText" dxfId="392" priority="27" operator="containsText" text="休">
      <formula>NOT(ISERROR(SEARCH("休",S104)))</formula>
    </cfRule>
  </conditionalFormatting>
  <conditionalFormatting sqref="S104:S107">
    <cfRule type="containsText" dxfId="391" priority="25" operator="containsText" text="休">
      <formula>NOT(ISERROR(SEARCH("休",S104)))</formula>
    </cfRule>
    <cfRule type="containsText" dxfId="390" priority="26" operator="containsText" text="休">
      <formula>NOT(ISERROR(SEARCH("休",S104)))</formula>
    </cfRule>
  </conditionalFormatting>
  <conditionalFormatting sqref="H121:H124">
    <cfRule type="containsText" dxfId="389" priority="23" operator="containsText" text="休">
      <formula>NOT(ISERROR(SEARCH("休",H121)))</formula>
    </cfRule>
    <cfRule type="containsText" dxfId="388" priority="24" operator="containsText" text="休">
      <formula>NOT(ISERROR(SEARCH("休",H121)))</formula>
    </cfRule>
  </conditionalFormatting>
  <conditionalFormatting sqref="H121:H124">
    <cfRule type="containsText" dxfId="387" priority="22" operator="containsText" text="休">
      <formula>NOT(ISERROR(SEARCH("休",H121)))</formula>
    </cfRule>
  </conditionalFormatting>
  <conditionalFormatting sqref="H121:H124">
    <cfRule type="containsText" dxfId="386" priority="20" operator="containsText" text="休">
      <formula>NOT(ISERROR(SEARCH("休",H121)))</formula>
    </cfRule>
    <cfRule type="containsText" dxfId="385" priority="21" operator="containsText" text="休">
      <formula>NOT(ISERROR(SEARCH("休",H121)))</formula>
    </cfRule>
  </conditionalFormatting>
  <conditionalFormatting sqref="S121:S124">
    <cfRule type="containsText" dxfId="384" priority="18" operator="containsText" text="休">
      <formula>NOT(ISERROR(SEARCH("休",S121)))</formula>
    </cfRule>
    <cfRule type="containsText" dxfId="383" priority="19" operator="containsText" text="休">
      <formula>NOT(ISERROR(SEARCH("休",S121)))</formula>
    </cfRule>
  </conditionalFormatting>
  <conditionalFormatting sqref="S121:S124">
    <cfRule type="containsText" dxfId="382" priority="17" operator="containsText" text="休">
      <formula>NOT(ISERROR(SEARCH("休",S121)))</formula>
    </cfRule>
  </conditionalFormatting>
  <conditionalFormatting sqref="S121:S124">
    <cfRule type="containsText" dxfId="381" priority="15" operator="containsText" text="休">
      <formula>NOT(ISERROR(SEARCH("休",S121)))</formula>
    </cfRule>
    <cfRule type="containsText" dxfId="380" priority="16" operator="containsText" text="休">
      <formula>NOT(ISERROR(SEARCH("休",S121)))</formula>
    </cfRule>
  </conditionalFormatting>
  <conditionalFormatting sqref="H138:H141">
    <cfRule type="containsText" dxfId="379" priority="13" operator="containsText" text="休">
      <formula>NOT(ISERROR(SEARCH("休",H138)))</formula>
    </cfRule>
    <cfRule type="containsText" dxfId="378" priority="14" operator="containsText" text="休">
      <formula>NOT(ISERROR(SEARCH("休",H138)))</formula>
    </cfRule>
  </conditionalFormatting>
  <conditionalFormatting sqref="H138:H141">
    <cfRule type="containsText" dxfId="377" priority="12" operator="containsText" text="休">
      <formula>NOT(ISERROR(SEARCH("休",H138)))</formula>
    </cfRule>
  </conditionalFormatting>
  <conditionalFormatting sqref="H138:H141">
    <cfRule type="containsText" dxfId="376" priority="10" operator="containsText" text="休">
      <formula>NOT(ISERROR(SEARCH("休",H138)))</formula>
    </cfRule>
    <cfRule type="containsText" dxfId="375" priority="11" operator="containsText" text="休">
      <formula>NOT(ISERROR(SEARCH("休",H138)))</formula>
    </cfRule>
  </conditionalFormatting>
  <conditionalFormatting sqref="S138:S141">
    <cfRule type="containsText" dxfId="374" priority="8" operator="containsText" text="休">
      <formula>NOT(ISERROR(SEARCH("休",S138)))</formula>
    </cfRule>
    <cfRule type="containsText" dxfId="373" priority="9" operator="containsText" text="休">
      <formula>NOT(ISERROR(SEARCH("休",S138)))</formula>
    </cfRule>
  </conditionalFormatting>
  <conditionalFormatting sqref="S138:S141">
    <cfRule type="containsText" dxfId="372" priority="7" operator="containsText" text="休">
      <formula>NOT(ISERROR(SEARCH("休",S138)))</formula>
    </cfRule>
  </conditionalFormatting>
  <conditionalFormatting sqref="S138:S141">
    <cfRule type="containsText" dxfId="371" priority="5" operator="containsText" text="休">
      <formula>NOT(ISERROR(SEARCH("休",S138)))</formula>
    </cfRule>
    <cfRule type="containsText" dxfId="370" priority="6" operator="containsText" text="休">
      <formula>NOT(ISERROR(SEARCH("休",S138)))</formula>
    </cfRule>
  </conditionalFormatting>
  <conditionalFormatting sqref="U3">
    <cfRule type="containsText" dxfId="369" priority="3" operator="containsText" text="未達成">
      <formula>NOT(ISERROR(SEARCH("未達成",U3)))</formula>
    </cfRule>
    <cfRule type="containsText" dxfId="368" priority="4" operator="containsText" text="達成">
      <formula>NOT(ISERROR(SEARCH("達成",U3)))</formula>
    </cfRule>
  </conditionalFormatting>
  <conditionalFormatting sqref="C32:I35">
    <cfRule type="containsText" dxfId="367" priority="2" operator="containsText" text="雨">
      <formula>NOT(ISERROR(SEARCH("雨",C32)))</formula>
    </cfRule>
    <cfRule type="containsText" dxfId="366" priority="136" operator="containsText" text="休">
      <formula>NOT(ISERROR(SEARCH("休",C32)))</formula>
    </cfRule>
  </conditionalFormatting>
  <conditionalFormatting sqref="C49:I52">
    <cfRule type="containsText" dxfId="365" priority="134" operator="containsText" text="休">
      <formula>NOT(ISERROR(SEARCH("休",C49)))</formula>
    </cfRule>
    <cfRule type="containsText" dxfId="364" priority="135" operator="containsText" text="雨">
      <formula>NOT(ISERROR(SEARCH("雨",C49)))</formula>
    </cfRule>
  </conditionalFormatting>
  <conditionalFormatting sqref="C66:I69">
    <cfRule type="containsText" dxfId="363" priority="132" operator="containsText" text="休">
      <formula>NOT(ISERROR(SEARCH("休",C66)))</formula>
    </cfRule>
    <cfRule type="containsText" dxfId="362" priority="133" operator="containsText" text="雨">
      <formula>NOT(ISERROR(SEARCH("雨",C66)))</formula>
    </cfRule>
  </conditionalFormatting>
  <conditionalFormatting sqref="C83:I86">
    <cfRule type="containsText" dxfId="361" priority="130" operator="containsText" text="休">
      <formula>NOT(ISERROR(SEARCH("休",C83)))</formula>
    </cfRule>
    <cfRule type="containsText" dxfId="360" priority="131" operator="containsText" text="雨">
      <formula>NOT(ISERROR(SEARCH("雨",C83)))</formula>
    </cfRule>
  </conditionalFormatting>
  <conditionalFormatting sqref="N15:T18">
    <cfRule type="containsText" dxfId="359" priority="128" operator="containsText" text="休">
      <formula>NOT(ISERROR(SEARCH("休",N15)))</formula>
    </cfRule>
    <cfRule type="containsText" dxfId="358" priority="129" operator="containsText" text="雨">
      <formula>NOT(ISERROR(SEARCH("雨",N15)))</formula>
    </cfRule>
  </conditionalFormatting>
  <conditionalFormatting sqref="N83:T86">
    <cfRule type="containsText" dxfId="357" priority="114" operator="containsText" text="休">
      <formula>NOT(ISERROR(SEARCH("休",N83)))</formula>
    </cfRule>
    <cfRule type="containsText" dxfId="356" priority="115" operator="containsText" text="雨">
      <formula>NOT(ISERROR(SEARCH("雨",N83)))</formula>
    </cfRule>
  </conditionalFormatting>
  <conditionalFormatting sqref="N117:T120">
    <cfRule type="containsText" dxfId="355" priority="99" operator="containsText" text="休">
      <formula>NOT(ISERROR(SEARCH("休",N117)))</formula>
    </cfRule>
    <cfRule type="containsText" dxfId="354" priority="100" operator="containsText" text="雨">
      <formula>NOT(ISERROR(SEARCH("雨",N117)))</formula>
    </cfRule>
  </conditionalFormatting>
  <conditionalFormatting sqref="N134:T137">
    <cfRule type="containsText" dxfId="353" priority="96" operator="containsText" text="休">
      <formula>NOT(ISERROR(SEARCH("休",N134)))</formula>
    </cfRule>
    <cfRule type="containsText" dxfId="352" priority="97" operator="containsText" text="雨">
      <formula>NOT(ISERROR(SEARCH("雨",N134)))</formula>
    </cfRule>
  </conditionalFormatting>
  <conditionalFormatting sqref="N66:R69">
    <cfRule type="containsText" dxfId="351" priority="1" operator="containsText" text="休">
      <formula>NOT(ISERROR(SEARCH("休",N66)))</formula>
    </cfRule>
  </conditionalFormatting>
  <dataValidations count="3">
    <dataValidation type="list" allowBlank="1" showInputMessage="1" showErrorMessage="1" sqref="N17:T18 N34:T35 N51:T52 N68:T69 N85:T86 N102:T103 N119:T120 N136:T137 C154:I155 C34:I35 C51:I52 C68:I69 C85:I86 C102:I103 C119:I120 C136:I137 C17:I18">
      <formula1>"休,雨"</formula1>
    </dataValidation>
    <dataValidation type="list" allowBlank="1" showInputMessage="1" showErrorMessage="1" sqref="C15:I16 C32:I33 C49:I50 C66:I67 C83:I84 N15:T16 C100:I101 N32:T33 N49:T50 N66:T67 N83:T84 N100:T101 C117:I118 C134:I135 C152:I153 N117:T118 N134:T135">
      <formula1>"休"</formula1>
    </dataValidation>
    <dataValidation type="list" allowBlank="1" showInputMessage="1" showErrorMessage="1" sqref="C13:I14 C30:I31 C47:I48 C64:I65 C81:I82 N13:T14 C98:I99 N30:T31 N47:T48 N64:T65 N81:T82 N98:T99 C115:I116 C132:I133 C150:I151 N115:T116 N132:T133">
      <formula1>"夏休,冬休,中止,制作,その他"</formula1>
    </dataValidation>
  </dataValidations>
  <pageMargins left="0.23622047244094491" right="0.23622047244094491" top="0.74803149606299213" bottom="0.74803149606299213" header="0.31496062992125984" footer="0.31496062992125984"/>
  <pageSetup paperSize="9" scale="57" orientation="portrait" r:id="rId1"/>
  <rowBreaks count="1" manualBreakCount="1">
    <brk id="144" max="2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8"/>
  <sheetViews>
    <sheetView view="pageBreakPreview" zoomScaleNormal="100" zoomScaleSheetLayoutView="100" workbookViewId="0">
      <selection activeCell="AH12" sqref="AH12"/>
    </sheetView>
  </sheetViews>
  <sheetFormatPr defaultColWidth="9" defaultRowHeight="13.2"/>
  <cols>
    <col min="1" max="1" width="2.21875" style="1687" customWidth="1"/>
    <col min="2" max="2" width="9.44140625" style="1685" customWidth="1"/>
    <col min="3" max="30" width="3.77734375" style="1685" customWidth="1"/>
    <col min="31" max="31" width="2" style="1685" customWidth="1"/>
    <col min="32" max="32" width="11.109375" style="1687" customWidth="1"/>
    <col min="33" max="33" width="6.44140625" style="1685" bestFit="1" customWidth="1"/>
    <col min="34" max="16384" width="9" style="1687"/>
  </cols>
  <sheetData>
    <row r="1" spans="1:35" ht="19.2">
      <c r="A1" s="1684" t="s">
        <v>1992</v>
      </c>
      <c r="B1" s="1684"/>
      <c r="M1" s="1686"/>
      <c r="AG1" s="1688" t="s">
        <v>1993</v>
      </c>
    </row>
    <row r="2" spans="1:35" ht="13.5" customHeight="1">
      <c r="Q2" s="1687"/>
      <c r="S2" s="1689"/>
      <c r="T2" s="1690"/>
      <c r="U2" s="3774" t="s">
        <v>811</v>
      </c>
      <c r="V2" s="3775"/>
      <c r="W2" s="3774" t="s">
        <v>812</v>
      </c>
      <c r="X2" s="3775"/>
      <c r="Y2" s="3753" t="s">
        <v>813</v>
      </c>
      <c r="Z2" s="3776"/>
      <c r="AB2" s="3752" t="s">
        <v>1994</v>
      </c>
      <c r="AC2" s="3753"/>
      <c r="AD2" s="3753"/>
      <c r="AE2" s="3753"/>
      <c r="AF2" s="3753"/>
      <c r="AG2" s="1691" t="s">
        <v>1995</v>
      </c>
    </row>
    <row r="3" spans="1:35" ht="13.5" customHeight="1" thickBot="1">
      <c r="B3" s="3754" t="s">
        <v>814</v>
      </c>
      <c r="C3" s="3754"/>
      <c r="D3" s="3754"/>
      <c r="E3" s="3754"/>
      <c r="F3" s="1685" t="s">
        <v>825</v>
      </c>
      <c r="G3" s="1692"/>
      <c r="H3" s="1692"/>
      <c r="I3" s="1692"/>
      <c r="J3" s="1692"/>
      <c r="K3" s="1692"/>
      <c r="L3" s="1692"/>
      <c r="M3" s="1692"/>
      <c r="N3" s="1692"/>
      <c r="O3" s="1692"/>
      <c r="P3" s="1692"/>
      <c r="R3" s="1687"/>
      <c r="S3" s="3755" t="s">
        <v>815</v>
      </c>
      <c r="T3" s="3756"/>
      <c r="U3" s="3757">
        <f>+AG10+AG19+AG28+AG37+AG46+AG55+AG64+AG73+AG82</f>
        <v>252</v>
      </c>
      <c r="V3" s="3758"/>
      <c r="W3" s="3759">
        <f>+AG11+AG20+AG29+AG38+AG47+AG56+AG65+AG74+AG83</f>
        <v>0</v>
      </c>
      <c r="X3" s="3756"/>
      <c r="Y3" s="3760">
        <f>+W3/U3</f>
        <v>0</v>
      </c>
      <c r="Z3" s="3761"/>
      <c r="AB3" s="3762" t="s">
        <v>1996</v>
      </c>
      <c r="AC3" s="3763"/>
      <c r="AD3" s="3763"/>
      <c r="AE3" s="3763"/>
      <c r="AF3" s="3763"/>
      <c r="AG3" s="1693">
        <f>+AI3-W4</f>
        <v>72</v>
      </c>
      <c r="AI3" s="1694">
        <f>ROUNDUP(+U4*0.285,0)</f>
        <v>72</v>
      </c>
    </row>
    <row r="4" spans="1:35" ht="13.5" customHeight="1" thickBot="1">
      <c r="B4" s="3754" t="s">
        <v>816</v>
      </c>
      <c r="C4" s="3754"/>
      <c r="D4" s="3754"/>
      <c r="E4" s="3754"/>
      <c r="F4" s="1685" t="s">
        <v>825</v>
      </c>
      <c r="G4" s="3764" t="s">
        <v>2340</v>
      </c>
      <c r="H4" s="3765"/>
      <c r="I4" s="3765"/>
      <c r="J4" s="3765"/>
      <c r="K4" s="3766"/>
      <c r="R4" s="1687"/>
      <c r="S4" s="3767" t="s">
        <v>817</v>
      </c>
      <c r="T4" s="3768"/>
      <c r="U4" s="3769">
        <f>+U3</f>
        <v>252</v>
      </c>
      <c r="V4" s="3770"/>
      <c r="W4" s="3771">
        <f>+AG13+AG22+AG31+AG40+AG49+AG58+AG67+AG76+AG85</f>
        <v>0</v>
      </c>
      <c r="X4" s="3768"/>
      <c r="Y4" s="3772">
        <f>+W4/U4</f>
        <v>0</v>
      </c>
      <c r="Z4" s="3773"/>
      <c r="AB4" s="1695"/>
      <c r="AC4" s="1695"/>
      <c r="AD4" s="1695"/>
      <c r="AE4" s="1695"/>
      <c r="AF4" s="1695"/>
      <c r="AG4" s="1696"/>
      <c r="AI4" s="1694">
        <f>ROUNDUP(+U4*0.25,0)</f>
        <v>63</v>
      </c>
    </row>
    <row r="5" spans="1:35" ht="13.5" customHeight="1">
      <c r="B5" s="3777" t="s">
        <v>818</v>
      </c>
      <c r="C5" s="3777"/>
      <c r="D5" s="3777"/>
      <c r="E5" s="3777"/>
      <c r="F5" s="1685" t="s">
        <v>825</v>
      </c>
      <c r="G5" s="3778"/>
      <c r="H5" s="3778"/>
      <c r="I5" s="3778"/>
      <c r="J5" s="3778"/>
      <c r="K5" s="3778"/>
      <c r="L5" s="3779" t="s">
        <v>819</v>
      </c>
      <c r="M5" s="3779"/>
      <c r="N5" s="3779"/>
      <c r="O5" s="1685" t="s">
        <v>825</v>
      </c>
      <c r="P5" s="3780" t="e">
        <f>+G5-G4+1</f>
        <v>#VALUE!</v>
      </c>
      <c r="Q5" s="3780"/>
      <c r="R5" s="3780"/>
      <c r="AA5" s="1697"/>
      <c r="AB5" s="1698"/>
      <c r="AC5" s="1698"/>
      <c r="AD5" s="1698"/>
      <c r="AE5" s="1698"/>
      <c r="AF5" s="1698"/>
      <c r="AG5" s="1699"/>
      <c r="AI5" s="1694">
        <f>ROUNDUP(+U4*0.214,0)</f>
        <v>54</v>
      </c>
    </row>
    <row r="6" spans="1:35" ht="13.5" customHeight="1">
      <c r="C6" s="1687"/>
      <c r="D6" s="1687"/>
      <c r="E6" s="1687"/>
      <c r="F6" s="1687"/>
      <c r="W6" s="1700"/>
      <c r="X6" s="1700"/>
      <c r="Y6" s="1700"/>
      <c r="Z6" s="1700"/>
      <c r="AA6" s="1700"/>
      <c r="AB6" s="1700"/>
      <c r="AC6" s="1700"/>
      <c r="AD6" s="1700"/>
      <c r="AE6" s="1700"/>
      <c r="AF6" s="1701"/>
      <c r="AG6" s="1700"/>
    </row>
    <row r="7" spans="1:35" ht="13.5" customHeight="1"/>
    <row r="8" spans="1:35">
      <c r="B8" s="1702" t="s">
        <v>1997</v>
      </c>
      <c r="C8" s="1703" t="str">
        <f>+G4</f>
        <v>※西暦入力</v>
      </c>
      <c r="D8" s="1704" t="e">
        <f>+C8+1</f>
        <v>#VALUE!</v>
      </c>
      <c r="E8" s="1704" t="e">
        <f t="shared" ref="E8:AD8" si="0">+D8+1</f>
        <v>#VALUE!</v>
      </c>
      <c r="F8" s="1704" t="e">
        <f t="shared" si="0"/>
        <v>#VALUE!</v>
      </c>
      <c r="G8" s="1704" t="e">
        <f t="shared" si="0"/>
        <v>#VALUE!</v>
      </c>
      <c r="H8" s="1704" t="e">
        <f t="shared" si="0"/>
        <v>#VALUE!</v>
      </c>
      <c r="I8" s="1704" t="e">
        <f t="shared" si="0"/>
        <v>#VALUE!</v>
      </c>
      <c r="J8" s="1704" t="e">
        <f t="shared" si="0"/>
        <v>#VALUE!</v>
      </c>
      <c r="K8" s="1704" t="e">
        <f t="shared" si="0"/>
        <v>#VALUE!</v>
      </c>
      <c r="L8" s="1704" t="e">
        <f t="shared" si="0"/>
        <v>#VALUE!</v>
      </c>
      <c r="M8" s="1704" t="e">
        <f t="shared" si="0"/>
        <v>#VALUE!</v>
      </c>
      <c r="N8" s="1704" t="e">
        <f t="shared" si="0"/>
        <v>#VALUE!</v>
      </c>
      <c r="O8" s="1704" t="e">
        <f t="shared" si="0"/>
        <v>#VALUE!</v>
      </c>
      <c r="P8" s="1704" t="e">
        <f t="shared" si="0"/>
        <v>#VALUE!</v>
      </c>
      <c r="Q8" s="1704" t="e">
        <f t="shared" si="0"/>
        <v>#VALUE!</v>
      </c>
      <c r="R8" s="1704" t="e">
        <f t="shared" si="0"/>
        <v>#VALUE!</v>
      </c>
      <c r="S8" s="1704" t="e">
        <f t="shared" si="0"/>
        <v>#VALUE!</v>
      </c>
      <c r="T8" s="1704" t="e">
        <f t="shared" si="0"/>
        <v>#VALUE!</v>
      </c>
      <c r="U8" s="1704" t="e">
        <f t="shared" si="0"/>
        <v>#VALUE!</v>
      </c>
      <c r="V8" s="1704" t="e">
        <f t="shared" si="0"/>
        <v>#VALUE!</v>
      </c>
      <c r="W8" s="1704" t="e">
        <f>+V8+1</f>
        <v>#VALUE!</v>
      </c>
      <c r="X8" s="1704" t="e">
        <f t="shared" si="0"/>
        <v>#VALUE!</v>
      </c>
      <c r="Y8" s="1704" t="e">
        <f t="shared" si="0"/>
        <v>#VALUE!</v>
      </c>
      <c r="Z8" s="1704" t="e">
        <f t="shared" si="0"/>
        <v>#VALUE!</v>
      </c>
      <c r="AA8" s="1704" t="e">
        <f>+Z8+1</f>
        <v>#VALUE!</v>
      </c>
      <c r="AB8" s="1704" t="e">
        <f t="shared" si="0"/>
        <v>#VALUE!</v>
      </c>
      <c r="AC8" s="1704" t="e">
        <f>+AB8+1</f>
        <v>#VALUE!</v>
      </c>
      <c r="AD8" s="1705" t="e">
        <f t="shared" si="0"/>
        <v>#VALUE!</v>
      </c>
      <c r="AE8" s="1706"/>
      <c r="AF8" s="3781">
        <v>1</v>
      </c>
      <c r="AG8" s="3782"/>
    </row>
    <row r="9" spans="1:35">
      <c r="B9" s="1707" t="s">
        <v>820</v>
      </c>
      <c r="C9" s="1708" t="e">
        <f>TEXT(WEEKDAY(+C8),"aaa")</f>
        <v>#VALUE!</v>
      </c>
      <c r="D9" s="1709" t="e">
        <f t="shared" ref="D9:AD9" si="1">TEXT(WEEKDAY(+D8),"aaa")</f>
        <v>#VALUE!</v>
      </c>
      <c r="E9" s="1709" t="e">
        <f t="shared" si="1"/>
        <v>#VALUE!</v>
      </c>
      <c r="F9" s="1709" t="e">
        <f t="shared" si="1"/>
        <v>#VALUE!</v>
      </c>
      <c r="G9" s="1709" t="e">
        <f t="shared" si="1"/>
        <v>#VALUE!</v>
      </c>
      <c r="H9" s="1709" t="e">
        <f t="shared" si="1"/>
        <v>#VALUE!</v>
      </c>
      <c r="I9" s="1709" t="e">
        <f t="shared" si="1"/>
        <v>#VALUE!</v>
      </c>
      <c r="J9" s="1709" t="e">
        <f t="shared" si="1"/>
        <v>#VALUE!</v>
      </c>
      <c r="K9" s="1709" t="e">
        <f t="shared" si="1"/>
        <v>#VALUE!</v>
      </c>
      <c r="L9" s="1709" t="e">
        <f t="shared" si="1"/>
        <v>#VALUE!</v>
      </c>
      <c r="M9" s="1709" t="e">
        <f t="shared" si="1"/>
        <v>#VALUE!</v>
      </c>
      <c r="N9" s="1709" t="e">
        <f t="shared" si="1"/>
        <v>#VALUE!</v>
      </c>
      <c r="O9" s="1709" t="e">
        <f t="shared" si="1"/>
        <v>#VALUE!</v>
      </c>
      <c r="P9" s="1709" t="e">
        <f t="shared" si="1"/>
        <v>#VALUE!</v>
      </c>
      <c r="Q9" s="1709" t="e">
        <f t="shared" si="1"/>
        <v>#VALUE!</v>
      </c>
      <c r="R9" s="1709" t="e">
        <f t="shared" si="1"/>
        <v>#VALUE!</v>
      </c>
      <c r="S9" s="1709" t="e">
        <f t="shared" si="1"/>
        <v>#VALUE!</v>
      </c>
      <c r="T9" s="1709" t="e">
        <f t="shared" si="1"/>
        <v>#VALUE!</v>
      </c>
      <c r="U9" s="1709" t="e">
        <f t="shared" si="1"/>
        <v>#VALUE!</v>
      </c>
      <c r="V9" s="1709" t="e">
        <f t="shared" si="1"/>
        <v>#VALUE!</v>
      </c>
      <c r="W9" s="1709" t="e">
        <f t="shared" si="1"/>
        <v>#VALUE!</v>
      </c>
      <c r="X9" s="1709" t="e">
        <f t="shared" si="1"/>
        <v>#VALUE!</v>
      </c>
      <c r="Y9" s="1709" t="e">
        <f t="shared" si="1"/>
        <v>#VALUE!</v>
      </c>
      <c r="Z9" s="1709" t="e">
        <f t="shared" si="1"/>
        <v>#VALUE!</v>
      </c>
      <c r="AA9" s="1709" t="e">
        <f t="shared" si="1"/>
        <v>#VALUE!</v>
      </c>
      <c r="AB9" s="1709" t="e">
        <f t="shared" si="1"/>
        <v>#VALUE!</v>
      </c>
      <c r="AC9" s="1709" t="e">
        <f t="shared" si="1"/>
        <v>#VALUE!</v>
      </c>
      <c r="AD9" s="1710" t="e">
        <f t="shared" si="1"/>
        <v>#VALUE!</v>
      </c>
      <c r="AE9" s="1700"/>
      <c r="AF9" s="1711" t="s">
        <v>1998</v>
      </c>
      <c r="AG9" s="1691">
        <f>+COUNTIF(C10:AD11,"中止")</f>
        <v>0</v>
      </c>
    </row>
    <row r="10" spans="1:35" ht="13.5" customHeight="1">
      <c r="B10" s="3783" t="s">
        <v>1979</v>
      </c>
      <c r="C10" s="3785"/>
      <c r="D10" s="3786"/>
      <c r="E10" s="3786"/>
      <c r="F10" s="3786"/>
      <c r="G10" s="3786"/>
      <c r="H10" s="3786"/>
      <c r="I10" s="3786"/>
      <c r="J10" s="3786"/>
      <c r="K10" s="3786"/>
      <c r="L10" s="3786"/>
      <c r="M10" s="3786"/>
      <c r="N10" s="3786"/>
      <c r="O10" s="3786"/>
      <c r="P10" s="3786"/>
      <c r="Q10" s="3786"/>
      <c r="R10" s="3786"/>
      <c r="S10" s="3786"/>
      <c r="T10" s="3786"/>
      <c r="U10" s="3786"/>
      <c r="V10" s="3786"/>
      <c r="W10" s="3786"/>
      <c r="X10" s="3786"/>
      <c r="Y10" s="3786"/>
      <c r="Z10" s="3786"/>
      <c r="AA10" s="3786"/>
      <c r="AB10" s="3786"/>
      <c r="AC10" s="3786"/>
      <c r="AD10" s="3788"/>
      <c r="AE10" s="1700"/>
      <c r="AF10" s="1712" t="s">
        <v>821</v>
      </c>
      <c r="AG10" s="1713">
        <f>COUNTA(C8:AD8)-AG9</f>
        <v>28</v>
      </c>
    </row>
    <row r="11" spans="1:35" ht="13.5" customHeight="1">
      <c r="B11" s="3784"/>
      <c r="C11" s="3785"/>
      <c r="D11" s="3787"/>
      <c r="E11" s="3787"/>
      <c r="F11" s="3787"/>
      <c r="G11" s="3787"/>
      <c r="H11" s="3787"/>
      <c r="I11" s="3787"/>
      <c r="J11" s="3787"/>
      <c r="K11" s="3787"/>
      <c r="L11" s="3787"/>
      <c r="M11" s="3787"/>
      <c r="N11" s="3787"/>
      <c r="O11" s="3787"/>
      <c r="P11" s="3787"/>
      <c r="Q11" s="3787"/>
      <c r="R11" s="3787"/>
      <c r="S11" s="3787"/>
      <c r="T11" s="3787"/>
      <c r="U11" s="3787"/>
      <c r="V11" s="3787"/>
      <c r="W11" s="3787"/>
      <c r="X11" s="3787"/>
      <c r="Y11" s="3787"/>
      <c r="Z11" s="3787"/>
      <c r="AA11" s="3787"/>
      <c r="AB11" s="3787"/>
      <c r="AC11" s="3787"/>
      <c r="AD11" s="3789"/>
      <c r="AE11" s="1700"/>
      <c r="AF11" s="1712" t="s">
        <v>822</v>
      </c>
      <c r="AG11" s="1714">
        <f>+COUNTA(C12:AD13)</f>
        <v>0</v>
      </c>
    </row>
    <row r="12" spans="1:35" ht="13.5" customHeight="1">
      <c r="B12" s="3792" t="s">
        <v>815</v>
      </c>
      <c r="C12" s="3794"/>
      <c r="D12" s="3790"/>
      <c r="E12" s="3790"/>
      <c r="F12" s="3790"/>
      <c r="G12" s="3790"/>
      <c r="H12" s="3790"/>
      <c r="I12" s="3790"/>
      <c r="J12" s="3790"/>
      <c r="K12" s="3790"/>
      <c r="L12" s="3790"/>
      <c r="M12" s="3790"/>
      <c r="N12" s="3790"/>
      <c r="O12" s="3790"/>
      <c r="P12" s="3790"/>
      <c r="Q12" s="3790"/>
      <c r="R12" s="3790"/>
      <c r="S12" s="3790"/>
      <c r="T12" s="3790"/>
      <c r="U12" s="3790"/>
      <c r="V12" s="3790"/>
      <c r="W12" s="3790"/>
      <c r="X12" s="3790"/>
      <c r="Y12" s="3790"/>
      <c r="Z12" s="3790"/>
      <c r="AA12" s="3790"/>
      <c r="AB12" s="3790"/>
      <c r="AC12" s="3790"/>
      <c r="AD12" s="3795"/>
      <c r="AE12" s="1700"/>
      <c r="AF12" s="1712" t="s">
        <v>823</v>
      </c>
      <c r="AG12" s="1715">
        <f>+AG11/AG10</f>
        <v>0</v>
      </c>
    </row>
    <row r="13" spans="1:35">
      <c r="B13" s="3793"/>
      <c r="C13" s="3794"/>
      <c r="D13" s="3791"/>
      <c r="E13" s="3791"/>
      <c r="F13" s="3791"/>
      <c r="G13" s="3791"/>
      <c r="H13" s="3791"/>
      <c r="I13" s="3791"/>
      <c r="J13" s="3791"/>
      <c r="K13" s="3791"/>
      <c r="L13" s="3791"/>
      <c r="M13" s="3791"/>
      <c r="N13" s="3791"/>
      <c r="O13" s="3791"/>
      <c r="P13" s="3791"/>
      <c r="Q13" s="3791"/>
      <c r="R13" s="3791"/>
      <c r="S13" s="3791"/>
      <c r="T13" s="3791"/>
      <c r="U13" s="3791"/>
      <c r="V13" s="3791"/>
      <c r="W13" s="3791"/>
      <c r="X13" s="3791"/>
      <c r="Y13" s="3791"/>
      <c r="Z13" s="3791"/>
      <c r="AA13" s="3791"/>
      <c r="AB13" s="3791"/>
      <c r="AC13" s="3791"/>
      <c r="AD13" s="3796"/>
      <c r="AE13" s="1700"/>
      <c r="AF13" s="1712" t="s">
        <v>812</v>
      </c>
      <c r="AG13" s="1714">
        <f>+COUNTA(C14:AD15)</f>
        <v>0</v>
      </c>
    </row>
    <row r="14" spans="1:35">
      <c r="B14" s="3797" t="s">
        <v>817</v>
      </c>
      <c r="C14" s="3799"/>
      <c r="D14" s="3801"/>
      <c r="E14" s="3801"/>
      <c r="F14" s="3801"/>
      <c r="G14" s="3801"/>
      <c r="H14" s="3801"/>
      <c r="I14" s="3801"/>
      <c r="J14" s="3801"/>
      <c r="K14" s="3801"/>
      <c r="L14" s="3801"/>
      <c r="M14" s="3801"/>
      <c r="N14" s="3801"/>
      <c r="O14" s="3801"/>
      <c r="P14" s="3801"/>
      <c r="Q14" s="3801"/>
      <c r="R14" s="3801"/>
      <c r="S14" s="3801"/>
      <c r="T14" s="3801"/>
      <c r="U14" s="3801"/>
      <c r="V14" s="3801"/>
      <c r="W14" s="3801"/>
      <c r="X14" s="3801"/>
      <c r="Y14" s="3801"/>
      <c r="Z14" s="3801"/>
      <c r="AA14" s="3801"/>
      <c r="AB14" s="3801"/>
      <c r="AC14" s="3801"/>
      <c r="AD14" s="3803"/>
      <c r="AE14" s="1700"/>
      <c r="AF14" s="1716" t="s">
        <v>824</v>
      </c>
      <c r="AG14" s="1717">
        <f>+AG13/AG10</f>
        <v>0</v>
      </c>
    </row>
    <row r="15" spans="1:35">
      <c r="B15" s="3798"/>
      <c r="C15" s="3800"/>
      <c r="D15" s="3802"/>
      <c r="E15" s="3802"/>
      <c r="F15" s="3802"/>
      <c r="G15" s="3802"/>
      <c r="H15" s="3802"/>
      <c r="I15" s="3802"/>
      <c r="J15" s="3802"/>
      <c r="K15" s="3802"/>
      <c r="L15" s="3802"/>
      <c r="M15" s="3802"/>
      <c r="N15" s="3802"/>
      <c r="O15" s="3802"/>
      <c r="P15" s="3802"/>
      <c r="Q15" s="3802"/>
      <c r="R15" s="3802"/>
      <c r="S15" s="3802"/>
      <c r="T15" s="3802"/>
      <c r="U15" s="3802"/>
      <c r="V15" s="3802"/>
      <c r="W15" s="3802"/>
      <c r="X15" s="3802"/>
      <c r="Y15" s="3802"/>
      <c r="Z15" s="3802"/>
      <c r="AA15" s="3802"/>
      <c r="AB15" s="3802"/>
      <c r="AC15" s="3802"/>
      <c r="AD15" s="3804"/>
      <c r="AE15" s="1700"/>
      <c r="AF15" s="1701"/>
      <c r="AG15" s="1718"/>
    </row>
    <row r="16" spans="1:35">
      <c r="C16" s="1719"/>
      <c r="D16" s="1719"/>
      <c r="E16" s="1719"/>
      <c r="F16" s="1719"/>
      <c r="G16" s="1719"/>
      <c r="H16" s="1719"/>
      <c r="I16" s="1719"/>
      <c r="J16" s="1719"/>
      <c r="K16" s="1719"/>
      <c r="L16" s="1719"/>
      <c r="M16" s="1719"/>
      <c r="N16" s="1719"/>
      <c r="O16" s="1719"/>
      <c r="P16" s="1719"/>
      <c r="Q16" s="1719"/>
      <c r="R16" s="1719"/>
      <c r="S16" s="1719"/>
      <c r="T16" s="1719"/>
      <c r="U16" s="1719"/>
      <c r="V16" s="1719"/>
      <c r="W16" s="1719"/>
      <c r="X16" s="1719"/>
      <c r="Y16" s="1719"/>
      <c r="Z16" s="1719"/>
      <c r="AA16" s="1719"/>
      <c r="AB16" s="1719"/>
      <c r="AC16" s="1719"/>
      <c r="AD16" s="1719"/>
    </row>
    <row r="17" spans="2:33">
      <c r="B17" s="1720" t="s">
        <v>1997</v>
      </c>
      <c r="C17" s="1721" t="e">
        <f>+AD8+1</f>
        <v>#VALUE!</v>
      </c>
      <c r="D17" s="1722" t="e">
        <f>+C17+1</f>
        <v>#VALUE!</v>
      </c>
      <c r="E17" s="1722" t="e">
        <f t="shared" ref="E17:AD17" si="2">+D17+1</f>
        <v>#VALUE!</v>
      </c>
      <c r="F17" s="1722" t="e">
        <f t="shared" si="2"/>
        <v>#VALUE!</v>
      </c>
      <c r="G17" s="1722" t="e">
        <f t="shared" si="2"/>
        <v>#VALUE!</v>
      </c>
      <c r="H17" s="1722" t="e">
        <f t="shared" si="2"/>
        <v>#VALUE!</v>
      </c>
      <c r="I17" s="1722" t="e">
        <f t="shared" si="2"/>
        <v>#VALUE!</v>
      </c>
      <c r="J17" s="1722" t="e">
        <f t="shared" si="2"/>
        <v>#VALUE!</v>
      </c>
      <c r="K17" s="1722" t="e">
        <f t="shared" si="2"/>
        <v>#VALUE!</v>
      </c>
      <c r="L17" s="1722" t="e">
        <f t="shared" si="2"/>
        <v>#VALUE!</v>
      </c>
      <c r="M17" s="1722" t="e">
        <f t="shared" si="2"/>
        <v>#VALUE!</v>
      </c>
      <c r="N17" s="1722" t="e">
        <f t="shared" si="2"/>
        <v>#VALUE!</v>
      </c>
      <c r="O17" s="1722" t="e">
        <f t="shared" si="2"/>
        <v>#VALUE!</v>
      </c>
      <c r="P17" s="1722" t="e">
        <f t="shared" si="2"/>
        <v>#VALUE!</v>
      </c>
      <c r="Q17" s="1722" t="e">
        <f t="shared" si="2"/>
        <v>#VALUE!</v>
      </c>
      <c r="R17" s="1722" t="e">
        <f t="shared" si="2"/>
        <v>#VALUE!</v>
      </c>
      <c r="S17" s="1722" t="e">
        <f t="shared" si="2"/>
        <v>#VALUE!</v>
      </c>
      <c r="T17" s="1722" t="e">
        <f t="shared" si="2"/>
        <v>#VALUE!</v>
      </c>
      <c r="U17" s="1722" t="e">
        <f t="shared" si="2"/>
        <v>#VALUE!</v>
      </c>
      <c r="V17" s="1722" t="e">
        <f t="shared" si="2"/>
        <v>#VALUE!</v>
      </c>
      <c r="W17" s="1722" t="e">
        <f>+V17+1</f>
        <v>#VALUE!</v>
      </c>
      <c r="X17" s="1722" t="e">
        <f t="shared" si="2"/>
        <v>#VALUE!</v>
      </c>
      <c r="Y17" s="1722" t="e">
        <f t="shared" si="2"/>
        <v>#VALUE!</v>
      </c>
      <c r="Z17" s="1722" t="e">
        <f t="shared" si="2"/>
        <v>#VALUE!</v>
      </c>
      <c r="AA17" s="1722" t="e">
        <f>+Z17+1</f>
        <v>#VALUE!</v>
      </c>
      <c r="AB17" s="1722" t="e">
        <f t="shared" si="2"/>
        <v>#VALUE!</v>
      </c>
      <c r="AC17" s="1722" t="e">
        <f>+AB17+1</f>
        <v>#VALUE!</v>
      </c>
      <c r="AD17" s="1723" t="e">
        <f t="shared" si="2"/>
        <v>#VALUE!</v>
      </c>
      <c r="AE17" s="1706"/>
      <c r="AF17" s="3781">
        <f>+AF8+1</f>
        <v>2</v>
      </c>
      <c r="AG17" s="3782"/>
    </row>
    <row r="18" spans="2:33">
      <c r="B18" s="1724" t="s">
        <v>820</v>
      </c>
      <c r="C18" s="1725" t="e">
        <f>TEXT(WEEKDAY(+C17),"aaa")</f>
        <v>#VALUE!</v>
      </c>
      <c r="D18" s="1726" t="e">
        <f t="shared" ref="D18:AD18" si="3">TEXT(WEEKDAY(+D17),"aaa")</f>
        <v>#VALUE!</v>
      </c>
      <c r="E18" s="1726" t="e">
        <f t="shared" si="3"/>
        <v>#VALUE!</v>
      </c>
      <c r="F18" s="1726" t="e">
        <f t="shared" si="3"/>
        <v>#VALUE!</v>
      </c>
      <c r="G18" s="1726" t="e">
        <f t="shared" si="3"/>
        <v>#VALUE!</v>
      </c>
      <c r="H18" s="1726" t="e">
        <f t="shared" si="3"/>
        <v>#VALUE!</v>
      </c>
      <c r="I18" s="1726" t="e">
        <f t="shared" si="3"/>
        <v>#VALUE!</v>
      </c>
      <c r="J18" s="1726" t="e">
        <f t="shared" si="3"/>
        <v>#VALUE!</v>
      </c>
      <c r="K18" s="1726" t="e">
        <f t="shared" si="3"/>
        <v>#VALUE!</v>
      </c>
      <c r="L18" s="1726" t="e">
        <f t="shared" si="3"/>
        <v>#VALUE!</v>
      </c>
      <c r="M18" s="1726" t="e">
        <f t="shared" si="3"/>
        <v>#VALUE!</v>
      </c>
      <c r="N18" s="1726" t="e">
        <f t="shared" si="3"/>
        <v>#VALUE!</v>
      </c>
      <c r="O18" s="1726" t="e">
        <f t="shared" si="3"/>
        <v>#VALUE!</v>
      </c>
      <c r="P18" s="1726" t="e">
        <f t="shared" si="3"/>
        <v>#VALUE!</v>
      </c>
      <c r="Q18" s="1726" t="e">
        <f t="shared" si="3"/>
        <v>#VALUE!</v>
      </c>
      <c r="R18" s="1726" t="e">
        <f t="shared" si="3"/>
        <v>#VALUE!</v>
      </c>
      <c r="S18" s="1726" t="e">
        <f t="shared" si="3"/>
        <v>#VALUE!</v>
      </c>
      <c r="T18" s="1726" t="e">
        <f t="shared" si="3"/>
        <v>#VALUE!</v>
      </c>
      <c r="U18" s="1726" t="e">
        <f t="shared" si="3"/>
        <v>#VALUE!</v>
      </c>
      <c r="V18" s="1726" t="e">
        <f t="shared" si="3"/>
        <v>#VALUE!</v>
      </c>
      <c r="W18" s="1726" t="e">
        <f t="shared" si="3"/>
        <v>#VALUE!</v>
      </c>
      <c r="X18" s="1726" t="e">
        <f t="shared" si="3"/>
        <v>#VALUE!</v>
      </c>
      <c r="Y18" s="1726" t="e">
        <f t="shared" si="3"/>
        <v>#VALUE!</v>
      </c>
      <c r="Z18" s="1726" t="e">
        <f t="shared" si="3"/>
        <v>#VALUE!</v>
      </c>
      <c r="AA18" s="1726" t="e">
        <f t="shared" si="3"/>
        <v>#VALUE!</v>
      </c>
      <c r="AB18" s="1726" t="e">
        <f t="shared" si="3"/>
        <v>#VALUE!</v>
      </c>
      <c r="AC18" s="1726" t="e">
        <f t="shared" si="3"/>
        <v>#VALUE!</v>
      </c>
      <c r="AD18" s="1727" t="e">
        <f t="shared" si="3"/>
        <v>#VALUE!</v>
      </c>
      <c r="AE18" s="1700"/>
      <c r="AF18" s="1711" t="s">
        <v>1998</v>
      </c>
      <c r="AG18" s="1691">
        <f>+COUNTIF(C19:AD20,"中止")</f>
        <v>0</v>
      </c>
    </row>
    <row r="19" spans="2:33" ht="13.5" customHeight="1">
      <c r="B19" s="3783" t="s">
        <v>1979</v>
      </c>
      <c r="C19" s="3785"/>
      <c r="D19" s="3786"/>
      <c r="E19" s="3786"/>
      <c r="F19" s="3786"/>
      <c r="G19" s="3786"/>
      <c r="H19" s="3786"/>
      <c r="I19" s="3786"/>
      <c r="J19" s="3786"/>
      <c r="K19" s="3786"/>
      <c r="L19" s="3786"/>
      <c r="M19" s="3786"/>
      <c r="N19" s="3786"/>
      <c r="O19" s="3786"/>
      <c r="P19" s="3786"/>
      <c r="Q19" s="3786"/>
      <c r="R19" s="3786"/>
      <c r="S19" s="3786"/>
      <c r="T19" s="3786"/>
      <c r="U19" s="3786"/>
      <c r="V19" s="3786"/>
      <c r="W19" s="3786"/>
      <c r="X19" s="3786"/>
      <c r="Y19" s="3786"/>
      <c r="Z19" s="3786"/>
      <c r="AA19" s="3786"/>
      <c r="AB19" s="3786"/>
      <c r="AC19" s="3786"/>
      <c r="AD19" s="3788"/>
      <c r="AE19" s="1700"/>
      <c r="AF19" s="1712" t="s">
        <v>821</v>
      </c>
      <c r="AG19" s="1713">
        <f>COUNTA(C17:AD17)-AG18</f>
        <v>28</v>
      </c>
    </row>
    <row r="20" spans="2:33" ht="13.5" customHeight="1">
      <c r="B20" s="3784"/>
      <c r="C20" s="3785"/>
      <c r="D20" s="3787"/>
      <c r="E20" s="3787"/>
      <c r="F20" s="3787"/>
      <c r="G20" s="3787"/>
      <c r="H20" s="3787"/>
      <c r="I20" s="3787"/>
      <c r="J20" s="3787"/>
      <c r="K20" s="3787"/>
      <c r="L20" s="3787"/>
      <c r="M20" s="3787"/>
      <c r="N20" s="3787"/>
      <c r="O20" s="3787"/>
      <c r="P20" s="3787"/>
      <c r="Q20" s="3787"/>
      <c r="R20" s="3787"/>
      <c r="S20" s="3787"/>
      <c r="T20" s="3787"/>
      <c r="U20" s="3787"/>
      <c r="V20" s="3787"/>
      <c r="W20" s="3787"/>
      <c r="X20" s="3787"/>
      <c r="Y20" s="3787"/>
      <c r="Z20" s="3787"/>
      <c r="AA20" s="3787"/>
      <c r="AB20" s="3787"/>
      <c r="AC20" s="3787"/>
      <c r="AD20" s="3789"/>
      <c r="AE20" s="1700"/>
      <c r="AF20" s="1712" t="s">
        <v>822</v>
      </c>
      <c r="AG20" s="1714">
        <f>+COUNTA(C21:AD22)</f>
        <v>0</v>
      </c>
    </row>
    <row r="21" spans="2:33" ht="13.5" customHeight="1">
      <c r="B21" s="3805" t="s">
        <v>815</v>
      </c>
      <c r="C21" s="3794"/>
      <c r="D21" s="3790"/>
      <c r="E21" s="3790"/>
      <c r="F21" s="3790"/>
      <c r="G21" s="3790"/>
      <c r="H21" s="3790"/>
      <c r="I21" s="3790"/>
      <c r="J21" s="3790"/>
      <c r="K21" s="3790"/>
      <c r="L21" s="3790"/>
      <c r="M21" s="3790"/>
      <c r="N21" s="3790"/>
      <c r="O21" s="3790"/>
      <c r="P21" s="3790"/>
      <c r="Q21" s="3790"/>
      <c r="R21" s="3790"/>
      <c r="S21" s="3790"/>
      <c r="T21" s="3790"/>
      <c r="U21" s="3790"/>
      <c r="V21" s="3790"/>
      <c r="W21" s="3790"/>
      <c r="X21" s="3790"/>
      <c r="Y21" s="3790"/>
      <c r="Z21" s="3790"/>
      <c r="AA21" s="3790"/>
      <c r="AB21" s="3790"/>
      <c r="AC21" s="3790"/>
      <c r="AD21" s="3795"/>
      <c r="AE21" s="1700"/>
      <c r="AF21" s="1712" t="s">
        <v>823</v>
      </c>
      <c r="AG21" s="1715">
        <f>+AG20/AG19</f>
        <v>0</v>
      </c>
    </row>
    <row r="22" spans="2:33">
      <c r="B22" s="3806"/>
      <c r="C22" s="3794"/>
      <c r="D22" s="3791"/>
      <c r="E22" s="3791"/>
      <c r="F22" s="3791"/>
      <c r="G22" s="3791"/>
      <c r="H22" s="3791"/>
      <c r="I22" s="3791"/>
      <c r="J22" s="3791"/>
      <c r="K22" s="3791"/>
      <c r="L22" s="3791"/>
      <c r="M22" s="3791"/>
      <c r="N22" s="3791"/>
      <c r="O22" s="3791"/>
      <c r="P22" s="3791"/>
      <c r="Q22" s="3791"/>
      <c r="R22" s="3791"/>
      <c r="S22" s="3791"/>
      <c r="T22" s="3791"/>
      <c r="U22" s="3791"/>
      <c r="V22" s="3791"/>
      <c r="W22" s="3791"/>
      <c r="X22" s="3791"/>
      <c r="Y22" s="3791"/>
      <c r="Z22" s="3791"/>
      <c r="AA22" s="3791"/>
      <c r="AB22" s="3791"/>
      <c r="AC22" s="3791"/>
      <c r="AD22" s="3796"/>
      <c r="AE22" s="1700"/>
      <c r="AF22" s="1712" t="s">
        <v>812</v>
      </c>
      <c r="AG22" s="1714">
        <f>+COUNTA(C23:AD24)</f>
        <v>0</v>
      </c>
    </row>
    <row r="23" spans="2:33">
      <c r="B23" s="3807" t="s">
        <v>817</v>
      </c>
      <c r="C23" s="3799"/>
      <c r="D23" s="3801"/>
      <c r="E23" s="3801"/>
      <c r="F23" s="3801"/>
      <c r="G23" s="3801"/>
      <c r="H23" s="3801"/>
      <c r="I23" s="3801"/>
      <c r="J23" s="3801"/>
      <c r="K23" s="3801"/>
      <c r="L23" s="3801"/>
      <c r="M23" s="3801"/>
      <c r="N23" s="3801"/>
      <c r="O23" s="3801"/>
      <c r="P23" s="3801"/>
      <c r="Q23" s="3801"/>
      <c r="R23" s="3801"/>
      <c r="S23" s="3801"/>
      <c r="T23" s="3801"/>
      <c r="U23" s="3801"/>
      <c r="V23" s="3801"/>
      <c r="W23" s="3801"/>
      <c r="X23" s="3801"/>
      <c r="Y23" s="3801"/>
      <c r="Z23" s="3801"/>
      <c r="AA23" s="3801"/>
      <c r="AB23" s="3801"/>
      <c r="AC23" s="3801"/>
      <c r="AD23" s="3803"/>
      <c r="AE23" s="1700"/>
      <c r="AF23" s="1716" t="s">
        <v>824</v>
      </c>
      <c r="AG23" s="1717">
        <f>+AG22/AG19</f>
        <v>0</v>
      </c>
    </row>
    <row r="24" spans="2:33">
      <c r="B24" s="3808"/>
      <c r="C24" s="3800"/>
      <c r="D24" s="3802"/>
      <c r="E24" s="3802"/>
      <c r="F24" s="3802"/>
      <c r="G24" s="3802"/>
      <c r="H24" s="3802"/>
      <c r="I24" s="3802"/>
      <c r="J24" s="3802"/>
      <c r="K24" s="3802"/>
      <c r="L24" s="3802"/>
      <c r="M24" s="3802"/>
      <c r="N24" s="3802"/>
      <c r="O24" s="3802"/>
      <c r="P24" s="3802"/>
      <c r="Q24" s="3802"/>
      <c r="R24" s="3802"/>
      <c r="S24" s="3802"/>
      <c r="T24" s="3802"/>
      <c r="U24" s="3802"/>
      <c r="V24" s="3802"/>
      <c r="W24" s="3802"/>
      <c r="X24" s="3802"/>
      <c r="Y24" s="3802"/>
      <c r="Z24" s="3802"/>
      <c r="AA24" s="3802"/>
      <c r="AB24" s="3802"/>
      <c r="AC24" s="3802"/>
      <c r="AD24" s="3804"/>
      <c r="AE24" s="1700"/>
      <c r="AF24" s="1701"/>
      <c r="AG24" s="1718"/>
    </row>
    <row r="25" spans="2:33">
      <c r="C25" s="1719"/>
      <c r="D25" s="1719"/>
      <c r="E25" s="1719"/>
      <c r="F25" s="1719"/>
      <c r="G25" s="1719"/>
      <c r="H25" s="1719"/>
      <c r="I25" s="1719"/>
      <c r="J25" s="1719"/>
      <c r="K25" s="1719"/>
      <c r="L25" s="1719"/>
      <c r="M25" s="1719"/>
      <c r="N25" s="1719"/>
      <c r="O25" s="1719"/>
      <c r="P25" s="1719"/>
      <c r="Q25" s="1719"/>
      <c r="R25" s="1719"/>
      <c r="S25" s="1719"/>
      <c r="T25" s="1719"/>
      <c r="U25" s="1719"/>
      <c r="V25" s="1719"/>
      <c r="W25" s="1719"/>
      <c r="X25" s="1719"/>
      <c r="Y25" s="1719"/>
      <c r="Z25" s="1719"/>
      <c r="AA25" s="1719"/>
      <c r="AB25" s="1719"/>
      <c r="AC25" s="1719"/>
      <c r="AD25" s="1719"/>
    </row>
    <row r="26" spans="2:33">
      <c r="B26" s="1702" t="s">
        <v>1997</v>
      </c>
      <c r="C26" s="1703" t="e">
        <f>+AD17+1</f>
        <v>#VALUE!</v>
      </c>
      <c r="D26" s="1704" t="e">
        <f>+C26+1</f>
        <v>#VALUE!</v>
      </c>
      <c r="E26" s="1704" t="e">
        <f t="shared" ref="E26:AD26" si="4">+D26+1</f>
        <v>#VALUE!</v>
      </c>
      <c r="F26" s="1704" t="e">
        <f t="shared" si="4"/>
        <v>#VALUE!</v>
      </c>
      <c r="G26" s="1704" t="e">
        <f t="shared" si="4"/>
        <v>#VALUE!</v>
      </c>
      <c r="H26" s="1704" t="e">
        <f t="shared" si="4"/>
        <v>#VALUE!</v>
      </c>
      <c r="I26" s="1704" t="e">
        <f t="shared" si="4"/>
        <v>#VALUE!</v>
      </c>
      <c r="J26" s="1704" t="e">
        <f t="shared" si="4"/>
        <v>#VALUE!</v>
      </c>
      <c r="K26" s="1704" t="e">
        <f t="shared" si="4"/>
        <v>#VALUE!</v>
      </c>
      <c r="L26" s="1704" t="e">
        <f t="shared" si="4"/>
        <v>#VALUE!</v>
      </c>
      <c r="M26" s="1704" t="e">
        <f t="shared" si="4"/>
        <v>#VALUE!</v>
      </c>
      <c r="N26" s="1704" t="e">
        <f t="shared" si="4"/>
        <v>#VALUE!</v>
      </c>
      <c r="O26" s="1704" t="e">
        <f t="shared" si="4"/>
        <v>#VALUE!</v>
      </c>
      <c r="P26" s="1704" t="e">
        <f t="shared" si="4"/>
        <v>#VALUE!</v>
      </c>
      <c r="Q26" s="1704" t="e">
        <f t="shared" si="4"/>
        <v>#VALUE!</v>
      </c>
      <c r="R26" s="1704" t="e">
        <f t="shared" si="4"/>
        <v>#VALUE!</v>
      </c>
      <c r="S26" s="1704" t="e">
        <f t="shared" si="4"/>
        <v>#VALUE!</v>
      </c>
      <c r="T26" s="1704" t="e">
        <f t="shared" si="4"/>
        <v>#VALUE!</v>
      </c>
      <c r="U26" s="1704" t="e">
        <f t="shared" si="4"/>
        <v>#VALUE!</v>
      </c>
      <c r="V26" s="1704" t="e">
        <f t="shared" si="4"/>
        <v>#VALUE!</v>
      </c>
      <c r="W26" s="1704" t="e">
        <f>+V26+1</f>
        <v>#VALUE!</v>
      </c>
      <c r="X26" s="1704" t="e">
        <f t="shared" si="4"/>
        <v>#VALUE!</v>
      </c>
      <c r="Y26" s="1704" t="e">
        <f t="shared" si="4"/>
        <v>#VALUE!</v>
      </c>
      <c r="Z26" s="1704" t="e">
        <f t="shared" si="4"/>
        <v>#VALUE!</v>
      </c>
      <c r="AA26" s="1704" t="e">
        <f>+Z26+1</f>
        <v>#VALUE!</v>
      </c>
      <c r="AB26" s="1704" t="e">
        <f t="shared" si="4"/>
        <v>#VALUE!</v>
      </c>
      <c r="AC26" s="1704" t="e">
        <f>+AB26+1</f>
        <v>#VALUE!</v>
      </c>
      <c r="AD26" s="1705" t="e">
        <f t="shared" si="4"/>
        <v>#VALUE!</v>
      </c>
      <c r="AE26" s="1706"/>
      <c r="AF26" s="3781">
        <f>+AF17+1</f>
        <v>3</v>
      </c>
      <c r="AG26" s="3782"/>
    </row>
    <row r="27" spans="2:33">
      <c r="B27" s="1707" t="s">
        <v>820</v>
      </c>
      <c r="C27" s="1708" t="e">
        <f>TEXT(WEEKDAY(+C26),"aaa")</f>
        <v>#VALUE!</v>
      </c>
      <c r="D27" s="1709" t="e">
        <f t="shared" ref="D27:AD27" si="5">TEXT(WEEKDAY(+D26),"aaa")</f>
        <v>#VALUE!</v>
      </c>
      <c r="E27" s="1709" t="e">
        <f t="shared" si="5"/>
        <v>#VALUE!</v>
      </c>
      <c r="F27" s="1709" t="e">
        <f t="shared" si="5"/>
        <v>#VALUE!</v>
      </c>
      <c r="G27" s="1709" t="e">
        <f t="shared" si="5"/>
        <v>#VALUE!</v>
      </c>
      <c r="H27" s="1709" t="e">
        <f t="shared" si="5"/>
        <v>#VALUE!</v>
      </c>
      <c r="I27" s="1709" t="e">
        <f t="shared" si="5"/>
        <v>#VALUE!</v>
      </c>
      <c r="J27" s="1709" t="e">
        <f t="shared" si="5"/>
        <v>#VALUE!</v>
      </c>
      <c r="K27" s="1709" t="e">
        <f t="shared" si="5"/>
        <v>#VALUE!</v>
      </c>
      <c r="L27" s="1709" t="e">
        <f t="shared" si="5"/>
        <v>#VALUE!</v>
      </c>
      <c r="M27" s="1709" t="e">
        <f t="shared" si="5"/>
        <v>#VALUE!</v>
      </c>
      <c r="N27" s="1709" t="e">
        <f t="shared" si="5"/>
        <v>#VALUE!</v>
      </c>
      <c r="O27" s="1709" t="e">
        <f t="shared" si="5"/>
        <v>#VALUE!</v>
      </c>
      <c r="P27" s="1709" t="e">
        <f t="shared" si="5"/>
        <v>#VALUE!</v>
      </c>
      <c r="Q27" s="1709" t="e">
        <f t="shared" si="5"/>
        <v>#VALUE!</v>
      </c>
      <c r="R27" s="1709" t="e">
        <f t="shared" si="5"/>
        <v>#VALUE!</v>
      </c>
      <c r="S27" s="1709" t="e">
        <f t="shared" si="5"/>
        <v>#VALUE!</v>
      </c>
      <c r="T27" s="1709" t="e">
        <f t="shared" si="5"/>
        <v>#VALUE!</v>
      </c>
      <c r="U27" s="1709" t="e">
        <f t="shared" si="5"/>
        <v>#VALUE!</v>
      </c>
      <c r="V27" s="1709" t="e">
        <f t="shared" si="5"/>
        <v>#VALUE!</v>
      </c>
      <c r="W27" s="1709" t="e">
        <f t="shared" si="5"/>
        <v>#VALUE!</v>
      </c>
      <c r="X27" s="1709" t="e">
        <f t="shared" si="5"/>
        <v>#VALUE!</v>
      </c>
      <c r="Y27" s="1709" t="e">
        <f t="shared" si="5"/>
        <v>#VALUE!</v>
      </c>
      <c r="Z27" s="1709" t="e">
        <f t="shared" si="5"/>
        <v>#VALUE!</v>
      </c>
      <c r="AA27" s="1709" t="e">
        <f t="shared" si="5"/>
        <v>#VALUE!</v>
      </c>
      <c r="AB27" s="1709" t="e">
        <f t="shared" si="5"/>
        <v>#VALUE!</v>
      </c>
      <c r="AC27" s="1709" t="e">
        <f t="shared" si="5"/>
        <v>#VALUE!</v>
      </c>
      <c r="AD27" s="1710" t="e">
        <f t="shared" si="5"/>
        <v>#VALUE!</v>
      </c>
      <c r="AE27" s="1700"/>
      <c r="AF27" s="1711" t="s">
        <v>1998</v>
      </c>
      <c r="AG27" s="1691">
        <f>+COUNTIF(C28:AD29,"中止")</f>
        <v>0</v>
      </c>
    </row>
    <row r="28" spans="2:33" ht="13.5" customHeight="1">
      <c r="B28" s="3783" t="s">
        <v>1979</v>
      </c>
      <c r="C28" s="3785"/>
      <c r="D28" s="3786"/>
      <c r="E28" s="3786"/>
      <c r="F28" s="3786"/>
      <c r="G28" s="3786"/>
      <c r="H28" s="3786"/>
      <c r="I28" s="3786"/>
      <c r="J28" s="3786"/>
      <c r="K28" s="3786"/>
      <c r="L28" s="3786"/>
      <c r="M28" s="3786"/>
      <c r="N28" s="3786"/>
      <c r="O28" s="3786"/>
      <c r="P28" s="3786"/>
      <c r="Q28" s="3786"/>
      <c r="R28" s="3786"/>
      <c r="S28" s="3786"/>
      <c r="T28" s="3786"/>
      <c r="U28" s="3786"/>
      <c r="V28" s="3786"/>
      <c r="W28" s="3786"/>
      <c r="X28" s="3786"/>
      <c r="Y28" s="3786"/>
      <c r="Z28" s="3786"/>
      <c r="AA28" s="3786"/>
      <c r="AB28" s="3786"/>
      <c r="AC28" s="3786"/>
      <c r="AD28" s="3788"/>
      <c r="AE28" s="1700"/>
      <c r="AF28" s="1712" t="s">
        <v>821</v>
      </c>
      <c r="AG28" s="1713">
        <f>COUNTA(C26:AD26)-AG27</f>
        <v>28</v>
      </c>
    </row>
    <row r="29" spans="2:33" ht="13.5" customHeight="1">
      <c r="B29" s="3784"/>
      <c r="C29" s="3785"/>
      <c r="D29" s="3787"/>
      <c r="E29" s="3787"/>
      <c r="F29" s="3787"/>
      <c r="G29" s="3787"/>
      <c r="H29" s="3787"/>
      <c r="I29" s="3787"/>
      <c r="J29" s="3787"/>
      <c r="K29" s="3787"/>
      <c r="L29" s="3787"/>
      <c r="M29" s="3787"/>
      <c r="N29" s="3787"/>
      <c r="O29" s="3787"/>
      <c r="P29" s="3787"/>
      <c r="Q29" s="3787"/>
      <c r="R29" s="3787"/>
      <c r="S29" s="3787"/>
      <c r="T29" s="3787"/>
      <c r="U29" s="3787"/>
      <c r="V29" s="3787"/>
      <c r="W29" s="3787"/>
      <c r="X29" s="3787"/>
      <c r="Y29" s="3787"/>
      <c r="Z29" s="3787"/>
      <c r="AA29" s="3787"/>
      <c r="AB29" s="3787"/>
      <c r="AC29" s="3787"/>
      <c r="AD29" s="3789"/>
      <c r="AE29" s="1700"/>
      <c r="AF29" s="1712" t="s">
        <v>822</v>
      </c>
      <c r="AG29" s="1714">
        <f>+COUNTA(C30:AD31)</f>
        <v>0</v>
      </c>
    </row>
    <row r="30" spans="2:33" ht="13.5" customHeight="1">
      <c r="B30" s="3792" t="s">
        <v>815</v>
      </c>
      <c r="C30" s="3794"/>
      <c r="D30" s="3790"/>
      <c r="E30" s="3790"/>
      <c r="F30" s="3790"/>
      <c r="G30" s="3790"/>
      <c r="H30" s="3790"/>
      <c r="I30" s="3790"/>
      <c r="J30" s="3790"/>
      <c r="K30" s="3790"/>
      <c r="L30" s="3790"/>
      <c r="M30" s="3790"/>
      <c r="N30" s="3790"/>
      <c r="O30" s="3790"/>
      <c r="P30" s="3790"/>
      <c r="Q30" s="3790"/>
      <c r="R30" s="3790"/>
      <c r="S30" s="3790"/>
      <c r="T30" s="3790"/>
      <c r="U30" s="3790"/>
      <c r="V30" s="3790"/>
      <c r="W30" s="3790"/>
      <c r="X30" s="3790"/>
      <c r="Y30" s="3790"/>
      <c r="Z30" s="3790"/>
      <c r="AA30" s="3790"/>
      <c r="AB30" s="3790"/>
      <c r="AC30" s="3790"/>
      <c r="AD30" s="3795"/>
      <c r="AE30" s="1700"/>
      <c r="AF30" s="1712" t="s">
        <v>823</v>
      </c>
      <c r="AG30" s="1715">
        <f>+AG29/AG28</f>
        <v>0</v>
      </c>
    </row>
    <row r="31" spans="2:33">
      <c r="B31" s="3793"/>
      <c r="C31" s="3794"/>
      <c r="D31" s="3791"/>
      <c r="E31" s="3791"/>
      <c r="F31" s="3791"/>
      <c r="G31" s="3791"/>
      <c r="H31" s="3791"/>
      <c r="I31" s="3791"/>
      <c r="J31" s="3791"/>
      <c r="K31" s="3791"/>
      <c r="L31" s="3791"/>
      <c r="M31" s="3791"/>
      <c r="N31" s="3791"/>
      <c r="O31" s="3791"/>
      <c r="P31" s="3791"/>
      <c r="Q31" s="3791"/>
      <c r="R31" s="3791"/>
      <c r="S31" s="3791"/>
      <c r="T31" s="3791"/>
      <c r="U31" s="3791"/>
      <c r="V31" s="3791"/>
      <c r="W31" s="3791"/>
      <c r="X31" s="3791"/>
      <c r="Y31" s="3791"/>
      <c r="Z31" s="3791"/>
      <c r="AA31" s="3791"/>
      <c r="AB31" s="3791"/>
      <c r="AC31" s="3791"/>
      <c r="AD31" s="3796"/>
      <c r="AE31" s="1700"/>
      <c r="AF31" s="1712" t="s">
        <v>812</v>
      </c>
      <c r="AG31" s="1714">
        <f>+COUNTA(C32:AD33)</f>
        <v>0</v>
      </c>
    </row>
    <row r="32" spans="2:33">
      <c r="B32" s="3797" t="s">
        <v>817</v>
      </c>
      <c r="C32" s="3799"/>
      <c r="D32" s="3801"/>
      <c r="E32" s="3801"/>
      <c r="F32" s="3801"/>
      <c r="G32" s="3801"/>
      <c r="H32" s="3801"/>
      <c r="I32" s="3801"/>
      <c r="J32" s="3801"/>
      <c r="K32" s="3801"/>
      <c r="L32" s="3801"/>
      <c r="M32" s="3801"/>
      <c r="N32" s="3801"/>
      <c r="O32" s="3801"/>
      <c r="P32" s="3801"/>
      <c r="Q32" s="3801"/>
      <c r="R32" s="3801"/>
      <c r="S32" s="3801"/>
      <c r="T32" s="3801"/>
      <c r="U32" s="3801"/>
      <c r="V32" s="3801"/>
      <c r="W32" s="3801"/>
      <c r="X32" s="3801"/>
      <c r="Y32" s="3801"/>
      <c r="Z32" s="3801"/>
      <c r="AA32" s="3801"/>
      <c r="AB32" s="3801"/>
      <c r="AC32" s="3801"/>
      <c r="AD32" s="3803"/>
      <c r="AE32" s="1700"/>
      <c r="AF32" s="1716" t="s">
        <v>824</v>
      </c>
      <c r="AG32" s="1717">
        <f>+AG31/AG28</f>
        <v>0</v>
      </c>
    </row>
    <row r="33" spans="2:33">
      <c r="B33" s="3798"/>
      <c r="C33" s="3800"/>
      <c r="D33" s="3802"/>
      <c r="E33" s="3802"/>
      <c r="F33" s="3802"/>
      <c r="G33" s="3802"/>
      <c r="H33" s="3802"/>
      <c r="I33" s="3802"/>
      <c r="J33" s="3802"/>
      <c r="K33" s="3802"/>
      <c r="L33" s="3802"/>
      <c r="M33" s="3802"/>
      <c r="N33" s="3802"/>
      <c r="O33" s="3802"/>
      <c r="P33" s="3802"/>
      <c r="Q33" s="3802"/>
      <c r="R33" s="3802"/>
      <c r="S33" s="3802"/>
      <c r="T33" s="3802"/>
      <c r="U33" s="3802"/>
      <c r="V33" s="3802"/>
      <c r="W33" s="3802"/>
      <c r="X33" s="3802"/>
      <c r="Y33" s="3802"/>
      <c r="Z33" s="3802"/>
      <c r="AA33" s="3802"/>
      <c r="AB33" s="3802"/>
      <c r="AC33" s="3802"/>
      <c r="AD33" s="3804"/>
      <c r="AE33" s="1700"/>
      <c r="AF33" s="1701"/>
      <c r="AG33" s="1718"/>
    </row>
    <row r="34" spans="2:33">
      <c r="C34" s="1719"/>
      <c r="D34" s="1719"/>
      <c r="E34" s="1719"/>
      <c r="F34" s="1719"/>
      <c r="G34" s="1719"/>
      <c r="H34" s="1719"/>
      <c r="I34" s="1719"/>
      <c r="J34" s="1719"/>
      <c r="K34" s="1719"/>
      <c r="L34" s="1719"/>
      <c r="M34" s="1719"/>
      <c r="N34" s="1719"/>
      <c r="O34" s="1719"/>
      <c r="P34" s="1719"/>
      <c r="Q34" s="1719"/>
      <c r="R34" s="1719"/>
      <c r="S34" s="1719"/>
      <c r="T34" s="1719"/>
      <c r="U34" s="1719"/>
      <c r="V34" s="1719"/>
      <c r="W34" s="1719"/>
      <c r="X34" s="1719"/>
      <c r="Y34" s="1719"/>
      <c r="Z34" s="1719"/>
      <c r="AA34" s="1719"/>
      <c r="AB34" s="1719"/>
      <c r="AC34" s="1719"/>
      <c r="AD34" s="1719"/>
    </row>
    <row r="35" spans="2:33">
      <c r="B35" s="1720" t="s">
        <v>1997</v>
      </c>
      <c r="C35" s="1721" t="e">
        <f>+AD26+1</f>
        <v>#VALUE!</v>
      </c>
      <c r="D35" s="1722" t="e">
        <f>+C35+1</f>
        <v>#VALUE!</v>
      </c>
      <c r="E35" s="1722" t="e">
        <f t="shared" ref="E35:AD35" si="6">+D35+1</f>
        <v>#VALUE!</v>
      </c>
      <c r="F35" s="1722" t="e">
        <f t="shared" si="6"/>
        <v>#VALUE!</v>
      </c>
      <c r="G35" s="1722" t="e">
        <f t="shared" si="6"/>
        <v>#VALUE!</v>
      </c>
      <c r="H35" s="1722" t="e">
        <f t="shared" si="6"/>
        <v>#VALUE!</v>
      </c>
      <c r="I35" s="1722" t="e">
        <f t="shared" si="6"/>
        <v>#VALUE!</v>
      </c>
      <c r="J35" s="1722" t="e">
        <f t="shared" si="6"/>
        <v>#VALUE!</v>
      </c>
      <c r="K35" s="1722" t="e">
        <f t="shared" si="6"/>
        <v>#VALUE!</v>
      </c>
      <c r="L35" s="1722" t="e">
        <f t="shared" si="6"/>
        <v>#VALUE!</v>
      </c>
      <c r="M35" s="1722" t="e">
        <f t="shared" si="6"/>
        <v>#VALUE!</v>
      </c>
      <c r="N35" s="1722" t="e">
        <f t="shared" si="6"/>
        <v>#VALUE!</v>
      </c>
      <c r="O35" s="1722" t="e">
        <f t="shared" si="6"/>
        <v>#VALUE!</v>
      </c>
      <c r="P35" s="1722" t="e">
        <f t="shared" si="6"/>
        <v>#VALUE!</v>
      </c>
      <c r="Q35" s="1722" t="e">
        <f t="shared" si="6"/>
        <v>#VALUE!</v>
      </c>
      <c r="R35" s="1722" t="e">
        <f t="shared" si="6"/>
        <v>#VALUE!</v>
      </c>
      <c r="S35" s="1722" t="e">
        <f t="shared" si="6"/>
        <v>#VALUE!</v>
      </c>
      <c r="T35" s="1722" t="e">
        <f t="shared" si="6"/>
        <v>#VALUE!</v>
      </c>
      <c r="U35" s="1722" t="e">
        <f t="shared" si="6"/>
        <v>#VALUE!</v>
      </c>
      <c r="V35" s="1722" t="e">
        <f t="shared" si="6"/>
        <v>#VALUE!</v>
      </c>
      <c r="W35" s="1722" t="e">
        <f>+V35+1</f>
        <v>#VALUE!</v>
      </c>
      <c r="X35" s="1722" t="e">
        <f t="shared" si="6"/>
        <v>#VALUE!</v>
      </c>
      <c r="Y35" s="1722" t="e">
        <f t="shared" si="6"/>
        <v>#VALUE!</v>
      </c>
      <c r="Z35" s="1722" t="e">
        <f t="shared" si="6"/>
        <v>#VALUE!</v>
      </c>
      <c r="AA35" s="1722" t="e">
        <f>+Z35+1</f>
        <v>#VALUE!</v>
      </c>
      <c r="AB35" s="1722" t="e">
        <f t="shared" si="6"/>
        <v>#VALUE!</v>
      </c>
      <c r="AC35" s="1722" t="e">
        <f>+AB35+1</f>
        <v>#VALUE!</v>
      </c>
      <c r="AD35" s="1723" t="e">
        <f t="shared" si="6"/>
        <v>#VALUE!</v>
      </c>
      <c r="AE35" s="1706"/>
      <c r="AF35" s="3781">
        <f>+AF26+1</f>
        <v>4</v>
      </c>
      <c r="AG35" s="3782"/>
    </row>
    <row r="36" spans="2:33">
      <c r="B36" s="1724" t="s">
        <v>820</v>
      </c>
      <c r="C36" s="1725" t="e">
        <f>TEXT(WEEKDAY(+C35),"aaa")</f>
        <v>#VALUE!</v>
      </c>
      <c r="D36" s="1726" t="e">
        <f t="shared" ref="D36:AD36" si="7">TEXT(WEEKDAY(+D35),"aaa")</f>
        <v>#VALUE!</v>
      </c>
      <c r="E36" s="1726" t="e">
        <f t="shared" si="7"/>
        <v>#VALUE!</v>
      </c>
      <c r="F36" s="1726" t="e">
        <f t="shared" si="7"/>
        <v>#VALUE!</v>
      </c>
      <c r="G36" s="1726" t="e">
        <f t="shared" si="7"/>
        <v>#VALUE!</v>
      </c>
      <c r="H36" s="1726" t="e">
        <f t="shared" si="7"/>
        <v>#VALUE!</v>
      </c>
      <c r="I36" s="1726" t="e">
        <f t="shared" si="7"/>
        <v>#VALUE!</v>
      </c>
      <c r="J36" s="1726" t="e">
        <f t="shared" si="7"/>
        <v>#VALUE!</v>
      </c>
      <c r="K36" s="1726" t="e">
        <f t="shared" si="7"/>
        <v>#VALUE!</v>
      </c>
      <c r="L36" s="1726" t="e">
        <f t="shared" si="7"/>
        <v>#VALUE!</v>
      </c>
      <c r="M36" s="1726" t="e">
        <f t="shared" si="7"/>
        <v>#VALUE!</v>
      </c>
      <c r="N36" s="1726" t="e">
        <f t="shared" si="7"/>
        <v>#VALUE!</v>
      </c>
      <c r="O36" s="1726" t="e">
        <f t="shared" si="7"/>
        <v>#VALUE!</v>
      </c>
      <c r="P36" s="1726" t="e">
        <f t="shared" si="7"/>
        <v>#VALUE!</v>
      </c>
      <c r="Q36" s="1726" t="e">
        <f t="shared" si="7"/>
        <v>#VALUE!</v>
      </c>
      <c r="R36" s="1726" t="e">
        <f t="shared" si="7"/>
        <v>#VALUE!</v>
      </c>
      <c r="S36" s="1726" t="e">
        <f t="shared" si="7"/>
        <v>#VALUE!</v>
      </c>
      <c r="T36" s="1726" t="e">
        <f t="shared" si="7"/>
        <v>#VALUE!</v>
      </c>
      <c r="U36" s="1726" t="e">
        <f t="shared" si="7"/>
        <v>#VALUE!</v>
      </c>
      <c r="V36" s="1726" t="e">
        <f t="shared" si="7"/>
        <v>#VALUE!</v>
      </c>
      <c r="W36" s="1726" t="e">
        <f t="shared" si="7"/>
        <v>#VALUE!</v>
      </c>
      <c r="X36" s="1726" t="e">
        <f t="shared" si="7"/>
        <v>#VALUE!</v>
      </c>
      <c r="Y36" s="1726" t="e">
        <f t="shared" si="7"/>
        <v>#VALUE!</v>
      </c>
      <c r="Z36" s="1726" t="e">
        <f t="shared" si="7"/>
        <v>#VALUE!</v>
      </c>
      <c r="AA36" s="1726" t="e">
        <f t="shared" si="7"/>
        <v>#VALUE!</v>
      </c>
      <c r="AB36" s="1726" t="e">
        <f t="shared" si="7"/>
        <v>#VALUE!</v>
      </c>
      <c r="AC36" s="1726" t="e">
        <f t="shared" si="7"/>
        <v>#VALUE!</v>
      </c>
      <c r="AD36" s="1727" t="e">
        <f t="shared" si="7"/>
        <v>#VALUE!</v>
      </c>
      <c r="AE36" s="1700"/>
      <c r="AF36" s="1711" t="s">
        <v>1998</v>
      </c>
      <c r="AG36" s="1691">
        <f>+COUNTIF(C37:AD38,"中止")</f>
        <v>0</v>
      </c>
    </row>
    <row r="37" spans="2:33" ht="13.5" customHeight="1">
      <c r="B37" s="3783" t="s">
        <v>1979</v>
      </c>
      <c r="C37" s="3785"/>
      <c r="D37" s="3786"/>
      <c r="E37" s="3786"/>
      <c r="F37" s="3786"/>
      <c r="G37" s="3786"/>
      <c r="H37" s="3786"/>
      <c r="I37" s="3786"/>
      <c r="J37" s="3786"/>
      <c r="K37" s="3786"/>
      <c r="L37" s="3786"/>
      <c r="M37" s="3786"/>
      <c r="N37" s="3786"/>
      <c r="O37" s="3786"/>
      <c r="P37" s="3786"/>
      <c r="Q37" s="3786"/>
      <c r="R37" s="3786"/>
      <c r="S37" s="3786"/>
      <c r="T37" s="3786"/>
      <c r="U37" s="3786"/>
      <c r="V37" s="3786"/>
      <c r="W37" s="3786"/>
      <c r="X37" s="3786"/>
      <c r="Y37" s="3786"/>
      <c r="Z37" s="3786"/>
      <c r="AA37" s="3786"/>
      <c r="AB37" s="3786"/>
      <c r="AC37" s="3786"/>
      <c r="AD37" s="3788"/>
      <c r="AE37" s="1700"/>
      <c r="AF37" s="1712" t="s">
        <v>821</v>
      </c>
      <c r="AG37" s="1713">
        <f>COUNTA(C35:AD35)-AG36</f>
        <v>28</v>
      </c>
    </row>
    <row r="38" spans="2:33" ht="13.5" customHeight="1">
      <c r="B38" s="3784"/>
      <c r="C38" s="3785"/>
      <c r="D38" s="3787"/>
      <c r="E38" s="3787"/>
      <c r="F38" s="3787"/>
      <c r="G38" s="3787"/>
      <c r="H38" s="3787"/>
      <c r="I38" s="3787"/>
      <c r="J38" s="3787"/>
      <c r="K38" s="3787"/>
      <c r="L38" s="3787"/>
      <c r="M38" s="3787"/>
      <c r="N38" s="3787"/>
      <c r="O38" s="3787"/>
      <c r="P38" s="3787"/>
      <c r="Q38" s="3787"/>
      <c r="R38" s="3787"/>
      <c r="S38" s="3787"/>
      <c r="T38" s="3787"/>
      <c r="U38" s="3787"/>
      <c r="V38" s="3787"/>
      <c r="W38" s="3787"/>
      <c r="X38" s="3787"/>
      <c r="Y38" s="3787"/>
      <c r="Z38" s="3787"/>
      <c r="AA38" s="3787"/>
      <c r="AB38" s="3787"/>
      <c r="AC38" s="3787"/>
      <c r="AD38" s="3789"/>
      <c r="AE38" s="1700"/>
      <c r="AF38" s="1712" t="s">
        <v>822</v>
      </c>
      <c r="AG38" s="1714">
        <f>+COUNTA(C39:AD40)</f>
        <v>0</v>
      </c>
    </row>
    <row r="39" spans="2:33" ht="13.5" customHeight="1">
      <c r="B39" s="3805" t="s">
        <v>815</v>
      </c>
      <c r="C39" s="3794"/>
      <c r="D39" s="3790"/>
      <c r="E39" s="3790"/>
      <c r="F39" s="3790"/>
      <c r="G39" s="3790"/>
      <c r="H39" s="3790"/>
      <c r="I39" s="3790"/>
      <c r="J39" s="3790"/>
      <c r="K39" s="3790"/>
      <c r="L39" s="3790"/>
      <c r="M39" s="3790"/>
      <c r="N39" s="3790"/>
      <c r="O39" s="3790"/>
      <c r="P39" s="3790"/>
      <c r="Q39" s="3790"/>
      <c r="R39" s="3790"/>
      <c r="S39" s="3790"/>
      <c r="T39" s="3790"/>
      <c r="U39" s="3790"/>
      <c r="V39" s="3790"/>
      <c r="W39" s="3790"/>
      <c r="X39" s="3790"/>
      <c r="Y39" s="3790"/>
      <c r="Z39" s="3790"/>
      <c r="AA39" s="3790"/>
      <c r="AB39" s="3790"/>
      <c r="AC39" s="3790"/>
      <c r="AD39" s="3795"/>
      <c r="AE39" s="1700"/>
      <c r="AF39" s="1712" t="s">
        <v>823</v>
      </c>
      <c r="AG39" s="1715">
        <f>+AG38/AG37</f>
        <v>0</v>
      </c>
    </row>
    <row r="40" spans="2:33">
      <c r="B40" s="3806"/>
      <c r="C40" s="3794"/>
      <c r="D40" s="3791"/>
      <c r="E40" s="3791"/>
      <c r="F40" s="3791"/>
      <c r="G40" s="3791"/>
      <c r="H40" s="3791"/>
      <c r="I40" s="3791"/>
      <c r="J40" s="3791"/>
      <c r="K40" s="3791"/>
      <c r="L40" s="3791"/>
      <c r="M40" s="3791"/>
      <c r="N40" s="3791"/>
      <c r="O40" s="3791"/>
      <c r="P40" s="3791"/>
      <c r="Q40" s="3791"/>
      <c r="R40" s="3791"/>
      <c r="S40" s="3791"/>
      <c r="T40" s="3791"/>
      <c r="U40" s="3791"/>
      <c r="V40" s="3791"/>
      <c r="W40" s="3791"/>
      <c r="X40" s="3791"/>
      <c r="Y40" s="3791"/>
      <c r="Z40" s="3791"/>
      <c r="AA40" s="3791"/>
      <c r="AB40" s="3791"/>
      <c r="AC40" s="3791"/>
      <c r="AD40" s="3796"/>
      <c r="AE40" s="1700"/>
      <c r="AF40" s="1712" t="s">
        <v>812</v>
      </c>
      <c r="AG40" s="1714">
        <f>+COUNTA(C41:AD42)</f>
        <v>0</v>
      </c>
    </row>
    <row r="41" spans="2:33">
      <c r="B41" s="3807" t="s">
        <v>817</v>
      </c>
      <c r="C41" s="3799"/>
      <c r="D41" s="3801"/>
      <c r="E41" s="3801"/>
      <c r="F41" s="3801"/>
      <c r="G41" s="3801"/>
      <c r="H41" s="3801"/>
      <c r="I41" s="3801"/>
      <c r="J41" s="3801"/>
      <c r="K41" s="3801"/>
      <c r="L41" s="3801"/>
      <c r="M41" s="3801"/>
      <c r="N41" s="3801"/>
      <c r="O41" s="3801"/>
      <c r="P41" s="3801"/>
      <c r="Q41" s="3801"/>
      <c r="R41" s="3801"/>
      <c r="S41" s="3801"/>
      <c r="T41" s="3801"/>
      <c r="U41" s="3801"/>
      <c r="V41" s="3801"/>
      <c r="W41" s="3801"/>
      <c r="X41" s="3801"/>
      <c r="Y41" s="3801"/>
      <c r="Z41" s="3801"/>
      <c r="AA41" s="3801"/>
      <c r="AB41" s="3801"/>
      <c r="AC41" s="3801"/>
      <c r="AD41" s="3803"/>
      <c r="AE41" s="1700"/>
      <c r="AF41" s="1716" t="s">
        <v>824</v>
      </c>
      <c r="AG41" s="1717">
        <f>+AG40/AG37</f>
        <v>0</v>
      </c>
    </row>
    <row r="42" spans="2:33">
      <c r="B42" s="3808"/>
      <c r="C42" s="3800"/>
      <c r="D42" s="3802"/>
      <c r="E42" s="3802"/>
      <c r="F42" s="3802"/>
      <c r="G42" s="3802"/>
      <c r="H42" s="3802"/>
      <c r="I42" s="3802"/>
      <c r="J42" s="3802"/>
      <c r="K42" s="3802"/>
      <c r="L42" s="3802"/>
      <c r="M42" s="3802"/>
      <c r="N42" s="3802"/>
      <c r="O42" s="3802"/>
      <c r="P42" s="3802"/>
      <c r="Q42" s="3802"/>
      <c r="R42" s="3802"/>
      <c r="S42" s="3802"/>
      <c r="T42" s="3802"/>
      <c r="U42" s="3802"/>
      <c r="V42" s="3802"/>
      <c r="W42" s="3802"/>
      <c r="X42" s="3802"/>
      <c r="Y42" s="3802"/>
      <c r="Z42" s="3802"/>
      <c r="AA42" s="3802"/>
      <c r="AB42" s="3802"/>
      <c r="AC42" s="3802"/>
      <c r="AD42" s="3804"/>
      <c r="AE42" s="1700"/>
      <c r="AF42" s="1701"/>
      <c r="AG42" s="1718"/>
    </row>
    <row r="43" spans="2:33">
      <c r="C43" s="1719"/>
      <c r="D43" s="1719"/>
      <c r="E43" s="1719"/>
      <c r="F43" s="1719"/>
      <c r="G43" s="1719"/>
      <c r="H43" s="1719"/>
      <c r="I43" s="1719"/>
      <c r="J43" s="1719"/>
      <c r="K43" s="1719"/>
      <c r="L43" s="1719"/>
      <c r="M43" s="1719"/>
      <c r="N43" s="1719"/>
      <c r="O43" s="1719"/>
      <c r="P43" s="1719"/>
      <c r="Q43" s="1719"/>
      <c r="R43" s="1719"/>
      <c r="S43" s="1719"/>
      <c r="T43" s="1719"/>
      <c r="U43" s="1719"/>
      <c r="V43" s="1719"/>
      <c r="W43" s="1719"/>
      <c r="X43" s="1719"/>
      <c r="Y43" s="1719"/>
      <c r="Z43" s="1719"/>
      <c r="AA43" s="1719"/>
      <c r="AB43" s="1719"/>
      <c r="AC43" s="1719"/>
      <c r="AD43" s="1719"/>
    </row>
    <row r="44" spans="2:33">
      <c r="B44" s="1702" t="s">
        <v>1997</v>
      </c>
      <c r="C44" s="1703" t="e">
        <f>+AD35+1</f>
        <v>#VALUE!</v>
      </c>
      <c r="D44" s="1704" t="e">
        <f>+C44+1</f>
        <v>#VALUE!</v>
      </c>
      <c r="E44" s="1704" t="e">
        <f t="shared" ref="E44:AD44" si="8">+D44+1</f>
        <v>#VALUE!</v>
      </c>
      <c r="F44" s="1704" t="e">
        <f t="shared" si="8"/>
        <v>#VALUE!</v>
      </c>
      <c r="G44" s="1704" t="e">
        <f t="shared" si="8"/>
        <v>#VALUE!</v>
      </c>
      <c r="H44" s="1704" t="e">
        <f t="shared" si="8"/>
        <v>#VALUE!</v>
      </c>
      <c r="I44" s="1704" t="e">
        <f t="shared" si="8"/>
        <v>#VALUE!</v>
      </c>
      <c r="J44" s="1704" t="e">
        <f t="shared" si="8"/>
        <v>#VALUE!</v>
      </c>
      <c r="K44" s="1704" t="e">
        <f t="shared" si="8"/>
        <v>#VALUE!</v>
      </c>
      <c r="L44" s="1704" t="e">
        <f t="shared" si="8"/>
        <v>#VALUE!</v>
      </c>
      <c r="M44" s="1704" t="e">
        <f t="shared" si="8"/>
        <v>#VALUE!</v>
      </c>
      <c r="N44" s="1704" t="e">
        <f t="shared" si="8"/>
        <v>#VALUE!</v>
      </c>
      <c r="O44" s="1704" t="e">
        <f t="shared" si="8"/>
        <v>#VALUE!</v>
      </c>
      <c r="P44" s="1704" t="e">
        <f t="shared" si="8"/>
        <v>#VALUE!</v>
      </c>
      <c r="Q44" s="1704" t="e">
        <f t="shared" si="8"/>
        <v>#VALUE!</v>
      </c>
      <c r="R44" s="1704" t="e">
        <f t="shared" si="8"/>
        <v>#VALUE!</v>
      </c>
      <c r="S44" s="1704" t="e">
        <f t="shared" si="8"/>
        <v>#VALUE!</v>
      </c>
      <c r="T44" s="1704" t="e">
        <f t="shared" si="8"/>
        <v>#VALUE!</v>
      </c>
      <c r="U44" s="1704" t="e">
        <f t="shared" si="8"/>
        <v>#VALUE!</v>
      </c>
      <c r="V44" s="1704" t="e">
        <f t="shared" si="8"/>
        <v>#VALUE!</v>
      </c>
      <c r="W44" s="1704" t="e">
        <f>+V44+1</f>
        <v>#VALUE!</v>
      </c>
      <c r="X44" s="1704" t="e">
        <f t="shared" si="8"/>
        <v>#VALUE!</v>
      </c>
      <c r="Y44" s="1704" t="e">
        <f t="shared" si="8"/>
        <v>#VALUE!</v>
      </c>
      <c r="Z44" s="1704" t="e">
        <f t="shared" si="8"/>
        <v>#VALUE!</v>
      </c>
      <c r="AA44" s="1704" t="e">
        <f>+Z44+1</f>
        <v>#VALUE!</v>
      </c>
      <c r="AB44" s="1704" t="e">
        <f t="shared" si="8"/>
        <v>#VALUE!</v>
      </c>
      <c r="AC44" s="1704" t="e">
        <f>+AB44+1</f>
        <v>#VALUE!</v>
      </c>
      <c r="AD44" s="1705" t="e">
        <f t="shared" si="8"/>
        <v>#VALUE!</v>
      </c>
      <c r="AE44" s="1706"/>
      <c r="AF44" s="3781">
        <f>+AF35+1</f>
        <v>5</v>
      </c>
      <c r="AG44" s="3782"/>
    </row>
    <row r="45" spans="2:33">
      <c r="B45" s="1707" t="s">
        <v>820</v>
      </c>
      <c r="C45" s="1708" t="e">
        <f>TEXT(WEEKDAY(+C44),"aaa")</f>
        <v>#VALUE!</v>
      </c>
      <c r="D45" s="1709" t="e">
        <f t="shared" ref="D45:AD45" si="9">TEXT(WEEKDAY(+D44),"aaa")</f>
        <v>#VALUE!</v>
      </c>
      <c r="E45" s="1709" t="e">
        <f t="shared" si="9"/>
        <v>#VALUE!</v>
      </c>
      <c r="F45" s="1709" t="e">
        <f t="shared" si="9"/>
        <v>#VALUE!</v>
      </c>
      <c r="G45" s="1709" t="e">
        <f t="shared" si="9"/>
        <v>#VALUE!</v>
      </c>
      <c r="H45" s="1709" t="e">
        <f t="shared" si="9"/>
        <v>#VALUE!</v>
      </c>
      <c r="I45" s="1709" t="e">
        <f t="shared" si="9"/>
        <v>#VALUE!</v>
      </c>
      <c r="J45" s="1709" t="e">
        <f t="shared" si="9"/>
        <v>#VALUE!</v>
      </c>
      <c r="K45" s="1709" t="e">
        <f t="shared" si="9"/>
        <v>#VALUE!</v>
      </c>
      <c r="L45" s="1709" t="e">
        <f t="shared" si="9"/>
        <v>#VALUE!</v>
      </c>
      <c r="M45" s="1709" t="e">
        <f t="shared" si="9"/>
        <v>#VALUE!</v>
      </c>
      <c r="N45" s="1709" t="e">
        <f t="shared" si="9"/>
        <v>#VALUE!</v>
      </c>
      <c r="O45" s="1709" t="e">
        <f t="shared" si="9"/>
        <v>#VALUE!</v>
      </c>
      <c r="P45" s="1709" t="e">
        <f t="shared" si="9"/>
        <v>#VALUE!</v>
      </c>
      <c r="Q45" s="1709" t="e">
        <f t="shared" si="9"/>
        <v>#VALUE!</v>
      </c>
      <c r="R45" s="1709" t="e">
        <f t="shared" si="9"/>
        <v>#VALUE!</v>
      </c>
      <c r="S45" s="1709" t="e">
        <f t="shared" si="9"/>
        <v>#VALUE!</v>
      </c>
      <c r="T45" s="1709" t="e">
        <f t="shared" si="9"/>
        <v>#VALUE!</v>
      </c>
      <c r="U45" s="1709" t="e">
        <f t="shared" si="9"/>
        <v>#VALUE!</v>
      </c>
      <c r="V45" s="1709" t="e">
        <f t="shared" si="9"/>
        <v>#VALUE!</v>
      </c>
      <c r="W45" s="1709" t="e">
        <f t="shared" si="9"/>
        <v>#VALUE!</v>
      </c>
      <c r="X45" s="1709" t="e">
        <f t="shared" si="9"/>
        <v>#VALUE!</v>
      </c>
      <c r="Y45" s="1709" t="e">
        <f t="shared" si="9"/>
        <v>#VALUE!</v>
      </c>
      <c r="Z45" s="1709" t="e">
        <f t="shared" si="9"/>
        <v>#VALUE!</v>
      </c>
      <c r="AA45" s="1709" t="e">
        <f t="shared" si="9"/>
        <v>#VALUE!</v>
      </c>
      <c r="AB45" s="1709" t="e">
        <f t="shared" si="9"/>
        <v>#VALUE!</v>
      </c>
      <c r="AC45" s="1709" t="e">
        <f t="shared" si="9"/>
        <v>#VALUE!</v>
      </c>
      <c r="AD45" s="1710" t="e">
        <f t="shared" si="9"/>
        <v>#VALUE!</v>
      </c>
      <c r="AE45" s="1700"/>
      <c r="AF45" s="1711" t="s">
        <v>1998</v>
      </c>
      <c r="AG45" s="1691">
        <f>+COUNTIF(C46:AD47,"中止")</f>
        <v>0</v>
      </c>
    </row>
    <row r="46" spans="2:33" ht="13.5" customHeight="1">
      <c r="B46" s="3783" t="s">
        <v>1979</v>
      </c>
      <c r="C46" s="3785"/>
      <c r="D46" s="3786"/>
      <c r="E46" s="3786"/>
      <c r="F46" s="3786"/>
      <c r="G46" s="3786"/>
      <c r="H46" s="3786"/>
      <c r="I46" s="3786"/>
      <c r="J46" s="3786"/>
      <c r="K46" s="3786"/>
      <c r="L46" s="3786"/>
      <c r="M46" s="3786"/>
      <c r="N46" s="3786"/>
      <c r="O46" s="3786"/>
      <c r="P46" s="3786"/>
      <c r="Q46" s="3786"/>
      <c r="R46" s="3786"/>
      <c r="S46" s="3786"/>
      <c r="T46" s="3786"/>
      <c r="U46" s="3786"/>
      <c r="V46" s="3786"/>
      <c r="W46" s="3786"/>
      <c r="X46" s="3786"/>
      <c r="Y46" s="3786"/>
      <c r="Z46" s="3786"/>
      <c r="AA46" s="3786"/>
      <c r="AB46" s="3786"/>
      <c r="AC46" s="3786"/>
      <c r="AD46" s="3788"/>
      <c r="AE46" s="1700"/>
      <c r="AF46" s="1712" t="s">
        <v>821</v>
      </c>
      <c r="AG46" s="1713">
        <f>COUNTA(C44:AD44)-AG45</f>
        <v>28</v>
      </c>
    </row>
    <row r="47" spans="2:33" ht="13.5" customHeight="1">
      <c r="B47" s="3784"/>
      <c r="C47" s="3785"/>
      <c r="D47" s="3787"/>
      <c r="E47" s="3787"/>
      <c r="F47" s="3787"/>
      <c r="G47" s="3787"/>
      <c r="H47" s="3787"/>
      <c r="I47" s="3787"/>
      <c r="J47" s="3787"/>
      <c r="K47" s="3787"/>
      <c r="L47" s="3787"/>
      <c r="M47" s="3787"/>
      <c r="N47" s="3787"/>
      <c r="O47" s="3787"/>
      <c r="P47" s="3787"/>
      <c r="Q47" s="3787"/>
      <c r="R47" s="3787"/>
      <c r="S47" s="3787"/>
      <c r="T47" s="3787"/>
      <c r="U47" s="3787"/>
      <c r="V47" s="3787"/>
      <c r="W47" s="3787"/>
      <c r="X47" s="3787"/>
      <c r="Y47" s="3787"/>
      <c r="Z47" s="3787"/>
      <c r="AA47" s="3787"/>
      <c r="AB47" s="3787"/>
      <c r="AC47" s="3787"/>
      <c r="AD47" s="3789"/>
      <c r="AE47" s="1700"/>
      <c r="AF47" s="1712" t="s">
        <v>822</v>
      </c>
      <c r="AG47" s="1714">
        <f>+COUNTA(C48:AD49)</f>
        <v>0</v>
      </c>
    </row>
    <row r="48" spans="2:33" ht="13.5" customHeight="1">
      <c r="B48" s="3792" t="s">
        <v>815</v>
      </c>
      <c r="C48" s="3794"/>
      <c r="D48" s="3790"/>
      <c r="E48" s="3790"/>
      <c r="F48" s="3790"/>
      <c r="G48" s="3790"/>
      <c r="H48" s="3790"/>
      <c r="I48" s="3790"/>
      <c r="J48" s="3790"/>
      <c r="K48" s="3790"/>
      <c r="L48" s="3790"/>
      <c r="M48" s="3790"/>
      <c r="N48" s="3790"/>
      <c r="O48" s="3790"/>
      <c r="P48" s="3790"/>
      <c r="Q48" s="3790"/>
      <c r="R48" s="3790"/>
      <c r="S48" s="3790"/>
      <c r="T48" s="3790"/>
      <c r="U48" s="3790"/>
      <c r="V48" s="3790"/>
      <c r="W48" s="3790"/>
      <c r="X48" s="3790"/>
      <c r="Y48" s="3790"/>
      <c r="Z48" s="3790"/>
      <c r="AA48" s="3790"/>
      <c r="AB48" s="3790"/>
      <c r="AC48" s="3790"/>
      <c r="AD48" s="3795"/>
      <c r="AE48" s="1700"/>
      <c r="AF48" s="1712" t="s">
        <v>823</v>
      </c>
      <c r="AG48" s="1715">
        <f>+AG47/AG46</f>
        <v>0</v>
      </c>
    </row>
    <row r="49" spans="2:33">
      <c r="B49" s="3793"/>
      <c r="C49" s="3794"/>
      <c r="D49" s="3791"/>
      <c r="E49" s="3791"/>
      <c r="F49" s="3791"/>
      <c r="G49" s="3791"/>
      <c r="H49" s="3791"/>
      <c r="I49" s="3791"/>
      <c r="J49" s="3791"/>
      <c r="K49" s="3791"/>
      <c r="L49" s="3791"/>
      <c r="M49" s="3791"/>
      <c r="N49" s="3791"/>
      <c r="O49" s="3791"/>
      <c r="P49" s="3791"/>
      <c r="Q49" s="3791"/>
      <c r="R49" s="3791"/>
      <c r="S49" s="3791"/>
      <c r="T49" s="3791"/>
      <c r="U49" s="3791"/>
      <c r="V49" s="3791"/>
      <c r="W49" s="3791"/>
      <c r="X49" s="3791"/>
      <c r="Y49" s="3791"/>
      <c r="Z49" s="3791"/>
      <c r="AA49" s="3791"/>
      <c r="AB49" s="3791"/>
      <c r="AC49" s="3791"/>
      <c r="AD49" s="3796"/>
      <c r="AE49" s="1700"/>
      <c r="AF49" s="1712" t="s">
        <v>812</v>
      </c>
      <c r="AG49" s="1714">
        <f>+COUNTA(C50:AD51)</f>
        <v>0</v>
      </c>
    </row>
    <row r="50" spans="2:33">
      <c r="B50" s="3797" t="s">
        <v>817</v>
      </c>
      <c r="C50" s="3799"/>
      <c r="D50" s="3801"/>
      <c r="E50" s="3801"/>
      <c r="F50" s="3801"/>
      <c r="G50" s="3801"/>
      <c r="H50" s="3801"/>
      <c r="I50" s="3801"/>
      <c r="J50" s="3801"/>
      <c r="K50" s="3801"/>
      <c r="L50" s="3801"/>
      <c r="M50" s="3801"/>
      <c r="N50" s="3801"/>
      <c r="O50" s="3801"/>
      <c r="P50" s="3801"/>
      <c r="Q50" s="3801"/>
      <c r="R50" s="3801"/>
      <c r="S50" s="3801"/>
      <c r="T50" s="3801"/>
      <c r="U50" s="3801"/>
      <c r="V50" s="3801"/>
      <c r="W50" s="3801"/>
      <c r="X50" s="3801"/>
      <c r="Y50" s="3801"/>
      <c r="Z50" s="3801"/>
      <c r="AA50" s="3801"/>
      <c r="AB50" s="3801"/>
      <c r="AC50" s="3801"/>
      <c r="AD50" s="3803"/>
      <c r="AE50" s="1700"/>
      <c r="AF50" s="1716" t="s">
        <v>824</v>
      </c>
      <c r="AG50" s="1717">
        <f>+AG49/AG46</f>
        <v>0</v>
      </c>
    </row>
    <row r="51" spans="2:33">
      <c r="B51" s="3798"/>
      <c r="C51" s="3800"/>
      <c r="D51" s="3802"/>
      <c r="E51" s="3802"/>
      <c r="F51" s="3802"/>
      <c r="G51" s="3802"/>
      <c r="H51" s="3802"/>
      <c r="I51" s="3802"/>
      <c r="J51" s="3802"/>
      <c r="K51" s="3802"/>
      <c r="L51" s="3802"/>
      <c r="M51" s="3802"/>
      <c r="N51" s="3802"/>
      <c r="O51" s="3802"/>
      <c r="P51" s="3802"/>
      <c r="Q51" s="3802"/>
      <c r="R51" s="3802"/>
      <c r="S51" s="3802"/>
      <c r="T51" s="3802"/>
      <c r="U51" s="3802"/>
      <c r="V51" s="3802"/>
      <c r="W51" s="3802"/>
      <c r="X51" s="3802"/>
      <c r="Y51" s="3802"/>
      <c r="Z51" s="3802"/>
      <c r="AA51" s="3802"/>
      <c r="AB51" s="3802"/>
      <c r="AC51" s="3802"/>
      <c r="AD51" s="3804"/>
      <c r="AE51" s="1700"/>
      <c r="AF51" s="1701"/>
      <c r="AG51" s="1718"/>
    </row>
    <row r="52" spans="2:33">
      <c r="C52" s="1719"/>
      <c r="D52" s="1719"/>
      <c r="E52" s="1719"/>
      <c r="F52" s="1719"/>
      <c r="G52" s="1719"/>
      <c r="H52" s="1719"/>
      <c r="I52" s="1719"/>
      <c r="J52" s="1719"/>
      <c r="K52" s="1719"/>
      <c r="L52" s="1719"/>
      <c r="M52" s="1719"/>
      <c r="N52" s="1719"/>
      <c r="O52" s="1719"/>
      <c r="P52" s="1719"/>
      <c r="Q52" s="1719"/>
      <c r="R52" s="1719"/>
      <c r="S52" s="1719"/>
      <c r="T52" s="1719"/>
      <c r="U52" s="1719"/>
      <c r="V52" s="1719"/>
      <c r="W52" s="1719"/>
      <c r="X52" s="1719"/>
      <c r="Y52" s="1719"/>
      <c r="Z52" s="1719"/>
      <c r="AA52" s="1719"/>
      <c r="AB52" s="1719"/>
      <c r="AC52" s="1719"/>
      <c r="AD52" s="1719"/>
    </row>
    <row r="53" spans="2:33">
      <c r="B53" s="1720" t="s">
        <v>1997</v>
      </c>
      <c r="C53" s="1721" t="e">
        <f>+AD44+1</f>
        <v>#VALUE!</v>
      </c>
      <c r="D53" s="1722" t="e">
        <f>+C53+1</f>
        <v>#VALUE!</v>
      </c>
      <c r="E53" s="1722" t="e">
        <f t="shared" ref="E53:AD53" si="10">+D53+1</f>
        <v>#VALUE!</v>
      </c>
      <c r="F53" s="1722" t="e">
        <f t="shared" si="10"/>
        <v>#VALUE!</v>
      </c>
      <c r="G53" s="1722" t="e">
        <f t="shared" si="10"/>
        <v>#VALUE!</v>
      </c>
      <c r="H53" s="1722" t="e">
        <f t="shared" si="10"/>
        <v>#VALUE!</v>
      </c>
      <c r="I53" s="1722" t="e">
        <f t="shared" si="10"/>
        <v>#VALUE!</v>
      </c>
      <c r="J53" s="1722" t="e">
        <f t="shared" si="10"/>
        <v>#VALUE!</v>
      </c>
      <c r="K53" s="1722" t="e">
        <f t="shared" si="10"/>
        <v>#VALUE!</v>
      </c>
      <c r="L53" s="1722" t="e">
        <f t="shared" si="10"/>
        <v>#VALUE!</v>
      </c>
      <c r="M53" s="1722" t="e">
        <f t="shared" si="10"/>
        <v>#VALUE!</v>
      </c>
      <c r="N53" s="1722" t="e">
        <f t="shared" si="10"/>
        <v>#VALUE!</v>
      </c>
      <c r="O53" s="1722" t="e">
        <f t="shared" si="10"/>
        <v>#VALUE!</v>
      </c>
      <c r="P53" s="1722" t="e">
        <f t="shared" si="10"/>
        <v>#VALUE!</v>
      </c>
      <c r="Q53" s="1722" t="e">
        <f t="shared" si="10"/>
        <v>#VALUE!</v>
      </c>
      <c r="R53" s="1722" t="e">
        <f t="shared" si="10"/>
        <v>#VALUE!</v>
      </c>
      <c r="S53" s="1722" t="e">
        <f t="shared" si="10"/>
        <v>#VALUE!</v>
      </c>
      <c r="T53" s="1722" t="e">
        <f t="shared" si="10"/>
        <v>#VALUE!</v>
      </c>
      <c r="U53" s="1722" t="e">
        <f t="shared" si="10"/>
        <v>#VALUE!</v>
      </c>
      <c r="V53" s="1722" t="e">
        <f t="shared" si="10"/>
        <v>#VALUE!</v>
      </c>
      <c r="W53" s="1722" t="e">
        <f>+V53+1</f>
        <v>#VALUE!</v>
      </c>
      <c r="X53" s="1722" t="e">
        <f t="shared" si="10"/>
        <v>#VALUE!</v>
      </c>
      <c r="Y53" s="1722" t="e">
        <f t="shared" si="10"/>
        <v>#VALUE!</v>
      </c>
      <c r="Z53" s="1722" t="e">
        <f t="shared" si="10"/>
        <v>#VALUE!</v>
      </c>
      <c r="AA53" s="1722" t="e">
        <f>+Z53+1</f>
        <v>#VALUE!</v>
      </c>
      <c r="AB53" s="1722" t="e">
        <f t="shared" si="10"/>
        <v>#VALUE!</v>
      </c>
      <c r="AC53" s="1722" t="e">
        <f>+AB53+1</f>
        <v>#VALUE!</v>
      </c>
      <c r="AD53" s="1723" t="e">
        <f t="shared" si="10"/>
        <v>#VALUE!</v>
      </c>
      <c r="AE53" s="1706"/>
      <c r="AF53" s="3781">
        <f>+AF44+1</f>
        <v>6</v>
      </c>
      <c r="AG53" s="3782"/>
    </row>
    <row r="54" spans="2:33">
      <c r="B54" s="1724" t="s">
        <v>820</v>
      </c>
      <c r="C54" s="1725" t="e">
        <f>TEXT(WEEKDAY(+C53),"aaa")</f>
        <v>#VALUE!</v>
      </c>
      <c r="D54" s="1726" t="e">
        <f t="shared" ref="D54:AD54" si="11">TEXT(WEEKDAY(+D53),"aaa")</f>
        <v>#VALUE!</v>
      </c>
      <c r="E54" s="1726" t="e">
        <f t="shared" si="11"/>
        <v>#VALUE!</v>
      </c>
      <c r="F54" s="1726" t="e">
        <f t="shared" si="11"/>
        <v>#VALUE!</v>
      </c>
      <c r="G54" s="1726" t="e">
        <f t="shared" si="11"/>
        <v>#VALUE!</v>
      </c>
      <c r="H54" s="1726" t="e">
        <f t="shared" si="11"/>
        <v>#VALUE!</v>
      </c>
      <c r="I54" s="1726" t="e">
        <f t="shared" si="11"/>
        <v>#VALUE!</v>
      </c>
      <c r="J54" s="1726" t="e">
        <f t="shared" si="11"/>
        <v>#VALUE!</v>
      </c>
      <c r="K54" s="1726" t="e">
        <f t="shared" si="11"/>
        <v>#VALUE!</v>
      </c>
      <c r="L54" s="1726" t="e">
        <f t="shared" si="11"/>
        <v>#VALUE!</v>
      </c>
      <c r="M54" s="1726" t="e">
        <f t="shared" si="11"/>
        <v>#VALUE!</v>
      </c>
      <c r="N54" s="1726" t="e">
        <f t="shared" si="11"/>
        <v>#VALUE!</v>
      </c>
      <c r="O54" s="1726" t="e">
        <f t="shared" si="11"/>
        <v>#VALUE!</v>
      </c>
      <c r="P54" s="1726" t="e">
        <f t="shared" si="11"/>
        <v>#VALUE!</v>
      </c>
      <c r="Q54" s="1726" t="e">
        <f t="shared" si="11"/>
        <v>#VALUE!</v>
      </c>
      <c r="R54" s="1726" t="e">
        <f t="shared" si="11"/>
        <v>#VALUE!</v>
      </c>
      <c r="S54" s="1726" t="e">
        <f t="shared" si="11"/>
        <v>#VALUE!</v>
      </c>
      <c r="T54" s="1726" t="e">
        <f t="shared" si="11"/>
        <v>#VALUE!</v>
      </c>
      <c r="U54" s="1726" t="e">
        <f t="shared" si="11"/>
        <v>#VALUE!</v>
      </c>
      <c r="V54" s="1726" t="e">
        <f t="shared" si="11"/>
        <v>#VALUE!</v>
      </c>
      <c r="W54" s="1726" t="e">
        <f t="shared" si="11"/>
        <v>#VALUE!</v>
      </c>
      <c r="X54" s="1726" t="e">
        <f t="shared" si="11"/>
        <v>#VALUE!</v>
      </c>
      <c r="Y54" s="1726" t="e">
        <f t="shared" si="11"/>
        <v>#VALUE!</v>
      </c>
      <c r="Z54" s="1726" t="e">
        <f t="shared" si="11"/>
        <v>#VALUE!</v>
      </c>
      <c r="AA54" s="1726" t="e">
        <f t="shared" si="11"/>
        <v>#VALUE!</v>
      </c>
      <c r="AB54" s="1726" t="e">
        <f t="shared" si="11"/>
        <v>#VALUE!</v>
      </c>
      <c r="AC54" s="1726" t="e">
        <f t="shared" si="11"/>
        <v>#VALUE!</v>
      </c>
      <c r="AD54" s="1727" t="e">
        <f t="shared" si="11"/>
        <v>#VALUE!</v>
      </c>
      <c r="AE54" s="1700"/>
      <c r="AF54" s="1711" t="s">
        <v>1998</v>
      </c>
      <c r="AG54" s="1691">
        <f>+COUNTIF(C55:AD56,"中止")</f>
        <v>0</v>
      </c>
    </row>
    <row r="55" spans="2:33" ht="13.5" customHeight="1">
      <c r="B55" s="3783" t="s">
        <v>1979</v>
      </c>
      <c r="C55" s="3785"/>
      <c r="D55" s="3786"/>
      <c r="E55" s="3786"/>
      <c r="F55" s="3786"/>
      <c r="G55" s="3786"/>
      <c r="H55" s="3786"/>
      <c r="I55" s="3786"/>
      <c r="J55" s="3786"/>
      <c r="K55" s="3786"/>
      <c r="L55" s="3786"/>
      <c r="M55" s="3786"/>
      <c r="N55" s="3786"/>
      <c r="O55" s="3786"/>
      <c r="P55" s="3786"/>
      <c r="Q55" s="3786"/>
      <c r="R55" s="3786"/>
      <c r="S55" s="3786"/>
      <c r="T55" s="3786"/>
      <c r="U55" s="3786"/>
      <c r="V55" s="3786"/>
      <c r="W55" s="3786"/>
      <c r="X55" s="3786"/>
      <c r="Y55" s="3786"/>
      <c r="Z55" s="3786"/>
      <c r="AA55" s="3786"/>
      <c r="AB55" s="3786"/>
      <c r="AC55" s="3786"/>
      <c r="AD55" s="3788"/>
      <c r="AE55" s="1700"/>
      <c r="AF55" s="1712" t="s">
        <v>821</v>
      </c>
      <c r="AG55" s="1713">
        <f>COUNTA(C53:AD53)-AG54</f>
        <v>28</v>
      </c>
    </row>
    <row r="56" spans="2:33" ht="13.5" customHeight="1">
      <c r="B56" s="3784"/>
      <c r="C56" s="3785"/>
      <c r="D56" s="3787"/>
      <c r="E56" s="3787"/>
      <c r="F56" s="3787"/>
      <c r="G56" s="3787"/>
      <c r="H56" s="3787"/>
      <c r="I56" s="3787"/>
      <c r="J56" s="3787"/>
      <c r="K56" s="3787"/>
      <c r="L56" s="3787"/>
      <c r="M56" s="3787"/>
      <c r="N56" s="3787"/>
      <c r="O56" s="3787"/>
      <c r="P56" s="3787"/>
      <c r="Q56" s="3787"/>
      <c r="R56" s="3787"/>
      <c r="S56" s="3787"/>
      <c r="T56" s="3787"/>
      <c r="U56" s="3787"/>
      <c r="V56" s="3787"/>
      <c r="W56" s="3787"/>
      <c r="X56" s="3787"/>
      <c r="Y56" s="3787"/>
      <c r="Z56" s="3787"/>
      <c r="AA56" s="3787"/>
      <c r="AB56" s="3787"/>
      <c r="AC56" s="3787"/>
      <c r="AD56" s="3789"/>
      <c r="AE56" s="1700"/>
      <c r="AF56" s="1712" t="s">
        <v>822</v>
      </c>
      <c r="AG56" s="1714">
        <f>+COUNTA(C57:AD58)</f>
        <v>0</v>
      </c>
    </row>
    <row r="57" spans="2:33" ht="13.5" customHeight="1">
      <c r="B57" s="3805" t="s">
        <v>815</v>
      </c>
      <c r="C57" s="3794"/>
      <c r="D57" s="3790"/>
      <c r="E57" s="3790"/>
      <c r="F57" s="3790"/>
      <c r="G57" s="3790"/>
      <c r="H57" s="3790"/>
      <c r="I57" s="3790"/>
      <c r="J57" s="3790"/>
      <c r="K57" s="3790"/>
      <c r="L57" s="3790"/>
      <c r="M57" s="3790"/>
      <c r="N57" s="3790"/>
      <c r="O57" s="3790"/>
      <c r="P57" s="3790"/>
      <c r="Q57" s="3790"/>
      <c r="R57" s="3790"/>
      <c r="S57" s="3790"/>
      <c r="T57" s="3790"/>
      <c r="U57" s="3790"/>
      <c r="V57" s="3790"/>
      <c r="W57" s="3790"/>
      <c r="X57" s="3790"/>
      <c r="Y57" s="3790"/>
      <c r="Z57" s="3790"/>
      <c r="AA57" s="3790"/>
      <c r="AB57" s="3790"/>
      <c r="AC57" s="3790"/>
      <c r="AD57" s="3795"/>
      <c r="AE57" s="1700"/>
      <c r="AF57" s="1712" t="s">
        <v>823</v>
      </c>
      <c r="AG57" s="1715">
        <f>+AG56/AG55</f>
        <v>0</v>
      </c>
    </row>
    <row r="58" spans="2:33">
      <c r="B58" s="3806"/>
      <c r="C58" s="3794"/>
      <c r="D58" s="3791"/>
      <c r="E58" s="3791"/>
      <c r="F58" s="3791"/>
      <c r="G58" s="3791"/>
      <c r="H58" s="3791"/>
      <c r="I58" s="3791"/>
      <c r="J58" s="3791"/>
      <c r="K58" s="3791"/>
      <c r="L58" s="3791"/>
      <c r="M58" s="3791"/>
      <c r="N58" s="3791"/>
      <c r="O58" s="3791"/>
      <c r="P58" s="3791"/>
      <c r="Q58" s="3791"/>
      <c r="R58" s="3791"/>
      <c r="S58" s="3791"/>
      <c r="T58" s="3791"/>
      <c r="U58" s="3791"/>
      <c r="V58" s="3791"/>
      <c r="W58" s="3791"/>
      <c r="X58" s="3791"/>
      <c r="Y58" s="3791"/>
      <c r="Z58" s="3791"/>
      <c r="AA58" s="3791"/>
      <c r="AB58" s="3791"/>
      <c r="AC58" s="3791"/>
      <c r="AD58" s="3796"/>
      <c r="AE58" s="1700"/>
      <c r="AF58" s="1712" t="s">
        <v>812</v>
      </c>
      <c r="AG58" s="1714">
        <f>+COUNTA(C59:AD60)</f>
        <v>0</v>
      </c>
    </row>
    <row r="59" spans="2:33">
      <c r="B59" s="3807" t="s">
        <v>817</v>
      </c>
      <c r="C59" s="3799"/>
      <c r="D59" s="3801"/>
      <c r="E59" s="3801"/>
      <c r="F59" s="3801"/>
      <c r="G59" s="3801"/>
      <c r="H59" s="3801"/>
      <c r="I59" s="3801"/>
      <c r="J59" s="3801"/>
      <c r="K59" s="3801"/>
      <c r="L59" s="3801"/>
      <c r="M59" s="3801"/>
      <c r="N59" s="3801"/>
      <c r="O59" s="3801"/>
      <c r="P59" s="3801"/>
      <c r="Q59" s="3801"/>
      <c r="R59" s="3801"/>
      <c r="S59" s="3801"/>
      <c r="T59" s="3801"/>
      <c r="U59" s="3801"/>
      <c r="V59" s="3801"/>
      <c r="W59" s="3801"/>
      <c r="X59" s="3801"/>
      <c r="Y59" s="3801"/>
      <c r="Z59" s="3801"/>
      <c r="AA59" s="3801"/>
      <c r="AB59" s="3801"/>
      <c r="AC59" s="3801"/>
      <c r="AD59" s="3803"/>
      <c r="AE59" s="1700"/>
      <c r="AF59" s="1716" t="s">
        <v>824</v>
      </c>
      <c r="AG59" s="1717">
        <f>+AG58/AG55</f>
        <v>0</v>
      </c>
    </row>
    <row r="60" spans="2:33">
      <c r="B60" s="3808"/>
      <c r="C60" s="3800"/>
      <c r="D60" s="3802"/>
      <c r="E60" s="3802"/>
      <c r="F60" s="3802"/>
      <c r="G60" s="3802"/>
      <c r="H60" s="3802"/>
      <c r="I60" s="3802"/>
      <c r="J60" s="3802"/>
      <c r="K60" s="3802"/>
      <c r="L60" s="3802"/>
      <c r="M60" s="3802"/>
      <c r="N60" s="3802"/>
      <c r="O60" s="3802"/>
      <c r="P60" s="3802"/>
      <c r="Q60" s="3802"/>
      <c r="R60" s="3802"/>
      <c r="S60" s="3802"/>
      <c r="T60" s="3802"/>
      <c r="U60" s="3802"/>
      <c r="V60" s="3802"/>
      <c r="W60" s="3802"/>
      <c r="X60" s="3802"/>
      <c r="Y60" s="3802"/>
      <c r="Z60" s="3802"/>
      <c r="AA60" s="3802"/>
      <c r="AB60" s="3802"/>
      <c r="AC60" s="3802"/>
      <c r="AD60" s="3804"/>
      <c r="AE60" s="1700"/>
      <c r="AF60" s="1701"/>
      <c r="AG60" s="1718"/>
    </row>
    <row r="61" spans="2:33">
      <c r="C61" s="1719"/>
      <c r="D61" s="1719"/>
      <c r="E61" s="1719"/>
      <c r="F61" s="1719"/>
      <c r="G61" s="1719"/>
      <c r="H61" s="1719"/>
      <c r="I61" s="1719"/>
      <c r="J61" s="1719"/>
      <c r="K61" s="1719"/>
      <c r="L61" s="1719"/>
      <c r="M61" s="1719"/>
      <c r="N61" s="1719"/>
      <c r="O61" s="1719"/>
      <c r="P61" s="1719"/>
      <c r="Q61" s="1719"/>
      <c r="R61" s="1719"/>
      <c r="S61" s="1719"/>
      <c r="T61" s="1719"/>
      <c r="U61" s="1719"/>
      <c r="V61" s="1719"/>
      <c r="W61" s="1719"/>
      <c r="X61" s="1719"/>
      <c r="Y61" s="1719"/>
      <c r="Z61" s="1719"/>
      <c r="AA61" s="1719"/>
      <c r="AB61" s="1719"/>
      <c r="AC61" s="1719"/>
      <c r="AD61" s="1719"/>
    </row>
    <row r="62" spans="2:33">
      <c r="B62" s="1702" t="s">
        <v>1997</v>
      </c>
      <c r="C62" s="1703" t="e">
        <f>+AD53+1</f>
        <v>#VALUE!</v>
      </c>
      <c r="D62" s="1704" t="e">
        <f>+C62+1</f>
        <v>#VALUE!</v>
      </c>
      <c r="E62" s="1704" t="e">
        <f t="shared" ref="E62:AD62" si="12">+D62+1</f>
        <v>#VALUE!</v>
      </c>
      <c r="F62" s="1704" t="e">
        <f t="shared" si="12"/>
        <v>#VALUE!</v>
      </c>
      <c r="G62" s="1704" t="e">
        <f t="shared" si="12"/>
        <v>#VALUE!</v>
      </c>
      <c r="H62" s="1704" t="e">
        <f t="shared" si="12"/>
        <v>#VALUE!</v>
      </c>
      <c r="I62" s="1704" t="e">
        <f t="shared" si="12"/>
        <v>#VALUE!</v>
      </c>
      <c r="J62" s="1704" t="e">
        <f t="shared" si="12"/>
        <v>#VALUE!</v>
      </c>
      <c r="K62" s="1704" t="e">
        <f t="shared" si="12"/>
        <v>#VALUE!</v>
      </c>
      <c r="L62" s="1704" t="e">
        <f t="shared" si="12"/>
        <v>#VALUE!</v>
      </c>
      <c r="M62" s="1704" t="e">
        <f t="shared" si="12"/>
        <v>#VALUE!</v>
      </c>
      <c r="N62" s="1704" t="e">
        <f t="shared" si="12"/>
        <v>#VALUE!</v>
      </c>
      <c r="O62" s="1704" t="e">
        <f t="shared" si="12"/>
        <v>#VALUE!</v>
      </c>
      <c r="P62" s="1704" t="e">
        <f t="shared" si="12"/>
        <v>#VALUE!</v>
      </c>
      <c r="Q62" s="1704" t="e">
        <f t="shared" si="12"/>
        <v>#VALUE!</v>
      </c>
      <c r="R62" s="1704" t="e">
        <f t="shared" si="12"/>
        <v>#VALUE!</v>
      </c>
      <c r="S62" s="1704" t="e">
        <f t="shared" si="12"/>
        <v>#VALUE!</v>
      </c>
      <c r="T62" s="1704" t="e">
        <f t="shared" si="12"/>
        <v>#VALUE!</v>
      </c>
      <c r="U62" s="1704" t="e">
        <f t="shared" si="12"/>
        <v>#VALUE!</v>
      </c>
      <c r="V62" s="1704" t="e">
        <f t="shared" si="12"/>
        <v>#VALUE!</v>
      </c>
      <c r="W62" s="1704" t="e">
        <f>+V62+1</f>
        <v>#VALUE!</v>
      </c>
      <c r="X62" s="1704" t="e">
        <f t="shared" si="12"/>
        <v>#VALUE!</v>
      </c>
      <c r="Y62" s="1704" t="e">
        <f t="shared" si="12"/>
        <v>#VALUE!</v>
      </c>
      <c r="Z62" s="1704" t="e">
        <f t="shared" si="12"/>
        <v>#VALUE!</v>
      </c>
      <c r="AA62" s="1704" t="e">
        <f>+Z62+1</f>
        <v>#VALUE!</v>
      </c>
      <c r="AB62" s="1704" t="e">
        <f t="shared" si="12"/>
        <v>#VALUE!</v>
      </c>
      <c r="AC62" s="1704" t="e">
        <f>+AB62+1</f>
        <v>#VALUE!</v>
      </c>
      <c r="AD62" s="1705" t="e">
        <f t="shared" si="12"/>
        <v>#VALUE!</v>
      </c>
      <c r="AE62" s="1706"/>
      <c r="AF62" s="3781">
        <f>+AF53+1</f>
        <v>7</v>
      </c>
      <c r="AG62" s="3782"/>
    </row>
    <row r="63" spans="2:33">
      <c r="B63" s="1707" t="s">
        <v>820</v>
      </c>
      <c r="C63" s="1708" t="e">
        <f>TEXT(WEEKDAY(+C62),"aaa")</f>
        <v>#VALUE!</v>
      </c>
      <c r="D63" s="1709" t="e">
        <f t="shared" ref="D63:AD63" si="13">TEXT(WEEKDAY(+D62),"aaa")</f>
        <v>#VALUE!</v>
      </c>
      <c r="E63" s="1709" t="e">
        <f t="shared" si="13"/>
        <v>#VALUE!</v>
      </c>
      <c r="F63" s="1709" t="e">
        <f t="shared" si="13"/>
        <v>#VALUE!</v>
      </c>
      <c r="G63" s="1709" t="e">
        <f t="shared" si="13"/>
        <v>#VALUE!</v>
      </c>
      <c r="H63" s="1709" t="e">
        <f t="shared" si="13"/>
        <v>#VALUE!</v>
      </c>
      <c r="I63" s="1709" t="e">
        <f t="shared" si="13"/>
        <v>#VALUE!</v>
      </c>
      <c r="J63" s="1709" t="e">
        <f t="shared" si="13"/>
        <v>#VALUE!</v>
      </c>
      <c r="K63" s="1709" t="e">
        <f t="shared" si="13"/>
        <v>#VALUE!</v>
      </c>
      <c r="L63" s="1709" t="e">
        <f t="shared" si="13"/>
        <v>#VALUE!</v>
      </c>
      <c r="M63" s="1709" t="e">
        <f t="shared" si="13"/>
        <v>#VALUE!</v>
      </c>
      <c r="N63" s="1709" t="e">
        <f t="shared" si="13"/>
        <v>#VALUE!</v>
      </c>
      <c r="O63" s="1709" t="e">
        <f t="shared" si="13"/>
        <v>#VALUE!</v>
      </c>
      <c r="P63" s="1709" t="e">
        <f t="shared" si="13"/>
        <v>#VALUE!</v>
      </c>
      <c r="Q63" s="1709" t="e">
        <f t="shared" si="13"/>
        <v>#VALUE!</v>
      </c>
      <c r="R63" s="1709" t="e">
        <f t="shared" si="13"/>
        <v>#VALUE!</v>
      </c>
      <c r="S63" s="1709" t="e">
        <f t="shared" si="13"/>
        <v>#VALUE!</v>
      </c>
      <c r="T63" s="1709" t="e">
        <f t="shared" si="13"/>
        <v>#VALUE!</v>
      </c>
      <c r="U63" s="1709" t="e">
        <f t="shared" si="13"/>
        <v>#VALUE!</v>
      </c>
      <c r="V63" s="1709" t="e">
        <f t="shared" si="13"/>
        <v>#VALUE!</v>
      </c>
      <c r="W63" s="1709" t="e">
        <f t="shared" si="13"/>
        <v>#VALUE!</v>
      </c>
      <c r="X63" s="1709" t="e">
        <f t="shared" si="13"/>
        <v>#VALUE!</v>
      </c>
      <c r="Y63" s="1709" t="e">
        <f t="shared" si="13"/>
        <v>#VALUE!</v>
      </c>
      <c r="Z63" s="1709" t="e">
        <f t="shared" si="13"/>
        <v>#VALUE!</v>
      </c>
      <c r="AA63" s="1709" t="e">
        <f t="shared" si="13"/>
        <v>#VALUE!</v>
      </c>
      <c r="AB63" s="1709" t="e">
        <f t="shared" si="13"/>
        <v>#VALUE!</v>
      </c>
      <c r="AC63" s="1709" t="e">
        <f t="shared" si="13"/>
        <v>#VALUE!</v>
      </c>
      <c r="AD63" s="1710" t="e">
        <f t="shared" si="13"/>
        <v>#VALUE!</v>
      </c>
      <c r="AE63" s="1700"/>
      <c r="AF63" s="1711" t="s">
        <v>1998</v>
      </c>
      <c r="AG63" s="1691">
        <f>+COUNTIF(C64:AD65,"中止")</f>
        <v>0</v>
      </c>
    </row>
    <row r="64" spans="2:33" ht="13.5" customHeight="1">
      <c r="B64" s="3783" t="s">
        <v>1979</v>
      </c>
      <c r="C64" s="3785"/>
      <c r="D64" s="3786"/>
      <c r="E64" s="3786"/>
      <c r="F64" s="3786"/>
      <c r="G64" s="3786"/>
      <c r="H64" s="3786"/>
      <c r="I64" s="3786"/>
      <c r="J64" s="3786"/>
      <c r="K64" s="3786"/>
      <c r="L64" s="3786"/>
      <c r="M64" s="3786"/>
      <c r="N64" s="3786"/>
      <c r="O64" s="3786"/>
      <c r="P64" s="3786"/>
      <c r="Q64" s="3786"/>
      <c r="R64" s="3786"/>
      <c r="S64" s="3786"/>
      <c r="T64" s="3786"/>
      <c r="U64" s="3786"/>
      <c r="V64" s="3786"/>
      <c r="W64" s="3786"/>
      <c r="X64" s="3786"/>
      <c r="Y64" s="3786"/>
      <c r="Z64" s="3786"/>
      <c r="AA64" s="3786"/>
      <c r="AB64" s="3786"/>
      <c r="AC64" s="3786"/>
      <c r="AD64" s="3788"/>
      <c r="AE64" s="1700"/>
      <c r="AF64" s="1712" t="s">
        <v>821</v>
      </c>
      <c r="AG64" s="1713">
        <f>COUNTA(C62:AD62)-AG63</f>
        <v>28</v>
      </c>
    </row>
    <row r="65" spans="2:33" ht="13.5" customHeight="1">
      <c r="B65" s="3784"/>
      <c r="C65" s="3785"/>
      <c r="D65" s="3787"/>
      <c r="E65" s="3787"/>
      <c r="F65" s="3787"/>
      <c r="G65" s="3787"/>
      <c r="H65" s="3787"/>
      <c r="I65" s="3787"/>
      <c r="J65" s="3787"/>
      <c r="K65" s="3787"/>
      <c r="L65" s="3787"/>
      <c r="M65" s="3787"/>
      <c r="N65" s="3787"/>
      <c r="O65" s="3787"/>
      <c r="P65" s="3787"/>
      <c r="Q65" s="3787"/>
      <c r="R65" s="3787"/>
      <c r="S65" s="3787"/>
      <c r="T65" s="3787"/>
      <c r="U65" s="3787"/>
      <c r="V65" s="3787"/>
      <c r="W65" s="3787"/>
      <c r="X65" s="3787"/>
      <c r="Y65" s="3787"/>
      <c r="Z65" s="3787"/>
      <c r="AA65" s="3787"/>
      <c r="AB65" s="3787"/>
      <c r="AC65" s="3787"/>
      <c r="AD65" s="3789"/>
      <c r="AE65" s="1700"/>
      <c r="AF65" s="1712" t="s">
        <v>822</v>
      </c>
      <c r="AG65" s="1714">
        <f>+COUNTA(C66:AD67)</f>
        <v>0</v>
      </c>
    </row>
    <row r="66" spans="2:33" ht="13.5" customHeight="1">
      <c r="B66" s="3792" t="s">
        <v>815</v>
      </c>
      <c r="C66" s="3794"/>
      <c r="D66" s="3790"/>
      <c r="E66" s="3790"/>
      <c r="F66" s="3790"/>
      <c r="G66" s="3790"/>
      <c r="H66" s="3790"/>
      <c r="I66" s="3790"/>
      <c r="J66" s="3790"/>
      <c r="K66" s="3790"/>
      <c r="L66" s="3790"/>
      <c r="M66" s="3790"/>
      <c r="N66" s="3790"/>
      <c r="O66" s="3790"/>
      <c r="P66" s="3790"/>
      <c r="Q66" s="3790"/>
      <c r="R66" s="3790"/>
      <c r="S66" s="3790"/>
      <c r="T66" s="3790"/>
      <c r="U66" s="3790"/>
      <c r="V66" s="3790"/>
      <c r="W66" s="3790"/>
      <c r="X66" s="3790"/>
      <c r="Y66" s="3790"/>
      <c r="Z66" s="3790"/>
      <c r="AA66" s="3790"/>
      <c r="AB66" s="3790"/>
      <c r="AC66" s="3790"/>
      <c r="AD66" s="3795"/>
      <c r="AE66" s="1700"/>
      <c r="AF66" s="1712" t="s">
        <v>823</v>
      </c>
      <c r="AG66" s="1715">
        <f>+AG65/AG64</f>
        <v>0</v>
      </c>
    </row>
    <row r="67" spans="2:33">
      <c r="B67" s="3793"/>
      <c r="C67" s="3794"/>
      <c r="D67" s="3791"/>
      <c r="E67" s="3791"/>
      <c r="F67" s="3791"/>
      <c r="G67" s="3791"/>
      <c r="H67" s="3791"/>
      <c r="I67" s="3791"/>
      <c r="J67" s="3791"/>
      <c r="K67" s="3791"/>
      <c r="L67" s="3791"/>
      <c r="M67" s="3791"/>
      <c r="N67" s="3791"/>
      <c r="O67" s="3791"/>
      <c r="P67" s="3791"/>
      <c r="Q67" s="3791"/>
      <c r="R67" s="3791"/>
      <c r="S67" s="3791"/>
      <c r="T67" s="3791"/>
      <c r="U67" s="3791"/>
      <c r="V67" s="3791"/>
      <c r="W67" s="3791"/>
      <c r="X67" s="3791"/>
      <c r="Y67" s="3791"/>
      <c r="Z67" s="3791"/>
      <c r="AA67" s="3791"/>
      <c r="AB67" s="3791"/>
      <c r="AC67" s="3791"/>
      <c r="AD67" s="3796"/>
      <c r="AE67" s="1700"/>
      <c r="AF67" s="1712" t="s">
        <v>812</v>
      </c>
      <c r="AG67" s="1714">
        <f>+COUNTA(C68:AD69)</f>
        <v>0</v>
      </c>
    </row>
    <row r="68" spans="2:33">
      <c r="B68" s="3797" t="s">
        <v>817</v>
      </c>
      <c r="C68" s="3799"/>
      <c r="D68" s="3801"/>
      <c r="E68" s="3801"/>
      <c r="F68" s="3801"/>
      <c r="G68" s="3801"/>
      <c r="H68" s="3801"/>
      <c r="I68" s="3801"/>
      <c r="J68" s="3801"/>
      <c r="K68" s="3801"/>
      <c r="L68" s="3801"/>
      <c r="M68" s="3801"/>
      <c r="N68" s="3801"/>
      <c r="O68" s="3801"/>
      <c r="P68" s="3801"/>
      <c r="Q68" s="3801"/>
      <c r="R68" s="3801"/>
      <c r="S68" s="3801"/>
      <c r="T68" s="3801"/>
      <c r="U68" s="3801"/>
      <c r="V68" s="3801"/>
      <c r="W68" s="3801"/>
      <c r="X68" s="3801"/>
      <c r="Y68" s="3801"/>
      <c r="Z68" s="3801"/>
      <c r="AA68" s="3801"/>
      <c r="AB68" s="3801"/>
      <c r="AC68" s="3801"/>
      <c r="AD68" s="3803"/>
      <c r="AE68" s="1700"/>
      <c r="AF68" s="1716" t="s">
        <v>824</v>
      </c>
      <c r="AG68" s="1717">
        <f>+AG67/AG64</f>
        <v>0</v>
      </c>
    </row>
    <row r="69" spans="2:33">
      <c r="B69" s="3798"/>
      <c r="C69" s="3800"/>
      <c r="D69" s="3802"/>
      <c r="E69" s="3802"/>
      <c r="F69" s="3802"/>
      <c r="G69" s="3802"/>
      <c r="H69" s="3802"/>
      <c r="I69" s="3802"/>
      <c r="J69" s="3802"/>
      <c r="K69" s="3802"/>
      <c r="L69" s="3802"/>
      <c r="M69" s="3802"/>
      <c r="N69" s="3802"/>
      <c r="O69" s="3802"/>
      <c r="P69" s="3802"/>
      <c r="Q69" s="3802"/>
      <c r="R69" s="3802"/>
      <c r="S69" s="3802"/>
      <c r="T69" s="3802"/>
      <c r="U69" s="3802"/>
      <c r="V69" s="3802"/>
      <c r="W69" s="3802"/>
      <c r="X69" s="3802"/>
      <c r="Y69" s="3802"/>
      <c r="Z69" s="3802"/>
      <c r="AA69" s="3802"/>
      <c r="AB69" s="3802"/>
      <c r="AC69" s="3802"/>
      <c r="AD69" s="3804"/>
      <c r="AE69" s="1700"/>
      <c r="AF69" s="1701"/>
      <c r="AG69" s="1718"/>
    </row>
    <row r="70" spans="2:33">
      <c r="C70" s="1719"/>
      <c r="D70" s="1719"/>
      <c r="E70" s="1719"/>
      <c r="F70" s="1719"/>
      <c r="G70" s="1719"/>
      <c r="H70" s="1719"/>
      <c r="I70" s="1719"/>
      <c r="J70" s="1719"/>
      <c r="K70" s="1719"/>
      <c r="L70" s="1719"/>
      <c r="M70" s="1719"/>
      <c r="N70" s="1719"/>
      <c r="O70" s="1719"/>
      <c r="P70" s="1719"/>
      <c r="Q70" s="1719"/>
      <c r="R70" s="1719"/>
      <c r="S70" s="1719"/>
      <c r="T70" s="1719"/>
      <c r="U70" s="1719"/>
      <c r="V70" s="1719"/>
      <c r="W70" s="1719"/>
      <c r="X70" s="1719"/>
      <c r="Y70" s="1719"/>
      <c r="Z70" s="1719"/>
      <c r="AA70" s="1719"/>
      <c r="AB70" s="1719"/>
      <c r="AC70" s="1719"/>
      <c r="AD70" s="1719"/>
    </row>
    <row r="71" spans="2:33">
      <c r="B71" s="1720" t="s">
        <v>1997</v>
      </c>
      <c r="C71" s="1721" t="e">
        <f>+AD62+1</f>
        <v>#VALUE!</v>
      </c>
      <c r="D71" s="1722" t="e">
        <f>+C71+1</f>
        <v>#VALUE!</v>
      </c>
      <c r="E71" s="1722" t="e">
        <f t="shared" ref="E71:AD71" si="14">+D71+1</f>
        <v>#VALUE!</v>
      </c>
      <c r="F71" s="1722" t="e">
        <f t="shared" si="14"/>
        <v>#VALUE!</v>
      </c>
      <c r="G71" s="1722" t="e">
        <f t="shared" si="14"/>
        <v>#VALUE!</v>
      </c>
      <c r="H71" s="1722" t="e">
        <f t="shared" si="14"/>
        <v>#VALUE!</v>
      </c>
      <c r="I71" s="1722" t="e">
        <f t="shared" si="14"/>
        <v>#VALUE!</v>
      </c>
      <c r="J71" s="1722" t="e">
        <f t="shared" si="14"/>
        <v>#VALUE!</v>
      </c>
      <c r="K71" s="1722" t="e">
        <f t="shared" si="14"/>
        <v>#VALUE!</v>
      </c>
      <c r="L71" s="1722" t="e">
        <f t="shared" si="14"/>
        <v>#VALUE!</v>
      </c>
      <c r="M71" s="1722" t="e">
        <f t="shared" si="14"/>
        <v>#VALUE!</v>
      </c>
      <c r="N71" s="1722" t="e">
        <f t="shared" si="14"/>
        <v>#VALUE!</v>
      </c>
      <c r="O71" s="1722" t="e">
        <f t="shared" si="14"/>
        <v>#VALUE!</v>
      </c>
      <c r="P71" s="1722" t="e">
        <f t="shared" si="14"/>
        <v>#VALUE!</v>
      </c>
      <c r="Q71" s="1722" t="e">
        <f t="shared" si="14"/>
        <v>#VALUE!</v>
      </c>
      <c r="R71" s="1722" t="e">
        <f t="shared" si="14"/>
        <v>#VALUE!</v>
      </c>
      <c r="S71" s="1722" t="e">
        <f t="shared" si="14"/>
        <v>#VALUE!</v>
      </c>
      <c r="T71" s="1722" t="e">
        <f t="shared" si="14"/>
        <v>#VALUE!</v>
      </c>
      <c r="U71" s="1722" t="e">
        <f t="shared" si="14"/>
        <v>#VALUE!</v>
      </c>
      <c r="V71" s="1722" t="e">
        <f t="shared" si="14"/>
        <v>#VALUE!</v>
      </c>
      <c r="W71" s="1722" t="e">
        <f>+V71+1</f>
        <v>#VALUE!</v>
      </c>
      <c r="X71" s="1722" t="e">
        <f t="shared" si="14"/>
        <v>#VALUE!</v>
      </c>
      <c r="Y71" s="1722" t="e">
        <f t="shared" si="14"/>
        <v>#VALUE!</v>
      </c>
      <c r="Z71" s="1722" t="e">
        <f t="shared" si="14"/>
        <v>#VALUE!</v>
      </c>
      <c r="AA71" s="1722" t="e">
        <f>+Z71+1</f>
        <v>#VALUE!</v>
      </c>
      <c r="AB71" s="1722" t="e">
        <f t="shared" si="14"/>
        <v>#VALUE!</v>
      </c>
      <c r="AC71" s="1722" t="e">
        <f>+AB71+1</f>
        <v>#VALUE!</v>
      </c>
      <c r="AD71" s="1723" t="e">
        <f t="shared" si="14"/>
        <v>#VALUE!</v>
      </c>
      <c r="AE71" s="1706"/>
      <c r="AF71" s="3781">
        <f>+AF62+1</f>
        <v>8</v>
      </c>
      <c r="AG71" s="3782"/>
    </row>
    <row r="72" spans="2:33">
      <c r="B72" s="1724" t="s">
        <v>820</v>
      </c>
      <c r="C72" s="1725" t="e">
        <f>TEXT(WEEKDAY(+C71),"aaa")</f>
        <v>#VALUE!</v>
      </c>
      <c r="D72" s="1726" t="e">
        <f t="shared" ref="D72:AD72" si="15">TEXT(WEEKDAY(+D71),"aaa")</f>
        <v>#VALUE!</v>
      </c>
      <c r="E72" s="1726" t="e">
        <f t="shared" si="15"/>
        <v>#VALUE!</v>
      </c>
      <c r="F72" s="1726" t="e">
        <f t="shared" si="15"/>
        <v>#VALUE!</v>
      </c>
      <c r="G72" s="1726" t="e">
        <f t="shared" si="15"/>
        <v>#VALUE!</v>
      </c>
      <c r="H72" s="1726" t="e">
        <f t="shared" si="15"/>
        <v>#VALUE!</v>
      </c>
      <c r="I72" s="1726" t="e">
        <f t="shared" si="15"/>
        <v>#VALUE!</v>
      </c>
      <c r="J72" s="1726" t="e">
        <f t="shared" si="15"/>
        <v>#VALUE!</v>
      </c>
      <c r="K72" s="1726" t="e">
        <f t="shared" si="15"/>
        <v>#VALUE!</v>
      </c>
      <c r="L72" s="1726" t="e">
        <f t="shared" si="15"/>
        <v>#VALUE!</v>
      </c>
      <c r="M72" s="1726" t="e">
        <f t="shared" si="15"/>
        <v>#VALUE!</v>
      </c>
      <c r="N72" s="1726" t="e">
        <f t="shared" si="15"/>
        <v>#VALUE!</v>
      </c>
      <c r="O72" s="1726" t="e">
        <f t="shared" si="15"/>
        <v>#VALUE!</v>
      </c>
      <c r="P72" s="1726" t="e">
        <f t="shared" si="15"/>
        <v>#VALUE!</v>
      </c>
      <c r="Q72" s="1726" t="e">
        <f t="shared" si="15"/>
        <v>#VALUE!</v>
      </c>
      <c r="R72" s="1726" t="e">
        <f t="shared" si="15"/>
        <v>#VALUE!</v>
      </c>
      <c r="S72" s="1726" t="e">
        <f t="shared" si="15"/>
        <v>#VALUE!</v>
      </c>
      <c r="T72" s="1726" t="e">
        <f t="shared" si="15"/>
        <v>#VALUE!</v>
      </c>
      <c r="U72" s="1726" t="e">
        <f t="shared" si="15"/>
        <v>#VALUE!</v>
      </c>
      <c r="V72" s="1726" t="e">
        <f t="shared" si="15"/>
        <v>#VALUE!</v>
      </c>
      <c r="W72" s="1726" t="e">
        <f t="shared" si="15"/>
        <v>#VALUE!</v>
      </c>
      <c r="X72" s="1726" t="e">
        <f t="shared" si="15"/>
        <v>#VALUE!</v>
      </c>
      <c r="Y72" s="1726" t="e">
        <f t="shared" si="15"/>
        <v>#VALUE!</v>
      </c>
      <c r="Z72" s="1726" t="e">
        <f t="shared" si="15"/>
        <v>#VALUE!</v>
      </c>
      <c r="AA72" s="1726" t="e">
        <f t="shared" si="15"/>
        <v>#VALUE!</v>
      </c>
      <c r="AB72" s="1726" t="e">
        <f t="shared" si="15"/>
        <v>#VALUE!</v>
      </c>
      <c r="AC72" s="1726" t="e">
        <f t="shared" si="15"/>
        <v>#VALUE!</v>
      </c>
      <c r="AD72" s="1727" t="e">
        <f t="shared" si="15"/>
        <v>#VALUE!</v>
      </c>
      <c r="AE72" s="1700"/>
      <c r="AF72" s="1711" t="s">
        <v>1998</v>
      </c>
      <c r="AG72" s="1691">
        <f>+COUNTIF(C73:AD74,"中止")</f>
        <v>0</v>
      </c>
    </row>
    <row r="73" spans="2:33" ht="13.5" customHeight="1">
      <c r="B73" s="3783" t="s">
        <v>1979</v>
      </c>
      <c r="C73" s="3785"/>
      <c r="D73" s="3786"/>
      <c r="E73" s="3786"/>
      <c r="F73" s="3786"/>
      <c r="G73" s="3786"/>
      <c r="H73" s="3786"/>
      <c r="I73" s="3786"/>
      <c r="J73" s="3786"/>
      <c r="K73" s="3786"/>
      <c r="L73" s="3786"/>
      <c r="M73" s="3786"/>
      <c r="N73" s="3786"/>
      <c r="O73" s="3786"/>
      <c r="P73" s="3786"/>
      <c r="Q73" s="3786"/>
      <c r="R73" s="3786"/>
      <c r="S73" s="3786"/>
      <c r="T73" s="3786"/>
      <c r="U73" s="3786"/>
      <c r="V73" s="3786"/>
      <c r="W73" s="3786"/>
      <c r="X73" s="3786"/>
      <c r="Y73" s="3786"/>
      <c r="Z73" s="3786"/>
      <c r="AA73" s="3786"/>
      <c r="AB73" s="3786"/>
      <c r="AC73" s="3786"/>
      <c r="AD73" s="3788"/>
      <c r="AE73" s="1700"/>
      <c r="AF73" s="1712" t="s">
        <v>821</v>
      </c>
      <c r="AG73" s="1713">
        <f>COUNTA(C71:AD71)-AG72</f>
        <v>28</v>
      </c>
    </row>
    <row r="74" spans="2:33" ht="13.5" customHeight="1">
      <c r="B74" s="3784"/>
      <c r="C74" s="3785"/>
      <c r="D74" s="3787"/>
      <c r="E74" s="3787"/>
      <c r="F74" s="3787"/>
      <c r="G74" s="3787"/>
      <c r="H74" s="3787"/>
      <c r="I74" s="3787"/>
      <c r="J74" s="3787"/>
      <c r="K74" s="3787"/>
      <c r="L74" s="3787"/>
      <c r="M74" s="3787"/>
      <c r="N74" s="3787"/>
      <c r="O74" s="3787"/>
      <c r="P74" s="3787"/>
      <c r="Q74" s="3787"/>
      <c r="R74" s="3787"/>
      <c r="S74" s="3787"/>
      <c r="T74" s="3787"/>
      <c r="U74" s="3787"/>
      <c r="V74" s="3787"/>
      <c r="W74" s="3787"/>
      <c r="X74" s="3787"/>
      <c r="Y74" s="3787"/>
      <c r="Z74" s="3787"/>
      <c r="AA74" s="3787"/>
      <c r="AB74" s="3787"/>
      <c r="AC74" s="3787"/>
      <c r="AD74" s="3789"/>
      <c r="AE74" s="1700"/>
      <c r="AF74" s="1712" t="s">
        <v>822</v>
      </c>
      <c r="AG74" s="1714">
        <f>+COUNTA(C75:AD76)</f>
        <v>0</v>
      </c>
    </row>
    <row r="75" spans="2:33" ht="13.5" customHeight="1">
      <c r="B75" s="3805" t="s">
        <v>815</v>
      </c>
      <c r="C75" s="3794"/>
      <c r="D75" s="3790"/>
      <c r="E75" s="3790"/>
      <c r="F75" s="3790"/>
      <c r="G75" s="3790"/>
      <c r="H75" s="3790"/>
      <c r="I75" s="3790"/>
      <c r="J75" s="3790"/>
      <c r="K75" s="3790"/>
      <c r="L75" s="3790"/>
      <c r="M75" s="3790"/>
      <c r="N75" s="3790"/>
      <c r="O75" s="3790"/>
      <c r="P75" s="3790"/>
      <c r="Q75" s="3790"/>
      <c r="R75" s="3790"/>
      <c r="S75" s="3790"/>
      <c r="T75" s="3790"/>
      <c r="U75" s="3790"/>
      <c r="V75" s="3790"/>
      <c r="W75" s="3790"/>
      <c r="X75" s="3790"/>
      <c r="Y75" s="3790"/>
      <c r="Z75" s="3790"/>
      <c r="AA75" s="3790"/>
      <c r="AB75" s="3790"/>
      <c r="AC75" s="3790"/>
      <c r="AD75" s="3795"/>
      <c r="AE75" s="1700"/>
      <c r="AF75" s="1712" t="s">
        <v>823</v>
      </c>
      <c r="AG75" s="1715">
        <f>+AG74/AG73</f>
        <v>0</v>
      </c>
    </row>
    <row r="76" spans="2:33">
      <c r="B76" s="3806"/>
      <c r="C76" s="3794"/>
      <c r="D76" s="3791"/>
      <c r="E76" s="3791"/>
      <c r="F76" s="3791"/>
      <c r="G76" s="3791"/>
      <c r="H76" s="3791"/>
      <c r="I76" s="3791"/>
      <c r="J76" s="3791"/>
      <c r="K76" s="3791"/>
      <c r="L76" s="3791"/>
      <c r="M76" s="3791"/>
      <c r="N76" s="3791"/>
      <c r="O76" s="3791"/>
      <c r="P76" s="3791"/>
      <c r="Q76" s="3791"/>
      <c r="R76" s="3791"/>
      <c r="S76" s="3791"/>
      <c r="T76" s="3791"/>
      <c r="U76" s="3791"/>
      <c r="V76" s="3791"/>
      <c r="W76" s="3791"/>
      <c r="X76" s="3791"/>
      <c r="Y76" s="3791"/>
      <c r="Z76" s="3791"/>
      <c r="AA76" s="3791"/>
      <c r="AB76" s="3791"/>
      <c r="AC76" s="3791"/>
      <c r="AD76" s="3796"/>
      <c r="AE76" s="1700"/>
      <c r="AF76" s="1712" t="s">
        <v>812</v>
      </c>
      <c r="AG76" s="1714">
        <f>+COUNTA(C77:AD78)</f>
        <v>0</v>
      </c>
    </row>
    <row r="77" spans="2:33">
      <c r="B77" s="3807" t="s">
        <v>817</v>
      </c>
      <c r="C77" s="3799"/>
      <c r="D77" s="3801"/>
      <c r="E77" s="3801"/>
      <c r="F77" s="3801"/>
      <c r="G77" s="3801"/>
      <c r="H77" s="3801"/>
      <c r="I77" s="3801"/>
      <c r="J77" s="3801"/>
      <c r="K77" s="3801"/>
      <c r="L77" s="3801"/>
      <c r="M77" s="3801"/>
      <c r="N77" s="3801"/>
      <c r="O77" s="3801"/>
      <c r="P77" s="3801"/>
      <c r="Q77" s="3801"/>
      <c r="R77" s="3801"/>
      <c r="S77" s="3801"/>
      <c r="T77" s="3801"/>
      <c r="U77" s="3801"/>
      <c r="V77" s="3801"/>
      <c r="W77" s="3801"/>
      <c r="X77" s="3801"/>
      <c r="Y77" s="3801"/>
      <c r="Z77" s="3801"/>
      <c r="AA77" s="3801"/>
      <c r="AB77" s="3801"/>
      <c r="AC77" s="3801"/>
      <c r="AD77" s="3803"/>
      <c r="AE77" s="1700"/>
      <c r="AF77" s="1716" t="s">
        <v>824</v>
      </c>
      <c r="AG77" s="1717">
        <f>+AG76/AG73</f>
        <v>0</v>
      </c>
    </row>
    <row r="78" spans="2:33">
      <c r="B78" s="3808"/>
      <c r="C78" s="3800"/>
      <c r="D78" s="3802"/>
      <c r="E78" s="3802"/>
      <c r="F78" s="3802"/>
      <c r="G78" s="3802"/>
      <c r="H78" s="3802"/>
      <c r="I78" s="3802"/>
      <c r="J78" s="3802"/>
      <c r="K78" s="3802"/>
      <c r="L78" s="3802"/>
      <c r="M78" s="3802"/>
      <c r="N78" s="3802"/>
      <c r="O78" s="3802"/>
      <c r="P78" s="3802"/>
      <c r="Q78" s="3802"/>
      <c r="R78" s="3802"/>
      <c r="S78" s="3802"/>
      <c r="T78" s="3802"/>
      <c r="U78" s="3802"/>
      <c r="V78" s="3802"/>
      <c r="W78" s="3802"/>
      <c r="X78" s="3802"/>
      <c r="Y78" s="3802"/>
      <c r="Z78" s="3802"/>
      <c r="AA78" s="3802"/>
      <c r="AB78" s="3802"/>
      <c r="AC78" s="3802"/>
      <c r="AD78" s="3804"/>
      <c r="AE78" s="1700"/>
      <c r="AF78" s="1701"/>
      <c r="AG78" s="1718"/>
    </row>
    <row r="79" spans="2:33">
      <c r="C79" s="1719"/>
      <c r="D79" s="1719"/>
      <c r="E79" s="1719"/>
      <c r="F79" s="1719"/>
      <c r="G79" s="1719"/>
      <c r="H79" s="1719"/>
      <c r="I79" s="1719"/>
      <c r="J79" s="1719"/>
      <c r="K79" s="1719"/>
      <c r="L79" s="1719"/>
      <c r="M79" s="1719"/>
      <c r="N79" s="1719"/>
      <c r="O79" s="1719"/>
      <c r="P79" s="1719"/>
      <c r="Q79" s="1719"/>
      <c r="R79" s="1719"/>
      <c r="S79" s="1719"/>
      <c r="T79" s="1719"/>
      <c r="U79" s="1719"/>
      <c r="V79" s="1719"/>
      <c r="W79" s="1719"/>
      <c r="X79" s="1719"/>
      <c r="Y79" s="1719"/>
      <c r="Z79" s="1719"/>
      <c r="AA79" s="1719"/>
      <c r="AB79" s="1719"/>
      <c r="AC79" s="1719"/>
      <c r="AD79" s="1719"/>
    </row>
    <row r="80" spans="2:33">
      <c r="B80" s="1702" t="s">
        <v>1997</v>
      </c>
      <c r="C80" s="1728" t="e">
        <f>+AD71+1</f>
        <v>#VALUE!</v>
      </c>
      <c r="D80" s="1704" t="e">
        <f>+C80+1</f>
        <v>#VALUE!</v>
      </c>
      <c r="E80" s="1704" t="e">
        <f t="shared" ref="E80:AD80" si="16">+D80+1</f>
        <v>#VALUE!</v>
      </c>
      <c r="F80" s="1704" t="e">
        <f t="shared" si="16"/>
        <v>#VALUE!</v>
      </c>
      <c r="G80" s="1704" t="e">
        <f t="shared" si="16"/>
        <v>#VALUE!</v>
      </c>
      <c r="H80" s="1704" t="e">
        <f t="shared" si="16"/>
        <v>#VALUE!</v>
      </c>
      <c r="I80" s="1704" t="e">
        <f t="shared" si="16"/>
        <v>#VALUE!</v>
      </c>
      <c r="J80" s="1704" t="e">
        <f t="shared" si="16"/>
        <v>#VALUE!</v>
      </c>
      <c r="K80" s="1704" t="e">
        <f t="shared" si="16"/>
        <v>#VALUE!</v>
      </c>
      <c r="L80" s="1704" t="e">
        <f t="shared" si="16"/>
        <v>#VALUE!</v>
      </c>
      <c r="M80" s="1704" t="e">
        <f t="shared" si="16"/>
        <v>#VALUE!</v>
      </c>
      <c r="N80" s="1704" t="e">
        <f t="shared" si="16"/>
        <v>#VALUE!</v>
      </c>
      <c r="O80" s="1704" t="e">
        <f t="shared" si="16"/>
        <v>#VALUE!</v>
      </c>
      <c r="P80" s="1704" t="e">
        <f t="shared" si="16"/>
        <v>#VALUE!</v>
      </c>
      <c r="Q80" s="1704" t="e">
        <f t="shared" si="16"/>
        <v>#VALUE!</v>
      </c>
      <c r="R80" s="1704" t="e">
        <f t="shared" si="16"/>
        <v>#VALUE!</v>
      </c>
      <c r="S80" s="1704" t="e">
        <f t="shared" si="16"/>
        <v>#VALUE!</v>
      </c>
      <c r="T80" s="1704" t="e">
        <f t="shared" si="16"/>
        <v>#VALUE!</v>
      </c>
      <c r="U80" s="1704" t="e">
        <f t="shared" si="16"/>
        <v>#VALUE!</v>
      </c>
      <c r="V80" s="1704" t="e">
        <f t="shared" si="16"/>
        <v>#VALUE!</v>
      </c>
      <c r="W80" s="1704" t="e">
        <f>+V80+1</f>
        <v>#VALUE!</v>
      </c>
      <c r="X80" s="1704" t="e">
        <f t="shared" si="16"/>
        <v>#VALUE!</v>
      </c>
      <c r="Y80" s="1704" t="e">
        <f t="shared" si="16"/>
        <v>#VALUE!</v>
      </c>
      <c r="Z80" s="1704" t="e">
        <f t="shared" si="16"/>
        <v>#VALUE!</v>
      </c>
      <c r="AA80" s="1704" t="e">
        <f>+Z80+1</f>
        <v>#VALUE!</v>
      </c>
      <c r="AB80" s="1704" t="e">
        <f t="shared" si="16"/>
        <v>#VALUE!</v>
      </c>
      <c r="AC80" s="1704" t="e">
        <f t="shared" si="16"/>
        <v>#VALUE!</v>
      </c>
      <c r="AD80" s="1729" t="e">
        <f t="shared" si="16"/>
        <v>#VALUE!</v>
      </c>
      <c r="AE80" s="1706"/>
      <c r="AF80" s="3781">
        <f>+AF71+1</f>
        <v>9</v>
      </c>
      <c r="AG80" s="3782"/>
    </row>
    <row r="81" spans="2:33">
      <c r="B81" s="1707" t="s">
        <v>820</v>
      </c>
      <c r="C81" s="1730" t="e">
        <f>TEXT(WEEKDAY(+C80),"aaa")</f>
        <v>#VALUE!</v>
      </c>
      <c r="D81" s="1709" t="e">
        <f t="shared" ref="D81:AD81" si="17">TEXT(WEEKDAY(+D80),"aaa")</f>
        <v>#VALUE!</v>
      </c>
      <c r="E81" s="1709" t="e">
        <f t="shared" si="17"/>
        <v>#VALUE!</v>
      </c>
      <c r="F81" s="1709" t="e">
        <f t="shared" si="17"/>
        <v>#VALUE!</v>
      </c>
      <c r="G81" s="1709" t="e">
        <f t="shared" si="17"/>
        <v>#VALUE!</v>
      </c>
      <c r="H81" s="1709" t="e">
        <f t="shared" si="17"/>
        <v>#VALUE!</v>
      </c>
      <c r="I81" s="1709" t="e">
        <f t="shared" si="17"/>
        <v>#VALUE!</v>
      </c>
      <c r="J81" s="1709" t="e">
        <f t="shared" si="17"/>
        <v>#VALUE!</v>
      </c>
      <c r="K81" s="1709" t="e">
        <f t="shared" si="17"/>
        <v>#VALUE!</v>
      </c>
      <c r="L81" s="1709" t="e">
        <f t="shared" si="17"/>
        <v>#VALUE!</v>
      </c>
      <c r="M81" s="1709" t="e">
        <f t="shared" si="17"/>
        <v>#VALUE!</v>
      </c>
      <c r="N81" s="1709" t="e">
        <f t="shared" si="17"/>
        <v>#VALUE!</v>
      </c>
      <c r="O81" s="1709" t="e">
        <f t="shared" si="17"/>
        <v>#VALUE!</v>
      </c>
      <c r="P81" s="1709" t="e">
        <f t="shared" si="17"/>
        <v>#VALUE!</v>
      </c>
      <c r="Q81" s="1709" t="e">
        <f t="shared" si="17"/>
        <v>#VALUE!</v>
      </c>
      <c r="R81" s="1709" t="e">
        <f t="shared" si="17"/>
        <v>#VALUE!</v>
      </c>
      <c r="S81" s="1709" t="e">
        <f t="shared" si="17"/>
        <v>#VALUE!</v>
      </c>
      <c r="T81" s="1709" t="e">
        <f t="shared" si="17"/>
        <v>#VALUE!</v>
      </c>
      <c r="U81" s="1709" t="e">
        <f t="shared" si="17"/>
        <v>#VALUE!</v>
      </c>
      <c r="V81" s="1709" t="e">
        <f t="shared" si="17"/>
        <v>#VALUE!</v>
      </c>
      <c r="W81" s="1709" t="e">
        <f t="shared" si="17"/>
        <v>#VALUE!</v>
      </c>
      <c r="X81" s="1709" t="e">
        <f t="shared" si="17"/>
        <v>#VALUE!</v>
      </c>
      <c r="Y81" s="1709" t="e">
        <f t="shared" si="17"/>
        <v>#VALUE!</v>
      </c>
      <c r="Z81" s="1709" t="e">
        <f t="shared" si="17"/>
        <v>#VALUE!</v>
      </c>
      <c r="AA81" s="1709" t="e">
        <f t="shared" si="17"/>
        <v>#VALUE!</v>
      </c>
      <c r="AB81" s="1709" t="e">
        <f t="shared" si="17"/>
        <v>#VALUE!</v>
      </c>
      <c r="AC81" s="1709" t="e">
        <f t="shared" si="17"/>
        <v>#VALUE!</v>
      </c>
      <c r="AD81" s="1710" t="e">
        <f t="shared" si="17"/>
        <v>#VALUE!</v>
      </c>
      <c r="AE81" s="1700"/>
      <c r="AF81" s="1711" t="s">
        <v>1998</v>
      </c>
      <c r="AG81" s="1691">
        <f>+COUNTIF(C82:AD83,"中止")</f>
        <v>0</v>
      </c>
    </row>
    <row r="82" spans="2:33" ht="13.5" customHeight="1">
      <c r="B82" s="3783" t="s">
        <v>1979</v>
      </c>
      <c r="C82" s="3785"/>
      <c r="D82" s="3786"/>
      <c r="E82" s="3786"/>
      <c r="F82" s="3786"/>
      <c r="G82" s="3786"/>
      <c r="H82" s="3786"/>
      <c r="I82" s="3786"/>
      <c r="J82" s="3786"/>
      <c r="K82" s="3786"/>
      <c r="L82" s="3786"/>
      <c r="M82" s="3786"/>
      <c r="N82" s="3786"/>
      <c r="O82" s="3786"/>
      <c r="P82" s="3786"/>
      <c r="Q82" s="3786"/>
      <c r="R82" s="3786"/>
      <c r="S82" s="3786"/>
      <c r="T82" s="3786"/>
      <c r="U82" s="3786"/>
      <c r="V82" s="3786"/>
      <c r="W82" s="3786"/>
      <c r="X82" s="3786"/>
      <c r="Y82" s="3786"/>
      <c r="Z82" s="3786"/>
      <c r="AA82" s="3786"/>
      <c r="AB82" s="3786"/>
      <c r="AC82" s="3786"/>
      <c r="AD82" s="3788"/>
      <c r="AE82" s="1700"/>
      <c r="AF82" s="1712" t="s">
        <v>821</v>
      </c>
      <c r="AG82" s="1713">
        <f>COUNTA(C80:AD80)-AG81</f>
        <v>28</v>
      </c>
    </row>
    <row r="83" spans="2:33" ht="13.5" customHeight="1">
      <c r="B83" s="3784"/>
      <c r="C83" s="3785"/>
      <c r="D83" s="3787"/>
      <c r="E83" s="3787"/>
      <c r="F83" s="3787"/>
      <c r="G83" s="3787"/>
      <c r="H83" s="3787"/>
      <c r="I83" s="3787"/>
      <c r="J83" s="3787"/>
      <c r="K83" s="3787"/>
      <c r="L83" s="3787"/>
      <c r="M83" s="3787"/>
      <c r="N83" s="3787"/>
      <c r="O83" s="3787"/>
      <c r="P83" s="3787"/>
      <c r="Q83" s="3787"/>
      <c r="R83" s="3787"/>
      <c r="S83" s="3787"/>
      <c r="T83" s="3787"/>
      <c r="U83" s="3787"/>
      <c r="V83" s="3787"/>
      <c r="W83" s="3787"/>
      <c r="X83" s="3787"/>
      <c r="Y83" s="3787"/>
      <c r="Z83" s="3787"/>
      <c r="AA83" s="3787"/>
      <c r="AB83" s="3787"/>
      <c r="AC83" s="3787"/>
      <c r="AD83" s="3789"/>
      <c r="AE83" s="1700"/>
      <c r="AF83" s="1712" t="s">
        <v>822</v>
      </c>
      <c r="AG83" s="1714">
        <f>+COUNTA(C84:AD85)</f>
        <v>0</v>
      </c>
    </row>
    <row r="84" spans="2:33" ht="13.5" customHeight="1">
      <c r="B84" s="3792" t="s">
        <v>815</v>
      </c>
      <c r="C84" s="3794"/>
      <c r="D84" s="3790"/>
      <c r="E84" s="3790"/>
      <c r="F84" s="3790"/>
      <c r="G84" s="3790"/>
      <c r="H84" s="3790"/>
      <c r="I84" s="3790"/>
      <c r="J84" s="3790"/>
      <c r="K84" s="3790"/>
      <c r="L84" s="3790"/>
      <c r="M84" s="3790"/>
      <c r="N84" s="3790"/>
      <c r="O84" s="3790"/>
      <c r="P84" s="3790"/>
      <c r="Q84" s="3790"/>
      <c r="R84" s="3790"/>
      <c r="S84" s="3790"/>
      <c r="T84" s="3790"/>
      <c r="U84" s="3790"/>
      <c r="V84" s="3790"/>
      <c r="W84" s="3790"/>
      <c r="X84" s="3790"/>
      <c r="Y84" s="3790"/>
      <c r="Z84" s="3790"/>
      <c r="AA84" s="3790"/>
      <c r="AB84" s="3790"/>
      <c r="AC84" s="3790"/>
      <c r="AD84" s="3795"/>
      <c r="AE84" s="1700"/>
      <c r="AF84" s="1712" t="s">
        <v>823</v>
      </c>
      <c r="AG84" s="1715">
        <f>+AG83/AG82</f>
        <v>0</v>
      </c>
    </row>
    <row r="85" spans="2:33">
      <c r="B85" s="3793"/>
      <c r="C85" s="3794"/>
      <c r="D85" s="3791"/>
      <c r="E85" s="3791"/>
      <c r="F85" s="3791"/>
      <c r="G85" s="3791"/>
      <c r="H85" s="3791"/>
      <c r="I85" s="3791"/>
      <c r="J85" s="3791"/>
      <c r="K85" s="3791"/>
      <c r="L85" s="3791"/>
      <c r="M85" s="3791"/>
      <c r="N85" s="3791"/>
      <c r="O85" s="3791"/>
      <c r="P85" s="3791"/>
      <c r="Q85" s="3791"/>
      <c r="R85" s="3791"/>
      <c r="S85" s="3791"/>
      <c r="T85" s="3791"/>
      <c r="U85" s="3791"/>
      <c r="V85" s="3791"/>
      <c r="W85" s="3791"/>
      <c r="X85" s="3791"/>
      <c r="Y85" s="3791"/>
      <c r="Z85" s="3791"/>
      <c r="AA85" s="3791"/>
      <c r="AB85" s="3791"/>
      <c r="AC85" s="3791"/>
      <c r="AD85" s="3796"/>
      <c r="AE85" s="1700"/>
      <c r="AF85" s="1712" t="s">
        <v>812</v>
      </c>
      <c r="AG85" s="1714">
        <f>+COUNTA(C86:AD87)</f>
        <v>0</v>
      </c>
    </row>
    <row r="86" spans="2:33">
      <c r="B86" s="3797" t="s">
        <v>817</v>
      </c>
      <c r="C86" s="3799"/>
      <c r="D86" s="3801"/>
      <c r="E86" s="3801"/>
      <c r="F86" s="3801"/>
      <c r="G86" s="3801"/>
      <c r="H86" s="3801"/>
      <c r="I86" s="3801"/>
      <c r="J86" s="3801"/>
      <c r="K86" s="3801"/>
      <c r="L86" s="3801"/>
      <c r="M86" s="3801"/>
      <c r="N86" s="3801"/>
      <c r="O86" s="3801"/>
      <c r="P86" s="3801"/>
      <c r="Q86" s="3801"/>
      <c r="R86" s="3801"/>
      <c r="S86" s="3801"/>
      <c r="T86" s="3801"/>
      <c r="U86" s="3801"/>
      <c r="V86" s="3801"/>
      <c r="W86" s="3801"/>
      <c r="X86" s="3801"/>
      <c r="Y86" s="3801"/>
      <c r="Z86" s="3801"/>
      <c r="AA86" s="3801"/>
      <c r="AB86" s="3801"/>
      <c r="AC86" s="3801"/>
      <c r="AD86" s="3803"/>
      <c r="AE86" s="1700"/>
      <c r="AF86" s="1716" t="s">
        <v>824</v>
      </c>
      <c r="AG86" s="1717">
        <f>+AG85/AG82</f>
        <v>0</v>
      </c>
    </row>
    <row r="87" spans="2:33">
      <c r="B87" s="3798"/>
      <c r="C87" s="3800"/>
      <c r="D87" s="3802"/>
      <c r="E87" s="3802"/>
      <c r="F87" s="3802"/>
      <c r="G87" s="3802"/>
      <c r="H87" s="3802"/>
      <c r="I87" s="3802"/>
      <c r="J87" s="3802"/>
      <c r="K87" s="3802"/>
      <c r="L87" s="3802"/>
      <c r="M87" s="3802"/>
      <c r="N87" s="3802"/>
      <c r="O87" s="3802"/>
      <c r="P87" s="3802"/>
      <c r="Q87" s="3802"/>
      <c r="R87" s="3802"/>
      <c r="S87" s="3802"/>
      <c r="T87" s="3802"/>
      <c r="U87" s="3802"/>
      <c r="V87" s="3802"/>
      <c r="W87" s="3802"/>
      <c r="X87" s="3802"/>
      <c r="Y87" s="3802"/>
      <c r="Z87" s="3802"/>
      <c r="AA87" s="3802"/>
      <c r="AB87" s="3802"/>
      <c r="AC87" s="3802"/>
      <c r="AD87" s="3804"/>
      <c r="AE87" s="1700"/>
      <c r="AF87" s="1701"/>
      <c r="AG87" s="1718"/>
    </row>
    <row r="88" spans="2:33">
      <c r="C88" s="1719"/>
      <c r="D88" s="1719"/>
      <c r="E88" s="1719"/>
      <c r="F88" s="1719"/>
      <c r="G88" s="1719"/>
      <c r="H88" s="1719"/>
      <c r="I88" s="1719"/>
      <c r="J88" s="1719"/>
      <c r="K88" s="1719"/>
      <c r="L88" s="1719"/>
      <c r="M88" s="1719"/>
      <c r="N88" s="1719"/>
      <c r="O88" s="1719"/>
      <c r="P88" s="1719"/>
      <c r="Q88" s="1719"/>
      <c r="R88" s="1719"/>
      <c r="S88" s="1719"/>
      <c r="T88" s="1719"/>
      <c r="U88" s="1719"/>
      <c r="V88" s="1719"/>
      <c r="W88" s="1719"/>
      <c r="X88" s="1719"/>
      <c r="Y88" s="1719"/>
      <c r="Z88" s="1719"/>
      <c r="AA88" s="1719"/>
      <c r="AB88" s="1719"/>
      <c r="AC88" s="1719"/>
      <c r="AD88" s="1719"/>
    </row>
  </sheetData>
  <mergeCells count="812">
    <mergeCell ref="Y86:Y87"/>
    <mergeCell ref="Z86:Z87"/>
    <mergeCell ref="AA86:AA87"/>
    <mergeCell ref="AB86:AB87"/>
    <mergeCell ref="AC86:AC87"/>
    <mergeCell ref="AD86:AD87"/>
    <mergeCell ref="S86:S87"/>
    <mergeCell ref="T86:T87"/>
    <mergeCell ref="U86:U87"/>
    <mergeCell ref="V86:V87"/>
    <mergeCell ref="W86:W87"/>
    <mergeCell ref="X86:X87"/>
    <mergeCell ref="M86:M87"/>
    <mergeCell ref="N86:N87"/>
    <mergeCell ref="O86:O87"/>
    <mergeCell ref="P86:P87"/>
    <mergeCell ref="Q86:Q87"/>
    <mergeCell ref="R86:R87"/>
    <mergeCell ref="G86:G87"/>
    <mergeCell ref="H86:H87"/>
    <mergeCell ref="I86:I87"/>
    <mergeCell ref="J86:J87"/>
    <mergeCell ref="K86:K87"/>
    <mergeCell ref="L86:L87"/>
    <mergeCell ref="Z84:Z85"/>
    <mergeCell ref="AA84:AA85"/>
    <mergeCell ref="AB84:AB85"/>
    <mergeCell ref="AC84:AC85"/>
    <mergeCell ref="AD84:AD85"/>
    <mergeCell ref="B86:B87"/>
    <mergeCell ref="C86:C87"/>
    <mergeCell ref="D86:D87"/>
    <mergeCell ref="E86:E87"/>
    <mergeCell ref="F86:F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Z82:Z83"/>
    <mergeCell ref="AA82:AA83"/>
    <mergeCell ref="AB82:AB83"/>
    <mergeCell ref="AC82:AC83"/>
    <mergeCell ref="AD82:AD83"/>
    <mergeCell ref="S82:S83"/>
    <mergeCell ref="T82:T83"/>
    <mergeCell ref="U82:U83"/>
    <mergeCell ref="V82:V83"/>
    <mergeCell ref="W82:W83"/>
    <mergeCell ref="X82:X83"/>
    <mergeCell ref="Q82:Q83"/>
    <mergeCell ref="R82:R83"/>
    <mergeCell ref="G82:G83"/>
    <mergeCell ref="H82:H83"/>
    <mergeCell ref="I82:I83"/>
    <mergeCell ref="J82:J83"/>
    <mergeCell ref="K82:K83"/>
    <mergeCell ref="L82:L83"/>
    <mergeCell ref="Y82:Y83"/>
    <mergeCell ref="AF80:AG80"/>
    <mergeCell ref="B82:B83"/>
    <mergeCell ref="C82:C83"/>
    <mergeCell ref="D82:D83"/>
    <mergeCell ref="E82:E83"/>
    <mergeCell ref="F82:F83"/>
    <mergeCell ref="U77:U78"/>
    <mergeCell ref="V77:V78"/>
    <mergeCell ref="W77:W78"/>
    <mergeCell ref="X77:X78"/>
    <mergeCell ref="Y77:Y78"/>
    <mergeCell ref="Z77:Z78"/>
    <mergeCell ref="O77:O78"/>
    <mergeCell ref="P77:P78"/>
    <mergeCell ref="Q77:Q78"/>
    <mergeCell ref="R77:R78"/>
    <mergeCell ref="S77:S78"/>
    <mergeCell ref="T77:T78"/>
    <mergeCell ref="I77:I78"/>
    <mergeCell ref="J77:J78"/>
    <mergeCell ref="M82:M83"/>
    <mergeCell ref="N82:N83"/>
    <mergeCell ref="O82:O83"/>
    <mergeCell ref="P82:P83"/>
    <mergeCell ref="AD75:AD76"/>
    <mergeCell ref="B77:B78"/>
    <mergeCell ref="C77:C78"/>
    <mergeCell ref="D77:D78"/>
    <mergeCell ref="E77:E78"/>
    <mergeCell ref="F77:F78"/>
    <mergeCell ref="G77:G78"/>
    <mergeCell ref="H77:H78"/>
    <mergeCell ref="V75:V76"/>
    <mergeCell ref="W75:W76"/>
    <mergeCell ref="X75:X76"/>
    <mergeCell ref="Y75:Y76"/>
    <mergeCell ref="Z75:Z76"/>
    <mergeCell ref="AA75:AA76"/>
    <mergeCell ref="P75:P76"/>
    <mergeCell ref="Q75:Q76"/>
    <mergeCell ref="R75:R76"/>
    <mergeCell ref="S75:S76"/>
    <mergeCell ref="AA77:AA78"/>
    <mergeCell ref="AB77:AB78"/>
    <mergeCell ref="AC77:AC78"/>
    <mergeCell ref="AD77:AD78"/>
    <mergeCell ref="N75:N76"/>
    <mergeCell ref="O75:O76"/>
    <mergeCell ref="AC73:AC74"/>
    <mergeCell ref="N73:N74"/>
    <mergeCell ref="O73:O74"/>
    <mergeCell ref="P73:P74"/>
    <mergeCell ref="K77:K78"/>
    <mergeCell ref="L77:L78"/>
    <mergeCell ref="M77:M78"/>
    <mergeCell ref="N77:N78"/>
    <mergeCell ref="AB75:AB76"/>
    <mergeCell ref="AC75:AC76"/>
    <mergeCell ref="B75:B76"/>
    <mergeCell ref="C75:C76"/>
    <mergeCell ref="D75:D76"/>
    <mergeCell ref="E75:E76"/>
    <mergeCell ref="F75:F76"/>
    <mergeCell ref="G75:G76"/>
    <mergeCell ref="H75:H76"/>
    <mergeCell ref="I75:I76"/>
    <mergeCell ref="W73:W74"/>
    <mergeCell ref="Q73:Q74"/>
    <mergeCell ref="R73:R74"/>
    <mergeCell ref="S73:S74"/>
    <mergeCell ref="T73:T74"/>
    <mergeCell ref="U73:U74"/>
    <mergeCell ref="V73:V74"/>
    <mergeCell ref="K73:K74"/>
    <mergeCell ref="L73:L74"/>
    <mergeCell ref="M73:M74"/>
    <mergeCell ref="T75:T76"/>
    <mergeCell ref="U75:U76"/>
    <mergeCell ref="J75:J76"/>
    <mergeCell ref="K75:K76"/>
    <mergeCell ref="L75:L76"/>
    <mergeCell ref="M75:M76"/>
    <mergeCell ref="AF71:AG71"/>
    <mergeCell ref="B73:B74"/>
    <mergeCell ref="C73:C74"/>
    <mergeCell ref="D73:D74"/>
    <mergeCell ref="E73:E74"/>
    <mergeCell ref="F73:F74"/>
    <mergeCell ref="G73:G74"/>
    <mergeCell ref="H73:H74"/>
    <mergeCell ref="I73:I74"/>
    <mergeCell ref="J73:J74"/>
    <mergeCell ref="AD73:AD74"/>
    <mergeCell ref="X73:X74"/>
    <mergeCell ref="Y73:Y74"/>
    <mergeCell ref="Z73:Z74"/>
    <mergeCell ref="AA73:AA74"/>
    <mergeCell ref="AB73:AB74"/>
    <mergeCell ref="Y68:Y69"/>
    <mergeCell ref="Z68:Z69"/>
    <mergeCell ref="AA68:AA69"/>
    <mergeCell ref="AB68:AB69"/>
    <mergeCell ref="AC68:AC69"/>
    <mergeCell ref="AD68:AD69"/>
    <mergeCell ref="S68:S69"/>
    <mergeCell ref="T68:T69"/>
    <mergeCell ref="U68:U69"/>
    <mergeCell ref="V68:V69"/>
    <mergeCell ref="W68:W69"/>
    <mergeCell ref="X68:X69"/>
    <mergeCell ref="M68:M69"/>
    <mergeCell ref="N68:N69"/>
    <mergeCell ref="O68:O69"/>
    <mergeCell ref="P68:P69"/>
    <mergeCell ref="Q68:Q69"/>
    <mergeCell ref="R68:R69"/>
    <mergeCell ref="G68:G69"/>
    <mergeCell ref="H68:H69"/>
    <mergeCell ref="I68:I69"/>
    <mergeCell ref="J68:J69"/>
    <mergeCell ref="K68:K69"/>
    <mergeCell ref="L68:L69"/>
    <mergeCell ref="Z66:Z67"/>
    <mergeCell ref="AA66:AA67"/>
    <mergeCell ref="AB66:AB67"/>
    <mergeCell ref="AC66:AC67"/>
    <mergeCell ref="AD66:AD67"/>
    <mergeCell ref="B68:B69"/>
    <mergeCell ref="C68:C69"/>
    <mergeCell ref="D68:D69"/>
    <mergeCell ref="E68:E69"/>
    <mergeCell ref="F68:F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Z64:Z65"/>
    <mergeCell ref="AA64:AA65"/>
    <mergeCell ref="AB64:AB65"/>
    <mergeCell ref="AC64:AC65"/>
    <mergeCell ref="AD64:AD65"/>
    <mergeCell ref="S64:S65"/>
    <mergeCell ref="T64:T65"/>
    <mergeCell ref="U64:U65"/>
    <mergeCell ref="V64:V65"/>
    <mergeCell ref="W64:W65"/>
    <mergeCell ref="X64:X65"/>
    <mergeCell ref="Q64:Q65"/>
    <mergeCell ref="R64:R65"/>
    <mergeCell ref="G64:G65"/>
    <mergeCell ref="H64:H65"/>
    <mergeCell ref="I64:I65"/>
    <mergeCell ref="J64:J65"/>
    <mergeCell ref="K64:K65"/>
    <mergeCell ref="L64:L65"/>
    <mergeCell ref="Y64:Y65"/>
    <mergeCell ref="AF62:AG62"/>
    <mergeCell ref="B64:B65"/>
    <mergeCell ref="C64:C65"/>
    <mergeCell ref="D64:D65"/>
    <mergeCell ref="E64:E65"/>
    <mergeCell ref="F64:F65"/>
    <mergeCell ref="U59:U60"/>
    <mergeCell ref="V59:V60"/>
    <mergeCell ref="W59:W60"/>
    <mergeCell ref="X59:X60"/>
    <mergeCell ref="Y59:Y60"/>
    <mergeCell ref="Z59:Z60"/>
    <mergeCell ref="O59:O60"/>
    <mergeCell ref="P59:P60"/>
    <mergeCell ref="Q59:Q60"/>
    <mergeCell ref="R59:R60"/>
    <mergeCell ref="S59:S60"/>
    <mergeCell ref="T59:T60"/>
    <mergeCell ref="I59:I60"/>
    <mergeCell ref="J59:J60"/>
    <mergeCell ref="M64:M65"/>
    <mergeCell ref="N64:N65"/>
    <mergeCell ref="O64:O65"/>
    <mergeCell ref="P64:P65"/>
    <mergeCell ref="AD57:AD58"/>
    <mergeCell ref="B59:B60"/>
    <mergeCell ref="C59:C60"/>
    <mergeCell ref="D59:D60"/>
    <mergeCell ref="E59:E60"/>
    <mergeCell ref="F59:F60"/>
    <mergeCell ref="G59:G60"/>
    <mergeCell ref="H59:H60"/>
    <mergeCell ref="V57:V58"/>
    <mergeCell ref="W57:W58"/>
    <mergeCell ref="X57:X58"/>
    <mergeCell ref="Y57:Y58"/>
    <mergeCell ref="Z57:Z58"/>
    <mergeCell ref="AA57:AA58"/>
    <mergeCell ref="P57:P58"/>
    <mergeCell ref="Q57:Q58"/>
    <mergeCell ref="R57:R58"/>
    <mergeCell ref="S57:S58"/>
    <mergeCell ref="AA59:AA60"/>
    <mergeCell ref="AB59:AB60"/>
    <mergeCell ref="AC59:AC60"/>
    <mergeCell ref="AD59:AD60"/>
    <mergeCell ref="N57:N58"/>
    <mergeCell ref="O57:O58"/>
    <mergeCell ref="AC55:AC56"/>
    <mergeCell ref="N55:N56"/>
    <mergeCell ref="O55:O56"/>
    <mergeCell ref="P55:P56"/>
    <mergeCell ref="K59:K60"/>
    <mergeCell ref="L59:L60"/>
    <mergeCell ref="M59:M60"/>
    <mergeCell ref="N59:N60"/>
    <mergeCell ref="AB57:AB58"/>
    <mergeCell ref="AC57:AC58"/>
    <mergeCell ref="B57:B58"/>
    <mergeCell ref="C57:C58"/>
    <mergeCell ref="D57:D58"/>
    <mergeCell ref="E57:E58"/>
    <mergeCell ref="F57:F58"/>
    <mergeCell ref="G57:G58"/>
    <mergeCell ref="H57:H58"/>
    <mergeCell ref="I57:I58"/>
    <mergeCell ref="W55:W56"/>
    <mergeCell ref="Q55:Q56"/>
    <mergeCell ref="R55:R56"/>
    <mergeCell ref="S55:S56"/>
    <mergeCell ref="T55:T56"/>
    <mergeCell ref="U55:U56"/>
    <mergeCell ref="V55:V56"/>
    <mergeCell ref="K55:K56"/>
    <mergeCell ref="L55:L56"/>
    <mergeCell ref="M55:M56"/>
    <mergeCell ref="T57:T58"/>
    <mergeCell ref="U57:U58"/>
    <mergeCell ref="J57:J58"/>
    <mergeCell ref="K57:K58"/>
    <mergeCell ref="L57:L58"/>
    <mergeCell ref="M57:M58"/>
    <mergeCell ref="AF53:AG53"/>
    <mergeCell ref="B55:B56"/>
    <mergeCell ref="C55:C56"/>
    <mergeCell ref="D55:D56"/>
    <mergeCell ref="E55:E56"/>
    <mergeCell ref="F55:F56"/>
    <mergeCell ref="G55:G56"/>
    <mergeCell ref="H55:H56"/>
    <mergeCell ref="I55:I56"/>
    <mergeCell ref="J55:J56"/>
    <mergeCell ref="AD55:AD56"/>
    <mergeCell ref="X55:X56"/>
    <mergeCell ref="Y55:Y56"/>
    <mergeCell ref="Z55:Z56"/>
    <mergeCell ref="AA55:AA56"/>
    <mergeCell ref="AB55:AB56"/>
    <mergeCell ref="Y50:Y51"/>
    <mergeCell ref="Z50:Z51"/>
    <mergeCell ref="AA50:AA51"/>
    <mergeCell ref="AB50:AB51"/>
    <mergeCell ref="AC50:AC51"/>
    <mergeCell ref="AD50:AD51"/>
    <mergeCell ref="S50:S51"/>
    <mergeCell ref="T50:T51"/>
    <mergeCell ref="U50:U51"/>
    <mergeCell ref="V50:V51"/>
    <mergeCell ref="W50:W51"/>
    <mergeCell ref="X50:X51"/>
    <mergeCell ref="M50:M51"/>
    <mergeCell ref="N50:N51"/>
    <mergeCell ref="O50:O51"/>
    <mergeCell ref="P50:P51"/>
    <mergeCell ref="Q50:Q51"/>
    <mergeCell ref="R50:R51"/>
    <mergeCell ref="G50:G51"/>
    <mergeCell ref="H50:H51"/>
    <mergeCell ref="I50:I51"/>
    <mergeCell ref="J50:J51"/>
    <mergeCell ref="K50:K51"/>
    <mergeCell ref="L50:L51"/>
    <mergeCell ref="Z48:Z49"/>
    <mergeCell ref="AA48:AA49"/>
    <mergeCell ref="AB48:AB49"/>
    <mergeCell ref="AC48:AC49"/>
    <mergeCell ref="AD48:AD49"/>
    <mergeCell ref="B50:B51"/>
    <mergeCell ref="C50:C51"/>
    <mergeCell ref="D50:D51"/>
    <mergeCell ref="E50:E51"/>
    <mergeCell ref="F50:F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Z46:Z47"/>
    <mergeCell ref="AA46:AA47"/>
    <mergeCell ref="AB46:AB47"/>
    <mergeCell ref="AC46:AC47"/>
    <mergeCell ref="AD46:AD47"/>
    <mergeCell ref="S46:S47"/>
    <mergeCell ref="T46:T47"/>
    <mergeCell ref="U46:U47"/>
    <mergeCell ref="V46:V47"/>
    <mergeCell ref="W46:W47"/>
    <mergeCell ref="X46:X47"/>
    <mergeCell ref="Q46:Q47"/>
    <mergeCell ref="R46:R47"/>
    <mergeCell ref="G46:G47"/>
    <mergeCell ref="H46:H47"/>
    <mergeCell ref="I46:I47"/>
    <mergeCell ref="J46:J47"/>
    <mergeCell ref="K46:K47"/>
    <mergeCell ref="L46:L47"/>
    <mergeCell ref="Y46:Y47"/>
    <mergeCell ref="AF44:AG44"/>
    <mergeCell ref="B46:B47"/>
    <mergeCell ref="C46:C47"/>
    <mergeCell ref="D46:D47"/>
    <mergeCell ref="E46:E47"/>
    <mergeCell ref="F46:F47"/>
    <mergeCell ref="U41:U42"/>
    <mergeCell ref="V41:V42"/>
    <mergeCell ref="W41:W42"/>
    <mergeCell ref="X41:X42"/>
    <mergeCell ref="Y41:Y42"/>
    <mergeCell ref="Z41:Z42"/>
    <mergeCell ref="O41:O42"/>
    <mergeCell ref="P41:P42"/>
    <mergeCell ref="Q41:Q42"/>
    <mergeCell ref="R41:R42"/>
    <mergeCell ref="S41:S42"/>
    <mergeCell ref="T41:T42"/>
    <mergeCell ref="I41:I42"/>
    <mergeCell ref="J41:J42"/>
    <mergeCell ref="M46:M47"/>
    <mergeCell ref="N46:N47"/>
    <mergeCell ref="O46:O47"/>
    <mergeCell ref="P46:P47"/>
    <mergeCell ref="AD39:AD40"/>
    <mergeCell ref="B41:B42"/>
    <mergeCell ref="C41:C42"/>
    <mergeCell ref="D41:D42"/>
    <mergeCell ref="E41:E42"/>
    <mergeCell ref="F41:F42"/>
    <mergeCell ref="G41:G42"/>
    <mergeCell ref="H41:H42"/>
    <mergeCell ref="V39:V40"/>
    <mergeCell ref="W39:W40"/>
    <mergeCell ref="X39:X40"/>
    <mergeCell ref="Y39:Y40"/>
    <mergeCell ref="Z39:Z40"/>
    <mergeCell ref="AA39:AA40"/>
    <mergeCell ref="P39:P40"/>
    <mergeCell ref="Q39:Q40"/>
    <mergeCell ref="R39:R40"/>
    <mergeCell ref="S39:S40"/>
    <mergeCell ref="AA41:AA42"/>
    <mergeCell ref="AB41:AB42"/>
    <mergeCell ref="AC41:AC42"/>
    <mergeCell ref="AD41:AD42"/>
    <mergeCell ref="N39:N40"/>
    <mergeCell ref="O39:O40"/>
    <mergeCell ref="AC37:AC38"/>
    <mergeCell ref="N37:N38"/>
    <mergeCell ref="O37:O38"/>
    <mergeCell ref="P37:P38"/>
    <mergeCell ref="K41:K42"/>
    <mergeCell ref="L41:L42"/>
    <mergeCell ref="M41:M42"/>
    <mergeCell ref="N41:N42"/>
    <mergeCell ref="AB39:AB40"/>
    <mergeCell ref="AC39:AC40"/>
    <mergeCell ref="B39:B40"/>
    <mergeCell ref="C39:C40"/>
    <mergeCell ref="D39:D40"/>
    <mergeCell ref="E39:E40"/>
    <mergeCell ref="F39:F40"/>
    <mergeCell ref="G39:G40"/>
    <mergeCell ref="H39:H40"/>
    <mergeCell ref="I39:I40"/>
    <mergeCell ref="W37:W38"/>
    <mergeCell ref="Q37:Q38"/>
    <mergeCell ref="R37:R38"/>
    <mergeCell ref="S37:S38"/>
    <mergeCell ref="T37:T38"/>
    <mergeCell ref="U37:U38"/>
    <mergeCell ref="V37:V38"/>
    <mergeCell ref="K37:K38"/>
    <mergeCell ref="L37:L38"/>
    <mergeCell ref="M37:M38"/>
    <mergeCell ref="T39:T40"/>
    <mergeCell ref="U39:U40"/>
    <mergeCell ref="J39:J40"/>
    <mergeCell ref="K39:K40"/>
    <mergeCell ref="L39:L40"/>
    <mergeCell ref="M39:M40"/>
    <mergeCell ref="AF35:AG35"/>
    <mergeCell ref="B37:B38"/>
    <mergeCell ref="C37:C38"/>
    <mergeCell ref="D37:D38"/>
    <mergeCell ref="E37:E38"/>
    <mergeCell ref="F37:F38"/>
    <mergeCell ref="G37:G38"/>
    <mergeCell ref="H37:H38"/>
    <mergeCell ref="I37:I38"/>
    <mergeCell ref="J37:J38"/>
    <mergeCell ref="AD37:AD38"/>
    <mergeCell ref="X37:X38"/>
    <mergeCell ref="Y37:Y38"/>
    <mergeCell ref="Z37:Z38"/>
    <mergeCell ref="AA37:AA38"/>
    <mergeCell ref="AB37:AB38"/>
    <mergeCell ref="Y32:Y33"/>
    <mergeCell ref="Z32:Z33"/>
    <mergeCell ref="AA32:AA33"/>
    <mergeCell ref="AB32:AB33"/>
    <mergeCell ref="AC32:AC33"/>
    <mergeCell ref="AD32:AD33"/>
    <mergeCell ref="S32:S33"/>
    <mergeCell ref="T32:T33"/>
    <mergeCell ref="U32:U33"/>
    <mergeCell ref="V32:V33"/>
    <mergeCell ref="W32:W33"/>
    <mergeCell ref="X32:X33"/>
    <mergeCell ref="M32:M33"/>
    <mergeCell ref="N32:N33"/>
    <mergeCell ref="O32:O33"/>
    <mergeCell ref="P32:P33"/>
    <mergeCell ref="Q32:Q33"/>
    <mergeCell ref="R32:R33"/>
    <mergeCell ref="G32:G33"/>
    <mergeCell ref="H32:H33"/>
    <mergeCell ref="I32:I33"/>
    <mergeCell ref="J32:J33"/>
    <mergeCell ref="K32:K33"/>
    <mergeCell ref="L32:L33"/>
    <mergeCell ref="Z30:Z31"/>
    <mergeCell ref="AA30:AA31"/>
    <mergeCell ref="AB30:AB31"/>
    <mergeCell ref="AC30:AC31"/>
    <mergeCell ref="AD30:AD31"/>
    <mergeCell ref="B32:B33"/>
    <mergeCell ref="C32:C33"/>
    <mergeCell ref="D32:D33"/>
    <mergeCell ref="E32:E33"/>
    <mergeCell ref="F32:F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Z28:Z29"/>
    <mergeCell ref="AA28:AA29"/>
    <mergeCell ref="AB28:AB29"/>
    <mergeCell ref="AC28:AC29"/>
    <mergeCell ref="AD28:AD29"/>
    <mergeCell ref="S28:S29"/>
    <mergeCell ref="T28:T29"/>
    <mergeCell ref="U28:U29"/>
    <mergeCell ref="V28:V29"/>
    <mergeCell ref="W28:W29"/>
    <mergeCell ref="X28:X29"/>
    <mergeCell ref="Q28:Q29"/>
    <mergeCell ref="R28:R29"/>
    <mergeCell ref="G28:G29"/>
    <mergeCell ref="H28:H29"/>
    <mergeCell ref="I28:I29"/>
    <mergeCell ref="J28:J29"/>
    <mergeCell ref="K28:K29"/>
    <mergeCell ref="L28:L29"/>
    <mergeCell ref="Y28:Y29"/>
    <mergeCell ref="AF26:AG26"/>
    <mergeCell ref="B28:B29"/>
    <mergeCell ref="C28:C29"/>
    <mergeCell ref="D28:D29"/>
    <mergeCell ref="E28:E29"/>
    <mergeCell ref="F28:F29"/>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M28:M29"/>
    <mergeCell ref="N28:N29"/>
    <mergeCell ref="O28:O29"/>
    <mergeCell ref="P28:P29"/>
    <mergeCell ref="AD21:AD22"/>
    <mergeCell ref="B23:B24"/>
    <mergeCell ref="C23:C24"/>
    <mergeCell ref="D23:D24"/>
    <mergeCell ref="E23:E24"/>
    <mergeCell ref="F23:F24"/>
    <mergeCell ref="G23:G24"/>
    <mergeCell ref="H23:H24"/>
    <mergeCell ref="V21:V22"/>
    <mergeCell ref="W21:W22"/>
    <mergeCell ref="X21:X22"/>
    <mergeCell ref="Y21:Y22"/>
    <mergeCell ref="Z21:Z22"/>
    <mergeCell ref="AA21:AA22"/>
    <mergeCell ref="P21:P22"/>
    <mergeCell ref="Q21:Q22"/>
    <mergeCell ref="R21:R22"/>
    <mergeCell ref="S21:S22"/>
    <mergeCell ref="AA23:AA24"/>
    <mergeCell ref="AB23:AB24"/>
    <mergeCell ref="AC23:AC24"/>
    <mergeCell ref="AD23:AD24"/>
    <mergeCell ref="N21:N22"/>
    <mergeCell ref="O21:O22"/>
    <mergeCell ref="AC19:AC20"/>
    <mergeCell ref="N19:N20"/>
    <mergeCell ref="O19:O20"/>
    <mergeCell ref="P19:P20"/>
    <mergeCell ref="K23:K24"/>
    <mergeCell ref="L23:L24"/>
    <mergeCell ref="M23:M24"/>
    <mergeCell ref="N23:N24"/>
    <mergeCell ref="AB21:AB22"/>
    <mergeCell ref="AC21:AC22"/>
    <mergeCell ref="B21:B22"/>
    <mergeCell ref="C21:C22"/>
    <mergeCell ref="D21:D22"/>
    <mergeCell ref="E21:E22"/>
    <mergeCell ref="F21:F22"/>
    <mergeCell ref="G21:G22"/>
    <mergeCell ref="H21:H22"/>
    <mergeCell ref="I21:I22"/>
    <mergeCell ref="W19:W20"/>
    <mergeCell ref="Q19:Q20"/>
    <mergeCell ref="R19:R20"/>
    <mergeCell ref="S19:S20"/>
    <mergeCell ref="T19:T20"/>
    <mergeCell ref="U19:U20"/>
    <mergeCell ref="V19:V20"/>
    <mergeCell ref="K19:K20"/>
    <mergeCell ref="L19:L20"/>
    <mergeCell ref="M19:M20"/>
    <mergeCell ref="T21:T22"/>
    <mergeCell ref="U21:U22"/>
    <mergeCell ref="J21:J22"/>
    <mergeCell ref="K21:K22"/>
    <mergeCell ref="L21:L22"/>
    <mergeCell ref="M21:M22"/>
    <mergeCell ref="AF17:AG17"/>
    <mergeCell ref="B19:B20"/>
    <mergeCell ref="C19:C20"/>
    <mergeCell ref="D19:D20"/>
    <mergeCell ref="E19:E20"/>
    <mergeCell ref="F19:F20"/>
    <mergeCell ref="G19:G20"/>
    <mergeCell ref="H19:H20"/>
    <mergeCell ref="I19:I20"/>
    <mergeCell ref="J19:J20"/>
    <mergeCell ref="AD19:AD20"/>
    <mergeCell ref="X19:X20"/>
    <mergeCell ref="Y19:Y20"/>
    <mergeCell ref="Z19:Z20"/>
    <mergeCell ref="AA19:AA20"/>
    <mergeCell ref="AB19:AB20"/>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I14:I15"/>
    <mergeCell ref="J14:J15"/>
    <mergeCell ref="K14:K15"/>
    <mergeCell ref="L14:L15"/>
    <mergeCell ref="Z12:Z13"/>
    <mergeCell ref="AA12:AA13"/>
    <mergeCell ref="AB12:AB13"/>
    <mergeCell ref="AC12:AC13"/>
    <mergeCell ref="AD12:AD13"/>
    <mergeCell ref="B14:B15"/>
    <mergeCell ref="C14:C15"/>
    <mergeCell ref="D14:D15"/>
    <mergeCell ref="E14:E15"/>
    <mergeCell ref="F14:F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AA10:AA11"/>
    <mergeCell ref="AB10:AB11"/>
    <mergeCell ref="AC10:AC11"/>
    <mergeCell ref="AD10:AD11"/>
    <mergeCell ref="S10:S11"/>
    <mergeCell ref="T10:T11"/>
    <mergeCell ref="U10:U11"/>
    <mergeCell ref="V10:V11"/>
    <mergeCell ref="W10:W11"/>
    <mergeCell ref="X10:X11"/>
    <mergeCell ref="B5:E5"/>
    <mergeCell ref="G5:K5"/>
    <mergeCell ref="L5:N5"/>
    <mergeCell ref="P5:R5"/>
    <mergeCell ref="AF8:AG8"/>
    <mergeCell ref="B10:B11"/>
    <mergeCell ref="C10:C11"/>
    <mergeCell ref="D10:D11"/>
    <mergeCell ref="E10:E11"/>
    <mergeCell ref="F10:F11"/>
    <mergeCell ref="M10:M11"/>
    <mergeCell ref="N10:N11"/>
    <mergeCell ref="O10:O11"/>
    <mergeCell ref="P10:P11"/>
    <mergeCell ref="Q10:Q11"/>
    <mergeCell ref="R10:R11"/>
    <mergeCell ref="G10:G11"/>
    <mergeCell ref="H10:H11"/>
    <mergeCell ref="I10:I11"/>
    <mergeCell ref="J10:J11"/>
    <mergeCell ref="K10:K11"/>
    <mergeCell ref="L10:L11"/>
    <mergeCell ref="Y10:Y11"/>
    <mergeCell ref="Z10:Z11"/>
    <mergeCell ref="AB2:AF2"/>
    <mergeCell ref="B3:E3"/>
    <mergeCell ref="S3:T3"/>
    <mergeCell ref="U3:V3"/>
    <mergeCell ref="W3:X3"/>
    <mergeCell ref="Y3:Z3"/>
    <mergeCell ref="AB3:AF3"/>
    <mergeCell ref="B4:E4"/>
    <mergeCell ref="G4:K4"/>
    <mergeCell ref="S4:T4"/>
    <mergeCell ref="U4:V4"/>
    <mergeCell ref="W4:X4"/>
    <mergeCell ref="Y4:Z4"/>
    <mergeCell ref="U2:V2"/>
    <mergeCell ref="W2:X2"/>
    <mergeCell ref="Y2:Z2"/>
  </mergeCells>
  <phoneticPr fontId="19"/>
  <conditionalFormatting sqref="C9:AE9 C18:AE18 C72:AD72 C63:AD63 C54:AD54 C45:AD45 C36:AD36 C27:AD27 C82:D82 AE19 AE10 C81:AD81">
    <cfRule type="containsText" dxfId="350" priority="76" operator="containsText" text="日">
      <formula>NOT(ISERROR(SEARCH("日",C9)))</formula>
    </cfRule>
    <cfRule type="containsText" dxfId="349" priority="77" operator="containsText" text="土">
      <formula>NOT(ISERROR(SEARCH("土",C9)))</formula>
    </cfRule>
  </conditionalFormatting>
  <conditionalFormatting sqref="AE27:AE28 AE36:AE37 AE45:AE46 AE54:AE55 AE63:AE64 AE72:AE73 AE81:AE82">
    <cfRule type="containsText" dxfId="348" priority="74" operator="containsText" text="日">
      <formula>NOT(ISERROR(SEARCH("日",AE27)))</formula>
    </cfRule>
    <cfRule type="containsText" dxfId="347" priority="75" operator="containsText" text="土">
      <formula>NOT(ISERROR(SEARCH("土",AE27)))</formula>
    </cfRule>
  </conditionalFormatting>
  <conditionalFormatting sqref="Y3:Z4">
    <cfRule type="cellIs" dxfId="346" priority="71" operator="greaterThanOrEqual">
      <formula>0.285</formula>
    </cfRule>
    <cfRule type="cellIs" dxfId="345" priority="72" operator="greaterThanOrEqual">
      <formula>0.25</formula>
    </cfRule>
    <cfRule type="cellIs" dxfId="344" priority="73" operator="greaterThanOrEqual">
      <formula>0.214</formula>
    </cfRule>
  </conditionalFormatting>
  <conditionalFormatting sqref="E82:AD82">
    <cfRule type="containsText" dxfId="343" priority="69" operator="containsText" text="日">
      <formula>NOT(ISERROR(SEARCH("日",E82)))</formula>
    </cfRule>
    <cfRule type="containsText" dxfId="342" priority="70" operator="containsText" text="土">
      <formula>NOT(ISERROR(SEARCH("土",E82)))</formula>
    </cfRule>
  </conditionalFormatting>
  <conditionalFormatting sqref="C73:D73">
    <cfRule type="containsText" dxfId="341" priority="67" operator="containsText" text="日">
      <formula>NOT(ISERROR(SEARCH("日",C73)))</formula>
    </cfRule>
    <cfRule type="containsText" dxfId="340" priority="68" operator="containsText" text="土">
      <formula>NOT(ISERROR(SEARCH("土",C73)))</formula>
    </cfRule>
  </conditionalFormatting>
  <conditionalFormatting sqref="E73:AD73">
    <cfRule type="containsText" dxfId="339" priority="65" operator="containsText" text="日">
      <formula>NOT(ISERROR(SEARCH("日",E73)))</formula>
    </cfRule>
    <cfRule type="containsText" dxfId="338" priority="66" operator="containsText" text="土">
      <formula>NOT(ISERROR(SEARCH("土",E73)))</formula>
    </cfRule>
  </conditionalFormatting>
  <conditionalFormatting sqref="C64:D64">
    <cfRule type="containsText" dxfId="337" priority="63" operator="containsText" text="日">
      <formula>NOT(ISERROR(SEARCH("日",C64)))</formula>
    </cfRule>
    <cfRule type="containsText" dxfId="336" priority="64" operator="containsText" text="土">
      <formula>NOT(ISERROR(SEARCH("土",C64)))</formula>
    </cfRule>
  </conditionalFormatting>
  <conditionalFormatting sqref="E64:AD64">
    <cfRule type="containsText" dxfId="335" priority="61" operator="containsText" text="日">
      <formula>NOT(ISERROR(SEARCH("日",E64)))</formula>
    </cfRule>
    <cfRule type="containsText" dxfId="334" priority="62" operator="containsText" text="土">
      <formula>NOT(ISERROR(SEARCH("土",E64)))</formula>
    </cfRule>
  </conditionalFormatting>
  <conditionalFormatting sqref="C55:D55">
    <cfRule type="containsText" dxfId="333" priority="59" operator="containsText" text="日">
      <formula>NOT(ISERROR(SEARCH("日",C55)))</formula>
    </cfRule>
    <cfRule type="containsText" dxfId="332" priority="60" operator="containsText" text="土">
      <formula>NOT(ISERROR(SEARCH("土",C55)))</formula>
    </cfRule>
  </conditionalFormatting>
  <conditionalFormatting sqref="E55:AD55">
    <cfRule type="containsText" dxfId="331" priority="57" operator="containsText" text="日">
      <formula>NOT(ISERROR(SEARCH("日",E55)))</formula>
    </cfRule>
    <cfRule type="containsText" dxfId="330" priority="58" operator="containsText" text="土">
      <formula>NOT(ISERROR(SEARCH("土",E55)))</formula>
    </cfRule>
  </conditionalFormatting>
  <conditionalFormatting sqref="C46:D46">
    <cfRule type="containsText" dxfId="329" priority="55" operator="containsText" text="日">
      <formula>NOT(ISERROR(SEARCH("日",C46)))</formula>
    </cfRule>
    <cfRule type="containsText" dxfId="328" priority="56" operator="containsText" text="土">
      <formula>NOT(ISERROR(SEARCH("土",C46)))</formula>
    </cfRule>
  </conditionalFormatting>
  <conditionalFormatting sqref="E46:AD46">
    <cfRule type="containsText" dxfId="327" priority="53" operator="containsText" text="日">
      <formula>NOT(ISERROR(SEARCH("日",E46)))</formula>
    </cfRule>
    <cfRule type="containsText" dxfId="326" priority="54" operator="containsText" text="土">
      <formula>NOT(ISERROR(SEARCH("土",E46)))</formula>
    </cfRule>
  </conditionalFormatting>
  <conditionalFormatting sqref="C37:D37">
    <cfRule type="containsText" dxfId="325" priority="51" operator="containsText" text="日">
      <formula>NOT(ISERROR(SEARCH("日",C37)))</formula>
    </cfRule>
    <cfRule type="containsText" dxfId="324" priority="52" operator="containsText" text="土">
      <formula>NOT(ISERROR(SEARCH("土",C37)))</formula>
    </cfRule>
  </conditionalFormatting>
  <conditionalFormatting sqref="E37:AD37">
    <cfRule type="containsText" dxfId="323" priority="49" operator="containsText" text="日">
      <formula>NOT(ISERROR(SEARCH("日",E37)))</formula>
    </cfRule>
    <cfRule type="containsText" dxfId="322" priority="50" operator="containsText" text="土">
      <formula>NOT(ISERROR(SEARCH("土",E37)))</formula>
    </cfRule>
  </conditionalFormatting>
  <conditionalFormatting sqref="C28:D28">
    <cfRule type="containsText" dxfId="321" priority="47" operator="containsText" text="日">
      <formula>NOT(ISERROR(SEARCH("日",C28)))</formula>
    </cfRule>
    <cfRule type="containsText" dxfId="320" priority="48" operator="containsText" text="土">
      <formula>NOT(ISERROR(SEARCH("土",C28)))</formula>
    </cfRule>
  </conditionalFormatting>
  <conditionalFormatting sqref="E28:AD28">
    <cfRule type="containsText" dxfId="319" priority="45" operator="containsText" text="日">
      <formula>NOT(ISERROR(SEARCH("日",E28)))</formula>
    </cfRule>
    <cfRule type="containsText" dxfId="318" priority="46" operator="containsText" text="土">
      <formula>NOT(ISERROR(SEARCH("土",E28)))</formula>
    </cfRule>
  </conditionalFormatting>
  <conditionalFormatting sqref="C19:D19">
    <cfRule type="containsText" dxfId="317" priority="43" operator="containsText" text="日">
      <formula>NOT(ISERROR(SEARCH("日",C19)))</formula>
    </cfRule>
    <cfRule type="containsText" dxfId="316" priority="44" operator="containsText" text="土">
      <formula>NOT(ISERROR(SEARCH("土",C19)))</formula>
    </cfRule>
  </conditionalFormatting>
  <conditionalFormatting sqref="E19:AD19">
    <cfRule type="containsText" dxfId="315" priority="41" operator="containsText" text="日">
      <formula>NOT(ISERROR(SEARCH("日",E19)))</formula>
    </cfRule>
    <cfRule type="containsText" dxfId="314" priority="42" operator="containsText" text="土">
      <formula>NOT(ISERROR(SEARCH("土",E19)))</formula>
    </cfRule>
  </conditionalFormatting>
  <conditionalFormatting sqref="C10:AD10">
    <cfRule type="containsText" dxfId="313" priority="39" operator="containsText" text="日">
      <formula>NOT(ISERROR(SEARCH("日",C10)))</formula>
    </cfRule>
    <cfRule type="containsText" dxfId="312" priority="40" operator="containsText" text="土">
      <formula>NOT(ISERROR(SEARCH("土",C10)))</formula>
    </cfRule>
  </conditionalFormatting>
  <conditionalFormatting sqref="E10:AD10">
    <cfRule type="containsText" dxfId="311" priority="37" operator="containsText" text="日">
      <formula>NOT(ISERROR(SEARCH("日",E10)))</formula>
    </cfRule>
    <cfRule type="containsText" dxfId="310" priority="38" operator="containsText" text="土">
      <formula>NOT(ISERROR(SEARCH("土",E10)))</formula>
    </cfRule>
  </conditionalFormatting>
  <conditionalFormatting sqref="C1:AD1 C3:AD1048576 C2:T2 W2:AD2">
    <cfRule type="cellIs" dxfId="309" priority="35" operator="equal">
      <formula>"雨"</formula>
    </cfRule>
    <cfRule type="cellIs" dxfId="308" priority="36" operator="equal">
      <formula>"休"</formula>
    </cfRule>
  </conditionalFormatting>
  <conditionalFormatting sqref="C19:AD19">
    <cfRule type="containsText" dxfId="307" priority="33" operator="containsText" text="日">
      <formula>NOT(ISERROR(SEARCH("日",C19)))</formula>
    </cfRule>
    <cfRule type="containsText" dxfId="306" priority="34" operator="containsText" text="土">
      <formula>NOT(ISERROR(SEARCH("土",C19)))</formula>
    </cfRule>
  </conditionalFormatting>
  <conditionalFormatting sqref="E19:AD19">
    <cfRule type="containsText" dxfId="305" priority="31" operator="containsText" text="日">
      <formula>NOT(ISERROR(SEARCH("日",E19)))</formula>
    </cfRule>
    <cfRule type="containsText" dxfId="304" priority="32" operator="containsText" text="土">
      <formula>NOT(ISERROR(SEARCH("土",E19)))</formula>
    </cfRule>
  </conditionalFormatting>
  <conditionalFormatting sqref="C28:AD28">
    <cfRule type="containsText" dxfId="303" priority="29" operator="containsText" text="日">
      <formula>NOT(ISERROR(SEARCH("日",C28)))</formula>
    </cfRule>
    <cfRule type="containsText" dxfId="302" priority="30" operator="containsText" text="土">
      <formula>NOT(ISERROR(SEARCH("土",C28)))</formula>
    </cfRule>
  </conditionalFormatting>
  <conditionalFormatting sqref="E28:AD28">
    <cfRule type="containsText" dxfId="301" priority="27" operator="containsText" text="日">
      <formula>NOT(ISERROR(SEARCH("日",E28)))</formula>
    </cfRule>
    <cfRule type="containsText" dxfId="300" priority="28" operator="containsText" text="土">
      <formula>NOT(ISERROR(SEARCH("土",E28)))</formula>
    </cfRule>
  </conditionalFormatting>
  <conditionalFormatting sqref="C37:AD37">
    <cfRule type="containsText" dxfId="299" priority="25" operator="containsText" text="日">
      <formula>NOT(ISERROR(SEARCH("日",C37)))</formula>
    </cfRule>
    <cfRule type="containsText" dxfId="298" priority="26" operator="containsText" text="土">
      <formula>NOT(ISERROR(SEARCH("土",C37)))</formula>
    </cfRule>
  </conditionalFormatting>
  <conditionalFormatting sqref="E37:AD37">
    <cfRule type="containsText" dxfId="297" priority="23" operator="containsText" text="日">
      <formula>NOT(ISERROR(SEARCH("日",E37)))</formula>
    </cfRule>
    <cfRule type="containsText" dxfId="296" priority="24" operator="containsText" text="土">
      <formula>NOT(ISERROR(SEARCH("土",E37)))</formula>
    </cfRule>
  </conditionalFormatting>
  <conditionalFormatting sqref="C46:AD46">
    <cfRule type="containsText" dxfId="295" priority="21" operator="containsText" text="日">
      <formula>NOT(ISERROR(SEARCH("日",C46)))</formula>
    </cfRule>
    <cfRule type="containsText" dxfId="294" priority="22" operator="containsText" text="土">
      <formula>NOT(ISERROR(SEARCH("土",C46)))</formula>
    </cfRule>
  </conditionalFormatting>
  <conditionalFormatting sqref="E46:AD46">
    <cfRule type="containsText" dxfId="293" priority="19" operator="containsText" text="日">
      <formula>NOT(ISERROR(SEARCH("日",E46)))</formula>
    </cfRule>
    <cfRule type="containsText" dxfId="292" priority="20" operator="containsText" text="土">
      <formula>NOT(ISERROR(SEARCH("土",E46)))</formula>
    </cfRule>
  </conditionalFormatting>
  <conditionalFormatting sqref="C55:AD55">
    <cfRule type="containsText" dxfId="291" priority="17" operator="containsText" text="日">
      <formula>NOT(ISERROR(SEARCH("日",C55)))</formula>
    </cfRule>
    <cfRule type="containsText" dxfId="290" priority="18" operator="containsText" text="土">
      <formula>NOT(ISERROR(SEARCH("土",C55)))</formula>
    </cfRule>
  </conditionalFormatting>
  <conditionalFormatting sqref="E55:AD55">
    <cfRule type="containsText" dxfId="289" priority="15" operator="containsText" text="日">
      <formula>NOT(ISERROR(SEARCH("日",E55)))</formula>
    </cfRule>
    <cfRule type="containsText" dxfId="288" priority="16" operator="containsText" text="土">
      <formula>NOT(ISERROR(SEARCH("土",E55)))</formula>
    </cfRule>
  </conditionalFormatting>
  <conditionalFormatting sqref="C64:AD64">
    <cfRule type="containsText" dxfId="287" priority="13" operator="containsText" text="日">
      <formula>NOT(ISERROR(SEARCH("日",C64)))</formula>
    </cfRule>
    <cfRule type="containsText" dxfId="286" priority="14" operator="containsText" text="土">
      <formula>NOT(ISERROR(SEARCH("土",C64)))</formula>
    </cfRule>
  </conditionalFormatting>
  <conditionalFormatting sqref="E64:AD64">
    <cfRule type="containsText" dxfId="285" priority="11" operator="containsText" text="日">
      <formula>NOT(ISERROR(SEARCH("日",E64)))</formula>
    </cfRule>
    <cfRule type="containsText" dxfId="284" priority="12" operator="containsText" text="土">
      <formula>NOT(ISERROR(SEARCH("土",E64)))</formula>
    </cfRule>
  </conditionalFormatting>
  <conditionalFormatting sqref="C73:AD73">
    <cfRule type="containsText" dxfId="283" priority="9" operator="containsText" text="日">
      <formula>NOT(ISERROR(SEARCH("日",C73)))</formula>
    </cfRule>
    <cfRule type="containsText" dxfId="282" priority="10" operator="containsText" text="土">
      <formula>NOT(ISERROR(SEARCH("土",C73)))</formula>
    </cfRule>
  </conditionalFormatting>
  <conditionalFormatting sqref="E73:AD73">
    <cfRule type="containsText" dxfId="281" priority="7" operator="containsText" text="日">
      <formula>NOT(ISERROR(SEARCH("日",E73)))</formula>
    </cfRule>
    <cfRule type="containsText" dxfId="280" priority="8" operator="containsText" text="土">
      <formula>NOT(ISERROR(SEARCH("土",E73)))</formula>
    </cfRule>
  </conditionalFormatting>
  <conditionalFormatting sqref="C82:AD82">
    <cfRule type="containsText" dxfId="279" priority="5" operator="containsText" text="日">
      <formula>NOT(ISERROR(SEARCH("日",C82)))</formula>
    </cfRule>
    <cfRule type="containsText" dxfId="278" priority="6" operator="containsText" text="土">
      <formula>NOT(ISERROR(SEARCH("土",C82)))</formula>
    </cfRule>
  </conditionalFormatting>
  <conditionalFormatting sqref="E82:AD82">
    <cfRule type="containsText" dxfId="277" priority="3" operator="containsText" text="日">
      <formula>NOT(ISERROR(SEARCH("日",E82)))</formula>
    </cfRule>
    <cfRule type="containsText" dxfId="276" priority="4" operator="containsText" text="土">
      <formula>NOT(ISERROR(SEARCH("土",E82)))</formula>
    </cfRule>
  </conditionalFormatting>
  <conditionalFormatting sqref="U2:V2">
    <cfRule type="cellIs" dxfId="275" priority="1" operator="equal">
      <formula>"雨"</formula>
    </cfRule>
    <cfRule type="cellIs" dxfId="274" priority="2" operator="equal">
      <formula>"休"</formula>
    </cfRule>
  </conditionalFormatting>
  <dataValidations disablePrompts="1" count="5">
    <dataValidation type="list" showInputMessage="1" showErrorMessage="1" sqref="C14:AD15 C23:AD24 C32:AD33 C41:AD42 C50:AD51 C59:AD60 C68:AD69 C77:AD78 C86:AD87">
      <formula1>"休,雨"</formula1>
    </dataValidation>
    <dataValidation type="list" allowBlank="1" showInputMessage="1" showErrorMessage="1" sqref="C12:AD13 C21:AD22 C30:AD31 C39:AD40 C48:AD49 C57:AD58 C66:AD67 C75:AD76 C84:AD85">
      <formula1>"休"</formula1>
    </dataValidation>
    <dataValidation type="list" allowBlank="1" showInputMessage="1" showErrorMessage="1" sqref="C10:AD11 C19:AD20 C28:AD29 C37:AD38 C46:AD47 C55:AD56 C64:AD65 C73:AD74 C82:AD83">
      <formula1>"中止,製作,夏休,冬休,その他"</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51181102362204722" right="0.11811023622047245" top="0.55118110236220474" bottom="0.35433070866141736" header="0.31496062992125984" footer="0.31496062992125984"/>
  <pageSetup paperSize="9" scale="72"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76"/>
  <sheetViews>
    <sheetView view="pageBreakPreview" zoomScale="130" zoomScaleNormal="100" zoomScaleSheetLayoutView="130" workbookViewId="0">
      <selection activeCell="AI9" sqref="AI9"/>
    </sheetView>
  </sheetViews>
  <sheetFormatPr defaultColWidth="9" defaultRowHeight="13.2"/>
  <cols>
    <col min="1" max="1" width="2.109375" style="1687" customWidth="1"/>
    <col min="2" max="2" width="9.6640625" style="1685" customWidth="1"/>
    <col min="3" max="30" width="3.77734375" style="1685" customWidth="1"/>
    <col min="31" max="31" width="2" style="1685" customWidth="1"/>
    <col min="32" max="32" width="11.109375" style="1687" customWidth="1"/>
    <col min="33" max="33" width="6.44140625" style="1685" bestFit="1" customWidth="1"/>
    <col min="34" max="16384" width="9" style="1687"/>
  </cols>
  <sheetData>
    <row r="1" spans="1:35" ht="19.2">
      <c r="A1" s="1684" t="s">
        <v>1999</v>
      </c>
      <c r="B1" s="1684"/>
      <c r="M1" s="1686"/>
      <c r="AG1" s="1688" t="s">
        <v>2000</v>
      </c>
    </row>
    <row r="2" spans="1:35" ht="13.5" customHeight="1">
      <c r="Q2" s="1687"/>
      <c r="S2" s="1689"/>
      <c r="T2" s="1690"/>
      <c r="U2" s="3774" t="s">
        <v>811</v>
      </c>
      <c r="V2" s="3775"/>
      <c r="W2" s="3774" t="s">
        <v>812</v>
      </c>
      <c r="X2" s="3775"/>
      <c r="Y2" s="3753" t="s">
        <v>813</v>
      </c>
      <c r="Z2" s="3776"/>
      <c r="AB2" s="3752" t="s">
        <v>1994</v>
      </c>
      <c r="AC2" s="3753"/>
      <c r="AD2" s="3753"/>
      <c r="AE2" s="3753"/>
      <c r="AF2" s="3753"/>
      <c r="AG2" s="1691" t="s">
        <v>1995</v>
      </c>
    </row>
    <row r="3" spans="1:35" ht="13.5" customHeight="1" thickBot="1">
      <c r="B3" s="3754" t="s">
        <v>814</v>
      </c>
      <c r="C3" s="3754"/>
      <c r="D3" s="3754"/>
      <c r="E3" s="3754"/>
      <c r="F3" s="1685" t="s">
        <v>825</v>
      </c>
      <c r="G3" s="1692"/>
      <c r="H3" s="1692"/>
      <c r="I3" s="1692"/>
      <c r="J3" s="1692"/>
      <c r="K3" s="1692"/>
      <c r="L3" s="1692"/>
      <c r="M3" s="1692"/>
      <c r="N3" s="1692"/>
      <c r="O3" s="1692"/>
      <c r="P3" s="1692"/>
      <c r="R3" s="1687"/>
      <c r="S3" s="3755" t="s">
        <v>815</v>
      </c>
      <c r="T3" s="3756"/>
      <c r="U3" s="3757">
        <f>+AG10+AG19+AG28+AG37+AG46+AG55+AG64+AG73+AG82+AG99+AG108+AG117+AG126+AG135+AG144+AG153+AG162+AG171</f>
        <v>504</v>
      </c>
      <c r="V3" s="3758"/>
      <c r="W3" s="3759">
        <f>+AG11+AG20+AG29+AG38+AG47+AG56+AG65+AG74+AG83+AG100+AG109+AG118+AG127+AG136+AG145+AG154+AG163+AG172</f>
        <v>0</v>
      </c>
      <c r="X3" s="3756"/>
      <c r="Y3" s="3760">
        <f>+W3/U3</f>
        <v>0</v>
      </c>
      <c r="Z3" s="3761"/>
      <c r="AB3" s="3762" t="s">
        <v>1996</v>
      </c>
      <c r="AC3" s="3763"/>
      <c r="AD3" s="3763"/>
      <c r="AE3" s="3763"/>
      <c r="AF3" s="3763"/>
      <c r="AG3" s="1693">
        <f>+AI3-W4</f>
        <v>144</v>
      </c>
      <c r="AI3" s="1694">
        <f>ROUNDUP(+U4*0.285,0)</f>
        <v>144</v>
      </c>
    </row>
    <row r="4" spans="1:35" ht="13.5" customHeight="1" thickBot="1">
      <c r="B4" s="3754" t="s">
        <v>816</v>
      </c>
      <c r="C4" s="3754"/>
      <c r="D4" s="3754"/>
      <c r="E4" s="3754"/>
      <c r="F4" s="1685" t="s">
        <v>825</v>
      </c>
      <c r="G4" s="3764" t="s">
        <v>2341</v>
      </c>
      <c r="H4" s="3765"/>
      <c r="I4" s="3765"/>
      <c r="J4" s="3765"/>
      <c r="K4" s="3766"/>
      <c r="R4" s="1687"/>
      <c r="S4" s="3767" t="s">
        <v>817</v>
      </c>
      <c r="T4" s="3768"/>
      <c r="U4" s="3769">
        <f>+U3</f>
        <v>504</v>
      </c>
      <c r="V4" s="3770"/>
      <c r="W4" s="3771">
        <f>+AG13+AG22+AG31+AG40+AG49+AG58+AG67+AG76+AG85+AG102+AG111+AG120+AG129+AG138+AG147+AG156+AG165+AG174</f>
        <v>0</v>
      </c>
      <c r="X4" s="3768"/>
      <c r="Y4" s="3772">
        <f>+W4/U4</f>
        <v>0</v>
      </c>
      <c r="Z4" s="3773"/>
      <c r="AB4" s="1695"/>
      <c r="AC4" s="1695"/>
      <c r="AD4" s="1695"/>
      <c r="AE4" s="1695"/>
      <c r="AF4" s="1695"/>
      <c r="AG4" s="1696"/>
      <c r="AI4" s="1694">
        <f>ROUNDUP(+U4*0.25,0)</f>
        <v>126</v>
      </c>
    </row>
    <row r="5" spans="1:35" ht="13.5" customHeight="1">
      <c r="B5" s="3777" t="s">
        <v>818</v>
      </c>
      <c r="C5" s="3777"/>
      <c r="D5" s="3777"/>
      <c r="E5" s="3777"/>
      <c r="F5" s="1685" t="s">
        <v>825</v>
      </c>
      <c r="G5" s="3778"/>
      <c r="H5" s="3778"/>
      <c r="I5" s="3778"/>
      <c r="J5" s="3778"/>
      <c r="K5" s="3778"/>
      <c r="L5" s="3779" t="s">
        <v>819</v>
      </c>
      <c r="M5" s="3779"/>
      <c r="N5" s="3779"/>
      <c r="O5" s="1685" t="s">
        <v>825</v>
      </c>
      <c r="P5" s="3780" t="e">
        <f>+G5-G4+1</f>
        <v>#VALUE!</v>
      </c>
      <c r="Q5" s="3780"/>
      <c r="R5" s="3780"/>
      <c r="AA5" s="1697"/>
      <c r="AB5" s="1698"/>
      <c r="AC5" s="1698"/>
      <c r="AD5" s="1698"/>
      <c r="AE5" s="1698"/>
      <c r="AF5" s="1698"/>
      <c r="AG5" s="1699"/>
      <c r="AI5" s="1694">
        <f>ROUNDUP(+U4*0.214,0)</f>
        <v>108</v>
      </c>
    </row>
    <row r="6" spans="1:35" ht="13.5" customHeight="1">
      <c r="C6" s="1687"/>
      <c r="D6" s="1687"/>
      <c r="E6" s="1687"/>
      <c r="F6" s="1687"/>
      <c r="W6" s="1700"/>
      <c r="X6" s="1700"/>
      <c r="Y6" s="1700"/>
      <c r="Z6" s="1700"/>
      <c r="AA6" s="1700"/>
      <c r="AB6" s="1700"/>
      <c r="AC6" s="1700"/>
      <c r="AD6" s="1700"/>
      <c r="AE6" s="1700"/>
    </row>
    <row r="7" spans="1:35" ht="13.5" customHeight="1"/>
    <row r="8" spans="1:35">
      <c r="B8" s="1702" t="s">
        <v>1997</v>
      </c>
      <c r="C8" s="1703" t="str">
        <f>+G4</f>
        <v>※西暦入力</v>
      </c>
      <c r="D8" s="1704" t="e">
        <f>+C8+1</f>
        <v>#VALUE!</v>
      </c>
      <c r="E8" s="1704" t="e">
        <f t="shared" ref="E8:AD8" si="0">+D8+1</f>
        <v>#VALUE!</v>
      </c>
      <c r="F8" s="1704" t="e">
        <f t="shared" si="0"/>
        <v>#VALUE!</v>
      </c>
      <c r="G8" s="1704" t="e">
        <f t="shared" si="0"/>
        <v>#VALUE!</v>
      </c>
      <c r="H8" s="1704" t="e">
        <f t="shared" si="0"/>
        <v>#VALUE!</v>
      </c>
      <c r="I8" s="1704" t="e">
        <f t="shared" si="0"/>
        <v>#VALUE!</v>
      </c>
      <c r="J8" s="1704" t="e">
        <f t="shared" si="0"/>
        <v>#VALUE!</v>
      </c>
      <c r="K8" s="1704" t="e">
        <f t="shared" si="0"/>
        <v>#VALUE!</v>
      </c>
      <c r="L8" s="1704" t="e">
        <f t="shared" si="0"/>
        <v>#VALUE!</v>
      </c>
      <c r="M8" s="1704" t="e">
        <f t="shared" si="0"/>
        <v>#VALUE!</v>
      </c>
      <c r="N8" s="1704" t="e">
        <f t="shared" si="0"/>
        <v>#VALUE!</v>
      </c>
      <c r="O8" s="1704" t="e">
        <f t="shared" si="0"/>
        <v>#VALUE!</v>
      </c>
      <c r="P8" s="1704" t="e">
        <f t="shared" si="0"/>
        <v>#VALUE!</v>
      </c>
      <c r="Q8" s="1704" t="e">
        <f t="shared" si="0"/>
        <v>#VALUE!</v>
      </c>
      <c r="R8" s="1704" t="e">
        <f t="shared" si="0"/>
        <v>#VALUE!</v>
      </c>
      <c r="S8" s="1704" t="e">
        <f t="shared" si="0"/>
        <v>#VALUE!</v>
      </c>
      <c r="T8" s="1704" t="e">
        <f t="shared" si="0"/>
        <v>#VALUE!</v>
      </c>
      <c r="U8" s="1704" t="e">
        <f t="shared" si="0"/>
        <v>#VALUE!</v>
      </c>
      <c r="V8" s="1704" t="e">
        <f t="shared" si="0"/>
        <v>#VALUE!</v>
      </c>
      <c r="W8" s="1704" t="e">
        <f>+V8+1</f>
        <v>#VALUE!</v>
      </c>
      <c r="X8" s="1704" t="e">
        <f t="shared" si="0"/>
        <v>#VALUE!</v>
      </c>
      <c r="Y8" s="1704" t="e">
        <f t="shared" si="0"/>
        <v>#VALUE!</v>
      </c>
      <c r="Z8" s="1704" t="e">
        <f t="shared" si="0"/>
        <v>#VALUE!</v>
      </c>
      <c r="AA8" s="1704" t="e">
        <f>+Z8+1</f>
        <v>#VALUE!</v>
      </c>
      <c r="AB8" s="1704" t="e">
        <f t="shared" si="0"/>
        <v>#VALUE!</v>
      </c>
      <c r="AC8" s="1704" t="e">
        <f>+AB8+1</f>
        <v>#VALUE!</v>
      </c>
      <c r="AD8" s="1705" t="e">
        <f t="shared" si="0"/>
        <v>#VALUE!</v>
      </c>
      <c r="AE8" s="1706"/>
      <c r="AF8" s="3781">
        <v>1</v>
      </c>
      <c r="AG8" s="3782"/>
    </row>
    <row r="9" spans="1:35">
      <c r="B9" s="1707" t="s">
        <v>820</v>
      </c>
      <c r="C9" s="1708" t="e">
        <f>TEXT(WEEKDAY(+C8),"aaa")</f>
        <v>#VALUE!</v>
      </c>
      <c r="D9" s="1709" t="e">
        <f t="shared" ref="D9:AD9" si="1">TEXT(WEEKDAY(+D8),"aaa")</f>
        <v>#VALUE!</v>
      </c>
      <c r="E9" s="1709" t="e">
        <f t="shared" si="1"/>
        <v>#VALUE!</v>
      </c>
      <c r="F9" s="1709" t="e">
        <f t="shared" si="1"/>
        <v>#VALUE!</v>
      </c>
      <c r="G9" s="1709" t="e">
        <f t="shared" si="1"/>
        <v>#VALUE!</v>
      </c>
      <c r="H9" s="1709" t="e">
        <f t="shared" si="1"/>
        <v>#VALUE!</v>
      </c>
      <c r="I9" s="1709" t="e">
        <f t="shared" si="1"/>
        <v>#VALUE!</v>
      </c>
      <c r="J9" s="1709" t="e">
        <f t="shared" si="1"/>
        <v>#VALUE!</v>
      </c>
      <c r="K9" s="1709" t="e">
        <f t="shared" si="1"/>
        <v>#VALUE!</v>
      </c>
      <c r="L9" s="1709" t="e">
        <f t="shared" si="1"/>
        <v>#VALUE!</v>
      </c>
      <c r="M9" s="1709" t="e">
        <f t="shared" si="1"/>
        <v>#VALUE!</v>
      </c>
      <c r="N9" s="1709" t="e">
        <f t="shared" si="1"/>
        <v>#VALUE!</v>
      </c>
      <c r="O9" s="1709" t="e">
        <f t="shared" si="1"/>
        <v>#VALUE!</v>
      </c>
      <c r="P9" s="1709" t="e">
        <f t="shared" si="1"/>
        <v>#VALUE!</v>
      </c>
      <c r="Q9" s="1709" t="e">
        <f t="shared" si="1"/>
        <v>#VALUE!</v>
      </c>
      <c r="R9" s="1709" t="e">
        <f t="shared" si="1"/>
        <v>#VALUE!</v>
      </c>
      <c r="S9" s="1709" t="e">
        <f t="shared" si="1"/>
        <v>#VALUE!</v>
      </c>
      <c r="T9" s="1709" t="e">
        <f t="shared" si="1"/>
        <v>#VALUE!</v>
      </c>
      <c r="U9" s="1709" t="e">
        <f t="shared" si="1"/>
        <v>#VALUE!</v>
      </c>
      <c r="V9" s="1709" t="e">
        <f t="shared" si="1"/>
        <v>#VALUE!</v>
      </c>
      <c r="W9" s="1709" t="e">
        <f t="shared" si="1"/>
        <v>#VALUE!</v>
      </c>
      <c r="X9" s="1709" t="e">
        <f t="shared" si="1"/>
        <v>#VALUE!</v>
      </c>
      <c r="Y9" s="1709" t="e">
        <f t="shared" si="1"/>
        <v>#VALUE!</v>
      </c>
      <c r="Z9" s="1709" t="e">
        <f t="shared" si="1"/>
        <v>#VALUE!</v>
      </c>
      <c r="AA9" s="1709" t="e">
        <f t="shared" si="1"/>
        <v>#VALUE!</v>
      </c>
      <c r="AB9" s="1709" t="e">
        <f t="shared" si="1"/>
        <v>#VALUE!</v>
      </c>
      <c r="AC9" s="1709" t="e">
        <f t="shared" si="1"/>
        <v>#VALUE!</v>
      </c>
      <c r="AD9" s="1710" t="e">
        <f t="shared" si="1"/>
        <v>#VALUE!</v>
      </c>
      <c r="AE9" s="1700"/>
      <c r="AF9" s="1711" t="s">
        <v>1998</v>
      </c>
      <c r="AG9" s="1691">
        <f>+COUNTIF(C10:AD11,"中止")</f>
        <v>0</v>
      </c>
    </row>
    <row r="10" spans="1:35" ht="13.5" customHeight="1">
      <c r="B10" s="3783" t="s">
        <v>1979</v>
      </c>
      <c r="C10" s="3785"/>
      <c r="D10" s="3786"/>
      <c r="E10" s="3786"/>
      <c r="F10" s="3786"/>
      <c r="G10" s="3786"/>
      <c r="H10" s="3786"/>
      <c r="I10" s="3786"/>
      <c r="J10" s="3786"/>
      <c r="K10" s="3786"/>
      <c r="L10" s="3786"/>
      <c r="M10" s="3786"/>
      <c r="N10" s="3786"/>
      <c r="O10" s="3786"/>
      <c r="P10" s="3786"/>
      <c r="Q10" s="3786"/>
      <c r="R10" s="3786"/>
      <c r="S10" s="3786"/>
      <c r="T10" s="3786"/>
      <c r="U10" s="3786"/>
      <c r="V10" s="3786"/>
      <c r="W10" s="3786"/>
      <c r="X10" s="3786"/>
      <c r="Y10" s="3786"/>
      <c r="Z10" s="3786"/>
      <c r="AA10" s="3786"/>
      <c r="AB10" s="3786"/>
      <c r="AC10" s="3786"/>
      <c r="AD10" s="3788"/>
      <c r="AE10" s="1700"/>
      <c r="AF10" s="1712" t="s">
        <v>821</v>
      </c>
      <c r="AG10" s="1713">
        <f>COUNTA(C8:AD8)-AG9</f>
        <v>28</v>
      </c>
    </row>
    <row r="11" spans="1:35" ht="13.5" customHeight="1">
      <c r="B11" s="3784"/>
      <c r="C11" s="3785"/>
      <c r="D11" s="3787"/>
      <c r="E11" s="3787"/>
      <c r="F11" s="3787"/>
      <c r="G11" s="3787"/>
      <c r="H11" s="3787"/>
      <c r="I11" s="3787"/>
      <c r="J11" s="3787"/>
      <c r="K11" s="3787"/>
      <c r="L11" s="3787"/>
      <c r="M11" s="3787"/>
      <c r="N11" s="3787"/>
      <c r="O11" s="3787"/>
      <c r="P11" s="3787"/>
      <c r="Q11" s="3787"/>
      <c r="R11" s="3787"/>
      <c r="S11" s="3787"/>
      <c r="T11" s="3787"/>
      <c r="U11" s="3787"/>
      <c r="V11" s="3787"/>
      <c r="W11" s="3787"/>
      <c r="X11" s="3787"/>
      <c r="Y11" s="3787"/>
      <c r="Z11" s="3787"/>
      <c r="AA11" s="3787"/>
      <c r="AB11" s="3787"/>
      <c r="AC11" s="3787"/>
      <c r="AD11" s="3789"/>
      <c r="AE11" s="1700"/>
      <c r="AF11" s="1712" t="s">
        <v>822</v>
      </c>
      <c r="AG11" s="1714">
        <f>+COUNTA(C12:AD13)</f>
        <v>0</v>
      </c>
    </row>
    <row r="12" spans="1:35" ht="13.5" customHeight="1">
      <c r="B12" s="3792" t="s">
        <v>815</v>
      </c>
      <c r="C12" s="3794"/>
      <c r="D12" s="3790"/>
      <c r="E12" s="3790"/>
      <c r="F12" s="3790"/>
      <c r="G12" s="3790"/>
      <c r="H12" s="3790"/>
      <c r="I12" s="3790"/>
      <c r="J12" s="3790"/>
      <c r="K12" s="3790"/>
      <c r="L12" s="3790"/>
      <c r="M12" s="3790"/>
      <c r="N12" s="3790"/>
      <c r="O12" s="3790"/>
      <c r="P12" s="3790"/>
      <c r="Q12" s="3790"/>
      <c r="R12" s="3790"/>
      <c r="S12" s="3790"/>
      <c r="T12" s="3790"/>
      <c r="U12" s="3790"/>
      <c r="V12" s="3790"/>
      <c r="W12" s="3790"/>
      <c r="X12" s="3790"/>
      <c r="Y12" s="3790"/>
      <c r="Z12" s="3790"/>
      <c r="AA12" s="3790"/>
      <c r="AB12" s="3790"/>
      <c r="AC12" s="3790"/>
      <c r="AD12" s="3795"/>
      <c r="AE12" s="1700"/>
      <c r="AF12" s="1712" t="s">
        <v>823</v>
      </c>
      <c r="AG12" s="1715">
        <f>+AG11/AG10</f>
        <v>0</v>
      </c>
    </row>
    <row r="13" spans="1:35">
      <c r="B13" s="3793"/>
      <c r="C13" s="3794"/>
      <c r="D13" s="3791"/>
      <c r="E13" s="3791"/>
      <c r="F13" s="3791"/>
      <c r="G13" s="3791"/>
      <c r="H13" s="3791"/>
      <c r="I13" s="3791"/>
      <c r="J13" s="3791"/>
      <c r="K13" s="3791"/>
      <c r="L13" s="3791"/>
      <c r="M13" s="3791"/>
      <c r="N13" s="3791"/>
      <c r="O13" s="3791"/>
      <c r="P13" s="3791"/>
      <c r="Q13" s="3791"/>
      <c r="R13" s="3791"/>
      <c r="S13" s="3791"/>
      <c r="T13" s="3791"/>
      <c r="U13" s="3791"/>
      <c r="V13" s="3791"/>
      <c r="W13" s="3791"/>
      <c r="X13" s="3791"/>
      <c r="Y13" s="3791"/>
      <c r="Z13" s="3791"/>
      <c r="AA13" s="3791"/>
      <c r="AB13" s="3791"/>
      <c r="AC13" s="3791"/>
      <c r="AD13" s="3796"/>
      <c r="AE13" s="1700"/>
      <c r="AF13" s="1712" t="s">
        <v>812</v>
      </c>
      <c r="AG13" s="1714">
        <f>+COUNTA(C14:AD15)</f>
        <v>0</v>
      </c>
    </row>
    <row r="14" spans="1:35">
      <c r="B14" s="3797" t="s">
        <v>817</v>
      </c>
      <c r="C14" s="3799"/>
      <c r="D14" s="3801"/>
      <c r="E14" s="3801"/>
      <c r="F14" s="3801"/>
      <c r="G14" s="3801"/>
      <c r="H14" s="3801"/>
      <c r="I14" s="3801"/>
      <c r="J14" s="3801"/>
      <c r="K14" s="3801"/>
      <c r="L14" s="3801"/>
      <c r="M14" s="3801"/>
      <c r="N14" s="3801"/>
      <c r="O14" s="3801"/>
      <c r="P14" s="3801"/>
      <c r="Q14" s="3801"/>
      <c r="R14" s="3801"/>
      <c r="S14" s="3801"/>
      <c r="T14" s="3801"/>
      <c r="U14" s="3801"/>
      <c r="V14" s="3801"/>
      <c r="W14" s="3801"/>
      <c r="X14" s="3801"/>
      <c r="Y14" s="3801"/>
      <c r="Z14" s="3801"/>
      <c r="AA14" s="3801"/>
      <c r="AB14" s="3801"/>
      <c r="AC14" s="3801"/>
      <c r="AD14" s="3803"/>
      <c r="AE14" s="1700"/>
      <c r="AF14" s="1716" t="s">
        <v>824</v>
      </c>
      <c r="AG14" s="1717">
        <f>+AG13/AG10</f>
        <v>0</v>
      </c>
    </row>
    <row r="15" spans="1:35">
      <c r="B15" s="3798"/>
      <c r="C15" s="3800"/>
      <c r="D15" s="3802"/>
      <c r="E15" s="3802"/>
      <c r="F15" s="3802"/>
      <c r="G15" s="3802"/>
      <c r="H15" s="3802"/>
      <c r="I15" s="3802"/>
      <c r="J15" s="3802"/>
      <c r="K15" s="3802"/>
      <c r="L15" s="3802"/>
      <c r="M15" s="3802"/>
      <c r="N15" s="3802"/>
      <c r="O15" s="3802"/>
      <c r="P15" s="3802"/>
      <c r="Q15" s="3802"/>
      <c r="R15" s="3802"/>
      <c r="S15" s="3802"/>
      <c r="T15" s="3802"/>
      <c r="U15" s="3802"/>
      <c r="V15" s="3802"/>
      <c r="W15" s="3802"/>
      <c r="X15" s="3802"/>
      <c r="Y15" s="3802"/>
      <c r="Z15" s="3802"/>
      <c r="AA15" s="3802"/>
      <c r="AB15" s="3802"/>
      <c r="AC15" s="3802"/>
      <c r="AD15" s="3804"/>
      <c r="AE15" s="1700"/>
      <c r="AF15" s="1701"/>
      <c r="AG15" s="1718"/>
    </row>
    <row r="16" spans="1:35">
      <c r="C16" s="1719"/>
      <c r="D16" s="1719"/>
      <c r="E16" s="1719"/>
      <c r="F16" s="1719"/>
      <c r="G16" s="1719"/>
      <c r="H16" s="1719"/>
      <c r="I16" s="1719"/>
      <c r="J16" s="1719"/>
      <c r="K16" s="1719"/>
      <c r="L16" s="1719"/>
      <c r="M16" s="1719"/>
      <c r="N16" s="1719"/>
      <c r="O16" s="1719"/>
      <c r="P16" s="1719"/>
      <c r="Q16" s="1719"/>
      <c r="R16" s="1719"/>
      <c r="S16" s="1719"/>
      <c r="T16" s="1719"/>
      <c r="U16" s="1719"/>
      <c r="V16" s="1719"/>
      <c r="W16" s="1719"/>
      <c r="X16" s="1719"/>
      <c r="Y16" s="1719"/>
      <c r="Z16" s="1719"/>
      <c r="AA16" s="1719"/>
      <c r="AB16" s="1719"/>
      <c r="AC16" s="1719"/>
      <c r="AD16" s="1719"/>
    </row>
    <row r="17" spans="2:33">
      <c r="B17" s="1720" t="s">
        <v>1997</v>
      </c>
      <c r="C17" s="1721" t="e">
        <f>+AD8+1</f>
        <v>#VALUE!</v>
      </c>
      <c r="D17" s="1722" t="e">
        <f>+C17+1</f>
        <v>#VALUE!</v>
      </c>
      <c r="E17" s="1722" t="e">
        <f t="shared" ref="E17:AD17" si="2">+D17+1</f>
        <v>#VALUE!</v>
      </c>
      <c r="F17" s="1722" t="e">
        <f t="shared" si="2"/>
        <v>#VALUE!</v>
      </c>
      <c r="G17" s="1722" t="e">
        <f t="shared" si="2"/>
        <v>#VALUE!</v>
      </c>
      <c r="H17" s="1722" t="e">
        <f t="shared" si="2"/>
        <v>#VALUE!</v>
      </c>
      <c r="I17" s="1722" t="e">
        <f t="shared" si="2"/>
        <v>#VALUE!</v>
      </c>
      <c r="J17" s="1722" t="e">
        <f t="shared" si="2"/>
        <v>#VALUE!</v>
      </c>
      <c r="K17" s="1722" t="e">
        <f t="shared" si="2"/>
        <v>#VALUE!</v>
      </c>
      <c r="L17" s="1722" t="e">
        <f t="shared" si="2"/>
        <v>#VALUE!</v>
      </c>
      <c r="M17" s="1722" t="e">
        <f t="shared" si="2"/>
        <v>#VALUE!</v>
      </c>
      <c r="N17" s="1722" t="e">
        <f t="shared" si="2"/>
        <v>#VALUE!</v>
      </c>
      <c r="O17" s="1722" t="e">
        <f t="shared" si="2"/>
        <v>#VALUE!</v>
      </c>
      <c r="P17" s="1722" t="e">
        <f t="shared" si="2"/>
        <v>#VALUE!</v>
      </c>
      <c r="Q17" s="1722" t="e">
        <f t="shared" si="2"/>
        <v>#VALUE!</v>
      </c>
      <c r="R17" s="1722" t="e">
        <f t="shared" si="2"/>
        <v>#VALUE!</v>
      </c>
      <c r="S17" s="1722" t="e">
        <f t="shared" si="2"/>
        <v>#VALUE!</v>
      </c>
      <c r="T17" s="1722" t="e">
        <f t="shared" si="2"/>
        <v>#VALUE!</v>
      </c>
      <c r="U17" s="1722" t="e">
        <f t="shared" si="2"/>
        <v>#VALUE!</v>
      </c>
      <c r="V17" s="1722" t="e">
        <f t="shared" si="2"/>
        <v>#VALUE!</v>
      </c>
      <c r="W17" s="1722" t="e">
        <f>+V17+1</f>
        <v>#VALUE!</v>
      </c>
      <c r="X17" s="1722" t="e">
        <f t="shared" si="2"/>
        <v>#VALUE!</v>
      </c>
      <c r="Y17" s="1722" t="e">
        <f t="shared" si="2"/>
        <v>#VALUE!</v>
      </c>
      <c r="Z17" s="1722" t="e">
        <f t="shared" si="2"/>
        <v>#VALUE!</v>
      </c>
      <c r="AA17" s="1722" t="e">
        <f>+Z17+1</f>
        <v>#VALUE!</v>
      </c>
      <c r="AB17" s="1722" t="e">
        <f t="shared" si="2"/>
        <v>#VALUE!</v>
      </c>
      <c r="AC17" s="1722" t="e">
        <f>+AB17+1</f>
        <v>#VALUE!</v>
      </c>
      <c r="AD17" s="1723" t="e">
        <f t="shared" si="2"/>
        <v>#VALUE!</v>
      </c>
      <c r="AE17" s="1706"/>
      <c r="AF17" s="3781">
        <f>+AF8+1</f>
        <v>2</v>
      </c>
      <c r="AG17" s="3782"/>
    </row>
    <row r="18" spans="2:33">
      <c r="B18" s="1724" t="s">
        <v>820</v>
      </c>
      <c r="C18" s="1725" t="e">
        <f>TEXT(WEEKDAY(+C17),"aaa")</f>
        <v>#VALUE!</v>
      </c>
      <c r="D18" s="1726" t="e">
        <f t="shared" ref="D18:AD18" si="3">TEXT(WEEKDAY(+D17),"aaa")</f>
        <v>#VALUE!</v>
      </c>
      <c r="E18" s="1726" t="e">
        <f t="shared" si="3"/>
        <v>#VALUE!</v>
      </c>
      <c r="F18" s="1726" t="e">
        <f t="shared" si="3"/>
        <v>#VALUE!</v>
      </c>
      <c r="G18" s="1726" t="e">
        <f t="shared" si="3"/>
        <v>#VALUE!</v>
      </c>
      <c r="H18" s="1726" t="e">
        <f t="shared" si="3"/>
        <v>#VALUE!</v>
      </c>
      <c r="I18" s="1726" t="e">
        <f t="shared" si="3"/>
        <v>#VALUE!</v>
      </c>
      <c r="J18" s="1726" t="e">
        <f t="shared" si="3"/>
        <v>#VALUE!</v>
      </c>
      <c r="K18" s="1726" t="e">
        <f t="shared" si="3"/>
        <v>#VALUE!</v>
      </c>
      <c r="L18" s="1726" t="e">
        <f t="shared" si="3"/>
        <v>#VALUE!</v>
      </c>
      <c r="M18" s="1726" t="e">
        <f t="shared" si="3"/>
        <v>#VALUE!</v>
      </c>
      <c r="N18" s="1726" t="e">
        <f t="shared" si="3"/>
        <v>#VALUE!</v>
      </c>
      <c r="O18" s="1726" t="e">
        <f t="shared" si="3"/>
        <v>#VALUE!</v>
      </c>
      <c r="P18" s="1726" t="e">
        <f t="shared" si="3"/>
        <v>#VALUE!</v>
      </c>
      <c r="Q18" s="1726" t="e">
        <f t="shared" si="3"/>
        <v>#VALUE!</v>
      </c>
      <c r="R18" s="1726" t="e">
        <f t="shared" si="3"/>
        <v>#VALUE!</v>
      </c>
      <c r="S18" s="1726" t="e">
        <f t="shared" si="3"/>
        <v>#VALUE!</v>
      </c>
      <c r="T18" s="1726" t="e">
        <f t="shared" si="3"/>
        <v>#VALUE!</v>
      </c>
      <c r="U18" s="1726" t="e">
        <f t="shared" si="3"/>
        <v>#VALUE!</v>
      </c>
      <c r="V18" s="1726" t="e">
        <f t="shared" si="3"/>
        <v>#VALUE!</v>
      </c>
      <c r="W18" s="1726" t="e">
        <f t="shared" si="3"/>
        <v>#VALUE!</v>
      </c>
      <c r="X18" s="1726" t="e">
        <f t="shared" si="3"/>
        <v>#VALUE!</v>
      </c>
      <c r="Y18" s="1726" t="e">
        <f t="shared" si="3"/>
        <v>#VALUE!</v>
      </c>
      <c r="Z18" s="1726" t="e">
        <f t="shared" si="3"/>
        <v>#VALUE!</v>
      </c>
      <c r="AA18" s="1726" t="e">
        <f t="shared" si="3"/>
        <v>#VALUE!</v>
      </c>
      <c r="AB18" s="1726" t="e">
        <f t="shared" si="3"/>
        <v>#VALUE!</v>
      </c>
      <c r="AC18" s="1726" t="e">
        <f t="shared" si="3"/>
        <v>#VALUE!</v>
      </c>
      <c r="AD18" s="1727" t="e">
        <f t="shared" si="3"/>
        <v>#VALUE!</v>
      </c>
      <c r="AE18" s="1700"/>
      <c r="AF18" s="1711" t="s">
        <v>1998</v>
      </c>
      <c r="AG18" s="1691">
        <f>+COUNTIF(C19:AD20,"中止")</f>
        <v>0</v>
      </c>
    </row>
    <row r="19" spans="2:33" ht="13.5" customHeight="1">
      <c r="B19" s="3783" t="s">
        <v>1979</v>
      </c>
      <c r="C19" s="3785"/>
      <c r="D19" s="3786"/>
      <c r="E19" s="3786"/>
      <c r="F19" s="3786"/>
      <c r="G19" s="3786"/>
      <c r="H19" s="3786"/>
      <c r="I19" s="3786"/>
      <c r="J19" s="3786"/>
      <c r="K19" s="3786"/>
      <c r="L19" s="3786"/>
      <c r="M19" s="3786"/>
      <c r="N19" s="3786"/>
      <c r="O19" s="3786"/>
      <c r="P19" s="3786"/>
      <c r="Q19" s="3786"/>
      <c r="R19" s="3786"/>
      <c r="S19" s="3786"/>
      <c r="T19" s="3786"/>
      <c r="U19" s="3786"/>
      <c r="V19" s="3786"/>
      <c r="W19" s="3786"/>
      <c r="X19" s="3786"/>
      <c r="Y19" s="3786"/>
      <c r="Z19" s="3786"/>
      <c r="AA19" s="3786"/>
      <c r="AB19" s="3786"/>
      <c r="AC19" s="3786"/>
      <c r="AD19" s="3788"/>
      <c r="AE19" s="1700"/>
      <c r="AF19" s="1712" t="s">
        <v>821</v>
      </c>
      <c r="AG19" s="1713">
        <f>COUNTA(C17:AD17)-AG18</f>
        <v>28</v>
      </c>
    </row>
    <row r="20" spans="2:33" ht="13.5" customHeight="1">
      <c r="B20" s="3784"/>
      <c r="C20" s="3785"/>
      <c r="D20" s="3787"/>
      <c r="E20" s="3787"/>
      <c r="F20" s="3787"/>
      <c r="G20" s="3787"/>
      <c r="H20" s="3787"/>
      <c r="I20" s="3787"/>
      <c r="J20" s="3787"/>
      <c r="K20" s="3787"/>
      <c r="L20" s="3787"/>
      <c r="M20" s="3787"/>
      <c r="N20" s="3787"/>
      <c r="O20" s="3787"/>
      <c r="P20" s="3787"/>
      <c r="Q20" s="3787"/>
      <c r="R20" s="3787"/>
      <c r="S20" s="3787"/>
      <c r="T20" s="3787"/>
      <c r="U20" s="3787"/>
      <c r="V20" s="3787"/>
      <c r="W20" s="3787"/>
      <c r="X20" s="3787"/>
      <c r="Y20" s="3787"/>
      <c r="Z20" s="3787"/>
      <c r="AA20" s="3787"/>
      <c r="AB20" s="3787"/>
      <c r="AC20" s="3787"/>
      <c r="AD20" s="3789"/>
      <c r="AE20" s="1700"/>
      <c r="AF20" s="1712" t="s">
        <v>822</v>
      </c>
      <c r="AG20" s="1714">
        <f>+COUNTA(C21:AD22)</f>
        <v>0</v>
      </c>
    </row>
    <row r="21" spans="2:33" ht="13.5" customHeight="1">
      <c r="B21" s="3805" t="s">
        <v>815</v>
      </c>
      <c r="C21" s="3794"/>
      <c r="D21" s="3790"/>
      <c r="E21" s="3790"/>
      <c r="F21" s="3790"/>
      <c r="G21" s="3790"/>
      <c r="H21" s="3790"/>
      <c r="I21" s="3790"/>
      <c r="J21" s="3790"/>
      <c r="K21" s="3790"/>
      <c r="L21" s="3790"/>
      <c r="M21" s="3790"/>
      <c r="N21" s="3790"/>
      <c r="O21" s="3790"/>
      <c r="P21" s="3790"/>
      <c r="Q21" s="3790"/>
      <c r="R21" s="3790"/>
      <c r="S21" s="3790"/>
      <c r="T21" s="3790"/>
      <c r="U21" s="3790"/>
      <c r="V21" s="3790"/>
      <c r="W21" s="3790"/>
      <c r="X21" s="3790"/>
      <c r="Y21" s="3790"/>
      <c r="Z21" s="3790"/>
      <c r="AA21" s="3790"/>
      <c r="AB21" s="3790"/>
      <c r="AC21" s="3790"/>
      <c r="AD21" s="3795"/>
      <c r="AE21" s="1700"/>
      <c r="AF21" s="1712" t="s">
        <v>823</v>
      </c>
      <c r="AG21" s="1715">
        <f>+AG20/AG19</f>
        <v>0</v>
      </c>
    </row>
    <row r="22" spans="2:33">
      <c r="B22" s="3806"/>
      <c r="C22" s="3794"/>
      <c r="D22" s="3791"/>
      <c r="E22" s="3791"/>
      <c r="F22" s="3791"/>
      <c r="G22" s="3791"/>
      <c r="H22" s="3791"/>
      <c r="I22" s="3791"/>
      <c r="J22" s="3791"/>
      <c r="K22" s="3791"/>
      <c r="L22" s="3791"/>
      <c r="M22" s="3791"/>
      <c r="N22" s="3791"/>
      <c r="O22" s="3791"/>
      <c r="P22" s="3791"/>
      <c r="Q22" s="3791"/>
      <c r="R22" s="3791"/>
      <c r="S22" s="3791"/>
      <c r="T22" s="3791"/>
      <c r="U22" s="3791"/>
      <c r="V22" s="3791"/>
      <c r="W22" s="3791"/>
      <c r="X22" s="3791"/>
      <c r="Y22" s="3791"/>
      <c r="Z22" s="3791"/>
      <c r="AA22" s="3791"/>
      <c r="AB22" s="3791"/>
      <c r="AC22" s="3791"/>
      <c r="AD22" s="3796"/>
      <c r="AE22" s="1700"/>
      <c r="AF22" s="1712" t="s">
        <v>812</v>
      </c>
      <c r="AG22" s="1714">
        <f>+COUNTA(C23:AD24)</f>
        <v>0</v>
      </c>
    </row>
    <row r="23" spans="2:33">
      <c r="B23" s="3807" t="s">
        <v>817</v>
      </c>
      <c r="C23" s="3799"/>
      <c r="D23" s="3801"/>
      <c r="E23" s="3801"/>
      <c r="F23" s="3801"/>
      <c r="G23" s="3801"/>
      <c r="H23" s="3801"/>
      <c r="I23" s="3801"/>
      <c r="J23" s="3801"/>
      <c r="K23" s="3801"/>
      <c r="L23" s="3801"/>
      <c r="M23" s="3801"/>
      <c r="N23" s="3801"/>
      <c r="O23" s="3801"/>
      <c r="P23" s="3801"/>
      <c r="Q23" s="3801"/>
      <c r="R23" s="3801"/>
      <c r="S23" s="3801"/>
      <c r="T23" s="3801"/>
      <c r="U23" s="3801"/>
      <c r="V23" s="3801"/>
      <c r="W23" s="3801"/>
      <c r="X23" s="3801"/>
      <c r="Y23" s="3801"/>
      <c r="Z23" s="3801"/>
      <c r="AA23" s="3801"/>
      <c r="AB23" s="3801"/>
      <c r="AC23" s="3801"/>
      <c r="AD23" s="3803"/>
      <c r="AE23" s="1700"/>
      <c r="AF23" s="1716" t="s">
        <v>824</v>
      </c>
      <c r="AG23" s="1717">
        <f>+AG22/AG19</f>
        <v>0</v>
      </c>
    </row>
    <row r="24" spans="2:33">
      <c r="B24" s="3808"/>
      <c r="C24" s="3800"/>
      <c r="D24" s="3802"/>
      <c r="E24" s="3802"/>
      <c r="F24" s="3802"/>
      <c r="G24" s="3802"/>
      <c r="H24" s="3802"/>
      <c r="I24" s="3802"/>
      <c r="J24" s="3802"/>
      <c r="K24" s="3802"/>
      <c r="L24" s="3802"/>
      <c r="M24" s="3802"/>
      <c r="N24" s="3802"/>
      <c r="O24" s="3802"/>
      <c r="P24" s="3802"/>
      <c r="Q24" s="3802"/>
      <c r="R24" s="3802"/>
      <c r="S24" s="3802"/>
      <c r="T24" s="3802"/>
      <c r="U24" s="3802"/>
      <c r="V24" s="3802"/>
      <c r="W24" s="3802"/>
      <c r="X24" s="3802"/>
      <c r="Y24" s="3802"/>
      <c r="Z24" s="3802"/>
      <c r="AA24" s="3802"/>
      <c r="AB24" s="3802"/>
      <c r="AC24" s="3802"/>
      <c r="AD24" s="3804"/>
      <c r="AE24" s="1700"/>
      <c r="AF24" s="1701"/>
      <c r="AG24" s="1718"/>
    </row>
    <row r="25" spans="2:33">
      <c r="C25" s="1719"/>
      <c r="D25" s="1719"/>
      <c r="E25" s="1719"/>
      <c r="F25" s="1719"/>
      <c r="G25" s="1719"/>
      <c r="H25" s="1719"/>
      <c r="I25" s="1719"/>
      <c r="J25" s="1719"/>
      <c r="K25" s="1719"/>
      <c r="L25" s="1719"/>
      <c r="M25" s="1719"/>
      <c r="N25" s="1719"/>
      <c r="O25" s="1719"/>
      <c r="P25" s="1719"/>
      <c r="Q25" s="1719"/>
      <c r="R25" s="1719"/>
      <c r="S25" s="1719"/>
      <c r="T25" s="1719"/>
      <c r="U25" s="1719"/>
      <c r="V25" s="1719"/>
      <c r="W25" s="1719"/>
      <c r="X25" s="1719"/>
      <c r="Y25" s="1719"/>
      <c r="Z25" s="1719"/>
      <c r="AA25" s="1719"/>
      <c r="AB25" s="1719"/>
      <c r="AC25" s="1719"/>
      <c r="AD25" s="1719"/>
    </row>
    <row r="26" spans="2:33">
      <c r="B26" s="1702" t="s">
        <v>1997</v>
      </c>
      <c r="C26" s="1703" t="e">
        <f>+AD17+1</f>
        <v>#VALUE!</v>
      </c>
      <c r="D26" s="1704" t="e">
        <f>+C26+1</f>
        <v>#VALUE!</v>
      </c>
      <c r="E26" s="1704" t="e">
        <f t="shared" ref="E26:AD26" si="4">+D26+1</f>
        <v>#VALUE!</v>
      </c>
      <c r="F26" s="1704" t="e">
        <f t="shared" si="4"/>
        <v>#VALUE!</v>
      </c>
      <c r="G26" s="1704" t="e">
        <f t="shared" si="4"/>
        <v>#VALUE!</v>
      </c>
      <c r="H26" s="1704" t="e">
        <f t="shared" si="4"/>
        <v>#VALUE!</v>
      </c>
      <c r="I26" s="1704" t="e">
        <f t="shared" si="4"/>
        <v>#VALUE!</v>
      </c>
      <c r="J26" s="1704" t="e">
        <f t="shared" si="4"/>
        <v>#VALUE!</v>
      </c>
      <c r="K26" s="1704" t="e">
        <f t="shared" si="4"/>
        <v>#VALUE!</v>
      </c>
      <c r="L26" s="1704" t="e">
        <f t="shared" si="4"/>
        <v>#VALUE!</v>
      </c>
      <c r="M26" s="1704" t="e">
        <f t="shared" si="4"/>
        <v>#VALUE!</v>
      </c>
      <c r="N26" s="1704" t="e">
        <f t="shared" si="4"/>
        <v>#VALUE!</v>
      </c>
      <c r="O26" s="1704" t="e">
        <f t="shared" si="4"/>
        <v>#VALUE!</v>
      </c>
      <c r="P26" s="1704" t="e">
        <f t="shared" si="4"/>
        <v>#VALUE!</v>
      </c>
      <c r="Q26" s="1704" t="e">
        <f t="shared" si="4"/>
        <v>#VALUE!</v>
      </c>
      <c r="R26" s="1704" t="e">
        <f t="shared" si="4"/>
        <v>#VALUE!</v>
      </c>
      <c r="S26" s="1704" t="e">
        <f t="shared" si="4"/>
        <v>#VALUE!</v>
      </c>
      <c r="T26" s="1704" t="e">
        <f t="shared" si="4"/>
        <v>#VALUE!</v>
      </c>
      <c r="U26" s="1704" t="e">
        <f t="shared" si="4"/>
        <v>#VALUE!</v>
      </c>
      <c r="V26" s="1704" t="e">
        <f t="shared" si="4"/>
        <v>#VALUE!</v>
      </c>
      <c r="W26" s="1704" t="e">
        <f>+V26+1</f>
        <v>#VALUE!</v>
      </c>
      <c r="X26" s="1704" t="e">
        <f t="shared" si="4"/>
        <v>#VALUE!</v>
      </c>
      <c r="Y26" s="1704" t="e">
        <f t="shared" si="4"/>
        <v>#VALUE!</v>
      </c>
      <c r="Z26" s="1704" t="e">
        <f t="shared" si="4"/>
        <v>#VALUE!</v>
      </c>
      <c r="AA26" s="1704" t="e">
        <f>+Z26+1</f>
        <v>#VALUE!</v>
      </c>
      <c r="AB26" s="1704" t="e">
        <f t="shared" si="4"/>
        <v>#VALUE!</v>
      </c>
      <c r="AC26" s="1704" t="e">
        <f>+AB26+1</f>
        <v>#VALUE!</v>
      </c>
      <c r="AD26" s="1705" t="e">
        <f t="shared" si="4"/>
        <v>#VALUE!</v>
      </c>
      <c r="AE26" s="1706"/>
      <c r="AF26" s="3781">
        <f>+AF17+1</f>
        <v>3</v>
      </c>
      <c r="AG26" s="3782"/>
    </row>
    <row r="27" spans="2:33">
      <c r="B27" s="1707" t="s">
        <v>820</v>
      </c>
      <c r="C27" s="1708" t="e">
        <f>TEXT(WEEKDAY(+C26),"aaa")</f>
        <v>#VALUE!</v>
      </c>
      <c r="D27" s="1709" t="e">
        <f t="shared" ref="D27:AD27" si="5">TEXT(WEEKDAY(+D26),"aaa")</f>
        <v>#VALUE!</v>
      </c>
      <c r="E27" s="1709" t="e">
        <f t="shared" si="5"/>
        <v>#VALUE!</v>
      </c>
      <c r="F27" s="1709" t="e">
        <f t="shared" si="5"/>
        <v>#VALUE!</v>
      </c>
      <c r="G27" s="1709" t="e">
        <f t="shared" si="5"/>
        <v>#VALUE!</v>
      </c>
      <c r="H27" s="1709" t="e">
        <f t="shared" si="5"/>
        <v>#VALUE!</v>
      </c>
      <c r="I27" s="1709" t="e">
        <f t="shared" si="5"/>
        <v>#VALUE!</v>
      </c>
      <c r="J27" s="1709" t="e">
        <f t="shared" si="5"/>
        <v>#VALUE!</v>
      </c>
      <c r="K27" s="1709" t="e">
        <f t="shared" si="5"/>
        <v>#VALUE!</v>
      </c>
      <c r="L27" s="1709" t="e">
        <f t="shared" si="5"/>
        <v>#VALUE!</v>
      </c>
      <c r="M27" s="1709" t="e">
        <f t="shared" si="5"/>
        <v>#VALUE!</v>
      </c>
      <c r="N27" s="1709" t="e">
        <f t="shared" si="5"/>
        <v>#VALUE!</v>
      </c>
      <c r="O27" s="1709" t="e">
        <f t="shared" si="5"/>
        <v>#VALUE!</v>
      </c>
      <c r="P27" s="1709" t="e">
        <f t="shared" si="5"/>
        <v>#VALUE!</v>
      </c>
      <c r="Q27" s="1709" t="e">
        <f t="shared" si="5"/>
        <v>#VALUE!</v>
      </c>
      <c r="R27" s="1709" t="e">
        <f t="shared" si="5"/>
        <v>#VALUE!</v>
      </c>
      <c r="S27" s="1709" t="e">
        <f t="shared" si="5"/>
        <v>#VALUE!</v>
      </c>
      <c r="T27" s="1709" t="e">
        <f t="shared" si="5"/>
        <v>#VALUE!</v>
      </c>
      <c r="U27" s="1709" t="e">
        <f t="shared" si="5"/>
        <v>#VALUE!</v>
      </c>
      <c r="V27" s="1709" t="e">
        <f t="shared" si="5"/>
        <v>#VALUE!</v>
      </c>
      <c r="W27" s="1709" t="e">
        <f t="shared" si="5"/>
        <v>#VALUE!</v>
      </c>
      <c r="X27" s="1709" t="e">
        <f t="shared" si="5"/>
        <v>#VALUE!</v>
      </c>
      <c r="Y27" s="1709" t="e">
        <f t="shared" si="5"/>
        <v>#VALUE!</v>
      </c>
      <c r="Z27" s="1709" t="e">
        <f t="shared" si="5"/>
        <v>#VALUE!</v>
      </c>
      <c r="AA27" s="1709" t="e">
        <f t="shared" si="5"/>
        <v>#VALUE!</v>
      </c>
      <c r="AB27" s="1709" t="e">
        <f t="shared" si="5"/>
        <v>#VALUE!</v>
      </c>
      <c r="AC27" s="1709" t="e">
        <f t="shared" si="5"/>
        <v>#VALUE!</v>
      </c>
      <c r="AD27" s="1710" t="e">
        <f t="shared" si="5"/>
        <v>#VALUE!</v>
      </c>
      <c r="AE27" s="1700"/>
      <c r="AF27" s="1711" t="s">
        <v>1998</v>
      </c>
      <c r="AG27" s="1691">
        <f>+COUNTIF(C28:AD29,"中止")</f>
        <v>0</v>
      </c>
    </row>
    <row r="28" spans="2:33" ht="13.5" customHeight="1">
      <c r="B28" s="3783" t="s">
        <v>1979</v>
      </c>
      <c r="C28" s="3785"/>
      <c r="D28" s="3786"/>
      <c r="E28" s="3786"/>
      <c r="F28" s="3786"/>
      <c r="G28" s="3786"/>
      <c r="H28" s="3786"/>
      <c r="I28" s="3786"/>
      <c r="J28" s="3786"/>
      <c r="K28" s="3786"/>
      <c r="L28" s="3786"/>
      <c r="M28" s="3786"/>
      <c r="N28" s="3786"/>
      <c r="O28" s="3786"/>
      <c r="P28" s="3786"/>
      <c r="Q28" s="3786"/>
      <c r="R28" s="3786"/>
      <c r="S28" s="3786"/>
      <c r="T28" s="3786"/>
      <c r="U28" s="3786"/>
      <c r="V28" s="3786"/>
      <c r="W28" s="3786"/>
      <c r="X28" s="3786"/>
      <c r="Y28" s="3786"/>
      <c r="Z28" s="3786"/>
      <c r="AA28" s="3786"/>
      <c r="AB28" s="3786"/>
      <c r="AC28" s="3786"/>
      <c r="AD28" s="3788"/>
      <c r="AE28" s="1700"/>
      <c r="AF28" s="1712" t="s">
        <v>821</v>
      </c>
      <c r="AG28" s="1713">
        <f>COUNTA(C26:AD26)-AG27</f>
        <v>28</v>
      </c>
    </row>
    <row r="29" spans="2:33" ht="13.5" customHeight="1">
      <c r="B29" s="3784"/>
      <c r="C29" s="3785"/>
      <c r="D29" s="3787"/>
      <c r="E29" s="3787"/>
      <c r="F29" s="3787"/>
      <c r="G29" s="3787"/>
      <c r="H29" s="3787"/>
      <c r="I29" s="3787"/>
      <c r="J29" s="3787"/>
      <c r="K29" s="3787"/>
      <c r="L29" s="3787"/>
      <c r="M29" s="3787"/>
      <c r="N29" s="3787"/>
      <c r="O29" s="3787"/>
      <c r="P29" s="3787"/>
      <c r="Q29" s="3787"/>
      <c r="R29" s="3787"/>
      <c r="S29" s="3787"/>
      <c r="T29" s="3787"/>
      <c r="U29" s="3787"/>
      <c r="V29" s="3787"/>
      <c r="W29" s="3787"/>
      <c r="X29" s="3787"/>
      <c r="Y29" s="3787"/>
      <c r="Z29" s="3787"/>
      <c r="AA29" s="3787"/>
      <c r="AB29" s="3787"/>
      <c r="AC29" s="3787"/>
      <c r="AD29" s="3789"/>
      <c r="AE29" s="1700"/>
      <c r="AF29" s="1712" t="s">
        <v>822</v>
      </c>
      <c r="AG29" s="1714">
        <f>+COUNTA(C30:AD31)</f>
        <v>0</v>
      </c>
    </row>
    <row r="30" spans="2:33" ht="13.5" customHeight="1">
      <c r="B30" s="3792" t="s">
        <v>815</v>
      </c>
      <c r="C30" s="3794"/>
      <c r="D30" s="3790"/>
      <c r="E30" s="3790"/>
      <c r="F30" s="3790"/>
      <c r="G30" s="3790"/>
      <c r="H30" s="3790"/>
      <c r="I30" s="3790"/>
      <c r="J30" s="3790"/>
      <c r="K30" s="3790"/>
      <c r="L30" s="3790"/>
      <c r="M30" s="3790"/>
      <c r="N30" s="3790"/>
      <c r="O30" s="3790"/>
      <c r="P30" s="3790"/>
      <c r="Q30" s="3790"/>
      <c r="R30" s="3790"/>
      <c r="S30" s="3790"/>
      <c r="T30" s="3790"/>
      <c r="U30" s="3790"/>
      <c r="V30" s="3790"/>
      <c r="W30" s="3790"/>
      <c r="X30" s="3790"/>
      <c r="Y30" s="3790"/>
      <c r="Z30" s="3790"/>
      <c r="AA30" s="3790"/>
      <c r="AB30" s="3790"/>
      <c r="AC30" s="3790"/>
      <c r="AD30" s="3795"/>
      <c r="AE30" s="1700"/>
      <c r="AF30" s="1712" t="s">
        <v>823</v>
      </c>
      <c r="AG30" s="1715">
        <f>+AG29/AG28</f>
        <v>0</v>
      </c>
    </row>
    <row r="31" spans="2:33">
      <c r="B31" s="3793"/>
      <c r="C31" s="3794"/>
      <c r="D31" s="3791"/>
      <c r="E31" s="3791"/>
      <c r="F31" s="3791"/>
      <c r="G31" s="3791"/>
      <c r="H31" s="3791"/>
      <c r="I31" s="3791"/>
      <c r="J31" s="3791"/>
      <c r="K31" s="3791"/>
      <c r="L31" s="3791"/>
      <c r="M31" s="3791"/>
      <c r="N31" s="3791"/>
      <c r="O31" s="3791"/>
      <c r="P31" s="3791"/>
      <c r="Q31" s="3791"/>
      <c r="R31" s="3791"/>
      <c r="S31" s="3791"/>
      <c r="T31" s="3791"/>
      <c r="U31" s="3791"/>
      <c r="V31" s="3791"/>
      <c r="W31" s="3791"/>
      <c r="X31" s="3791"/>
      <c r="Y31" s="3791"/>
      <c r="Z31" s="3791"/>
      <c r="AA31" s="3791"/>
      <c r="AB31" s="3791"/>
      <c r="AC31" s="3791"/>
      <c r="AD31" s="3796"/>
      <c r="AE31" s="1700"/>
      <c r="AF31" s="1712" t="s">
        <v>812</v>
      </c>
      <c r="AG31" s="1714">
        <f>+COUNTA(C32:AD33)</f>
        <v>0</v>
      </c>
    </row>
    <row r="32" spans="2:33">
      <c r="B32" s="3797" t="s">
        <v>817</v>
      </c>
      <c r="C32" s="3799"/>
      <c r="D32" s="3801"/>
      <c r="E32" s="3801"/>
      <c r="F32" s="3801"/>
      <c r="G32" s="3801"/>
      <c r="H32" s="3801"/>
      <c r="I32" s="3801"/>
      <c r="J32" s="3801"/>
      <c r="K32" s="3801"/>
      <c r="L32" s="3801"/>
      <c r="M32" s="3801"/>
      <c r="N32" s="3801"/>
      <c r="O32" s="3801"/>
      <c r="P32" s="3801"/>
      <c r="Q32" s="3801"/>
      <c r="R32" s="3801"/>
      <c r="S32" s="3801"/>
      <c r="T32" s="3801"/>
      <c r="U32" s="3801"/>
      <c r="V32" s="3801"/>
      <c r="W32" s="3801"/>
      <c r="X32" s="3801"/>
      <c r="Y32" s="3801"/>
      <c r="Z32" s="3801"/>
      <c r="AA32" s="3801"/>
      <c r="AB32" s="3801"/>
      <c r="AC32" s="3801"/>
      <c r="AD32" s="3803"/>
      <c r="AE32" s="1700"/>
      <c r="AF32" s="1716" t="s">
        <v>824</v>
      </c>
      <c r="AG32" s="1717">
        <f>+AG31/AG28</f>
        <v>0</v>
      </c>
    </row>
    <row r="33" spans="2:33">
      <c r="B33" s="3798"/>
      <c r="C33" s="3800"/>
      <c r="D33" s="3802"/>
      <c r="E33" s="3802"/>
      <c r="F33" s="3802"/>
      <c r="G33" s="3802"/>
      <c r="H33" s="3802"/>
      <c r="I33" s="3802"/>
      <c r="J33" s="3802"/>
      <c r="K33" s="3802"/>
      <c r="L33" s="3802"/>
      <c r="M33" s="3802"/>
      <c r="N33" s="3802"/>
      <c r="O33" s="3802"/>
      <c r="P33" s="3802"/>
      <c r="Q33" s="3802"/>
      <c r="R33" s="3802"/>
      <c r="S33" s="3802"/>
      <c r="T33" s="3802"/>
      <c r="U33" s="3802"/>
      <c r="V33" s="3802"/>
      <c r="W33" s="3802"/>
      <c r="X33" s="3802"/>
      <c r="Y33" s="3802"/>
      <c r="Z33" s="3802"/>
      <c r="AA33" s="3802"/>
      <c r="AB33" s="3802"/>
      <c r="AC33" s="3802"/>
      <c r="AD33" s="3804"/>
      <c r="AE33" s="1700"/>
      <c r="AF33" s="1701"/>
      <c r="AG33" s="1718"/>
    </row>
    <row r="34" spans="2:33">
      <c r="C34" s="1719"/>
      <c r="D34" s="1719"/>
      <c r="E34" s="1719"/>
      <c r="F34" s="1719"/>
      <c r="G34" s="1719"/>
      <c r="H34" s="1719"/>
      <c r="I34" s="1719"/>
      <c r="J34" s="1719"/>
      <c r="K34" s="1719"/>
      <c r="L34" s="1719"/>
      <c r="M34" s="1719"/>
      <c r="N34" s="1719"/>
      <c r="O34" s="1719"/>
      <c r="P34" s="1719"/>
      <c r="Q34" s="1719"/>
      <c r="R34" s="1719"/>
      <c r="S34" s="1719"/>
      <c r="T34" s="1719"/>
      <c r="U34" s="1719"/>
      <c r="V34" s="1719"/>
      <c r="W34" s="1719"/>
      <c r="X34" s="1719"/>
      <c r="Y34" s="1719"/>
      <c r="Z34" s="1719"/>
      <c r="AA34" s="1719"/>
      <c r="AB34" s="1719"/>
      <c r="AC34" s="1719"/>
      <c r="AD34" s="1719"/>
    </row>
    <row r="35" spans="2:33">
      <c r="B35" s="1720" t="s">
        <v>1997</v>
      </c>
      <c r="C35" s="1721" t="e">
        <f>+AD26+1</f>
        <v>#VALUE!</v>
      </c>
      <c r="D35" s="1722" t="e">
        <f>+C35+1</f>
        <v>#VALUE!</v>
      </c>
      <c r="E35" s="1722" t="e">
        <f t="shared" ref="E35:AD35" si="6">+D35+1</f>
        <v>#VALUE!</v>
      </c>
      <c r="F35" s="1722" t="e">
        <f t="shared" si="6"/>
        <v>#VALUE!</v>
      </c>
      <c r="G35" s="1722" t="e">
        <f t="shared" si="6"/>
        <v>#VALUE!</v>
      </c>
      <c r="H35" s="1722" t="e">
        <f t="shared" si="6"/>
        <v>#VALUE!</v>
      </c>
      <c r="I35" s="1722" t="e">
        <f t="shared" si="6"/>
        <v>#VALUE!</v>
      </c>
      <c r="J35" s="1722" t="e">
        <f t="shared" si="6"/>
        <v>#VALUE!</v>
      </c>
      <c r="K35" s="1722" t="e">
        <f t="shared" si="6"/>
        <v>#VALUE!</v>
      </c>
      <c r="L35" s="1722" t="e">
        <f t="shared" si="6"/>
        <v>#VALUE!</v>
      </c>
      <c r="M35" s="1722" t="e">
        <f t="shared" si="6"/>
        <v>#VALUE!</v>
      </c>
      <c r="N35" s="1722" t="e">
        <f t="shared" si="6"/>
        <v>#VALUE!</v>
      </c>
      <c r="O35" s="1722" t="e">
        <f t="shared" si="6"/>
        <v>#VALUE!</v>
      </c>
      <c r="P35" s="1722" t="e">
        <f t="shared" si="6"/>
        <v>#VALUE!</v>
      </c>
      <c r="Q35" s="1722" t="e">
        <f t="shared" si="6"/>
        <v>#VALUE!</v>
      </c>
      <c r="R35" s="1722" t="e">
        <f t="shared" si="6"/>
        <v>#VALUE!</v>
      </c>
      <c r="S35" s="1722" t="e">
        <f t="shared" si="6"/>
        <v>#VALUE!</v>
      </c>
      <c r="T35" s="1722" t="e">
        <f t="shared" si="6"/>
        <v>#VALUE!</v>
      </c>
      <c r="U35" s="1722" t="e">
        <f t="shared" si="6"/>
        <v>#VALUE!</v>
      </c>
      <c r="V35" s="1722" t="e">
        <f t="shared" si="6"/>
        <v>#VALUE!</v>
      </c>
      <c r="W35" s="1722" t="e">
        <f>+V35+1</f>
        <v>#VALUE!</v>
      </c>
      <c r="X35" s="1722" t="e">
        <f t="shared" si="6"/>
        <v>#VALUE!</v>
      </c>
      <c r="Y35" s="1722" t="e">
        <f t="shared" si="6"/>
        <v>#VALUE!</v>
      </c>
      <c r="Z35" s="1722" t="e">
        <f t="shared" si="6"/>
        <v>#VALUE!</v>
      </c>
      <c r="AA35" s="1722" t="e">
        <f>+Z35+1</f>
        <v>#VALUE!</v>
      </c>
      <c r="AB35" s="1722" t="e">
        <f t="shared" si="6"/>
        <v>#VALUE!</v>
      </c>
      <c r="AC35" s="1722" t="e">
        <f>+AB35+1</f>
        <v>#VALUE!</v>
      </c>
      <c r="AD35" s="1723" t="e">
        <f t="shared" si="6"/>
        <v>#VALUE!</v>
      </c>
      <c r="AE35" s="1706"/>
      <c r="AF35" s="3781">
        <f>+AF26+1</f>
        <v>4</v>
      </c>
      <c r="AG35" s="3782"/>
    </row>
    <row r="36" spans="2:33">
      <c r="B36" s="1724" t="s">
        <v>820</v>
      </c>
      <c r="C36" s="1725" t="e">
        <f>TEXT(WEEKDAY(+C35),"aaa")</f>
        <v>#VALUE!</v>
      </c>
      <c r="D36" s="1726" t="e">
        <f t="shared" ref="D36:AD36" si="7">TEXT(WEEKDAY(+D35),"aaa")</f>
        <v>#VALUE!</v>
      </c>
      <c r="E36" s="1726" t="e">
        <f t="shared" si="7"/>
        <v>#VALUE!</v>
      </c>
      <c r="F36" s="1726" t="e">
        <f t="shared" si="7"/>
        <v>#VALUE!</v>
      </c>
      <c r="G36" s="1726" t="e">
        <f t="shared" si="7"/>
        <v>#VALUE!</v>
      </c>
      <c r="H36" s="1726" t="e">
        <f t="shared" si="7"/>
        <v>#VALUE!</v>
      </c>
      <c r="I36" s="1726" t="e">
        <f t="shared" si="7"/>
        <v>#VALUE!</v>
      </c>
      <c r="J36" s="1726" t="e">
        <f t="shared" si="7"/>
        <v>#VALUE!</v>
      </c>
      <c r="K36" s="1726" t="e">
        <f t="shared" si="7"/>
        <v>#VALUE!</v>
      </c>
      <c r="L36" s="1726" t="e">
        <f t="shared" si="7"/>
        <v>#VALUE!</v>
      </c>
      <c r="M36" s="1726" t="e">
        <f t="shared" si="7"/>
        <v>#VALUE!</v>
      </c>
      <c r="N36" s="1726" t="e">
        <f t="shared" si="7"/>
        <v>#VALUE!</v>
      </c>
      <c r="O36" s="1726" t="e">
        <f t="shared" si="7"/>
        <v>#VALUE!</v>
      </c>
      <c r="P36" s="1726" t="e">
        <f t="shared" si="7"/>
        <v>#VALUE!</v>
      </c>
      <c r="Q36" s="1726" t="e">
        <f t="shared" si="7"/>
        <v>#VALUE!</v>
      </c>
      <c r="R36" s="1726" t="e">
        <f t="shared" si="7"/>
        <v>#VALUE!</v>
      </c>
      <c r="S36" s="1726" t="e">
        <f t="shared" si="7"/>
        <v>#VALUE!</v>
      </c>
      <c r="T36" s="1726" t="e">
        <f t="shared" si="7"/>
        <v>#VALUE!</v>
      </c>
      <c r="U36" s="1726" t="e">
        <f t="shared" si="7"/>
        <v>#VALUE!</v>
      </c>
      <c r="V36" s="1726" t="e">
        <f t="shared" si="7"/>
        <v>#VALUE!</v>
      </c>
      <c r="W36" s="1726" t="e">
        <f t="shared" si="7"/>
        <v>#VALUE!</v>
      </c>
      <c r="X36" s="1726" t="e">
        <f t="shared" si="7"/>
        <v>#VALUE!</v>
      </c>
      <c r="Y36" s="1726" t="e">
        <f t="shared" si="7"/>
        <v>#VALUE!</v>
      </c>
      <c r="Z36" s="1726" t="e">
        <f t="shared" si="7"/>
        <v>#VALUE!</v>
      </c>
      <c r="AA36" s="1726" t="e">
        <f t="shared" si="7"/>
        <v>#VALUE!</v>
      </c>
      <c r="AB36" s="1726" t="e">
        <f t="shared" si="7"/>
        <v>#VALUE!</v>
      </c>
      <c r="AC36" s="1726" t="e">
        <f t="shared" si="7"/>
        <v>#VALUE!</v>
      </c>
      <c r="AD36" s="1727" t="e">
        <f t="shared" si="7"/>
        <v>#VALUE!</v>
      </c>
      <c r="AE36" s="1700"/>
      <c r="AF36" s="1711" t="s">
        <v>1998</v>
      </c>
      <c r="AG36" s="1691">
        <f>+COUNTIF(C37:AD38,"中止")</f>
        <v>0</v>
      </c>
    </row>
    <row r="37" spans="2:33" ht="13.5" customHeight="1">
      <c r="B37" s="3783" t="s">
        <v>1979</v>
      </c>
      <c r="C37" s="3785"/>
      <c r="D37" s="3786"/>
      <c r="E37" s="3786"/>
      <c r="F37" s="3786"/>
      <c r="G37" s="3786"/>
      <c r="H37" s="3786"/>
      <c r="I37" s="3786"/>
      <c r="J37" s="3786"/>
      <c r="K37" s="3786"/>
      <c r="L37" s="3786"/>
      <c r="M37" s="3786"/>
      <c r="N37" s="3786"/>
      <c r="O37" s="3786"/>
      <c r="P37" s="3786"/>
      <c r="Q37" s="3786"/>
      <c r="R37" s="3786"/>
      <c r="S37" s="3786"/>
      <c r="T37" s="3786"/>
      <c r="U37" s="3786"/>
      <c r="V37" s="3786"/>
      <c r="W37" s="3786"/>
      <c r="X37" s="3786"/>
      <c r="Y37" s="3786"/>
      <c r="Z37" s="3786"/>
      <c r="AA37" s="3786"/>
      <c r="AB37" s="3786"/>
      <c r="AC37" s="3786"/>
      <c r="AD37" s="3788"/>
      <c r="AE37" s="1700"/>
      <c r="AF37" s="1712" t="s">
        <v>821</v>
      </c>
      <c r="AG37" s="1713">
        <f>COUNTA(C35:AD35)-AG36</f>
        <v>28</v>
      </c>
    </row>
    <row r="38" spans="2:33" ht="13.5" customHeight="1">
      <c r="B38" s="3784"/>
      <c r="C38" s="3785"/>
      <c r="D38" s="3787"/>
      <c r="E38" s="3787"/>
      <c r="F38" s="3787"/>
      <c r="G38" s="3787"/>
      <c r="H38" s="3787"/>
      <c r="I38" s="3787"/>
      <c r="J38" s="3787"/>
      <c r="K38" s="3787"/>
      <c r="L38" s="3787"/>
      <c r="M38" s="3787"/>
      <c r="N38" s="3787"/>
      <c r="O38" s="3787"/>
      <c r="P38" s="3787"/>
      <c r="Q38" s="3787"/>
      <c r="R38" s="3787"/>
      <c r="S38" s="3787"/>
      <c r="T38" s="3787"/>
      <c r="U38" s="3787"/>
      <c r="V38" s="3787"/>
      <c r="W38" s="3787"/>
      <c r="X38" s="3787"/>
      <c r="Y38" s="3787"/>
      <c r="Z38" s="3787"/>
      <c r="AA38" s="3787"/>
      <c r="AB38" s="3787"/>
      <c r="AC38" s="3787"/>
      <c r="AD38" s="3789"/>
      <c r="AE38" s="1700"/>
      <c r="AF38" s="1712" t="s">
        <v>822</v>
      </c>
      <c r="AG38" s="1714">
        <f>+COUNTA(C39:AD40)</f>
        <v>0</v>
      </c>
    </row>
    <row r="39" spans="2:33" ht="13.5" customHeight="1">
      <c r="B39" s="3805" t="s">
        <v>815</v>
      </c>
      <c r="C39" s="3794"/>
      <c r="D39" s="3790"/>
      <c r="E39" s="3790"/>
      <c r="F39" s="3790"/>
      <c r="G39" s="3790"/>
      <c r="H39" s="3790"/>
      <c r="I39" s="3790"/>
      <c r="J39" s="3790"/>
      <c r="K39" s="3790"/>
      <c r="L39" s="3790"/>
      <c r="M39" s="3790"/>
      <c r="N39" s="3790"/>
      <c r="O39" s="3790"/>
      <c r="P39" s="3790"/>
      <c r="Q39" s="3790"/>
      <c r="R39" s="3790"/>
      <c r="S39" s="3790"/>
      <c r="T39" s="3790"/>
      <c r="U39" s="3790"/>
      <c r="V39" s="3790"/>
      <c r="W39" s="3790"/>
      <c r="X39" s="3790"/>
      <c r="Y39" s="3790"/>
      <c r="Z39" s="3790"/>
      <c r="AA39" s="3790"/>
      <c r="AB39" s="3790"/>
      <c r="AC39" s="3790"/>
      <c r="AD39" s="3795"/>
      <c r="AE39" s="1700"/>
      <c r="AF39" s="1712" t="s">
        <v>823</v>
      </c>
      <c r="AG39" s="1715">
        <f>+AG38/AG37</f>
        <v>0</v>
      </c>
    </row>
    <row r="40" spans="2:33">
      <c r="B40" s="3806"/>
      <c r="C40" s="3794"/>
      <c r="D40" s="3791"/>
      <c r="E40" s="3791"/>
      <c r="F40" s="3791"/>
      <c r="G40" s="3791"/>
      <c r="H40" s="3791"/>
      <c r="I40" s="3791"/>
      <c r="J40" s="3791"/>
      <c r="K40" s="3791"/>
      <c r="L40" s="3791"/>
      <c r="M40" s="3791"/>
      <c r="N40" s="3791"/>
      <c r="O40" s="3791"/>
      <c r="P40" s="3791"/>
      <c r="Q40" s="3791"/>
      <c r="R40" s="3791"/>
      <c r="S40" s="3791"/>
      <c r="T40" s="3791"/>
      <c r="U40" s="3791"/>
      <c r="V40" s="3791"/>
      <c r="W40" s="3791"/>
      <c r="X40" s="3791"/>
      <c r="Y40" s="3791"/>
      <c r="Z40" s="3791"/>
      <c r="AA40" s="3791"/>
      <c r="AB40" s="3791"/>
      <c r="AC40" s="3791"/>
      <c r="AD40" s="3796"/>
      <c r="AE40" s="1700"/>
      <c r="AF40" s="1712" t="s">
        <v>812</v>
      </c>
      <c r="AG40" s="1714">
        <f>+COUNTA(C41:AD42)</f>
        <v>0</v>
      </c>
    </row>
    <row r="41" spans="2:33">
      <c r="B41" s="3807" t="s">
        <v>817</v>
      </c>
      <c r="C41" s="3799"/>
      <c r="D41" s="3801"/>
      <c r="E41" s="3801"/>
      <c r="F41" s="3801"/>
      <c r="G41" s="3801"/>
      <c r="H41" s="3801"/>
      <c r="I41" s="3801"/>
      <c r="J41" s="3801"/>
      <c r="K41" s="3801"/>
      <c r="L41" s="3801"/>
      <c r="M41" s="3801"/>
      <c r="N41" s="3801"/>
      <c r="O41" s="3801"/>
      <c r="P41" s="3801"/>
      <c r="Q41" s="3801"/>
      <c r="R41" s="3801"/>
      <c r="S41" s="3801"/>
      <c r="T41" s="3801"/>
      <c r="U41" s="3801"/>
      <c r="V41" s="3801"/>
      <c r="W41" s="3801"/>
      <c r="X41" s="3801"/>
      <c r="Y41" s="3801"/>
      <c r="Z41" s="3801"/>
      <c r="AA41" s="3801"/>
      <c r="AB41" s="3801"/>
      <c r="AC41" s="3801"/>
      <c r="AD41" s="3803"/>
      <c r="AE41" s="1700"/>
      <c r="AF41" s="1716" t="s">
        <v>824</v>
      </c>
      <c r="AG41" s="1717">
        <f>+AG40/AG37</f>
        <v>0</v>
      </c>
    </row>
    <row r="42" spans="2:33">
      <c r="B42" s="3808"/>
      <c r="C42" s="3800"/>
      <c r="D42" s="3802"/>
      <c r="E42" s="3802"/>
      <c r="F42" s="3802"/>
      <c r="G42" s="3802"/>
      <c r="H42" s="3802"/>
      <c r="I42" s="3802"/>
      <c r="J42" s="3802"/>
      <c r="K42" s="3802"/>
      <c r="L42" s="3802"/>
      <c r="M42" s="3802"/>
      <c r="N42" s="3802"/>
      <c r="O42" s="3802"/>
      <c r="P42" s="3802"/>
      <c r="Q42" s="3802"/>
      <c r="R42" s="3802"/>
      <c r="S42" s="3802"/>
      <c r="T42" s="3802"/>
      <c r="U42" s="3802"/>
      <c r="V42" s="3802"/>
      <c r="W42" s="3802"/>
      <c r="X42" s="3802"/>
      <c r="Y42" s="3802"/>
      <c r="Z42" s="3802"/>
      <c r="AA42" s="3802"/>
      <c r="AB42" s="3802"/>
      <c r="AC42" s="3802"/>
      <c r="AD42" s="3804"/>
      <c r="AE42" s="1700"/>
      <c r="AF42" s="1701"/>
      <c r="AG42" s="1718"/>
    </row>
    <row r="43" spans="2:33">
      <c r="C43" s="1719"/>
      <c r="D43" s="1719"/>
      <c r="E43" s="1719"/>
      <c r="F43" s="1719"/>
      <c r="G43" s="1719"/>
      <c r="H43" s="1719"/>
      <c r="I43" s="1719"/>
      <c r="J43" s="1719"/>
      <c r="K43" s="1719"/>
      <c r="L43" s="1719"/>
      <c r="M43" s="1719"/>
      <c r="N43" s="1719"/>
      <c r="O43" s="1719"/>
      <c r="P43" s="1719"/>
      <c r="Q43" s="1719"/>
      <c r="R43" s="1719"/>
      <c r="S43" s="1719"/>
      <c r="T43" s="1719"/>
      <c r="U43" s="1719"/>
      <c r="V43" s="1719"/>
      <c r="W43" s="1719"/>
      <c r="X43" s="1719"/>
      <c r="Y43" s="1719"/>
      <c r="Z43" s="1719"/>
      <c r="AA43" s="1719"/>
      <c r="AB43" s="1719"/>
      <c r="AC43" s="1719"/>
      <c r="AD43" s="1719"/>
    </row>
    <row r="44" spans="2:33">
      <c r="B44" s="1702" t="s">
        <v>1997</v>
      </c>
      <c r="C44" s="1703" t="e">
        <f>+AD35+1</f>
        <v>#VALUE!</v>
      </c>
      <c r="D44" s="1704" t="e">
        <f>+C44+1</f>
        <v>#VALUE!</v>
      </c>
      <c r="E44" s="1704" t="e">
        <f t="shared" ref="E44:AD44" si="8">+D44+1</f>
        <v>#VALUE!</v>
      </c>
      <c r="F44" s="1704" t="e">
        <f t="shared" si="8"/>
        <v>#VALUE!</v>
      </c>
      <c r="G44" s="1704" t="e">
        <f t="shared" si="8"/>
        <v>#VALUE!</v>
      </c>
      <c r="H44" s="1704" t="e">
        <f t="shared" si="8"/>
        <v>#VALUE!</v>
      </c>
      <c r="I44" s="1704" t="e">
        <f t="shared" si="8"/>
        <v>#VALUE!</v>
      </c>
      <c r="J44" s="1704" t="e">
        <f t="shared" si="8"/>
        <v>#VALUE!</v>
      </c>
      <c r="K44" s="1704" t="e">
        <f t="shared" si="8"/>
        <v>#VALUE!</v>
      </c>
      <c r="L44" s="1704" t="e">
        <f t="shared" si="8"/>
        <v>#VALUE!</v>
      </c>
      <c r="M44" s="1704" t="e">
        <f t="shared" si="8"/>
        <v>#VALUE!</v>
      </c>
      <c r="N44" s="1704" t="e">
        <f t="shared" si="8"/>
        <v>#VALUE!</v>
      </c>
      <c r="O44" s="1704" t="e">
        <f t="shared" si="8"/>
        <v>#VALUE!</v>
      </c>
      <c r="P44" s="1704" t="e">
        <f t="shared" si="8"/>
        <v>#VALUE!</v>
      </c>
      <c r="Q44" s="1704" t="e">
        <f t="shared" si="8"/>
        <v>#VALUE!</v>
      </c>
      <c r="R44" s="1704" t="e">
        <f t="shared" si="8"/>
        <v>#VALUE!</v>
      </c>
      <c r="S44" s="1704" t="e">
        <f t="shared" si="8"/>
        <v>#VALUE!</v>
      </c>
      <c r="T44" s="1704" t="e">
        <f t="shared" si="8"/>
        <v>#VALUE!</v>
      </c>
      <c r="U44" s="1704" t="e">
        <f t="shared" si="8"/>
        <v>#VALUE!</v>
      </c>
      <c r="V44" s="1704" t="e">
        <f t="shared" si="8"/>
        <v>#VALUE!</v>
      </c>
      <c r="W44" s="1704" t="e">
        <f>+V44+1</f>
        <v>#VALUE!</v>
      </c>
      <c r="X44" s="1704" t="e">
        <f t="shared" si="8"/>
        <v>#VALUE!</v>
      </c>
      <c r="Y44" s="1704" t="e">
        <f t="shared" si="8"/>
        <v>#VALUE!</v>
      </c>
      <c r="Z44" s="1704" t="e">
        <f t="shared" si="8"/>
        <v>#VALUE!</v>
      </c>
      <c r="AA44" s="1704" t="e">
        <f>+Z44+1</f>
        <v>#VALUE!</v>
      </c>
      <c r="AB44" s="1704" t="e">
        <f t="shared" si="8"/>
        <v>#VALUE!</v>
      </c>
      <c r="AC44" s="1704" t="e">
        <f>+AB44+1</f>
        <v>#VALUE!</v>
      </c>
      <c r="AD44" s="1705" t="e">
        <f t="shared" si="8"/>
        <v>#VALUE!</v>
      </c>
      <c r="AE44" s="1706"/>
      <c r="AF44" s="3781">
        <f>+AF35+1</f>
        <v>5</v>
      </c>
      <c r="AG44" s="3782"/>
    </row>
    <row r="45" spans="2:33">
      <c r="B45" s="1707" t="s">
        <v>820</v>
      </c>
      <c r="C45" s="1708" t="e">
        <f>TEXT(WEEKDAY(+C44),"aaa")</f>
        <v>#VALUE!</v>
      </c>
      <c r="D45" s="1709" t="e">
        <f t="shared" ref="D45:AD45" si="9">TEXT(WEEKDAY(+D44),"aaa")</f>
        <v>#VALUE!</v>
      </c>
      <c r="E45" s="1709" t="e">
        <f t="shared" si="9"/>
        <v>#VALUE!</v>
      </c>
      <c r="F45" s="1709" t="e">
        <f t="shared" si="9"/>
        <v>#VALUE!</v>
      </c>
      <c r="G45" s="1709" t="e">
        <f t="shared" si="9"/>
        <v>#VALUE!</v>
      </c>
      <c r="H45" s="1709" t="e">
        <f t="shared" si="9"/>
        <v>#VALUE!</v>
      </c>
      <c r="I45" s="1709" t="e">
        <f t="shared" si="9"/>
        <v>#VALUE!</v>
      </c>
      <c r="J45" s="1709" t="e">
        <f t="shared" si="9"/>
        <v>#VALUE!</v>
      </c>
      <c r="K45" s="1709" t="e">
        <f t="shared" si="9"/>
        <v>#VALUE!</v>
      </c>
      <c r="L45" s="1709" t="e">
        <f t="shared" si="9"/>
        <v>#VALUE!</v>
      </c>
      <c r="M45" s="1709" t="e">
        <f t="shared" si="9"/>
        <v>#VALUE!</v>
      </c>
      <c r="N45" s="1709" t="e">
        <f t="shared" si="9"/>
        <v>#VALUE!</v>
      </c>
      <c r="O45" s="1709" t="e">
        <f t="shared" si="9"/>
        <v>#VALUE!</v>
      </c>
      <c r="P45" s="1709" t="e">
        <f t="shared" si="9"/>
        <v>#VALUE!</v>
      </c>
      <c r="Q45" s="1709" t="e">
        <f t="shared" si="9"/>
        <v>#VALUE!</v>
      </c>
      <c r="R45" s="1709" t="e">
        <f t="shared" si="9"/>
        <v>#VALUE!</v>
      </c>
      <c r="S45" s="1709" t="e">
        <f t="shared" si="9"/>
        <v>#VALUE!</v>
      </c>
      <c r="T45" s="1709" t="e">
        <f t="shared" si="9"/>
        <v>#VALUE!</v>
      </c>
      <c r="U45" s="1709" t="e">
        <f t="shared" si="9"/>
        <v>#VALUE!</v>
      </c>
      <c r="V45" s="1709" t="e">
        <f t="shared" si="9"/>
        <v>#VALUE!</v>
      </c>
      <c r="W45" s="1709" t="e">
        <f t="shared" si="9"/>
        <v>#VALUE!</v>
      </c>
      <c r="X45" s="1709" t="e">
        <f t="shared" si="9"/>
        <v>#VALUE!</v>
      </c>
      <c r="Y45" s="1709" t="e">
        <f t="shared" si="9"/>
        <v>#VALUE!</v>
      </c>
      <c r="Z45" s="1709" t="e">
        <f t="shared" si="9"/>
        <v>#VALUE!</v>
      </c>
      <c r="AA45" s="1709" t="e">
        <f t="shared" si="9"/>
        <v>#VALUE!</v>
      </c>
      <c r="AB45" s="1709" t="e">
        <f t="shared" si="9"/>
        <v>#VALUE!</v>
      </c>
      <c r="AC45" s="1709" t="e">
        <f t="shared" si="9"/>
        <v>#VALUE!</v>
      </c>
      <c r="AD45" s="1710" t="e">
        <f t="shared" si="9"/>
        <v>#VALUE!</v>
      </c>
      <c r="AE45" s="1700"/>
      <c r="AF45" s="1711" t="s">
        <v>1998</v>
      </c>
      <c r="AG45" s="1691">
        <f>+COUNTIF(C46:AD47,"中止")</f>
        <v>0</v>
      </c>
    </row>
    <row r="46" spans="2:33" ht="13.5" customHeight="1">
      <c r="B46" s="3783" t="s">
        <v>1979</v>
      </c>
      <c r="C46" s="3785"/>
      <c r="D46" s="3786"/>
      <c r="E46" s="3786"/>
      <c r="F46" s="3786"/>
      <c r="G46" s="3786"/>
      <c r="H46" s="3786"/>
      <c r="I46" s="3786"/>
      <c r="J46" s="3786"/>
      <c r="K46" s="3786"/>
      <c r="L46" s="3786"/>
      <c r="M46" s="3786"/>
      <c r="N46" s="3786"/>
      <c r="O46" s="3786"/>
      <c r="P46" s="3786"/>
      <c r="Q46" s="3786"/>
      <c r="R46" s="3786"/>
      <c r="S46" s="3786"/>
      <c r="T46" s="3786"/>
      <c r="U46" s="3786"/>
      <c r="V46" s="3786"/>
      <c r="W46" s="3786"/>
      <c r="X46" s="3786"/>
      <c r="Y46" s="3786"/>
      <c r="Z46" s="3786"/>
      <c r="AA46" s="3786"/>
      <c r="AB46" s="3786"/>
      <c r="AC46" s="3786"/>
      <c r="AD46" s="3788"/>
      <c r="AE46" s="1700"/>
      <c r="AF46" s="1712" t="s">
        <v>821</v>
      </c>
      <c r="AG46" s="1713">
        <f>COUNTA(C44:AD44)-AG45</f>
        <v>28</v>
      </c>
    </row>
    <row r="47" spans="2:33" ht="13.5" customHeight="1">
      <c r="B47" s="3784"/>
      <c r="C47" s="3785"/>
      <c r="D47" s="3787"/>
      <c r="E47" s="3787"/>
      <c r="F47" s="3787"/>
      <c r="G47" s="3787"/>
      <c r="H47" s="3787"/>
      <c r="I47" s="3787"/>
      <c r="J47" s="3787"/>
      <c r="K47" s="3787"/>
      <c r="L47" s="3787"/>
      <c r="M47" s="3787"/>
      <c r="N47" s="3787"/>
      <c r="O47" s="3787"/>
      <c r="P47" s="3787"/>
      <c r="Q47" s="3787"/>
      <c r="R47" s="3787"/>
      <c r="S47" s="3787"/>
      <c r="T47" s="3787"/>
      <c r="U47" s="3787"/>
      <c r="V47" s="3787"/>
      <c r="W47" s="3787"/>
      <c r="X47" s="3787"/>
      <c r="Y47" s="3787"/>
      <c r="Z47" s="3787"/>
      <c r="AA47" s="3787"/>
      <c r="AB47" s="3787"/>
      <c r="AC47" s="3787"/>
      <c r="AD47" s="3789"/>
      <c r="AE47" s="1700"/>
      <c r="AF47" s="1712" t="s">
        <v>822</v>
      </c>
      <c r="AG47" s="1714">
        <f>+COUNTA(C48:AD49)</f>
        <v>0</v>
      </c>
    </row>
    <row r="48" spans="2:33" ht="13.5" customHeight="1">
      <c r="B48" s="3792" t="s">
        <v>815</v>
      </c>
      <c r="C48" s="3794"/>
      <c r="D48" s="3790"/>
      <c r="E48" s="3790"/>
      <c r="F48" s="3790"/>
      <c r="G48" s="3790"/>
      <c r="H48" s="3790"/>
      <c r="I48" s="3790"/>
      <c r="J48" s="3790"/>
      <c r="K48" s="3790"/>
      <c r="L48" s="3790"/>
      <c r="M48" s="3790"/>
      <c r="N48" s="3790"/>
      <c r="O48" s="3790"/>
      <c r="P48" s="3790"/>
      <c r="Q48" s="3790"/>
      <c r="R48" s="3790"/>
      <c r="S48" s="3790"/>
      <c r="T48" s="3790"/>
      <c r="U48" s="3790"/>
      <c r="V48" s="3790"/>
      <c r="W48" s="3790"/>
      <c r="X48" s="3790"/>
      <c r="Y48" s="3790"/>
      <c r="Z48" s="3790"/>
      <c r="AA48" s="3790"/>
      <c r="AB48" s="3790"/>
      <c r="AC48" s="3790"/>
      <c r="AD48" s="3795"/>
      <c r="AE48" s="1700"/>
      <c r="AF48" s="1712" t="s">
        <v>823</v>
      </c>
      <c r="AG48" s="1715">
        <f>+AG47/AG46</f>
        <v>0</v>
      </c>
    </row>
    <row r="49" spans="2:33">
      <c r="B49" s="3793"/>
      <c r="C49" s="3794"/>
      <c r="D49" s="3791"/>
      <c r="E49" s="3791"/>
      <c r="F49" s="3791"/>
      <c r="G49" s="3791"/>
      <c r="H49" s="3791"/>
      <c r="I49" s="3791"/>
      <c r="J49" s="3791"/>
      <c r="K49" s="3791"/>
      <c r="L49" s="3791"/>
      <c r="M49" s="3791"/>
      <c r="N49" s="3791"/>
      <c r="O49" s="3791"/>
      <c r="P49" s="3791"/>
      <c r="Q49" s="3791"/>
      <c r="R49" s="3791"/>
      <c r="S49" s="3791"/>
      <c r="T49" s="3791"/>
      <c r="U49" s="3791"/>
      <c r="V49" s="3791"/>
      <c r="W49" s="3791"/>
      <c r="X49" s="3791"/>
      <c r="Y49" s="3791"/>
      <c r="Z49" s="3791"/>
      <c r="AA49" s="3791"/>
      <c r="AB49" s="3791"/>
      <c r="AC49" s="3791"/>
      <c r="AD49" s="3796"/>
      <c r="AE49" s="1700"/>
      <c r="AF49" s="1712" t="s">
        <v>812</v>
      </c>
      <c r="AG49" s="1714">
        <f>+COUNTA(C50:AD51)</f>
        <v>0</v>
      </c>
    </row>
    <row r="50" spans="2:33">
      <c r="B50" s="3797" t="s">
        <v>817</v>
      </c>
      <c r="C50" s="3799"/>
      <c r="D50" s="3801"/>
      <c r="E50" s="3801"/>
      <c r="F50" s="3801"/>
      <c r="G50" s="3801"/>
      <c r="H50" s="3801"/>
      <c r="I50" s="3801"/>
      <c r="J50" s="3801"/>
      <c r="K50" s="3801"/>
      <c r="L50" s="3801"/>
      <c r="M50" s="3801"/>
      <c r="N50" s="3801"/>
      <c r="O50" s="3801"/>
      <c r="P50" s="3801"/>
      <c r="Q50" s="3801"/>
      <c r="R50" s="3801"/>
      <c r="S50" s="3801"/>
      <c r="T50" s="3801"/>
      <c r="U50" s="3801"/>
      <c r="V50" s="3801"/>
      <c r="W50" s="3801"/>
      <c r="X50" s="3801"/>
      <c r="Y50" s="3801"/>
      <c r="Z50" s="3801"/>
      <c r="AA50" s="3801"/>
      <c r="AB50" s="3801"/>
      <c r="AC50" s="3801"/>
      <c r="AD50" s="3803"/>
      <c r="AE50" s="1700"/>
      <c r="AF50" s="1716" t="s">
        <v>824</v>
      </c>
      <c r="AG50" s="1717">
        <f>+AG49/AG46</f>
        <v>0</v>
      </c>
    </row>
    <row r="51" spans="2:33">
      <c r="B51" s="3798"/>
      <c r="C51" s="3800"/>
      <c r="D51" s="3802"/>
      <c r="E51" s="3802"/>
      <c r="F51" s="3802"/>
      <c r="G51" s="3802"/>
      <c r="H51" s="3802"/>
      <c r="I51" s="3802"/>
      <c r="J51" s="3802"/>
      <c r="K51" s="3802"/>
      <c r="L51" s="3802"/>
      <c r="M51" s="3802"/>
      <c r="N51" s="3802"/>
      <c r="O51" s="3802"/>
      <c r="P51" s="3802"/>
      <c r="Q51" s="3802"/>
      <c r="R51" s="3802"/>
      <c r="S51" s="3802"/>
      <c r="T51" s="3802"/>
      <c r="U51" s="3802"/>
      <c r="V51" s="3802"/>
      <c r="W51" s="3802"/>
      <c r="X51" s="3802"/>
      <c r="Y51" s="3802"/>
      <c r="Z51" s="3802"/>
      <c r="AA51" s="3802"/>
      <c r="AB51" s="3802"/>
      <c r="AC51" s="3802"/>
      <c r="AD51" s="3804"/>
      <c r="AE51" s="1700"/>
      <c r="AF51" s="1701"/>
      <c r="AG51" s="1718"/>
    </row>
    <row r="52" spans="2:33">
      <c r="C52" s="1719"/>
      <c r="D52" s="1719"/>
      <c r="E52" s="1719"/>
      <c r="F52" s="1719"/>
      <c r="G52" s="1719"/>
      <c r="H52" s="1719"/>
      <c r="I52" s="1719"/>
      <c r="J52" s="1719"/>
      <c r="K52" s="1719"/>
      <c r="L52" s="1719"/>
      <c r="M52" s="1719"/>
      <c r="N52" s="1719"/>
      <c r="O52" s="1719"/>
      <c r="P52" s="1719"/>
      <c r="Q52" s="1719"/>
      <c r="R52" s="1719"/>
      <c r="S52" s="1719"/>
      <c r="T52" s="1719"/>
      <c r="U52" s="1719"/>
      <c r="V52" s="1719"/>
      <c r="W52" s="1719"/>
      <c r="X52" s="1719"/>
      <c r="Y52" s="1719"/>
      <c r="Z52" s="1719"/>
      <c r="AA52" s="1719"/>
      <c r="AB52" s="1719"/>
      <c r="AC52" s="1719"/>
      <c r="AD52" s="1719"/>
    </row>
    <row r="53" spans="2:33">
      <c r="B53" s="1720" t="s">
        <v>1997</v>
      </c>
      <c r="C53" s="1721" t="e">
        <f>+AD44+1</f>
        <v>#VALUE!</v>
      </c>
      <c r="D53" s="1722" t="e">
        <f>+C53+1</f>
        <v>#VALUE!</v>
      </c>
      <c r="E53" s="1722" t="e">
        <f t="shared" ref="E53:AD53" si="10">+D53+1</f>
        <v>#VALUE!</v>
      </c>
      <c r="F53" s="1722" t="e">
        <f t="shared" si="10"/>
        <v>#VALUE!</v>
      </c>
      <c r="G53" s="1722" t="e">
        <f t="shared" si="10"/>
        <v>#VALUE!</v>
      </c>
      <c r="H53" s="1722" t="e">
        <f t="shared" si="10"/>
        <v>#VALUE!</v>
      </c>
      <c r="I53" s="1722" t="e">
        <f t="shared" si="10"/>
        <v>#VALUE!</v>
      </c>
      <c r="J53" s="1722" t="e">
        <f t="shared" si="10"/>
        <v>#VALUE!</v>
      </c>
      <c r="K53" s="1722" t="e">
        <f t="shared" si="10"/>
        <v>#VALUE!</v>
      </c>
      <c r="L53" s="1722" t="e">
        <f t="shared" si="10"/>
        <v>#VALUE!</v>
      </c>
      <c r="M53" s="1722" t="e">
        <f t="shared" si="10"/>
        <v>#VALUE!</v>
      </c>
      <c r="N53" s="1722" t="e">
        <f t="shared" si="10"/>
        <v>#VALUE!</v>
      </c>
      <c r="O53" s="1722" t="e">
        <f t="shared" si="10"/>
        <v>#VALUE!</v>
      </c>
      <c r="P53" s="1722" t="e">
        <f t="shared" si="10"/>
        <v>#VALUE!</v>
      </c>
      <c r="Q53" s="1722" t="e">
        <f t="shared" si="10"/>
        <v>#VALUE!</v>
      </c>
      <c r="R53" s="1722" t="e">
        <f t="shared" si="10"/>
        <v>#VALUE!</v>
      </c>
      <c r="S53" s="1722" t="e">
        <f t="shared" si="10"/>
        <v>#VALUE!</v>
      </c>
      <c r="T53" s="1722" t="e">
        <f t="shared" si="10"/>
        <v>#VALUE!</v>
      </c>
      <c r="U53" s="1722" t="e">
        <f t="shared" si="10"/>
        <v>#VALUE!</v>
      </c>
      <c r="V53" s="1722" t="e">
        <f t="shared" si="10"/>
        <v>#VALUE!</v>
      </c>
      <c r="W53" s="1722" t="e">
        <f>+V53+1</f>
        <v>#VALUE!</v>
      </c>
      <c r="X53" s="1722" t="e">
        <f t="shared" si="10"/>
        <v>#VALUE!</v>
      </c>
      <c r="Y53" s="1722" t="e">
        <f t="shared" si="10"/>
        <v>#VALUE!</v>
      </c>
      <c r="Z53" s="1722" t="e">
        <f t="shared" si="10"/>
        <v>#VALUE!</v>
      </c>
      <c r="AA53" s="1722" t="e">
        <f>+Z53+1</f>
        <v>#VALUE!</v>
      </c>
      <c r="AB53" s="1722" t="e">
        <f t="shared" si="10"/>
        <v>#VALUE!</v>
      </c>
      <c r="AC53" s="1722" t="e">
        <f>+AB53+1</f>
        <v>#VALUE!</v>
      </c>
      <c r="AD53" s="1723" t="e">
        <f t="shared" si="10"/>
        <v>#VALUE!</v>
      </c>
      <c r="AE53" s="1706"/>
      <c r="AF53" s="3781">
        <f>+AF44+1</f>
        <v>6</v>
      </c>
      <c r="AG53" s="3782"/>
    </row>
    <row r="54" spans="2:33">
      <c r="B54" s="1724" t="s">
        <v>820</v>
      </c>
      <c r="C54" s="1725" t="e">
        <f>TEXT(WEEKDAY(+C53),"aaa")</f>
        <v>#VALUE!</v>
      </c>
      <c r="D54" s="1726" t="e">
        <f t="shared" ref="D54:AD54" si="11">TEXT(WEEKDAY(+D53),"aaa")</f>
        <v>#VALUE!</v>
      </c>
      <c r="E54" s="1726" t="e">
        <f t="shared" si="11"/>
        <v>#VALUE!</v>
      </c>
      <c r="F54" s="1726" t="e">
        <f t="shared" si="11"/>
        <v>#VALUE!</v>
      </c>
      <c r="G54" s="1726" t="e">
        <f t="shared" si="11"/>
        <v>#VALUE!</v>
      </c>
      <c r="H54" s="1726" t="e">
        <f t="shared" si="11"/>
        <v>#VALUE!</v>
      </c>
      <c r="I54" s="1726" t="e">
        <f t="shared" si="11"/>
        <v>#VALUE!</v>
      </c>
      <c r="J54" s="1726" t="e">
        <f t="shared" si="11"/>
        <v>#VALUE!</v>
      </c>
      <c r="K54" s="1726" t="e">
        <f t="shared" si="11"/>
        <v>#VALUE!</v>
      </c>
      <c r="L54" s="1726" t="e">
        <f t="shared" si="11"/>
        <v>#VALUE!</v>
      </c>
      <c r="M54" s="1726" t="e">
        <f t="shared" si="11"/>
        <v>#VALUE!</v>
      </c>
      <c r="N54" s="1726" t="e">
        <f t="shared" si="11"/>
        <v>#VALUE!</v>
      </c>
      <c r="O54" s="1726" t="e">
        <f t="shared" si="11"/>
        <v>#VALUE!</v>
      </c>
      <c r="P54" s="1726" t="e">
        <f t="shared" si="11"/>
        <v>#VALUE!</v>
      </c>
      <c r="Q54" s="1726" t="e">
        <f t="shared" si="11"/>
        <v>#VALUE!</v>
      </c>
      <c r="R54" s="1726" t="e">
        <f t="shared" si="11"/>
        <v>#VALUE!</v>
      </c>
      <c r="S54" s="1726" t="e">
        <f t="shared" si="11"/>
        <v>#VALUE!</v>
      </c>
      <c r="T54" s="1726" t="e">
        <f t="shared" si="11"/>
        <v>#VALUE!</v>
      </c>
      <c r="U54" s="1726" t="e">
        <f t="shared" si="11"/>
        <v>#VALUE!</v>
      </c>
      <c r="V54" s="1726" t="e">
        <f t="shared" si="11"/>
        <v>#VALUE!</v>
      </c>
      <c r="W54" s="1726" t="e">
        <f t="shared" si="11"/>
        <v>#VALUE!</v>
      </c>
      <c r="X54" s="1726" t="e">
        <f t="shared" si="11"/>
        <v>#VALUE!</v>
      </c>
      <c r="Y54" s="1726" t="e">
        <f t="shared" si="11"/>
        <v>#VALUE!</v>
      </c>
      <c r="Z54" s="1726" t="e">
        <f t="shared" si="11"/>
        <v>#VALUE!</v>
      </c>
      <c r="AA54" s="1726" t="e">
        <f t="shared" si="11"/>
        <v>#VALUE!</v>
      </c>
      <c r="AB54" s="1726" t="e">
        <f t="shared" si="11"/>
        <v>#VALUE!</v>
      </c>
      <c r="AC54" s="1726" t="e">
        <f t="shared" si="11"/>
        <v>#VALUE!</v>
      </c>
      <c r="AD54" s="1727" t="e">
        <f t="shared" si="11"/>
        <v>#VALUE!</v>
      </c>
      <c r="AE54" s="1700"/>
      <c r="AF54" s="1711" t="s">
        <v>1998</v>
      </c>
      <c r="AG54" s="1691">
        <f>+COUNTIF(C55:AD56,"中止")</f>
        <v>0</v>
      </c>
    </row>
    <row r="55" spans="2:33" ht="13.5" customHeight="1">
      <c r="B55" s="3783" t="s">
        <v>1979</v>
      </c>
      <c r="C55" s="3785"/>
      <c r="D55" s="3786"/>
      <c r="E55" s="3786"/>
      <c r="F55" s="3786"/>
      <c r="G55" s="3786"/>
      <c r="H55" s="3786"/>
      <c r="I55" s="3786"/>
      <c r="J55" s="3786"/>
      <c r="K55" s="3786"/>
      <c r="L55" s="3786"/>
      <c r="M55" s="3786"/>
      <c r="N55" s="3786"/>
      <c r="O55" s="3786"/>
      <c r="P55" s="3786"/>
      <c r="Q55" s="3786"/>
      <c r="R55" s="3786"/>
      <c r="S55" s="3786"/>
      <c r="T55" s="3786"/>
      <c r="U55" s="3786"/>
      <c r="V55" s="3786"/>
      <c r="W55" s="3786"/>
      <c r="X55" s="3786"/>
      <c r="Y55" s="3786"/>
      <c r="Z55" s="3786"/>
      <c r="AA55" s="3786"/>
      <c r="AB55" s="3786"/>
      <c r="AC55" s="3786"/>
      <c r="AD55" s="3788"/>
      <c r="AE55" s="1700"/>
      <c r="AF55" s="1712" t="s">
        <v>821</v>
      </c>
      <c r="AG55" s="1713">
        <f>COUNTA(C53:AD53)-AG54</f>
        <v>28</v>
      </c>
    </row>
    <row r="56" spans="2:33" ht="13.5" customHeight="1">
      <c r="B56" s="3784"/>
      <c r="C56" s="3785"/>
      <c r="D56" s="3787"/>
      <c r="E56" s="3787"/>
      <c r="F56" s="3787"/>
      <c r="G56" s="3787"/>
      <c r="H56" s="3787"/>
      <c r="I56" s="3787"/>
      <c r="J56" s="3787"/>
      <c r="K56" s="3787"/>
      <c r="L56" s="3787"/>
      <c r="M56" s="3787"/>
      <c r="N56" s="3787"/>
      <c r="O56" s="3787"/>
      <c r="P56" s="3787"/>
      <c r="Q56" s="3787"/>
      <c r="R56" s="3787"/>
      <c r="S56" s="3787"/>
      <c r="T56" s="3787"/>
      <c r="U56" s="3787"/>
      <c r="V56" s="3787"/>
      <c r="W56" s="3787"/>
      <c r="X56" s="3787"/>
      <c r="Y56" s="3787"/>
      <c r="Z56" s="3787"/>
      <c r="AA56" s="3787"/>
      <c r="AB56" s="3787"/>
      <c r="AC56" s="3787"/>
      <c r="AD56" s="3789"/>
      <c r="AE56" s="1700"/>
      <c r="AF56" s="1712" t="s">
        <v>822</v>
      </c>
      <c r="AG56" s="1714">
        <f>+COUNTA(C57:AD58)</f>
        <v>0</v>
      </c>
    </row>
    <row r="57" spans="2:33" ht="13.5" customHeight="1">
      <c r="B57" s="3805" t="s">
        <v>815</v>
      </c>
      <c r="C57" s="3794"/>
      <c r="D57" s="3790"/>
      <c r="E57" s="3790"/>
      <c r="F57" s="3790"/>
      <c r="G57" s="3790"/>
      <c r="H57" s="3790"/>
      <c r="I57" s="3790"/>
      <c r="J57" s="3790"/>
      <c r="K57" s="3790"/>
      <c r="L57" s="3790"/>
      <c r="M57" s="3790"/>
      <c r="N57" s="3790"/>
      <c r="O57" s="3790"/>
      <c r="P57" s="3790"/>
      <c r="Q57" s="3790"/>
      <c r="R57" s="3790"/>
      <c r="S57" s="3790"/>
      <c r="T57" s="3790"/>
      <c r="U57" s="3790"/>
      <c r="V57" s="3790"/>
      <c r="W57" s="3790"/>
      <c r="X57" s="3790"/>
      <c r="Y57" s="3790"/>
      <c r="Z57" s="3790"/>
      <c r="AA57" s="3790"/>
      <c r="AB57" s="3790"/>
      <c r="AC57" s="3790"/>
      <c r="AD57" s="3795"/>
      <c r="AE57" s="1700"/>
      <c r="AF57" s="1712" t="s">
        <v>823</v>
      </c>
      <c r="AG57" s="1715">
        <f>+AG56/AG55</f>
        <v>0</v>
      </c>
    </row>
    <row r="58" spans="2:33">
      <c r="B58" s="3806"/>
      <c r="C58" s="3794"/>
      <c r="D58" s="3791"/>
      <c r="E58" s="3791"/>
      <c r="F58" s="3791"/>
      <c r="G58" s="3791"/>
      <c r="H58" s="3791"/>
      <c r="I58" s="3791"/>
      <c r="J58" s="3791"/>
      <c r="K58" s="3791"/>
      <c r="L58" s="3791"/>
      <c r="M58" s="3791"/>
      <c r="N58" s="3791"/>
      <c r="O58" s="3791"/>
      <c r="P58" s="3791"/>
      <c r="Q58" s="3791"/>
      <c r="R58" s="3791"/>
      <c r="S58" s="3791"/>
      <c r="T58" s="3791"/>
      <c r="U58" s="3791"/>
      <c r="V58" s="3791"/>
      <c r="W58" s="3791"/>
      <c r="X58" s="3791"/>
      <c r="Y58" s="3791"/>
      <c r="Z58" s="3791"/>
      <c r="AA58" s="3791"/>
      <c r="AB58" s="3791"/>
      <c r="AC58" s="3791"/>
      <c r="AD58" s="3796"/>
      <c r="AE58" s="1700"/>
      <c r="AF58" s="1712" t="s">
        <v>812</v>
      </c>
      <c r="AG58" s="1714">
        <f>+COUNTA(C59:AD60)</f>
        <v>0</v>
      </c>
    </row>
    <row r="59" spans="2:33">
      <c r="B59" s="3807" t="s">
        <v>817</v>
      </c>
      <c r="C59" s="3799"/>
      <c r="D59" s="3801"/>
      <c r="E59" s="3801"/>
      <c r="F59" s="3801"/>
      <c r="G59" s="3801"/>
      <c r="H59" s="3801"/>
      <c r="I59" s="3801"/>
      <c r="J59" s="3801"/>
      <c r="K59" s="3801"/>
      <c r="L59" s="3801"/>
      <c r="M59" s="3801"/>
      <c r="N59" s="3801"/>
      <c r="O59" s="3801"/>
      <c r="P59" s="3801"/>
      <c r="Q59" s="3801"/>
      <c r="R59" s="3801"/>
      <c r="S59" s="3801"/>
      <c r="T59" s="3801"/>
      <c r="U59" s="3801"/>
      <c r="V59" s="3801"/>
      <c r="W59" s="3801"/>
      <c r="X59" s="3801"/>
      <c r="Y59" s="3801"/>
      <c r="Z59" s="3801"/>
      <c r="AA59" s="3801"/>
      <c r="AB59" s="3801"/>
      <c r="AC59" s="3801"/>
      <c r="AD59" s="3803"/>
      <c r="AE59" s="1700"/>
      <c r="AF59" s="1716" t="s">
        <v>824</v>
      </c>
      <c r="AG59" s="1717">
        <f>+AG58/AG55</f>
        <v>0</v>
      </c>
    </row>
    <row r="60" spans="2:33">
      <c r="B60" s="3808"/>
      <c r="C60" s="3800"/>
      <c r="D60" s="3802"/>
      <c r="E60" s="3802"/>
      <c r="F60" s="3802"/>
      <c r="G60" s="3802"/>
      <c r="H60" s="3802"/>
      <c r="I60" s="3802"/>
      <c r="J60" s="3802"/>
      <c r="K60" s="3802"/>
      <c r="L60" s="3802"/>
      <c r="M60" s="3802"/>
      <c r="N60" s="3802"/>
      <c r="O60" s="3802"/>
      <c r="P60" s="3802"/>
      <c r="Q60" s="3802"/>
      <c r="R60" s="3802"/>
      <c r="S60" s="3802"/>
      <c r="T60" s="3802"/>
      <c r="U60" s="3802"/>
      <c r="V60" s="3802"/>
      <c r="W60" s="3802"/>
      <c r="X60" s="3802"/>
      <c r="Y60" s="3802"/>
      <c r="Z60" s="3802"/>
      <c r="AA60" s="3802"/>
      <c r="AB60" s="3802"/>
      <c r="AC60" s="3802"/>
      <c r="AD60" s="3804"/>
      <c r="AE60" s="1700"/>
      <c r="AF60" s="1701"/>
      <c r="AG60" s="1718"/>
    </row>
    <row r="61" spans="2:33">
      <c r="C61" s="1719"/>
      <c r="D61" s="1719"/>
      <c r="E61" s="1719"/>
      <c r="F61" s="1719"/>
      <c r="G61" s="1719"/>
      <c r="H61" s="1719"/>
      <c r="I61" s="1719"/>
      <c r="J61" s="1719"/>
      <c r="K61" s="1719"/>
      <c r="L61" s="1719"/>
      <c r="M61" s="1719"/>
      <c r="N61" s="1719"/>
      <c r="O61" s="1719"/>
      <c r="P61" s="1719"/>
      <c r="Q61" s="1719"/>
      <c r="R61" s="1719"/>
      <c r="S61" s="1719"/>
      <c r="T61" s="1719"/>
      <c r="U61" s="1719"/>
      <c r="V61" s="1719"/>
      <c r="W61" s="1719"/>
      <c r="X61" s="1719"/>
      <c r="Y61" s="1719"/>
      <c r="Z61" s="1719"/>
      <c r="AA61" s="1719"/>
      <c r="AB61" s="1719"/>
      <c r="AC61" s="1719"/>
      <c r="AD61" s="1719"/>
    </row>
    <row r="62" spans="2:33">
      <c r="B62" s="1702" t="s">
        <v>1997</v>
      </c>
      <c r="C62" s="1703" t="e">
        <f>+AD53+1</f>
        <v>#VALUE!</v>
      </c>
      <c r="D62" s="1704" t="e">
        <f>+C62+1</f>
        <v>#VALUE!</v>
      </c>
      <c r="E62" s="1704" t="e">
        <f t="shared" ref="E62:AD62" si="12">+D62+1</f>
        <v>#VALUE!</v>
      </c>
      <c r="F62" s="1704" t="e">
        <f t="shared" si="12"/>
        <v>#VALUE!</v>
      </c>
      <c r="G62" s="1704" t="e">
        <f t="shared" si="12"/>
        <v>#VALUE!</v>
      </c>
      <c r="H62" s="1704" t="e">
        <f t="shared" si="12"/>
        <v>#VALUE!</v>
      </c>
      <c r="I62" s="1704" t="e">
        <f t="shared" si="12"/>
        <v>#VALUE!</v>
      </c>
      <c r="J62" s="1704" t="e">
        <f t="shared" si="12"/>
        <v>#VALUE!</v>
      </c>
      <c r="K62" s="1704" t="e">
        <f t="shared" si="12"/>
        <v>#VALUE!</v>
      </c>
      <c r="L62" s="1704" t="e">
        <f t="shared" si="12"/>
        <v>#VALUE!</v>
      </c>
      <c r="M62" s="1704" t="e">
        <f t="shared" si="12"/>
        <v>#VALUE!</v>
      </c>
      <c r="N62" s="1704" t="e">
        <f t="shared" si="12"/>
        <v>#VALUE!</v>
      </c>
      <c r="O62" s="1704" t="e">
        <f t="shared" si="12"/>
        <v>#VALUE!</v>
      </c>
      <c r="P62" s="1704" t="e">
        <f t="shared" si="12"/>
        <v>#VALUE!</v>
      </c>
      <c r="Q62" s="1704" t="e">
        <f t="shared" si="12"/>
        <v>#VALUE!</v>
      </c>
      <c r="R62" s="1704" t="e">
        <f t="shared" si="12"/>
        <v>#VALUE!</v>
      </c>
      <c r="S62" s="1704" t="e">
        <f t="shared" si="12"/>
        <v>#VALUE!</v>
      </c>
      <c r="T62" s="1704" t="e">
        <f t="shared" si="12"/>
        <v>#VALUE!</v>
      </c>
      <c r="U62" s="1704" t="e">
        <f t="shared" si="12"/>
        <v>#VALUE!</v>
      </c>
      <c r="V62" s="1704" t="e">
        <f t="shared" si="12"/>
        <v>#VALUE!</v>
      </c>
      <c r="W62" s="1704" t="e">
        <f>+V62+1</f>
        <v>#VALUE!</v>
      </c>
      <c r="X62" s="1704" t="e">
        <f t="shared" si="12"/>
        <v>#VALUE!</v>
      </c>
      <c r="Y62" s="1704" t="e">
        <f t="shared" si="12"/>
        <v>#VALUE!</v>
      </c>
      <c r="Z62" s="1704" t="e">
        <f t="shared" si="12"/>
        <v>#VALUE!</v>
      </c>
      <c r="AA62" s="1704" t="e">
        <f>+Z62+1</f>
        <v>#VALUE!</v>
      </c>
      <c r="AB62" s="1704" t="e">
        <f t="shared" si="12"/>
        <v>#VALUE!</v>
      </c>
      <c r="AC62" s="1704" t="e">
        <f>+AB62+1</f>
        <v>#VALUE!</v>
      </c>
      <c r="AD62" s="1705" t="e">
        <f t="shared" si="12"/>
        <v>#VALUE!</v>
      </c>
      <c r="AE62" s="1706"/>
      <c r="AF62" s="3781">
        <f>+AF53+1</f>
        <v>7</v>
      </c>
      <c r="AG62" s="3782"/>
    </row>
    <row r="63" spans="2:33">
      <c r="B63" s="1707" t="s">
        <v>820</v>
      </c>
      <c r="C63" s="1708" t="e">
        <f>TEXT(WEEKDAY(+C62),"aaa")</f>
        <v>#VALUE!</v>
      </c>
      <c r="D63" s="1709" t="e">
        <f t="shared" ref="D63:AD63" si="13">TEXT(WEEKDAY(+D62),"aaa")</f>
        <v>#VALUE!</v>
      </c>
      <c r="E63" s="1709" t="e">
        <f t="shared" si="13"/>
        <v>#VALUE!</v>
      </c>
      <c r="F63" s="1709" t="e">
        <f t="shared" si="13"/>
        <v>#VALUE!</v>
      </c>
      <c r="G63" s="1709" t="e">
        <f t="shared" si="13"/>
        <v>#VALUE!</v>
      </c>
      <c r="H63" s="1709" t="e">
        <f t="shared" si="13"/>
        <v>#VALUE!</v>
      </c>
      <c r="I63" s="1709" t="e">
        <f t="shared" si="13"/>
        <v>#VALUE!</v>
      </c>
      <c r="J63" s="1709" t="e">
        <f t="shared" si="13"/>
        <v>#VALUE!</v>
      </c>
      <c r="K63" s="1709" t="e">
        <f t="shared" si="13"/>
        <v>#VALUE!</v>
      </c>
      <c r="L63" s="1709" t="e">
        <f t="shared" si="13"/>
        <v>#VALUE!</v>
      </c>
      <c r="M63" s="1709" t="e">
        <f t="shared" si="13"/>
        <v>#VALUE!</v>
      </c>
      <c r="N63" s="1709" t="e">
        <f t="shared" si="13"/>
        <v>#VALUE!</v>
      </c>
      <c r="O63" s="1709" t="e">
        <f t="shared" si="13"/>
        <v>#VALUE!</v>
      </c>
      <c r="P63" s="1709" t="e">
        <f t="shared" si="13"/>
        <v>#VALUE!</v>
      </c>
      <c r="Q63" s="1709" t="e">
        <f t="shared" si="13"/>
        <v>#VALUE!</v>
      </c>
      <c r="R63" s="1709" t="e">
        <f t="shared" si="13"/>
        <v>#VALUE!</v>
      </c>
      <c r="S63" s="1709" t="e">
        <f t="shared" si="13"/>
        <v>#VALUE!</v>
      </c>
      <c r="T63" s="1709" t="e">
        <f t="shared" si="13"/>
        <v>#VALUE!</v>
      </c>
      <c r="U63" s="1709" t="e">
        <f t="shared" si="13"/>
        <v>#VALUE!</v>
      </c>
      <c r="V63" s="1709" t="e">
        <f t="shared" si="13"/>
        <v>#VALUE!</v>
      </c>
      <c r="W63" s="1709" t="e">
        <f t="shared" si="13"/>
        <v>#VALUE!</v>
      </c>
      <c r="X63" s="1709" t="e">
        <f t="shared" si="13"/>
        <v>#VALUE!</v>
      </c>
      <c r="Y63" s="1709" t="e">
        <f t="shared" si="13"/>
        <v>#VALUE!</v>
      </c>
      <c r="Z63" s="1709" t="e">
        <f t="shared" si="13"/>
        <v>#VALUE!</v>
      </c>
      <c r="AA63" s="1709" t="e">
        <f t="shared" si="13"/>
        <v>#VALUE!</v>
      </c>
      <c r="AB63" s="1709" t="e">
        <f t="shared" si="13"/>
        <v>#VALUE!</v>
      </c>
      <c r="AC63" s="1709" t="e">
        <f t="shared" si="13"/>
        <v>#VALUE!</v>
      </c>
      <c r="AD63" s="1710" t="e">
        <f t="shared" si="13"/>
        <v>#VALUE!</v>
      </c>
      <c r="AE63" s="1700"/>
      <c r="AF63" s="1711" t="s">
        <v>1998</v>
      </c>
      <c r="AG63" s="1691">
        <f>+COUNTIF(C64:AD65,"中止")</f>
        <v>0</v>
      </c>
    </row>
    <row r="64" spans="2:33" ht="13.5" customHeight="1">
      <c r="B64" s="3783" t="s">
        <v>1979</v>
      </c>
      <c r="C64" s="3785"/>
      <c r="D64" s="3786"/>
      <c r="E64" s="3786"/>
      <c r="F64" s="3786"/>
      <c r="G64" s="3786"/>
      <c r="H64" s="3786"/>
      <c r="I64" s="3786"/>
      <c r="J64" s="3786"/>
      <c r="K64" s="3786"/>
      <c r="L64" s="3786"/>
      <c r="M64" s="3786"/>
      <c r="N64" s="3786"/>
      <c r="O64" s="3786"/>
      <c r="P64" s="3786"/>
      <c r="Q64" s="3786"/>
      <c r="R64" s="3786"/>
      <c r="S64" s="3786"/>
      <c r="T64" s="3786"/>
      <c r="U64" s="3786"/>
      <c r="V64" s="3786"/>
      <c r="W64" s="3786"/>
      <c r="X64" s="3786"/>
      <c r="Y64" s="3786"/>
      <c r="Z64" s="3786"/>
      <c r="AA64" s="3786"/>
      <c r="AB64" s="3786"/>
      <c r="AC64" s="3786"/>
      <c r="AD64" s="3788"/>
      <c r="AE64" s="1700"/>
      <c r="AF64" s="1712" t="s">
        <v>821</v>
      </c>
      <c r="AG64" s="1713">
        <f>COUNTA(C62:AD62)-AG63</f>
        <v>28</v>
      </c>
    </row>
    <row r="65" spans="2:33" ht="13.5" customHeight="1">
      <c r="B65" s="3784"/>
      <c r="C65" s="3785"/>
      <c r="D65" s="3787"/>
      <c r="E65" s="3787"/>
      <c r="F65" s="3787"/>
      <c r="G65" s="3787"/>
      <c r="H65" s="3787"/>
      <c r="I65" s="3787"/>
      <c r="J65" s="3787"/>
      <c r="K65" s="3787"/>
      <c r="L65" s="3787"/>
      <c r="M65" s="3787"/>
      <c r="N65" s="3787"/>
      <c r="O65" s="3787"/>
      <c r="P65" s="3787"/>
      <c r="Q65" s="3787"/>
      <c r="R65" s="3787"/>
      <c r="S65" s="3787"/>
      <c r="T65" s="3787"/>
      <c r="U65" s="3787"/>
      <c r="V65" s="3787"/>
      <c r="W65" s="3787"/>
      <c r="X65" s="3787"/>
      <c r="Y65" s="3787"/>
      <c r="Z65" s="3787"/>
      <c r="AA65" s="3787"/>
      <c r="AB65" s="3787"/>
      <c r="AC65" s="3787"/>
      <c r="AD65" s="3789"/>
      <c r="AE65" s="1700"/>
      <c r="AF65" s="1712" t="s">
        <v>822</v>
      </c>
      <c r="AG65" s="1714">
        <f>+COUNTA(C66:AD67)</f>
        <v>0</v>
      </c>
    </row>
    <row r="66" spans="2:33" ht="13.5" customHeight="1">
      <c r="B66" s="3792" t="s">
        <v>815</v>
      </c>
      <c r="C66" s="3794"/>
      <c r="D66" s="3790"/>
      <c r="E66" s="3790"/>
      <c r="F66" s="3790"/>
      <c r="G66" s="3790"/>
      <c r="H66" s="3790"/>
      <c r="I66" s="3790"/>
      <c r="J66" s="3790"/>
      <c r="K66" s="3790"/>
      <c r="L66" s="3790"/>
      <c r="M66" s="3790"/>
      <c r="N66" s="3790"/>
      <c r="O66" s="3790"/>
      <c r="P66" s="3790"/>
      <c r="Q66" s="3790"/>
      <c r="R66" s="3790"/>
      <c r="S66" s="3790"/>
      <c r="T66" s="3790"/>
      <c r="U66" s="3790"/>
      <c r="V66" s="3790"/>
      <c r="W66" s="3790"/>
      <c r="X66" s="3790"/>
      <c r="Y66" s="3790"/>
      <c r="Z66" s="3790"/>
      <c r="AA66" s="3790"/>
      <c r="AB66" s="3790"/>
      <c r="AC66" s="3790"/>
      <c r="AD66" s="3795"/>
      <c r="AE66" s="1700"/>
      <c r="AF66" s="1712" t="s">
        <v>823</v>
      </c>
      <c r="AG66" s="1715">
        <f>+AG65/AG64</f>
        <v>0</v>
      </c>
    </row>
    <row r="67" spans="2:33">
      <c r="B67" s="3793"/>
      <c r="C67" s="3794"/>
      <c r="D67" s="3791"/>
      <c r="E67" s="3791"/>
      <c r="F67" s="3791"/>
      <c r="G67" s="3791"/>
      <c r="H67" s="3791"/>
      <c r="I67" s="3791"/>
      <c r="J67" s="3791"/>
      <c r="K67" s="3791"/>
      <c r="L67" s="3791"/>
      <c r="M67" s="3791"/>
      <c r="N67" s="3791"/>
      <c r="O67" s="3791"/>
      <c r="P67" s="3791"/>
      <c r="Q67" s="3791"/>
      <c r="R67" s="3791"/>
      <c r="S67" s="3791"/>
      <c r="T67" s="3791"/>
      <c r="U67" s="3791"/>
      <c r="V67" s="3791"/>
      <c r="W67" s="3791"/>
      <c r="X67" s="3791"/>
      <c r="Y67" s="3791"/>
      <c r="Z67" s="3791"/>
      <c r="AA67" s="3791"/>
      <c r="AB67" s="3791"/>
      <c r="AC67" s="3791"/>
      <c r="AD67" s="3796"/>
      <c r="AE67" s="1700"/>
      <c r="AF67" s="1712" t="s">
        <v>812</v>
      </c>
      <c r="AG67" s="1714">
        <f>+COUNTA(C68:AD69)</f>
        <v>0</v>
      </c>
    </row>
    <row r="68" spans="2:33">
      <c r="B68" s="3797" t="s">
        <v>817</v>
      </c>
      <c r="C68" s="3799"/>
      <c r="D68" s="3801"/>
      <c r="E68" s="3801"/>
      <c r="F68" s="3801"/>
      <c r="G68" s="3801"/>
      <c r="H68" s="3801"/>
      <c r="I68" s="3801"/>
      <c r="J68" s="3801"/>
      <c r="K68" s="3801"/>
      <c r="L68" s="3801"/>
      <c r="M68" s="3801"/>
      <c r="N68" s="3801"/>
      <c r="O68" s="3801"/>
      <c r="P68" s="3801"/>
      <c r="Q68" s="3801"/>
      <c r="R68" s="3801"/>
      <c r="S68" s="3801"/>
      <c r="T68" s="3801"/>
      <c r="U68" s="3801"/>
      <c r="V68" s="3801"/>
      <c r="W68" s="3801"/>
      <c r="X68" s="3801"/>
      <c r="Y68" s="3801"/>
      <c r="Z68" s="3801"/>
      <c r="AA68" s="3801"/>
      <c r="AB68" s="3801"/>
      <c r="AC68" s="3801"/>
      <c r="AD68" s="3803"/>
      <c r="AE68" s="1700"/>
      <c r="AF68" s="1716" t="s">
        <v>824</v>
      </c>
      <c r="AG68" s="1717">
        <f>+AG67/AG64</f>
        <v>0</v>
      </c>
    </row>
    <row r="69" spans="2:33">
      <c r="B69" s="3798"/>
      <c r="C69" s="3800"/>
      <c r="D69" s="3802"/>
      <c r="E69" s="3802"/>
      <c r="F69" s="3802"/>
      <c r="G69" s="3802"/>
      <c r="H69" s="3802"/>
      <c r="I69" s="3802"/>
      <c r="J69" s="3802"/>
      <c r="K69" s="3802"/>
      <c r="L69" s="3802"/>
      <c r="M69" s="3802"/>
      <c r="N69" s="3802"/>
      <c r="O69" s="3802"/>
      <c r="P69" s="3802"/>
      <c r="Q69" s="3802"/>
      <c r="R69" s="3802"/>
      <c r="S69" s="3802"/>
      <c r="T69" s="3802"/>
      <c r="U69" s="3802"/>
      <c r="V69" s="3802"/>
      <c r="W69" s="3802"/>
      <c r="X69" s="3802"/>
      <c r="Y69" s="3802"/>
      <c r="Z69" s="3802"/>
      <c r="AA69" s="3802"/>
      <c r="AB69" s="3802"/>
      <c r="AC69" s="3802"/>
      <c r="AD69" s="3804"/>
      <c r="AE69" s="1700"/>
      <c r="AF69" s="1701"/>
      <c r="AG69" s="1718"/>
    </row>
    <row r="70" spans="2:33">
      <c r="C70" s="1719"/>
      <c r="D70" s="1719"/>
      <c r="E70" s="1719"/>
      <c r="F70" s="1719"/>
      <c r="G70" s="1719"/>
      <c r="H70" s="1719"/>
      <c r="I70" s="1719"/>
      <c r="J70" s="1719"/>
      <c r="K70" s="1719"/>
      <c r="L70" s="1719"/>
      <c r="M70" s="1719"/>
      <c r="N70" s="1719"/>
      <c r="O70" s="1719"/>
      <c r="P70" s="1719"/>
      <c r="Q70" s="1719"/>
      <c r="R70" s="1719"/>
      <c r="S70" s="1719"/>
      <c r="T70" s="1719"/>
      <c r="U70" s="1719"/>
      <c r="V70" s="1719"/>
      <c r="W70" s="1719"/>
      <c r="X70" s="1719"/>
      <c r="Y70" s="1719"/>
      <c r="Z70" s="1719"/>
      <c r="AA70" s="1719"/>
      <c r="AB70" s="1719"/>
      <c r="AC70" s="1719"/>
      <c r="AD70" s="1719"/>
    </row>
    <row r="71" spans="2:33">
      <c r="B71" s="1720" t="s">
        <v>1997</v>
      </c>
      <c r="C71" s="1721" t="e">
        <f>+AD62+1</f>
        <v>#VALUE!</v>
      </c>
      <c r="D71" s="1722" t="e">
        <f>+C71+1</f>
        <v>#VALUE!</v>
      </c>
      <c r="E71" s="1722" t="e">
        <f t="shared" ref="E71:AD71" si="14">+D71+1</f>
        <v>#VALUE!</v>
      </c>
      <c r="F71" s="1722" t="e">
        <f t="shared" si="14"/>
        <v>#VALUE!</v>
      </c>
      <c r="G71" s="1722" t="e">
        <f t="shared" si="14"/>
        <v>#VALUE!</v>
      </c>
      <c r="H71" s="1722" t="e">
        <f t="shared" si="14"/>
        <v>#VALUE!</v>
      </c>
      <c r="I71" s="1722" t="e">
        <f t="shared" si="14"/>
        <v>#VALUE!</v>
      </c>
      <c r="J71" s="1722" t="e">
        <f t="shared" si="14"/>
        <v>#VALUE!</v>
      </c>
      <c r="K71" s="1722" t="e">
        <f t="shared" si="14"/>
        <v>#VALUE!</v>
      </c>
      <c r="L71" s="1722" t="e">
        <f t="shared" si="14"/>
        <v>#VALUE!</v>
      </c>
      <c r="M71" s="1722" t="e">
        <f t="shared" si="14"/>
        <v>#VALUE!</v>
      </c>
      <c r="N71" s="1722" t="e">
        <f t="shared" si="14"/>
        <v>#VALUE!</v>
      </c>
      <c r="O71" s="1722" t="e">
        <f t="shared" si="14"/>
        <v>#VALUE!</v>
      </c>
      <c r="P71" s="1722" t="e">
        <f t="shared" si="14"/>
        <v>#VALUE!</v>
      </c>
      <c r="Q71" s="1722" t="e">
        <f t="shared" si="14"/>
        <v>#VALUE!</v>
      </c>
      <c r="R71" s="1722" t="e">
        <f t="shared" si="14"/>
        <v>#VALUE!</v>
      </c>
      <c r="S71" s="1722" t="e">
        <f t="shared" si="14"/>
        <v>#VALUE!</v>
      </c>
      <c r="T71" s="1722" t="e">
        <f t="shared" si="14"/>
        <v>#VALUE!</v>
      </c>
      <c r="U71" s="1722" t="e">
        <f t="shared" si="14"/>
        <v>#VALUE!</v>
      </c>
      <c r="V71" s="1722" t="e">
        <f t="shared" si="14"/>
        <v>#VALUE!</v>
      </c>
      <c r="W71" s="1722" t="e">
        <f>+V71+1</f>
        <v>#VALUE!</v>
      </c>
      <c r="X71" s="1722" t="e">
        <f t="shared" si="14"/>
        <v>#VALUE!</v>
      </c>
      <c r="Y71" s="1722" t="e">
        <f t="shared" si="14"/>
        <v>#VALUE!</v>
      </c>
      <c r="Z71" s="1722" t="e">
        <f t="shared" si="14"/>
        <v>#VALUE!</v>
      </c>
      <c r="AA71" s="1722" t="e">
        <f>+Z71+1</f>
        <v>#VALUE!</v>
      </c>
      <c r="AB71" s="1722" t="e">
        <f t="shared" si="14"/>
        <v>#VALUE!</v>
      </c>
      <c r="AC71" s="1722" t="e">
        <f>+AB71+1</f>
        <v>#VALUE!</v>
      </c>
      <c r="AD71" s="1723" t="e">
        <f t="shared" si="14"/>
        <v>#VALUE!</v>
      </c>
      <c r="AE71" s="1706"/>
      <c r="AF71" s="3781">
        <f>+AF62+1</f>
        <v>8</v>
      </c>
      <c r="AG71" s="3782"/>
    </row>
    <row r="72" spans="2:33">
      <c r="B72" s="1724" t="s">
        <v>820</v>
      </c>
      <c r="C72" s="1725" t="e">
        <f>TEXT(WEEKDAY(+C71),"aaa")</f>
        <v>#VALUE!</v>
      </c>
      <c r="D72" s="1726" t="e">
        <f t="shared" ref="D72:AD72" si="15">TEXT(WEEKDAY(+D71),"aaa")</f>
        <v>#VALUE!</v>
      </c>
      <c r="E72" s="1726" t="e">
        <f t="shared" si="15"/>
        <v>#VALUE!</v>
      </c>
      <c r="F72" s="1726" t="e">
        <f t="shared" si="15"/>
        <v>#VALUE!</v>
      </c>
      <c r="G72" s="1726" t="e">
        <f t="shared" si="15"/>
        <v>#VALUE!</v>
      </c>
      <c r="H72" s="1726" t="e">
        <f t="shared" si="15"/>
        <v>#VALUE!</v>
      </c>
      <c r="I72" s="1726" t="e">
        <f t="shared" si="15"/>
        <v>#VALUE!</v>
      </c>
      <c r="J72" s="1726" t="e">
        <f t="shared" si="15"/>
        <v>#VALUE!</v>
      </c>
      <c r="K72" s="1726" t="e">
        <f t="shared" si="15"/>
        <v>#VALUE!</v>
      </c>
      <c r="L72" s="1726" t="e">
        <f t="shared" si="15"/>
        <v>#VALUE!</v>
      </c>
      <c r="M72" s="1726" t="e">
        <f t="shared" si="15"/>
        <v>#VALUE!</v>
      </c>
      <c r="N72" s="1726" t="e">
        <f t="shared" si="15"/>
        <v>#VALUE!</v>
      </c>
      <c r="O72" s="1726" t="e">
        <f t="shared" si="15"/>
        <v>#VALUE!</v>
      </c>
      <c r="P72" s="1726" t="e">
        <f t="shared" si="15"/>
        <v>#VALUE!</v>
      </c>
      <c r="Q72" s="1726" t="e">
        <f t="shared" si="15"/>
        <v>#VALUE!</v>
      </c>
      <c r="R72" s="1726" t="e">
        <f t="shared" si="15"/>
        <v>#VALUE!</v>
      </c>
      <c r="S72" s="1726" t="e">
        <f t="shared" si="15"/>
        <v>#VALUE!</v>
      </c>
      <c r="T72" s="1726" t="e">
        <f t="shared" si="15"/>
        <v>#VALUE!</v>
      </c>
      <c r="U72" s="1726" t="e">
        <f t="shared" si="15"/>
        <v>#VALUE!</v>
      </c>
      <c r="V72" s="1726" t="e">
        <f t="shared" si="15"/>
        <v>#VALUE!</v>
      </c>
      <c r="W72" s="1726" t="e">
        <f t="shared" si="15"/>
        <v>#VALUE!</v>
      </c>
      <c r="X72" s="1726" t="e">
        <f t="shared" si="15"/>
        <v>#VALUE!</v>
      </c>
      <c r="Y72" s="1726" t="e">
        <f t="shared" si="15"/>
        <v>#VALUE!</v>
      </c>
      <c r="Z72" s="1726" t="e">
        <f t="shared" si="15"/>
        <v>#VALUE!</v>
      </c>
      <c r="AA72" s="1726" t="e">
        <f t="shared" si="15"/>
        <v>#VALUE!</v>
      </c>
      <c r="AB72" s="1726" t="e">
        <f t="shared" si="15"/>
        <v>#VALUE!</v>
      </c>
      <c r="AC72" s="1726" t="e">
        <f t="shared" si="15"/>
        <v>#VALUE!</v>
      </c>
      <c r="AD72" s="1727" t="e">
        <f t="shared" si="15"/>
        <v>#VALUE!</v>
      </c>
      <c r="AE72" s="1700"/>
      <c r="AF72" s="1711" t="s">
        <v>1998</v>
      </c>
      <c r="AG72" s="1691">
        <f>+COUNTIF(C73:AD74,"中止")</f>
        <v>0</v>
      </c>
    </row>
    <row r="73" spans="2:33" ht="13.5" customHeight="1">
      <c r="B73" s="3783" t="s">
        <v>1979</v>
      </c>
      <c r="C73" s="3785"/>
      <c r="D73" s="3786"/>
      <c r="E73" s="3786"/>
      <c r="F73" s="3786"/>
      <c r="G73" s="3786"/>
      <c r="H73" s="3786"/>
      <c r="I73" s="3786"/>
      <c r="J73" s="3786"/>
      <c r="K73" s="3786"/>
      <c r="L73" s="3786"/>
      <c r="M73" s="3786"/>
      <c r="N73" s="3786"/>
      <c r="O73" s="3786"/>
      <c r="P73" s="3786"/>
      <c r="Q73" s="3786"/>
      <c r="R73" s="3786"/>
      <c r="S73" s="3786"/>
      <c r="T73" s="3786"/>
      <c r="U73" s="3786"/>
      <c r="V73" s="3786"/>
      <c r="W73" s="3786"/>
      <c r="X73" s="3786"/>
      <c r="Y73" s="3786"/>
      <c r="Z73" s="3786"/>
      <c r="AA73" s="3786"/>
      <c r="AB73" s="3786"/>
      <c r="AC73" s="3786"/>
      <c r="AD73" s="3788"/>
      <c r="AE73" s="1700"/>
      <c r="AF73" s="1712" t="s">
        <v>821</v>
      </c>
      <c r="AG73" s="1713">
        <f>COUNTA(C71:AD71)-AG72</f>
        <v>28</v>
      </c>
    </row>
    <row r="74" spans="2:33" ht="13.5" customHeight="1">
      <c r="B74" s="3784"/>
      <c r="C74" s="3785"/>
      <c r="D74" s="3787"/>
      <c r="E74" s="3787"/>
      <c r="F74" s="3787"/>
      <c r="G74" s="3787"/>
      <c r="H74" s="3787"/>
      <c r="I74" s="3787"/>
      <c r="J74" s="3787"/>
      <c r="K74" s="3787"/>
      <c r="L74" s="3787"/>
      <c r="M74" s="3787"/>
      <c r="N74" s="3787"/>
      <c r="O74" s="3787"/>
      <c r="P74" s="3787"/>
      <c r="Q74" s="3787"/>
      <c r="R74" s="3787"/>
      <c r="S74" s="3787"/>
      <c r="T74" s="3787"/>
      <c r="U74" s="3787"/>
      <c r="V74" s="3787"/>
      <c r="W74" s="3787"/>
      <c r="X74" s="3787"/>
      <c r="Y74" s="3787"/>
      <c r="Z74" s="3787"/>
      <c r="AA74" s="3787"/>
      <c r="AB74" s="3787"/>
      <c r="AC74" s="3787"/>
      <c r="AD74" s="3789"/>
      <c r="AE74" s="1700"/>
      <c r="AF74" s="1712" t="s">
        <v>822</v>
      </c>
      <c r="AG74" s="1714">
        <f>+COUNTA(C75:AD76)</f>
        <v>0</v>
      </c>
    </row>
    <row r="75" spans="2:33" ht="13.5" customHeight="1">
      <c r="B75" s="3805" t="s">
        <v>815</v>
      </c>
      <c r="C75" s="3794"/>
      <c r="D75" s="3790"/>
      <c r="E75" s="3790"/>
      <c r="F75" s="3790"/>
      <c r="G75" s="3790"/>
      <c r="H75" s="3790"/>
      <c r="I75" s="3790"/>
      <c r="J75" s="3790"/>
      <c r="K75" s="3790"/>
      <c r="L75" s="3790"/>
      <c r="M75" s="3790"/>
      <c r="N75" s="3790"/>
      <c r="O75" s="3790"/>
      <c r="P75" s="3790"/>
      <c r="Q75" s="3790"/>
      <c r="R75" s="3790"/>
      <c r="S75" s="3790"/>
      <c r="T75" s="3790"/>
      <c r="U75" s="3790"/>
      <c r="V75" s="3790"/>
      <c r="W75" s="3790"/>
      <c r="X75" s="3790"/>
      <c r="Y75" s="3790"/>
      <c r="Z75" s="3790"/>
      <c r="AA75" s="3790"/>
      <c r="AB75" s="3790"/>
      <c r="AC75" s="3790"/>
      <c r="AD75" s="3795"/>
      <c r="AE75" s="1700"/>
      <c r="AF75" s="1712" t="s">
        <v>823</v>
      </c>
      <c r="AG75" s="1715">
        <f>+AG74/AG73</f>
        <v>0</v>
      </c>
    </row>
    <row r="76" spans="2:33">
      <c r="B76" s="3806"/>
      <c r="C76" s="3794"/>
      <c r="D76" s="3791"/>
      <c r="E76" s="3791"/>
      <c r="F76" s="3791"/>
      <c r="G76" s="3791"/>
      <c r="H76" s="3791"/>
      <c r="I76" s="3791"/>
      <c r="J76" s="3791"/>
      <c r="K76" s="3791"/>
      <c r="L76" s="3791"/>
      <c r="M76" s="3791"/>
      <c r="N76" s="3791"/>
      <c r="O76" s="3791"/>
      <c r="P76" s="3791"/>
      <c r="Q76" s="3791"/>
      <c r="R76" s="3791"/>
      <c r="S76" s="3791"/>
      <c r="T76" s="3791"/>
      <c r="U76" s="3791"/>
      <c r="V76" s="3791"/>
      <c r="W76" s="3791"/>
      <c r="X76" s="3791"/>
      <c r="Y76" s="3791"/>
      <c r="Z76" s="3791"/>
      <c r="AA76" s="3791"/>
      <c r="AB76" s="3791"/>
      <c r="AC76" s="3791"/>
      <c r="AD76" s="3796"/>
      <c r="AE76" s="1700"/>
      <c r="AF76" s="1712" t="s">
        <v>812</v>
      </c>
      <c r="AG76" s="1714">
        <f>+COUNTA(C77:AD78)</f>
        <v>0</v>
      </c>
    </row>
    <row r="77" spans="2:33">
      <c r="B77" s="3807" t="s">
        <v>817</v>
      </c>
      <c r="C77" s="3799"/>
      <c r="D77" s="3801"/>
      <c r="E77" s="3801"/>
      <c r="F77" s="3801"/>
      <c r="G77" s="3801"/>
      <c r="H77" s="3801"/>
      <c r="I77" s="3801"/>
      <c r="J77" s="3801"/>
      <c r="K77" s="3801"/>
      <c r="L77" s="3801"/>
      <c r="M77" s="3801"/>
      <c r="N77" s="3801"/>
      <c r="O77" s="3801"/>
      <c r="P77" s="3801"/>
      <c r="Q77" s="3801"/>
      <c r="R77" s="3801"/>
      <c r="S77" s="3801"/>
      <c r="T77" s="3801"/>
      <c r="U77" s="3801"/>
      <c r="V77" s="3801"/>
      <c r="W77" s="3801"/>
      <c r="X77" s="3801"/>
      <c r="Y77" s="3801"/>
      <c r="Z77" s="3801"/>
      <c r="AA77" s="3801"/>
      <c r="AB77" s="3801"/>
      <c r="AC77" s="3801"/>
      <c r="AD77" s="3803"/>
      <c r="AE77" s="1700"/>
      <c r="AF77" s="1716" t="s">
        <v>824</v>
      </c>
      <c r="AG77" s="1717">
        <f>+AG76/AG73</f>
        <v>0</v>
      </c>
    </row>
    <row r="78" spans="2:33">
      <c r="B78" s="3808"/>
      <c r="C78" s="3800"/>
      <c r="D78" s="3802"/>
      <c r="E78" s="3802"/>
      <c r="F78" s="3802"/>
      <c r="G78" s="3802"/>
      <c r="H78" s="3802"/>
      <c r="I78" s="3802"/>
      <c r="J78" s="3802"/>
      <c r="K78" s="3802"/>
      <c r="L78" s="3802"/>
      <c r="M78" s="3802"/>
      <c r="N78" s="3802"/>
      <c r="O78" s="3802"/>
      <c r="P78" s="3802"/>
      <c r="Q78" s="3802"/>
      <c r="R78" s="3802"/>
      <c r="S78" s="3802"/>
      <c r="T78" s="3802"/>
      <c r="U78" s="3802"/>
      <c r="V78" s="3802"/>
      <c r="W78" s="3802"/>
      <c r="X78" s="3802"/>
      <c r="Y78" s="3802"/>
      <c r="Z78" s="3802"/>
      <c r="AA78" s="3802"/>
      <c r="AB78" s="3802"/>
      <c r="AC78" s="3802"/>
      <c r="AD78" s="3804"/>
      <c r="AE78" s="1700"/>
      <c r="AF78" s="1701"/>
      <c r="AG78" s="1718"/>
    </row>
    <row r="79" spans="2:33">
      <c r="C79" s="1719"/>
      <c r="D79" s="1719"/>
      <c r="E79" s="1719"/>
      <c r="F79" s="1719"/>
      <c r="G79" s="1719"/>
      <c r="H79" s="1719"/>
      <c r="I79" s="1719"/>
      <c r="J79" s="1719"/>
      <c r="K79" s="1719"/>
      <c r="L79" s="1719"/>
      <c r="M79" s="1719"/>
      <c r="N79" s="1719"/>
      <c r="O79" s="1719"/>
      <c r="P79" s="1719"/>
      <c r="Q79" s="1719"/>
      <c r="R79" s="1719"/>
      <c r="S79" s="1719"/>
      <c r="T79" s="1719"/>
      <c r="U79" s="1719"/>
      <c r="V79" s="1719"/>
      <c r="W79" s="1719"/>
      <c r="X79" s="1719"/>
      <c r="Y79" s="1719"/>
      <c r="Z79" s="1719"/>
      <c r="AA79" s="1719"/>
      <c r="AB79" s="1719"/>
      <c r="AC79" s="1719"/>
      <c r="AD79" s="1719"/>
    </row>
    <row r="80" spans="2:33">
      <c r="B80" s="1702" t="s">
        <v>1997</v>
      </c>
      <c r="C80" s="1728" t="e">
        <f>+AD71+1</f>
        <v>#VALUE!</v>
      </c>
      <c r="D80" s="1704" t="e">
        <f>+C80+1</f>
        <v>#VALUE!</v>
      </c>
      <c r="E80" s="1704" t="e">
        <f t="shared" ref="E80:AD80" si="16">+D80+1</f>
        <v>#VALUE!</v>
      </c>
      <c r="F80" s="1704" t="e">
        <f t="shared" si="16"/>
        <v>#VALUE!</v>
      </c>
      <c r="G80" s="1704" t="e">
        <f t="shared" si="16"/>
        <v>#VALUE!</v>
      </c>
      <c r="H80" s="1704" t="e">
        <f t="shared" si="16"/>
        <v>#VALUE!</v>
      </c>
      <c r="I80" s="1704" t="e">
        <f t="shared" si="16"/>
        <v>#VALUE!</v>
      </c>
      <c r="J80" s="1704" t="e">
        <f t="shared" si="16"/>
        <v>#VALUE!</v>
      </c>
      <c r="K80" s="1704" t="e">
        <f t="shared" si="16"/>
        <v>#VALUE!</v>
      </c>
      <c r="L80" s="1704" t="e">
        <f t="shared" si="16"/>
        <v>#VALUE!</v>
      </c>
      <c r="M80" s="1704" t="e">
        <f t="shared" si="16"/>
        <v>#VALUE!</v>
      </c>
      <c r="N80" s="1704" t="e">
        <f t="shared" si="16"/>
        <v>#VALUE!</v>
      </c>
      <c r="O80" s="1704" t="e">
        <f t="shared" si="16"/>
        <v>#VALUE!</v>
      </c>
      <c r="P80" s="1704" t="e">
        <f t="shared" si="16"/>
        <v>#VALUE!</v>
      </c>
      <c r="Q80" s="1704" t="e">
        <f t="shared" si="16"/>
        <v>#VALUE!</v>
      </c>
      <c r="R80" s="1704" t="e">
        <f t="shared" si="16"/>
        <v>#VALUE!</v>
      </c>
      <c r="S80" s="1704" t="e">
        <f t="shared" si="16"/>
        <v>#VALUE!</v>
      </c>
      <c r="T80" s="1704" t="e">
        <f t="shared" si="16"/>
        <v>#VALUE!</v>
      </c>
      <c r="U80" s="1704" t="e">
        <f t="shared" si="16"/>
        <v>#VALUE!</v>
      </c>
      <c r="V80" s="1704" t="e">
        <f t="shared" si="16"/>
        <v>#VALUE!</v>
      </c>
      <c r="W80" s="1704" t="e">
        <f>+V80+1</f>
        <v>#VALUE!</v>
      </c>
      <c r="X80" s="1704" t="e">
        <f t="shared" si="16"/>
        <v>#VALUE!</v>
      </c>
      <c r="Y80" s="1704" t="e">
        <f t="shared" si="16"/>
        <v>#VALUE!</v>
      </c>
      <c r="Z80" s="1704" t="e">
        <f t="shared" si="16"/>
        <v>#VALUE!</v>
      </c>
      <c r="AA80" s="1704" t="e">
        <f>+Z80+1</f>
        <v>#VALUE!</v>
      </c>
      <c r="AB80" s="1704" t="e">
        <f t="shared" si="16"/>
        <v>#VALUE!</v>
      </c>
      <c r="AC80" s="1704" t="e">
        <f t="shared" si="16"/>
        <v>#VALUE!</v>
      </c>
      <c r="AD80" s="1729" t="e">
        <f t="shared" si="16"/>
        <v>#VALUE!</v>
      </c>
      <c r="AE80" s="1706"/>
      <c r="AF80" s="3781">
        <f>+AF71+1</f>
        <v>9</v>
      </c>
      <c r="AG80" s="3782"/>
    </row>
    <row r="81" spans="1:33">
      <c r="B81" s="1707" t="s">
        <v>820</v>
      </c>
      <c r="C81" s="1730" t="e">
        <f>TEXT(WEEKDAY(+C80),"aaa")</f>
        <v>#VALUE!</v>
      </c>
      <c r="D81" s="1709" t="e">
        <f t="shared" ref="D81:AD81" si="17">TEXT(WEEKDAY(+D80),"aaa")</f>
        <v>#VALUE!</v>
      </c>
      <c r="E81" s="1709" t="e">
        <f t="shared" si="17"/>
        <v>#VALUE!</v>
      </c>
      <c r="F81" s="1709" t="e">
        <f t="shared" si="17"/>
        <v>#VALUE!</v>
      </c>
      <c r="G81" s="1709" t="e">
        <f t="shared" si="17"/>
        <v>#VALUE!</v>
      </c>
      <c r="H81" s="1709" t="e">
        <f t="shared" si="17"/>
        <v>#VALUE!</v>
      </c>
      <c r="I81" s="1709" t="e">
        <f t="shared" si="17"/>
        <v>#VALUE!</v>
      </c>
      <c r="J81" s="1709" t="e">
        <f t="shared" si="17"/>
        <v>#VALUE!</v>
      </c>
      <c r="K81" s="1709" t="e">
        <f t="shared" si="17"/>
        <v>#VALUE!</v>
      </c>
      <c r="L81" s="1709" t="e">
        <f t="shared" si="17"/>
        <v>#VALUE!</v>
      </c>
      <c r="M81" s="1709" t="e">
        <f t="shared" si="17"/>
        <v>#VALUE!</v>
      </c>
      <c r="N81" s="1709" t="e">
        <f t="shared" si="17"/>
        <v>#VALUE!</v>
      </c>
      <c r="O81" s="1709" t="e">
        <f t="shared" si="17"/>
        <v>#VALUE!</v>
      </c>
      <c r="P81" s="1709" t="e">
        <f t="shared" si="17"/>
        <v>#VALUE!</v>
      </c>
      <c r="Q81" s="1709" t="e">
        <f t="shared" si="17"/>
        <v>#VALUE!</v>
      </c>
      <c r="R81" s="1709" t="e">
        <f t="shared" si="17"/>
        <v>#VALUE!</v>
      </c>
      <c r="S81" s="1709" t="e">
        <f t="shared" si="17"/>
        <v>#VALUE!</v>
      </c>
      <c r="T81" s="1709" t="e">
        <f t="shared" si="17"/>
        <v>#VALUE!</v>
      </c>
      <c r="U81" s="1709" t="e">
        <f t="shared" si="17"/>
        <v>#VALUE!</v>
      </c>
      <c r="V81" s="1709" t="e">
        <f t="shared" si="17"/>
        <v>#VALUE!</v>
      </c>
      <c r="W81" s="1709" t="e">
        <f t="shared" si="17"/>
        <v>#VALUE!</v>
      </c>
      <c r="X81" s="1709" t="e">
        <f t="shared" si="17"/>
        <v>#VALUE!</v>
      </c>
      <c r="Y81" s="1709" t="e">
        <f t="shared" si="17"/>
        <v>#VALUE!</v>
      </c>
      <c r="Z81" s="1709" t="e">
        <f t="shared" si="17"/>
        <v>#VALUE!</v>
      </c>
      <c r="AA81" s="1709" t="e">
        <f t="shared" si="17"/>
        <v>#VALUE!</v>
      </c>
      <c r="AB81" s="1709" t="e">
        <f t="shared" si="17"/>
        <v>#VALUE!</v>
      </c>
      <c r="AC81" s="1709" t="e">
        <f t="shared" si="17"/>
        <v>#VALUE!</v>
      </c>
      <c r="AD81" s="1710" t="e">
        <f t="shared" si="17"/>
        <v>#VALUE!</v>
      </c>
      <c r="AE81" s="1700"/>
      <c r="AF81" s="1711" t="s">
        <v>1998</v>
      </c>
      <c r="AG81" s="1691">
        <f>+COUNTIF(C82:AD83,"中止")</f>
        <v>0</v>
      </c>
    </row>
    <row r="82" spans="1:33" ht="13.5" customHeight="1">
      <c r="B82" s="3783" t="s">
        <v>1979</v>
      </c>
      <c r="C82" s="3785"/>
      <c r="D82" s="3786"/>
      <c r="E82" s="3786"/>
      <c r="F82" s="3786"/>
      <c r="G82" s="3786"/>
      <c r="H82" s="3786"/>
      <c r="I82" s="3786"/>
      <c r="J82" s="3786"/>
      <c r="K82" s="3786"/>
      <c r="L82" s="3786"/>
      <c r="M82" s="3786"/>
      <c r="N82" s="3786"/>
      <c r="O82" s="3786"/>
      <c r="P82" s="3786"/>
      <c r="Q82" s="3786"/>
      <c r="R82" s="3786"/>
      <c r="S82" s="3786"/>
      <c r="T82" s="3786"/>
      <c r="U82" s="3786"/>
      <c r="V82" s="3786"/>
      <c r="W82" s="3786"/>
      <c r="X82" s="3786"/>
      <c r="Y82" s="3786"/>
      <c r="Z82" s="3786"/>
      <c r="AA82" s="3786"/>
      <c r="AB82" s="3786"/>
      <c r="AC82" s="3786"/>
      <c r="AD82" s="3788"/>
      <c r="AE82" s="1700"/>
      <c r="AF82" s="1712" t="s">
        <v>821</v>
      </c>
      <c r="AG82" s="1713">
        <f>COUNTA(C80:AD80)-AG81</f>
        <v>28</v>
      </c>
    </row>
    <row r="83" spans="1:33" ht="13.5" customHeight="1">
      <c r="B83" s="3784"/>
      <c r="C83" s="3785"/>
      <c r="D83" s="3787"/>
      <c r="E83" s="3787"/>
      <c r="F83" s="3787"/>
      <c r="G83" s="3787"/>
      <c r="H83" s="3787"/>
      <c r="I83" s="3787"/>
      <c r="J83" s="3787"/>
      <c r="K83" s="3787"/>
      <c r="L83" s="3787"/>
      <c r="M83" s="3787"/>
      <c r="N83" s="3787"/>
      <c r="O83" s="3787"/>
      <c r="P83" s="3787"/>
      <c r="Q83" s="3787"/>
      <c r="R83" s="3787"/>
      <c r="S83" s="3787"/>
      <c r="T83" s="3787"/>
      <c r="U83" s="3787"/>
      <c r="V83" s="3787"/>
      <c r="W83" s="3787"/>
      <c r="X83" s="3787"/>
      <c r="Y83" s="3787"/>
      <c r="Z83" s="3787"/>
      <c r="AA83" s="3787"/>
      <c r="AB83" s="3787"/>
      <c r="AC83" s="3787"/>
      <c r="AD83" s="3789"/>
      <c r="AE83" s="1700"/>
      <c r="AF83" s="1712" t="s">
        <v>822</v>
      </c>
      <c r="AG83" s="1714">
        <f>+COUNTA(C84:AD85)</f>
        <v>0</v>
      </c>
    </row>
    <row r="84" spans="1:33" ht="13.5" customHeight="1">
      <c r="B84" s="3792" t="s">
        <v>815</v>
      </c>
      <c r="C84" s="3794"/>
      <c r="D84" s="3790"/>
      <c r="E84" s="3790"/>
      <c r="F84" s="3790"/>
      <c r="G84" s="3790"/>
      <c r="H84" s="3790"/>
      <c r="I84" s="3790"/>
      <c r="J84" s="3790"/>
      <c r="K84" s="3790"/>
      <c r="L84" s="3790"/>
      <c r="M84" s="3790"/>
      <c r="N84" s="3790"/>
      <c r="O84" s="3790"/>
      <c r="P84" s="3790"/>
      <c r="Q84" s="3790"/>
      <c r="R84" s="3790"/>
      <c r="S84" s="3790"/>
      <c r="T84" s="3790"/>
      <c r="U84" s="3790"/>
      <c r="V84" s="3790"/>
      <c r="W84" s="3790"/>
      <c r="X84" s="3790"/>
      <c r="Y84" s="3790"/>
      <c r="Z84" s="3790"/>
      <c r="AA84" s="3790"/>
      <c r="AB84" s="3790"/>
      <c r="AC84" s="3790"/>
      <c r="AD84" s="3795"/>
      <c r="AE84" s="1700"/>
      <c r="AF84" s="1712" t="s">
        <v>823</v>
      </c>
      <c r="AG84" s="1715">
        <f>+AG83/AG82</f>
        <v>0</v>
      </c>
    </row>
    <row r="85" spans="1:33">
      <c r="B85" s="3793"/>
      <c r="C85" s="3794"/>
      <c r="D85" s="3791"/>
      <c r="E85" s="3791"/>
      <c r="F85" s="3791"/>
      <c r="G85" s="3791"/>
      <c r="H85" s="3791"/>
      <c r="I85" s="3791"/>
      <c r="J85" s="3791"/>
      <c r="K85" s="3791"/>
      <c r="L85" s="3791"/>
      <c r="M85" s="3791"/>
      <c r="N85" s="3791"/>
      <c r="O85" s="3791"/>
      <c r="P85" s="3791"/>
      <c r="Q85" s="3791"/>
      <c r="R85" s="3791"/>
      <c r="S85" s="3791"/>
      <c r="T85" s="3791"/>
      <c r="U85" s="3791"/>
      <c r="V85" s="3791"/>
      <c r="W85" s="3791"/>
      <c r="X85" s="3791"/>
      <c r="Y85" s="3791"/>
      <c r="Z85" s="3791"/>
      <c r="AA85" s="3791"/>
      <c r="AB85" s="3791"/>
      <c r="AC85" s="3791"/>
      <c r="AD85" s="3796"/>
      <c r="AE85" s="1700"/>
      <c r="AF85" s="1712" t="s">
        <v>812</v>
      </c>
      <c r="AG85" s="1714">
        <f>+COUNTA(C86:AD87)</f>
        <v>0</v>
      </c>
    </row>
    <row r="86" spans="1:33">
      <c r="B86" s="3797" t="s">
        <v>817</v>
      </c>
      <c r="C86" s="3799"/>
      <c r="D86" s="3801"/>
      <c r="E86" s="3801"/>
      <c r="F86" s="3801"/>
      <c r="G86" s="3801"/>
      <c r="H86" s="3801"/>
      <c r="I86" s="3801"/>
      <c r="J86" s="3801"/>
      <c r="K86" s="3801"/>
      <c r="L86" s="3801"/>
      <c r="M86" s="3801"/>
      <c r="N86" s="3801"/>
      <c r="O86" s="3801"/>
      <c r="P86" s="3801"/>
      <c r="Q86" s="3801"/>
      <c r="R86" s="3801"/>
      <c r="S86" s="3801"/>
      <c r="T86" s="3801"/>
      <c r="U86" s="3801"/>
      <c r="V86" s="3801"/>
      <c r="W86" s="3801"/>
      <c r="X86" s="3801"/>
      <c r="Y86" s="3801"/>
      <c r="Z86" s="3801"/>
      <c r="AA86" s="3801"/>
      <c r="AB86" s="3801"/>
      <c r="AC86" s="3801"/>
      <c r="AD86" s="3803"/>
      <c r="AE86" s="1700"/>
      <c r="AF86" s="1716" t="s">
        <v>824</v>
      </c>
      <c r="AG86" s="1717">
        <f>+AG85/AG82</f>
        <v>0</v>
      </c>
    </row>
    <row r="87" spans="1:33">
      <c r="B87" s="3798"/>
      <c r="C87" s="3800"/>
      <c r="D87" s="3802"/>
      <c r="E87" s="3802"/>
      <c r="F87" s="3802"/>
      <c r="G87" s="3802"/>
      <c r="H87" s="3802"/>
      <c r="I87" s="3802"/>
      <c r="J87" s="3802"/>
      <c r="K87" s="3802"/>
      <c r="L87" s="3802"/>
      <c r="M87" s="3802"/>
      <c r="N87" s="3802"/>
      <c r="O87" s="3802"/>
      <c r="P87" s="3802"/>
      <c r="Q87" s="3802"/>
      <c r="R87" s="3802"/>
      <c r="S87" s="3802"/>
      <c r="T87" s="3802"/>
      <c r="U87" s="3802"/>
      <c r="V87" s="3802"/>
      <c r="W87" s="3802"/>
      <c r="X87" s="3802"/>
      <c r="Y87" s="3802"/>
      <c r="Z87" s="3802"/>
      <c r="AA87" s="3802"/>
      <c r="AB87" s="3802"/>
      <c r="AC87" s="3802"/>
      <c r="AD87" s="3804"/>
      <c r="AE87" s="1700"/>
      <c r="AF87" s="1701"/>
      <c r="AG87" s="1718"/>
    </row>
    <row r="88" spans="1:33">
      <c r="C88" s="1719"/>
      <c r="D88" s="1719"/>
      <c r="E88" s="1719"/>
      <c r="F88" s="1719"/>
      <c r="G88" s="1719"/>
      <c r="H88" s="1719"/>
      <c r="I88" s="1719"/>
      <c r="J88" s="1719"/>
      <c r="K88" s="1719"/>
      <c r="L88" s="1719"/>
      <c r="M88" s="1719"/>
      <c r="N88" s="1719"/>
      <c r="O88" s="1719"/>
      <c r="P88" s="1719"/>
      <c r="Q88" s="1719"/>
      <c r="R88" s="1719"/>
      <c r="S88" s="1719"/>
      <c r="T88" s="1719"/>
      <c r="U88" s="1719"/>
      <c r="V88" s="1719"/>
      <c r="W88" s="1719"/>
      <c r="X88" s="1719"/>
      <c r="Y88" s="1719"/>
      <c r="Z88" s="1719"/>
      <c r="AA88" s="1719"/>
      <c r="AB88" s="1719"/>
      <c r="AC88" s="1719"/>
      <c r="AD88" s="1719"/>
    </row>
    <row r="90" spans="1:33" ht="19.2">
      <c r="A90" s="1684" t="s">
        <v>2001</v>
      </c>
      <c r="AG90" s="1688" t="s">
        <v>2002</v>
      </c>
    </row>
    <row r="92" spans="1:33">
      <c r="B92" s="3754" t="s">
        <v>814</v>
      </c>
      <c r="C92" s="3754"/>
      <c r="D92" s="3754"/>
      <c r="E92" s="3754"/>
      <c r="F92" s="1685" t="s">
        <v>825</v>
      </c>
      <c r="G92" s="1731">
        <f>G3</f>
        <v>0</v>
      </c>
    </row>
    <row r="93" spans="1:33">
      <c r="B93" s="3754" t="s">
        <v>2003</v>
      </c>
      <c r="C93" s="3754"/>
      <c r="D93" s="3754"/>
      <c r="E93" s="3754"/>
      <c r="F93" s="1685" t="s">
        <v>825</v>
      </c>
      <c r="G93" s="3810" t="str">
        <f>G4</f>
        <v>※西暦入力</v>
      </c>
      <c r="H93" s="3810"/>
      <c r="I93" s="3810"/>
      <c r="J93" s="3810"/>
      <c r="K93" s="3810"/>
    </row>
    <row r="94" spans="1:33">
      <c r="B94" s="3777" t="s">
        <v>818</v>
      </c>
      <c r="C94" s="3777"/>
      <c r="D94" s="3777"/>
      <c r="E94" s="3777"/>
      <c r="F94" s="1685" t="s">
        <v>825</v>
      </c>
      <c r="G94" s="3810">
        <f>G5</f>
        <v>0</v>
      </c>
      <c r="H94" s="3810"/>
      <c r="I94" s="3810"/>
      <c r="J94" s="3810"/>
      <c r="K94" s="3810"/>
      <c r="L94" s="3779" t="s">
        <v>819</v>
      </c>
      <c r="M94" s="3779"/>
      <c r="N94" s="3779"/>
      <c r="O94" s="1685" t="s">
        <v>2004</v>
      </c>
      <c r="P94" s="3809" t="e">
        <f>P5</f>
        <v>#VALUE!</v>
      </c>
      <c r="Q94" s="3809"/>
      <c r="R94" s="3809"/>
    </row>
    <row r="97" spans="2:33">
      <c r="B97" s="1702" t="s">
        <v>1997</v>
      </c>
      <c r="C97" s="1703" t="e">
        <f>+AD80+1</f>
        <v>#VALUE!</v>
      </c>
      <c r="D97" s="1704" t="e">
        <f>+C97+1</f>
        <v>#VALUE!</v>
      </c>
      <c r="E97" s="1704" t="e">
        <f t="shared" ref="E97:V97" si="18">+D97+1</f>
        <v>#VALUE!</v>
      </c>
      <c r="F97" s="1704" t="e">
        <f t="shared" si="18"/>
        <v>#VALUE!</v>
      </c>
      <c r="G97" s="1704" t="e">
        <f t="shared" si="18"/>
        <v>#VALUE!</v>
      </c>
      <c r="H97" s="1704" t="e">
        <f t="shared" si="18"/>
        <v>#VALUE!</v>
      </c>
      <c r="I97" s="1704" t="e">
        <f t="shared" si="18"/>
        <v>#VALUE!</v>
      </c>
      <c r="J97" s="1704" t="e">
        <f t="shared" si="18"/>
        <v>#VALUE!</v>
      </c>
      <c r="K97" s="1704" t="e">
        <f t="shared" si="18"/>
        <v>#VALUE!</v>
      </c>
      <c r="L97" s="1704" t="e">
        <f t="shared" si="18"/>
        <v>#VALUE!</v>
      </c>
      <c r="M97" s="1704" t="e">
        <f t="shared" si="18"/>
        <v>#VALUE!</v>
      </c>
      <c r="N97" s="1704" t="e">
        <f t="shared" si="18"/>
        <v>#VALUE!</v>
      </c>
      <c r="O97" s="1704" t="e">
        <f t="shared" si="18"/>
        <v>#VALUE!</v>
      </c>
      <c r="P97" s="1704" t="e">
        <f t="shared" si="18"/>
        <v>#VALUE!</v>
      </c>
      <c r="Q97" s="1704" t="e">
        <f t="shared" si="18"/>
        <v>#VALUE!</v>
      </c>
      <c r="R97" s="1704" t="e">
        <f t="shared" si="18"/>
        <v>#VALUE!</v>
      </c>
      <c r="S97" s="1704" t="e">
        <f t="shared" si="18"/>
        <v>#VALUE!</v>
      </c>
      <c r="T97" s="1704" t="e">
        <f t="shared" si="18"/>
        <v>#VALUE!</v>
      </c>
      <c r="U97" s="1704" t="e">
        <f t="shared" si="18"/>
        <v>#VALUE!</v>
      </c>
      <c r="V97" s="1704" t="e">
        <f t="shared" si="18"/>
        <v>#VALUE!</v>
      </c>
      <c r="W97" s="1704" t="e">
        <f>+V97+1</f>
        <v>#VALUE!</v>
      </c>
      <c r="X97" s="1704" t="e">
        <f t="shared" ref="X97:Z97" si="19">+W97+1</f>
        <v>#VALUE!</v>
      </c>
      <c r="Y97" s="1704" t="e">
        <f t="shared" si="19"/>
        <v>#VALUE!</v>
      </c>
      <c r="Z97" s="1704" t="e">
        <f t="shared" si="19"/>
        <v>#VALUE!</v>
      </c>
      <c r="AA97" s="1704" t="e">
        <f>+Z97+1</f>
        <v>#VALUE!</v>
      </c>
      <c r="AB97" s="1704" t="e">
        <f t="shared" ref="AB97" si="20">+AA97+1</f>
        <v>#VALUE!</v>
      </c>
      <c r="AC97" s="1704" t="e">
        <f>+AB97+1</f>
        <v>#VALUE!</v>
      </c>
      <c r="AD97" s="1705" t="e">
        <f t="shared" ref="AD97" si="21">+AC97+1</f>
        <v>#VALUE!</v>
      </c>
      <c r="AE97" s="1706"/>
      <c r="AF97" s="3781">
        <f>AF80+1</f>
        <v>10</v>
      </c>
      <c r="AG97" s="3782"/>
    </row>
    <row r="98" spans="2:33">
      <c r="B98" s="1707" t="s">
        <v>820</v>
      </c>
      <c r="C98" s="1708" t="e">
        <f>TEXT(WEEKDAY(+C97),"aaa")</f>
        <v>#VALUE!</v>
      </c>
      <c r="D98" s="1709" t="e">
        <f t="shared" ref="D98:AD98" si="22">TEXT(WEEKDAY(+D97),"aaa")</f>
        <v>#VALUE!</v>
      </c>
      <c r="E98" s="1709" t="e">
        <f t="shared" si="22"/>
        <v>#VALUE!</v>
      </c>
      <c r="F98" s="1709" t="e">
        <f t="shared" si="22"/>
        <v>#VALUE!</v>
      </c>
      <c r="G98" s="1709" t="e">
        <f t="shared" si="22"/>
        <v>#VALUE!</v>
      </c>
      <c r="H98" s="1709" t="e">
        <f t="shared" si="22"/>
        <v>#VALUE!</v>
      </c>
      <c r="I98" s="1709" t="e">
        <f t="shared" si="22"/>
        <v>#VALUE!</v>
      </c>
      <c r="J98" s="1709" t="e">
        <f t="shared" si="22"/>
        <v>#VALUE!</v>
      </c>
      <c r="K98" s="1709" t="e">
        <f t="shared" si="22"/>
        <v>#VALUE!</v>
      </c>
      <c r="L98" s="1709" t="e">
        <f t="shared" si="22"/>
        <v>#VALUE!</v>
      </c>
      <c r="M98" s="1709" t="e">
        <f t="shared" si="22"/>
        <v>#VALUE!</v>
      </c>
      <c r="N98" s="1709" t="e">
        <f t="shared" si="22"/>
        <v>#VALUE!</v>
      </c>
      <c r="O98" s="1709" t="e">
        <f t="shared" si="22"/>
        <v>#VALUE!</v>
      </c>
      <c r="P98" s="1709" t="e">
        <f t="shared" si="22"/>
        <v>#VALUE!</v>
      </c>
      <c r="Q98" s="1709" t="e">
        <f t="shared" si="22"/>
        <v>#VALUE!</v>
      </c>
      <c r="R98" s="1709" t="e">
        <f t="shared" si="22"/>
        <v>#VALUE!</v>
      </c>
      <c r="S98" s="1709" t="e">
        <f t="shared" si="22"/>
        <v>#VALUE!</v>
      </c>
      <c r="T98" s="1709" t="e">
        <f t="shared" si="22"/>
        <v>#VALUE!</v>
      </c>
      <c r="U98" s="1709" t="e">
        <f t="shared" si="22"/>
        <v>#VALUE!</v>
      </c>
      <c r="V98" s="1709" t="e">
        <f t="shared" si="22"/>
        <v>#VALUE!</v>
      </c>
      <c r="W98" s="1709" t="e">
        <f t="shared" si="22"/>
        <v>#VALUE!</v>
      </c>
      <c r="X98" s="1709" t="e">
        <f t="shared" si="22"/>
        <v>#VALUE!</v>
      </c>
      <c r="Y98" s="1709" t="e">
        <f t="shared" si="22"/>
        <v>#VALUE!</v>
      </c>
      <c r="Z98" s="1709" t="e">
        <f t="shared" si="22"/>
        <v>#VALUE!</v>
      </c>
      <c r="AA98" s="1709" t="e">
        <f t="shared" si="22"/>
        <v>#VALUE!</v>
      </c>
      <c r="AB98" s="1709" t="e">
        <f t="shared" si="22"/>
        <v>#VALUE!</v>
      </c>
      <c r="AC98" s="1709" t="e">
        <f t="shared" si="22"/>
        <v>#VALUE!</v>
      </c>
      <c r="AD98" s="1710" t="e">
        <f t="shared" si="22"/>
        <v>#VALUE!</v>
      </c>
      <c r="AE98" s="1700"/>
      <c r="AF98" s="1711" t="s">
        <v>1998</v>
      </c>
      <c r="AG98" s="1691">
        <f>+COUNTIF(C99:AD100,"中止")</f>
        <v>0</v>
      </c>
    </row>
    <row r="99" spans="2:33" ht="13.5" customHeight="1">
      <c r="B99" s="3783" t="s">
        <v>1979</v>
      </c>
      <c r="C99" s="3785"/>
      <c r="D99" s="3786"/>
      <c r="E99" s="3786"/>
      <c r="F99" s="3786"/>
      <c r="G99" s="3786"/>
      <c r="H99" s="3786"/>
      <c r="I99" s="3786"/>
      <c r="J99" s="3786"/>
      <c r="K99" s="3786"/>
      <c r="L99" s="3786"/>
      <c r="M99" s="3786"/>
      <c r="N99" s="3786"/>
      <c r="O99" s="3786"/>
      <c r="P99" s="3786"/>
      <c r="Q99" s="3786"/>
      <c r="R99" s="3786"/>
      <c r="S99" s="3786"/>
      <c r="T99" s="3786"/>
      <c r="U99" s="3786"/>
      <c r="V99" s="3786"/>
      <c r="W99" s="3786"/>
      <c r="X99" s="3786"/>
      <c r="Y99" s="3786"/>
      <c r="Z99" s="3786"/>
      <c r="AA99" s="3786"/>
      <c r="AB99" s="3786"/>
      <c r="AC99" s="3786"/>
      <c r="AD99" s="3788"/>
      <c r="AE99" s="1700"/>
      <c r="AF99" s="1712" t="s">
        <v>821</v>
      </c>
      <c r="AG99" s="1713">
        <f>COUNTA(C97:AD97)-AG98</f>
        <v>28</v>
      </c>
    </row>
    <row r="100" spans="2:33" ht="13.5" customHeight="1">
      <c r="B100" s="3784"/>
      <c r="C100" s="3785"/>
      <c r="D100" s="3787"/>
      <c r="E100" s="3787"/>
      <c r="F100" s="3787"/>
      <c r="G100" s="3787"/>
      <c r="H100" s="3787"/>
      <c r="I100" s="3787"/>
      <c r="J100" s="3787"/>
      <c r="K100" s="3787"/>
      <c r="L100" s="3787"/>
      <c r="M100" s="3787"/>
      <c r="N100" s="3787"/>
      <c r="O100" s="3787"/>
      <c r="P100" s="3787"/>
      <c r="Q100" s="3787"/>
      <c r="R100" s="3787"/>
      <c r="S100" s="3787"/>
      <c r="T100" s="3787"/>
      <c r="U100" s="3787"/>
      <c r="V100" s="3787"/>
      <c r="W100" s="3787"/>
      <c r="X100" s="3787"/>
      <c r="Y100" s="3787"/>
      <c r="Z100" s="3787"/>
      <c r="AA100" s="3787"/>
      <c r="AB100" s="3787"/>
      <c r="AC100" s="3787"/>
      <c r="AD100" s="3789"/>
      <c r="AE100" s="1700"/>
      <c r="AF100" s="1712" t="s">
        <v>822</v>
      </c>
      <c r="AG100" s="1714">
        <f>+COUNTA(C101:AD102)</f>
        <v>0</v>
      </c>
    </row>
    <row r="101" spans="2:33" ht="13.5" customHeight="1">
      <c r="B101" s="3792" t="s">
        <v>815</v>
      </c>
      <c r="C101" s="3794"/>
      <c r="D101" s="3790"/>
      <c r="E101" s="3790"/>
      <c r="F101" s="3790"/>
      <c r="G101" s="3790"/>
      <c r="H101" s="3790"/>
      <c r="I101" s="3790"/>
      <c r="J101" s="3790"/>
      <c r="K101" s="3790"/>
      <c r="L101" s="3790"/>
      <c r="M101" s="3790"/>
      <c r="N101" s="3790"/>
      <c r="O101" s="3790"/>
      <c r="P101" s="3790"/>
      <c r="Q101" s="3790"/>
      <c r="R101" s="3790"/>
      <c r="S101" s="3790"/>
      <c r="T101" s="3790"/>
      <c r="U101" s="3790"/>
      <c r="V101" s="3790"/>
      <c r="W101" s="3790"/>
      <c r="X101" s="3790"/>
      <c r="Y101" s="3790"/>
      <c r="Z101" s="3790"/>
      <c r="AA101" s="3790"/>
      <c r="AB101" s="3790"/>
      <c r="AC101" s="3790"/>
      <c r="AD101" s="3795"/>
      <c r="AE101" s="1700"/>
      <c r="AF101" s="1712" t="s">
        <v>823</v>
      </c>
      <c r="AG101" s="1715">
        <f>+AG100/AG99</f>
        <v>0</v>
      </c>
    </row>
    <row r="102" spans="2:33">
      <c r="B102" s="3793"/>
      <c r="C102" s="3794"/>
      <c r="D102" s="3791"/>
      <c r="E102" s="3791"/>
      <c r="F102" s="3791"/>
      <c r="G102" s="3791"/>
      <c r="H102" s="3791"/>
      <c r="I102" s="3791"/>
      <c r="J102" s="3791"/>
      <c r="K102" s="3791"/>
      <c r="L102" s="3791"/>
      <c r="M102" s="3791"/>
      <c r="N102" s="3791"/>
      <c r="O102" s="3791"/>
      <c r="P102" s="3791"/>
      <c r="Q102" s="3791"/>
      <c r="R102" s="3791"/>
      <c r="S102" s="3791"/>
      <c r="T102" s="3791"/>
      <c r="U102" s="3791"/>
      <c r="V102" s="3791"/>
      <c r="W102" s="3791"/>
      <c r="X102" s="3791"/>
      <c r="Y102" s="3791"/>
      <c r="Z102" s="3791"/>
      <c r="AA102" s="3791"/>
      <c r="AB102" s="3791"/>
      <c r="AC102" s="3791"/>
      <c r="AD102" s="3796"/>
      <c r="AE102" s="1700"/>
      <c r="AF102" s="1712" t="s">
        <v>812</v>
      </c>
      <c r="AG102" s="1714">
        <f>+COUNTA(C103:AD104)</f>
        <v>0</v>
      </c>
    </row>
    <row r="103" spans="2:33">
      <c r="B103" s="3797" t="s">
        <v>817</v>
      </c>
      <c r="C103" s="3799"/>
      <c r="D103" s="3801"/>
      <c r="E103" s="3801"/>
      <c r="F103" s="3801"/>
      <c r="G103" s="3801"/>
      <c r="H103" s="3801"/>
      <c r="I103" s="3801"/>
      <c r="J103" s="3801"/>
      <c r="K103" s="3801"/>
      <c r="L103" s="3801"/>
      <c r="M103" s="3801"/>
      <c r="N103" s="3801"/>
      <c r="O103" s="3801"/>
      <c r="P103" s="3801"/>
      <c r="Q103" s="3801"/>
      <c r="R103" s="3801"/>
      <c r="S103" s="3801"/>
      <c r="T103" s="3801"/>
      <c r="U103" s="3801"/>
      <c r="V103" s="3801"/>
      <c r="W103" s="3801"/>
      <c r="X103" s="3801"/>
      <c r="Y103" s="3801"/>
      <c r="Z103" s="3801"/>
      <c r="AA103" s="3801"/>
      <c r="AB103" s="3801"/>
      <c r="AC103" s="3801"/>
      <c r="AD103" s="3803"/>
      <c r="AE103" s="1700"/>
      <c r="AF103" s="1716" t="s">
        <v>824</v>
      </c>
      <c r="AG103" s="1717">
        <f>+AG102/AG99</f>
        <v>0</v>
      </c>
    </row>
    <row r="104" spans="2:33">
      <c r="B104" s="3798"/>
      <c r="C104" s="3800"/>
      <c r="D104" s="3802"/>
      <c r="E104" s="3802"/>
      <c r="F104" s="3802"/>
      <c r="G104" s="3802"/>
      <c r="H104" s="3802"/>
      <c r="I104" s="3802"/>
      <c r="J104" s="3802"/>
      <c r="K104" s="3802"/>
      <c r="L104" s="3802"/>
      <c r="M104" s="3802"/>
      <c r="N104" s="3802"/>
      <c r="O104" s="3802"/>
      <c r="P104" s="3802"/>
      <c r="Q104" s="3802"/>
      <c r="R104" s="3802"/>
      <c r="S104" s="3802"/>
      <c r="T104" s="3802"/>
      <c r="U104" s="3802"/>
      <c r="V104" s="3802"/>
      <c r="W104" s="3802"/>
      <c r="X104" s="3802"/>
      <c r="Y104" s="3802"/>
      <c r="Z104" s="3802"/>
      <c r="AA104" s="3802"/>
      <c r="AB104" s="3802"/>
      <c r="AC104" s="3802"/>
      <c r="AD104" s="3804"/>
      <c r="AE104" s="1700"/>
      <c r="AF104" s="1701"/>
      <c r="AG104" s="1718"/>
    </row>
    <row r="105" spans="2:33">
      <c r="C105" s="1719"/>
      <c r="D105" s="1719"/>
      <c r="E105" s="1719"/>
      <c r="F105" s="1719"/>
      <c r="G105" s="1719"/>
      <c r="H105" s="1719"/>
      <c r="I105" s="1719"/>
      <c r="J105" s="1719"/>
      <c r="K105" s="1719"/>
      <c r="L105" s="1719"/>
      <c r="M105" s="1719"/>
      <c r="N105" s="1719"/>
      <c r="O105" s="1719"/>
      <c r="P105" s="1719"/>
      <c r="Q105" s="1719"/>
      <c r="R105" s="1719"/>
      <c r="S105" s="1719"/>
      <c r="T105" s="1719"/>
      <c r="U105" s="1719"/>
      <c r="V105" s="1719"/>
      <c r="W105" s="1719"/>
      <c r="X105" s="1719"/>
      <c r="Y105" s="1719"/>
      <c r="Z105" s="1719"/>
      <c r="AA105" s="1719"/>
      <c r="AB105" s="1719"/>
      <c r="AC105" s="1719"/>
      <c r="AD105" s="1719"/>
    </row>
    <row r="106" spans="2:33">
      <c r="B106" s="1720" t="s">
        <v>1997</v>
      </c>
      <c r="C106" s="1721" t="e">
        <f>+AD97+1</f>
        <v>#VALUE!</v>
      </c>
      <c r="D106" s="1722" t="e">
        <f>+C106+1</f>
        <v>#VALUE!</v>
      </c>
      <c r="E106" s="1722" t="e">
        <f t="shared" ref="E106:V106" si="23">+D106+1</f>
        <v>#VALUE!</v>
      </c>
      <c r="F106" s="1722" t="e">
        <f t="shared" si="23"/>
        <v>#VALUE!</v>
      </c>
      <c r="G106" s="1722" t="e">
        <f t="shared" si="23"/>
        <v>#VALUE!</v>
      </c>
      <c r="H106" s="1722" t="e">
        <f t="shared" si="23"/>
        <v>#VALUE!</v>
      </c>
      <c r="I106" s="1722" t="e">
        <f t="shared" si="23"/>
        <v>#VALUE!</v>
      </c>
      <c r="J106" s="1722" t="e">
        <f t="shared" si="23"/>
        <v>#VALUE!</v>
      </c>
      <c r="K106" s="1722" t="e">
        <f t="shared" si="23"/>
        <v>#VALUE!</v>
      </c>
      <c r="L106" s="1722" t="e">
        <f t="shared" si="23"/>
        <v>#VALUE!</v>
      </c>
      <c r="M106" s="1722" t="e">
        <f t="shared" si="23"/>
        <v>#VALUE!</v>
      </c>
      <c r="N106" s="1722" t="e">
        <f t="shared" si="23"/>
        <v>#VALUE!</v>
      </c>
      <c r="O106" s="1722" t="e">
        <f t="shared" si="23"/>
        <v>#VALUE!</v>
      </c>
      <c r="P106" s="1722" t="e">
        <f t="shared" si="23"/>
        <v>#VALUE!</v>
      </c>
      <c r="Q106" s="1722" t="e">
        <f t="shared" si="23"/>
        <v>#VALUE!</v>
      </c>
      <c r="R106" s="1722" t="e">
        <f t="shared" si="23"/>
        <v>#VALUE!</v>
      </c>
      <c r="S106" s="1722" t="e">
        <f t="shared" si="23"/>
        <v>#VALUE!</v>
      </c>
      <c r="T106" s="1722" t="e">
        <f t="shared" si="23"/>
        <v>#VALUE!</v>
      </c>
      <c r="U106" s="1722" t="e">
        <f t="shared" si="23"/>
        <v>#VALUE!</v>
      </c>
      <c r="V106" s="1722" t="e">
        <f t="shared" si="23"/>
        <v>#VALUE!</v>
      </c>
      <c r="W106" s="1722" t="e">
        <f>+V106+1</f>
        <v>#VALUE!</v>
      </c>
      <c r="X106" s="1722" t="e">
        <f t="shared" ref="X106:Z106" si="24">+W106+1</f>
        <v>#VALUE!</v>
      </c>
      <c r="Y106" s="1722" t="e">
        <f t="shared" si="24"/>
        <v>#VALUE!</v>
      </c>
      <c r="Z106" s="1722" t="e">
        <f t="shared" si="24"/>
        <v>#VALUE!</v>
      </c>
      <c r="AA106" s="1722" t="e">
        <f>+Z106+1</f>
        <v>#VALUE!</v>
      </c>
      <c r="AB106" s="1722" t="e">
        <f t="shared" ref="AB106" si="25">+AA106+1</f>
        <v>#VALUE!</v>
      </c>
      <c r="AC106" s="1722" t="e">
        <f>+AB106+1</f>
        <v>#VALUE!</v>
      </c>
      <c r="AD106" s="1723" t="e">
        <f t="shared" ref="AD106" si="26">+AC106+1</f>
        <v>#VALUE!</v>
      </c>
      <c r="AE106" s="1706"/>
      <c r="AF106" s="3781">
        <f>+AF97+1</f>
        <v>11</v>
      </c>
      <c r="AG106" s="3782"/>
    </row>
    <row r="107" spans="2:33">
      <c r="B107" s="1724" t="s">
        <v>820</v>
      </c>
      <c r="C107" s="1725" t="e">
        <f>TEXT(WEEKDAY(+C106),"aaa")</f>
        <v>#VALUE!</v>
      </c>
      <c r="D107" s="1726" t="e">
        <f t="shared" ref="D107:AD107" si="27">TEXT(WEEKDAY(+D106),"aaa")</f>
        <v>#VALUE!</v>
      </c>
      <c r="E107" s="1726" t="e">
        <f t="shared" si="27"/>
        <v>#VALUE!</v>
      </c>
      <c r="F107" s="1726" t="e">
        <f t="shared" si="27"/>
        <v>#VALUE!</v>
      </c>
      <c r="G107" s="1726" t="e">
        <f t="shared" si="27"/>
        <v>#VALUE!</v>
      </c>
      <c r="H107" s="1726" t="e">
        <f t="shared" si="27"/>
        <v>#VALUE!</v>
      </c>
      <c r="I107" s="1726" t="e">
        <f t="shared" si="27"/>
        <v>#VALUE!</v>
      </c>
      <c r="J107" s="1726" t="e">
        <f t="shared" si="27"/>
        <v>#VALUE!</v>
      </c>
      <c r="K107" s="1726" t="e">
        <f t="shared" si="27"/>
        <v>#VALUE!</v>
      </c>
      <c r="L107" s="1726" t="e">
        <f t="shared" si="27"/>
        <v>#VALUE!</v>
      </c>
      <c r="M107" s="1726" t="e">
        <f t="shared" si="27"/>
        <v>#VALUE!</v>
      </c>
      <c r="N107" s="1726" t="e">
        <f t="shared" si="27"/>
        <v>#VALUE!</v>
      </c>
      <c r="O107" s="1726" t="e">
        <f t="shared" si="27"/>
        <v>#VALUE!</v>
      </c>
      <c r="P107" s="1726" t="e">
        <f t="shared" si="27"/>
        <v>#VALUE!</v>
      </c>
      <c r="Q107" s="1726" t="e">
        <f t="shared" si="27"/>
        <v>#VALUE!</v>
      </c>
      <c r="R107" s="1726" t="e">
        <f t="shared" si="27"/>
        <v>#VALUE!</v>
      </c>
      <c r="S107" s="1726" t="e">
        <f t="shared" si="27"/>
        <v>#VALUE!</v>
      </c>
      <c r="T107" s="1726" t="e">
        <f t="shared" si="27"/>
        <v>#VALUE!</v>
      </c>
      <c r="U107" s="1726" t="e">
        <f t="shared" si="27"/>
        <v>#VALUE!</v>
      </c>
      <c r="V107" s="1726" t="e">
        <f t="shared" si="27"/>
        <v>#VALUE!</v>
      </c>
      <c r="W107" s="1726" t="e">
        <f t="shared" si="27"/>
        <v>#VALUE!</v>
      </c>
      <c r="X107" s="1726" t="e">
        <f t="shared" si="27"/>
        <v>#VALUE!</v>
      </c>
      <c r="Y107" s="1726" t="e">
        <f t="shared" si="27"/>
        <v>#VALUE!</v>
      </c>
      <c r="Z107" s="1726" t="e">
        <f t="shared" si="27"/>
        <v>#VALUE!</v>
      </c>
      <c r="AA107" s="1726" t="e">
        <f t="shared" si="27"/>
        <v>#VALUE!</v>
      </c>
      <c r="AB107" s="1726" t="e">
        <f t="shared" si="27"/>
        <v>#VALUE!</v>
      </c>
      <c r="AC107" s="1726" t="e">
        <f t="shared" si="27"/>
        <v>#VALUE!</v>
      </c>
      <c r="AD107" s="1727" t="e">
        <f t="shared" si="27"/>
        <v>#VALUE!</v>
      </c>
      <c r="AE107" s="1700"/>
      <c r="AF107" s="1711" t="s">
        <v>1998</v>
      </c>
      <c r="AG107" s="1691">
        <f>+COUNTIF(C108:AD109,"中止")</f>
        <v>0</v>
      </c>
    </row>
    <row r="108" spans="2:33" ht="13.5" customHeight="1">
      <c r="B108" s="3783" t="s">
        <v>1979</v>
      </c>
      <c r="C108" s="3785"/>
      <c r="D108" s="3786"/>
      <c r="E108" s="3786"/>
      <c r="F108" s="3786"/>
      <c r="G108" s="3786"/>
      <c r="H108" s="3786"/>
      <c r="I108" s="3786"/>
      <c r="J108" s="3786"/>
      <c r="K108" s="3786"/>
      <c r="L108" s="3786"/>
      <c r="M108" s="3786"/>
      <c r="N108" s="3786"/>
      <c r="O108" s="3786"/>
      <c r="P108" s="3786"/>
      <c r="Q108" s="3786"/>
      <c r="R108" s="3786"/>
      <c r="S108" s="3786"/>
      <c r="T108" s="3786"/>
      <c r="U108" s="3786"/>
      <c r="V108" s="3786"/>
      <c r="W108" s="3786"/>
      <c r="X108" s="3786"/>
      <c r="Y108" s="3786"/>
      <c r="Z108" s="3786"/>
      <c r="AA108" s="3786"/>
      <c r="AB108" s="3786"/>
      <c r="AC108" s="3786"/>
      <c r="AD108" s="3788"/>
      <c r="AE108" s="1700"/>
      <c r="AF108" s="1712" t="s">
        <v>821</v>
      </c>
      <c r="AG108" s="1713">
        <f>COUNTA(C106:AD106)-AG107</f>
        <v>28</v>
      </c>
    </row>
    <row r="109" spans="2:33" ht="13.5" customHeight="1">
      <c r="B109" s="3784"/>
      <c r="C109" s="3785"/>
      <c r="D109" s="3787"/>
      <c r="E109" s="3787"/>
      <c r="F109" s="3787"/>
      <c r="G109" s="3787"/>
      <c r="H109" s="3787"/>
      <c r="I109" s="3787"/>
      <c r="J109" s="3787"/>
      <c r="K109" s="3787"/>
      <c r="L109" s="3787"/>
      <c r="M109" s="3787"/>
      <c r="N109" s="3787"/>
      <c r="O109" s="3787"/>
      <c r="P109" s="3787"/>
      <c r="Q109" s="3787"/>
      <c r="R109" s="3787"/>
      <c r="S109" s="3787"/>
      <c r="T109" s="3787"/>
      <c r="U109" s="3787"/>
      <c r="V109" s="3787"/>
      <c r="W109" s="3787"/>
      <c r="X109" s="3787"/>
      <c r="Y109" s="3787"/>
      <c r="Z109" s="3787"/>
      <c r="AA109" s="3787"/>
      <c r="AB109" s="3787"/>
      <c r="AC109" s="3787"/>
      <c r="AD109" s="3789"/>
      <c r="AE109" s="1700"/>
      <c r="AF109" s="1712" t="s">
        <v>822</v>
      </c>
      <c r="AG109" s="1714">
        <f>+COUNTA(C110:AD111)</f>
        <v>0</v>
      </c>
    </row>
    <row r="110" spans="2:33" ht="13.5" customHeight="1">
      <c r="B110" s="3805" t="s">
        <v>815</v>
      </c>
      <c r="C110" s="3794"/>
      <c r="D110" s="3790"/>
      <c r="E110" s="3790"/>
      <c r="F110" s="3790"/>
      <c r="G110" s="3790"/>
      <c r="H110" s="3790"/>
      <c r="I110" s="3790"/>
      <c r="J110" s="3790"/>
      <c r="K110" s="3790"/>
      <c r="L110" s="3790"/>
      <c r="M110" s="3790"/>
      <c r="N110" s="3790"/>
      <c r="O110" s="3790"/>
      <c r="P110" s="3790"/>
      <c r="Q110" s="3790"/>
      <c r="R110" s="3790"/>
      <c r="S110" s="3790"/>
      <c r="T110" s="3790"/>
      <c r="U110" s="3790"/>
      <c r="V110" s="3790"/>
      <c r="W110" s="3790"/>
      <c r="X110" s="3790"/>
      <c r="Y110" s="3790"/>
      <c r="Z110" s="3790"/>
      <c r="AA110" s="3790"/>
      <c r="AB110" s="3790"/>
      <c r="AC110" s="3790"/>
      <c r="AD110" s="3795"/>
      <c r="AE110" s="1700"/>
      <c r="AF110" s="1712" t="s">
        <v>823</v>
      </c>
      <c r="AG110" s="1715">
        <f>+AG109/AG108</f>
        <v>0</v>
      </c>
    </row>
    <row r="111" spans="2:33">
      <c r="B111" s="3806"/>
      <c r="C111" s="3794"/>
      <c r="D111" s="3791"/>
      <c r="E111" s="3791"/>
      <c r="F111" s="3791"/>
      <c r="G111" s="3791"/>
      <c r="H111" s="3791"/>
      <c r="I111" s="3791"/>
      <c r="J111" s="3791"/>
      <c r="K111" s="3791"/>
      <c r="L111" s="3791"/>
      <c r="M111" s="3791"/>
      <c r="N111" s="3791"/>
      <c r="O111" s="3791"/>
      <c r="P111" s="3791"/>
      <c r="Q111" s="3791"/>
      <c r="R111" s="3791"/>
      <c r="S111" s="3791"/>
      <c r="T111" s="3791"/>
      <c r="U111" s="3791"/>
      <c r="V111" s="3791"/>
      <c r="W111" s="3791"/>
      <c r="X111" s="3791"/>
      <c r="Y111" s="3791"/>
      <c r="Z111" s="3791"/>
      <c r="AA111" s="3791"/>
      <c r="AB111" s="3791"/>
      <c r="AC111" s="3791"/>
      <c r="AD111" s="3796"/>
      <c r="AE111" s="1700"/>
      <c r="AF111" s="1712" t="s">
        <v>812</v>
      </c>
      <c r="AG111" s="1714">
        <f>+COUNTA(C112:AD113)</f>
        <v>0</v>
      </c>
    </row>
    <row r="112" spans="2:33">
      <c r="B112" s="3807" t="s">
        <v>817</v>
      </c>
      <c r="C112" s="3799"/>
      <c r="D112" s="3801"/>
      <c r="E112" s="3801"/>
      <c r="F112" s="3801"/>
      <c r="G112" s="3801"/>
      <c r="H112" s="3801"/>
      <c r="I112" s="3801"/>
      <c r="J112" s="3801"/>
      <c r="K112" s="3801"/>
      <c r="L112" s="3801"/>
      <c r="M112" s="3801"/>
      <c r="N112" s="3801"/>
      <c r="O112" s="3801"/>
      <c r="P112" s="3801"/>
      <c r="Q112" s="3801"/>
      <c r="R112" s="3801"/>
      <c r="S112" s="3801"/>
      <c r="T112" s="3801"/>
      <c r="U112" s="3801"/>
      <c r="V112" s="3801"/>
      <c r="W112" s="3801"/>
      <c r="X112" s="3801"/>
      <c r="Y112" s="3801"/>
      <c r="Z112" s="3801"/>
      <c r="AA112" s="3801"/>
      <c r="AB112" s="3801"/>
      <c r="AC112" s="3801"/>
      <c r="AD112" s="3803"/>
      <c r="AE112" s="1700"/>
      <c r="AF112" s="1716" t="s">
        <v>824</v>
      </c>
      <c r="AG112" s="1717">
        <f>+AG111/AG108</f>
        <v>0</v>
      </c>
    </row>
    <row r="113" spans="2:33">
      <c r="B113" s="3808"/>
      <c r="C113" s="3800"/>
      <c r="D113" s="3802"/>
      <c r="E113" s="3802"/>
      <c r="F113" s="3802"/>
      <c r="G113" s="3802"/>
      <c r="H113" s="3802"/>
      <c r="I113" s="3802"/>
      <c r="J113" s="3802"/>
      <c r="K113" s="3802"/>
      <c r="L113" s="3802"/>
      <c r="M113" s="3802"/>
      <c r="N113" s="3802"/>
      <c r="O113" s="3802"/>
      <c r="P113" s="3802"/>
      <c r="Q113" s="3802"/>
      <c r="R113" s="3802"/>
      <c r="S113" s="3802"/>
      <c r="T113" s="3802"/>
      <c r="U113" s="3802"/>
      <c r="V113" s="3802"/>
      <c r="W113" s="3802"/>
      <c r="X113" s="3802"/>
      <c r="Y113" s="3802"/>
      <c r="Z113" s="3802"/>
      <c r="AA113" s="3802"/>
      <c r="AB113" s="3802"/>
      <c r="AC113" s="3802"/>
      <c r="AD113" s="3804"/>
      <c r="AE113" s="1700"/>
      <c r="AF113" s="1701"/>
      <c r="AG113" s="1718"/>
    </row>
    <row r="114" spans="2:33">
      <c r="C114" s="1719"/>
      <c r="D114" s="1719"/>
      <c r="E114" s="1719"/>
      <c r="F114" s="1719"/>
      <c r="G114" s="1719"/>
      <c r="H114" s="1719"/>
      <c r="I114" s="1719"/>
      <c r="J114" s="1719"/>
      <c r="K114" s="1719"/>
      <c r="L114" s="1719"/>
      <c r="M114" s="1719"/>
      <c r="N114" s="1719"/>
      <c r="O114" s="1719"/>
      <c r="P114" s="1719"/>
      <c r="Q114" s="1719"/>
      <c r="R114" s="1719"/>
      <c r="S114" s="1719"/>
      <c r="T114" s="1719"/>
      <c r="U114" s="1719"/>
      <c r="V114" s="1719"/>
      <c r="W114" s="1719"/>
      <c r="X114" s="1719"/>
      <c r="Y114" s="1719"/>
      <c r="Z114" s="1719"/>
      <c r="AA114" s="1719"/>
      <c r="AB114" s="1719"/>
      <c r="AC114" s="1719"/>
      <c r="AD114" s="1719"/>
    </row>
    <row r="115" spans="2:33">
      <c r="B115" s="1702" t="s">
        <v>1997</v>
      </c>
      <c r="C115" s="1703" t="e">
        <f>+AD106+1</f>
        <v>#VALUE!</v>
      </c>
      <c r="D115" s="1704" t="e">
        <f>+C115+1</f>
        <v>#VALUE!</v>
      </c>
      <c r="E115" s="1704" t="e">
        <f t="shared" ref="E115:V115" si="28">+D115+1</f>
        <v>#VALUE!</v>
      </c>
      <c r="F115" s="1704" t="e">
        <f t="shared" si="28"/>
        <v>#VALUE!</v>
      </c>
      <c r="G115" s="1704" t="e">
        <f t="shared" si="28"/>
        <v>#VALUE!</v>
      </c>
      <c r="H115" s="1704" t="e">
        <f t="shared" si="28"/>
        <v>#VALUE!</v>
      </c>
      <c r="I115" s="1704" t="e">
        <f t="shared" si="28"/>
        <v>#VALUE!</v>
      </c>
      <c r="J115" s="1704" t="e">
        <f t="shared" si="28"/>
        <v>#VALUE!</v>
      </c>
      <c r="K115" s="1704" t="e">
        <f t="shared" si="28"/>
        <v>#VALUE!</v>
      </c>
      <c r="L115" s="1704" t="e">
        <f t="shared" si="28"/>
        <v>#VALUE!</v>
      </c>
      <c r="M115" s="1704" t="e">
        <f t="shared" si="28"/>
        <v>#VALUE!</v>
      </c>
      <c r="N115" s="1704" t="e">
        <f t="shared" si="28"/>
        <v>#VALUE!</v>
      </c>
      <c r="O115" s="1704" t="e">
        <f t="shared" si="28"/>
        <v>#VALUE!</v>
      </c>
      <c r="P115" s="1704" t="e">
        <f t="shared" si="28"/>
        <v>#VALUE!</v>
      </c>
      <c r="Q115" s="1704" t="e">
        <f t="shared" si="28"/>
        <v>#VALUE!</v>
      </c>
      <c r="R115" s="1704" t="e">
        <f t="shared" si="28"/>
        <v>#VALUE!</v>
      </c>
      <c r="S115" s="1704" t="e">
        <f t="shared" si="28"/>
        <v>#VALUE!</v>
      </c>
      <c r="T115" s="1704" t="e">
        <f t="shared" si="28"/>
        <v>#VALUE!</v>
      </c>
      <c r="U115" s="1704" t="e">
        <f t="shared" si="28"/>
        <v>#VALUE!</v>
      </c>
      <c r="V115" s="1704" t="e">
        <f t="shared" si="28"/>
        <v>#VALUE!</v>
      </c>
      <c r="W115" s="1704" t="e">
        <f>+V115+1</f>
        <v>#VALUE!</v>
      </c>
      <c r="X115" s="1704" t="e">
        <f t="shared" ref="X115:Z115" si="29">+W115+1</f>
        <v>#VALUE!</v>
      </c>
      <c r="Y115" s="1704" t="e">
        <f t="shared" si="29"/>
        <v>#VALUE!</v>
      </c>
      <c r="Z115" s="1704" t="e">
        <f t="shared" si="29"/>
        <v>#VALUE!</v>
      </c>
      <c r="AA115" s="1704" t="e">
        <f>+Z115+1</f>
        <v>#VALUE!</v>
      </c>
      <c r="AB115" s="1704" t="e">
        <f t="shared" ref="AB115" si="30">+AA115+1</f>
        <v>#VALUE!</v>
      </c>
      <c r="AC115" s="1704" t="e">
        <f>+AB115+1</f>
        <v>#VALUE!</v>
      </c>
      <c r="AD115" s="1705" t="e">
        <f t="shared" ref="AD115" si="31">+AC115+1</f>
        <v>#VALUE!</v>
      </c>
      <c r="AE115" s="1706"/>
      <c r="AF115" s="3781">
        <f>+AF106+1</f>
        <v>12</v>
      </c>
      <c r="AG115" s="3782"/>
    </row>
    <row r="116" spans="2:33">
      <c r="B116" s="1707" t="s">
        <v>820</v>
      </c>
      <c r="C116" s="1708" t="e">
        <f>TEXT(WEEKDAY(+C115),"aaa")</f>
        <v>#VALUE!</v>
      </c>
      <c r="D116" s="1709" t="e">
        <f t="shared" ref="D116:AD116" si="32">TEXT(WEEKDAY(+D115),"aaa")</f>
        <v>#VALUE!</v>
      </c>
      <c r="E116" s="1709" t="e">
        <f t="shared" si="32"/>
        <v>#VALUE!</v>
      </c>
      <c r="F116" s="1709" t="e">
        <f t="shared" si="32"/>
        <v>#VALUE!</v>
      </c>
      <c r="G116" s="1709" t="e">
        <f t="shared" si="32"/>
        <v>#VALUE!</v>
      </c>
      <c r="H116" s="1709" t="e">
        <f t="shared" si="32"/>
        <v>#VALUE!</v>
      </c>
      <c r="I116" s="1709" t="e">
        <f t="shared" si="32"/>
        <v>#VALUE!</v>
      </c>
      <c r="J116" s="1709" t="e">
        <f t="shared" si="32"/>
        <v>#VALUE!</v>
      </c>
      <c r="K116" s="1709" t="e">
        <f t="shared" si="32"/>
        <v>#VALUE!</v>
      </c>
      <c r="L116" s="1709" t="e">
        <f t="shared" si="32"/>
        <v>#VALUE!</v>
      </c>
      <c r="M116" s="1709" t="e">
        <f t="shared" si="32"/>
        <v>#VALUE!</v>
      </c>
      <c r="N116" s="1709" t="e">
        <f t="shared" si="32"/>
        <v>#VALUE!</v>
      </c>
      <c r="O116" s="1709" t="e">
        <f t="shared" si="32"/>
        <v>#VALUE!</v>
      </c>
      <c r="P116" s="1709" t="e">
        <f t="shared" si="32"/>
        <v>#VALUE!</v>
      </c>
      <c r="Q116" s="1709" t="e">
        <f t="shared" si="32"/>
        <v>#VALUE!</v>
      </c>
      <c r="R116" s="1709" t="e">
        <f t="shared" si="32"/>
        <v>#VALUE!</v>
      </c>
      <c r="S116" s="1709" t="e">
        <f t="shared" si="32"/>
        <v>#VALUE!</v>
      </c>
      <c r="T116" s="1709" t="e">
        <f t="shared" si="32"/>
        <v>#VALUE!</v>
      </c>
      <c r="U116" s="1709" t="e">
        <f t="shared" si="32"/>
        <v>#VALUE!</v>
      </c>
      <c r="V116" s="1709" t="e">
        <f t="shared" si="32"/>
        <v>#VALUE!</v>
      </c>
      <c r="W116" s="1709" t="e">
        <f t="shared" si="32"/>
        <v>#VALUE!</v>
      </c>
      <c r="X116" s="1709" t="e">
        <f t="shared" si="32"/>
        <v>#VALUE!</v>
      </c>
      <c r="Y116" s="1709" t="e">
        <f t="shared" si="32"/>
        <v>#VALUE!</v>
      </c>
      <c r="Z116" s="1709" t="e">
        <f t="shared" si="32"/>
        <v>#VALUE!</v>
      </c>
      <c r="AA116" s="1709" t="e">
        <f t="shared" si="32"/>
        <v>#VALUE!</v>
      </c>
      <c r="AB116" s="1709" t="e">
        <f t="shared" si="32"/>
        <v>#VALUE!</v>
      </c>
      <c r="AC116" s="1709" t="e">
        <f t="shared" si="32"/>
        <v>#VALUE!</v>
      </c>
      <c r="AD116" s="1710" t="e">
        <f t="shared" si="32"/>
        <v>#VALUE!</v>
      </c>
      <c r="AE116" s="1700"/>
      <c r="AF116" s="1711" t="s">
        <v>1998</v>
      </c>
      <c r="AG116" s="1691">
        <f>+COUNTIF(C117:AD118,"中止")</f>
        <v>0</v>
      </c>
    </row>
    <row r="117" spans="2:33" ht="13.5" customHeight="1">
      <c r="B117" s="3783" t="s">
        <v>1979</v>
      </c>
      <c r="C117" s="3785"/>
      <c r="D117" s="3786"/>
      <c r="E117" s="3786"/>
      <c r="F117" s="3786"/>
      <c r="G117" s="3786"/>
      <c r="H117" s="3786"/>
      <c r="I117" s="3786"/>
      <c r="J117" s="3786"/>
      <c r="K117" s="3786"/>
      <c r="L117" s="3786"/>
      <c r="M117" s="3786"/>
      <c r="N117" s="3786"/>
      <c r="O117" s="3786"/>
      <c r="P117" s="3786"/>
      <c r="Q117" s="3786"/>
      <c r="R117" s="3786"/>
      <c r="S117" s="3786"/>
      <c r="T117" s="3786"/>
      <c r="U117" s="3786"/>
      <c r="V117" s="3786"/>
      <c r="W117" s="3786"/>
      <c r="X117" s="3786"/>
      <c r="Y117" s="3786"/>
      <c r="Z117" s="3786"/>
      <c r="AA117" s="3786"/>
      <c r="AB117" s="3786"/>
      <c r="AC117" s="3786"/>
      <c r="AD117" s="3788"/>
      <c r="AE117" s="1700"/>
      <c r="AF117" s="1712" t="s">
        <v>821</v>
      </c>
      <c r="AG117" s="1713">
        <f>COUNTA(C115:AD115)-AG116</f>
        <v>28</v>
      </c>
    </row>
    <row r="118" spans="2:33" ht="13.5" customHeight="1">
      <c r="B118" s="3784"/>
      <c r="C118" s="3785"/>
      <c r="D118" s="3787"/>
      <c r="E118" s="3787"/>
      <c r="F118" s="3787"/>
      <c r="G118" s="3787"/>
      <c r="H118" s="3787"/>
      <c r="I118" s="3787"/>
      <c r="J118" s="3787"/>
      <c r="K118" s="3787"/>
      <c r="L118" s="3787"/>
      <c r="M118" s="3787"/>
      <c r="N118" s="3787"/>
      <c r="O118" s="3787"/>
      <c r="P118" s="3787"/>
      <c r="Q118" s="3787"/>
      <c r="R118" s="3787"/>
      <c r="S118" s="3787"/>
      <c r="T118" s="3787"/>
      <c r="U118" s="3787"/>
      <c r="V118" s="3787"/>
      <c r="W118" s="3787"/>
      <c r="X118" s="3787"/>
      <c r="Y118" s="3787"/>
      <c r="Z118" s="3787"/>
      <c r="AA118" s="3787"/>
      <c r="AB118" s="3787"/>
      <c r="AC118" s="3787"/>
      <c r="AD118" s="3789"/>
      <c r="AE118" s="1700"/>
      <c r="AF118" s="1712" t="s">
        <v>822</v>
      </c>
      <c r="AG118" s="1714">
        <f>+COUNTA(C119:AD120)</f>
        <v>0</v>
      </c>
    </row>
    <row r="119" spans="2:33" ht="13.5" customHeight="1">
      <c r="B119" s="3792" t="s">
        <v>815</v>
      </c>
      <c r="C119" s="3794"/>
      <c r="D119" s="3790"/>
      <c r="E119" s="3790"/>
      <c r="F119" s="3790"/>
      <c r="G119" s="3790"/>
      <c r="H119" s="3790"/>
      <c r="I119" s="3790"/>
      <c r="J119" s="3790"/>
      <c r="K119" s="3790"/>
      <c r="L119" s="3790"/>
      <c r="M119" s="3790"/>
      <c r="N119" s="3790"/>
      <c r="O119" s="3790"/>
      <c r="P119" s="3790"/>
      <c r="Q119" s="3790"/>
      <c r="R119" s="3790"/>
      <c r="S119" s="3790"/>
      <c r="T119" s="3790"/>
      <c r="U119" s="3790"/>
      <c r="V119" s="3790"/>
      <c r="W119" s="3790"/>
      <c r="X119" s="3790"/>
      <c r="Y119" s="3790"/>
      <c r="Z119" s="3790"/>
      <c r="AA119" s="3790"/>
      <c r="AB119" s="3790"/>
      <c r="AC119" s="3790"/>
      <c r="AD119" s="3795"/>
      <c r="AE119" s="1700"/>
      <c r="AF119" s="1712" t="s">
        <v>823</v>
      </c>
      <c r="AG119" s="1715">
        <f>+AG118/AG117</f>
        <v>0</v>
      </c>
    </row>
    <row r="120" spans="2:33">
      <c r="B120" s="3793"/>
      <c r="C120" s="3794"/>
      <c r="D120" s="3791"/>
      <c r="E120" s="3791"/>
      <c r="F120" s="3791"/>
      <c r="G120" s="3791"/>
      <c r="H120" s="3791"/>
      <c r="I120" s="3791"/>
      <c r="J120" s="3791"/>
      <c r="K120" s="3791"/>
      <c r="L120" s="3791"/>
      <c r="M120" s="3791"/>
      <c r="N120" s="3791"/>
      <c r="O120" s="3791"/>
      <c r="P120" s="3791"/>
      <c r="Q120" s="3791"/>
      <c r="R120" s="3791"/>
      <c r="S120" s="3791"/>
      <c r="T120" s="3791"/>
      <c r="U120" s="3791"/>
      <c r="V120" s="3791"/>
      <c r="W120" s="3791"/>
      <c r="X120" s="3791"/>
      <c r="Y120" s="3791"/>
      <c r="Z120" s="3791"/>
      <c r="AA120" s="3791"/>
      <c r="AB120" s="3791"/>
      <c r="AC120" s="3791"/>
      <c r="AD120" s="3796"/>
      <c r="AE120" s="1700"/>
      <c r="AF120" s="1712" t="s">
        <v>812</v>
      </c>
      <c r="AG120" s="1714">
        <f>+COUNTA(C121:AD122)</f>
        <v>0</v>
      </c>
    </row>
    <row r="121" spans="2:33">
      <c r="B121" s="3797" t="s">
        <v>817</v>
      </c>
      <c r="C121" s="3799"/>
      <c r="D121" s="3801"/>
      <c r="E121" s="3801"/>
      <c r="F121" s="3801"/>
      <c r="G121" s="3801"/>
      <c r="H121" s="3801"/>
      <c r="I121" s="3801"/>
      <c r="J121" s="3801"/>
      <c r="K121" s="3801"/>
      <c r="L121" s="3801"/>
      <c r="M121" s="3801"/>
      <c r="N121" s="3801"/>
      <c r="O121" s="3801"/>
      <c r="P121" s="3801"/>
      <c r="Q121" s="3801"/>
      <c r="R121" s="3801"/>
      <c r="S121" s="3801"/>
      <c r="T121" s="3801"/>
      <c r="U121" s="3801"/>
      <c r="V121" s="3801"/>
      <c r="W121" s="3801"/>
      <c r="X121" s="3801"/>
      <c r="Y121" s="3801"/>
      <c r="Z121" s="3801"/>
      <c r="AA121" s="3801"/>
      <c r="AB121" s="3801"/>
      <c r="AC121" s="3801"/>
      <c r="AD121" s="3803"/>
      <c r="AE121" s="1700"/>
      <c r="AF121" s="1716" t="s">
        <v>824</v>
      </c>
      <c r="AG121" s="1717">
        <f>+AG120/AG117</f>
        <v>0</v>
      </c>
    </row>
    <row r="122" spans="2:33">
      <c r="B122" s="3798"/>
      <c r="C122" s="3800"/>
      <c r="D122" s="3802"/>
      <c r="E122" s="3802"/>
      <c r="F122" s="3802"/>
      <c r="G122" s="3802"/>
      <c r="H122" s="3802"/>
      <c r="I122" s="3802"/>
      <c r="J122" s="3802"/>
      <c r="K122" s="3802"/>
      <c r="L122" s="3802"/>
      <c r="M122" s="3802"/>
      <c r="N122" s="3802"/>
      <c r="O122" s="3802"/>
      <c r="P122" s="3802"/>
      <c r="Q122" s="3802"/>
      <c r="R122" s="3802"/>
      <c r="S122" s="3802"/>
      <c r="T122" s="3802"/>
      <c r="U122" s="3802"/>
      <c r="V122" s="3802"/>
      <c r="W122" s="3802"/>
      <c r="X122" s="3802"/>
      <c r="Y122" s="3802"/>
      <c r="Z122" s="3802"/>
      <c r="AA122" s="3802"/>
      <c r="AB122" s="3802"/>
      <c r="AC122" s="3802"/>
      <c r="AD122" s="3804"/>
      <c r="AE122" s="1700"/>
      <c r="AF122" s="1701"/>
      <c r="AG122" s="1718"/>
    </row>
    <row r="123" spans="2:33">
      <c r="C123" s="1719"/>
      <c r="D123" s="1719"/>
      <c r="E123" s="1719"/>
      <c r="F123" s="1719"/>
      <c r="G123" s="1719"/>
      <c r="H123" s="1719"/>
      <c r="I123" s="1719"/>
      <c r="J123" s="1719"/>
      <c r="K123" s="1719"/>
      <c r="L123" s="1719"/>
      <c r="M123" s="1719"/>
      <c r="N123" s="1719"/>
      <c r="O123" s="1719"/>
      <c r="P123" s="1719"/>
      <c r="Q123" s="1719"/>
      <c r="R123" s="1719"/>
      <c r="S123" s="1719"/>
      <c r="T123" s="1719"/>
      <c r="U123" s="1719"/>
      <c r="V123" s="1719"/>
      <c r="W123" s="1719"/>
      <c r="X123" s="1719"/>
      <c r="Y123" s="1719"/>
      <c r="Z123" s="1719"/>
      <c r="AA123" s="1719"/>
      <c r="AB123" s="1719"/>
      <c r="AC123" s="1719"/>
      <c r="AD123" s="1719"/>
    </row>
    <row r="124" spans="2:33">
      <c r="B124" s="1720" t="s">
        <v>1997</v>
      </c>
      <c r="C124" s="1721" t="e">
        <f>+AD115+1</f>
        <v>#VALUE!</v>
      </c>
      <c r="D124" s="1722" t="e">
        <f>+C124+1</f>
        <v>#VALUE!</v>
      </c>
      <c r="E124" s="1722" t="e">
        <f t="shared" ref="E124:V124" si="33">+D124+1</f>
        <v>#VALUE!</v>
      </c>
      <c r="F124" s="1722" t="e">
        <f t="shared" si="33"/>
        <v>#VALUE!</v>
      </c>
      <c r="G124" s="1722" t="e">
        <f t="shared" si="33"/>
        <v>#VALUE!</v>
      </c>
      <c r="H124" s="1722" t="e">
        <f t="shared" si="33"/>
        <v>#VALUE!</v>
      </c>
      <c r="I124" s="1722" t="e">
        <f t="shared" si="33"/>
        <v>#VALUE!</v>
      </c>
      <c r="J124" s="1722" t="e">
        <f t="shared" si="33"/>
        <v>#VALUE!</v>
      </c>
      <c r="K124" s="1722" t="e">
        <f t="shared" si="33"/>
        <v>#VALUE!</v>
      </c>
      <c r="L124" s="1722" t="e">
        <f t="shared" si="33"/>
        <v>#VALUE!</v>
      </c>
      <c r="M124" s="1722" t="e">
        <f t="shared" si="33"/>
        <v>#VALUE!</v>
      </c>
      <c r="N124" s="1722" t="e">
        <f t="shared" si="33"/>
        <v>#VALUE!</v>
      </c>
      <c r="O124" s="1722" t="e">
        <f t="shared" si="33"/>
        <v>#VALUE!</v>
      </c>
      <c r="P124" s="1722" t="e">
        <f t="shared" si="33"/>
        <v>#VALUE!</v>
      </c>
      <c r="Q124" s="1722" t="e">
        <f t="shared" si="33"/>
        <v>#VALUE!</v>
      </c>
      <c r="R124" s="1722" t="e">
        <f t="shared" si="33"/>
        <v>#VALUE!</v>
      </c>
      <c r="S124" s="1722" t="e">
        <f t="shared" si="33"/>
        <v>#VALUE!</v>
      </c>
      <c r="T124" s="1722" t="e">
        <f t="shared" si="33"/>
        <v>#VALUE!</v>
      </c>
      <c r="U124" s="1722" t="e">
        <f t="shared" si="33"/>
        <v>#VALUE!</v>
      </c>
      <c r="V124" s="1722" t="e">
        <f t="shared" si="33"/>
        <v>#VALUE!</v>
      </c>
      <c r="W124" s="1722" t="e">
        <f>+V124+1</f>
        <v>#VALUE!</v>
      </c>
      <c r="X124" s="1722" t="e">
        <f t="shared" ref="X124:Z124" si="34">+W124+1</f>
        <v>#VALUE!</v>
      </c>
      <c r="Y124" s="1722" t="e">
        <f t="shared" si="34"/>
        <v>#VALUE!</v>
      </c>
      <c r="Z124" s="1722" t="e">
        <f t="shared" si="34"/>
        <v>#VALUE!</v>
      </c>
      <c r="AA124" s="1722" t="e">
        <f>+Z124+1</f>
        <v>#VALUE!</v>
      </c>
      <c r="AB124" s="1722" t="e">
        <f t="shared" ref="AB124" si="35">+AA124+1</f>
        <v>#VALUE!</v>
      </c>
      <c r="AC124" s="1722" t="e">
        <f>+AB124+1</f>
        <v>#VALUE!</v>
      </c>
      <c r="AD124" s="1723" t="e">
        <f t="shared" ref="AD124" si="36">+AC124+1</f>
        <v>#VALUE!</v>
      </c>
      <c r="AE124" s="1706"/>
      <c r="AF124" s="3781">
        <f>+AF115+1</f>
        <v>13</v>
      </c>
      <c r="AG124" s="3782"/>
    </row>
    <row r="125" spans="2:33">
      <c r="B125" s="1724" t="s">
        <v>820</v>
      </c>
      <c r="C125" s="1725" t="e">
        <f>TEXT(WEEKDAY(+C124),"aaa")</f>
        <v>#VALUE!</v>
      </c>
      <c r="D125" s="1726" t="e">
        <f t="shared" ref="D125:AD125" si="37">TEXT(WEEKDAY(+D124),"aaa")</f>
        <v>#VALUE!</v>
      </c>
      <c r="E125" s="1726" t="e">
        <f t="shared" si="37"/>
        <v>#VALUE!</v>
      </c>
      <c r="F125" s="1726" t="e">
        <f t="shared" si="37"/>
        <v>#VALUE!</v>
      </c>
      <c r="G125" s="1726" t="e">
        <f t="shared" si="37"/>
        <v>#VALUE!</v>
      </c>
      <c r="H125" s="1726" t="e">
        <f t="shared" si="37"/>
        <v>#VALUE!</v>
      </c>
      <c r="I125" s="1726" t="e">
        <f t="shared" si="37"/>
        <v>#VALUE!</v>
      </c>
      <c r="J125" s="1726" t="e">
        <f t="shared" si="37"/>
        <v>#VALUE!</v>
      </c>
      <c r="K125" s="1726" t="e">
        <f t="shared" si="37"/>
        <v>#VALUE!</v>
      </c>
      <c r="L125" s="1726" t="e">
        <f t="shared" si="37"/>
        <v>#VALUE!</v>
      </c>
      <c r="M125" s="1726" t="e">
        <f t="shared" si="37"/>
        <v>#VALUE!</v>
      </c>
      <c r="N125" s="1726" t="e">
        <f t="shared" si="37"/>
        <v>#VALUE!</v>
      </c>
      <c r="O125" s="1726" t="e">
        <f t="shared" si="37"/>
        <v>#VALUE!</v>
      </c>
      <c r="P125" s="1726" t="e">
        <f t="shared" si="37"/>
        <v>#VALUE!</v>
      </c>
      <c r="Q125" s="1726" t="e">
        <f t="shared" si="37"/>
        <v>#VALUE!</v>
      </c>
      <c r="R125" s="1726" t="e">
        <f t="shared" si="37"/>
        <v>#VALUE!</v>
      </c>
      <c r="S125" s="1726" t="e">
        <f t="shared" si="37"/>
        <v>#VALUE!</v>
      </c>
      <c r="T125" s="1726" t="e">
        <f t="shared" si="37"/>
        <v>#VALUE!</v>
      </c>
      <c r="U125" s="1726" t="e">
        <f t="shared" si="37"/>
        <v>#VALUE!</v>
      </c>
      <c r="V125" s="1726" t="e">
        <f t="shared" si="37"/>
        <v>#VALUE!</v>
      </c>
      <c r="W125" s="1726" t="e">
        <f t="shared" si="37"/>
        <v>#VALUE!</v>
      </c>
      <c r="X125" s="1726" t="e">
        <f t="shared" si="37"/>
        <v>#VALUE!</v>
      </c>
      <c r="Y125" s="1726" t="e">
        <f t="shared" si="37"/>
        <v>#VALUE!</v>
      </c>
      <c r="Z125" s="1726" t="e">
        <f t="shared" si="37"/>
        <v>#VALUE!</v>
      </c>
      <c r="AA125" s="1726" t="e">
        <f t="shared" si="37"/>
        <v>#VALUE!</v>
      </c>
      <c r="AB125" s="1726" t="e">
        <f t="shared" si="37"/>
        <v>#VALUE!</v>
      </c>
      <c r="AC125" s="1726" t="e">
        <f t="shared" si="37"/>
        <v>#VALUE!</v>
      </c>
      <c r="AD125" s="1727" t="e">
        <f t="shared" si="37"/>
        <v>#VALUE!</v>
      </c>
      <c r="AE125" s="1700"/>
      <c r="AF125" s="1711" t="s">
        <v>1998</v>
      </c>
      <c r="AG125" s="1691">
        <f>+COUNTIF(C126:AD127,"中止")</f>
        <v>0</v>
      </c>
    </row>
    <row r="126" spans="2:33" ht="13.5" customHeight="1">
      <c r="B126" s="3783" t="s">
        <v>1979</v>
      </c>
      <c r="C126" s="3785"/>
      <c r="D126" s="3786"/>
      <c r="E126" s="3786"/>
      <c r="F126" s="3786"/>
      <c r="G126" s="3786"/>
      <c r="H126" s="3786"/>
      <c r="I126" s="3786"/>
      <c r="J126" s="3786"/>
      <c r="K126" s="3786"/>
      <c r="L126" s="3786"/>
      <c r="M126" s="3786"/>
      <c r="N126" s="3786"/>
      <c r="O126" s="3786"/>
      <c r="P126" s="3786"/>
      <c r="Q126" s="3786"/>
      <c r="R126" s="3786"/>
      <c r="S126" s="3786"/>
      <c r="T126" s="3786"/>
      <c r="U126" s="3786"/>
      <c r="V126" s="3786"/>
      <c r="W126" s="3786"/>
      <c r="X126" s="3786"/>
      <c r="Y126" s="3786"/>
      <c r="Z126" s="3786"/>
      <c r="AA126" s="3786"/>
      <c r="AB126" s="3786"/>
      <c r="AC126" s="3786"/>
      <c r="AD126" s="3788"/>
      <c r="AE126" s="1700"/>
      <c r="AF126" s="1712" t="s">
        <v>821</v>
      </c>
      <c r="AG126" s="1713">
        <f>COUNTA(C124:AD124)-AG125</f>
        <v>28</v>
      </c>
    </row>
    <row r="127" spans="2:33" ht="13.5" customHeight="1">
      <c r="B127" s="3784"/>
      <c r="C127" s="3785"/>
      <c r="D127" s="3787"/>
      <c r="E127" s="3787"/>
      <c r="F127" s="3787"/>
      <c r="G127" s="3787"/>
      <c r="H127" s="3787"/>
      <c r="I127" s="3787"/>
      <c r="J127" s="3787"/>
      <c r="K127" s="3787"/>
      <c r="L127" s="3787"/>
      <c r="M127" s="3787"/>
      <c r="N127" s="3787"/>
      <c r="O127" s="3787"/>
      <c r="P127" s="3787"/>
      <c r="Q127" s="3787"/>
      <c r="R127" s="3787"/>
      <c r="S127" s="3787"/>
      <c r="T127" s="3787"/>
      <c r="U127" s="3787"/>
      <c r="V127" s="3787"/>
      <c r="W127" s="3787"/>
      <c r="X127" s="3787"/>
      <c r="Y127" s="3787"/>
      <c r="Z127" s="3787"/>
      <c r="AA127" s="3787"/>
      <c r="AB127" s="3787"/>
      <c r="AC127" s="3787"/>
      <c r="AD127" s="3789"/>
      <c r="AE127" s="1700"/>
      <c r="AF127" s="1712" t="s">
        <v>822</v>
      </c>
      <c r="AG127" s="1714">
        <f>+COUNTA(C128:AD129)</f>
        <v>0</v>
      </c>
    </row>
    <row r="128" spans="2:33" ht="13.5" customHeight="1">
      <c r="B128" s="3805" t="s">
        <v>815</v>
      </c>
      <c r="C128" s="3794"/>
      <c r="D128" s="3790"/>
      <c r="E128" s="3790"/>
      <c r="F128" s="3790"/>
      <c r="G128" s="3790"/>
      <c r="H128" s="3790"/>
      <c r="I128" s="3790"/>
      <c r="J128" s="3790"/>
      <c r="K128" s="3790"/>
      <c r="L128" s="3790"/>
      <c r="M128" s="3790"/>
      <c r="N128" s="3790"/>
      <c r="O128" s="3790"/>
      <c r="P128" s="3790"/>
      <c r="Q128" s="3790"/>
      <c r="R128" s="3790"/>
      <c r="S128" s="3790"/>
      <c r="T128" s="3790"/>
      <c r="U128" s="3790"/>
      <c r="V128" s="3790"/>
      <c r="W128" s="3790"/>
      <c r="X128" s="3790"/>
      <c r="Y128" s="3790"/>
      <c r="Z128" s="3790"/>
      <c r="AA128" s="3790"/>
      <c r="AB128" s="3790"/>
      <c r="AC128" s="3790"/>
      <c r="AD128" s="3795"/>
      <c r="AE128" s="1700"/>
      <c r="AF128" s="1712" t="s">
        <v>823</v>
      </c>
      <c r="AG128" s="1715">
        <f>+AG127/AG126</f>
        <v>0</v>
      </c>
    </row>
    <row r="129" spans="2:33">
      <c r="B129" s="3806"/>
      <c r="C129" s="3794"/>
      <c r="D129" s="3791"/>
      <c r="E129" s="3791"/>
      <c r="F129" s="3791"/>
      <c r="G129" s="3791"/>
      <c r="H129" s="3791"/>
      <c r="I129" s="3791"/>
      <c r="J129" s="3791"/>
      <c r="K129" s="3791"/>
      <c r="L129" s="3791"/>
      <c r="M129" s="3791"/>
      <c r="N129" s="3791"/>
      <c r="O129" s="3791"/>
      <c r="P129" s="3791"/>
      <c r="Q129" s="3791"/>
      <c r="R129" s="3791"/>
      <c r="S129" s="3791"/>
      <c r="T129" s="3791"/>
      <c r="U129" s="3791"/>
      <c r="V129" s="3791"/>
      <c r="W129" s="3791"/>
      <c r="X129" s="3791"/>
      <c r="Y129" s="3791"/>
      <c r="Z129" s="3791"/>
      <c r="AA129" s="3791"/>
      <c r="AB129" s="3791"/>
      <c r="AC129" s="3791"/>
      <c r="AD129" s="3796"/>
      <c r="AE129" s="1700"/>
      <c r="AF129" s="1712" t="s">
        <v>812</v>
      </c>
      <c r="AG129" s="1714">
        <f>+COUNTA(C130:AD131)</f>
        <v>0</v>
      </c>
    </row>
    <row r="130" spans="2:33">
      <c r="B130" s="3807" t="s">
        <v>817</v>
      </c>
      <c r="C130" s="3799"/>
      <c r="D130" s="3801"/>
      <c r="E130" s="3801"/>
      <c r="F130" s="3801"/>
      <c r="G130" s="3801"/>
      <c r="H130" s="3801"/>
      <c r="I130" s="3801"/>
      <c r="J130" s="3801"/>
      <c r="K130" s="3801"/>
      <c r="L130" s="3801"/>
      <c r="M130" s="3801"/>
      <c r="N130" s="3801"/>
      <c r="O130" s="3801"/>
      <c r="P130" s="3801"/>
      <c r="Q130" s="3801"/>
      <c r="R130" s="3801"/>
      <c r="S130" s="3801"/>
      <c r="T130" s="3801"/>
      <c r="U130" s="3801"/>
      <c r="V130" s="3801"/>
      <c r="W130" s="3801"/>
      <c r="X130" s="3801"/>
      <c r="Y130" s="3801"/>
      <c r="Z130" s="3801"/>
      <c r="AA130" s="3801"/>
      <c r="AB130" s="3801"/>
      <c r="AC130" s="3801"/>
      <c r="AD130" s="3803"/>
      <c r="AE130" s="1700"/>
      <c r="AF130" s="1716" t="s">
        <v>824</v>
      </c>
      <c r="AG130" s="1717">
        <f>+AG129/AG126</f>
        <v>0</v>
      </c>
    </row>
    <row r="131" spans="2:33">
      <c r="B131" s="3808"/>
      <c r="C131" s="3800"/>
      <c r="D131" s="3802"/>
      <c r="E131" s="3802"/>
      <c r="F131" s="3802"/>
      <c r="G131" s="3802"/>
      <c r="H131" s="3802"/>
      <c r="I131" s="3802"/>
      <c r="J131" s="3802"/>
      <c r="K131" s="3802"/>
      <c r="L131" s="3802"/>
      <c r="M131" s="3802"/>
      <c r="N131" s="3802"/>
      <c r="O131" s="3802"/>
      <c r="P131" s="3802"/>
      <c r="Q131" s="3802"/>
      <c r="R131" s="3802"/>
      <c r="S131" s="3802"/>
      <c r="T131" s="3802"/>
      <c r="U131" s="3802"/>
      <c r="V131" s="3802"/>
      <c r="W131" s="3802"/>
      <c r="X131" s="3802"/>
      <c r="Y131" s="3802"/>
      <c r="Z131" s="3802"/>
      <c r="AA131" s="3802"/>
      <c r="AB131" s="3802"/>
      <c r="AC131" s="3802"/>
      <c r="AD131" s="3804"/>
      <c r="AE131" s="1700"/>
      <c r="AF131" s="1701"/>
      <c r="AG131" s="1718"/>
    </row>
    <row r="132" spans="2:33">
      <c r="C132" s="1719"/>
      <c r="D132" s="1719"/>
      <c r="E132" s="1719"/>
      <c r="F132" s="1719"/>
      <c r="G132" s="1719"/>
      <c r="H132" s="1719"/>
      <c r="I132" s="1719"/>
      <c r="J132" s="1719"/>
      <c r="K132" s="1719"/>
      <c r="L132" s="1719"/>
      <c r="M132" s="1719"/>
      <c r="N132" s="1719"/>
      <c r="O132" s="1719"/>
      <c r="P132" s="1719"/>
      <c r="Q132" s="1719"/>
      <c r="R132" s="1719"/>
      <c r="S132" s="1719"/>
      <c r="T132" s="1719"/>
      <c r="U132" s="1719"/>
      <c r="V132" s="1719"/>
      <c r="W132" s="1719"/>
      <c r="X132" s="1719"/>
      <c r="Y132" s="1719"/>
      <c r="Z132" s="1719"/>
      <c r="AA132" s="1719"/>
      <c r="AB132" s="1719"/>
      <c r="AC132" s="1719"/>
      <c r="AD132" s="1719"/>
    </row>
    <row r="133" spans="2:33">
      <c r="B133" s="1702" t="s">
        <v>1997</v>
      </c>
      <c r="C133" s="1703" t="e">
        <f>+AD124+1</f>
        <v>#VALUE!</v>
      </c>
      <c r="D133" s="1704" t="e">
        <f>+C133+1</f>
        <v>#VALUE!</v>
      </c>
      <c r="E133" s="1704" t="e">
        <f t="shared" ref="E133:V133" si="38">+D133+1</f>
        <v>#VALUE!</v>
      </c>
      <c r="F133" s="1704" t="e">
        <f t="shared" si="38"/>
        <v>#VALUE!</v>
      </c>
      <c r="G133" s="1704" t="e">
        <f t="shared" si="38"/>
        <v>#VALUE!</v>
      </c>
      <c r="H133" s="1704" t="e">
        <f t="shared" si="38"/>
        <v>#VALUE!</v>
      </c>
      <c r="I133" s="1704" t="e">
        <f t="shared" si="38"/>
        <v>#VALUE!</v>
      </c>
      <c r="J133" s="1704" t="e">
        <f t="shared" si="38"/>
        <v>#VALUE!</v>
      </c>
      <c r="K133" s="1704" t="e">
        <f t="shared" si="38"/>
        <v>#VALUE!</v>
      </c>
      <c r="L133" s="1704" t="e">
        <f t="shared" si="38"/>
        <v>#VALUE!</v>
      </c>
      <c r="M133" s="1704" t="e">
        <f t="shared" si="38"/>
        <v>#VALUE!</v>
      </c>
      <c r="N133" s="1704" t="e">
        <f t="shared" si="38"/>
        <v>#VALUE!</v>
      </c>
      <c r="O133" s="1704" t="e">
        <f t="shared" si="38"/>
        <v>#VALUE!</v>
      </c>
      <c r="P133" s="1704" t="e">
        <f t="shared" si="38"/>
        <v>#VALUE!</v>
      </c>
      <c r="Q133" s="1704" t="e">
        <f t="shared" si="38"/>
        <v>#VALUE!</v>
      </c>
      <c r="R133" s="1704" t="e">
        <f t="shared" si="38"/>
        <v>#VALUE!</v>
      </c>
      <c r="S133" s="1704" t="e">
        <f t="shared" si="38"/>
        <v>#VALUE!</v>
      </c>
      <c r="T133" s="1704" t="e">
        <f t="shared" si="38"/>
        <v>#VALUE!</v>
      </c>
      <c r="U133" s="1704" t="e">
        <f t="shared" si="38"/>
        <v>#VALUE!</v>
      </c>
      <c r="V133" s="1704" t="e">
        <f t="shared" si="38"/>
        <v>#VALUE!</v>
      </c>
      <c r="W133" s="1704" t="e">
        <f>+V133+1</f>
        <v>#VALUE!</v>
      </c>
      <c r="X133" s="1704" t="e">
        <f t="shared" ref="X133:Z133" si="39">+W133+1</f>
        <v>#VALUE!</v>
      </c>
      <c r="Y133" s="1704" t="e">
        <f t="shared" si="39"/>
        <v>#VALUE!</v>
      </c>
      <c r="Z133" s="1704" t="e">
        <f t="shared" si="39"/>
        <v>#VALUE!</v>
      </c>
      <c r="AA133" s="1704" t="e">
        <f>+Z133+1</f>
        <v>#VALUE!</v>
      </c>
      <c r="AB133" s="1704" t="e">
        <f t="shared" ref="AB133" si="40">+AA133+1</f>
        <v>#VALUE!</v>
      </c>
      <c r="AC133" s="1704" t="e">
        <f>+AB133+1</f>
        <v>#VALUE!</v>
      </c>
      <c r="AD133" s="1705" t="e">
        <f t="shared" ref="AD133" si="41">+AC133+1</f>
        <v>#VALUE!</v>
      </c>
      <c r="AE133" s="1706"/>
      <c r="AF133" s="3781">
        <f>+AF124+1</f>
        <v>14</v>
      </c>
      <c r="AG133" s="3782"/>
    </row>
    <row r="134" spans="2:33">
      <c r="B134" s="1707" t="s">
        <v>820</v>
      </c>
      <c r="C134" s="1708" t="e">
        <f>TEXT(WEEKDAY(+C133),"aaa")</f>
        <v>#VALUE!</v>
      </c>
      <c r="D134" s="1709" t="e">
        <f t="shared" ref="D134:AD134" si="42">TEXT(WEEKDAY(+D133),"aaa")</f>
        <v>#VALUE!</v>
      </c>
      <c r="E134" s="1709" t="e">
        <f t="shared" si="42"/>
        <v>#VALUE!</v>
      </c>
      <c r="F134" s="1709" t="e">
        <f t="shared" si="42"/>
        <v>#VALUE!</v>
      </c>
      <c r="G134" s="1709" t="e">
        <f t="shared" si="42"/>
        <v>#VALUE!</v>
      </c>
      <c r="H134" s="1709" t="e">
        <f t="shared" si="42"/>
        <v>#VALUE!</v>
      </c>
      <c r="I134" s="1709" t="e">
        <f t="shared" si="42"/>
        <v>#VALUE!</v>
      </c>
      <c r="J134" s="1709" t="e">
        <f t="shared" si="42"/>
        <v>#VALUE!</v>
      </c>
      <c r="K134" s="1709" t="e">
        <f t="shared" si="42"/>
        <v>#VALUE!</v>
      </c>
      <c r="L134" s="1709" t="e">
        <f t="shared" si="42"/>
        <v>#VALUE!</v>
      </c>
      <c r="M134" s="1709" t="e">
        <f t="shared" si="42"/>
        <v>#VALUE!</v>
      </c>
      <c r="N134" s="1709" t="e">
        <f t="shared" si="42"/>
        <v>#VALUE!</v>
      </c>
      <c r="O134" s="1709" t="e">
        <f t="shared" si="42"/>
        <v>#VALUE!</v>
      </c>
      <c r="P134" s="1709" t="e">
        <f t="shared" si="42"/>
        <v>#VALUE!</v>
      </c>
      <c r="Q134" s="1709" t="e">
        <f t="shared" si="42"/>
        <v>#VALUE!</v>
      </c>
      <c r="R134" s="1709" t="e">
        <f t="shared" si="42"/>
        <v>#VALUE!</v>
      </c>
      <c r="S134" s="1709" t="e">
        <f t="shared" si="42"/>
        <v>#VALUE!</v>
      </c>
      <c r="T134" s="1709" t="e">
        <f t="shared" si="42"/>
        <v>#VALUE!</v>
      </c>
      <c r="U134" s="1709" t="e">
        <f t="shared" si="42"/>
        <v>#VALUE!</v>
      </c>
      <c r="V134" s="1709" t="e">
        <f t="shared" si="42"/>
        <v>#VALUE!</v>
      </c>
      <c r="W134" s="1709" t="e">
        <f t="shared" si="42"/>
        <v>#VALUE!</v>
      </c>
      <c r="X134" s="1709" t="e">
        <f t="shared" si="42"/>
        <v>#VALUE!</v>
      </c>
      <c r="Y134" s="1709" t="e">
        <f t="shared" si="42"/>
        <v>#VALUE!</v>
      </c>
      <c r="Z134" s="1709" t="e">
        <f t="shared" si="42"/>
        <v>#VALUE!</v>
      </c>
      <c r="AA134" s="1709" t="e">
        <f t="shared" si="42"/>
        <v>#VALUE!</v>
      </c>
      <c r="AB134" s="1709" t="e">
        <f t="shared" si="42"/>
        <v>#VALUE!</v>
      </c>
      <c r="AC134" s="1709" t="e">
        <f t="shared" si="42"/>
        <v>#VALUE!</v>
      </c>
      <c r="AD134" s="1710" t="e">
        <f t="shared" si="42"/>
        <v>#VALUE!</v>
      </c>
      <c r="AE134" s="1700"/>
      <c r="AF134" s="1711" t="s">
        <v>1998</v>
      </c>
      <c r="AG134" s="1691">
        <f>+COUNTIF(C135:AD136,"中止")</f>
        <v>0</v>
      </c>
    </row>
    <row r="135" spans="2:33" ht="13.5" customHeight="1">
      <c r="B135" s="3783" t="s">
        <v>1979</v>
      </c>
      <c r="C135" s="3785"/>
      <c r="D135" s="3786"/>
      <c r="E135" s="3786"/>
      <c r="F135" s="3786"/>
      <c r="G135" s="3786"/>
      <c r="H135" s="3786"/>
      <c r="I135" s="3786"/>
      <c r="J135" s="3786"/>
      <c r="K135" s="3786"/>
      <c r="L135" s="3786"/>
      <c r="M135" s="3786"/>
      <c r="N135" s="3786"/>
      <c r="O135" s="3786"/>
      <c r="P135" s="3786"/>
      <c r="Q135" s="3786"/>
      <c r="R135" s="3786"/>
      <c r="S135" s="3786"/>
      <c r="T135" s="3786"/>
      <c r="U135" s="3786"/>
      <c r="V135" s="3786"/>
      <c r="W135" s="3786"/>
      <c r="X135" s="3786"/>
      <c r="Y135" s="3786"/>
      <c r="Z135" s="3786"/>
      <c r="AA135" s="3786"/>
      <c r="AB135" s="3786"/>
      <c r="AC135" s="3786"/>
      <c r="AD135" s="3788"/>
      <c r="AE135" s="1700"/>
      <c r="AF135" s="1712" t="s">
        <v>821</v>
      </c>
      <c r="AG135" s="1713">
        <f>COUNTA(C133:AD133)-AG134</f>
        <v>28</v>
      </c>
    </row>
    <row r="136" spans="2:33" ht="13.5" customHeight="1">
      <c r="B136" s="3784"/>
      <c r="C136" s="3785"/>
      <c r="D136" s="3787"/>
      <c r="E136" s="3787"/>
      <c r="F136" s="3787"/>
      <c r="G136" s="3787"/>
      <c r="H136" s="3787"/>
      <c r="I136" s="3787"/>
      <c r="J136" s="3787"/>
      <c r="K136" s="3787"/>
      <c r="L136" s="3787"/>
      <c r="M136" s="3787"/>
      <c r="N136" s="3787"/>
      <c r="O136" s="3787"/>
      <c r="P136" s="3787"/>
      <c r="Q136" s="3787"/>
      <c r="R136" s="3787"/>
      <c r="S136" s="3787"/>
      <c r="T136" s="3787"/>
      <c r="U136" s="3787"/>
      <c r="V136" s="3787"/>
      <c r="W136" s="3787"/>
      <c r="X136" s="3787"/>
      <c r="Y136" s="3787"/>
      <c r="Z136" s="3787"/>
      <c r="AA136" s="3787"/>
      <c r="AB136" s="3787"/>
      <c r="AC136" s="3787"/>
      <c r="AD136" s="3789"/>
      <c r="AE136" s="1700"/>
      <c r="AF136" s="1712" t="s">
        <v>822</v>
      </c>
      <c r="AG136" s="1714">
        <f>+COUNTA(C137:AD138)</f>
        <v>0</v>
      </c>
    </row>
    <row r="137" spans="2:33" ht="13.5" customHeight="1">
      <c r="B137" s="3792" t="s">
        <v>815</v>
      </c>
      <c r="C137" s="3794"/>
      <c r="D137" s="3790"/>
      <c r="E137" s="3790"/>
      <c r="F137" s="3790"/>
      <c r="G137" s="3790"/>
      <c r="H137" s="3790"/>
      <c r="I137" s="3790"/>
      <c r="J137" s="3790"/>
      <c r="K137" s="3790"/>
      <c r="L137" s="3790"/>
      <c r="M137" s="3790"/>
      <c r="N137" s="3790"/>
      <c r="O137" s="3790"/>
      <c r="P137" s="3790"/>
      <c r="Q137" s="3790"/>
      <c r="R137" s="3790"/>
      <c r="S137" s="3790"/>
      <c r="T137" s="3790"/>
      <c r="U137" s="3790"/>
      <c r="V137" s="3790"/>
      <c r="W137" s="3790"/>
      <c r="X137" s="3790"/>
      <c r="Y137" s="3790"/>
      <c r="Z137" s="3790"/>
      <c r="AA137" s="3790"/>
      <c r="AB137" s="3790"/>
      <c r="AC137" s="3790"/>
      <c r="AD137" s="3795"/>
      <c r="AE137" s="1700"/>
      <c r="AF137" s="1712" t="s">
        <v>823</v>
      </c>
      <c r="AG137" s="1715">
        <f>+AG136/AG135</f>
        <v>0</v>
      </c>
    </row>
    <row r="138" spans="2:33">
      <c r="B138" s="3793"/>
      <c r="C138" s="3794"/>
      <c r="D138" s="3791"/>
      <c r="E138" s="3791"/>
      <c r="F138" s="3791"/>
      <c r="G138" s="3791"/>
      <c r="H138" s="3791"/>
      <c r="I138" s="3791"/>
      <c r="J138" s="3791"/>
      <c r="K138" s="3791"/>
      <c r="L138" s="3791"/>
      <c r="M138" s="3791"/>
      <c r="N138" s="3791"/>
      <c r="O138" s="3791"/>
      <c r="P138" s="3791"/>
      <c r="Q138" s="3791"/>
      <c r="R138" s="3791"/>
      <c r="S138" s="3791"/>
      <c r="T138" s="3791"/>
      <c r="U138" s="3791"/>
      <c r="V138" s="3791"/>
      <c r="W138" s="3791"/>
      <c r="X138" s="3791"/>
      <c r="Y138" s="3791"/>
      <c r="Z138" s="3791"/>
      <c r="AA138" s="3791"/>
      <c r="AB138" s="3791"/>
      <c r="AC138" s="3791"/>
      <c r="AD138" s="3796"/>
      <c r="AE138" s="1700"/>
      <c r="AF138" s="1712" t="s">
        <v>812</v>
      </c>
      <c r="AG138" s="1714">
        <f>+COUNTA(C139:AD140)</f>
        <v>0</v>
      </c>
    </row>
    <row r="139" spans="2:33">
      <c r="B139" s="3797" t="s">
        <v>817</v>
      </c>
      <c r="C139" s="3799"/>
      <c r="D139" s="3801"/>
      <c r="E139" s="3801"/>
      <c r="F139" s="3801"/>
      <c r="G139" s="3801"/>
      <c r="H139" s="3801"/>
      <c r="I139" s="3801"/>
      <c r="J139" s="3801"/>
      <c r="K139" s="3801"/>
      <c r="L139" s="3801"/>
      <c r="M139" s="3801"/>
      <c r="N139" s="3801"/>
      <c r="O139" s="3801"/>
      <c r="P139" s="3801"/>
      <c r="Q139" s="3801"/>
      <c r="R139" s="3801"/>
      <c r="S139" s="3801"/>
      <c r="T139" s="3801"/>
      <c r="U139" s="3801"/>
      <c r="V139" s="3801"/>
      <c r="W139" s="3801"/>
      <c r="X139" s="3801"/>
      <c r="Y139" s="3801"/>
      <c r="Z139" s="3801"/>
      <c r="AA139" s="3801"/>
      <c r="AB139" s="3801"/>
      <c r="AC139" s="3801"/>
      <c r="AD139" s="3803"/>
      <c r="AE139" s="1700"/>
      <c r="AF139" s="1716" t="s">
        <v>824</v>
      </c>
      <c r="AG139" s="1717">
        <f>+AG138/AG135</f>
        <v>0</v>
      </c>
    </row>
    <row r="140" spans="2:33">
      <c r="B140" s="3798"/>
      <c r="C140" s="3800"/>
      <c r="D140" s="3802"/>
      <c r="E140" s="3802"/>
      <c r="F140" s="3802"/>
      <c r="G140" s="3802"/>
      <c r="H140" s="3802"/>
      <c r="I140" s="3802"/>
      <c r="J140" s="3802"/>
      <c r="K140" s="3802"/>
      <c r="L140" s="3802"/>
      <c r="M140" s="3802"/>
      <c r="N140" s="3802"/>
      <c r="O140" s="3802"/>
      <c r="P140" s="3802"/>
      <c r="Q140" s="3802"/>
      <c r="R140" s="3802"/>
      <c r="S140" s="3802"/>
      <c r="T140" s="3802"/>
      <c r="U140" s="3802"/>
      <c r="V140" s="3802"/>
      <c r="W140" s="3802"/>
      <c r="X140" s="3802"/>
      <c r="Y140" s="3802"/>
      <c r="Z140" s="3802"/>
      <c r="AA140" s="3802"/>
      <c r="AB140" s="3802"/>
      <c r="AC140" s="3802"/>
      <c r="AD140" s="3804"/>
      <c r="AE140" s="1700"/>
      <c r="AF140" s="1701"/>
      <c r="AG140" s="1718"/>
    </row>
    <row r="141" spans="2:33">
      <c r="C141" s="1719"/>
      <c r="D141" s="1719"/>
      <c r="E141" s="1719"/>
      <c r="F141" s="1719"/>
      <c r="G141" s="1719"/>
      <c r="H141" s="1719"/>
      <c r="I141" s="1719"/>
      <c r="J141" s="1719"/>
      <c r="K141" s="1719"/>
      <c r="L141" s="1719"/>
      <c r="M141" s="1719"/>
      <c r="N141" s="1719"/>
      <c r="O141" s="1719"/>
      <c r="P141" s="1719"/>
      <c r="Q141" s="1719"/>
      <c r="R141" s="1719"/>
      <c r="S141" s="1719"/>
      <c r="T141" s="1719"/>
      <c r="U141" s="1719"/>
      <c r="V141" s="1719"/>
      <c r="W141" s="1719"/>
      <c r="X141" s="1719"/>
      <c r="Y141" s="1719"/>
      <c r="Z141" s="1719"/>
      <c r="AA141" s="1719"/>
      <c r="AB141" s="1719"/>
      <c r="AC141" s="1719"/>
      <c r="AD141" s="1719"/>
    </row>
    <row r="142" spans="2:33">
      <c r="B142" s="1720" t="s">
        <v>1997</v>
      </c>
      <c r="C142" s="1721" t="e">
        <f>+AD133+1</f>
        <v>#VALUE!</v>
      </c>
      <c r="D142" s="1722" t="e">
        <f>+C142+1</f>
        <v>#VALUE!</v>
      </c>
      <c r="E142" s="1722" t="e">
        <f t="shared" ref="E142:V142" si="43">+D142+1</f>
        <v>#VALUE!</v>
      </c>
      <c r="F142" s="1722" t="e">
        <f t="shared" si="43"/>
        <v>#VALUE!</v>
      </c>
      <c r="G142" s="1722" t="e">
        <f t="shared" si="43"/>
        <v>#VALUE!</v>
      </c>
      <c r="H142" s="1722" t="e">
        <f t="shared" si="43"/>
        <v>#VALUE!</v>
      </c>
      <c r="I142" s="1722" t="e">
        <f t="shared" si="43"/>
        <v>#VALUE!</v>
      </c>
      <c r="J142" s="1722" t="e">
        <f t="shared" si="43"/>
        <v>#VALUE!</v>
      </c>
      <c r="K142" s="1722" t="e">
        <f t="shared" si="43"/>
        <v>#VALUE!</v>
      </c>
      <c r="L142" s="1722" t="e">
        <f t="shared" si="43"/>
        <v>#VALUE!</v>
      </c>
      <c r="M142" s="1722" t="e">
        <f t="shared" si="43"/>
        <v>#VALUE!</v>
      </c>
      <c r="N142" s="1722" t="e">
        <f t="shared" si="43"/>
        <v>#VALUE!</v>
      </c>
      <c r="O142" s="1722" t="e">
        <f t="shared" si="43"/>
        <v>#VALUE!</v>
      </c>
      <c r="P142" s="1722" t="e">
        <f t="shared" si="43"/>
        <v>#VALUE!</v>
      </c>
      <c r="Q142" s="1722" t="e">
        <f t="shared" si="43"/>
        <v>#VALUE!</v>
      </c>
      <c r="R142" s="1722" t="e">
        <f t="shared" si="43"/>
        <v>#VALUE!</v>
      </c>
      <c r="S142" s="1722" t="e">
        <f t="shared" si="43"/>
        <v>#VALUE!</v>
      </c>
      <c r="T142" s="1722" t="e">
        <f t="shared" si="43"/>
        <v>#VALUE!</v>
      </c>
      <c r="U142" s="1722" t="e">
        <f t="shared" si="43"/>
        <v>#VALUE!</v>
      </c>
      <c r="V142" s="1722" t="e">
        <f t="shared" si="43"/>
        <v>#VALUE!</v>
      </c>
      <c r="W142" s="1722" t="e">
        <f>+V142+1</f>
        <v>#VALUE!</v>
      </c>
      <c r="X142" s="1722" t="e">
        <f t="shared" ref="X142:Z142" si="44">+W142+1</f>
        <v>#VALUE!</v>
      </c>
      <c r="Y142" s="1722" t="e">
        <f t="shared" si="44"/>
        <v>#VALUE!</v>
      </c>
      <c r="Z142" s="1722" t="e">
        <f t="shared" si="44"/>
        <v>#VALUE!</v>
      </c>
      <c r="AA142" s="1722" t="e">
        <f>+Z142+1</f>
        <v>#VALUE!</v>
      </c>
      <c r="AB142" s="1722" t="e">
        <f t="shared" ref="AB142" si="45">+AA142+1</f>
        <v>#VALUE!</v>
      </c>
      <c r="AC142" s="1722" t="e">
        <f>+AB142+1</f>
        <v>#VALUE!</v>
      </c>
      <c r="AD142" s="1723" t="e">
        <f t="shared" ref="AD142" si="46">+AC142+1</f>
        <v>#VALUE!</v>
      </c>
      <c r="AE142" s="1706"/>
      <c r="AF142" s="3781">
        <f>+AF133+1</f>
        <v>15</v>
      </c>
      <c r="AG142" s="3782"/>
    </row>
    <row r="143" spans="2:33">
      <c r="B143" s="1724" t="s">
        <v>820</v>
      </c>
      <c r="C143" s="1725" t="e">
        <f>TEXT(WEEKDAY(+C142),"aaa")</f>
        <v>#VALUE!</v>
      </c>
      <c r="D143" s="1726" t="e">
        <f t="shared" ref="D143:AD143" si="47">TEXT(WEEKDAY(+D142),"aaa")</f>
        <v>#VALUE!</v>
      </c>
      <c r="E143" s="1726" t="e">
        <f t="shared" si="47"/>
        <v>#VALUE!</v>
      </c>
      <c r="F143" s="1726" t="e">
        <f t="shared" si="47"/>
        <v>#VALUE!</v>
      </c>
      <c r="G143" s="1726" t="e">
        <f t="shared" si="47"/>
        <v>#VALUE!</v>
      </c>
      <c r="H143" s="1726" t="e">
        <f t="shared" si="47"/>
        <v>#VALUE!</v>
      </c>
      <c r="I143" s="1726" t="e">
        <f t="shared" si="47"/>
        <v>#VALUE!</v>
      </c>
      <c r="J143" s="1726" t="e">
        <f t="shared" si="47"/>
        <v>#VALUE!</v>
      </c>
      <c r="K143" s="1726" t="e">
        <f t="shared" si="47"/>
        <v>#VALUE!</v>
      </c>
      <c r="L143" s="1726" t="e">
        <f t="shared" si="47"/>
        <v>#VALUE!</v>
      </c>
      <c r="M143" s="1726" t="e">
        <f t="shared" si="47"/>
        <v>#VALUE!</v>
      </c>
      <c r="N143" s="1726" t="e">
        <f t="shared" si="47"/>
        <v>#VALUE!</v>
      </c>
      <c r="O143" s="1726" t="e">
        <f t="shared" si="47"/>
        <v>#VALUE!</v>
      </c>
      <c r="P143" s="1726" t="e">
        <f t="shared" si="47"/>
        <v>#VALUE!</v>
      </c>
      <c r="Q143" s="1726" t="e">
        <f t="shared" si="47"/>
        <v>#VALUE!</v>
      </c>
      <c r="R143" s="1726" t="e">
        <f t="shared" si="47"/>
        <v>#VALUE!</v>
      </c>
      <c r="S143" s="1726" t="e">
        <f t="shared" si="47"/>
        <v>#VALUE!</v>
      </c>
      <c r="T143" s="1726" t="e">
        <f t="shared" si="47"/>
        <v>#VALUE!</v>
      </c>
      <c r="U143" s="1726" t="e">
        <f t="shared" si="47"/>
        <v>#VALUE!</v>
      </c>
      <c r="V143" s="1726" t="e">
        <f t="shared" si="47"/>
        <v>#VALUE!</v>
      </c>
      <c r="W143" s="1726" t="e">
        <f t="shared" si="47"/>
        <v>#VALUE!</v>
      </c>
      <c r="X143" s="1726" t="e">
        <f t="shared" si="47"/>
        <v>#VALUE!</v>
      </c>
      <c r="Y143" s="1726" t="e">
        <f t="shared" si="47"/>
        <v>#VALUE!</v>
      </c>
      <c r="Z143" s="1726" t="e">
        <f t="shared" si="47"/>
        <v>#VALUE!</v>
      </c>
      <c r="AA143" s="1726" t="e">
        <f t="shared" si="47"/>
        <v>#VALUE!</v>
      </c>
      <c r="AB143" s="1726" t="e">
        <f t="shared" si="47"/>
        <v>#VALUE!</v>
      </c>
      <c r="AC143" s="1726" t="e">
        <f t="shared" si="47"/>
        <v>#VALUE!</v>
      </c>
      <c r="AD143" s="1727" t="e">
        <f t="shared" si="47"/>
        <v>#VALUE!</v>
      </c>
      <c r="AE143" s="1700"/>
      <c r="AF143" s="1711" t="s">
        <v>1998</v>
      </c>
      <c r="AG143" s="1691">
        <f>+COUNTIF(C144:AD145,"中止")</f>
        <v>0</v>
      </c>
    </row>
    <row r="144" spans="2:33" ht="13.5" customHeight="1">
      <c r="B144" s="3783" t="s">
        <v>1979</v>
      </c>
      <c r="C144" s="3785"/>
      <c r="D144" s="3786"/>
      <c r="E144" s="3786"/>
      <c r="F144" s="3786"/>
      <c r="G144" s="3786"/>
      <c r="H144" s="3786"/>
      <c r="I144" s="3786"/>
      <c r="J144" s="3786"/>
      <c r="K144" s="3786"/>
      <c r="L144" s="3786"/>
      <c r="M144" s="3786"/>
      <c r="N144" s="3786"/>
      <c r="O144" s="3786"/>
      <c r="P144" s="3786"/>
      <c r="Q144" s="3786"/>
      <c r="R144" s="3786"/>
      <c r="S144" s="3786"/>
      <c r="T144" s="3786"/>
      <c r="U144" s="3786"/>
      <c r="V144" s="3786"/>
      <c r="W144" s="3786"/>
      <c r="X144" s="3786"/>
      <c r="Y144" s="3786"/>
      <c r="Z144" s="3786"/>
      <c r="AA144" s="3786"/>
      <c r="AB144" s="3786"/>
      <c r="AC144" s="3786"/>
      <c r="AD144" s="3788"/>
      <c r="AE144" s="1700"/>
      <c r="AF144" s="1712" t="s">
        <v>821</v>
      </c>
      <c r="AG144" s="1713">
        <f>COUNTA(C142:AD142)-AG143</f>
        <v>28</v>
      </c>
    </row>
    <row r="145" spans="2:33" ht="13.5" customHeight="1">
      <c r="B145" s="3784"/>
      <c r="C145" s="3785"/>
      <c r="D145" s="3787"/>
      <c r="E145" s="3787"/>
      <c r="F145" s="3787"/>
      <c r="G145" s="3787"/>
      <c r="H145" s="3787"/>
      <c r="I145" s="3787"/>
      <c r="J145" s="3787"/>
      <c r="K145" s="3787"/>
      <c r="L145" s="3787"/>
      <c r="M145" s="3787"/>
      <c r="N145" s="3787"/>
      <c r="O145" s="3787"/>
      <c r="P145" s="3787"/>
      <c r="Q145" s="3787"/>
      <c r="R145" s="3787"/>
      <c r="S145" s="3787"/>
      <c r="T145" s="3787"/>
      <c r="U145" s="3787"/>
      <c r="V145" s="3787"/>
      <c r="W145" s="3787"/>
      <c r="X145" s="3787"/>
      <c r="Y145" s="3787"/>
      <c r="Z145" s="3787"/>
      <c r="AA145" s="3787"/>
      <c r="AB145" s="3787"/>
      <c r="AC145" s="3787"/>
      <c r="AD145" s="3789"/>
      <c r="AE145" s="1700"/>
      <c r="AF145" s="1712" t="s">
        <v>822</v>
      </c>
      <c r="AG145" s="1714">
        <f>+COUNTA(C146:AD147)</f>
        <v>0</v>
      </c>
    </row>
    <row r="146" spans="2:33" ht="13.5" customHeight="1">
      <c r="B146" s="3805" t="s">
        <v>815</v>
      </c>
      <c r="C146" s="3794"/>
      <c r="D146" s="3790"/>
      <c r="E146" s="3790"/>
      <c r="F146" s="3790"/>
      <c r="G146" s="3790"/>
      <c r="H146" s="3790"/>
      <c r="I146" s="3790"/>
      <c r="J146" s="3790"/>
      <c r="K146" s="3790"/>
      <c r="L146" s="3790"/>
      <c r="M146" s="3790"/>
      <c r="N146" s="3790"/>
      <c r="O146" s="3790"/>
      <c r="P146" s="3790"/>
      <c r="Q146" s="3790"/>
      <c r="R146" s="3790"/>
      <c r="S146" s="3790"/>
      <c r="T146" s="3790"/>
      <c r="U146" s="3790"/>
      <c r="V146" s="3790"/>
      <c r="W146" s="3790"/>
      <c r="X146" s="3790"/>
      <c r="Y146" s="3790"/>
      <c r="Z146" s="3790"/>
      <c r="AA146" s="3790"/>
      <c r="AB146" s="3790"/>
      <c r="AC146" s="3790"/>
      <c r="AD146" s="3795"/>
      <c r="AE146" s="1700"/>
      <c r="AF146" s="1712" t="s">
        <v>823</v>
      </c>
      <c r="AG146" s="1715">
        <f>+AG145/AG144</f>
        <v>0</v>
      </c>
    </row>
    <row r="147" spans="2:33">
      <c r="B147" s="3806"/>
      <c r="C147" s="3794"/>
      <c r="D147" s="3791"/>
      <c r="E147" s="3791"/>
      <c r="F147" s="3791"/>
      <c r="G147" s="3791"/>
      <c r="H147" s="3791"/>
      <c r="I147" s="3791"/>
      <c r="J147" s="3791"/>
      <c r="K147" s="3791"/>
      <c r="L147" s="3791"/>
      <c r="M147" s="3791"/>
      <c r="N147" s="3791"/>
      <c r="O147" s="3791"/>
      <c r="P147" s="3791"/>
      <c r="Q147" s="3791"/>
      <c r="R147" s="3791"/>
      <c r="S147" s="3791"/>
      <c r="T147" s="3791"/>
      <c r="U147" s="3791"/>
      <c r="V147" s="3791"/>
      <c r="W147" s="3791"/>
      <c r="X147" s="3791"/>
      <c r="Y147" s="3791"/>
      <c r="Z147" s="3791"/>
      <c r="AA147" s="3791"/>
      <c r="AB147" s="3791"/>
      <c r="AC147" s="3791"/>
      <c r="AD147" s="3796"/>
      <c r="AE147" s="1700"/>
      <c r="AF147" s="1712" t="s">
        <v>812</v>
      </c>
      <c r="AG147" s="1714">
        <f>+COUNTA(C148:AD149)</f>
        <v>0</v>
      </c>
    </row>
    <row r="148" spans="2:33">
      <c r="B148" s="3807" t="s">
        <v>817</v>
      </c>
      <c r="C148" s="3799"/>
      <c r="D148" s="3801"/>
      <c r="E148" s="3801"/>
      <c r="F148" s="3801"/>
      <c r="G148" s="3801"/>
      <c r="H148" s="3801"/>
      <c r="I148" s="3801"/>
      <c r="J148" s="3801"/>
      <c r="K148" s="3801"/>
      <c r="L148" s="3801"/>
      <c r="M148" s="3801"/>
      <c r="N148" s="3801"/>
      <c r="O148" s="3801"/>
      <c r="P148" s="3801"/>
      <c r="Q148" s="3801"/>
      <c r="R148" s="3801"/>
      <c r="S148" s="3801"/>
      <c r="T148" s="3801"/>
      <c r="U148" s="3801"/>
      <c r="V148" s="3801"/>
      <c r="W148" s="3801"/>
      <c r="X148" s="3801"/>
      <c r="Y148" s="3801"/>
      <c r="Z148" s="3801"/>
      <c r="AA148" s="3801"/>
      <c r="AB148" s="3801"/>
      <c r="AC148" s="3801"/>
      <c r="AD148" s="3803"/>
      <c r="AE148" s="1700"/>
      <c r="AF148" s="1716" t="s">
        <v>824</v>
      </c>
      <c r="AG148" s="1717">
        <f>+AG147/AG144</f>
        <v>0</v>
      </c>
    </row>
    <row r="149" spans="2:33">
      <c r="B149" s="3808"/>
      <c r="C149" s="3800"/>
      <c r="D149" s="3802"/>
      <c r="E149" s="3802"/>
      <c r="F149" s="3802"/>
      <c r="G149" s="3802"/>
      <c r="H149" s="3802"/>
      <c r="I149" s="3802"/>
      <c r="J149" s="3802"/>
      <c r="K149" s="3802"/>
      <c r="L149" s="3802"/>
      <c r="M149" s="3802"/>
      <c r="N149" s="3802"/>
      <c r="O149" s="3802"/>
      <c r="P149" s="3802"/>
      <c r="Q149" s="3802"/>
      <c r="R149" s="3802"/>
      <c r="S149" s="3802"/>
      <c r="T149" s="3802"/>
      <c r="U149" s="3802"/>
      <c r="V149" s="3802"/>
      <c r="W149" s="3802"/>
      <c r="X149" s="3802"/>
      <c r="Y149" s="3802"/>
      <c r="Z149" s="3802"/>
      <c r="AA149" s="3802"/>
      <c r="AB149" s="3802"/>
      <c r="AC149" s="3802"/>
      <c r="AD149" s="3804"/>
      <c r="AE149" s="1700"/>
      <c r="AF149" s="1701"/>
      <c r="AG149" s="1718"/>
    </row>
    <row r="150" spans="2:33">
      <c r="C150" s="1719"/>
      <c r="D150" s="1719"/>
      <c r="E150" s="1719"/>
      <c r="F150" s="1719"/>
      <c r="G150" s="1719"/>
      <c r="H150" s="1719"/>
      <c r="I150" s="1719"/>
      <c r="J150" s="1719"/>
      <c r="K150" s="1719"/>
      <c r="L150" s="1719"/>
      <c r="M150" s="1719"/>
      <c r="N150" s="1719"/>
      <c r="O150" s="1719"/>
      <c r="P150" s="1719"/>
      <c r="Q150" s="1719"/>
      <c r="R150" s="1719"/>
      <c r="S150" s="1719"/>
      <c r="T150" s="1719"/>
      <c r="U150" s="1719"/>
      <c r="V150" s="1719"/>
      <c r="W150" s="1719"/>
      <c r="X150" s="1719"/>
      <c r="Y150" s="1719"/>
      <c r="Z150" s="1719"/>
      <c r="AA150" s="1719"/>
      <c r="AB150" s="1719"/>
      <c r="AC150" s="1719"/>
      <c r="AD150" s="1719"/>
    </row>
    <row r="151" spans="2:33">
      <c r="B151" s="1702" t="s">
        <v>1997</v>
      </c>
      <c r="C151" s="1703" t="e">
        <f>+AD142+1</f>
        <v>#VALUE!</v>
      </c>
      <c r="D151" s="1704" t="e">
        <f>+C151+1</f>
        <v>#VALUE!</v>
      </c>
      <c r="E151" s="1704" t="e">
        <f t="shared" ref="E151:V151" si="48">+D151+1</f>
        <v>#VALUE!</v>
      </c>
      <c r="F151" s="1704" t="e">
        <f t="shared" si="48"/>
        <v>#VALUE!</v>
      </c>
      <c r="G151" s="1704" t="e">
        <f t="shared" si="48"/>
        <v>#VALUE!</v>
      </c>
      <c r="H151" s="1704" t="e">
        <f t="shared" si="48"/>
        <v>#VALUE!</v>
      </c>
      <c r="I151" s="1704" t="e">
        <f t="shared" si="48"/>
        <v>#VALUE!</v>
      </c>
      <c r="J151" s="1704" t="e">
        <f t="shared" si="48"/>
        <v>#VALUE!</v>
      </c>
      <c r="K151" s="1704" t="e">
        <f t="shared" si="48"/>
        <v>#VALUE!</v>
      </c>
      <c r="L151" s="1704" t="e">
        <f t="shared" si="48"/>
        <v>#VALUE!</v>
      </c>
      <c r="M151" s="1704" t="e">
        <f t="shared" si="48"/>
        <v>#VALUE!</v>
      </c>
      <c r="N151" s="1704" t="e">
        <f t="shared" si="48"/>
        <v>#VALUE!</v>
      </c>
      <c r="O151" s="1704" t="e">
        <f t="shared" si="48"/>
        <v>#VALUE!</v>
      </c>
      <c r="P151" s="1704" t="e">
        <f t="shared" si="48"/>
        <v>#VALUE!</v>
      </c>
      <c r="Q151" s="1704" t="e">
        <f t="shared" si="48"/>
        <v>#VALUE!</v>
      </c>
      <c r="R151" s="1704" t="e">
        <f t="shared" si="48"/>
        <v>#VALUE!</v>
      </c>
      <c r="S151" s="1704" t="e">
        <f t="shared" si="48"/>
        <v>#VALUE!</v>
      </c>
      <c r="T151" s="1704" t="e">
        <f t="shared" si="48"/>
        <v>#VALUE!</v>
      </c>
      <c r="U151" s="1704" t="e">
        <f t="shared" si="48"/>
        <v>#VALUE!</v>
      </c>
      <c r="V151" s="1704" t="e">
        <f t="shared" si="48"/>
        <v>#VALUE!</v>
      </c>
      <c r="W151" s="1704" t="e">
        <f>+V151+1</f>
        <v>#VALUE!</v>
      </c>
      <c r="X151" s="1704" t="e">
        <f t="shared" ref="X151:Z151" si="49">+W151+1</f>
        <v>#VALUE!</v>
      </c>
      <c r="Y151" s="1704" t="e">
        <f t="shared" si="49"/>
        <v>#VALUE!</v>
      </c>
      <c r="Z151" s="1704" t="e">
        <f t="shared" si="49"/>
        <v>#VALUE!</v>
      </c>
      <c r="AA151" s="1704" t="e">
        <f>+Z151+1</f>
        <v>#VALUE!</v>
      </c>
      <c r="AB151" s="1704" t="e">
        <f t="shared" ref="AB151" si="50">+AA151+1</f>
        <v>#VALUE!</v>
      </c>
      <c r="AC151" s="1704" t="e">
        <f>+AB151+1</f>
        <v>#VALUE!</v>
      </c>
      <c r="AD151" s="1705" t="e">
        <f t="shared" ref="AD151" si="51">+AC151+1</f>
        <v>#VALUE!</v>
      </c>
      <c r="AE151" s="1706"/>
      <c r="AF151" s="3781">
        <f>+AF142+1</f>
        <v>16</v>
      </c>
      <c r="AG151" s="3782"/>
    </row>
    <row r="152" spans="2:33">
      <c r="B152" s="1707" t="s">
        <v>820</v>
      </c>
      <c r="C152" s="1708" t="e">
        <f>TEXT(WEEKDAY(+C151),"aaa")</f>
        <v>#VALUE!</v>
      </c>
      <c r="D152" s="1709" t="e">
        <f t="shared" ref="D152:AD152" si="52">TEXT(WEEKDAY(+D151),"aaa")</f>
        <v>#VALUE!</v>
      </c>
      <c r="E152" s="1709" t="e">
        <f t="shared" si="52"/>
        <v>#VALUE!</v>
      </c>
      <c r="F152" s="1709" t="e">
        <f t="shared" si="52"/>
        <v>#VALUE!</v>
      </c>
      <c r="G152" s="1709" t="e">
        <f t="shared" si="52"/>
        <v>#VALUE!</v>
      </c>
      <c r="H152" s="1709" t="e">
        <f t="shared" si="52"/>
        <v>#VALUE!</v>
      </c>
      <c r="I152" s="1709" t="e">
        <f t="shared" si="52"/>
        <v>#VALUE!</v>
      </c>
      <c r="J152" s="1709" t="e">
        <f t="shared" si="52"/>
        <v>#VALUE!</v>
      </c>
      <c r="K152" s="1709" t="e">
        <f t="shared" si="52"/>
        <v>#VALUE!</v>
      </c>
      <c r="L152" s="1709" t="e">
        <f t="shared" si="52"/>
        <v>#VALUE!</v>
      </c>
      <c r="M152" s="1709" t="e">
        <f t="shared" si="52"/>
        <v>#VALUE!</v>
      </c>
      <c r="N152" s="1709" t="e">
        <f t="shared" si="52"/>
        <v>#VALUE!</v>
      </c>
      <c r="O152" s="1709" t="e">
        <f t="shared" si="52"/>
        <v>#VALUE!</v>
      </c>
      <c r="P152" s="1709" t="e">
        <f t="shared" si="52"/>
        <v>#VALUE!</v>
      </c>
      <c r="Q152" s="1709" t="e">
        <f t="shared" si="52"/>
        <v>#VALUE!</v>
      </c>
      <c r="R152" s="1709" t="e">
        <f t="shared" si="52"/>
        <v>#VALUE!</v>
      </c>
      <c r="S152" s="1709" t="e">
        <f t="shared" si="52"/>
        <v>#VALUE!</v>
      </c>
      <c r="T152" s="1709" t="e">
        <f t="shared" si="52"/>
        <v>#VALUE!</v>
      </c>
      <c r="U152" s="1709" t="e">
        <f t="shared" si="52"/>
        <v>#VALUE!</v>
      </c>
      <c r="V152" s="1709" t="e">
        <f t="shared" si="52"/>
        <v>#VALUE!</v>
      </c>
      <c r="W152" s="1709" t="e">
        <f t="shared" si="52"/>
        <v>#VALUE!</v>
      </c>
      <c r="X152" s="1709" t="e">
        <f t="shared" si="52"/>
        <v>#VALUE!</v>
      </c>
      <c r="Y152" s="1709" t="e">
        <f t="shared" si="52"/>
        <v>#VALUE!</v>
      </c>
      <c r="Z152" s="1709" t="e">
        <f t="shared" si="52"/>
        <v>#VALUE!</v>
      </c>
      <c r="AA152" s="1709" t="e">
        <f t="shared" si="52"/>
        <v>#VALUE!</v>
      </c>
      <c r="AB152" s="1709" t="e">
        <f t="shared" si="52"/>
        <v>#VALUE!</v>
      </c>
      <c r="AC152" s="1709" t="e">
        <f t="shared" si="52"/>
        <v>#VALUE!</v>
      </c>
      <c r="AD152" s="1710" t="e">
        <f t="shared" si="52"/>
        <v>#VALUE!</v>
      </c>
      <c r="AE152" s="1700"/>
      <c r="AF152" s="1711" t="s">
        <v>1998</v>
      </c>
      <c r="AG152" s="1691">
        <f>+COUNTIF(C153:AD154,"中止")</f>
        <v>0</v>
      </c>
    </row>
    <row r="153" spans="2:33" ht="13.5" customHeight="1">
      <c r="B153" s="3783" t="s">
        <v>1979</v>
      </c>
      <c r="C153" s="3785"/>
      <c r="D153" s="3786"/>
      <c r="E153" s="3786"/>
      <c r="F153" s="3786"/>
      <c r="G153" s="3786"/>
      <c r="H153" s="3786"/>
      <c r="I153" s="3786"/>
      <c r="J153" s="3786"/>
      <c r="K153" s="3786"/>
      <c r="L153" s="3786"/>
      <c r="M153" s="3786"/>
      <c r="N153" s="3786"/>
      <c r="O153" s="3786"/>
      <c r="P153" s="3786"/>
      <c r="Q153" s="3786"/>
      <c r="R153" s="3786"/>
      <c r="S153" s="3786"/>
      <c r="T153" s="3786"/>
      <c r="U153" s="3786"/>
      <c r="V153" s="3786"/>
      <c r="W153" s="3786"/>
      <c r="X153" s="3786"/>
      <c r="Y153" s="3786"/>
      <c r="Z153" s="3786"/>
      <c r="AA153" s="3786"/>
      <c r="AB153" s="3786"/>
      <c r="AC153" s="3786"/>
      <c r="AD153" s="3788"/>
      <c r="AE153" s="1700"/>
      <c r="AF153" s="1712" t="s">
        <v>821</v>
      </c>
      <c r="AG153" s="1713">
        <f>COUNTA(C151:AD151)-AG152</f>
        <v>28</v>
      </c>
    </row>
    <row r="154" spans="2:33" ht="13.5" customHeight="1">
      <c r="B154" s="3784"/>
      <c r="C154" s="3785"/>
      <c r="D154" s="3787"/>
      <c r="E154" s="3787"/>
      <c r="F154" s="3787"/>
      <c r="G154" s="3787"/>
      <c r="H154" s="3787"/>
      <c r="I154" s="3787"/>
      <c r="J154" s="3787"/>
      <c r="K154" s="3787"/>
      <c r="L154" s="3787"/>
      <c r="M154" s="3787"/>
      <c r="N154" s="3787"/>
      <c r="O154" s="3787"/>
      <c r="P154" s="3787"/>
      <c r="Q154" s="3787"/>
      <c r="R154" s="3787"/>
      <c r="S154" s="3787"/>
      <c r="T154" s="3787"/>
      <c r="U154" s="3787"/>
      <c r="V154" s="3787"/>
      <c r="W154" s="3787"/>
      <c r="X154" s="3787"/>
      <c r="Y154" s="3787"/>
      <c r="Z154" s="3787"/>
      <c r="AA154" s="3787"/>
      <c r="AB154" s="3787"/>
      <c r="AC154" s="3787"/>
      <c r="AD154" s="3789"/>
      <c r="AE154" s="1700"/>
      <c r="AF154" s="1712" t="s">
        <v>822</v>
      </c>
      <c r="AG154" s="1714">
        <f>+COUNTA(C155:AD156)</f>
        <v>0</v>
      </c>
    </row>
    <row r="155" spans="2:33" ht="13.5" customHeight="1">
      <c r="B155" s="3792" t="s">
        <v>815</v>
      </c>
      <c r="C155" s="3794"/>
      <c r="D155" s="3790"/>
      <c r="E155" s="3790"/>
      <c r="F155" s="3790"/>
      <c r="G155" s="3790"/>
      <c r="H155" s="3790"/>
      <c r="I155" s="3790"/>
      <c r="J155" s="3790"/>
      <c r="K155" s="3790"/>
      <c r="L155" s="3790"/>
      <c r="M155" s="3790"/>
      <c r="N155" s="3790"/>
      <c r="O155" s="3790"/>
      <c r="P155" s="3790"/>
      <c r="Q155" s="3790"/>
      <c r="R155" s="3790"/>
      <c r="S155" s="3790"/>
      <c r="T155" s="3790"/>
      <c r="U155" s="3790"/>
      <c r="V155" s="3790"/>
      <c r="W155" s="3790"/>
      <c r="X155" s="3790"/>
      <c r="Y155" s="3790"/>
      <c r="Z155" s="3790"/>
      <c r="AA155" s="3790"/>
      <c r="AB155" s="3790"/>
      <c r="AC155" s="3790"/>
      <c r="AD155" s="3795"/>
      <c r="AE155" s="1700"/>
      <c r="AF155" s="1712" t="s">
        <v>823</v>
      </c>
      <c r="AG155" s="1715">
        <f>+AG154/AG153</f>
        <v>0</v>
      </c>
    </row>
    <row r="156" spans="2:33">
      <c r="B156" s="3793"/>
      <c r="C156" s="3794"/>
      <c r="D156" s="3791"/>
      <c r="E156" s="3791"/>
      <c r="F156" s="3791"/>
      <c r="G156" s="3791"/>
      <c r="H156" s="3791"/>
      <c r="I156" s="3791"/>
      <c r="J156" s="3791"/>
      <c r="K156" s="3791"/>
      <c r="L156" s="3791"/>
      <c r="M156" s="3791"/>
      <c r="N156" s="3791"/>
      <c r="O156" s="3791"/>
      <c r="P156" s="3791"/>
      <c r="Q156" s="3791"/>
      <c r="R156" s="3791"/>
      <c r="S156" s="3791"/>
      <c r="T156" s="3791"/>
      <c r="U156" s="3791"/>
      <c r="V156" s="3791"/>
      <c r="W156" s="3791"/>
      <c r="X156" s="3791"/>
      <c r="Y156" s="3791"/>
      <c r="Z156" s="3791"/>
      <c r="AA156" s="3791"/>
      <c r="AB156" s="3791"/>
      <c r="AC156" s="3791"/>
      <c r="AD156" s="3796"/>
      <c r="AE156" s="1700"/>
      <c r="AF156" s="1712" t="s">
        <v>812</v>
      </c>
      <c r="AG156" s="1714">
        <f>+COUNTA(C157:AD158)</f>
        <v>0</v>
      </c>
    </row>
    <row r="157" spans="2:33">
      <c r="B157" s="3797" t="s">
        <v>817</v>
      </c>
      <c r="C157" s="3799"/>
      <c r="D157" s="3801"/>
      <c r="E157" s="3801"/>
      <c r="F157" s="3801"/>
      <c r="G157" s="3801"/>
      <c r="H157" s="3801"/>
      <c r="I157" s="3801"/>
      <c r="J157" s="3801"/>
      <c r="K157" s="3801"/>
      <c r="L157" s="3801"/>
      <c r="M157" s="3801"/>
      <c r="N157" s="3801"/>
      <c r="O157" s="3801"/>
      <c r="P157" s="3801"/>
      <c r="Q157" s="3801"/>
      <c r="R157" s="3801"/>
      <c r="S157" s="3801"/>
      <c r="T157" s="3801"/>
      <c r="U157" s="3801"/>
      <c r="V157" s="3801"/>
      <c r="W157" s="3801"/>
      <c r="X157" s="3801"/>
      <c r="Y157" s="3801"/>
      <c r="Z157" s="3801"/>
      <c r="AA157" s="3801"/>
      <c r="AB157" s="3801"/>
      <c r="AC157" s="3801"/>
      <c r="AD157" s="3803"/>
      <c r="AE157" s="1700"/>
      <c r="AF157" s="1716" t="s">
        <v>824</v>
      </c>
      <c r="AG157" s="1717">
        <f>+AG156/AG153</f>
        <v>0</v>
      </c>
    </row>
    <row r="158" spans="2:33">
      <c r="B158" s="3798"/>
      <c r="C158" s="3800"/>
      <c r="D158" s="3802"/>
      <c r="E158" s="3802"/>
      <c r="F158" s="3802"/>
      <c r="G158" s="3802"/>
      <c r="H158" s="3802"/>
      <c r="I158" s="3802"/>
      <c r="J158" s="3802"/>
      <c r="K158" s="3802"/>
      <c r="L158" s="3802"/>
      <c r="M158" s="3802"/>
      <c r="N158" s="3802"/>
      <c r="O158" s="3802"/>
      <c r="P158" s="3802"/>
      <c r="Q158" s="3802"/>
      <c r="R158" s="3802"/>
      <c r="S158" s="3802"/>
      <c r="T158" s="3802"/>
      <c r="U158" s="3802"/>
      <c r="V158" s="3802"/>
      <c r="W158" s="3802"/>
      <c r="X158" s="3802"/>
      <c r="Y158" s="3802"/>
      <c r="Z158" s="3802"/>
      <c r="AA158" s="3802"/>
      <c r="AB158" s="3802"/>
      <c r="AC158" s="3802"/>
      <c r="AD158" s="3804"/>
      <c r="AE158" s="1700"/>
      <c r="AF158" s="1701"/>
      <c r="AG158" s="1718"/>
    </row>
    <row r="159" spans="2:33">
      <c r="C159" s="1719"/>
      <c r="D159" s="1719"/>
      <c r="E159" s="1719"/>
      <c r="F159" s="1719"/>
      <c r="G159" s="1719"/>
      <c r="H159" s="1719"/>
      <c r="I159" s="1719"/>
      <c r="J159" s="1719"/>
      <c r="K159" s="1719"/>
      <c r="L159" s="1719"/>
      <c r="M159" s="1719"/>
      <c r="N159" s="1719"/>
      <c r="O159" s="1719"/>
      <c r="P159" s="1719"/>
      <c r="Q159" s="1719"/>
      <c r="R159" s="1719"/>
      <c r="S159" s="1719"/>
      <c r="T159" s="1719"/>
      <c r="U159" s="1719"/>
      <c r="V159" s="1719"/>
      <c r="W159" s="1719"/>
      <c r="X159" s="1719"/>
      <c r="Y159" s="1719"/>
      <c r="Z159" s="1719"/>
      <c r="AA159" s="1719"/>
      <c r="AB159" s="1719"/>
      <c r="AC159" s="1719"/>
      <c r="AD159" s="1719"/>
    </row>
    <row r="160" spans="2:33">
      <c r="B160" s="1720" t="s">
        <v>1997</v>
      </c>
      <c r="C160" s="1721" t="e">
        <f>+AD151+1</f>
        <v>#VALUE!</v>
      </c>
      <c r="D160" s="1722" t="e">
        <f>+C160+1</f>
        <v>#VALUE!</v>
      </c>
      <c r="E160" s="1722" t="e">
        <f t="shared" ref="E160:V160" si="53">+D160+1</f>
        <v>#VALUE!</v>
      </c>
      <c r="F160" s="1722" t="e">
        <f t="shared" si="53"/>
        <v>#VALUE!</v>
      </c>
      <c r="G160" s="1722" t="e">
        <f t="shared" si="53"/>
        <v>#VALUE!</v>
      </c>
      <c r="H160" s="1722" t="e">
        <f t="shared" si="53"/>
        <v>#VALUE!</v>
      </c>
      <c r="I160" s="1722" t="e">
        <f t="shared" si="53"/>
        <v>#VALUE!</v>
      </c>
      <c r="J160" s="1722" t="e">
        <f t="shared" si="53"/>
        <v>#VALUE!</v>
      </c>
      <c r="K160" s="1722" t="e">
        <f t="shared" si="53"/>
        <v>#VALUE!</v>
      </c>
      <c r="L160" s="1722" t="e">
        <f t="shared" si="53"/>
        <v>#VALUE!</v>
      </c>
      <c r="M160" s="1722" t="e">
        <f t="shared" si="53"/>
        <v>#VALUE!</v>
      </c>
      <c r="N160" s="1722" t="e">
        <f t="shared" si="53"/>
        <v>#VALUE!</v>
      </c>
      <c r="O160" s="1722" t="e">
        <f t="shared" si="53"/>
        <v>#VALUE!</v>
      </c>
      <c r="P160" s="1722" t="e">
        <f t="shared" si="53"/>
        <v>#VALUE!</v>
      </c>
      <c r="Q160" s="1722" t="e">
        <f t="shared" si="53"/>
        <v>#VALUE!</v>
      </c>
      <c r="R160" s="1722" t="e">
        <f t="shared" si="53"/>
        <v>#VALUE!</v>
      </c>
      <c r="S160" s="1722" t="e">
        <f t="shared" si="53"/>
        <v>#VALUE!</v>
      </c>
      <c r="T160" s="1722" t="e">
        <f t="shared" si="53"/>
        <v>#VALUE!</v>
      </c>
      <c r="U160" s="1722" t="e">
        <f t="shared" si="53"/>
        <v>#VALUE!</v>
      </c>
      <c r="V160" s="1722" t="e">
        <f t="shared" si="53"/>
        <v>#VALUE!</v>
      </c>
      <c r="W160" s="1722" t="e">
        <f>+V160+1</f>
        <v>#VALUE!</v>
      </c>
      <c r="X160" s="1722" t="e">
        <f t="shared" ref="X160:Z160" si="54">+W160+1</f>
        <v>#VALUE!</v>
      </c>
      <c r="Y160" s="1722" t="e">
        <f t="shared" si="54"/>
        <v>#VALUE!</v>
      </c>
      <c r="Z160" s="1722" t="e">
        <f t="shared" si="54"/>
        <v>#VALUE!</v>
      </c>
      <c r="AA160" s="1722" t="e">
        <f>+Z160+1</f>
        <v>#VALUE!</v>
      </c>
      <c r="AB160" s="1722" t="e">
        <f t="shared" ref="AB160" si="55">+AA160+1</f>
        <v>#VALUE!</v>
      </c>
      <c r="AC160" s="1722" t="e">
        <f>+AB160+1</f>
        <v>#VALUE!</v>
      </c>
      <c r="AD160" s="1723" t="e">
        <f t="shared" ref="AD160" si="56">+AC160+1</f>
        <v>#VALUE!</v>
      </c>
      <c r="AE160" s="1706"/>
      <c r="AF160" s="3781">
        <f>+AF151+1</f>
        <v>17</v>
      </c>
      <c r="AG160" s="3782"/>
    </row>
    <row r="161" spans="2:33">
      <c r="B161" s="1724" t="s">
        <v>820</v>
      </c>
      <c r="C161" s="1725" t="e">
        <f>TEXT(WEEKDAY(+C160),"aaa")</f>
        <v>#VALUE!</v>
      </c>
      <c r="D161" s="1726" t="e">
        <f t="shared" ref="D161:AD161" si="57">TEXT(WEEKDAY(+D160),"aaa")</f>
        <v>#VALUE!</v>
      </c>
      <c r="E161" s="1726" t="e">
        <f t="shared" si="57"/>
        <v>#VALUE!</v>
      </c>
      <c r="F161" s="1726" t="e">
        <f t="shared" si="57"/>
        <v>#VALUE!</v>
      </c>
      <c r="G161" s="1726" t="e">
        <f t="shared" si="57"/>
        <v>#VALUE!</v>
      </c>
      <c r="H161" s="1726" t="e">
        <f t="shared" si="57"/>
        <v>#VALUE!</v>
      </c>
      <c r="I161" s="1726" t="e">
        <f t="shared" si="57"/>
        <v>#VALUE!</v>
      </c>
      <c r="J161" s="1726" t="e">
        <f t="shared" si="57"/>
        <v>#VALUE!</v>
      </c>
      <c r="K161" s="1726" t="e">
        <f t="shared" si="57"/>
        <v>#VALUE!</v>
      </c>
      <c r="L161" s="1726" t="e">
        <f t="shared" si="57"/>
        <v>#VALUE!</v>
      </c>
      <c r="M161" s="1726" t="e">
        <f t="shared" si="57"/>
        <v>#VALUE!</v>
      </c>
      <c r="N161" s="1726" t="e">
        <f t="shared" si="57"/>
        <v>#VALUE!</v>
      </c>
      <c r="O161" s="1726" t="e">
        <f t="shared" si="57"/>
        <v>#VALUE!</v>
      </c>
      <c r="P161" s="1726" t="e">
        <f t="shared" si="57"/>
        <v>#VALUE!</v>
      </c>
      <c r="Q161" s="1726" t="e">
        <f t="shared" si="57"/>
        <v>#VALUE!</v>
      </c>
      <c r="R161" s="1726" t="e">
        <f t="shared" si="57"/>
        <v>#VALUE!</v>
      </c>
      <c r="S161" s="1726" t="e">
        <f t="shared" si="57"/>
        <v>#VALUE!</v>
      </c>
      <c r="T161" s="1726" t="e">
        <f t="shared" si="57"/>
        <v>#VALUE!</v>
      </c>
      <c r="U161" s="1726" t="e">
        <f t="shared" si="57"/>
        <v>#VALUE!</v>
      </c>
      <c r="V161" s="1726" t="e">
        <f t="shared" si="57"/>
        <v>#VALUE!</v>
      </c>
      <c r="W161" s="1726" t="e">
        <f t="shared" si="57"/>
        <v>#VALUE!</v>
      </c>
      <c r="X161" s="1726" t="e">
        <f t="shared" si="57"/>
        <v>#VALUE!</v>
      </c>
      <c r="Y161" s="1726" t="e">
        <f t="shared" si="57"/>
        <v>#VALUE!</v>
      </c>
      <c r="Z161" s="1726" t="e">
        <f t="shared" si="57"/>
        <v>#VALUE!</v>
      </c>
      <c r="AA161" s="1726" t="e">
        <f t="shared" si="57"/>
        <v>#VALUE!</v>
      </c>
      <c r="AB161" s="1726" t="e">
        <f t="shared" si="57"/>
        <v>#VALUE!</v>
      </c>
      <c r="AC161" s="1726" t="e">
        <f t="shared" si="57"/>
        <v>#VALUE!</v>
      </c>
      <c r="AD161" s="1727" t="e">
        <f t="shared" si="57"/>
        <v>#VALUE!</v>
      </c>
      <c r="AE161" s="1700"/>
      <c r="AF161" s="1711" t="s">
        <v>1998</v>
      </c>
      <c r="AG161" s="1691">
        <f>+COUNTIF(C162:AD163,"中止")</f>
        <v>0</v>
      </c>
    </row>
    <row r="162" spans="2:33" ht="13.5" customHeight="1">
      <c r="B162" s="3783" t="s">
        <v>1979</v>
      </c>
      <c r="C162" s="3785"/>
      <c r="D162" s="3786"/>
      <c r="E162" s="3786"/>
      <c r="F162" s="3786"/>
      <c r="G162" s="3786"/>
      <c r="H162" s="3786"/>
      <c r="I162" s="3786"/>
      <c r="J162" s="3786"/>
      <c r="K162" s="3786"/>
      <c r="L162" s="3786"/>
      <c r="M162" s="3786"/>
      <c r="N162" s="3786"/>
      <c r="O162" s="3786"/>
      <c r="P162" s="3786"/>
      <c r="Q162" s="3786"/>
      <c r="R162" s="3786"/>
      <c r="S162" s="3786"/>
      <c r="T162" s="3786"/>
      <c r="U162" s="3786"/>
      <c r="V162" s="3786"/>
      <c r="W162" s="3786"/>
      <c r="X162" s="3786"/>
      <c r="Y162" s="3786"/>
      <c r="Z162" s="3786"/>
      <c r="AA162" s="3786"/>
      <c r="AB162" s="3786"/>
      <c r="AC162" s="3786"/>
      <c r="AD162" s="3788"/>
      <c r="AE162" s="1700"/>
      <c r="AF162" s="1712" t="s">
        <v>821</v>
      </c>
      <c r="AG162" s="1713">
        <f>COUNTA(C160:AD160)-AG161</f>
        <v>28</v>
      </c>
    </row>
    <row r="163" spans="2:33" ht="13.5" customHeight="1">
      <c r="B163" s="3784"/>
      <c r="C163" s="3785"/>
      <c r="D163" s="3787"/>
      <c r="E163" s="3787"/>
      <c r="F163" s="3787"/>
      <c r="G163" s="3787"/>
      <c r="H163" s="3787"/>
      <c r="I163" s="3787"/>
      <c r="J163" s="3787"/>
      <c r="K163" s="3787"/>
      <c r="L163" s="3787"/>
      <c r="M163" s="3787"/>
      <c r="N163" s="3787"/>
      <c r="O163" s="3787"/>
      <c r="P163" s="3787"/>
      <c r="Q163" s="3787"/>
      <c r="R163" s="3787"/>
      <c r="S163" s="3787"/>
      <c r="T163" s="3787"/>
      <c r="U163" s="3787"/>
      <c r="V163" s="3787"/>
      <c r="W163" s="3787"/>
      <c r="X163" s="3787"/>
      <c r="Y163" s="3787"/>
      <c r="Z163" s="3787"/>
      <c r="AA163" s="3787"/>
      <c r="AB163" s="3787"/>
      <c r="AC163" s="3787"/>
      <c r="AD163" s="3789"/>
      <c r="AE163" s="1700"/>
      <c r="AF163" s="1712" t="s">
        <v>822</v>
      </c>
      <c r="AG163" s="1714">
        <f>+COUNTA(C164:AD165)</f>
        <v>0</v>
      </c>
    </row>
    <row r="164" spans="2:33" ht="13.5" customHeight="1">
      <c r="B164" s="3805" t="s">
        <v>815</v>
      </c>
      <c r="C164" s="3794"/>
      <c r="D164" s="3790"/>
      <c r="E164" s="3790"/>
      <c r="F164" s="3790"/>
      <c r="G164" s="3790"/>
      <c r="H164" s="3790"/>
      <c r="I164" s="3790"/>
      <c r="J164" s="3790"/>
      <c r="K164" s="3790"/>
      <c r="L164" s="3790"/>
      <c r="M164" s="3790"/>
      <c r="N164" s="3790"/>
      <c r="O164" s="3790"/>
      <c r="P164" s="3790"/>
      <c r="Q164" s="3790"/>
      <c r="R164" s="3790"/>
      <c r="S164" s="3790"/>
      <c r="T164" s="3790"/>
      <c r="U164" s="3790"/>
      <c r="V164" s="3790"/>
      <c r="W164" s="3790"/>
      <c r="X164" s="3790"/>
      <c r="Y164" s="3790"/>
      <c r="Z164" s="3790"/>
      <c r="AA164" s="3790"/>
      <c r="AB164" s="3790"/>
      <c r="AC164" s="3790"/>
      <c r="AD164" s="3795"/>
      <c r="AE164" s="1700"/>
      <c r="AF164" s="1712" t="s">
        <v>823</v>
      </c>
      <c r="AG164" s="1715">
        <f>+AG163/AG162</f>
        <v>0</v>
      </c>
    </row>
    <row r="165" spans="2:33">
      <c r="B165" s="3806"/>
      <c r="C165" s="3794"/>
      <c r="D165" s="3791"/>
      <c r="E165" s="3791"/>
      <c r="F165" s="3791"/>
      <c r="G165" s="3791"/>
      <c r="H165" s="3791"/>
      <c r="I165" s="3791"/>
      <c r="J165" s="3791"/>
      <c r="K165" s="3791"/>
      <c r="L165" s="3791"/>
      <c r="M165" s="3791"/>
      <c r="N165" s="3791"/>
      <c r="O165" s="3791"/>
      <c r="P165" s="3791"/>
      <c r="Q165" s="3791"/>
      <c r="R165" s="3791"/>
      <c r="S165" s="3791"/>
      <c r="T165" s="3791"/>
      <c r="U165" s="3791"/>
      <c r="V165" s="3791"/>
      <c r="W165" s="3791"/>
      <c r="X165" s="3791"/>
      <c r="Y165" s="3791"/>
      <c r="Z165" s="3791"/>
      <c r="AA165" s="3791"/>
      <c r="AB165" s="3791"/>
      <c r="AC165" s="3791"/>
      <c r="AD165" s="3796"/>
      <c r="AE165" s="1700"/>
      <c r="AF165" s="1712" t="s">
        <v>812</v>
      </c>
      <c r="AG165" s="1714">
        <f>+COUNTA(C166:AD167)</f>
        <v>0</v>
      </c>
    </row>
    <row r="166" spans="2:33">
      <c r="B166" s="3807" t="s">
        <v>817</v>
      </c>
      <c r="C166" s="3799"/>
      <c r="D166" s="3801"/>
      <c r="E166" s="3801"/>
      <c r="F166" s="3801"/>
      <c r="G166" s="3801"/>
      <c r="H166" s="3801"/>
      <c r="I166" s="3801"/>
      <c r="J166" s="3801"/>
      <c r="K166" s="3801"/>
      <c r="L166" s="3801"/>
      <c r="M166" s="3801"/>
      <c r="N166" s="3801"/>
      <c r="O166" s="3801"/>
      <c r="P166" s="3801"/>
      <c r="Q166" s="3801"/>
      <c r="R166" s="3801"/>
      <c r="S166" s="3801"/>
      <c r="T166" s="3801"/>
      <c r="U166" s="3801"/>
      <c r="V166" s="3801"/>
      <c r="W166" s="3801"/>
      <c r="X166" s="3801"/>
      <c r="Y166" s="3801"/>
      <c r="Z166" s="3801"/>
      <c r="AA166" s="3801"/>
      <c r="AB166" s="3801"/>
      <c r="AC166" s="3801"/>
      <c r="AD166" s="3803"/>
      <c r="AE166" s="1700"/>
      <c r="AF166" s="1716" t="s">
        <v>824</v>
      </c>
      <c r="AG166" s="1717">
        <f>+AG165/AG162</f>
        <v>0</v>
      </c>
    </row>
    <row r="167" spans="2:33">
      <c r="B167" s="3808"/>
      <c r="C167" s="3800"/>
      <c r="D167" s="3802"/>
      <c r="E167" s="3802"/>
      <c r="F167" s="3802"/>
      <c r="G167" s="3802"/>
      <c r="H167" s="3802"/>
      <c r="I167" s="3802"/>
      <c r="J167" s="3802"/>
      <c r="K167" s="3802"/>
      <c r="L167" s="3802"/>
      <c r="M167" s="3802"/>
      <c r="N167" s="3802"/>
      <c r="O167" s="3802"/>
      <c r="P167" s="3802"/>
      <c r="Q167" s="3802"/>
      <c r="R167" s="3802"/>
      <c r="S167" s="3802"/>
      <c r="T167" s="3802"/>
      <c r="U167" s="3802"/>
      <c r="V167" s="3802"/>
      <c r="W167" s="3802"/>
      <c r="X167" s="3802"/>
      <c r="Y167" s="3802"/>
      <c r="Z167" s="3802"/>
      <c r="AA167" s="3802"/>
      <c r="AB167" s="3802"/>
      <c r="AC167" s="3802"/>
      <c r="AD167" s="3804"/>
      <c r="AE167" s="1700"/>
      <c r="AF167" s="1701"/>
      <c r="AG167" s="1718"/>
    </row>
    <row r="168" spans="2:33">
      <c r="C168" s="1719"/>
      <c r="D168" s="1719"/>
      <c r="E168" s="1719"/>
      <c r="F168" s="1719"/>
      <c r="G168" s="1719"/>
      <c r="H168" s="1719"/>
      <c r="I168" s="1719"/>
      <c r="J168" s="1719"/>
      <c r="K168" s="1719"/>
      <c r="L168" s="1719"/>
      <c r="M168" s="1719"/>
      <c r="N168" s="1719"/>
      <c r="O168" s="1719"/>
      <c r="P168" s="1719"/>
      <c r="Q168" s="1719"/>
      <c r="R168" s="1719"/>
      <c r="S168" s="1719"/>
      <c r="T168" s="1719"/>
      <c r="U168" s="1719"/>
      <c r="V168" s="1719"/>
      <c r="W168" s="1719"/>
      <c r="X168" s="1719"/>
      <c r="Y168" s="1719"/>
      <c r="Z168" s="1719"/>
      <c r="AA168" s="1719"/>
      <c r="AB168" s="1719"/>
      <c r="AC168" s="1719"/>
      <c r="AD168" s="1719"/>
    </row>
    <row r="169" spans="2:33">
      <c r="B169" s="1702" t="s">
        <v>1997</v>
      </c>
      <c r="C169" s="1728" t="e">
        <f>+AD160+1</f>
        <v>#VALUE!</v>
      </c>
      <c r="D169" s="1704" t="e">
        <f>+C169+1</f>
        <v>#VALUE!</v>
      </c>
      <c r="E169" s="1704" t="e">
        <f t="shared" ref="E169:V169" si="58">+D169+1</f>
        <v>#VALUE!</v>
      </c>
      <c r="F169" s="1704" t="e">
        <f t="shared" si="58"/>
        <v>#VALUE!</v>
      </c>
      <c r="G169" s="1704" t="e">
        <f t="shared" si="58"/>
        <v>#VALUE!</v>
      </c>
      <c r="H169" s="1704" t="e">
        <f t="shared" si="58"/>
        <v>#VALUE!</v>
      </c>
      <c r="I169" s="1704" t="e">
        <f t="shared" si="58"/>
        <v>#VALUE!</v>
      </c>
      <c r="J169" s="1704" t="e">
        <f t="shared" si="58"/>
        <v>#VALUE!</v>
      </c>
      <c r="K169" s="1704" t="e">
        <f t="shared" si="58"/>
        <v>#VALUE!</v>
      </c>
      <c r="L169" s="1704" t="e">
        <f t="shared" si="58"/>
        <v>#VALUE!</v>
      </c>
      <c r="M169" s="1704" t="e">
        <f t="shared" si="58"/>
        <v>#VALUE!</v>
      </c>
      <c r="N169" s="1704" t="e">
        <f t="shared" si="58"/>
        <v>#VALUE!</v>
      </c>
      <c r="O169" s="1704" t="e">
        <f t="shared" si="58"/>
        <v>#VALUE!</v>
      </c>
      <c r="P169" s="1704" t="e">
        <f t="shared" si="58"/>
        <v>#VALUE!</v>
      </c>
      <c r="Q169" s="1704" t="e">
        <f t="shared" si="58"/>
        <v>#VALUE!</v>
      </c>
      <c r="R169" s="1704" t="e">
        <f t="shared" si="58"/>
        <v>#VALUE!</v>
      </c>
      <c r="S169" s="1704" t="e">
        <f t="shared" si="58"/>
        <v>#VALUE!</v>
      </c>
      <c r="T169" s="1704" t="e">
        <f t="shared" si="58"/>
        <v>#VALUE!</v>
      </c>
      <c r="U169" s="1704" t="e">
        <f t="shared" si="58"/>
        <v>#VALUE!</v>
      </c>
      <c r="V169" s="1704" t="e">
        <f t="shared" si="58"/>
        <v>#VALUE!</v>
      </c>
      <c r="W169" s="1704" t="e">
        <f>+V169+1</f>
        <v>#VALUE!</v>
      </c>
      <c r="X169" s="1704" t="e">
        <f t="shared" ref="X169:Z169" si="59">+W169+1</f>
        <v>#VALUE!</v>
      </c>
      <c r="Y169" s="1704" t="e">
        <f t="shared" si="59"/>
        <v>#VALUE!</v>
      </c>
      <c r="Z169" s="1704" t="e">
        <f t="shared" si="59"/>
        <v>#VALUE!</v>
      </c>
      <c r="AA169" s="1704" t="e">
        <f>+Z169+1</f>
        <v>#VALUE!</v>
      </c>
      <c r="AB169" s="1704" t="e">
        <f t="shared" ref="AB169:AD169" si="60">+AA169+1</f>
        <v>#VALUE!</v>
      </c>
      <c r="AC169" s="1704" t="e">
        <f t="shared" si="60"/>
        <v>#VALUE!</v>
      </c>
      <c r="AD169" s="1729" t="e">
        <f t="shared" si="60"/>
        <v>#VALUE!</v>
      </c>
      <c r="AE169" s="1706"/>
      <c r="AF169" s="3781">
        <f>+AF160+1</f>
        <v>18</v>
      </c>
      <c r="AG169" s="3782"/>
    </row>
    <row r="170" spans="2:33">
      <c r="B170" s="1707" t="s">
        <v>820</v>
      </c>
      <c r="C170" s="1730" t="e">
        <f>TEXT(WEEKDAY(+C169),"aaa")</f>
        <v>#VALUE!</v>
      </c>
      <c r="D170" s="1709" t="e">
        <f t="shared" ref="D170:AD170" si="61">TEXT(WEEKDAY(+D169),"aaa")</f>
        <v>#VALUE!</v>
      </c>
      <c r="E170" s="1709" t="e">
        <f t="shared" si="61"/>
        <v>#VALUE!</v>
      </c>
      <c r="F170" s="1709" t="e">
        <f t="shared" si="61"/>
        <v>#VALUE!</v>
      </c>
      <c r="G170" s="1709" t="e">
        <f t="shared" si="61"/>
        <v>#VALUE!</v>
      </c>
      <c r="H170" s="1709" t="e">
        <f t="shared" si="61"/>
        <v>#VALUE!</v>
      </c>
      <c r="I170" s="1709" t="e">
        <f t="shared" si="61"/>
        <v>#VALUE!</v>
      </c>
      <c r="J170" s="1709" t="e">
        <f t="shared" si="61"/>
        <v>#VALUE!</v>
      </c>
      <c r="K170" s="1709" t="e">
        <f t="shared" si="61"/>
        <v>#VALUE!</v>
      </c>
      <c r="L170" s="1709" t="e">
        <f t="shared" si="61"/>
        <v>#VALUE!</v>
      </c>
      <c r="M170" s="1709" t="e">
        <f t="shared" si="61"/>
        <v>#VALUE!</v>
      </c>
      <c r="N170" s="1709" t="e">
        <f t="shared" si="61"/>
        <v>#VALUE!</v>
      </c>
      <c r="O170" s="1709" t="e">
        <f t="shared" si="61"/>
        <v>#VALUE!</v>
      </c>
      <c r="P170" s="1709" t="e">
        <f t="shared" si="61"/>
        <v>#VALUE!</v>
      </c>
      <c r="Q170" s="1709" t="e">
        <f t="shared" si="61"/>
        <v>#VALUE!</v>
      </c>
      <c r="R170" s="1709" t="e">
        <f t="shared" si="61"/>
        <v>#VALUE!</v>
      </c>
      <c r="S170" s="1709" t="e">
        <f t="shared" si="61"/>
        <v>#VALUE!</v>
      </c>
      <c r="T170" s="1709" t="e">
        <f t="shared" si="61"/>
        <v>#VALUE!</v>
      </c>
      <c r="U170" s="1709" t="e">
        <f t="shared" si="61"/>
        <v>#VALUE!</v>
      </c>
      <c r="V170" s="1709" t="e">
        <f t="shared" si="61"/>
        <v>#VALUE!</v>
      </c>
      <c r="W170" s="1709" t="e">
        <f t="shared" si="61"/>
        <v>#VALUE!</v>
      </c>
      <c r="X170" s="1709" t="e">
        <f t="shared" si="61"/>
        <v>#VALUE!</v>
      </c>
      <c r="Y170" s="1709" t="e">
        <f t="shared" si="61"/>
        <v>#VALUE!</v>
      </c>
      <c r="Z170" s="1709" t="e">
        <f t="shared" si="61"/>
        <v>#VALUE!</v>
      </c>
      <c r="AA170" s="1709" t="e">
        <f t="shared" si="61"/>
        <v>#VALUE!</v>
      </c>
      <c r="AB170" s="1709" t="e">
        <f t="shared" si="61"/>
        <v>#VALUE!</v>
      </c>
      <c r="AC170" s="1709" t="e">
        <f t="shared" si="61"/>
        <v>#VALUE!</v>
      </c>
      <c r="AD170" s="1710" t="e">
        <f t="shared" si="61"/>
        <v>#VALUE!</v>
      </c>
      <c r="AE170" s="1700"/>
      <c r="AF170" s="1711" t="s">
        <v>1998</v>
      </c>
      <c r="AG170" s="1691">
        <f>+COUNTIF(C171:AD172,"中止")</f>
        <v>0</v>
      </c>
    </row>
    <row r="171" spans="2:33" ht="13.5" customHeight="1">
      <c r="B171" s="3783" t="s">
        <v>1979</v>
      </c>
      <c r="C171" s="3785"/>
      <c r="D171" s="3786"/>
      <c r="E171" s="3786"/>
      <c r="F171" s="3786"/>
      <c r="G171" s="3786"/>
      <c r="H171" s="3786"/>
      <c r="I171" s="3786"/>
      <c r="J171" s="3786"/>
      <c r="K171" s="3786"/>
      <c r="L171" s="3786"/>
      <c r="M171" s="3786"/>
      <c r="N171" s="3786"/>
      <c r="O171" s="3786"/>
      <c r="P171" s="3786"/>
      <c r="Q171" s="3786"/>
      <c r="R171" s="3786"/>
      <c r="S171" s="3786"/>
      <c r="T171" s="3786"/>
      <c r="U171" s="3786"/>
      <c r="V171" s="3786"/>
      <c r="W171" s="3786"/>
      <c r="X171" s="3786"/>
      <c r="Y171" s="3786"/>
      <c r="Z171" s="3786"/>
      <c r="AA171" s="3786"/>
      <c r="AB171" s="3786"/>
      <c r="AC171" s="3786"/>
      <c r="AD171" s="3788"/>
      <c r="AE171" s="1700"/>
      <c r="AF171" s="1712" t="s">
        <v>821</v>
      </c>
      <c r="AG171" s="1713">
        <f>COUNTA(C169:AD169)-AG170</f>
        <v>28</v>
      </c>
    </row>
    <row r="172" spans="2:33" ht="13.5" customHeight="1">
      <c r="B172" s="3784"/>
      <c r="C172" s="3785"/>
      <c r="D172" s="3787"/>
      <c r="E172" s="3787"/>
      <c r="F172" s="3787"/>
      <c r="G172" s="3787"/>
      <c r="H172" s="3787"/>
      <c r="I172" s="3787"/>
      <c r="J172" s="3787"/>
      <c r="K172" s="3787"/>
      <c r="L172" s="3787"/>
      <c r="M172" s="3787"/>
      <c r="N172" s="3787"/>
      <c r="O172" s="3787"/>
      <c r="P172" s="3787"/>
      <c r="Q172" s="3787"/>
      <c r="R172" s="3787"/>
      <c r="S172" s="3787"/>
      <c r="T172" s="3787"/>
      <c r="U172" s="3787"/>
      <c r="V172" s="3787"/>
      <c r="W172" s="3787"/>
      <c r="X172" s="3787"/>
      <c r="Y172" s="3787"/>
      <c r="Z172" s="3787"/>
      <c r="AA172" s="3787"/>
      <c r="AB172" s="3787"/>
      <c r="AC172" s="3787"/>
      <c r="AD172" s="3789"/>
      <c r="AE172" s="1700"/>
      <c r="AF172" s="1712" t="s">
        <v>822</v>
      </c>
      <c r="AG172" s="1714">
        <f>+COUNTA(C173:AD174)</f>
        <v>0</v>
      </c>
    </row>
    <row r="173" spans="2:33" ht="13.5" customHeight="1">
      <c r="B173" s="3792" t="s">
        <v>815</v>
      </c>
      <c r="C173" s="3794"/>
      <c r="D173" s="3790"/>
      <c r="E173" s="3790"/>
      <c r="F173" s="3790"/>
      <c r="G173" s="3790"/>
      <c r="H173" s="3790"/>
      <c r="I173" s="3790"/>
      <c r="J173" s="3790"/>
      <c r="K173" s="3790"/>
      <c r="L173" s="3790"/>
      <c r="M173" s="3790"/>
      <c r="N173" s="3790"/>
      <c r="O173" s="3790"/>
      <c r="P173" s="3790"/>
      <c r="Q173" s="3790"/>
      <c r="R173" s="3790"/>
      <c r="S173" s="3790"/>
      <c r="T173" s="3790"/>
      <c r="U173" s="3790"/>
      <c r="V173" s="3790"/>
      <c r="W173" s="3790"/>
      <c r="X173" s="3790"/>
      <c r="Y173" s="3790"/>
      <c r="Z173" s="3790"/>
      <c r="AA173" s="3790"/>
      <c r="AB173" s="3790"/>
      <c r="AC173" s="3790"/>
      <c r="AD173" s="3795"/>
      <c r="AE173" s="1700"/>
      <c r="AF173" s="1712" t="s">
        <v>823</v>
      </c>
      <c r="AG173" s="1715">
        <f>+AG172/AG171</f>
        <v>0</v>
      </c>
    </row>
    <row r="174" spans="2:33">
      <c r="B174" s="3793"/>
      <c r="C174" s="3794"/>
      <c r="D174" s="3791"/>
      <c r="E174" s="3791"/>
      <c r="F174" s="3791"/>
      <c r="G174" s="3791"/>
      <c r="H174" s="3791"/>
      <c r="I174" s="3791"/>
      <c r="J174" s="3791"/>
      <c r="K174" s="3791"/>
      <c r="L174" s="3791"/>
      <c r="M174" s="3791"/>
      <c r="N174" s="3791"/>
      <c r="O174" s="3791"/>
      <c r="P174" s="3791"/>
      <c r="Q174" s="3791"/>
      <c r="R174" s="3791"/>
      <c r="S174" s="3791"/>
      <c r="T174" s="3791"/>
      <c r="U174" s="3791"/>
      <c r="V174" s="3791"/>
      <c r="W174" s="3791"/>
      <c r="X174" s="3791"/>
      <c r="Y174" s="3791"/>
      <c r="Z174" s="3791"/>
      <c r="AA174" s="3791"/>
      <c r="AB174" s="3791"/>
      <c r="AC174" s="3791"/>
      <c r="AD174" s="3796"/>
      <c r="AE174" s="1700"/>
      <c r="AF174" s="1712" t="s">
        <v>812</v>
      </c>
      <c r="AG174" s="1714">
        <f>+COUNTA(C175:AD176)</f>
        <v>0</v>
      </c>
    </row>
    <row r="175" spans="2:33">
      <c r="B175" s="3797" t="s">
        <v>817</v>
      </c>
      <c r="C175" s="3799"/>
      <c r="D175" s="3801"/>
      <c r="E175" s="3801"/>
      <c r="F175" s="3801"/>
      <c r="G175" s="3801"/>
      <c r="H175" s="3801"/>
      <c r="I175" s="3801"/>
      <c r="J175" s="3801"/>
      <c r="K175" s="3801"/>
      <c r="L175" s="3801"/>
      <c r="M175" s="3801"/>
      <c r="N175" s="3801"/>
      <c r="O175" s="3801"/>
      <c r="P175" s="3801"/>
      <c r="Q175" s="3801"/>
      <c r="R175" s="3801"/>
      <c r="S175" s="3801"/>
      <c r="T175" s="3801"/>
      <c r="U175" s="3801"/>
      <c r="V175" s="3801"/>
      <c r="W175" s="3801"/>
      <c r="X175" s="3801"/>
      <c r="Y175" s="3801"/>
      <c r="Z175" s="3801"/>
      <c r="AA175" s="3801"/>
      <c r="AB175" s="3801"/>
      <c r="AC175" s="3801"/>
      <c r="AD175" s="3803"/>
      <c r="AE175" s="1700"/>
      <c r="AF175" s="1716" t="s">
        <v>824</v>
      </c>
      <c r="AG175" s="1717">
        <f>+AG174/AG171</f>
        <v>0</v>
      </c>
    </row>
    <row r="176" spans="2:33">
      <c r="B176" s="3798"/>
      <c r="C176" s="3800"/>
      <c r="D176" s="3802"/>
      <c r="E176" s="3802"/>
      <c r="F176" s="3802"/>
      <c r="G176" s="3802"/>
      <c r="H176" s="3802"/>
      <c r="I176" s="3802"/>
      <c r="J176" s="3802"/>
      <c r="K176" s="3802"/>
      <c r="L176" s="3802"/>
      <c r="M176" s="3802"/>
      <c r="N176" s="3802"/>
      <c r="O176" s="3802"/>
      <c r="P176" s="3802"/>
      <c r="Q176" s="3802"/>
      <c r="R176" s="3802"/>
      <c r="S176" s="3802"/>
      <c r="T176" s="3802"/>
      <c r="U176" s="3802"/>
      <c r="V176" s="3802"/>
      <c r="W176" s="3802"/>
      <c r="X176" s="3802"/>
      <c r="Y176" s="3802"/>
      <c r="Z176" s="3802"/>
      <c r="AA176" s="3802"/>
      <c r="AB176" s="3802"/>
      <c r="AC176" s="3802"/>
      <c r="AD176" s="3804"/>
      <c r="AE176" s="1700"/>
      <c r="AF176" s="1701"/>
      <c r="AG176" s="1718"/>
    </row>
  </sheetData>
  <mergeCells count="1611">
    <mergeCell ref="AD175:AD176"/>
    <mergeCell ref="T175:T176"/>
    <mergeCell ref="U175:U176"/>
    <mergeCell ref="V175:V176"/>
    <mergeCell ref="W175:W176"/>
    <mergeCell ref="X175:X176"/>
    <mergeCell ref="Y175:Y176"/>
    <mergeCell ref="N175:N176"/>
    <mergeCell ref="O175:O176"/>
    <mergeCell ref="P175:P176"/>
    <mergeCell ref="Q175:Q176"/>
    <mergeCell ref="R175:R176"/>
    <mergeCell ref="S175:S176"/>
    <mergeCell ref="H175:H176"/>
    <mergeCell ref="I175:I176"/>
    <mergeCell ref="J175:J176"/>
    <mergeCell ref="K175:K176"/>
    <mergeCell ref="L175:L176"/>
    <mergeCell ref="M175:M176"/>
    <mergeCell ref="B175:B176"/>
    <mergeCell ref="C175:C176"/>
    <mergeCell ref="D175:D176"/>
    <mergeCell ref="E175:E176"/>
    <mergeCell ref="F175:F176"/>
    <mergeCell ref="G175:G176"/>
    <mergeCell ref="Y173:Y174"/>
    <mergeCell ref="Z173:Z174"/>
    <mergeCell ref="AA173:AA174"/>
    <mergeCell ref="AB173:AB174"/>
    <mergeCell ref="AC173:AC174"/>
    <mergeCell ref="Z175:Z176"/>
    <mergeCell ref="AA175:AA176"/>
    <mergeCell ref="AB175:AB176"/>
    <mergeCell ref="AC175:AC176"/>
    <mergeCell ref="AD173:AD174"/>
    <mergeCell ref="S173:S174"/>
    <mergeCell ref="T173:T174"/>
    <mergeCell ref="U173:U174"/>
    <mergeCell ref="V173:V174"/>
    <mergeCell ref="W173:W174"/>
    <mergeCell ref="X173:X174"/>
    <mergeCell ref="M173:M174"/>
    <mergeCell ref="N173:N174"/>
    <mergeCell ref="O173:O174"/>
    <mergeCell ref="P173:P174"/>
    <mergeCell ref="Q173:Q174"/>
    <mergeCell ref="R173:R174"/>
    <mergeCell ref="G173:G174"/>
    <mergeCell ref="H173:H174"/>
    <mergeCell ref="I173:I174"/>
    <mergeCell ref="J173:J174"/>
    <mergeCell ref="K173:K174"/>
    <mergeCell ref="L173:L174"/>
    <mergeCell ref="B173:B174"/>
    <mergeCell ref="C173:C174"/>
    <mergeCell ref="D173:D174"/>
    <mergeCell ref="E173:E174"/>
    <mergeCell ref="F173:F174"/>
    <mergeCell ref="T171:T172"/>
    <mergeCell ref="U171:U172"/>
    <mergeCell ref="V171:V172"/>
    <mergeCell ref="W171:W172"/>
    <mergeCell ref="X171:X172"/>
    <mergeCell ref="Y171:Y172"/>
    <mergeCell ref="N171:N172"/>
    <mergeCell ref="O171:O172"/>
    <mergeCell ref="P171:P172"/>
    <mergeCell ref="Q171:Q172"/>
    <mergeCell ref="R171:R172"/>
    <mergeCell ref="S171:S172"/>
    <mergeCell ref="H171:H172"/>
    <mergeCell ref="I171:I172"/>
    <mergeCell ref="J171:J172"/>
    <mergeCell ref="K171:K172"/>
    <mergeCell ref="L171:L172"/>
    <mergeCell ref="M171:M172"/>
    <mergeCell ref="B171:B172"/>
    <mergeCell ref="C171:C172"/>
    <mergeCell ref="D171:D172"/>
    <mergeCell ref="E171:E172"/>
    <mergeCell ref="F171:F172"/>
    <mergeCell ref="G171:G172"/>
    <mergeCell ref="Z166:Z167"/>
    <mergeCell ref="AA166:AA167"/>
    <mergeCell ref="AB166:AB167"/>
    <mergeCell ref="AC166:AC167"/>
    <mergeCell ref="AD166:AD167"/>
    <mergeCell ref="AF169:AG169"/>
    <mergeCell ref="T166:T167"/>
    <mergeCell ref="U166:U167"/>
    <mergeCell ref="V166:V167"/>
    <mergeCell ref="W166:W167"/>
    <mergeCell ref="X166:X167"/>
    <mergeCell ref="Y166:Y167"/>
    <mergeCell ref="N166:N167"/>
    <mergeCell ref="O166:O167"/>
    <mergeCell ref="P166:P167"/>
    <mergeCell ref="Q166:Q167"/>
    <mergeCell ref="R166:R167"/>
    <mergeCell ref="S166:S167"/>
    <mergeCell ref="H166:H167"/>
    <mergeCell ref="I166:I167"/>
    <mergeCell ref="J166:J167"/>
    <mergeCell ref="K166:K167"/>
    <mergeCell ref="L166:L167"/>
    <mergeCell ref="M166:M167"/>
    <mergeCell ref="Z171:Z172"/>
    <mergeCell ref="AA171:AA172"/>
    <mergeCell ref="AB171:AB172"/>
    <mergeCell ref="AC171:AC172"/>
    <mergeCell ref="AD171:AD172"/>
    <mergeCell ref="B166:B167"/>
    <mergeCell ref="C166:C167"/>
    <mergeCell ref="D166:D167"/>
    <mergeCell ref="E166:E167"/>
    <mergeCell ref="F166:F167"/>
    <mergeCell ref="G166:G167"/>
    <mergeCell ref="Y164:Y165"/>
    <mergeCell ref="Z164:Z165"/>
    <mergeCell ref="AA164:AA165"/>
    <mergeCell ref="AB164:AB165"/>
    <mergeCell ref="AC164:AC165"/>
    <mergeCell ref="AD164:AD165"/>
    <mergeCell ref="S164:S165"/>
    <mergeCell ref="T164:T165"/>
    <mergeCell ref="U164:U165"/>
    <mergeCell ref="V164:V165"/>
    <mergeCell ref="W164:W165"/>
    <mergeCell ref="X164:X165"/>
    <mergeCell ref="M164:M165"/>
    <mergeCell ref="N164:N165"/>
    <mergeCell ref="O164:O165"/>
    <mergeCell ref="P164:P165"/>
    <mergeCell ref="Q164:Q165"/>
    <mergeCell ref="R164:R165"/>
    <mergeCell ref="G164:G165"/>
    <mergeCell ref="H164:H165"/>
    <mergeCell ref="I164:I165"/>
    <mergeCell ref="J164:J165"/>
    <mergeCell ref="K164:K165"/>
    <mergeCell ref="L164:L165"/>
    <mergeCell ref="B164:B165"/>
    <mergeCell ref="C164:C165"/>
    <mergeCell ref="D164:D165"/>
    <mergeCell ref="E164:E165"/>
    <mergeCell ref="F164:F165"/>
    <mergeCell ref="T162:T163"/>
    <mergeCell ref="U162:U163"/>
    <mergeCell ref="V162:V163"/>
    <mergeCell ref="W162:W163"/>
    <mergeCell ref="X162:X163"/>
    <mergeCell ref="Y162:Y163"/>
    <mergeCell ref="N162:N163"/>
    <mergeCell ref="O162:O163"/>
    <mergeCell ref="P162:P163"/>
    <mergeCell ref="Q162:Q163"/>
    <mergeCell ref="R162:R163"/>
    <mergeCell ref="S162:S163"/>
    <mergeCell ref="H162:H163"/>
    <mergeCell ref="I162:I163"/>
    <mergeCell ref="J162:J163"/>
    <mergeCell ref="K162:K163"/>
    <mergeCell ref="L162:L163"/>
    <mergeCell ref="M162:M163"/>
    <mergeCell ref="B162:B163"/>
    <mergeCell ref="C162:C163"/>
    <mergeCell ref="D162:D163"/>
    <mergeCell ref="E162:E163"/>
    <mergeCell ref="F162:F163"/>
    <mergeCell ref="G162:G163"/>
    <mergeCell ref="Z157:Z158"/>
    <mergeCell ref="AA157:AA158"/>
    <mergeCell ref="AB157:AB158"/>
    <mergeCell ref="AC157:AC158"/>
    <mergeCell ref="AD157:AD158"/>
    <mergeCell ref="AF160:AG160"/>
    <mergeCell ref="T157:T158"/>
    <mergeCell ref="U157:U158"/>
    <mergeCell ref="V157:V158"/>
    <mergeCell ref="W157:W158"/>
    <mergeCell ref="X157:X158"/>
    <mergeCell ref="Y157:Y158"/>
    <mergeCell ref="N157:N158"/>
    <mergeCell ref="O157:O158"/>
    <mergeCell ref="P157:P158"/>
    <mergeCell ref="Q157:Q158"/>
    <mergeCell ref="R157:R158"/>
    <mergeCell ref="S157:S158"/>
    <mergeCell ref="H157:H158"/>
    <mergeCell ref="I157:I158"/>
    <mergeCell ref="J157:J158"/>
    <mergeCell ref="K157:K158"/>
    <mergeCell ref="L157:L158"/>
    <mergeCell ref="M157:M158"/>
    <mergeCell ref="Z162:Z163"/>
    <mergeCell ref="AA162:AA163"/>
    <mergeCell ref="AB162:AB163"/>
    <mergeCell ref="AC162:AC163"/>
    <mergeCell ref="AD162:AD163"/>
    <mergeCell ref="B157:B158"/>
    <mergeCell ref="C157:C158"/>
    <mergeCell ref="D157:D158"/>
    <mergeCell ref="E157:E158"/>
    <mergeCell ref="F157:F158"/>
    <mergeCell ref="G157:G158"/>
    <mergeCell ref="Y155:Y156"/>
    <mergeCell ref="Z155:Z156"/>
    <mergeCell ref="AA155:AA156"/>
    <mergeCell ref="AB155:AB156"/>
    <mergeCell ref="AC155:AC156"/>
    <mergeCell ref="AD155:AD156"/>
    <mergeCell ref="S155:S156"/>
    <mergeCell ref="T155:T156"/>
    <mergeCell ref="U155:U156"/>
    <mergeCell ref="V155:V156"/>
    <mergeCell ref="W155:W156"/>
    <mergeCell ref="X155:X156"/>
    <mergeCell ref="M155:M156"/>
    <mergeCell ref="N155:N156"/>
    <mergeCell ref="O155:O156"/>
    <mergeCell ref="P155:P156"/>
    <mergeCell ref="Q155:Q156"/>
    <mergeCell ref="R155:R156"/>
    <mergeCell ref="G155:G156"/>
    <mergeCell ref="H155:H156"/>
    <mergeCell ref="I155:I156"/>
    <mergeCell ref="J155:J156"/>
    <mergeCell ref="K155:K156"/>
    <mergeCell ref="L155:L156"/>
    <mergeCell ref="B155:B156"/>
    <mergeCell ref="C155:C156"/>
    <mergeCell ref="D155:D156"/>
    <mergeCell ref="E155:E156"/>
    <mergeCell ref="F155:F156"/>
    <mergeCell ref="T153:T154"/>
    <mergeCell ref="U153:U154"/>
    <mergeCell ref="V153:V154"/>
    <mergeCell ref="W153:W154"/>
    <mergeCell ref="X153:X154"/>
    <mergeCell ref="Y153:Y154"/>
    <mergeCell ref="N153:N154"/>
    <mergeCell ref="O153:O154"/>
    <mergeCell ref="P153:P154"/>
    <mergeCell ref="Q153:Q154"/>
    <mergeCell ref="R153:R154"/>
    <mergeCell ref="S153:S154"/>
    <mergeCell ref="H153:H154"/>
    <mergeCell ref="I153:I154"/>
    <mergeCell ref="J153:J154"/>
    <mergeCell ref="K153:K154"/>
    <mergeCell ref="L153:L154"/>
    <mergeCell ref="M153:M154"/>
    <mergeCell ref="B153:B154"/>
    <mergeCell ref="C153:C154"/>
    <mergeCell ref="D153:D154"/>
    <mergeCell ref="E153:E154"/>
    <mergeCell ref="F153:F154"/>
    <mergeCell ref="G153:G154"/>
    <mergeCell ref="Z148:Z149"/>
    <mergeCell ref="AA148:AA149"/>
    <mergeCell ref="AB148:AB149"/>
    <mergeCell ref="AC148:AC149"/>
    <mergeCell ref="AD148:AD149"/>
    <mergeCell ref="AF151:AG151"/>
    <mergeCell ref="T148:T149"/>
    <mergeCell ref="U148:U149"/>
    <mergeCell ref="V148:V149"/>
    <mergeCell ref="W148:W149"/>
    <mergeCell ref="X148:X149"/>
    <mergeCell ref="Y148:Y149"/>
    <mergeCell ref="N148:N149"/>
    <mergeCell ref="O148:O149"/>
    <mergeCell ref="P148:P149"/>
    <mergeCell ref="Q148:Q149"/>
    <mergeCell ref="R148:R149"/>
    <mergeCell ref="S148:S149"/>
    <mergeCell ref="H148:H149"/>
    <mergeCell ref="I148:I149"/>
    <mergeCell ref="J148:J149"/>
    <mergeCell ref="K148:K149"/>
    <mergeCell ref="L148:L149"/>
    <mergeCell ref="M148:M149"/>
    <mergeCell ref="Z153:Z154"/>
    <mergeCell ref="AA153:AA154"/>
    <mergeCell ref="AB153:AB154"/>
    <mergeCell ref="AC153:AC154"/>
    <mergeCell ref="AD153:AD154"/>
    <mergeCell ref="B148:B149"/>
    <mergeCell ref="C148:C149"/>
    <mergeCell ref="D148:D149"/>
    <mergeCell ref="E148:E149"/>
    <mergeCell ref="F148:F149"/>
    <mergeCell ref="G148:G149"/>
    <mergeCell ref="Y146:Y147"/>
    <mergeCell ref="Z146:Z147"/>
    <mergeCell ref="AA146:AA147"/>
    <mergeCell ref="AB146:AB147"/>
    <mergeCell ref="AC146:AC147"/>
    <mergeCell ref="AD146:AD147"/>
    <mergeCell ref="S146:S147"/>
    <mergeCell ref="T146:T147"/>
    <mergeCell ref="U146:U147"/>
    <mergeCell ref="V146:V147"/>
    <mergeCell ref="W146:W147"/>
    <mergeCell ref="X146:X147"/>
    <mergeCell ref="M146:M147"/>
    <mergeCell ref="N146:N147"/>
    <mergeCell ref="O146:O147"/>
    <mergeCell ref="P146:P147"/>
    <mergeCell ref="Q146:Q147"/>
    <mergeCell ref="R146:R147"/>
    <mergeCell ref="G146:G147"/>
    <mergeCell ref="H146:H147"/>
    <mergeCell ref="I146:I147"/>
    <mergeCell ref="J146:J147"/>
    <mergeCell ref="K146:K147"/>
    <mergeCell ref="L146:L147"/>
    <mergeCell ref="B146:B147"/>
    <mergeCell ref="C146:C147"/>
    <mergeCell ref="D146:D147"/>
    <mergeCell ref="E146:E147"/>
    <mergeCell ref="F146:F147"/>
    <mergeCell ref="T144:T145"/>
    <mergeCell ref="U144:U145"/>
    <mergeCell ref="V144:V145"/>
    <mergeCell ref="W144:W145"/>
    <mergeCell ref="X144:X145"/>
    <mergeCell ref="Y144:Y145"/>
    <mergeCell ref="N144:N145"/>
    <mergeCell ref="O144:O145"/>
    <mergeCell ref="P144:P145"/>
    <mergeCell ref="Q144:Q145"/>
    <mergeCell ref="R144:R145"/>
    <mergeCell ref="S144:S145"/>
    <mergeCell ref="H144:H145"/>
    <mergeCell ref="I144:I145"/>
    <mergeCell ref="J144:J145"/>
    <mergeCell ref="K144:K145"/>
    <mergeCell ref="L144:L145"/>
    <mergeCell ref="M144:M145"/>
    <mergeCell ref="B144:B145"/>
    <mergeCell ref="C144:C145"/>
    <mergeCell ref="D144:D145"/>
    <mergeCell ref="E144:E145"/>
    <mergeCell ref="F144:F145"/>
    <mergeCell ref="G144:G145"/>
    <mergeCell ref="Z139:Z140"/>
    <mergeCell ref="AA139:AA140"/>
    <mergeCell ref="AB139:AB140"/>
    <mergeCell ref="AC139:AC140"/>
    <mergeCell ref="AD139:AD140"/>
    <mergeCell ref="AF142:AG142"/>
    <mergeCell ref="T139:T140"/>
    <mergeCell ref="U139:U140"/>
    <mergeCell ref="V139:V140"/>
    <mergeCell ref="W139:W140"/>
    <mergeCell ref="X139:X140"/>
    <mergeCell ref="Y139:Y140"/>
    <mergeCell ref="N139:N140"/>
    <mergeCell ref="O139:O140"/>
    <mergeCell ref="P139:P140"/>
    <mergeCell ref="Q139:Q140"/>
    <mergeCell ref="R139:R140"/>
    <mergeCell ref="S139:S140"/>
    <mergeCell ref="H139:H140"/>
    <mergeCell ref="I139:I140"/>
    <mergeCell ref="J139:J140"/>
    <mergeCell ref="K139:K140"/>
    <mergeCell ref="L139:L140"/>
    <mergeCell ref="M139:M140"/>
    <mergeCell ref="Z144:Z145"/>
    <mergeCell ref="AA144:AA145"/>
    <mergeCell ref="AB144:AB145"/>
    <mergeCell ref="AC144:AC145"/>
    <mergeCell ref="AD144:AD145"/>
    <mergeCell ref="B139:B140"/>
    <mergeCell ref="C139:C140"/>
    <mergeCell ref="D139:D140"/>
    <mergeCell ref="E139:E140"/>
    <mergeCell ref="F139:F140"/>
    <mergeCell ref="G139:G140"/>
    <mergeCell ref="Y137:Y138"/>
    <mergeCell ref="Z137:Z138"/>
    <mergeCell ref="AA137:AA138"/>
    <mergeCell ref="AB137:AB138"/>
    <mergeCell ref="AC137:AC138"/>
    <mergeCell ref="AD137:AD138"/>
    <mergeCell ref="S137:S138"/>
    <mergeCell ref="T137:T138"/>
    <mergeCell ref="U137:U138"/>
    <mergeCell ref="V137:V138"/>
    <mergeCell ref="W137:W138"/>
    <mergeCell ref="X137:X138"/>
    <mergeCell ref="M137:M138"/>
    <mergeCell ref="N137:N138"/>
    <mergeCell ref="O137:O138"/>
    <mergeCell ref="P137:P138"/>
    <mergeCell ref="Q137:Q138"/>
    <mergeCell ref="R137:R138"/>
    <mergeCell ref="G137:G138"/>
    <mergeCell ref="H137:H138"/>
    <mergeCell ref="I137:I138"/>
    <mergeCell ref="J137:J138"/>
    <mergeCell ref="K137:K138"/>
    <mergeCell ref="L137:L138"/>
    <mergeCell ref="B137:B138"/>
    <mergeCell ref="C137:C138"/>
    <mergeCell ref="D137:D138"/>
    <mergeCell ref="E137:E138"/>
    <mergeCell ref="F137:F138"/>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Z130:Z131"/>
    <mergeCell ref="AA130:AA131"/>
    <mergeCell ref="AB130:AB131"/>
    <mergeCell ref="AC130:AC131"/>
    <mergeCell ref="AD130:AD131"/>
    <mergeCell ref="AF133:AG133"/>
    <mergeCell ref="T130:T131"/>
    <mergeCell ref="U130:U131"/>
    <mergeCell ref="V130:V131"/>
    <mergeCell ref="W130:W131"/>
    <mergeCell ref="X130:X131"/>
    <mergeCell ref="Y130:Y131"/>
    <mergeCell ref="N130:N131"/>
    <mergeCell ref="O130:O131"/>
    <mergeCell ref="P130:P131"/>
    <mergeCell ref="Q130:Q131"/>
    <mergeCell ref="R130:R131"/>
    <mergeCell ref="S130:S131"/>
    <mergeCell ref="H130:H131"/>
    <mergeCell ref="I130:I131"/>
    <mergeCell ref="J130:J131"/>
    <mergeCell ref="K130:K131"/>
    <mergeCell ref="L130:L131"/>
    <mergeCell ref="M130:M131"/>
    <mergeCell ref="Z135:Z136"/>
    <mergeCell ref="AA135:AA136"/>
    <mergeCell ref="AB135:AB136"/>
    <mergeCell ref="AC135:AC136"/>
    <mergeCell ref="AD135:AD136"/>
    <mergeCell ref="B130:B131"/>
    <mergeCell ref="C130:C131"/>
    <mergeCell ref="D130:D131"/>
    <mergeCell ref="E130:E131"/>
    <mergeCell ref="F130:F131"/>
    <mergeCell ref="G130:G131"/>
    <mergeCell ref="Y128:Y129"/>
    <mergeCell ref="Z128:Z129"/>
    <mergeCell ref="AA128:AA129"/>
    <mergeCell ref="AB128:AB129"/>
    <mergeCell ref="AC128:AC129"/>
    <mergeCell ref="AD128:AD129"/>
    <mergeCell ref="S128:S129"/>
    <mergeCell ref="T128:T129"/>
    <mergeCell ref="U128:U129"/>
    <mergeCell ref="V128:V129"/>
    <mergeCell ref="W128:W129"/>
    <mergeCell ref="X128:X129"/>
    <mergeCell ref="M128:M129"/>
    <mergeCell ref="N128:N129"/>
    <mergeCell ref="O128:O129"/>
    <mergeCell ref="P128:P129"/>
    <mergeCell ref="Q128:Q129"/>
    <mergeCell ref="R128:R129"/>
    <mergeCell ref="G128:G129"/>
    <mergeCell ref="H128:H129"/>
    <mergeCell ref="I128:I129"/>
    <mergeCell ref="J128:J129"/>
    <mergeCell ref="K128:K129"/>
    <mergeCell ref="L128:L129"/>
    <mergeCell ref="B128:B129"/>
    <mergeCell ref="C128:C129"/>
    <mergeCell ref="D128:D129"/>
    <mergeCell ref="E128:E129"/>
    <mergeCell ref="F128:F129"/>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B126:B127"/>
    <mergeCell ref="C126:C127"/>
    <mergeCell ref="D126:D127"/>
    <mergeCell ref="E126:E127"/>
    <mergeCell ref="F126:F127"/>
    <mergeCell ref="G126:G127"/>
    <mergeCell ref="Z121:Z122"/>
    <mergeCell ref="AA121:AA122"/>
    <mergeCell ref="AB121:AB122"/>
    <mergeCell ref="AC121:AC122"/>
    <mergeCell ref="AD121:AD122"/>
    <mergeCell ref="AF124:AG124"/>
    <mergeCell ref="T121:T122"/>
    <mergeCell ref="U121:U122"/>
    <mergeCell ref="V121:V122"/>
    <mergeCell ref="W121:W122"/>
    <mergeCell ref="X121:X122"/>
    <mergeCell ref="Y121:Y122"/>
    <mergeCell ref="N121:N122"/>
    <mergeCell ref="O121:O122"/>
    <mergeCell ref="P121:P122"/>
    <mergeCell ref="Q121:Q122"/>
    <mergeCell ref="R121:R122"/>
    <mergeCell ref="S121:S122"/>
    <mergeCell ref="H121:H122"/>
    <mergeCell ref="I121:I122"/>
    <mergeCell ref="J121:J122"/>
    <mergeCell ref="K121:K122"/>
    <mergeCell ref="L121:L122"/>
    <mergeCell ref="M121:M122"/>
    <mergeCell ref="Z126:Z127"/>
    <mergeCell ref="AA126:AA127"/>
    <mergeCell ref="AB126:AB127"/>
    <mergeCell ref="AC126:AC127"/>
    <mergeCell ref="AD126:AD127"/>
    <mergeCell ref="B121:B122"/>
    <mergeCell ref="C121:C122"/>
    <mergeCell ref="D121:D122"/>
    <mergeCell ref="E121:E122"/>
    <mergeCell ref="F121:F122"/>
    <mergeCell ref="G121:G122"/>
    <mergeCell ref="Y119:Y120"/>
    <mergeCell ref="Z119:Z120"/>
    <mergeCell ref="AA119:AA120"/>
    <mergeCell ref="AB119:AB120"/>
    <mergeCell ref="AC119:AC120"/>
    <mergeCell ref="AD119:AD120"/>
    <mergeCell ref="S119:S120"/>
    <mergeCell ref="T119:T120"/>
    <mergeCell ref="U119:U120"/>
    <mergeCell ref="V119:V120"/>
    <mergeCell ref="W119:W120"/>
    <mergeCell ref="X119:X120"/>
    <mergeCell ref="M119:M120"/>
    <mergeCell ref="N119:N120"/>
    <mergeCell ref="O119:O120"/>
    <mergeCell ref="P119:P120"/>
    <mergeCell ref="Q119:Q120"/>
    <mergeCell ref="R119:R120"/>
    <mergeCell ref="G119:G120"/>
    <mergeCell ref="H119:H120"/>
    <mergeCell ref="I119:I120"/>
    <mergeCell ref="J119:J120"/>
    <mergeCell ref="K119:K120"/>
    <mergeCell ref="L119:L120"/>
    <mergeCell ref="B119:B120"/>
    <mergeCell ref="C119:C120"/>
    <mergeCell ref="D119:D120"/>
    <mergeCell ref="E119:E120"/>
    <mergeCell ref="F119:F120"/>
    <mergeCell ref="T117:T118"/>
    <mergeCell ref="U117:U118"/>
    <mergeCell ref="V117:V118"/>
    <mergeCell ref="W117:W118"/>
    <mergeCell ref="X117:X118"/>
    <mergeCell ref="Y117:Y118"/>
    <mergeCell ref="N117:N118"/>
    <mergeCell ref="O117:O118"/>
    <mergeCell ref="P117:P118"/>
    <mergeCell ref="Q117:Q118"/>
    <mergeCell ref="R117:R118"/>
    <mergeCell ref="S117:S118"/>
    <mergeCell ref="H117:H118"/>
    <mergeCell ref="I117:I118"/>
    <mergeCell ref="J117:J118"/>
    <mergeCell ref="K117:K118"/>
    <mergeCell ref="L117:L118"/>
    <mergeCell ref="M117:M118"/>
    <mergeCell ref="B117:B118"/>
    <mergeCell ref="C117:C118"/>
    <mergeCell ref="D117:D118"/>
    <mergeCell ref="E117:E118"/>
    <mergeCell ref="F117:F118"/>
    <mergeCell ref="G117:G118"/>
    <mergeCell ref="Z112:Z113"/>
    <mergeCell ref="AA112:AA113"/>
    <mergeCell ref="AB112:AB113"/>
    <mergeCell ref="AC112:AC113"/>
    <mergeCell ref="AD112:AD113"/>
    <mergeCell ref="AF115:AG115"/>
    <mergeCell ref="T112:T113"/>
    <mergeCell ref="U112:U113"/>
    <mergeCell ref="V112:V113"/>
    <mergeCell ref="W112:W113"/>
    <mergeCell ref="X112:X113"/>
    <mergeCell ref="Y112:Y113"/>
    <mergeCell ref="N112:N113"/>
    <mergeCell ref="O112:O113"/>
    <mergeCell ref="P112:P113"/>
    <mergeCell ref="Q112:Q113"/>
    <mergeCell ref="R112:R113"/>
    <mergeCell ref="S112:S113"/>
    <mergeCell ref="H112:H113"/>
    <mergeCell ref="I112:I113"/>
    <mergeCell ref="J112:J113"/>
    <mergeCell ref="K112:K113"/>
    <mergeCell ref="L112:L113"/>
    <mergeCell ref="M112:M113"/>
    <mergeCell ref="Z117:Z118"/>
    <mergeCell ref="AA117:AA118"/>
    <mergeCell ref="AB117:AB118"/>
    <mergeCell ref="AC117:AC118"/>
    <mergeCell ref="AD117:AD118"/>
    <mergeCell ref="B112:B113"/>
    <mergeCell ref="C112:C113"/>
    <mergeCell ref="D112:D113"/>
    <mergeCell ref="E112:E113"/>
    <mergeCell ref="F112:F113"/>
    <mergeCell ref="G112:G113"/>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I110:I111"/>
    <mergeCell ref="J110:J111"/>
    <mergeCell ref="K110:K111"/>
    <mergeCell ref="L110:L111"/>
    <mergeCell ref="B110:B111"/>
    <mergeCell ref="C110:C111"/>
    <mergeCell ref="D110:D111"/>
    <mergeCell ref="E110:E111"/>
    <mergeCell ref="F110:F111"/>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B108:B109"/>
    <mergeCell ref="C108:C109"/>
    <mergeCell ref="D108:D109"/>
    <mergeCell ref="E108:E109"/>
    <mergeCell ref="F108:F109"/>
    <mergeCell ref="G108:G109"/>
    <mergeCell ref="Z103:Z104"/>
    <mergeCell ref="AA103:AA104"/>
    <mergeCell ref="AB103:AB104"/>
    <mergeCell ref="AC103:AC104"/>
    <mergeCell ref="AD103:AD104"/>
    <mergeCell ref="AF106:AG106"/>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Z108:Z109"/>
    <mergeCell ref="AA108:AA109"/>
    <mergeCell ref="AB108:AB109"/>
    <mergeCell ref="AC108:AC109"/>
    <mergeCell ref="AD108:AD109"/>
    <mergeCell ref="B103:B104"/>
    <mergeCell ref="C103:C104"/>
    <mergeCell ref="D103:D104"/>
    <mergeCell ref="E103:E104"/>
    <mergeCell ref="F103:F104"/>
    <mergeCell ref="G103:G104"/>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M101:M102"/>
    <mergeCell ref="N101:N102"/>
    <mergeCell ref="AB99:AB100"/>
    <mergeCell ref="AC99:AC100"/>
    <mergeCell ref="AD99:AD100"/>
    <mergeCell ref="B101:B102"/>
    <mergeCell ref="C101:C102"/>
    <mergeCell ref="D101:D102"/>
    <mergeCell ref="E101:E102"/>
    <mergeCell ref="F101:F102"/>
    <mergeCell ref="G101:G102"/>
    <mergeCell ref="H101:H102"/>
    <mergeCell ref="V99:V100"/>
    <mergeCell ref="W99:W100"/>
    <mergeCell ref="X99:X100"/>
    <mergeCell ref="Y99:Y100"/>
    <mergeCell ref="Z99:Z100"/>
    <mergeCell ref="AA99:AA100"/>
    <mergeCell ref="P99:P100"/>
    <mergeCell ref="Q99:Q100"/>
    <mergeCell ref="R99:R100"/>
    <mergeCell ref="S99:S100"/>
    <mergeCell ref="T99:T100"/>
    <mergeCell ref="U99:U100"/>
    <mergeCell ref="J99:J100"/>
    <mergeCell ref="K99:K100"/>
    <mergeCell ref="L99:L100"/>
    <mergeCell ref="M99:M100"/>
    <mergeCell ref="N99:N100"/>
    <mergeCell ref="O99:O100"/>
    <mergeCell ref="AA101:AA102"/>
    <mergeCell ref="AB101:AB102"/>
    <mergeCell ref="AC101:AC102"/>
    <mergeCell ref="AD101:AD102"/>
    <mergeCell ref="P94:R94"/>
    <mergeCell ref="AF97:AG97"/>
    <mergeCell ref="B99:B100"/>
    <mergeCell ref="C99:C100"/>
    <mergeCell ref="D99:D100"/>
    <mergeCell ref="E99:E100"/>
    <mergeCell ref="F99:F100"/>
    <mergeCell ref="G99:G100"/>
    <mergeCell ref="H99:H100"/>
    <mergeCell ref="I99:I100"/>
    <mergeCell ref="B92:E92"/>
    <mergeCell ref="B93:E93"/>
    <mergeCell ref="G93:K93"/>
    <mergeCell ref="B94:E94"/>
    <mergeCell ref="G94:K94"/>
    <mergeCell ref="L94:N94"/>
    <mergeCell ref="Y86:Y87"/>
    <mergeCell ref="Z86:Z87"/>
    <mergeCell ref="AA86:AA87"/>
    <mergeCell ref="AB86:AB87"/>
    <mergeCell ref="AC86:AC87"/>
    <mergeCell ref="AD86:AD87"/>
    <mergeCell ref="S86:S87"/>
    <mergeCell ref="T86:T87"/>
    <mergeCell ref="U86:U87"/>
    <mergeCell ref="V86:V87"/>
    <mergeCell ref="W86:W87"/>
    <mergeCell ref="X86:X87"/>
    <mergeCell ref="M86:M87"/>
    <mergeCell ref="N86:N87"/>
    <mergeCell ref="O86:O87"/>
    <mergeCell ref="P86:P87"/>
    <mergeCell ref="Q86:Q87"/>
    <mergeCell ref="R86:R87"/>
    <mergeCell ref="G86:G87"/>
    <mergeCell ref="H86:H87"/>
    <mergeCell ref="I86:I87"/>
    <mergeCell ref="J86:J87"/>
    <mergeCell ref="K86:K87"/>
    <mergeCell ref="L86:L87"/>
    <mergeCell ref="Z84:Z85"/>
    <mergeCell ref="AA84:AA85"/>
    <mergeCell ref="AB84:AB85"/>
    <mergeCell ref="AC84:AC85"/>
    <mergeCell ref="AD84:AD85"/>
    <mergeCell ref="B86:B87"/>
    <mergeCell ref="C86:C87"/>
    <mergeCell ref="D86:D87"/>
    <mergeCell ref="E86:E87"/>
    <mergeCell ref="F86:F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Y82:Y83"/>
    <mergeCell ref="Z82:Z83"/>
    <mergeCell ref="AA82:AA83"/>
    <mergeCell ref="AB82:AB83"/>
    <mergeCell ref="AC82:AC83"/>
    <mergeCell ref="AD82:AD83"/>
    <mergeCell ref="S82:S83"/>
    <mergeCell ref="T82:T83"/>
    <mergeCell ref="U82:U83"/>
    <mergeCell ref="V82:V83"/>
    <mergeCell ref="W82:W83"/>
    <mergeCell ref="X82:X83"/>
    <mergeCell ref="M82:M83"/>
    <mergeCell ref="N82:N83"/>
    <mergeCell ref="O82:O83"/>
    <mergeCell ref="P82:P83"/>
    <mergeCell ref="Q82:Q83"/>
    <mergeCell ref="R82:R83"/>
    <mergeCell ref="G82:G83"/>
    <mergeCell ref="H82:H83"/>
    <mergeCell ref="I82:I83"/>
    <mergeCell ref="J82:J83"/>
    <mergeCell ref="K82:K83"/>
    <mergeCell ref="L82:L83"/>
    <mergeCell ref="AA77:AA78"/>
    <mergeCell ref="AB77:AB78"/>
    <mergeCell ref="AC77:AC78"/>
    <mergeCell ref="AD77:AD78"/>
    <mergeCell ref="AF80:AG80"/>
    <mergeCell ref="B82:B83"/>
    <mergeCell ref="C82:C83"/>
    <mergeCell ref="D82:D83"/>
    <mergeCell ref="E82:E83"/>
    <mergeCell ref="F82:F83"/>
    <mergeCell ref="U77:U78"/>
    <mergeCell ref="V77:V78"/>
    <mergeCell ref="W77:W78"/>
    <mergeCell ref="X77:X78"/>
    <mergeCell ref="Y77:Y78"/>
    <mergeCell ref="Z77:Z78"/>
    <mergeCell ref="O77:O78"/>
    <mergeCell ref="P77:P78"/>
    <mergeCell ref="Q77:Q78"/>
    <mergeCell ref="R77:R78"/>
    <mergeCell ref="S77:S78"/>
    <mergeCell ref="T77:T78"/>
    <mergeCell ref="I77:I78"/>
    <mergeCell ref="J77:J78"/>
    <mergeCell ref="K77:K78"/>
    <mergeCell ref="L77:L78"/>
    <mergeCell ref="M77:M78"/>
    <mergeCell ref="N77:N78"/>
    <mergeCell ref="B77:B78"/>
    <mergeCell ref="C77:C78"/>
    <mergeCell ref="D77:D78"/>
    <mergeCell ref="E77:E78"/>
    <mergeCell ref="F77:F78"/>
    <mergeCell ref="G77:G78"/>
    <mergeCell ref="H77:H78"/>
    <mergeCell ref="V75:V76"/>
    <mergeCell ref="W75:W76"/>
    <mergeCell ref="X75:X76"/>
    <mergeCell ref="Y75:Y76"/>
    <mergeCell ref="Z75:Z76"/>
    <mergeCell ref="AA75:AA76"/>
    <mergeCell ref="P75:P76"/>
    <mergeCell ref="Q75:Q76"/>
    <mergeCell ref="R75:R76"/>
    <mergeCell ref="S75:S76"/>
    <mergeCell ref="T75:T76"/>
    <mergeCell ref="U75:U76"/>
    <mergeCell ref="J75:J76"/>
    <mergeCell ref="K75:K76"/>
    <mergeCell ref="L75:L76"/>
    <mergeCell ref="M75:M76"/>
    <mergeCell ref="N75:N76"/>
    <mergeCell ref="O75:O76"/>
    <mergeCell ref="AC73:AC74"/>
    <mergeCell ref="AD73:AD74"/>
    <mergeCell ref="B75:B76"/>
    <mergeCell ref="C75:C76"/>
    <mergeCell ref="D75:D76"/>
    <mergeCell ref="E75:E76"/>
    <mergeCell ref="F75:F76"/>
    <mergeCell ref="G75:G76"/>
    <mergeCell ref="H75:H76"/>
    <mergeCell ref="I75:I76"/>
    <mergeCell ref="W73:W74"/>
    <mergeCell ref="X73:X74"/>
    <mergeCell ref="Y73:Y74"/>
    <mergeCell ref="Z73:Z74"/>
    <mergeCell ref="AA73:AA74"/>
    <mergeCell ref="AB73:AB74"/>
    <mergeCell ref="Q73:Q74"/>
    <mergeCell ref="R73:R74"/>
    <mergeCell ref="S73:S74"/>
    <mergeCell ref="T73:T74"/>
    <mergeCell ref="U73:U74"/>
    <mergeCell ref="V73:V74"/>
    <mergeCell ref="K73:K74"/>
    <mergeCell ref="L73:L74"/>
    <mergeCell ref="M73:M74"/>
    <mergeCell ref="N73:N74"/>
    <mergeCell ref="O73:O74"/>
    <mergeCell ref="P73:P74"/>
    <mergeCell ref="AB75:AB76"/>
    <mergeCell ref="AC75:AC76"/>
    <mergeCell ref="AD75:AD76"/>
    <mergeCell ref="AF71:AG71"/>
    <mergeCell ref="B73:B74"/>
    <mergeCell ref="C73:C74"/>
    <mergeCell ref="D73:D74"/>
    <mergeCell ref="E73:E74"/>
    <mergeCell ref="F73:F74"/>
    <mergeCell ref="G73:G74"/>
    <mergeCell ref="H73:H74"/>
    <mergeCell ref="I73:I74"/>
    <mergeCell ref="J73:J74"/>
    <mergeCell ref="Y68:Y69"/>
    <mergeCell ref="Z68:Z69"/>
    <mergeCell ref="AA68:AA69"/>
    <mergeCell ref="AB68:AB69"/>
    <mergeCell ref="AC68:AC69"/>
    <mergeCell ref="AD68:AD69"/>
    <mergeCell ref="S68:S69"/>
    <mergeCell ref="T68:T69"/>
    <mergeCell ref="U68:U69"/>
    <mergeCell ref="V68:V69"/>
    <mergeCell ref="W68:W69"/>
    <mergeCell ref="X68:X69"/>
    <mergeCell ref="M68:M69"/>
    <mergeCell ref="N68:N69"/>
    <mergeCell ref="O68:O69"/>
    <mergeCell ref="P68:P69"/>
    <mergeCell ref="Q68:Q69"/>
    <mergeCell ref="R68:R69"/>
    <mergeCell ref="G68:G69"/>
    <mergeCell ref="H68:H69"/>
    <mergeCell ref="I68:I69"/>
    <mergeCell ref="J68:J69"/>
    <mergeCell ref="K68:K69"/>
    <mergeCell ref="L68:L69"/>
    <mergeCell ref="Z66:Z67"/>
    <mergeCell ref="AA66:AA67"/>
    <mergeCell ref="AB66:AB67"/>
    <mergeCell ref="AC66:AC67"/>
    <mergeCell ref="AD66:AD67"/>
    <mergeCell ref="B68:B69"/>
    <mergeCell ref="C68:C69"/>
    <mergeCell ref="D68:D69"/>
    <mergeCell ref="E68:E69"/>
    <mergeCell ref="F68:F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Y64:Y65"/>
    <mergeCell ref="Z64:Z65"/>
    <mergeCell ref="AA64:AA65"/>
    <mergeCell ref="AB64:AB65"/>
    <mergeCell ref="AC64:AC65"/>
    <mergeCell ref="AD64:AD65"/>
    <mergeCell ref="S64:S65"/>
    <mergeCell ref="T64:T65"/>
    <mergeCell ref="U64:U65"/>
    <mergeCell ref="V64:V65"/>
    <mergeCell ref="W64:W65"/>
    <mergeCell ref="X64:X65"/>
    <mergeCell ref="M64:M65"/>
    <mergeCell ref="N64:N65"/>
    <mergeCell ref="O64:O65"/>
    <mergeCell ref="P64:P65"/>
    <mergeCell ref="Q64:Q65"/>
    <mergeCell ref="R64:R65"/>
    <mergeCell ref="G64:G65"/>
    <mergeCell ref="H64:H65"/>
    <mergeCell ref="I64:I65"/>
    <mergeCell ref="J64:J65"/>
    <mergeCell ref="K64:K65"/>
    <mergeCell ref="L64:L65"/>
    <mergeCell ref="AB59:AB60"/>
    <mergeCell ref="AC59:AC60"/>
    <mergeCell ref="AD59:AD60"/>
    <mergeCell ref="AF62:AG62"/>
    <mergeCell ref="B64:B65"/>
    <mergeCell ref="C64:C65"/>
    <mergeCell ref="D64:D65"/>
    <mergeCell ref="E64:E65"/>
    <mergeCell ref="F64:F65"/>
    <mergeCell ref="U59:U60"/>
    <mergeCell ref="V59:V60"/>
    <mergeCell ref="W59:W60"/>
    <mergeCell ref="X59:X60"/>
    <mergeCell ref="Y59:Y60"/>
    <mergeCell ref="Z59:Z60"/>
    <mergeCell ref="O59:O60"/>
    <mergeCell ref="P59:P60"/>
    <mergeCell ref="Q59:Q60"/>
    <mergeCell ref="R59:R60"/>
    <mergeCell ref="S59:S60"/>
    <mergeCell ref="T59:T60"/>
    <mergeCell ref="I59:I60"/>
    <mergeCell ref="J59:J60"/>
    <mergeCell ref="K59:K60"/>
    <mergeCell ref="L59:L60"/>
    <mergeCell ref="M59:M60"/>
    <mergeCell ref="N59:N60"/>
    <mergeCell ref="B59:B60"/>
    <mergeCell ref="C59:C60"/>
    <mergeCell ref="D59:D60"/>
    <mergeCell ref="E59:E60"/>
    <mergeCell ref="F59:F60"/>
    <mergeCell ref="G59:G60"/>
    <mergeCell ref="H59:H60"/>
    <mergeCell ref="V57:V58"/>
    <mergeCell ref="W57:W58"/>
    <mergeCell ref="X57:X58"/>
    <mergeCell ref="Y57:Y58"/>
    <mergeCell ref="Z57:Z58"/>
    <mergeCell ref="AA57:AA58"/>
    <mergeCell ref="P57:P58"/>
    <mergeCell ref="Q57:Q58"/>
    <mergeCell ref="R57:R58"/>
    <mergeCell ref="S57:S58"/>
    <mergeCell ref="T57:T58"/>
    <mergeCell ref="U57:U58"/>
    <mergeCell ref="J57:J58"/>
    <mergeCell ref="K57:K58"/>
    <mergeCell ref="L57:L58"/>
    <mergeCell ref="M57:M58"/>
    <mergeCell ref="N57:N58"/>
    <mergeCell ref="O57:O58"/>
    <mergeCell ref="AA59:AA60"/>
    <mergeCell ref="AC55:AC56"/>
    <mergeCell ref="AD55:AD56"/>
    <mergeCell ref="B57:B58"/>
    <mergeCell ref="C57:C58"/>
    <mergeCell ref="D57:D58"/>
    <mergeCell ref="E57:E58"/>
    <mergeCell ref="F57:F58"/>
    <mergeCell ref="G57:G58"/>
    <mergeCell ref="H57:H58"/>
    <mergeCell ref="I57:I58"/>
    <mergeCell ref="W55:W56"/>
    <mergeCell ref="X55:X56"/>
    <mergeCell ref="Y55:Y56"/>
    <mergeCell ref="Z55:Z56"/>
    <mergeCell ref="AA55:AA56"/>
    <mergeCell ref="AB55:AB56"/>
    <mergeCell ref="Q55:Q56"/>
    <mergeCell ref="R55:R56"/>
    <mergeCell ref="S55:S56"/>
    <mergeCell ref="T55:T56"/>
    <mergeCell ref="U55:U56"/>
    <mergeCell ref="V55:V56"/>
    <mergeCell ref="K55:K56"/>
    <mergeCell ref="L55:L56"/>
    <mergeCell ref="M55:M56"/>
    <mergeCell ref="N55:N56"/>
    <mergeCell ref="O55:O56"/>
    <mergeCell ref="P55:P56"/>
    <mergeCell ref="AB57:AB58"/>
    <mergeCell ref="AC57:AC58"/>
    <mergeCell ref="AD57:AD58"/>
    <mergeCell ref="AF53:AG53"/>
    <mergeCell ref="B55:B56"/>
    <mergeCell ref="C55:C56"/>
    <mergeCell ref="D55:D56"/>
    <mergeCell ref="E55:E56"/>
    <mergeCell ref="F55:F56"/>
    <mergeCell ref="G55:G56"/>
    <mergeCell ref="H55:H56"/>
    <mergeCell ref="I55:I56"/>
    <mergeCell ref="J55:J56"/>
    <mergeCell ref="Y50:Y51"/>
    <mergeCell ref="Z50:Z51"/>
    <mergeCell ref="AA50:AA51"/>
    <mergeCell ref="AB50:AB51"/>
    <mergeCell ref="AC50:AC51"/>
    <mergeCell ref="AD50:AD51"/>
    <mergeCell ref="S50:S51"/>
    <mergeCell ref="T50:T51"/>
    <mergeCell ref="U50:U51"/>
    <mergeCell ref="V50:V51"/>
    <mergeCell ref="W50:W51"/>
    <mergeCell ref="X50:X51"/>
    <mergeCell ref="M50:M51"/>
    <mergeCell ref="N50:N51"/>
    <mergeCell ref="O50:O51"/>
    <mergeCell ref="P50:P51"/>
    <mergeCell ref="Q50:Q51"/>
    <mergeCell ref="R50:R51"/>
    <mergeCell ref="G50:G51"/>
    <mergeCell ref="H50:H51"/>
    <mergeCell ref="I50:I51"/>
    <mergeCell ref="J50:J51"/>
    <mergeCell ref="K50:K51"/>
    <mergeCell ref="L50:L51"/>
    <mergeCell ref="Z48:Z49"/>
    <mergeCell ref="AA48:AA49"/>
    <mergeCell ref="AB48:AB49"/>
    <mergeCell ref="AC48:AC49"/>
    <mergeCell ref="AD48:AD49"/>
    <mergeCell ref="B50:B51"/>
    <mergeCell ref="C50:C51"/>
    <mergeCell ref="D50:D51"/>
    <mergeCell ref="E50:E51"/>
    <mergeCell ref="F50:F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AB41:AB42"/>
    <mergeCell ref="AC41:AC42"/>
    <mergeCell ref="AD41:AD42"/>
    <mergeCell ref="AF44:AG44"/>
    <mergeCell ref="B46:B47"/>
    <mergeCell ref="C46:C47"/>
    <mergeCell ref="D46:D47"/>
    <mergeCell ref="E46:E47"/>
    <mergeCell ref="F46:F47"/>
    <mergeCell ref="U41:U42"/>
    <mergeCell ref="V41:V42"/>
    <mergeCell ref="W41:W42"/>
    <mergeCell ref="X41:X42"/>
    <mergeCell ref="Y41:Y42"/>
    <mergeCell ref="Z41:Z42"/>
    <mergeCell ref="O41:O42"/>
    <mergeCell ref="P41:P42"/>
    <mergeCell ref="Q41:Q42"/>
    <mergeCell ref="R41:R42"/>
    <mergeCell ref="S41:S42"/>
    <mergeCell ref="T41:T42"/>
    <mergeCell ref="I41:I42"/>
    <mergeCell ref="J41:J42"/>
    <mergeCell ref="K41:K42"/>
    <mergeCell ref="L41:L42"/>
    <mergeCell ref="M41:M42"/>
    <mergeCell ref="N41:N42"/>
    <mergeCell ref="B41:B42"/>
    <mergeCell ref="C41:C42"/>
    <mergeCell ref="D41:D42"/>
    <mergeCell ref="E41:E42"/>
    <mergeCell ref="F41:F42"/>
    <mergeCell ref="G41:G42"/>
    <mergeCell ref="H41:H42"/>
    <mergeCell ref="V39:V40"/>
    <mergeCell ref="W39:W40"/>
    <mergeCell ref="X39:X40"/>
    <mergeCell ref="Y39:Y40"/>
    <mergeCell ref="Z39:Z40"/>
    <mergeCell ref="AA39:AA40"/>
    <mergeCell ref="P39:P40"/>
    <mergeCell ref="Q39:Q40"/>
    <mergeCell ref="R39:R40"/>
    <mergeCell ref="S39:S40"/>
    <mergeCell ref="T39:T40"/>
    <mergeCell ref="U39:U40"/>
    <mergeCell ref="J39:J40"/>
    <mergeCell ref="K39:K40"/>
    <mergeCell ref="L39:L40"/>
    <mergeCell ref="M39:M40"/>
    <mergeCell ref="N39:N40"/>
    <mergeCell ref="O39:O40"/>
    <mergeCell ref="AA41:AA42"/>
    <mergeCell ref="AC37:AC38"/>
    <mergeCell ref="AD37:AD38"/>
    <mergeCell ref="B39:B40"/>
    <mergeCell ref="C39:C40"/>
    <mergeCell ref="D39:D40"/>
    <mergeCell ref="E39:E40"/>
    <mergeCell ref="F39:F40"/>
    <mergeCell ref="G39:G40"/>
    <mergeCell ref="H39:H40"/>
    <mergeCell ref="I39:I40"/>
    <mergeCell ref="W37:W38"/>
    <mergeCell ref="X37:X38"/>
    <mergeCell ref="Y37:Y38"/>
    <mergeCell ref="Z37:Z38"/>
    <mergeCell ref="AA37:AA38"/>
    <mergeCell ref="AB37:AB38"/>
    <mergeCell ref="Q37:Q38"/>
    <mergeCell ref="R37:R38"/>
    <mergeCell ref="S37:S38"/>
    <mergeCell ref="T37:T38"/>
    <mergeCell ref="U37:U38"/>
    <mergeCell ref="V37:V38"/>
    <mergeCell ref="K37:K38"/>
    <mergeCell ref="L37:L38"/>
    <mergeCell ref="M37:M38"/>
    <mergeCell ref="N37:N38"/>
    <mergeCell ref="O37:O38"/>
    <mergeCell ref="P37:P38"/>
    <mergeCell ref="AB39:AB40"/>
    <mergeCell ref="AC39:AC40"/>
    <mergeCell ref="AD39:AD40"/>
    <mergeCell ref="AF35:AG35"/>
    <mergeCell ref="B37:B38"/>
    <mergeCell ref="C37:C38"/>
    <mergeCell ref="D37:D38"/>
    <mergeCell ref="E37:E38"/>
    <mergeCell ref="F37:F38"/>
    <mergeCell ref="G37:G38"/>
    <mergeCell ref="H37:H38"/>
    <mergeCell ref="I37:I38"/>
    <mergeCell ref="J37:J38"/>
    <mergeCell ref="Y32:Y33"/>
    <mergeCell ref="Z32:Z33"/>
    <mergeCell ref="AA32:AA33"/>
    <mergeCell ref="AB32:AB33"/>
    <mergeCell ref="AC32:AC33"/>
    <mergeCell ref="AD32:AD33"/>
    <mergeCell ref="S32:S33"/>
    <mergeCell ref="T32:T33"/>
    <mergeCell ref="U32:U33"/>
    <mergeCell ref="V32:V33"/>
    <mergeCell ref="W32:W33"/>
    <mergeCell ref="X32:X33"/>
    <mergeCell ref="M32:M33"/>
    <mergeCell ref="N32:N33"/>
    <mergeCell ref="O32:O33"/>
    <mergeCell ref="P32:P33"/>
    <mergeCell ref="Q32:Q33"/>
    <mergeCell ref="R32:R33"/>
    <mergeCell ref="G32:G33"/>
    <mergeCell ref="H32:H33"/>
    <mergeCell ref="I32:I33"/>
    <mergeCell ref="J32:J33"/>
    <mergeCell ref="K32:K33"/>
    <mergeCell ref="L32:L33"/>
    <mergeCell ref="Z30:Z31"/>
    <mergeCell ref="AA30:AA31"/>
    <mergeCell ref="AB30:AB31"/>
    <mergeCell ref="AC30:AC31"/>
    <mergeCell ref="AD30:AD31"/>
    <mergeCell ref="B32:B33"/>
    <mergeCell ref="C32:C33"/>
    <mergeCell ref="D32:D33"/>
    <mergeCell ref="E32:E33"/>
    <mergeCell ref="F32:F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I28:I29"/>
    <mergeCell ref="J28:J29"/>
    <mergeCell ref="K28:K29"/>
    <mergeCell ref="L28:L29"/>
    <mergeCell ref="AB23:AB24"/>
    <mergeCell ref="AC23:AC24"/>
    <mergeCell ref="AD23:AD24"/>
    <mergeCell ref="AF26:AG26"/>
    <mergeCell ref="B28:B29"/>
    <mergeCell ref="C28:C29"/>
    <mergeCell ref="D28:D29"/>
    <mergeCell ref="E28:E29"/>
    <mergeCell ref="F28:F29"/>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K23:K24"/>
    <mergeCell ref="L23:L24"/>
    <mergeCell ref="M23:M24"/>
    <mergeCell ref="N23:N24"/>
    <mergeCell ref="B23:B24"/>
    <mergeCell ref="C23:C24"/>
    <mergeCell ref="D23:D24"/>
    <mergeCell ref="E23:E24"/>
    <mergeCell ref="F23:F24"/>
    <mergeCell ref="G23:G24"/>
    <mergeCell ref="H23:H24"/>
    <mergeCell ref="V21:V22"/>
    <mergeCell ref="W21:W22"/>
    <mergeCell ref="X21:X22"/>
    <mergeCell ref="Y21:Y22"/>
    <mergeCell ref="Z21:Z22"/>
    <mergeCell ref="AA21:AA22"/>
    <mergeCell ref="P21:P22"/>
    <mergeCell ref="Q21:Q22"/>
    <mergeCell ref="R21:R22"/>
    <mergeCell ref="S21:S22"/>
    <mergeCell ref="T21:T22"/>
    <mergeCell ref="U21:U22"/>
    <mergeCell ref="J21:J22"/>
    <mergeCell ref="K21:K22"/>
    <mergeCell ref="L21:L22"/>
    <mergeCell ref="M21:M22"/>
    <mergeCell ref="N21:N22"/>
    <mergeCell ref="O21:O22"/>
    <mergeCell ref="AA23:AA24"/>
    <mergeCell ref="AC19:AC20"/>
    <mergeCell ref="AD19:AD20"/>
    <mergeCell ref="B21:B22"/>
    <mergeCell ref="C21:C22"/>
    <mergeCell ref="D21:D22"/>
    <mergeCell ref="E21:E22"/>
    <mergeCell ref="F21:F22"/>
    <mergeCell ref="G21:G22"/>
    <mergeCell ref="H21:H22"/>
    <mergeCell ref="I21:I22"/>
    <mergeCell ref="W19:W20"/>
    <mergeCell ref="X19:X20"/>
    <mergeCell ref="Y19:Y20"/>
    <mergeCell ref="Z19:Z20"/>
    <mergeCell ref="AA19:AA20"/>
    <mergeCell ref="AB19:AB20"/>
    <mergeCell ref="Q19:Q20"/>
    <mergeCell ref="R19:R20"/>
    <mergeCell ref="S19:S20"/>
    <mergeCell ref="T19:T20"/>
    <mergeCell ref="U19:U20"/>
    <mergeCell ref="V19:V20"/>
    <mergeCell ref="K19:K20"/>
    <mergeCell ref="L19:L20"/>
    <mergeCell ref="M19:M20"/>
    <mergeCell ref="N19:N20"/>
    <mergeCell ref="O19:O20"/>
    <mergeCell ref="P19:P20"/>
    <mergeCell ref="AB21:AB22"/>
    <mergeCell ref="AC21:AC22"/>
    <mergeCell ref="AD21:AD22"/>
    <mergeCell ref="AF17:AG17"/>
    <mergeCell ref="B19:B20"/>
    <mergeCell ref="C19:C20"/>
    <mergeCell ref="D19:D20"/>
    <mergeCell ref="E19:E20"/>
    <mergeCell ref="F19:F20"/>
    <mergeCell ref="G19:G20"/>
    <mergeCell ref="H19:H20"/>
    <mergeCell ref="I19:I20"/>
    <mergeCell ref="J19:J20"/>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I14:I15"/>
    <mergeCell ref="J14:J15"/>
    <mergeCell ref="K14:K15"/>
    <mergeCell ref="L14:L15"/>
    <mergeCell ref="Z12:Z13"/>
    <mergeCell ref="AA12:AA13"/>
    <mergeCell ref="AB12:AB13"/>
    <mergeCell ref="AC12:AC13"/>
    <mergeCell ref="AD12:AD13"/>
    <mergeCell ref="B14:B15"/>
    <mergeCell ref="C14:C15"/>
    <mergeCell ref="D14:D15"/>
    <mergeCell ref="E14:E15"/>
    <mergeCell ref="F14:F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Y10:Y11"/>
    <mergeCell ref="Z10:Z11"/>
    <mergeCell ref="AA10:AA11"/>
    <mergeCell ref="AB10:AB11"/>
    <mergeCell ref="AC10:AC11"/>
    <mergeCell ref="AD10:AD11"/>
    <mergeCell ref="S10:S11"/>
    <mergeCell ref="T10:T11"/>
    <mergeCell ref="U10:U11"/>
    <mergeCell ref="V10:V11"/>
    <mergeCell ref="W10:W11"/>
    <mergeCell ref="X10:X11"/>
    <mergeCell ref="M10:M11"/>
    <mergeCell ref="N10:N11"/>
    <mergeCell ref="O10:O11"/>
    <mergeCell ref="P10:P11"/>
    <mergeCell ref="Q10:Q11"/>
    <mergeCell ref="R10:R11"/>
    <mergeCell ref="G10:G11"/>
    <mergeCell ref="H10:H11"/>
    <mergeCell ref="I10:I11"/>
    <mergeCell ref="J10:J11"/>
    <mergeCell ref="K10:K11"/>
    <mergeCell ref="L10:L11"/>
    <mergeCell ref="B5:E5"/>
    <mergeCell ref="G5:K5"/>
    <mergeCell ref="L5:N5"/>
    <mergeCell ref="P5:R5"/>
    <mergeCell ref="AF8:AG8"/>
    <mergeCell ref="B10:B11"/>
    <mergeCell ref="C10:C11"/>
    <mergeCell ref="D10:D11"/>
    <mergeCell ref="E10:E11"/>
    <mergeCell ref="F10:F11"/>
    <mergeCell ref="B4:E4"/>
    <mergeCell ref="G4:K4"/>
    <mergeCell ref="S4:T4"/>
    <mergeCell ref="U4:V4"/>
    <mergeCell ref="W4:X4"/>
    <mergeCell ref="Y4:Z4"/>
    <mergeCell ref="U2:V2"/>
    <mergeCell ref="W2:X2"/>
    <mergeCell ref="Y2:Z2"/>
    <mergeCell ref="AB2:AF2"/>
    <mergeCell ref="B3:E3"/>
    <mergeCell ref="S3:T3"/>
    <mergeCell ref="U3:V3"/>
    <mergeCell ref="W3:X3"/>
    <mergeCell ref="Y3:Z3"/>
    <mergeCell ref="AB3:AF3"/>
  </mergeCells>
  <phoneticPr fontId="19"/>
  <conditionalFormatting sqref="C9:AE9 C18:AE18 C72:AD72 C63:AD63 C54:AD54 C45:AD45 C36:AD36 C27:AD27 AE19 AE10 C81:AD81">
    <cfRule type="containsText" dxfId="273" priority="228" operator="containsText" text="日">
      <formula>NOT(ISERROR(SEARCH("日",C9)))</formula>
    </cfRule>
    <cfRule type="containsText" dxfId="272" priority="229" operator="containsText" text="土">
      <formula>NOT(ISERROR(SEARCH("土",C9)))</formula>
    </cfRule>
  </conditionalFormatting>
  <conditionalFormatting sqref="AE27:AE28 AE36:AE37 AE45:AE46 AE54:AE55 AE63:AE64 AE72:AE73 AE81:AE82 AE90:AE91">
    <cfRule type="containsText" dxfId="271" priority="226" operator="containsText" text="日">
      <formula>NOT(ISERROR(SEARCH("日",AE27)))</formula>
    </cfRule>
    <cfRule type="containsText" dxfId="270" priority="227" operator="containsText" text="土">
      <formula>NOT(ISERROR(SEARCH("土",AE27)))</formula>
    </cfRule>
  </conditionalFormatting>
  <conditionalFormatting sqref="Y3:Z4">
    <cfRule type="cellIs" dxfId="269" priority="223" operator="greaterThanOrEqual">
      <formula>0.285</formula>
    </cfRule>
    <cfRule type="cellIs" dxfId="268" priority="224" operator="greaterThanOrEqual">
      <formula>0.25</formula>
    </cfRule>
    <cfRule type="cellIs" dxfId="267" priority="225" operator="greaterThanOrEqual">
      <formula>0.214</formula>
    </cfRule>
  </conditionalFormatting>
  <conditionalFormatting sqref="C98:AE98 C107:AE107 C161:AD161 C152:AD152 C143:AD143 C134:AD134 C125:AD125 C116:AD116 AE108 AE99 C170:AD170">
    <cfRule type="containsText" dxfId="266" priority="221" operator="containsText" text="日">
      <formula>NOT(ISERROR(SEARCH("日",C98)))</formula>
    </cfRule>
    <cfRule type="containsText" dxfId="265" priority="222" operator="containsText" text="土">
      <formula>NOT(ISERROR(SEARCH("土",C98)))</formula>
    </cfRule>
  </conditionalFormatting>
  <conditionalFormatting sqref="AE116:AE117 AE125:AE126 AE134:AE135 AE143:AE144 AE152:AE153 AE161:AE162 AE170:AE171">
    <cfRule type="containsText" dxfId="264" priority="219" operator="containsText" text="日">
      <formula>NOT(ISERROR(SEARCH("日",AE116)))</formula>
    </cfRule>
    <cfRule type="containsText" dxfId="263" priority="220" operator="containsText" text="土">
      <formula>NOT(ISERROR(SEARCH("土",AE116)))</formula>
    </cfRule>
  </conditionalFormatting>
  <conditionalFormatting sqref="C1:AD9 C16:AD18 C25:AD27 C34:AD36 C43:AD45 C52:AD54 C61:AD63 C70:AD72 C79:AD81 C88:AD98 C105:AD107 C114:AD116 C123:AD125 C132:AD134 C141:AD143 C150:AD152 C159:AD161 C168:AD170 C177:AD1048576">
    <cfRule type="cellIs" dxfId="262" priority="217" operator="equal">
      <formula>"雨"</formula>
    </cfRule>
    <cfRule type="cellIs" dxfId="261" priority="218" operator="equal">
      <formula>"休"</formula>
    </cfRule>
  </conditionalFormatting>
  <conditionalFormatting sqref="C10:D10">
    <cfRule type="containsText" dxfId="260" priority="215" operator="containsText" text="日">
      <formula>NOT(ISERROR(SEARCH("日",C10)))</formula>
    </cfRule>
    <cfRule type="containsText" dxfId="259" priority="216" operator="containsText" text="土">
      <formula>NOT(ISERROR(SEARCH("土",C10)))</formula>
    </cfRule>
  </conditionalFormatting>
  <conditionalFormatting sqref="E10:AD10">
    <cfRule type="containsText" dxfId="258" priority="213" operator="containsText" text="日">
      <formula>NOT(ISERROR(SEARCH("日",E10)))</formula>
    </cfRule>
    <cfRule type="containsText" dxfId="257" priority="214" operator="containsText" text="土">
      <formula>NOT(ISERROR(SEARCH("土",E10)))</formula>
    </cfRule>
  </conditionalFormatting>
  <conditionalFormatting sqref="C10:AD11">
    <cfRule type="cellIs" dxfId="256" priority="211" operator="equal">
      <formula>"雨"</formula>
    </cfRule>
    <cfRule type="cellIs" dxfId="255" priority="212" operator="equal">
      <formula>"休"</formula>
    </cfRule>
  </conditionalFormatting>
  <conditionalFormatting sqref="C10:AD10">
    <cfRule type="containsText" dxfId="254" priority="209" operator="containsText" text="日">
      <formula>NOT(ISERROR(SEARCH("日",C10)))</formula>
    </cfRule>
    <cfRule type="containsText" dxfId="253" priority="210" operator="containsText" text="土">
      <formula>NOT(ISERROR(SEARCH("土",C10)))</formula>
    </cfRule>
  </conditionalFormatting>
  <conditionalFormatting sqref="E10:AD10">
    <cfRule type="containsText" dxfId="252" priority="207" operator="containsText" text="日">
      <formula>NOT(ISERROR(SEARCH("日",E10)))</formula>
    </cfRule>
    <cfRule type="containsText" dxfId="251" priority="208" operator="containsText" text="土">
      <formula>NOT(ISERROR(SEARCH("土",E10)))</formula>
    </cfRule>
  </conditionalFormatting>
  <conditionalFormatting sqref="C19:D19">
    <cfRule type="containsText" dxfId="250" priority="205" operator="containsText" text="日">
      <formula>NOT(ISERROR(SEARCH("日",C19)))</formula>
    </cfRule>
    <cfRule type="containsText" dxfId="249" priority="206" operator="containsText" text="土">
      <formula>NOT(ISERROR(SEARCH("土",C19)))</formula>
    </cfRule>
  </conditionalFormatting>
  <conditionalFormatting sqref="E19:AD19">
    <cfRule type="containsText" dxfId="248" priority="203" operator="containsText" text="日">
      <formula>NOT(ISERROR(SEARCH("日",E19)))</formula>
    </cfRule>
    <cfRule type="containsText" dxfId="247" priority="204" operator="containsText" text="土">
      <formula>NOT(ISERROR(SEARCH("土",E19)))</formula>
    </cfRule>
  </conditionalFormatting>
  <conditionalFormatting sqref="C19:AD20">
    <cfRule type="cellIs" dxfId="246" priority="201" operator="equal">
      <formula>"雨"</formula>
    </cfRule>
    <cfRule type="cellIs" dxfId="245" priority="202" operator="equal">
      <formula>"休"</formula>
    </cfRule>
  </conditionalFormatting>
  <conditionalFormatting sqref="C19:AD19">
    <cfRule type="containsText" dxfId="244" priority="199" operator="containsText" text="日">
      <formula>NOT(ISERROR(SEARCH("日",C19)))</formula>
    </cfRule>
    <cfRule type="containsText" dxfId="243" priority="200" operator="containsText" text="土">
      <formula>NOT(ISERROR(SEARCH("土",C19)))</formula>
    </cfRule>
  </conditionalFormatting>
  <conditionalFormatting sqref="E19:AD19">
    <cfRule type="containsText" dxfId="242" priority="197" operator="containsText" text="日">
      <formula>NOT(ISERROR(SEARCH("日",E19)))</formula>
    </cfRule>
    <cfRule type="containsText" dxfId="241" priority="198" operator="containsText" text="土">
      <formula>NOT(ISERROR(SEARCH("土",E19)))</formula>
    </cfRule>
  </conditionalFormatting>
  <conditionalFormatting sqref="C28:D28">
    <cfRule type="containsText" dxfId="240" priority="195" operator="containsText" text="日">
      <formula>NOT(ISERROR(SEARCH("日",C28)))</formula>
    </cfRule>
    <cfRule type="containsText" dxfId="239" priority="196" operator="containsText" text="土">
      <formula>NOT(ISERROR(SEARCH("土",C28)))</formula>
    </cfRule>
  </conditionalFormatting>
  <conditionalFormatting sqref="E28:AD28">
    <cfRule type="containsText" dxfId="238" priority="193" operator="containsText" text="日">
      <formula>NOT(ISERROR(SEARCH("日",E28)))</formula>
    </cfRule>
    <cfRule type="containsText" dxfId="237" priority="194" operator="containsText" text="土">
      <formula>NOT(ISERROR(SEARCH("土",E28)))</formula>
    </cfRule>
  </conditionalFormatting>
  <conditionalFormatting sqref="C28:AD29">
    <cfRule type="cellIs" dxfId="236" priority="191" operator="equal">
      <formula>"雨"</formula>
    </cfRule>
    <cfRule type="cellIs" dxfId="235" priority="192" operator="equal">
      <formula>"休"</formula>
    </cfRule>
  </conditionalFormatting>
  <conditionalFormatting sqref="C28:AD28">
    <cfRule type="containsText" dxfId="234" priority="189" operator="containsText" text="日">
      <formula>NOT(ISERROR(SEARCH("日",C28)))</formula>
    </cfRule>
    <cfRule type="containsText" dxfId="233" priority="190" operator="containsText" text="土">
      <formula>NOT(ISERROR(SEARCH("土",C28)))</formula>
    </cfRule>
  </conditionalFormatting>
  <conditionalFormatting sqref="E28:AD28">
    <cfRule type="containsText" dxfId="232" priority="187" operator="containsText" text="日">
      <formula>NOT(ISERROR(SEARCH("日",E28)))</formula>
    </cfRule>
    <cfRule type="containsText" dxfId="231" priority="188" operator="containsText" text="土">
      <formula>NOT(ISERROR(SEARCH("土",E28)))</formula>
    </cfRule>
  </conditionalFormatting>
  <conditionalFormatting sqref="C37:D37">
    <cfRule type="containsText" dxfId="230" priority="185" operator="containsText" text="日">
      <formula>NOT(ISERROR(SEARCH("日",C37)))</formula>
    </cfRule>
    <cfRule type="containsText" dxfId="229" priority="186" operator="containsText" text="土">
      <formula>NOT(ISERROR(SEARCH("土",C37)))</formula>
    </cfRule>
  </conditionalFormatting>
  <conditionalFormatting sqref="E37:AD37">
    <cfRule type="containsText" dxfId="228" priority="183" operator="containsText" text="日">
      <formula>NOT(ISERROR(SEARCH("日",E37)))</formula>
    </cfRule>
    <cfRule type="containsText" dxfId="227" priority="184" operator="containsText" text="土">
      <formula>NOT(ISERROR(SEARCH("土",E37)))</formula>
    </cfRule>
  </conditionalFormatting>
  <conditionalFormatting sqref="C37:AD38">
    <cfRule type="cellIs" dxfId="226" priority="181" operator="equal">
      <formula>"雨"</formula>
    </cfRule>
    <cfRule type="cellIs" dxfId="225" priority="182" operator="equal">
      <formula>"休"</formula>
    </cfRule>
  </conditionalFormatting>
  <conditionalFormatting sqref="C37:AD37">
    <cfRule type="containsText" dxfId="224" priority="179" operator="containsText" text="日">
      <formula>NOT(ISERROR(SEARCH("日",C37)))</formula>
    </cfRule>
    <cfRule type="containsText" dxfId="223" priority="180" operator="containsText" text="土">
      <formula>NOT(ISERROR(SEARCH("土",C37)))</formula>
    </cfRule>
  </conditionalFormatting>
  <conditionalFormatting sqref="E37:AD37">
    <cfRule type="containsText" dxfId="222" priority="177" operator="containsText" text="日">
      <formula>NOT(ISERROR(SEARCH("日",E37)))</formula>
    </cfRule>
    <cfRule type="containsText" dxfId="221" priority="178" operator="containsText" text="土">
      <formula>NOT(ISERROR(SEARCH("土",E37)))</formula>
    </cfRule>
  </conditionalFormatting>
  <conditionalFormatting sqref="C46:D46">
    <cfRule type="containsText" dxfId="220" priority="175" operator="containsText" text="日">
      <formula>NOT(ISERROR(SEARCH("日",C46)))</formula>
    </cfRule>
    <cfRule type="containsText" dxfId="219" priority="176" operator="containsText" text="土">
      <formula>NOT(ISERROR(SEARCH("土",C46)))</formula>
    </cfRule>
  </conditionalFormatting>
  <conditionalFormatting sqref="E46:AD46">
    <cfRule type="containsText" dxfId="218" priority="173" operator="containsText" text="日">
      <formula>NOT(ISERROR(SEARCH("日",E46)))</formula>
    </cfRule>
    <cfRule type="containsText" dxfId="217" priority="174" operator="containsText" text="土">
      <formula>NOT(ISERROR(SEARCH("土",E46)))</formula>
    </cfRule>
  </conditionalFormatting>
  <conditionalFormatting sqref="C46:AD47">
    <cfRule type="cellIs" dxfId="216" priority="171" operator="equal">
      <formula>"雨"</formula>
    </cfRule>
    <cfRule type="cellIs" dxfId="215" priority="172" operator="equal">
      <formula>"休"</formula>
    </cfRule>
  </conditionalFormatting>
  <conditionalFormatting sqref="C46:AD46">
    <cfRule type="containsText" dxfId="214" priority="169" operator="containsText" text="日">
      <formula>NOT(ISERROR(SEARCH("日",C46)))</formula>
    </cfRule>
    <cfRule type="containsText" dxfId="213" priority="170" operator="containsText" text="土">
      <formula>NOT(ISERROR(SEARCH("土",C46)))</formula>
    </cfRule>
  </conditionalFormatting>
  <conditionalFormatting sqref="E46:AD46">
    <cfRule type="containsText" dxfId="212" priority="167" operator="containsText" text="日">
      <formula>NOT(ISERROR(SEARCH("日",E46)))</formula>
    </cfRule>
    <cfRule type="containsText" dxfId="211" priority="168" operator="containsText" text="土">
      <formula>NOT(ISERROR(SEARCH("土",E46)))</formula>
    </cfRule>
  </conditionalFormatting>
  <conditionalFormatting sqref="C55:D55">
    <cfRule type="containsText" dxfId="210" priority="165" operator="containsText" text="日">
      <formula>NOT(ISERROR(SEARCH("日",C55)))</formula>
    </cfRule>
    <cfRule type="containsText" dxfId="209" priority="166" operator="containsText" text="土">
      <formula>NOT(ISERROR(SEARCH("土",C55)))</formula>
    </cfRule>
  </conditionalFormatting>
  <conditionalFormatting sqref="E55:AD55">
    <cfRule type="containsText" dxfId="208" priority="163" operator="containsText" text="日">
      <formula>NOT(ISERROR(SEARCH("日",E55)))</formula>
    </cfRule>
    <cfRule type="containsText" dxfId="207" priority="164" operator="containsText" text="土">
      <formula>NOT(ISERROR(SEARCH("土",E55)))</formula>
    </cfRule>
  </conditionalFormatting>
  <conditionalFormatting sqref="C55:AD56">
    <cfRule type="cellIs" dxfId="206" priority="161" operator="equal">
      <formula>"雨"</formula>
    </cfRule>
    <cfRule type="cellIs" dxfId="205" priority="162" operator="equal">
      <formula>"休"</formula>
    </cfRule>
  </conditionalFormatting>
  <conditionalFormatting sqref="C55:AD55">
    <cfRule type="containsText" dxfId="204" priority="159" operator="containsText" text="日">
      <formula>NOT(ISERROR(SEARCH("日",C55)))</formula>
    </cfRule>
    <cfRule type="containsText" dxfId="203" priority="160" operator="containsText" text="土">
      <formula>NOT(ISERROR(SEARCH("土",C55)))</formula>
    </cfRule>
  </conditionalFormatting>
  <conditionalFormatting sqref="E55:AD55">
    <cfRule type="containsText" dxfId="202" priority="157" operator="containsText" text="日">
      <formula>NOT(ISERROR(SEARCH("日",E55)))</formula>
    </cfRule>
    <cfRule type="containsText" dxfId="201" priority="158" operator="containsText" text="土">
      <formula>NOT(ISERROR(SEARCH("土",E55)))</formula>
    </cfRule>
  </conditionalFormatting>
  <conditionalFormatting sqref="C64:D64">
    <cfRule type="containsText" dxfId="200" priority="155" operator="containsText" text="日">
      <formula>NOT(ISERROR(SEARCH("日",C64)))</formula>
    </cfRule>
    <cfRule type="containsText" dxfId="199" priority="156" operator="containsText" text="土">
      <formula>NOT(ISERROR(SEARCH("土",C64)))</formula>
    </cfRule>
  </conditionalFormatting>
  <conditionalFormatting sqref="E64:AD64">
    <cfRule type="containsText" dxfId="198" priority="153" operator="containsText" text="日">
      <formula>NOT(ISERROR(SEARCH("日",E64)))</formula>
    </cfRule>
    <cfRule type="containsText" dxfId="197" priority="154" operator="containsText" text="土">
      <formula>NOT(ISERROR(SEARCH("土",E64)))</formula>
    </cfRule>
  </conditionalFormatting>
  <conditionalFormatting sqref="C64:AD65">
    <cfRule type="cellIs" dxfId="196" priority="151" operator="equal">
      <formula>"雨"</formula>
    </cfRule>
    <cfRule type="cellIs" dxfId="195" priority="152" operator="equal">
      <formula>"休"</formula>
    </cfRule>
  </conditionalFormatting>
  <conditionalFormatting sqref="C64:AD64">
    <cfRule type="containsText" dxfId="194" priority="149" operator="containsText" text="日">
      <formula>NOT(ISERROR(SEARCH("日",C64)))</formula>
    </cfRule>
    <cfRule type="containsText" dxfId="193" priority="150" operator="containsText" text="土">
      <formula>NOT(ISERROR(SEARCH("土",C64)))</formula>
    </cfRule>
  </conditionalFormatting>
  <conditionalFormatting sqref="E64:AD64">
    <cfRule type="containsText" dxfId="192" priority="147" operator="containsText" text="日">
      <formula>NOT(ISERROR(SEARCH("日",E64)))</formula>
    </cfRule>
    <cfRule type="containsText" dxfId="191" priority="148" operator="containsText" text="土">
      <formula>NOT(ISERROR(SEARCH("土",E64)))</formula>
    </cfRule>
  </conditionalFormatting>
  <conditionalFormatting sqref="C73:D73">
    <cfRule type="containsText" dxfId="190" priority="145" operator="containsText" text="日">
      <formula>NOT(ISERROR(SEARCH("日",C73)))</formula>
    </cfRule>
    <cfRule type="containsText" dxfId="189" priority="146" operator="containsText" text="土">
      <formula>NOT(ISERROR(SEARCH("土",C73)))</formula>
    </cfRule>
  </conditionalFormatting>
  <conditionalFormatting sqref="E73:AD73">
    <cfRule type="containsText" dxfId="188" priority="143" operator="containsText" text="日">
      <formula>NOT(ISERROR(SEARCH("日",E73)))</formula>
    </cfRule>
    <cfRule type="containsText" dxfId="187" priority="144" operator="containsText" text="土">
      <formula>NOT(ISERROR(SEARCH("土",E73)))</formula>
    </cfRule>
  </conditionalFormatting>
  <conditionalFormatting sqref="C73:AD74">
    <cfRule type="cellIs" dxfId="186" priority="141" operator="equal">
      <formula>"雨"</formula>
    </cfRule>
    <cfRule type="cellIs" dxfId="185" priority="142" operator="equal">
      <formula>"休"</formula>
    </cfRule>
  </conditionalFormatting>
  <conditionalFormatting sqref="C73:AD73">
    <cfRule type="containsText" dxfId="184" priority="139" operator="containsText" text="日">
      <formula>NOT(ISERROR(SEARCH("日",C73)))</formula>
    </cfRule>
    <cfRule type="containsText" dxfId="183" priority="140" operator="containsText" text="土">
      <formula>NOT(ISERROR(SEARCH("土",C73)))</formula>
    </cfRule>
  </conditionalFormatting>
  <conditionalFormatting sqref="E73:AD73">
    <cfRule type="containsText" dxfId="182" priority="137" operator="containsText" text="日">
      <formula>NOT(ISERROR(SEARCH("日",E73)))</formula>
    </cfRule>
    <cfRule type="containsText" dxfId="181" priority="138" operator="containsText" text="土">
      <formula>NOT(ISERROR(SEARCH("土",E73)))</formula>
    </cfRule>
  </conditionalFormatting>
  <conditionalFormatting sqref="C82:D82">
    <cfRule type="containsText" dxfId="180" priority="135" operator="containsText" text="日">
      <formula>NOT(ISERROR(SEARCH("日",C82)))</formula>
    </cfRule>
    <cfRule type="containsText" dxfId="179" priority="136" operator="containsText" text="土">
      <formula>NOT(ISERROR(SEARCH("土",C82)))</formula>
    </cfRule>
  </conditionalFormatting>
  <conditionalFormatting sqref="E82:AD82">
    <cfRule type="containsText" dxfId="178" priority="133" operator="containsText" text="日">
      <formula>NOT(ISERROR(SEARCH("日",E82)))</formula>
    </cfRule>
    <cfRule type="containsText" dxfId="177" priority="134" operator="containsText" text="土">
      <formula>NOT(ISERROR(SEARCH("土",E82)))</formula>
    </cfRule>
  </conditionalFormatting>
  <conditionalFormatting sqref="C82:AD83">
    <cfRule type="cellIs" dxfId="176" priority="131" operator="equal">
      <formula>"雨"</formula>
    </cfRule>
    <cfRule type="cellIs" dxfId="175" priority="132" operator="equal">
      <formula>"休"</formula>
    </cfRule>
  </conditionalFormatting>
  <conditionalFormatting sqref="C82:AD82">
    <cfRule type="containsText" dxfId="174" priority="129" operator="containsText" text="日">
      <formula>NOT(ISERROR(SEARCH("日",C82)))</formula>
    </cfRule>
    <cfRule type="containsText" dxfId="173" priority="130" operator="containsText" text="土">
      <formula>NOT(ISERROR(SEARCH("土",C82)))</formula>
    </cfRule>
  </conditionalFormatting>
  <conditionalFormatting sqref="E82:AD82">
    <cfRule type="containsText" dxfId="172" priority="127" operator="containsText" text="日">
      <formula>NOT(ISERROR(SEARCH("日",E82)))</formula>
    </cfRule>
    <cfRule type="containsText" dxfId="171" priority="128" operator="containsText" text="土">
      <formula>NOT(ISERROR(SEARCH("土",E82)))</formula>
    </cfRule>
  </conditionalFormatting>
  <conditionalFormatting sqref="C99:D99">
    <cfRule type="containsText" dxfId="170" priority="125" operator="containsText" text="日">
      <formula>NOT(ISERROR(SEARCH("日",C99)))</formula>
    </cfRule>
    <cfRule type="containsText" dxfId="169" priority="126" operator="containsText" text="土">
      <formula>NOT(ISERROR(SEARCH("土",C99)))</formula>
    </cfRule>
  </conditionalFormatting>
  <conditionalFormatting sqref="E99:AD99">
    <cfRule type="containsText" dxfId="168" priority="123" operator="containsText" text="日">
      <formula>NOT(ISERROR(SEARCH("日",E99)))</formula>
    </cfRule>
    <cfRule type="containsText" dxfId="167" priority="124" operator="containsText" text="土">
      <formula>NOT(ISERROR(SEARCH("土",E99)))</formula>
    </cfRule>
  </conditionalFormatting>
  <conditionalFormatting sqref="C99:AD100">
    <cfRule type="cellIs" dxfId="166" priority="121" operator="equal">
      <formula>"雨"</formula>
    </cfRule>
    <cfRule type="cellIs" dxfId="165" priority="122" operator="equal">
      <formula>"休"</formula>
    </cfRule>
  </conditionalFormatting>
  <conditionalFormatting sqref="C99:AD99">
    <cfRule type="containsText" dxfId="164" priority="119" operator="containsText" text="日">
      <formula>NOT(ISERROR(SEARCH("日",C99)))</formula>
    </cfRule>
    <cfRule type="containsText" dxfId="163" priority="120" operator="containsText" text="土">
      <formula>NOT(ISERROR(SEARCH("土",C99)))</formula>
    </cfRule>
  </conditionalFormatting>
  <conditionalFormatting sqref="E99:AD99">
    <cfRule type="containsText" dxfId="162" priority="117" operator="containsText" text="日">
      <formula>NOT(ISERROR(SEARCH("日",E99)))</formula>
    </cfRule>
    <cfRule type="containsText" dxfId="161" priority="118" operator="containsText" text="土">
      <formula>NOT(ISERROR(SEARCH("土",E99)))</formula>
    </cfRule>
  </conditionalFormatting>
  <conditionalFormatting sqref="C108:D108">
    <cfRule type="containsText" dxfId="160" priority="115" operator="containsText" text="日">
      <formula>NOT(ISERROR(SEARCH("日",C108)))</formula>
    </cfRule>
    <cfRule type="containsText" dxfId="159" priority="116" operator="containsText" text="土">
      <formula>NOT(ISERROR(SEARCH("土",C108)))</formula>
    </cfRule>
  </conditionalFormatting>
  <conditionalFormatting sqref="E108:AD108">
    <cfRule type="containsText" dxfId="158" priority="113" operator="containsText" text="日">
      <formula>NOT(ISERROR(SEARCH("日",E108)))</formula>
    </cfRule>
    <cfRule type="containsText" dxfId="157" priority="114" operator="containsText" text="土">
      <formula>NOT(ISERROR(SEARCH("土",E108)))</formula>
    </cfRule>
  </conditionalFormatting>
  <conditionalFormatting sqref="C108:AD109">
    <cfRule type="cellIs" dxfId="156" priority="111" operator="equal">
      <formula>"雨"</formula>
    </cfRule>
    <cfRule type="cellIs" dxfId="155" priority="112" operator="equal">
      <formula>"休"</formula>
    </cfRule>
  </conditionalFormatting>
  <conditionalFormatting sqref="C108:AD108">
    <cfRule type="containsText" dxfId="154" priority="109" operator="containsText" text="日">
      <formula>NOT(ISERROR(SEARCH("日",C108)))</formula>
    </cfRule>
    <cfRule type="containsText" dxfId="153" priority="110" operator="containsText" text="土">
      <formula>NOT(ISERROR(SEARCH("土",C108)))</formula>
    </cfRule>
  </conditionalFormatting>
  <conditionalFormatting sqref="E108:AD108">
    <cfRule type="containsText" dxfId="152" priority="107" operator="containsText" text="日">
      <formula>NOT(ISERROR(SEARCH("日",E108)))</formula>
    </cfRule>
    <cfRule type="containsText" dxfId="151" priority="108" operator="containsText" text="土">
      <formula>NOT(ISERROR(SEARCH("土",E108)))</formula>
    </cfRule>
  </conditionalFormatting>
  <conditionalFormatting sqref="C117:D117">
    <cfRule type="containsText" dxfId="150" priority="105" operator="containsText" text="日">
      <formula>NOT(ISERROR(SEARCH("日",C117)))</formula>
    </cfRule>
    <cfRule type="containsText" dxfId="149" priority="106" operator="containsText" text="土">
      <formula>NOT(ISERROR(SEARCH("土",C117)))</formula>
    </cfRule>
  </conditionalFormatting>
  <conditionalFormatting sqref="E117:AD117">
    <cfRule type="containsText" dxfId="148" priority="103" operator="containsText" text="日">
      <formula>NOT(ISERROR(SEARCH("日",E117)))</formula>
    </cfRule>
    <cfRule type="containsText" dxfId="147" priority="104" operator="containsText" text="土">
      <formula>NOT(ISERROR(SEARCH("土",E117)))</formula>
    </cfRule>
  </conditionalFormatting>
  <conditionalFormatting sqref="C117:AD118">
    <cfRule type="cellIs" dxfId="146" priority="101" operator="equal">
      <formula>"雨"</formula>
    </cfRule>
    <cfRule type="cellIs" dxfId="145" priority="102" operator="equal">
      <formula>"休"</formula>
    </cfRule>
  </conditionalFormatting>
  <conditionalFormatting sqref="C117:AD117">
    <cfRule type="containsText" dxfId="144" priority="99" operator="containsText" text="日">
      <formula>NOT(ISERROR(SEARCH("日",C117)))</formula>
    </cfRule>
    <cfRule type="containsText" dxfId="143" priority="100" operator="containsText" text="土">
      <formula>NOT(ISERROR(SEARCH("土",C117)))</formula>
    </cfRule>
  </conditionalFormatting>
  <conditionalFormatting sqref="E117:AD117">
    <cfRule type="containsText" dxfId="142" priority="97" operator="containsText" text="日">
      <formula>NOT(ISERROR(SEARCH("日",E117)))</formula>
    </cfRule>
    <cfRule type="containsText" dxfId="141" priority="98" operator="containsText" text="土">
      <formula>NOT(ISERROR(SEARCH("土",E117)))</formula>
    </cfRule>
  </conditionalFormatting>
  <conditionalFormatting sqref="C126:D126">
    <cfRule type="containsText" dxfId="140" priority="95" operator="containsText" text="日">
      <formula>NOT(ISERROR(SEARCH("日",C126)))</formula>
    </cfRule>
    <cfRule type="containsText" dxfId="139" priority="96" operator="containsText" text="土">
      <formula>NOT(ISERROR(SEARCH("土",C126)))</formula>
    </cfRule>
  </conditionalFormatting>
  <conditionalFormatting sqref="E126:AD126">
    <cfRule type="containsText" dxfId="138" priority="93" operator="containsText" text="日">
      <formula>NOT(ISERROR(SEARCH("日",E126)))</formula>
    </cfRule>
    <cfRule type="containsText" dxfId="137" priority="94" operator="containsText" text="土">
      <formula>NOT(ISERROR(SEARCH("土",E126)))</formula>
    </cfRule>
  </conditionalFormatting>
  <conditionalFormatting sqref="C126:AD127">
    <cfRule type="cellIs" dxfId="136" priority="91" operator="equal">
      <formula>"雨"</formula>
    </cfRule>
    <cfRule type="cellIs" dxfId="135" priority="92" operator="equal">
      <formula>"休"</formula>
    </cfRule>
  </conditionalFormatting>
  <conditionalFormatting sqref="C126:AD126">
    <cfRule type="containsText" dxfId="134" priority="89" operator="containsText" text="日">
      <formula>NOT(ISERROR(SEARCH("日",C126)))</formula>
    </cfRule>
    <cfRule type="containsText" dxfId="133" priority="90" operator="containsText" text="土">
      <formula>NOT(ISERROR(SEARCH("土",C126)))</formula>
    </cfRule>
  </conditionalFormatting>
  <conditionalFormatting sqref="E126:AD126">
    <cfRule type="containsText" dxfId="132" priority="87" operator="containsText" text="日">
      <formula>NOT(ISERROR(SEARCH("日",E126)))</formula>
    </cfRule>
    <cfRule type="containsText" dxfId="131" priority="88" operator="containsText" text="土">
      <formula>NOT(ISERROR(SEARCH("土",E126)))</formula>
    </cfRule>
  </conditionalFormatting>
  <conditionalFormatting sqref="C135:D135">
    <cfRule type="containsText" dxfId="130" priority="85" operator="containsText" text="日">
      <formula>NOT(ISERROR(SEARCH("日",C135)))</formula>
    </cfRule>
    <cfRule type="containsText" dxfId="129" priority="86" operator="containsText" text="土">
      <formula>NOT(ISERROR(SEARCH("土",C135)))</formula>
    </cfRule>
  </conditionalFormatting>
  <conditionalFormatting sqref="E135:AD135">
    <cfRule type="containsText" dxfId="128" priority="83" operator="containsText" text="日">
      <formula>NOT(ISERROR(SEARCH("日",E135)))</formula>
    </cfRule>
    <cfRule type="containsText" dxfId="127" priority="84" operator="containsText" text="土">
      <formula>NOT(ISERROR(SEARCH("土",E135)))</formula>
    </cfRule>
  </conditionalFormatting>
  <conditionalFormatting sqref="C135:AD136">
    <cfRule type="cellIs" dxfId="126" priority="81" operator="equal">
      <formula>"雨"</formula>
    </cfRule>
    <cfRule type="cellIs" dxfId="125" priority="82" operator="equal">
      <formula>"休"</formula>
    </cfRule>
  </conditionalFormatting>
  <conditionalFormatting sqref="C135:AD135">
    <cfRule type="containsText" dxfId="124" priority="79" operator="containsText" text="日">
      <formula>NOT(ISERROR(SEARCH("日",C135)))</formula>
    </cfRule>
    <cfRule type="containsText" dxfId="123" priority="80" operator="containsText" text="土">
      <formula>NOT(ISERROR(SEARCH("土",C135)))</formula>
    </cfRule>
  </conditionalFormatting>
  <conditionalFormatting sqref="E135:AD135">
    <cfRule type="containsText" dxfId="122" priority="77" operator="containsText" text="日">
      <formula>NOT(ISERROR(SEARCH("日",E135)))</formula>
    </cfRule>
    <cfRule type="containsText" dxfId="121" priority="78" operator="containsText" text="土">
      <formula>NOT(ISERROR(SEARCH("土",E135)))</formula>
    </cfRule>
  </conditionalFormatting>
  <conditionalFormatting sqref="C144:D144">
    <cfRule type="containsText" dxfId="120" priority="75" operator="containsText" text="日">
      <formula>NOT(ISERROR(SEARCH("日",C144)))</formula>
    </cfRule>
    <cfRule type="containsText" dxfId="119" priority="76" operator="containsText" text="土">
      <formula>NOT(ISERROR(SEARCH("土",C144)))</formula>
    </cfRule>
  </conditionalFormatting>
  <conditionalFormatting sqref="E144:AD144">
    <cfRule type="containsText" dxfId="118" priority="73" operator="containsText" text="日">
      <formula>NOT(ISERROR(SEARCH("日",E144)))</formula>
    </cfRule>
    <cfRule type="containsText" dxfId="117" priority="74" operator="containsText" text="土">
      <formula>NOT(ISERROR(SEARCH("土",E144)))</formula>
    </cfRule>
  </conditionalFormatting>
  <conditionalFormatting sqref="C144:AD145">
    <cfRule type="cellIs" dxfId="116" priority="71" operator="equal">
      <formula>"雨"</formula>
    </cfRule>
    <cfRule type="cellIs" dxfId="115" priority="72" operator="equal">
      <formula>"休"</formula>
    </cfRule>
  </conditionalFormatting>
  <conditionalFormatting sqref="C144:AD144">
    <cfRule type="containsText" dxfId="114" priority="69" operator="containsText" text="日">
      <formula>NOT(ISERROR(SEARCH("日",C144)))</formula>
    </cfRule>
    <cfRule type="containsText" dxfId="113" priority="70" operator="containsText" text="土">
      <formula>NOT(ISERROR(SEARCH("土",C144)))</formula>
    </cfRule>
  </conditionalFormatting>
  <conditionalFormatting sqref="E144:AD144">
    <cfRule type="containsText" dxfId="112" priority="67" operator="containsText" text="日">
      <formula>NOT(ISERROR(SEARCH("日",E144)))</formula>
    </cfRule>
    <cfRule type="containsText" dxfId="111" priority="68" operator="containsText" text="土">
      <formula>NOT(ISERROR(SEARCH("土",E144)))</formula>
    </cfRule>
  </conditionalFormatting>
  <conditionalFormatting sqref="C153:D153">
    <cfRule type="containsText" dxfId="110" priority="65" operator="containsText" text="日">
      <formula>NOT(ISERROR(SEARCH("日",C153)))</formula>
    </cfRule>
    <cfRule type="containsText" dxfId="109" priority="66" operator="containsText" text="土">
      <formula>NOT(ISERROR(SEARCH("土",C153)))</formula>
    </cfRule>
  </conditionalFormatting>
  <conditionalFormatting sqref="E153:AD153">
    <cfRule type="containsText" dxfId="108" priority="63" operator="containsText" text="日">
      <formula>NOT(ISERROR(SEARCH("日",E153)))</formula>
    </cfRule>
    <cfRule type="containsText" dxfId="107" priority="64" operator="containsText" text="土">
      <formula>NOT(ISERROR(SEARCH("土",E153)))</formula>
    </cfRule>
  </conditionalFormatting>
  <conditionalFormatting sqref="C153:AD154">
    <cfRule type="cellIs" dxfId="106" priority="61" operator="equal">
      <formula>"雨"</formula>
    </cfRule>
    <cfRule type="cellIs" dxfId="105" priority="62" operator="equal">
      <formula>"休"</formula>
    </cfRule>
  </conditionalFormatting>
  <conditionalFormatting sqref="C153:AD153">
    <cfRule type="containsText" dxfId="104" priority="59" operator="containsText" text="日">
      <formula>NOT(ISERROR(SEARCH("日",C153)))</formula>
    </cfRule>
    <cfRule type="containsText" dxfId="103" priority="60" operator="containsText" text="土">
      <formula>NOT(ISERROR(SEARCH("土",C153)))</formula>
    </cfRule>
  </conditionalFormatting>
  <conditionalFormatting sqref="E153:AD153">
    <cfRule type="containsText" dxfId="102" priority="57" operator="containsText" text="日">
      <formula>NOT(ISERROR(SEARCH("日",E153)))</formula>
    </cfRule>
    <cfRule type="containsText" dxfId="101" priority="58" operator="containsText" text="土">
      <formula>NOT(ISERROR(SEARCH("土",E153)))</formula>
    </cfRule>
  </conditionalFormatting>
  <conditionalFormatting sqref="C162:D162">
    <cfRule type="containsText" dxfId="100" priority="55" operator="containsText" text="日">
      <formula>NOT(ISERROR(SEARCH("日",C162)))</formula>
    </cfRule>
    <cfRule type="containsText" dxfId="99" priority="56" operator="containsText" text="土">
      <formula>NOT(ISERROR(SEARCH("土",C162)))</formula>
    </cfRule>
  </conditionalFormatting>
  <conditionalFormatting sqref="E162:AD162">
    <cfRule type="containsText" dxfId="98" priority="53" operator="containsText" text="日">
      <formula>NOT(ISERROR(SEARCH("日",E162)))</formula>
    </cfRule>
    <cfRule type="containsText" dxfId="97" priority="54" operator="containsText" text="土">
      <formula>NOT(ISERROR(SEARCH("土",E162)))</formula>
    </cfRule>
  </conditionalFormatting>
  <conditionalFormatting sqref="C162:AD163">
    <cfRule type="cellIs" dxfId="96" priority="51" operator="equal">
      <formula>"雨"</formula>
    </cfRule>
    <cfRule type="cellIs" dxfId="95" priority="52" operator="equal">
      <formula>"休"</formula>
    </cfRule>
  </conditionalFormatting>
  <conditionalFormatting sqref="C162:AD162">
    <cfRule type="containsText" dxfId="94" priority="49" operator="containsText" text="日">
      <formula>NOT(ISERROR(SEARCH("日",C162)))</formula>
    </cfRule>
    <cfRule type="containsText" dxfId="93" priority="50" operator="containsText" text="土">
      <formula>NOT(ISERROR(SEARCH("土",C162)))</formula>
    </cfRule>
  </conditionalFormatting>
  <conditionalFormatting sqref="E162:AD162">
    <cfRule type="containsText" dxfId="92" priority="47" operator="containsText" text="日">
      <formula>NOT(ISERROR(SEARCH("日",E162)))</formula>
    </cfRule>
    <cfRule type="containsText" dxfId="91" priority="48" operator="containsText" text="土">
      <formula>NOT(ISERROR(SEARCH("土",E162)))</formula>
    </cfRule>
  </conditionalFormatting>
  <conditionalFormatting sqref="C171:D171">
    <cfRule type="containsText" dxfId="90" priority="45" operator="containsText" text="日">
      <formula>NOT(ISERROR(SEARCH("日",C171)))</formula>
    </cfRule>
    <cfRule type="containsText" dxfId="89" priority="46" operator="containsText" text="土">
      <formula>NOT(ISERROR(SEARCH("土",C171)))</formula>
    </cfRule>
  </conditionalFormatting>
  <conditionalFormatting sqref="E171:AD171">
    <cfRule type="containsText" dxfId="88" priority="43" operator="containsText" text="日">
      <formula>NOT(ISERROR(SEARCH("日",E171)))</formula>
    </cfRule>
    <cfRule type="containsText" dxfId="87" priority="44" operator="containsText" text="土">
      <formula>NOT(ISERROR(SEARCH("土",E171)))</formula>
    </cfRule>
  </conditionalFormatting>
  <conditionalFormatting sqref="C171:AD172">
    <cfRule type="cellIs" dxfId="86" priority="41" operator="equal">
      <formula>"雨"</formula>
    </cfRule>
    <cfRule type="cellIs" dxfId="85" priority="42" operator="equal">
      <formula>"休"</formula>
    </cfRule>
  </conditionalFormatting>
  <conditionalFormatting sqref="C171:AD171">
    <cfRule type="containsText" dxfId="84" priority="39" operator="containsText" text="日">
      <formula>NOT(ISERROR(SEARCH("日",C171)))</formula>
    </cfRule>
    <cfRule type="containsText" dxfId="83" priority="40" operator="containsText" text="土">
      <formula>NOT(ISERROR(SEARCH("土",C171)))</formula>
    </cfRule>
  </conditionalFormatting>
  <conditionalFormatting sqref="E171:AD171">
    <cfRule type="containsText" dxfId="82" priority="37" operator="containsText" text="日">
      <formula>NOT(ISERROR(SEARCH("日",E171)))</formula>
    </cfRule>
    <cfRule type="containsText" dxfId="81" priority="38" operator="containsText" text="土">
      <formula>NOT(ISERROR(SEARCH("土",E171)))</formula>
    </cfRule>
  </conditionalFormatting>
  <conditionalFormatting sqref="C173:AD176">
    <cfRule type="cellIs" dxfId="80" priority="35" operator="equal">
      <formula>"雨"</formula>
    </cfRule>
    <cfRule type="cellIs" dxfId="79" priority="36" operator="equal">
      <formula>"休"</formula>
    </cfRule>
  </conditionalFormatting>
  <conditionalFormatting sqref="C164:AD167">
    <cfRule type="cellIs" dxfId="78" priority="33" operator="equal">
      <formula>"雨"</formula>
    </cfRule>
    <cfRule type="cellIs" dxfId="77" priority="34" operator="equal">
      <formula>"休"</formula>
    </cfRule>
  </conditionalFormatting>
  <conditionalFormatting sqref="C155:AD158">
    <cfRule type="cellIs" dxfId="76" priority="31" operator="equal">
      <formula>"雨"</formula>
    </cfRule>
    <cfRule type="cellIs" dxfId="75" priority="32" operator="equal">
      <formula>"休"</formula>
    </cfRule>
  </conditionalFormatting>
  <conditionalFormatting sqref="C146:AD149">
    <cfRule type="cellIs" dxfId="74" priority="29" operator="equal">
      <formula>"雨"</formula>
    </cfRule>
    <cfRule type="cellIs" dxfId="73" priority="30" operator="equal">
      <formula>"休"</formula>
    </cfRule>
  </conditionalFormatting>
  <conditionalFormatting sqref="C137:AD140">
    <cfRule type="cellIs" dxfId="72" priority="27" operator="equal">
      <formula>"雨"</formula>
    </cfRule>
    <cfRule type="cellIs" dxfId="71" priority="28" operator="equal">
      <formula>"休"</formula>
    </cfRule>
  </conditionalFormatting>
  <conditionalFormatting sqref="C128:AD131">
    <cfRule type="cellIs" dxfId="70" priority="25" operator="equal">
      <formula>"雨"</formula>
    </cfRule>
    <cfRule type="cellIs" dxfId="69" priority="26" operator="equal">
      <formula>"休"</formula>
    </cfRule>
  </conditionalFormatting>
  <conditionalFormatting sqref="C119:AD122">
    <cfRule type="cellIs" dxfId="68" priority="23" operator="equal">
      <formula>"雨"</formula>
    </cfRule>
    <cfRule type="cellIs" dxfId="67" priority="24" operator="equal">
      <formula>"休"</formula>
    </cfRule>
  </conditionalFormatting>
  <conditionalFormatting sqref="C110:AD113">
    <cfRule type="cellIs" dxfId="66" priority="21" operator="equal">
      <formula>"雨"</formula>
    </cfRule>
    <cfRule type="cellIs" dxfId="65" priority="22" operator="equal">
      <formula>"休"</formula>
    </cfRule>
  </conditionalFormatting>
  <conditionalFormatting sqref="C101:AD104">
    <cfRule type="cellIs" dxfId="64" priority="19" operator="equal">
      <formula>"雨"</formula>
    </cfRule>
    <cfRule type="cellIs" dxfId="63" priority="20" operator="equal">
      <formula>"休"</formula>
    </cfRule>
  </conditionalFormatting>
  <conditionalFormatting sqref="C84:AD87">
    <cfRule type="cellIs" dxfId="62" priority="17" operator="equal">
      <formula>"雨"</formula>
    </cfRule>
    <cfRule type="cellIs" dxfId="61" priority="18" operator="equal">
      <formula>"休"</formula>
    </cfRule>
  </conditionalFormatting>
  <conditionalFormatting sqref="C75:AD78">
    <cfRule type="cellIs" dxfId="60" priority="15" operator="equal">
      <formula>"雨"</formula>
    </cfRule>
    <cfRule type="cellIs" dxfId="59" priority="16" operator="equal">
      <formula>"休"</formula>
    </cfRule>
  </conditionalFormatting>
  <conditionalFormatting sqref="C66:AD69">
    <cfRule type="cellIs" dxfId="58" priority="13" operator="equal">
      <formula>"雨"</formula>
    </cfRule>
    <cfRule type="cellIs" dxfId="57" priority="14" operator="equal">
      <formula>"休"</formula>
    </cfRule>
  </conditionalFormatting>
  <conditionalFormatting sqref="C57:AD60">
    <cfRule type="cellIs" dxfId="56" priority="11" operator="equal">
      <formula>"雨"</formula>
    </cfRule>
    <cfRule type="cellIs" dxfId="55" priority="12" operator="equal">
      <formula>"休"</formula>
    </cfRule>
  </conditionalFormatting>
  <conditionalFormatting sqref="C48:AD51">
    <cfRule type="cellIs" dxfId="54" priority="9" operator="equal">
      <formula>"雨"</formula>
    </cfRule>
    <cfRule type="cellIs" dxfId="53" priority="10" operator="equal">
      <formula>"休"</formula>
    </cfRule>
  </conditionalFormatting>
  <conditionalFormatting sqref="C39:AD42">
    <cfRule type="cellIs" dxfId="52" priority="7" operator="equal">
      <formula>"雨"</formula>
    </cfRule>
    <cfRule type="cellIs" dxfId="51" priority="8" operator="equal">
      <formula>"休"</formula>
    </cfRule>
  </conditionalFormatting>
  <conditionalFormatting sqref="C30:AD33">
    <cfRule type="cellIs" dxfId="50" priority="5" operator="equal">
      <formula>"雨"</formula>
    </cfRule>
    <cfRule type="cellIs" dxfId="49" priority="6" operator="equal">
      <formula>"休"</formula>
    </cfRule>
  </conditionalFormatting>
  <conditionalFormatting sqref="C21:AD24">
    <cfRule type="cellIs" dxfId="48" priority="3" operator="equal">
      <formula>"雨"</formula>
    </cfRule>
    <cfRule type="cellIs" dxfId="47" priority="4" operator="equal">
      <formula>"休"</formula>
    </cfRule>
  </conditionalFormatting>
  <conditionalFormatting sqref="C12:AD15">
    <cfRule type="cellIs" dxfId="46" priority="1" operator="equal">
      <formula>"雨"</formula>
    </cfRule>
    <cfRule type="cellIs" dxfId="45" priority="2" operator="equal">
      <formula>"休"</formula>
    </cfRule>
  </conditionalFormatting>
  <dataValidations disablePrompts="1" count="5">
    <dataValidation type="list" allowBlank="1" showInputMessage="1" showErrorMessage="1" sqref="C173:AD174 C164:AD165 C155:AD156 C146:AD147 C137:AD138 C128:AD129 C119:AD120 C110:AD111 C101:AD102 C84:AD85 C75:AD76 C66:AD67 C57:AD58 C48:AD49 C39:AD40 C30:AD31 C21:AD22 C12:AD13">
      <formula1>"休"</formula1>
    </dataValidation>
    <dataValidation type="list" showInputMessage="1" showErrorMessage="1" sqref="C175:AD176 C166:AD167 C157:AD158 C148:AD149 C139:AD140 C130:AD131 C121:AD122 C112:AD113 C103:AD104 C86:AD87 C77:AD78 C68:AD69 C59:AD60 C50:AD51 C41:AD42 C32:AD33 C23:AD24 C14:AD15">
      <formula1>"休,雨"</formula1>
    </dataValidation>
    <dataValidation type="list" allowBlank="1" showInputMessage="1" showErrorMessage="1" sqref="C10:AD11 C55:AD56 C19:AD20 C28:AD29 C37:AD38 C46:AD47 C64:AD65 C73:AD74 C82:AD83 C99:AD100 C108:AD109 C117:AD118 C126:AD127 C135:AD136 C144:AD145 C153:AD154 C162:AD163 C171:AD172">
      <formula1>"中止,製作,夏休,冬休,その他"</formula1>
    </dataValidation>
    <dataValidation type="list" showInputMessage="1" showErrorMessage="1" sqref="AE76 AE13 AE22 AE31 AE40 AE49 AE58 AE67 AE85 AE165 AE102 AE111 AE120 AE129 AE138 AE147 AE156 AE174">
      <formula1>"　,祝,中止"</formula1>
    </dataValidation>
    <dataValidation type="list" showInputMessage="1" showErrorMessage="1" sqref="AE68:AE69 AE14:AE15 AE59:AE60 AE77:AE78 AE50:AE51 AE41:AE42 AE32:AE33 AE23:AE24 AE86:AE87 AE157:AE158 AE103:AE104 AE148:AE149 AE166:AE167 AE139:AE140 AE130:AE131 AE121:AE122 AE112:AE113 AE175:AE176">
      <formula1>"　,休"</formula1>
    </dataValidation>
  </dataValidations>
  <pageMargins left="0.51181102362204722" right="0.11811023622047245" top="0.55118110236220474" bottom="0.35433070866141736" header="0.31496062992125984" footer="0.31496062992125984"/>
  <pageSetup paperSize="9" scale="72"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88"/>
  <sheetViews>
    <sheetView view="pageBreakPreview" zoomScaleNormal="100" zoomScaleSheetLayoutView="100" workbookViewId="0">
      <selection activeCell="H61" sqref="H61"/>
    </sheetView>
  </sheetViews>
  <sheetFormatPr defaultColWidth="9" defaultRowHeight="13.2"/>
  <cols>
    <col min="1" max="1" width="2.109375" style="1687" customWidth="1"/>
    <col min="2" max="2" width="9.6640625" style="1685" customWidth="1"/>
    <col min="3" max="30" width="3.77734375" style="1685" customWidth="1"/>
    <col min="31" max="31" width="2" style="1685" customWidth="1"/>
    <col min="32" max="32" width="11.109375" style="1687" customWidth="1"/>
    <col min="33" max="33" width="6.44140625" style="1685" bestFit="1" customWidth="1"/>
    <col min="34" max="16384" width="9" style="1687"/>
  </cols>
  <sheetData>
    <row r="1" spans="1:35" ht="19.2">
      <c r="A1" s="1684" t="s">
        <v>2005</v>
      </c>
      <c r="B1" s="1684"/>
      <c r="AE1" s="1686"/>
      <c r="AG1" s="1688" t="s">
        <v>2006</v>
      </c>
    </row>
    <row r="2" spans="1:35" ht="13.5" customHeight="1">
      <c r="Q2" s="1687"/>
      <c r="S2" s="1689"/>
      <c r="T2" s="1690"/>
      <c r="U2" s="3774" t="s">
        <v>811</v>
      </c>
      <c r="V2" s="3775"/>
      <c r="W2" s="3774" t="s">
        <v>812</v>
      </c>
      <c r="X2" s="3775"/>
      <c r="Y2" s="3753" t="s">
        <v>813</v>
      </c>
      <c r="Z2" s="3776"/>
      <c r="AB2" s="3752" t="s">
        <v>1994</v>
      </c>
      <c r="AC2" s="3753"/>
      <c r="AD2" s="3753"/>
      <c r="AE2" s="3753"/>
      <c r="AF2" s="3753"/>
      <c r="AG2" s="1691" t="s">
        <v>1995</v>
      </c>
    </row>
    <row r="3" spans="1:35" ht="13.5" customHeight="1" thickBot="1">
      <c r="B3" s="3754" t="s">
        <v>814</v>
      </c>
      <c r="C3" s="3754"/>
      <c r="D3" s="3754"/>
      <c r="E3" s="3754"/>
      <c r="F3" s="1685" t="s">
        <v>825</v>
      </c>
      <c r="G3" s="1692" t="s">
        <v>2342</v>
      </c>
      <c r="H3" s="1692"/>
      <c r="I3" s="1692"/>
      <c r="J3" s="1692"/>
      <c r="K3" s="1692"/>
      <c r="L3" s="1692"/>
      <c r="M3" s="1692"/>
      <c r="N3" s="1692"/>
      <c r="O3" s="1692"/>
      <c r="P3" s="1692"/>
      <c r="R3" s="1687"/>
      <c r="S3" s="3755" t="s">
        <v>815</v>
      </c>
      <c r="T3" s="3756"/>
      <c r="U3" s="3757">
        <f>+AG10+AG19+AG28+AG37+AG46+AG55+AG64+AG73+AG82</f>
        <v>223</v>
      </c>
      <c r="V3" s="3758"/>
      <c r="W3" s="3759">
        <f>+AG11+AG20+AG29+AG38+AG47+AG56+AG65+AG74+AG83</f>
        <v>65</v>
      </c>
      <c r="X3" s="3756"/>
      <c r="Y3" s="3811">
        <f>+W3/U3</f>
        <v>0.2914798206278027</v>
      </c>
      <c r="Z3" s="3812"/>
      <c r="AB3" s="3762" t="s">
        <v>1996</v>
      </c>
      <c r="AC3" s="3763"/>
      <c r="AD3" s="3763"/>
      <c r="AE3" s="3763"/>
      <c r="AF3" s="3763"/>
      <c r="AG3" s="1693">
        <f>+AI3-W4</f>
        <v>0</v>
      </c>
      <c r="AI3" s="1694">
        <f>ROUNDUP(+U4*0.285,0)</f>
        <v>64</v>
      </c>
    </row>
    <row r="4" spans="1:35" ht="13.5" customHeight="1" thickBot="1">
      <c r="B4" s="3754" t="s">
        <v>816</v>
      </c>
      <c r="C4" s="3754"/>
      <c r="D4" s="3754"/>
      <c r="E4" s="3754"/>
      <c r="F4" s="1685" t="s">
        <v>825</v>
      </c>
      <c r="G4" s="3815">
        <v>45857</v>
      </c>
      <c r="H4" s="3816"/>
      <c r="I4" s="3816"/>
      <c r="J4" s="3817"/>
      <c r="R4" s="1687"/>
      <c r="S4" s="3767" t="s">
        <v>817</v>
      </c>
      <c r="T4" s="3768"/>
      <c r="U4" s="3769">
        <f>+U3</f>
        <v>223</v>
      </c>
      <c r="V4" s="3770"/>
      <c r="W4" s="3771">
        <f>+AG13+AG22+AG31+AG40+AG49+AG58+AG67+AG76+AG85</f>
        <v>64</v>
      </c>
      <c r="X4" s="3768"/>
      <c r="Y4" s="3772">
        <f>+W4/U4</f>
        <v>0.28699551569506726</v>
      </c>
      <c r="Z4" s="3773"/>
      <c r="AB4" s="3813"/>
      <c r="AC4" s="3813"/>
      <c r="AD4" s="3813"/>
      <c r="AE4" s="3813"/>
      <c r="AF4" s="3813"/>
      <c r="AG4" s="1732"/>
      <c r="AI4" s="1694">
        <f>ROUNDUP(+U4*0.25,0)</f>
        <v>56</v>
      </c>
    </row>
    <row r="5" spans="1:35" ht="13.5" customHeight="1">
      <c r="B5" s="3777" t="s">
        <v>818</v>
      </c>
      <c r="C5" s="3777"/>
      <c r="D5" s="3777"/>
      <c r="E5" s="3777"/>
      <c r="F5" s="1685" t="s">
        <v>825</v>
      </c>
      <c r="G5" s="3778">
        <v>46101</v>
      </c>
      <c r="H5" s="3778"/>
      <c r="I5" s="3778"/>
      <c r="J5" s="3778"/>
      <c r="L5" s="3779" t="s">
        <v>819</v>
      </c>
      <c r="M5" s="3779"/>
      <c r="N5" s="3779"/>
      <c r="O5" s="1685" t="s">
        <v>825</v>
      </c>
      <c r="P5" s="3780">
        <f>+G5-G4+1</f>
        <v>245</v>
      </c>
      <c r="Q5" s="3780"/>
      <c r="R5" s="3780"/>
      <c r="AA5" s="1697"/>
      <c r="AB5" s="3814"/>
      <c r="AC5" s="3814"/>
      <c r="AD5" s="3814"/>
      <c r="AE5" s="3814"/>
      <c r="AF5" s="3814"/>
      <c r="AG5" s="1732"/>
      <c r="AI5" s="1694">
        <f>ROUNDUP(+U4*0.214,0)</f>
        <v>48</v>
      </c>
    </row>
    <row r="6" spans="1:35" ht="13.5" customHeight="1">
      <c r="C6" s="1687"/>
      <c r="D6" s="1687"/>
      <c r="E6" s="1687"/>
      <c r="F6" s="1687"/>
      <c r="W6" s="1700"/>
      <c r="X6" s="1700"/>
      <c r="Y6" s="1700"/>
      <c r="Z6" s="1700"/>
      <c r="AA6" s="1700"/>
      <c r="AB6" s="1700"/>
      <c r="AC6" s="1700"/>
      <c r="AD6" s="1700"/>
      <c r="AE6" s="1700"/>
    </row>
    <row r="7" spans="1:35" ht="13.5" customHeight="1">
      <c r="C7" s="1685" t="s">
        <v>2007</v>
      </c>
    </row>
    <row r="8" spans="1:35">
      <c r="B8" s="1702" t="s">
        <v>1997</v>
      </c>
      <c r="C8" s="1703">
        <f>+G4</f>
        <v>45857</v>
      </c>
      <c r="D8" s="1704">
        <f>+C8+1</f>
        <v>45858</v>
      </c>
      <c r="E8" s="1704">
        <f t="shared" ref="E8:AD8" si="0">+D8+1</f>
        <v>45859</v>
      </c>
      <c r="F8" s="1704">
        <f t="shared" si="0"/>
        <v>45860</v>
      </c>
      <c r="G8" s="1704">
        <f t="shared" si="0"/>
        <v>45861</v>
      </c>
      <c r="H8" s="1704">
        <f>+G8+1</f>
        <v>45862</v>
      </c>
      <c r="I8" s="1704">
        <f t="shared" si="0"/>
        <v>45863</v>
      </c>
      <c r="J8" s="1704">
        <f t="shared" si="0"/>
        <v>45864</v>
      </c>
      <c r="K8" s="1704">
        <f t="shared" si="0"/>
        <v>45865</v>
      </c>
      <c r="L8" s="1704">
        <f t="shared" si="0"/>
        <v>45866</v>
      </c>
      <c r="M8" s="1704">
        <f t="shared" si="0"/>
        <v>45867</v>
      </c>
      <c r="N8" s="1704">
        <f t="shared" si="0"/>
        <v>45868</v>
      </c>
      <c r="O8" s="1704">
        <f t="shared" si="0"/>
        <v>45869</v>
      </c>
      <c r="P8" s="1704">
        <f t="shared" si="0"/>
        <v>45870</v>
      </c>
      <c r="Q8" s="1704">
        <f t="shared" si="0"/>
        <v>45871</v>
      </c>
      <c r="R8" s="1704">
        <f t="shared" si="0"/>
        <v>45872</v>
      </c>
      <c r="S8" s="1704">
        <f t="shared" si="0"/>
        <v>45873</v>
      </c>
      <c r="T8" s="1704">
        <f t="shared" si="0"/>
        <v>45874</v>
      </c>
      <c r="U8" s="1704">
        <f t="shared" si="0"/>
        <v>45875</v>
      </c>
      <c r="V8" s="1704">
        <f t="shared" si="0"/>
        <v>45876</v>
      </c>
      <c r="W8" s="1704">
        <f>+V8+1</f>
        <v>45877</v>
      </c>
      <c r="X8" s="1704">
        <f t="shared" si="0"/>
        <v>45878</v>
      </c>
      <c r="Y8" s="1704">
        <f t="shared" si="0"/>
        <v>45879</v>
      </c>
      <c r="Z8" s="1704">
        <f t="shared" si="0"/>
        <v>45880</v>
      </c>
      <c r="AA8" s="1704">
        <f>+Z8+1</f>
        <v>45881</v>
      </c>
      <c r="AB8" s="1704">
        <f t="shared" si="0"/>
        <v>45882</v>
      </c>
      <c r="AC8" s="1704">
        <f>+AB8+1</f>
        <v>45883</v>
      </c>
      <c r="AD8" s="1705">
        <f t="shared" si="0"/>
        <v>45884</v>
      </c>
      <c r="AE8" s="1706"/>
      <c r="AF8" s="3781">
        <v>1</v>
      </c>
      <c r="AG8" s="3782"/>
    </row>
    <row r="9" spans="1:35">
      <c r="B9" s="1707" t="s">
        <v>820</v>
      </c>
      <c r="C9" s="1708" t="str">
        <f>TEXT(WEEKDAY(+C8),"aaa")</f>
        <v>土</v>
      </c>
      <c r="D9" s="1709" t="str">
        <f t="shared" ref="D9:AD9" si="1">TEXT(WEEKDAY(+D8),"aaa")</f>
        <v>日</v>
      </c>
      <c r="E9" s="1709" t="str">
        <f t="shared" si="1"/>
        <v>月</v>
      </c>
      <c r="F9" s="1709" t="str">
        <f t="shared" si="1"/>
        <v>火</v>
      </c>
      <c r="G9" s="1709" t="str">
        <f t="shared" si="1"/>
        <v>水</v>
      </c>
      <c r="H9" s="1709" t="str">
        <f t="shared" si="1"/>
        <v>木</v>
      </c>
      <c r="I9" s="1709" t="str">
        <f t="shared" si="1"/>
        <v>金</v>
      </c>
      <c r="J9" s="1709" t="str">
        <f t="shared" si="1"/>
        <v>土</v>
      </c>
      <c r="K9" s="1709" t="str">
        <f t="shared" si="1"/>
        <v>日</v>
      </c>
      <c r="L9" s="1709" t="str">
        <f t="shared" si="1"/>
        <v>月</v>
      </c>
      <c r="M9" s="1709" t="str">
        <f t="shared" si="1"/>
        <v>火</v>
      </c>
      <c r="N9" s="1709" t="str">
        <f t="shared" si="1"/>
        <v>水</v>
      </c>
      <c r="O9" s="1709" t="str">
        <f t="shared" si="1"/>
        <v>木</v>
      </c>
      <c r="P9" s="1709" t="str">
        <f t="shared" si="1"/>
        <v>金</v>
      </c>
      <c r="Q9" s="1709" t="str">
        <f t="shared" si="1"/>
        <v>土</v>
      </c>
      <c r="R9" s="1709" t="str">
        <f t="shared" si="1"/>
        <v>日</v>
      </c>
      <c r="S9" s="1709" t="str">
        <f t="shared" si="1"/>
        <v>月</v>
      </c>
      <c r="T9" s="1709" t="str">
        <f t="shared" si="1"/>
        <v>火</v>
      </c>
      <c r="U9" s="1709" t="str">
        <f t="shared" si="1"/>
        <v>水</v>
      </c>
      <c r="V9" s="1709" t="str">
        <f t="shared" si="1"/>
        <v>木</v>
      </c>
      <c r="W9" s="1709" t="str">
        <f t="shared" si="1"/>
        <v>金</v>
      </c>
      <c r="X9" s="1709" t="str">
        <f t="shared" si="1"/>
        <v>土</v>
      </c>
      <c r="Y9" s="1709" t="str">
        <f t="shared" si="1"/>
        <v>日</v>
      </c>
      <c r="Z9" s="1709" t="str">
        <f t="shared" si="1"/>
        <v>月</v>
      </c>
      <c r="AA9" s="1709" t="str">
        <f t="shared" si="1"/>
        <v>火</v>
      </c>
      <c r="AB9" s="1709" t="str">
        <f t="shared" si="1"/>
        <v>水</v>
      </c>
      <c r="AC9" s="1709" t="str">
        <f t="shared" si="1"/>
        <v>木</v>
      </c>
      <c r="AD9" s="1710" t="str">
        <f t="shared" si="1"/>
        <v>金</v>
      </c>
      <c r="AE9" s="1700"/>
      <c r="AF9" s="1711" t="s">
        <v>1998</v>
      </c>
      <c r="AG9" s="1691">
        <f>+COUNTIF(C10:AD11,"中止")</f>
        <v>1</v>
      </c>
    </row>
    <row r="10" spans="1:35" ht="13.5" customHeight="1">
      <c r="B10" s="3783" t="s">
        <v>1979</v>
      </c>
      <c r="C10" s="3818"/>
      <c r="D10" s="3819"/>
      <c r="E10" s="3819"/>
      <c r="F10" s="3819"/>
      <c r="G10" s="3819"/>
      <c r="H10" s="3819"/>
      <c r="I10" s="3819"/>
      <c r="J10" s="3819"/>
      <c r="K10" s="3819"/>
      <c r="L10" s="3819"/>
      <c r="M10" s="3819"/>
      <c r="N10" s="3819"/>
      <c r="O10" s="3819" t="s">
        <v>843</v>
      </c>
      <c r="P10" s="3819"/>
      <c r="Q10" s="3819"/>
      <c r="R10" s="3819"/>
      <c r="S10" s="3819"/>
      <c r="T10" s="3819"/>
      <c r="U10" s="3819"/>
      <c r="V10" s="3819"/>
      <c r="W10" s="3819"/>
      <c r="X10" s="3819"/>
      <c r="Y10" s="3819"/>
      <c r="Z10" s="3819"/>
      <c r="AA10" s="3819"/>
      <c r="AB10" s="3819" t="s">
        <v>847</v>
      </c>
      <c r="AC10" s="3819" t="s">
        <v>847</v>
      </c>
      <c r="AD10" s="3820" t="s">
        <v>847</v>
      </c>
      <c r="AE10" s="1700"/>
      <c r="AF10" s="1712" t="s">
        <v>821</v>
      </c>
      <c r="AG10" s="1713">
        <f>COUNTA(C8:AD8)-AG9</f>
        <v>27</v>
      </c>
    </row>
    <row r="11" spans="1:35" ht="13.5" customHeight="1">
      <c r="B11" s="3784"/>
      <c r="C11" s="3818"/>
      <c r="D11" s="3819"/>
      <c r="E11" s="3819"/>
      <c r="F11" s="3819"/>
      <c r="G11" s="3819"/>
      <c r="H11" s="3819"/>
      <c r="I11" s="3819"/>
      <c r="J11" s="3819"/>
      <c r="K11" s="3819"/>
      <c r="L11" s="3819"/>
      <c r="M11" s="3819"/>
      <c r="N11" s="3819"/>
      <c r="O11" s="3819"/>
      <c r="P11" s="3819"/>
      <c r="Q11" s="3819"/>
      <c r="R11" s="3819"/>
      <c r="S11" s="3819"/>
      <c r="T11" s="3819"/>
      <c r="U11" s="3819"/>
      <c r="V11" s="3819"/>
      <c r="W11" s="3819"/>
      <c r="X11" s="3819"/>
      <c r="Y11" s="3819"/>
      <c r="Z11" s="3819"/>
      <c r="AA11" s="3819"/>
      <c r="AB11" s="3819"/>
      <c r="AC11" s="3819"/>
      <c r="AD11" s="3820"/>
      <c r="AE11" s="1700"/>
      <c r="AF11" s="1712" t="s">
        <v>822</v>
      </c>
      <c r="AG11" s="1714">
        <f>+COUNTA(C12:AD13)</f>
        <v>10</v>
      </c>
    </row>
    <row r="12" spans="1:35" ht="13.5" customHeight="1">
      <c r="B12" s="3792" t="s">
        <v>815</v>
      </c>
      <c r="C12" s="3794"/>
      <c r="D12" s="3819"/>
      <c r="E12" s="3819"/>
      <c r="F12" s="3819"/>
      <c r="G12" s="3819"/>
      <c r="H12" s="3819" t="s">
        <v>838</v>
      </c>
      <c r="I12" s="3819" t="s">
        <v>838</v>
      </c>
      <c r="J12" s="3819"/>
      <c r="K12" s="3819"/>
      <c r="L12" s="3819"/>
      <c r="M12" s="3819"/>
      <c r="N12" s="3819"/>
      <c r="O12" s="3819" t="s">
        <v>838</v>
      </c>
      <c r="P12" s="3819" t="s">
        <v>838</v>
      </c>
      <c r="Q12" s="3819"/>
      <c r="R12" s="3819"/>
      <c r="S12" s="3819"/>
      <c r="T12" s="3819"/>
      <c r="U12" s="3819"/>
      <c r="V12" s="3819" t="s">
        <v>838</v>
      </c>
      <c r="W12" s="3819" t="s">
        <v>838</v>
      </c>
      <c r="X12" s="3819" t="s">
        <v>838</v>
      </c>
      <c r="Y12" s="3819"/>
      <c r="Z12" s="3819"/>
      <c r="AA12" s="3819"/>
      <c r="AB12" s="3819" t="s">
        <v>838</v>
      </c>
      <c r="AC12" s="3819" t="s">
        <v>838</v>
      </c>
      <c r="AD12" s="3820" t="s">
        <v>838</v>
      </c>
      <c r="AE12" s="1700"/>
      <c r="AF12" s="1712" t="s">
        <v>823</v>
      </c>
      <c r="AG12" s="1715">
        <f>+AG11/AG10</f>
        <v>0.37037037037037035</v>
      </c>
    </row>
    <row r="13" spans="1:35" ht="13.8" thickBot="1">
      <c r="B13" s="3793"/>
      <c r="C13" s="3794"/>
      <c r="D13" s="3819"/>
      <c r="E13" s="3819"/>
      <c r="F13" s="3819"/>
      <c r="G13" s="3819"/>
      <c r="H13" s="3819"/>
      <c r="I13" s="3819"/>
      <c r="J13" s="3819"/>
      <c r="K13" s="3819"/>
      <c r="L13" s="3819"/>
      <c r="M13" s="3819"/>
      <c r="N13" s="3819"/>
      <c r="O13" s="3819"/>
      <c r="P13" s="3819"/>
      <c r="Q13" s="3819"/>
      <c r="R13" s="3819"/>
      <c r="S13" s="3819"/>
      <c r="T13" s="3819"/>
      <c r="U13" s="3819"/>
      <c r="V13" s="3819"/>
      <c r="W13" s="3819"/>
      <c r="X13" s="3819"/>
      <c r="Y13" s="3823"/>
      <c r="Z13" s="3823"/>
      <c r="AA13" s="3823"/>
      <c r="AB13" s="3823"/>
      <c r="AC13" s="3823"/>
      <c r="AD13" s="3820"/>
      <c r="AE13" s="1700"/>
      <c r="AF13" s="1712" t="s">
        <v>812</v>
      </c>
      <c r="AG13" s="1714">
        <f>+COUNTA(C14:AD15)</f>
        <v>11</v>
      </c>
    </row>
    <row r="14" spans="1:35">
      <c r="B14" s="3797" t="s">
        <v>817</v>
      </c>
      <c r="C14" s="3799"/>
      <c r="D14" s="3821"/>
      <c r="E14" s="3821"/>
      <c r="F14" s="3821"/>
      <c r="G14" s="3821" t="s">
        <v>838</v>
      </c>
      <c r="H14" s="3821"/>
      <c r="I14" s="3821" t="s">
        <v>838</v>
      </c>
      <c r="J14" s="3821"/>
      <c r="K14" s="3821"/>
      <c r="L14" s="3821"/>
      <c r="M14" s="3821"/>
      <c r="N14" s="3821"/>
      <c r="O14" s="3821" t="s">
        <v>838</v>
      </c>
      <c r="P14" s="3821" t="s">
        <v>838</v>
      </c>
      <c r="Q14" s="3821"/>
      <c r="R14" s="3821"/>
      <c r="S14" s="3821"/>
      <c r="T14" s="3821"/>
      <c r="U14" s="3821"/>
      <c r="V14" s="3821" t="s">
        <v>838</v>
      </c>
      <c r="W14" s="3821" t="s">
        <v>838</v>
      </c>
      <c r="X14" s="3834" t="s">
        <v>838</v>
      </c>
      <c r="Y14" s="3821"/>
      <c r="Z14" s="3834"/>
      <c r="AA14" s="3824" t="s">
        <v>838</v>
      </c>
      <c r="AB14" s="3826" t="s">
        <v>838</v>
      </c>
      <c r="AC14" s="3828" t="s">
        <v>838</v>
      </c>
      <c r="AD14" s="3830" t="s">
        <v>838</v>
      </c>
      <c r="AE14" s="1700"/>
      <c r="AF14" s="1716" t="s">
        <v>824</v>
      </c>
      <c r="AG14" s="1717">
        <f>+AG13/AG10</f>
        <v>0.40740740740740738</v>
      </c>
    </row>
    <row r="15" spans="1:35" ht="13.8" thickBot="1">
      <c r="B15" s="3798"/>
      <c r="C15" s="3800"/>
      <c r="D15" s="3822"/>
      <c r="E15" s="3822"/>
      <c r="F15" s="3822"/>
      <c r="G15" s="3822"/>
      <c r="H15" s="3822"/>
      <c r="I15" s="3822"/>
      <c r="J15" s="3822"/>
      <c r="K15" s="3822"/>
      <c r="L15" s="3822"/>
      <c r="M15" s="3822"/>
      <c r="N15" s="3822"/>
      <c r="O15" s="3822"/>
      <c r="P15" s="3822"/>
      <c r="Q15" s="3822"/>
      <c r="R15" s="3822"/>
      <c r="S15" s="3822"/>
      <c r="T15" s="3822"/>
      <c r="U15" s="3822"/>
      <c r="V15" s="3822"/>
      <c r="W15" s="3822"/>
      <c r="X15" s="3835"/>
      <c r="Y15" s="3822"/>
      <c r="Z15" s="3835"/>
      <c r="AA15" s="3825"/>
      <c r="AB15" s="3827"/>
      <c r="AC15" s="3829"/>
      <c r="AD15" s="3831"/>
      <c r="AE15" s="1700"/>
      <c r="AF15" s="1701"/>
      <c r="AG15" s="1718"/>
    </row>
    <row r="16" spans="1:35">
      <c r="C16" s="1719"/>
      <c r="D16" s="1719"/>
      <c r="E16" s="1719"/>
      <c r="F16" s="1719"/>
      <c r="G16" s="1719"/>
      <c r="H16" s="1719"/>
      <c r="I16" s="1719"/>
      <c r="J16" s="1719"/>
      <c r="K16" s="1719"/>
      <c r="L16" s="1719"/>
      <c r="M16" s="1719"/>
      <c r="N16" s="1719"/>
      <c r="O16" s="1719"/>
      <c r="P16" s="1719"/>
      <c r="Q16" s="1719"/>
      <c r="R16" s="1719"/>
      <c r="S16" s="1719"/>
      <c r="T16" s="1719"/>
      <c r="U16" s="1719"/>
      <c r="V16" s="1719"/>
      <c r="W16" s="1719"/>
      <c r="X16" s="1719"/>
      <c r="Y16" s="1719"/>
      <c r="Z16" s="1719"/>
      <c r="AA16" s="1719"/>
      <c r="AB16" s="1719"/>
      <c r="AC16" s="1719"/>
      <c r="AD16" s="1719"/>
    </row>
    <row r="17" spans="2:33">
      <c r="B17" s="1720" t="s">
        <v>1997</v>
      </c>
      <c r="C17" s="1721">
        <f>+AD8+1</f>
        <v>45885</v>
      </c>
      <c r="D17" s="1722">
        <f>+C17+1</f>
        <v>45886</v>
      </c>
      <c r="E17" s="1722">
        <f t="shared" ref="E17:AD17" si="2">+D17+1</f>
        <v>45887</v>
      </c>
      <c r="F17" s="1722">
        <f t="shared" si="2"/>
        <v>45888</v>
      </c>
      <c r="G17" s="1722">
        <f t="shared" si="2"/>
        <v>45889</v>
      </c>
      <c r="H17" s="1722">
        <f t="shared" si="2"/>
        <v>45890</v>
      </c>
      <c r="I17" s="1722">
        <f t="shared" si="2"/>
        <v>45891</v>
      </c>
      <c r="J17" s="1722">
        <f t="shared" si="2"/>
        <v>45892</v>
      </c>
      <c r="K17" s="1722">
        <f t="shared" si="2"/>
        <v>45893</v>
      </c>
      <c r="L17" s="1722">
        <f t="shared" si="2"/>
        <v>45894</v>
      </c>
      <c r="M17" s="1722">
        <f t="shared" si="2"/>
        <v>45895</v>
      </c>
      <c r="N17" s="1722">
        <f t="shared" si="2"/>
        <v>45896</v>
      </c>
      <c r="O17" s="1722">
        <f t="shared" si="2"/>
        <v>45897</v>
      </c>
      <c r="P17" s="1722">
        <f t="shared" si="2"/>
        <v>45898</v>
      </c>
      <c r="Q17" s="1722">
        <f t="shared" si="2"/>
        <v>45899</v>
      </c>
      <c r="R17" s="1722">
        <f t="shared" si="2"/>
        <v>45900</v>
      </c>
      <c r="S17" s="1722">
        <f t="shared" si="2"/>
        <v>45901</v>
      </c>
      <c r="T17" s="1722">
        <f t="shared" si="2"/>
        <v>45902</v>
      </c>
      <c r="U17" s="1722">
        <f t="shared" si="2"/>
        <v>45903</v>
      </c>
      <c r="V17" s="1722">
        <f t="shared" si="2"/>
        <v>45904</v>
      </c>
      <c r="W17" s="1722">
        <f>+V17+1</f>
        <v>45905</v>
      </c>
      <c r="X17" s="1722">
        <f t="shared" si="2"/>
        <v>45906</v>
      </c>
      <c r="Y17" s="1722">
        <f t="shared" si="2"/>
        <v>45907</v>
      </c>
      <c r="Z17" s="1722">
        <f t="shared" si="2"/>
        <v>45908</v>
      </c>
      <c r="AA17" s="1722">
        <f>+Z17+1</f>
        <v>45909</v>
      </c>
      <c r="AB17" s="1722">
        <f t="shared" si="2"/>
        <v>45910</v>
      </c>
      <c r="AC17" s="1722">
        <f>+AB17+1</f>
        <v>45911</v>
      </c>
      <c r="AD17" s="1723">
        <f t="shared" si="2"/>
        <v>45912</v>
      </c>
      <c r="AE17" s="1706"/>
      <c r="AF17" s="3781">
        <f>+AF8+1</f>
        <v>2</v>
      </c>
      <c r="AG17" s="3782"/>
    </row>
    <row r="18" spans="2:33">
      <c r="B18" s="1724" t="s">
        <v>820</v>
      </c>
      <c r="C18" s="1725" t="str">
        <f>TEXT(WEEKDAY(+C17),"aaa")</f>
        <v>土</v>
      </c>
      <c r="D18" s="1726" t="str">
        <f t="shared" ref="D18:AD18" si="3">TEXT(WEEKDAY(+D17),"aaa")</f>
        <v>日</v>
      </c>
      <c r="E18" s="1726" t="str">
        <f t="shared" si="3"/>
        <v>月</v>
      </c>
      <c r="F18" s="1726" t="str">
        <f t="shared" si="3"/>
        <v>火</v>
      </c>
      <c r="G18" s="1726" t="str">
        <f t="shared" si="3"/>
        <v>水</v>
      </c>
      <c r="H18" s="1726" t="str">
        <f t="shared" si="3"/>
        <v>木</v>
      </c>
      <c r="I18" s="1726" t="str">
        <f t="shared" si="3"/>
        <v>金</v>
      </c>
      <c r="J18" s="1726" t="str">
        <f t="shared" si="3"/>
        <v>土</v>
      </c>
      <c r="K18" s="1726" t="str">
        <f t="shared" si="3"/>
        <v>日</v>
      </c>
      <c r="L18" s="1726" t="str">
        <f t="shared" si="3"/>
        <v>月</v>
      </c>
      <c r="M18" s="1726" t="str">
        <f t="shared" si="3"/>
        <v>火</v>
      </c>
      <c r="N18" s="1726" t="str">
        <f t="shared" si="3"/>
        <v>水</v>
      </c>
      <c r="O18" s="1726" t="str">
        <f t="shared" si="3"/>
        <v>木</v>
      </c>
      <c r="P18" s="1726" t="str">
        <f t="shared" si="3"/>
        <v>金</v>
      </c>
      <c r="Q18" s="1726" t="str">
        <f t="shared" si="3"/>
        <v>土</v>
      </c>
      <c r="R18" s="1726" t="str">
        <f t="shared" si="3"/>
        <v>日</v>
      </c>
      <c r="S18" s="1726" t="str">
        <f t="shared" si="3"/>
        <v>月</v>
      </c>
      <c r="T18" s="1726" t="str">
        <f t="shared" si="3"/>
        <v>火</v>
      </c>
      <c r="U18" s="1726" t="str">
        <f t="shared" si="3"/>
        <v>水</v>
      </c>
      <c r="V18" s="1726" t="str">
        <f t="shared" si="3"/>
        <v>木</v>
      </c>
      <c r="W18" s="1726" t="str">
        <f t="shared" si="3"/>
        <v>金</v>
      </c>
      <c r="X18" s="1726" t="str">
        <f t="shared" si="3"/>
        <v>土</v>
      </c>
      <c r="Y18" s="1726" t="str">
        <f t="shared" si="3"/>
        <v>日</v>
      </c>
      <c r="Z18" s="1726" t="str">
        <f t="shared" si="3"/>
        <v>月</v>
      </c>
      <c r="AA18" s="1726" t="str">
        <f t="shared" si="3"/>
        <v>火</v>
      </c>
      <c r="AB18" s="1726" t="str">
        <f t="shared" si="3"/>
        <v>水</v>
      </c>
      <c r="AC18" s="1726" t="str">
        <f t="shared" si="3"/>
        <v>木</v>
      </c>
      <c r="AD18" s="1727" t="str">
        <f t="shared" si="3"/>
        <v>金</v>
      </c>
      <c r="AE18" s="1700"/>
      <c r="AF18" s="1711" t="s">
        <v>1998</v>
      </c>
      <c r="AG18" s="1691">
        <f>+COUNTIF(C19:AD20,"中止")</f>
        <v>0</v>
      </c>
    </row>
    <row r="19" spans="2:33" ht="13.5" customHeight="1">
      <c r="B19" s="3783" t="s">
        <v>1979</v>
      </c>
      <c r="C19" s="3832"/>
      <c r="D19" s="3833"/>
      <c r="E19" s="3833"/>
      <c r="F19" s="3833"/>
      <c r="G19" s="3833"/>
      <c r="H19" s="3833"/>
      <c r="I19" s="3833"/>
      <c r="J19" s="3833"/>
      <c r="K19" s="3833"/>
      <c r="L19" s="3833"/>
      <c r="M19" s="3833"/>
      <c r="N19" s="3833"/>
      <c r="O19" s="3833"/>
      <c r="P19" s="3833"/>
      <c r="Q19" s="3833"/>
      <c r="R19" s="3833"/>
      <c r="S19" s="3833"/>
      <c r="T19" s="3833"/>
      <c r="U19" s="3833"/>
      <c r="V19" s="3833"/>
      <c r="W19" s="3833"/>
      <c r="X19" s="3833"/>
      <c r="Y19" s="3833"/>
      <c r="Z19" s="3833"/>
      <c r="AA19" s="3833"/>
      <c r="AB19" s="3833"/>
      <c r="AC19" s="3833"/>
      <c r="AD19" s="3836"/>
      <c r="AE19" s="1700"/>
      <c r="AF19" s="1712" t="s">
        <v>821</v>
      </c>
      <c r="AG19" s="1713">
        <f>COUNTA(C17:AD17)-AG18</f>
        <v>28</v>
      </c>
    </row>
    <row r="20" spans="2:33" ht="13.5" customHeight="1">
      <c r="B20" s="3784"/>
      <c r="C20" s="3832"/>
      <c r="D20" s="3833"/>
      <c r="E20" s="3833"/>
      <c r="F20" s="3833"/>
      <c r="G20" s="3833"/>
      <c r="H20" s="3833"/>
      <c r="I20" s="3833"/>
      <c r="J20" s="3833"/>
      <c r="K20" s="3833"/>
      <c r="L20" s="3833"/>
      <c r="M20" s="3833"/>
      <c r="N20" s="3833"/>
      <c r="O20" s="3833"/>
      <c r="P20" s="3833"/>
      <c r="Q20" s="3833"/>
      <c r="R20" s="3833"/>
      <c r="S20" s="3833"/>
      <c r="T20" s="3833"/>
      <c r="U20" s="3833"/>
      <c r="V20" s="3833"/>
      <c r="W20" s="3833"/>
      <c r="X20" s="3833"/>
      <c r="Y20" s="3833"/>
      <c r="Z20" s="3833"/>
      <c r="AA20" s="3833"/>
      <c r="AB20" s="3833"/>
      <c r="AC20" s="3833"/>
      <c r="AD20" s="3836"/>
      <c r="AE20" s="1700"/>
      <c r="AF20" s="1712" t="s">
        <v>822</v>
      </c>
      <c r="AG20" s="1714">
        <f>+COUNTA(C21:AD22)</f>
        <v>8</v>
      </c>
    </row>
    <row r="21" spans="2:33" ht="13.5" customHeight="1">
      <c r="B21" s="3805" t="s">
        <v>815</v>
      </c>
      <c r="C21" s="3837"/>
      <c r="D21" s="3833"/>
      <c r="E21" s="3833"/>
      <c r="F21" s="3833"/>
      <c r="G21" s="3833"/>
      <c r="H21" s="3833" t="s">
        <v>838</v>
      </c>
      <c r="I21" s="3833" t="s">
        <v>838</v>
      </c>
      <c r="J21" s="3833"/>
      <c r="K21" s="3833"/>
      <c r="L21" s="3833"/>
      <c r="M21" s="3833"/>
      <c r="N21" s="3833"/>
      <c r="O21" s="3833" t="s">
        <v>838</v>
      </c>
      <c r="P21" s="3833" t="s">
        <v>838</v>
      </c>
      <c r="Q21" s="3833"/>
      <c r="R21" s="3833"/>
      <c r="S21" s="3833"/>
      <c r="T21" s="3833"/>
      <c r="U21" s="3833"/>
      <c r="V21" s="3833" t="s">
        <v>838</v>
      </c>
      <c r="W21" s="3833" t="s">
        <v>838</v>
      </c>
      <c r="X21" s="3833"/>
      <c r="Y21" s="3833"/>
      <c r="Z21" s="3833"/>
      <c r="AA21" s="3833"/>
      <c r="AB21" s="3833"/>
      <c r="AC21" s="3833" t="s">
        <v>838</v>
      </c>
      <c r="AD21" s="3836" t="s">
        <v>838</v>
      </c>
      <c r="AE21" s="1700"/>
      <c r="AF21" s="1712" t="s">
        <v>823</v>
      </c>
      <c r="AG21" s="1715">
        <f>+AG20/AG19</f>
        <v>0.2857142857142857</v>
      </c>
    </row>
    <row r="22" spans="2:33">
      <c r="B22" s="3806"/>
      <c r="C22" s="3837"/>
      <c r="D22" s="3833"/>
      <c r="E22" s="3833"/>
      <c r="F22" s="3833"/>
      <c r="G22" s="3833"/>
      <c r="H22" s="3833"/>
      <c r="I22" s="3833"/>
      <c r="J22" s="3833"/>
      <c r="K22" s="3833"/>
      <c r="L22" s="3833"/>
      <c r="M22" s="3833"/>
      <c r="N22" s="3833"/>
      <c r="O22" s="3833"/>
      <c r="P22" s="3833"/>
      <c r="Q22" s="3833"/>
      <c r="R22" s="3833"/>
      <c r="S22" s="3833"/>
      <c r="T22" s="3833"/>
      <c r="U22" s="3833"/>
      <c r="V22" s="3833"/>
      <c r="W22" s="3833"/>
      <c r="X22" s="3833"/>
      <c r="Y22" s="3833"/>
      <c r="Z22" s="3833"/>
      <c r="AA22" s="3833"/>
      <c r="AB22" s="3833"/>
      <c r="AC22" s="3833"/>
      <c r="AD22" s="3836"/>
      <c r="AE22" s="1700"/>
      <c r="AF22" s="1712" t="s">
        <v>812</v>
      </c>
      <c r="AG22" s="1714">
        <f>+COUNTA(C23:AD24)</f>
        <v>8</v>
      </c>
    </row>
    <row r="23" spans="2:33">
      <c r="B23" s="3807" t="s">
        <v>817</v>
      </c>
      <c r="C23" s="3838"/>
      <c r="D23" s="3840"/>
      <c r="E23" s="3840"/>
      <c r="F23" s="3840"/>
      <c r="G23" s="3840"/>
      <c r="H23" s="3840" t="s">
        <v>838</v>
      </c>
      <c r="I23" s="3840" t="s">
        <v>838</v>
      </c>
      <c r="J23" s="3840"/>
      <c r="K23" s="3840"/>
      <c r="L23" s="3840"/>
      <c r="M23" s="3840"/>
      <c r="N23" s="3840"/>
      <c r="O23" s="3840" t="s">
        <v>838</v>
      </c>
      <c r="P23" s="3840" t="s">
        <v>838</v>
      </c>
      <c r="Q23" s="3840"/>
      <c r="R23" s="3840"/>
      <c r="S23" s="3840"/>
      <c r="T23" s="3840"/>
      <c r="U23" s="3840"/>
      <c r="V23" s="3840" t="s">
        <v>838</v>
      </c>
      <c r="W23" s="3840" t="s">
        <v>838</v>
      </c>
      <c r="X23" s="3840"/>
      <c r="Y23" s="3840"/>
      <c r="Z23" s="3840"/>
      <c r="AA23" s="3840"/>
      <c r="AB23" s="3840"/>
      <c r="AC23" s="3840" t="s">
        <v>838</v>
      </c>
      <c r="AD23" s="3842" t="s">
        <v>838</v>
      </c>
      <c r="AE23" s="1700"/>
      <c r="AF23" s="1716" t="s">
        <v>824</v>
      </c>
      <c r="AG23" s="1717">
        <f>+AG22/AG19</f>
        <v>0.2857142857142857</v>
      </c>
    </row>
    <row r="24" spans="2:33">
      <c r="B24" s="3808"/>
      <c r="C24" s="3839"/>
      <c r="D24" s="3841"/>
      <c r="E24" s="3841"/>
      <c r="F24" s="3841"/>
      <c r="G24" s="3841"/>
      <c r="H24" s="3841"/>
      <c r="I24" s="3841"/>
      <c r="J24" s="3841"/>
      <c r="K24" s="3841"/>
      <c r="L24" s="3841"/>
      <c r="M24" s="3841"/>
      <c r="N24" s="3841"/>
      <c r="O24" s="3841"/>
      <c r="P24" s="3841"/>
      <c r="Q24" s="3841"/>
      <c r="R24" s="3841"/>
      <c r="S24" s="3841"/>
      <c r="T24" s="3841"/>
      <c r="U24" s="3841"/>
      <c r="V24" s="3841"/>
      <c r="W24" s="3841"/>
      <c r="X24" s="3841"/>
      <c r="Y24" s="3841"/>
      <c r="Z24" s="3841"/>
      <c r="AA24" s="3841"/>
      <c r="AB24" s="3841"/>
      <c r="AC24" s="3841"/>
      <c r="AD24" s="3843"/>
      <c r="AE24" s="1700"/>
      <c r="AF24" s="1701"/>
      <c r="AG24" s="1718"/>
    </row>
    <row r="25" spans="2:33">
      <c r="C25" s="1719"/>
      <c r="D25" s="1719"/>
      <c r="E25" s="1719"/>
      <c r="F25" s="1719"/>
      <c r="G25" s="1719"/>
      <c r="H25" s="1719"/>
      <c r="I25" s="1719"/>
      <c r="J25" s="1719"/>
      <c r="K25" s="1719"/>
      <c r="L25" s="1719"/>
      <c r="M25" s="1719"/>
      <c r="N25" s="1719"/>
      <c r="O25" s="1719"/>
      <c r="P25" s="1719"/>
      <c r="Q25" s="1719"/>
      <c r="R25" s="1719"/>
      <c r="S25" s="1719"/>
      <c r="T25" s="1719"/>
      <c r="U25" s="1719"/>
      <c r="V25" s="1719"/>
      <c r="W25" s="1719"/>
      <c r="X25" s="1719"/>
      <c r="Y25" s="1719"/>
      <c r="Z25" s="1719"/>
      <c r="AA25" s="1719"/>
      <c r="AB25" s="1719"/>
      <c r="AC25" s="1719"/>
      <c r="AD25" s="1719"/>
    </row>
    <row r="26" spans="2:33">
      <c r="B26" s="1702" t="s">
        <v>1997</v>
      </c>
      <c r="C26" s="1703">
        <f>+AD17+1</f>
        <v>45913</v>
      </c>
      <c r="D26" s="1704">
        <f>+C26+1</f>
        <v>45914</v>
      </c>
      <c r="E26" s="1704">
        <f t="shared" ref="E26:AD26" si="4">+D26+1</f>
        <v>45915</v>
      </c>
      <c r="F26" s="1704">
        <f t="shared" si="4"/>
        <v>45916</v>
      </c>
      <c r="G26" s="1704">
        <f t="shared" si="4"/>
        <v>45917</v>
      </c>
      <c r="H26" s="1704">
        <f t="shared" si="4"/>
        <v>45918</v>
      </c>
      <c r="I26" s="1704">
        <f t="shared" si="4"/>
        <v>45919</v>
      </c>
      <c r="J26" s="1704">
        <f t="shared" si="4"/>
        <v>45920</v>
      </c>
      <c r="K26" s="1704">
        <f t="shared" si="4"/>
        <v>45921</v>
      </c>
      <c r="L26" s="1704">
        <f t="shared" si="4"/>
        <v>45922</v>
      </c>
      <c r="M26" s="1704">
        <f t="shared" si="4"/>
        <v>45923</v>
      </c>
      <c r="N26" s="1704">
        <f t="shared" si="4"/>
        <v>45924</v>
      </c>
      <c r="O26" s="1704">
        <f t="shared" si="4"/>
        <v>45925</v>
      </c>
      <c r="P26" s="1704">
        <f t="shared" si="4"/>
        <v>45926</v>
      </c>
      <c r="Q26" s="1704">
        <f t="shared" si="4"/>
        <v>45927</v>
      </c>
      <c r="R26" s="1704">
        <f t="shared" si="4"/>
        <v>45928</v>
      </c>
      <c r="S26" s="1704">
        <f t="shared" si="4"/>
        <v>45929</v>
      </c>
      <c r="T26" s="1704">
        <f t="shared" si="4"/>
        <v>45930</v>
      </c>
      <c r="U26" s="1704">
        <f t="shared" si="4"/>
        <v>45931</v>
      </c>
      <c r="V26" s="1704">
        <f t="shared" si="4"/>
        <v>45932</v>
      </c>
      <c r="W26" s="1704">
        <f>+V26+1</f>
        <v>45933</v>
      </c>
      <c r="X26" s="1704">
        <f t="shared" si="4"/>
        <v>45934</v>
      </c>
      <c r="Y26" s="1704">
        <f t="shared" si="4"/>
        <v>45935</v>
      </c>
      <c r="Z26" s="1704">
        <f t="shared" si="4"/>
        <v>45936</v>
      </c>
      <c r="AA26" s="1704">
        <f>+Z26+1</f>
        <v>45937</v>
      </c>
      <c r="AB26" s="1704">
        <f t="shared" si="4"/>
        <v>45938</v>
      </c>
      <c r="AC26" s="1704">
        <f>+AB26+1</f>
        <v>45939</v>
      </c>
      <c r="AD26" s="1705">
        <f t="shared" si="4"/>
        <v>45940</v>
      </c>
      <c r="AE26" s="1706"/>
      <c r="AF26" s="3781">
        <f>+AF17+1</f>
        <v>3</v>
      </c>
      <c r="AG26" s="3782"/>
    </row>
    <row r="27" spans="2:33">
      <c r="B27" s="1707" t="s">
        <v>820</v>
      </c>
      <c r="C27" s="1708" t="str">
        <f>TEXT(WEEKDAY(+C26),"aaa")</f>
        <v>土</v>
      </c>
      <c r="D27" s="1709" t="str">
        <f t="shared" ref="D27:AD27" si="5">TEXT(WEEKDAY(+D26),"aaa")</f>
        <v>日</v>
      </c>
      <c r="E27" s="1709" t="str">
        <f t="shared" si="5"/>
        <v>月</v>
      </c>
      <c r="F27" s="1709" t="str">
        <f t="shared" si="5"/>
        <v>火</v>
      </c>
      <c r="G27" s="1709" t="str">
        <f t="shared" si="5"/>
        <v>水</v>
      </c>
      <c r="H27" s="1709" t="str">
        <f t="shared" si="5"/>
        <v>木</v>
      </c>
      <c r="I27" s="1709" t="str">
        <f t="shared" si="5"/>
        <v>金</v>
      </c>
      <c r="J27" s="1709" t="str">
        <f t="shared" si="5"/>
        <v>土</v>
      </c>
      <c r="K27" s="1709" t="str">
        <f t="shared" si="5"/>
        <v>日</v>
      </c>
      <c r="L27" s="1709" t="str">
        <f t="shared" si="5"/>
        <v>月</v>
      </c>
      <c r="M27" s="1709" t="str">
        <f t="shared" si="5"/>
        <v>火</v>
      </c>
      <c r="N27" s="1709" t="str">
        <f t="shared" si="5"/>
        <v>水</v>
      </c>
      <c r="O27" s="1709" t="str">
        <f t="shared" si="5"/>
        <v>木</v>
      </c>
      <c r="P27" s="1709" t="str">
        <f t="shared" si="5"/>
        <v>金</v>
      </c>
      <c r="Q27" s="1709" t="str">
        <f t="shared" si="5"/>
        <v>土</v>
      </c>
      <c r="R27" s="1709" t="str">
        <f t="shared" si="5"/>
        <v>日</v>
      </c>
      <c r="S27" s="1709" t="str">
        <f t="shared" si="5"/>
        <v>月</v>
      </c>
      <c r="T27" s="1709" t="str">
        <f t="shared" si="5"/>
        <v>火</v>
      </c>
      <c r="U27" s="1709" t="str">
        <f t="shared" si="5"/>
        <v>水</v>
      </c>
      <c r="V27" s="1709" t="str">
        <f t="shared" si="5"/>
        <v>木</v>
      </c>
      <c r="W27" s="1709" t="str">
        <f t="shared" si="5"/>
        <v>金</v>
      </c>
      <c r="X27" s="1709" t="str">
        <f t="shared" si="5"/>
        <v>土</v>
      </c>
      <c r="Y27" s="1709" t="str">
        <f t="shared" si="5"/>
        <v>日</v>
      </c>
      <c r="Z27" s="1709" t="str">
        <f t="shared" si="5"/>
        <v>月</v>
      </c>
      <c r="AA27" s="1709" t="str">
        <f t="shared" si="5"/>
        <v>火</v>
      </c>
      <c r="AB27" s="1709" t="str">
        <f t="shared" si="5"/>
        <v>水</v>
      </c>
      <c r="AC27" s="1709" t="str">
        <f t="shared" si="5"/>
        <v>木</v>
      </c>
      <c r="AD27" s="1710" t="str">
        <f t="shared" si="5"/>
        <v>金</v>
      </c>
      <c r="AE27" s="1700"/>
      <c r="AF27" s="1711" t="s">
        <v>1998</v>
      </c>
      <c r="AG27" s="1691">
        <f>+COUNTIF(C28:AD29,"中止")</f>
        <v>0</v>
      </c>
    </row>
    <row r="28" spans="2:33" ht="13.5" customHeight="1">
      <c r="B28" s="3783" t="s">
        <v>1979</v>
      </c>
      <c r="C28" s="3818"/>
      <c r="D28" s="3819"/>
      <c r="E28" s="3819"/>
      <c r="F28" s="3819"/>
      <c r="G28" s="3819"/>
      <c r="H28" s="3819"/>
      <c r="I28" s="3819"/>
      <c r="J28" s="3819"/>
      <c r="K28" s="3819"/>
      <c r="L28" s="3819"/>
      <c r="M28" s="3819"/>
      <c r="N28" s="3819"/>
      <c r="O28" s="3819"/>
      <c r="P28" s="3819"/>
      <c r="Q28" s="3819"/>
      <c r="R28" s="3819"/>
      <c r="S28" s="3819"/>
      <c r="T28" s="3819"/>
      <c r="U28" s="3819"/>
      <c r="V28" s="3819"/>
      <c r="W28" s="3819"/>
      <c r="X28" s="3819"/>
      <c r="Y28" s="3819"/>
      <c r="Z28" s="3819"/>
      <c r="AA28" s="3819"/>
      <c r="AB28" s="3819"/>
      <c r="AC28" s="3819"/>
      <c r="AD28" s="3820"/>
      <c r="AE28" s="1700"/>
      <c r="AF28" s="1712" t="s">
        <v>821</v>
      </c>
      <c r="AG28" s="1713">
        <f>COUNTA(C26:AD26)-AG27</f>
        <v>28</v>
      </c>
    </row>
    <row r="29" spans="2:33" ht="13.5" customHeight="1">
      <c r="B29" s="3784"/>
      <c r="C29" s="3818"/>
      <c r="D29" s="3819"/>
      <c r="E29" s="3819"/>
      <c r="F29" s="3819"/>
      <c r="G29" s="3819"/>
      <c r="H29" s="3819"/>
      <c r="I29" s="3819"/>
      <c r="J29" s="3819"/>
      <c r="K29" s="3819"/>
      <c r="L29" s="3819"/>
      <c r="M29" s="3819"/>
      <c r="N29" s="3819"/>
      <c r="O29" s="3819"/>
      <c r="P29" s="3819"/>
      <c r="Q29" s="3819"/>
      <c r="R29" s="3819"/>
      <c r="S29" s="3819"/>
      <c r="T29" s="3819"/>
      <c r="U29" s="3819"/>
      <c r="V29" s="3819"/>
      <c r="W29" s="3819"/>
      <c r="X29" s="3819"/>
      <c r="Y29" s="3819"/>
      <c r="Z29" s="3819"/>
      <c r="AA29" s="3819"/>
      <c r="AB29" s="3819"/>
      <c r="AC29" s="3819"/>
      <c r="AD29" s="3820"/>
      <c r="AE29" s="1700"/>
      <c r="AF29" s="1712" t="s">
        <v>822</v>
      </c>
      <c r="AG29" s="1714">
        <f>+COUNTA(C30:AD31)</f>
        <v>8</v>
      </c>
    </row>
    <row r="30" spans="2:33" ht="13.5" customHeight="1">
      <c r="B30" s="3792" t="s">
        <v>815</v>
      </c>
      <c r="C30" s="3794"/>
      <c r="D30" s="3819"/>
      <c r="E30" s="3819"/>
      <c r="F30" s="3819"/>
      <c r="G30" s="3819"/>
      <c r="H30" s="3819" t="s">
        <v>838</v>
      </c>
      <c r="I30" s="3819" t="s">
        <v>838</v>
      </c>
      <c r="J30" s="3819"/>
      <c r="K30" s="3819"/>
      <c r="L30" s="3819"/>
      <c r="M30" s="3819"/>
      <c r="N30" s="3819"/>
      <c r="O30" s="3819" t="s">
        <v>838</v>
      </c>
      <c r="P30" s="3819" t="s">
        <v>838</v>
      </c>
      <c r="Q30" s="3819"/>
      <c r="R30" s="3819"/>
      <c r="S30" s="3819"/>
      <c r="T30" s="3819"/>
      <c r="U30" s="3819"/>
      <c r="V30" s="3819" t="s">
        <v>838</v>
      </c>
      <c r="W30" s="3819" t="s">
        <v>838</v>
      </c>
      <c r="X30" s="3819"/>
      <c r="Y30" s="3819"/>
      <c r="Z30" s="3819"/>
      <c r="AA30" s="3819"/>
      <c r="AB30" s="3819"/>
      <c r="AC30" s="3819" t="s">
        <v>838</v>
      </c>
      <c r="AD30" s="3820" t="s">
        <v>838</v>
      </c>
      <c r="AE30" s="1700"/>
      <c r="AF30" s="1712" t="s">
        <v>823</v>
      </c>
      <c r="AG30" s="1715">
        <f>+AG29/AG28</f>
        <v>0.2857142857142857</v>
      </c>
    </row>
    <row r="31" spans="2:33">
      <c r="B31" s="3793"/>
      <c r="C31" s="3794"/>
      <c r="D31" s="3819"/>
      <c r="E31" s="3819"/>
      <c r="F31" s="3819"/>
      <c r="G31" s="3819"/>
      <c r="H31" s="3819"/>
      <c r="I31" s="3819"/>
      <c r="J31" s="3819"/>
      <c r="K31" s="3819"/>
      <c r="L31" s="3819"/>
      <c r="M31" s="3819"/>
      <c r="N31" s="3819"/>
      <c r="O31" s="3819"/>
      <c r="P31" s="3819"/>
      <c r="Q31" s="3819"/>
      <c r="R31" s="3819"/>
      <c r="S31" s="3819"/>
      <c r="T31" s="3819"/>
      <c r="U31" s="3819"/>
      <c r="V31" s="3819"/>
      <c r="W31" s="3819"/>
      <c r="X31" s="3819"/>
      <c r="Y31" s="3819"/>
      <c r="Z31" s="3819"/>
      <c r="AA31" s="3819"/>
      <c r="AB31" s="3819"/>
      <c r="AC31" s="3819"/>
      <c r="AD31" s="3820"/>
      <c r="AE31" s="1700"/>
      <c r="AF31" s="1712" t="s">
        <v>812</v>
      </c>
      <c r="AG31" s="1714">
        <f>+COUNTA(C32:AD33)</f>
        <v>9</v>
      </c>
    </row>
    <row r="32" spans="2:33">
      <c r="B32" s="3797" t="s">
        <v>817</v>
      </c>
      <c r="C32" s="3799"/>
      <c r="D32" s="3821"/>
      <c r="E32" s="3821"/>
      <c r="F32" s="3821"/>
      <c r="G32" s="3821"/>
      <c r="H32" s="3821" t="s">
        <v>838</v>
      </c>
      <c r="I32" s="3821" t="s">
        <v>838</v>
      </c>
      <c r="J32" s="3821"/>
      <c r="K32" s="3821"/>
      <c r="L32" s="3821"/>
      <c r="M32" s="3821"/>
      <c r="N32" s="3821"/>
      <c r="O32" s="3821" t="s">
        <v>838</v>
      </c>
      <c r="P32" s="3821" t="s">
        <v>838</v>
      </c>
      <c r="Q32" s="3821" t="s">
        <v>861</v>
      </c>
      <c r="R32" s="3821"/>
      <c r="S32" s="3821"/>
      <c r="T32" s="3821"/>
      <c r="U32" s="3821"/>
      <c r="V32" s="3821" t="s">
        <v>838</v>
      </c>
      <c r="W32" s="3821" t="s">
        <v>838</v>
      </c>
      <c r="X32" s="3821"/>
      <c r="Y32" s="3821"/>
      <c r="Z32" s="3821"/>
      <c r="AA32" s="3821"/>
      <c r="AB32" s="3821"/>
      <c r="AC32" s="3821" t="s">
        <v>838</v>
      </c>
      <c r="AD32" s="3844" t="s">
        <v>838</v>
      </c>
      <c r="AE32" s="1700"/>
      <c r="AF32" s="1716" t="s">
        <v>824</v>
      </c>
      <c r="AG32" s="1717">
        <f>+AG31/AG28</f>
        <v>0.32142857142857145</v>
      </c>
    </row>
    <row r="33" spans="2:33">
      <c r="B33" s="3798"/>
      <c r="C33" s="3800"/>
      <c r="D33" s="3822"/>
      <c r="E33" s="3822"/>
      <c r="F33" s="3822"/>
      <c r="G33" s="3822"/>
      <c r="H33" s="3822"/>
      <c r="I33" s="3822"/>
      <c r="J33" s="3822"/>
      <c r="K33" s="3822"/>
      <c r="L33" s="3822"/>
      <c r="M33" s="3822"/>
      <c r="N33" s="3822"/>
      <c r="O33" s="3822"/>
      <c r="P33" s="3822"/>
      <c r="Q33" s="3822"/>
      <c r="R33" s="3822"/>
      <c r="S33" s="3822"/>
      <c r="T33" s="3822"/>
      <c r="U33" s="3822"/>
      <c r="V33" s="3822"/>
      <c r="W33" s="3822"/>
      <c r="X33" s="3822"/>
      <c r="Y33" s="3822"/>
      <c r="Z33" s="3822"/>
      <c r="AA33" s="3822"/>
      <c r="AB33" s="3822"/>
      <c r="AC33" s="3822"/>
      <c r="AD33" s="3845"/>
      <c r="AE33" s="1700"/>
      <c r="AF33" s="1701"/>
      <c r="AG33" s="1718"/>
    </row>
    <row r="34" spans="2:33">
      <c r="C34" s="1719"/>
      <c r="D34" s="1719"/>
      <c r="E34" s="1719"/>
      <c r="F34" s="1719"/>
      <c r="G34" s="1719"/>
      <c r="H34" s="1719"/>
      <c r="I34" s="1719"/>
      <c r="J34" s="1719"/>
      <c r="K34" s="1719"/>
      <c r="L34" s="1719"/>
      <c r="M34" s="1719"/>
      <c r="N34" s="1719"/>
      <c r="O34" s="1719"/>
      <c r="P34" s="1719"/>
      <c r="Q34" s="1719"/>
      <c r="R34" s="1719"/>
      <c r="S34" s="1719"/>
      <c r="T34" s="1719"/>
      <c r="U34" s="1719"/>
      <c r="V34" s="1719"/>
      <c r="W34" s="1719"/>
      <c r="X34" s="1719"/>
      <c r="Y34" s="1719"/>
      <c r="Z34" s="1719"/>
      <c r="AA34" s="1719"/>
      <c r="AB34" s="1719"/>
      <c r="AC34" s="1719"/>
      <c r="AD34" s="1719"/>
    </row>
    <row r="35" spans="2:33">
      <c r="B35" s="1720" t="s">
        <v>1997</v>
      </c>
      <c r="C35" s="1721">
        <f>+AD26+1</f>
        <v>45941</v>
      </c>
      <c r="D35" s="1722">
        <f>+C35+1</f>
        <v>45942</v>
      </c>
      <c r="E35" s="1722">
        <f t="shared" ref="E35:AD35" si="6">+D35+1</f>
        <v>45943</v>
      </c>
      <c r="F35" s="1722">
        <f t="shared" si="6"/>
        <v>45944</v>
      </c>
      <c r="G35" s="1722">
        <f t="shared" si="6"/>
        <v>45945</v>
      </c>
      <c r="H35" s="1722">
        <f t="shared" si="6"/>
        <v>45946</v>
      </c>
      <c r="I35" s="1722">
        <f t="shared" si="6"/>
        <v>45947</v>
      </c>
      <c r="J35" s="1722">
        <f t="shared" si="6"/>
        <v>45948</v>
      </c>
      <c r="K35" s="1722">
        <f t="shared" si="6"/>
        <v>45949</v>
      </c>
      <c r="L35" s="1722">
        <f t="shared" si="6"/>
        <v>45950</v>
      </c>
      <c r="M35" s="1722">
        <f t="shared" si="6"/>
        <v>45951</v>
      </c>
      <c r="N35" s="1722">
        <f t="shared" si="6"/>
        <v>45952</v>
      </c>
      <c r="O35" s="1722">
        <f t="shared" si="6"/>
        <v>45953</v>
      </c>
      <c r="P35" s="1722">
        <f t="shared" si="6"/>
        <v>45954</v>
      </c>
      <c r="Q35" s="1722">
        <f t="shared" si="6"/>
        <v>45955</v>
      </c>
      <c r="R35" s="1722">
        <f t="shared" si="6"/>
        <v>45956</v>
      </c>
      <c r="S35" s="1722">
        <f t="shared" si="6"/>
        <v>45957</v>
      </c>
      <c r="T35" s="1722">
        <f t="shared" si="6"/>
        <v>45958</v>
      </c>
      <c r="U35" s="1722">
        <f t="shared" si="6"/>
        <v>45959</v>
      </c>
      <c r="V35" s="1722">
        <f t="shared" si="6"/>
        <v>45960</v>
      </c>
      <c r="W35" s="1722">
        <f>+V35+1</f>
        <v>45961</v>
      </c>
      <c r="X35" s="1722">
        <f t="shared" si="6"/>
        <v>45962</v>
      </c>
      <c r="Y35" s="1722">
        <f t="shared" si="6"/>
        <v>45963</v>
      </c>
      <c r="Z35" s="1722">
        <f t="shared" si="6"/>
        <v>45964</v>
      </c>
      <c r="AA35" s="1722">
        <f>+Z35+1</f>
        <v>45965</v>
      </c>
      <c r="AB35" s="1722">
        <f t="shared" si="6"/>
        <v>45966</v>
      </c>
      <c r="AC35" s="1722">
        <f>+AB35+1</f>
        <v>45967</v>
      </c>
      <c r="AD35" s="1723">
        <f t="shared" si="6"/>
        <v>45968</v>
      </c>
      <c r="AE35" s="1706"/>
      <c r="AF35" s="3781">
        <f>+AF26+1</f>
        <v>4</v>
      </c>
      <c r="AG35" s="3782"/>
    </row>
    <row r="36" spans="2:33">
      <c r="B36" s="1724" t="s">
        <v>820</v>
      </c>
      <c r="C36" s="1725" t="str">
        <f>TEXT(WEEKDAY(+C35),"aaa")</f>
        <v>土</v>
      </c>
      <c r="D36" s="1726" t="str">
        <f t="shared" ref="D36:AD36" si="7">TEXT(WEEKDAY(+D35),"aaa")</f>
        <v>日</v>
      </c>
      <c r="E36" s="1726" t="str">
        <f t="shared" si="7"/>
        <v>月</v>
      </c>
      <c r="F36" s="1726" t="str">
        <f t="shared" si="7"/>
        <v>火</v>
      </c>
      <c r="G36" s="1726" t="str">
        <f t="shared" si="7"/>
        <v>水</v>
      </c>
      <c r="H36" s="1726" t="str">
        <f t="shared" si="7"/>
        <v>木</v>
      </c>
      <c r="I36" s="1726" t="str">
        <f t="shared" si="7"/>
        <v>金</v>
      </c>
      <c r="J36" s="1726" t="str">
        <f t="shared" si="7"/>
        <v>土</v>
      </c>
      <c r="K36" s="1726" t="str">
        <f t="shared" si="7"/>
        <v>日</v>
      </c>
      <c r="L36" s="1726" t="str">
        <f t="shared" si="7"/>
        <v>月</v>
      </c>
      <c r="M36" s="1726" t="str">
        <f t="shared" si="7"/>
        <v>火</v>
      </c>
      <c r="N36" s="1726" t="str">
        <f t="shared" si="7"/>
        <v>水</v>
      </c>
      <c r="O36" s="1726" t="str">
        <f t="shared" si="7"/>
        <v>木</v>
      </c>
      <c r="P36" s="1726" t="str">
        <f t="shared" si="7"/>
        <v>金</v>
      </c>
      <c r="Q36" s="1726" t="str">
        <f t="shared" si="7"/>
        <v>土</v>
      </c>
      <c r="R36" s="1726" t="str">
        <f t="shared" si="7"/>
        <v>日</v>
      </c>
      <c r="S36" s="1726" t="str">
        <f t="shared" si="7"/>
        <v>月</v>
      </c>
      <c r="T36" s="1726" t="str">
        <f t="shared" si="7"/>
        <v>火</v>
      </c>
      <c r="U36" s="1726" t="str">
        <f t="shared" si="7"/>
        <v>水</v>
      </c>
      <c r="V36" s="1726" t="str">
        <f t="shared" si="7"/>
        <v>木</v>
      </c>
      <c r="W36" s="1726" t="str">
        <f t="shared" si="7"/>
        <v>金</v>
      </c>
      <c r="X36" s="1726" t="str">
        <f t="shared" si="7"/>
        <v>土</v>
      </c>
      <c r="Y36" s="1726" t="str">
        <f t="shared" si="7"/>
        <v>日</v>
      </c>
      <c r="Z36" s="1726" t="str">
        <f t="shared" si="7"/>
        <v>月</v>
      </c>
      <c r="AA36" s="1726" t="str">
        <f t="shared" si="7"/>
        <v>火</v>
      </c>
      <c r="AB36" s="1726" t="str">
        <f t="shared" si="7"/>
        <v>水</v>
      </c>
      <c r="AC36" s="1726" t="str">
        <f t="shared" si="7"/>
        <v>木</v>
      </c>
      <c r="AD36" s="1727" t="str">
        <f t="shared" si="7"/>
        <v>金</v>
      </c>
      <c r="AE36" s="1700"/>
      <c r="AF36" s="1711" t="s">
        <v>1998</v>
      </c>
      <c r="AG36" s="1691">
        <f>+COUNTIF(C37:AD38,"中止")</f>
        <v>0</v>
      </c>
    </row>
    <row r="37" spans="2:33" ht="13.5" customHeight="1">
      <c r="B37" s="3783" t="s">
        <v>1979</v>
      </c>
      <c r="C37" s="3832"/>
      <c r="D37" s="3833"/>
      <c r="E37" s="3833"/>
      <c r="F37" s="3833"/>
      <c r="G37" s="3833"/>
      <c r="H37" s="3833"/>
      <c r="I37" s="3833"/>
      <c r="J37" s="3833"/>
      <c r="K37" s="3833"/>
      <c r="L37" s="3833"/>
      <c r="M37" s="3833"/>
      <c r="N37" s="3833"/>
      <c r="O37" s="3833"/>
      <c r="P37" s="3833"/>
      <c r="Q37" s="3833"/>
      <c r="R37" s="3833"/>
      <c r="S37" s="3833"/>
      <c r="T37" s="3833"/>
      <c r="U37" s="3833"/>
      <c r="V37" s="3833"/>
      <c r="W37" s="3833"/>
      <c r="X37" s="3833"/>
      <c r="Y37" s="3833"/>
      <c r="Z37" s="3833"/>
      <c r="AA37" s="3833"/>
      <c r="AB37" s="3833"/>
      <c r="AC37" s="3833"/>
      <c r="AD37" s="3836"/>
      <c r="AE37" s="1700"/>
      <c r="AF37" s="1712" t="s">
        <v>821</v>
      </c>
      <c r="AG37" s="1713">
        <f>COUNTA(C35:AD35)-AG36</f>
        <v>28</v>
      </c>
    </row>
    <row r="38" spans="2:33" ht="13.5" customHeight="1">
      <c r="B38" s="3784"/>
      <c r="C38" s="3832"/>
      <c r="D38" s="3833"/>
      <c r="E38" s="3833"/>
      <c r="F38" s="3833"/>
      <c r="G38" s="3833"/>
      <c r="H38" s="3833"/>
      <c r="I38" s="3833"/>
      <c r="J38" s="3833"/>
      <c r="K38" s="3833"/>
      <c r="L38" s="3833"/>
      <c r="M38" s="3833"/>
      <c r="N38" s="3833"/>
      <c r="O38" s="3833"/>
      <c r="P38" s="3833"/>
      <c r="Q38" s="3833"/>
      <c r="R38" s="3833"/>
      <c r="S38" s="3833"/>
      <c r="T38" s="3833"/>
      <c r="U38" s="3833"/>
      <c r="V38" s="3833"/>
      <c r="W38" s="3833"/>
      <c r="X38" s="3833"/>
      <c r="Y38" s="3833"/>
      <c r="Z38" s="3833"/>
      <c r="AA38" s="3833"/>
      <c r="AB38" s="3833"/>
      <c r="AC38" s="3833"/>
      <c r="AD38" s="3836"/>
      <c r="AE38" s="1700"/>
      <c r="AF38" s="1712" t="s">
        <v>822</v>
      </c>
      <c r="AG38" s="1714">
        <f>+COUNTA(C39:AD40)</f>
        <v>8</v>
      </c>
    </row>
    <row r="39" spans="2:33" ht="13.5" customHeight="1">
      <c r="B39" s="3805" t="s">
        <v>815</v>
      </c>
      <c r="C39" s="3837"/>
      <c r="D39" s="3833"/>
      <c r="E39" s="3833"/>
      <c r="F39" s="3833"/>
      <c r="G39" s="3833"/>
      <c r="H39" s="3833" t="s">
        <v>838</v>
      </c>
      <c r="I39" s="3833" t="s">
        <v>838</v>
      </c>
      <c r="J39" s="3833"/>
      <c r="K39" s="3833"/>
      <c r="L39" s="3833"/>
      <c r="M39" s="3833"/>
      <c r="N39" s="3833"/>
      <c r="O39" s="3833" t="s">
        <v>838</v>
      </c>
      <c r="P39" s="3833" t="s">
        <v>838</v>
      </c>
      <c r="Q39" s="3833"/>
      <c r="R39" s="3833"/>
      <c r="S39" s="3833"/>
      <c r="T39" s="3833"/>
      <c r="U39" s="3833"/>
      <c r="V39" s="3833" t="s">
        <v>838</v>
      </c>
      <c r="W39" s="3833" t="s">
        <v>838</v>
      </c>
      <c r="X39" s="3833"/>
      <c r="Y39" s="3833"/>
      <c r="Z39" s="3833"/>
      <c r="AA39" s="3833"/>
      <c r="AB39" s="3833"/>
      <c r="AC39" s="3833" t="s">
        <v>838</v>
      </c>
      <c r="AD39" s="3836" t="s">
        <v>838</v>
      </c>
      <c r="AE39" s="1700"/>
      <c r="AF39" s="1712" t="s">
        <v>823</v>
      </c>
      <c r="AG39" s="1715">
        <f>+AG38/AG37</f>
        <v>0.2857142857142857</v>
      </c>
    </row>
    <row r="40" spans="2:33">
      <c r="B40" s="3806"/>
      <c r="C40" s="3837"/>
      <c r="D40" s="3833"/>
      <c r="E40" s="3833"/>
      <c r="F40" s="3833"/>
      <c r="G40" s="3833"/>
      <c r="H40" s="3833"/>
      <c r="I40" s="3833"/>
      <c r="J40" s="3833"/>
      <c r="K40" s="3833"/>
      <c r="L40" s="3833"/>
      <c r="M40" s="3833"/>
      <c r="N40" s="3833"/>
      <c r="O40" s="3833"/>
      <c r="P40" s="3833"/>
      <c r="Q40" s="3833"/>
      <c r="R40" s="3833"/>
      <c r="S40" s="3833"/>
      <c r="T40" s="3833"/>
      <c r="U40" s="3833"/>
      <c r="V40" s="3833"/>
      <c r="W40" s="3833"/>
      <c r="X40" s="3833"/>
      <c r="Y40" s="3833"/>
      <c r="Z40" s="3833"/>
      <c r="AA40" s="3833"/>
      <c r="AB40" s="3833"/>
      <c r="AC40" s="3833"/>
      <c r="AD40" s="3836"/>
      <c r="AE40" s="1700"/>
      <c r="AF40" s="1712" t="s">
        <v>812</v>
      </c>
      <c r="AG40" s="1714">
        <f>+COUNTA(C41:AD42)</f>
        <v>5</v>
      </c>
    </row>
    <row r="41" spans="2:33">
      <c r="B41" s="3807" t="s">
        <v>817</v>
      </c>
      <c r="C41" s="3838"/>
      <c r="D41" s="3840"/>
      <c r="E41" s="3840"/>
      <c r="F41" s="3840"/>
      <c r="G41" s="3840"/>
      <c r="H41" s="3840"/>
      <c r="I41" s="3840" t="s">
        <v>838</v>
      </c>
      <c r="J41" s="3840"/>
      <c r="K41" s="3840"/>
      <c r="L41" s="3840"/>
      <c r="M41" s="3840"/>
      <c r="N41" s="3840"/>
      <c r="O41" s="3840"/>
      <c r="P41" s="3840" t="s">
        <v>838</v>
      </c>
      <c r="Q41" s="3840"/>
      <c r="R41" s="3840"/>
      <c r="S41" s="3840"/>
      <c r="T41" s="3840"/>
      <c r="U41" s="3840"/>
      <c r="V41" s="3840"/>
      <c r="W41" s="3840" t="s">
        <v>838</v>
      </c>
      <c r="X41" s="3840"/>
      <c r="Y41" s="3840"/>
      <c r="Z41" s="3840"/>
      <c r="AA41" s="3840"/>
      <c r="AB41" s="3840"/>
      <c r="AC41" s="3840" t="s">
        <v>838</v>
      </c>
      <c r="AD41" s="3842" t="s">
        <v>838</v>
      </c>
      <c r="AE41" s="1700"/>
      <c r="AF41" s="1716" t="s">
        <v>824</v>
      </c>
      <c r="AG41" s="1717">
        <f>+AG40/AG37</f>
        <v>0.17857142857142858</v>
      </c>
    </row>
    <row r="42" spans="2:33">
      <c r="B42" s="3808"/>
      <c r="C42" s="3839"/>
      <c r="D42" s="3841"/>
      <c r="E42" s="3841"/>
      <c r="F42" s="3841"/>
      <c r="G42" s="3841"/>
      <c r="H42" s="3841"/>
      <c r="I42" s="3841"/>
      <c r="J42" s="3841"/>
      <c r="K42" s="3841"/>
      <c r="L42" s="3841"/>
      <c r="M42" s="3841"/>
      <c r="N42" s="3841"/>
      <c r="O42" s="3841"/>
      <c r="P42" s="3841"/>
      <c r="Q42" s="3841"/>
      <c r="R42" s="3841"/>
      <c r="S42" s="3841"/>
      <c r="T42" s="3841"/>
      <c r="U42" s="3841"/>
      <c r="V42" s="3841"/>
      <c r="W42" s="3841"/>
      <c r="X42" s="3841"/>
      <c r="Y42" s="3841"/>
      <c r="Z42" s="3841"/>
      <c r="AA42" s="3841"/>
      <c r="AB42" s="3841"/>
      <c r="AC42" s="3841"/>
      <c r="AD42" s="3843"/>
      <c r="AE42" s="1700"/>
      <c r="AF42" s="1701"/>
      <c r="AG42" s="1718"/>
    </row>
    <row r="43" spans="2:33">
      <c r="C43" s="1719"/>
      <c r="D43" s="1719"/>
      <c r="E43" s="1719"/>
      <c r="F43" s="1719"/>
      <c r="G43" s="1719"/>
      <c r="H43" s="1719"/>
      <c r="I43" s="1719"/>
      <c r="J43" s="1719"/>
      <c r="K43" s="1719"/>
      <c r="L43" s="1719"/>
      <c r="M43" s="1719"/>
      <c r="N43" s="1719"/>
      <c r="O43" s="1719"/>
      <c r="P43" s="1719"/>
      <c r="Q43" s="1719"/>
      <c r="R43" s="1719"/>
      <c r="S43" s="1719"/>
      <c r="T43" s="1719"/>
      <c r="U43" s="1719"/>
      <c r="V43" s="1719"/>
      <c r="W43" s="1719"/>
      <c r="X43" s="1719"/>
      <c r="Y43" s="1719"/>
      <c r="Z43" s="1719"/>
      <c r="AA43" s="1719"/>
      <c r="AB43" s="1719"/>
      <c r="AC43" s="1719"/>
      <c r="AD43" s="1719"/>
    </row>
    <row r="44" spans="2:33">
      <c r="B44" s="1702" t="s">
        <v>1997</v>
      </c>
      <c r="C44" s="1703">
        <f>+AD35+1</f>
        <v>45969</v>
      </c>
      <c r="D44" s="1704">
        <f>+C44+1</f>
        <v>45970</v>
      </c>
      <c r="E44" s="1704">
        <f t="shared" ref="E44:AD44" si="8">+D44+1</f>
        <v>45971</v>
      </c>
      <c r="F44" s="1704">
        <f t="shared" si="8"/>
        <v>45972</v>
      </c>
      <c r="G44" s="1704">
        <f t="shared" si="8"/>
        <v>45973</v>
      </c>
      <c r="H44" s="1704">
        <f t="shared" si="8"/>
        <v>45974</v>
      </c>
      <c r="I44" s="1704">
        <f t="shared" si="8"/>
        <v>45975</v>
      </c>
      <c r="J44" s="1704">
        <f t="shared" si="8"/>
        <v>45976</v>
      </c>
      <c r="K44" s="1704">
        <f t="shared" si="8"/>
        <v>45977</v>
      </c>
      <c r="L44" s="1704">
        <f t="shared" si="8"/>
        <v>45978</v>
      </c>
      <c r="M44" s="1704">
        <f t="shared" si="8"/>
        <v>45979</v>
      </c>
      <c r="N44" s="1704">
        <f t="shared" si="8"/>
        <v>45980</v>
      </c>
      <c r="O44" s="1704">
        <f t="shared" si="8"/>
        <v>45981</v>
      </c>
      <c r="P44" s="1704">
        <f t="shared" si="8"/>
        <v>45982</v>
      </c>
      <c r="Q44" s="1704">
        <f t="shared" si="8"/>
        <v>45983</v>
      </c>
      <c r="R44" s="1704">
        <f t="shared" si="8"/>
        <v>45984</v>
      </c>
      <c r="S44" s="1704">
        <f t="shared" si="8"/>
        <v>45985</v>
      </c>
      <c r="T44" s="1704">
        <f t="shared" si="8"/>
        <v>45986</v>
      </c>
      <c r="U44" s="1704">
        <f t="shared" si="8"/>
        <v>45987</v>
      </c>
      <c r="V44" s="1704">
        <f t="shared" si="8"/>
        <v>45988</v>
      </c>
      <c r="W44" s="1704">
        <f>+V44+1</f>
        <v>45989</v>
      </c>
      <c r="X44" s="1704">
        <f t="shared" si="8"/>
        <v>45990</v>
      </c>
      <c r="Y44" s="1704">
        <f t="shared" si="8"/>
        <v>45991</v>
      </c>
      <c r="Z44" s="1704">
        <f t="shared" si="8"/>
        <v>45992</v>
      </c>
      <c r="AA44" s="1704">
        <f>+Z44+1</f>
        <v>45993</v>
      </c>
      <c r="AB44" s="1704">
        <f t="shared" si="8"/>
        <v>45994</v>
      </c>
      <c r="AC44" s="1704">
        <f>+AB44+1</f>
        <v>45995</v>
      </c>
      <c r="AD44" s="1705">
        <f t="shared" si="8"/>
        <v>45996</v>
      </c>
      <c r="AE44" s="1706"/>
      <c r="AF44" s="3781">
        <f>+AF35+1</f>
        <v>5</v>
      </c>
      <c r="AG44" s="3782"/>
    </row>
    <row r="45" spans="2:33">
      <c r="B45" s="1707" t="s">
        <v>820</v>
      </c>
      <c r="C45" s="1708" t="str">
        <f>TEXT(WEEKDAY(+C44),"aaa")</f>
        <v>土</v>
      </c>
      <c r="D45" s="1709" t="str">
        <f t="shared" ref="D45:AD45" si="9">TEXT(WEEKDAY(+D44),"aaa")</f>
        <v>日</v>
      </c>
      <c r="E45" s="1709" t="str">
        <f t="shared" si="9"/>
        <v>月</v>
      </c>
      <c r="F45" s="1709" t="str">
        <f t="shared" si="9"/>
        <v>火</v>
      </c>
      <c r="G45" s="1709" t="str">
        <f t="shared" si="9"/>
        <v>水</v>
      </c>
      <c r="H45" s="1709" t="str">
        <f t="shared" si="9"/>
        <v>木</v>
      </c>
      <c r="I45" s="1709" t="str">
        <f t="shared" si="9"/>
        <v>金</v>
      </c>
      <c r="J45" s="1709" t="str">
        <f t="shared" si="9"/>
        <v>土</v>
      </c>
      <c r="K45" s="1709" t="str">
        <f t="shared" si="9"/>
        <v>日</v>
      </c>
      <c r="L45" s="1709" t="str">
        <f t="shared" si="9"/>
        <v>月</v>
      </c>
      <c r="M45" s="1709" t="str">
        <f t="shared" si="9"/>
        <v>火</v>
      </c>
      <c r="N45" s="1709" t="str">
        <f t="shared" si="9"/>
        <v>水</v>
      </c>
      <c r="O45" s="1709" t="str">
        <f t="shared" si="9"/>
        <v>木</v>
      </c>
      <c r="P45" s="1709" t="str">
        <f t="shared" si="9"/>
        <v>金</v>
      </c>
      <c r="Q45" s="1709" t="str">
        <f t="shared" si="9"/>
        <v>土</v>
      </c>
      <c r="R45" s="1709" t="str">
        <f t="shared" si="9"/>
        <v>日</v>
      </c>
      <c r="S45" s="1709" t="str">
        <f t="shared" si="9"/>
        <v>月</v>
      </c>
      <c r="T45" s="1709" t="str">
        <f t="shared" si="9"/>
        <v>火</v>
      </c>
      <c r="U45" s="1709" t="str">
        <f t="shared" si="9"/>
        <v>水</v>
      </c>
      <c r="V45" s="1709" t="str">
        <f t="shared" si="9"/>
        <v>木</v>
      </c>
      <c r="W45" s="1709" t="str">
        <f t="shared" si="9"/>
        <v>金</v>
      </c>
      <c r="X45" s="1709" t="str">
        <f t="shared" si="9"/>
        <v>土</v>
      </c>
      <c r="Y45" s="1709" t="str">
        <f t="shared" si="9"/>
        <v>日</v>
      </c>
      <c r="Z45" s="1709" t="str">
        <f t="shared" si="9"/>
        <v>月</v>
      </c>
      <c r="AA45" s="1709" t="str">
        <f t="shared" si="9"/>
        <v>火</v>
      </c>
      <c r="AB45" s="1709" t="str">
        <f t="shared" si="9"/>
        <v>水</v>
      </c>
      <c r="AC45" s="1709" t="str">
        <f t="shared" si="9"/>
        <v>木</v>
      </c>
      <c r="AD45" s="1710" t="str">
        <f t="shared" si="9"/>
        <v>金</v>
      </c>
      <c r="AE45" s="1700"/>
      <c r="AF45" s="1711" t="s">
        <v>1998</v>
      </c>
      <c r="AG45" s="1691">
        <f>+COUNTIF(C46:AD47,"中止")</f>
        <v>0</v>
      </c>
    </row>
    <row r="46" spans="2:33" ht="13.5" customHeight="1">
      <c r="B46" s="3783" t="s">
        <v>1979</v>
      </c>
      <c r="C46" s="3818"/>
      <c r="D46" s="3819"/>
      <c r="E46" s="3819"/>
      <c r="F46" s="3819"/>
      <c r="G46" s="3819"/>
      <c r="H46" s="3819"/>
      <c r="I46" s="3819"/>
      <c r="J46" s="3819"/>
      <c r="K46" s="3819"/>
      <c r="L46" s="3819"/>
      <c r="M46" s="3819"/>
      <c r="N46" s="3819"/>
      <c r="O46" s="3819"/>
      <c r="P46" s="3819"/>
      <c r="Q46" s="3819"/>
      <c r="R46" s="3819"/>
      <c r="S46" s="3819"/>
      <c r="T46" s="3819"/>
      <c r="U46" s="3819"/>
      <c r="V46" s="3819"/>
      <c r="W46" s="3819"/>
      <c r="X46" s="3819"/>
      <c r="Y46" s="3819"/>
      <c r="Z46" s="3819"/>
      <c r="AA46" s="3819"/>
      <c r="AB46" s="3819"/>
      <c r="AC46" s="3819"/>
      <c r="AD46" s="3820"/>
      <c r="AE46" s="1700"/>
      <c r="AF46" s="1712" t="s">
        <v>821</v>
      </c>
      <c r="AG46" s="1713">
        <f>COUNTA(C44:AD44)-AG45</f>
        <v>28</v>
      </c>
    </row>
    <row r="47" spans="2:33" ht="13.5" customHeight="1">
      <c r="B47" s="3784"/>
      <c r="C47" s="3818"/>
      <c r="D47" s="3819"/>
      <c r="E47" s="3819"/>
      <c r="F47" s="3819"/>
      <c r="G47" s="3819"/>
      <c r="H47" s="3819"/>
      <c r="I47" s="3819"/>
      <c r="J47" s="3819"/>
      <c r="K47" s="3819"/>
      <c r="L47" s="3819"/>
      <c r="M47" s="3819"/>
      <c r="N47" s="3819"/>
      <c r="O47" s="3819"/>
      <c r="P47" s="3819"/>
      <c r="Q47" s="3819"/>
      <c r="R47" s="3819"/>
      <c r="S47" s="3819"/>
      <c r="T47" s="3819"/>
      <c r="U47" s="3819"/>
      <c r="V47" s="3819"/>
      <c r="W47" s="3819"/>
      <c r="X47" s="3819"/>
      <c r="Y47" s="3819"/>
      <c r="Z47" s="3819"/>
      <c r="AA47" s="3819"/>
      <c r="AB47" s="3819"/>
      <c r="AC47" s="3819"/>
      <c r="AD47" s="3820"/>
      <c r="AE47" s="1700"/>
      <c r="AF47" s="1712" t="s">
        <v>822</v>
      </c>
      <c r="AG47" s="1714">
        <f>+COUNTA(C48:AD49)</f>
        <v>8</v>
      </c>
    </row>
    <row r="48" spans="2:33" ht="13.5" customHeight="1">
      <c r="B48" s="3792" t="s">
        <v>815</v>
      </c>
      <c r="C48" s="3794"/>
      <c r="D48" s="3819"/>
      <c r="E48" s="3819"/>
      <c r="F48" s="3819"/>
      <c r="G48" s="3819"/>
      <c r="H48" s="3819" t="s">
        <v>838</v>
      </c>
      <c r="I48" s="3819" t="s">
        <v>838</v>
      </c>
      <c r="J48" s="3819"/>
      <c r="K48" s="3819"/>
      <c r="L48" s="3819"/>
      <c r="M48" s="3819"/>
      <c r="N48" s="3819"/>
      <c r="O48" s="3819" t="s">
        <v>838</v>
      </c>
      <c r="P48" s="3819" t="s">
        <v>838</v>
      </c>
      <c r="Q48" s="3819"/>
      <c r="R48" s="3819"/>
      <c r="S48" s="3819"/>
      <c r="T48" s="3819"/>
      <c r="U48" s="3819"/>
      <c r="V48" s="3819" t="s">
        <v>838</v>
      </c>
      <c r="W48" s="3819" t="s">
        <v>838</v>
      </c>
      <c r="X48" s="3819"/>
      <c r="Y48" s="3819"/>
      <c r="Z48" s="3819"/>
      <c r="AA48" s="3819"/>
      <c r="AB48" s="3819"/>
      <c r="AC48" s="3819" t="s">
        <v>838</v>
      </c>
      <c r="AD48" s="3820" t="s">
        <v>838</v>
      </c>
      <c r="AE48" s="1700"/>
      <c r="AF48" s="1712" t="s">
        <v>823</v>
      </c>
      <c r="AG48" s="1715">
        <f>+AG47/AG46</f>
        <v>0.2857142857142857</v>
      </c>
    </row>
    <row r="49" spans="2:33">
      <c r="B49" s="3793"/>
      <c r="C49" s="3794"/>
      <c r="D49" s="3819"/>
      <c r="E49" s="3819"/>
      <c r="F49" s="3819"/>
      <c r="G49" s="3819"/>
      <c r="H49" s="3819"/>
      <c r="I49" s="3819"/>
      <c r="J49" s="3819"/>
      <c r="K49" s="3819"/>
      <c r="L49" s="3819"/>
      <c r="M49" s="3819"/>
      <c r="N49" s="3819"/>
      <c r="O49" s="3819"/>
      <c r="P49" s="3819"/>
      <c r="Q49" s="3819"/>
      <c r="R49" s="3819"/>
      <c r="S49" s="3819"/>
      <c r="T49" s="3819"/>
      <c r="U49" s="3819"/>
      <c r="V49" s="3819"/>
      <c r="W49" s="3819"/>
      <c r="X49" s="3819"/>
      <c r="Y49" s="3819"/>
      <c r="Z49" s="3819"/>
      <c r="AA49" s="3819"/>
      <c r="AB49" s="3819"/>
      <c r="AC49" s="3819"/>
      <c r="AD49" s="3820"/>
      <c r="AE49" s="1700"/>
      <c r="AF49" s="1712" t="s">
        <v>812</v>
      </c>
      <c r="AG49" s="1714">
        <f>+COUNTA(C50:AD51)</f>
        <v>9</v>
      </c>
    </row>
    <row r="50" spans="2:33">
      <c r="B50" s="3797" t="s">
        <v>817</v>
      </c>
      <c r="C50" s="3799"/>
      <c r="D50" s="3821"/>
      <c r="E50" s="3821"/>
      <c r="F50" s="3821"/>
      <c r="G50" s="3821"/>
      <c r="H50" s="3821" t="s">
        <v>838</v>
      </c>
      <c r="I50" s="3821" t="s">
        <v>838</v>
      </c>
      <c r="J50" s="3821"/>
      <c r="K50" s="3821"/>
      <c r="L50" s="3821"/>
      <c r="M50" s="3821"/>
      <c r="N50" s="3821"/>
      <c r="O50" s="3821" t="s">
        <v>838</v>
      </c>
      <c r="P50" s="3821" t="s">
        <v>838</v>
      </c>
      <c r="Q50" s="3821"/>
      <c r="R50" s="3821"/>
      <c r="S50" s="3821" t="s">
        <v>861</v>
      </c>
      <c r="T50" s="3821"/>
      <c r="U50" s="3821"/>
      <c r="V50" s="3821" t="s">
        <v>838</v>
      </c>
      <c r="W50" s="3821" t="s">
        <v>838</v>
      </c>
      <c r="X50" s="3821"/>
      <c r="Y50" s="3821"/>
      <c r="Z50" s="3821"/>
      <c r="AA50" s="3821"/>
      <c r="AB50" s="3821"/>
      <c r="AC50" s="3821" t="s">
        <v>838</v>
      </c>
      <c r="AD50" s="3844" t="s">
        <v>838</v>
      </c>
      <c r="AE50" s="1700"/>
      <c r="AF50" s="1716" t="s">
        <v>824</v>
      </c>
      <c r="AG50" s="1717">
        <f>+AG49/AG46</f>
        <v>0.32142857142857145</v>
      </c>
    </row>
    <row r="51" spans="2:33">
      <c r="B51" s="3798"/>
      <c r="C51" s="3800"/>
      <c r="D51" s="3822"/>
      <c r="E51" s="3822"/>
      <c r="F51" s="3822"/>
      <c r="G51" s="3822"/>
      <c r="H51" s="3822"/>
      <c r="I51" s="3822"/>
      <c r="J51" s="3822"/>
      <c r="K51" s="3822"/>
      <c r="L51" s="3822"/>
      <c r="M51" s="3822"/>
      <c r="N51" s="3822"/>
      <c r="O51" s="3822"/>
      <c r="P51" s="3822"/>
      <c r="Q51" s="3822"/>
      <c r="R51" s="3822"/>
      <c r="S51" s="3822"/>
      <c r="T51" s="3822"/>
      <c r="U51" s="3822"/>
      <c r="V51" s="3822"/>
      <c r="W51" s="3822"/>
      <c r="X51" s="3822"/>
      <c r="Y51" s="3822"/>
      <c r="Z51" s="3822"/>
      <c r="AA51" s="3822"/>
      <c r="AB51" s="3822"/>
      <c r="AC51" s="3822"/>
      <c r="AD51" s="3845"/>
      <c r="AE51" s="1700"/>
      <c r="AF51" s="1701"/>
      <c r="AG51" s="1718"/>
    </row>
    <row r="52" spans="2:33">
      <c r="C52" s="1719"/>
      <c r="D52" s="1719"/>
      <c r="E52" s="1719"/>
      <c r="F52" s="1719"/>
      <c r="G52" s="1719"/>
      <c r="H52" s="1719"/>
      <c r="I52" s="1719"/>
      <c r="J52" s="1719"/>
      <c r="K52" s="1719"/>
      <c r="L52" s="1719"/>
      <c r="M52" s="1719"/>
      <c r="N52" s="1719"/>
      <c r="O52" s="1719"/>
      <c r="P52" s="1719"/>
      <c r="Q52" s="1719"/>
      <c r="R52" s="1719"/>
      <c r="S52" s="1719"/>
      <c r="T52" s="1719"/>
      <c r="U52" s="1719"/>
      <c r="V52" s="1719"/>
      <c r="W52" s="1719"/>
      <c r="X52" s="1719"/>
      <c r="Y52" s="1719"/>
      <c r="Z52" s="1719"/>
      <c r="AA52" s="1719"/>
      <c r="AB52" s="1719"/>
      <c r="AC52" s="1719"/>
      <c r="AD52" s="1719"/>
    </row>
    <row r="53" spans="2:33">
      <c r="B53" s="1720" t="s">
        <v>1997</v>
      </c>
      <c r="C53" s="1721">
        <f>+AD44+1</f>
        <v>45997</v>
      </c>
      <c r="D53" s="1722">
        <f>+C53+1</f>
        <v>45998</v>
      </c>
      <c r="E53" s="1722">
        <f t="shared" ref="E53:AD53" si="10">+D53+1</f>
        <v>45999</v>
      </c>
      <c r="F53" s="1722">
        <f t="shared" si="10"/>
        <v>46000</v>
      </c>
      <c r="G53" s="1722">
        <f t="shared" si="10"/>
        <v>46001</v>
      </c>
      <c r="H53" s="1722">
        <f t="shared" si="10"/>
        <v>46002</v>
      </c>
      <c r="I53" s="1722">
        <f t="shared" si="10"/>
        <v>46003</v>
      </c>
      <c r="J53" s="1722">
        <f t="shared" si="10"/>
        <v>46004</v>
      </c>
      <c r="K53" s="1722">
        <f t="shared" si="10"/>
        <v>46005</v>
      </c>
      <c r="L53" s="1722">
        <f t="shared" si="10"/>
        <v>46006</v>
      </c>
      <c r="M53" s="1722">
        <f t="shared" si="10"/>
        <v>46007</v>
      </c>
      <c r="N53" s="1722">
        <f t="shared" si="10"/>
        <v>46008</v>
      </c>
      <c r="O53" s="1722">
        <f t="shared" si="10"/>
        <v>46009</v>
      </c>
      <c r="P53" s="1722">
        <f t="shared" si="10"/>
        <v>46010</v>
      </c>
      <c r="Q53" s="1722">
        <f t="shared" si="10"/>
        <v>46011</v>
      </c>
      <c r="R53" s="1722">
        <f t="shared" si="10"/>
        <v>46012</v>
      </c>
      <c r="S53" s="1722">
        <f t="shared" si="10"/>
        <v>46013</v>
      </c>
      <c r="T53" s="1722">
        <f t="shared" si="10"/>
        <v>46014</v>
      </c>
      <c r="U53" s="1722">
        <f t="shared" si="10"/>
        <v>46015</v>
      </c>
      <c r="V53" s="1722">
        <f t="shared" si="10"/>
        <v>46016</v>
      </c>
      <c r="W53" s="1722">
        <f>+V53+1</f>
        <v>46017</v>
      </c>
      <c r="X53" s="1722">
        <f t="shared" si="10"/>
        <v>46018</v>
      </c>
      <c r="Y53" s="1722">
        <f t="shared" si="10"/>
        <v>46019</v>
      </c>
      <c r="Z53" s="1722">
        <f t="shared" si="10"/>
        <v>46020</v>
      </c>
      <c r="AA53" s="1722">
        <f>+Z53+1</f>
        <v>46021</v>
      </c>
      <c r="AB53" s="1722">
        <f t="shared" si="10"/>
        <v>46022</v>
      </c>
      <c r="AC53" s="1722">
        <f>+AB53+1</f>
        <v>46023</v>
      </c>
      <c r="AD53" s="1723">
        <f t="shared" si="10"/>
        <v>46024</v>
      </c>
      <c r="AE53" s="1706"/>
      <c r="AF53" s="3781">
        <f>+AF44+1</f>
        <v>6</v>
      </c>
      <c r="AG53" s="3782"/>
    </row>
    <row r="54" spans="2:33">
      <c r="B54" s="1724" t="s">
        <v>820</v>
      </c>
      <c r="C54" s="1725" t="str">
        <f>TEXT(WEEKDAY(+C53),"aaa")</f>
        <v>土</v>
      </c>
      <c r="D54" s="1726" t="str">
        <f t="shared" ref="D54:AD54" si="11">TEXT(WEEKDAY(+D53),"aaa")</f>
        <v>日</v>
      </c>
      <c r="E54" s="1726" t="str">
        <f t="shared" si="11"/>
        <v>月</v>
      </c>
      <c r="F54" s="1726" t="str">
        <f t="shared" si="11"/>
        <v>火</v>
      </c>
      <c r="G54" s="1726" t="str">
        <f t="shared" si="11"/>
        <v>水</v>
      </c>
      <c r="H54" s="1726" t="str">
        <f t="shared" si="11"/>
        <v>木</v>
      </c>
      <c r="I54" s="1726" t="str">
        <f t="shared" si="11"/>
        <v>金</v>
      </c>
      <c r="J54" s="1726" t="str">
        <f t="shared" si="11"/>
        <v>土</v>
      </c>
      <c r="K54" s="1726" t="str">
        <f t="shared" si="11"/>
        <v>日</v>
      </c>
      <c r="L54" s="1726" t="str">
        <f t="shared" si="11"/>
        <v>月</v>
      </c>
      <c r="M54" s="1726" t="str">
        <f t="shared" si="11"/>
        <v>火</v>
      </c>
      <c r="N54" s="1726" t="str">
        <f t="shared" si="11"/>
        <v>水</v>
      </c>
      <c r="O54" s="1726" t="str">
        <f t="shared" si="11"/>
        <v>木</v>
      </c>
      <c r="P54" s="1726" t="str">
        <f t="shared" si="11"/>
        <v>金</v>
      </c>
      <c r="Q54" s="1726" t="str">
        <f t="shared" si="11"/>
        <v>土</v>
      </c>
      <c r="R54" s="1726" t="str">
        <f t="shared" si="11"/>
        <v>日</v>
      </c>
      <c r="S54" s="1726" t="str">
        <f t="shared" si="11"/>
        <v>月</v>
      </c>
      <c r="T54" s="1726" t="str">
        <f t="shared" si="11"/>
        <v>火</v>
      </c>
      <c r="U54" s="1726" t="str">
        <f t="shared" si="11"/>
        <v>水</v>
      </c>
      <c r="V54" s="1726" t="str">
        <f t="shared" si="11"/>
        <v>木</v>
      </c>
      <c r="W54" s="1726" t="str">
        <f t="shared" si="11"/>
        <v>金</v>
      </c>
      <c r="X54" s="1726" t="str">
        <f t="shared" si="11"/>
        <v>土</v>
      </c>
      <c r="Y54" s="1726" t="str">
        <f t="shared" si="11"/>
        <v>日</v>
      </c>
      <c r="Z54" s="1726" t="str">
        <f t="shared" si="11"/>
        <v>月</v>
      </c>
      <c r="AA54" s="1726" t="str">
        <f t="shared" si="11"/>
        <v>火</v>
      </c>
      <c r="AB54" s="1726" t="str">
        <f t="shared" si="11"/>
        <v>水</v>
      </c>
      <c r="AC54" s="1726" t="str">
        <f t="shared" si="11"/>
        <v>木</v>
      </c>
      <c r="AD54" s="1727" t="str">
        <f t="shared" si="11"/>
        <v>金</v>
      </c>
      <c r="AE54" s="1700"/>
      <c r="AF54" s="1711" t="s">
        <v>1998</v>
      </c>
      <c r="AG54" s="1691">
        <f>+COUNTIF(C55:AD56,"中止")</f>
        <v>0</v>
      </c>
    </row>
    <row r="55" spans="2:33" ht="13.5" customHeight="1">
      <c r="B55" s="3783" t="s">
        <v>1979</v>
      </c>
      <c r="C55" s="3832"/>
      <c r="D55" s="3833"/>
      <c r="E55" s="3833"/>
      <c r="F55" s="3833"/>
      <c r="G55" s="3833"/>
      <c r="H55" s="3833"/>
      <c r="I55" s="3833"/>
      <c r="J55" s="3833"/>
      <c r="K55" s="3833"/>
      <c r="L55" s="3833"/>
      <c r="M55" s="3833"/>
      <c r="N55" s="3833"/>
      <c r="O55" s="3833"/>
      <c r="P55" s="3833"/>
      <c r="Q55" s="3833"/>
      <c r="R55" s="3833"/>
      <c r="S55" s="3833"/>
      <c r="T55" s="3833"/>
      <c r="U55" s="3833"/>
      <c r="V55" s="3833"/>
      <c r="W55" s="3833" t="s">
        <v>849</v>
      </c>
      <c r="X55" s="3833" t="s">
        <v>849</v>
      </c>
      <c r="Y55" s="3833" t="s">
        <v>849</v>
      </c>
      <c r="Z55" s="3833" t="s">
        <v>849</v>
      </c>
      <c r="AA55" s="3833" t="s">
        <v>849</v>
      </c>
      <c r="AB55" s="3833" t="s">
        <v>849</v>
      </c>
      <c r="AC55" s="3833"/>
      <c r="AD55" s="3836"/>
      <c r="AE55" s="1700"/>
      <c r="AF55" s="1712" t="s">
        <v>821</v>
      </c>
      <c r="AG55" s="1713">
        <f>COUNTA(C53:AD53)-AG54</f>
        <v>28</v>
      </c>
    </row>
    <row r="56" spans="2:33" ht="13.5" customHeight="1">
      <c r="B56" s="3784"/>
      <c r="C56" s="3832"/>
      <c r="D56" s="3833"/>
      <c r="E56" s="3833"/>
      <c r="F56" s="3833"/>
      <c r="G56" s="3833"/>
      <c r="H56" s="3833"/>
      <c r="I56" s="3833"/>
      <c r="J56" s="3833"/>
      <c r="K56" s="3833"/>
      <c r="L56" s="3833"/>
      <c r="M56" s="3833"/>
      <c r="N56" s="3833"/>
      <c r="O56" s="3833"/>
      <c r="P56" s="3833"/>
      <c r="Q56" s="3833"/>
      <c r="R56" s="3833"/>
      <c r="S56" s="3833"/>
      <c r="T56" s="3833"/>
      <c r="U56" s="3833"/>
      <c r="V56" s="3833"/>
      <c r="W56" s="3833"/>
      <c r="X56" s="3833"/>
      <c r="Y56" s="3833"/>
      <c r="Z56" s="3833"/>
      <c r="AA56" s="3833"/>
      <c r="AB56" s="3833"/>
      <c r="AC56" s="3833"/>
      <c r="AD56" s="3836"/>
      <c r="AE56" s="1700"/>
      <c r="AF56" s="1712" t="s">
        <v>822</v>
      </c>
      <c r="AG56" s="1714">
        <f>+COUNTA(C57:AD58)</f>
        <v>7</v>
      </c>
    </row>
    <row r="57" spans="2:33" ht="13.5" customHeight="1">
      <c r="B57" s="3805" t="s">
        <v>815</v>
      </c>
      <c r="C57" s="3837"/>
      <c r="D57" s="3833"/>
      <c r="E57" s="3833"/>
      <c r="F57" s="3833"/>
      <c r="G57" s="3833"/>
      <c r="H57" s="3833" t="s">
        <v>838</v>
      </c>
      <c r="I57" s="3833" t="s">
        <v>838</v>
      </c>
      <c r="J57" s="3833"/>
      <c r="K57" s="3833"/>
      <c r="L57" s="3833"/>
      <c r="M57" s="3833"/>
      <c r="N57" s="3833"/>
      <c r="O57" s="3833" t="s">
        <v>838</v>
      </c>
      <c r="P57" s="3833" t="s">
        <v>838</v>
      </c>
      <c r="Q57" s="3833"/>
      <c r="R57" s="3833"/>
      <c r="S57" s="3833"/>
      <c r="T57" s="3833"/>
      <c r="U57" s="3833"/>
      <c r="V57" s="3833" t="s">
        <v>838</v>
      </c>
      <c r="W57" s="3833"/>
      <c r="X57" s="3833"/>
      <c r="Y57" s="3833"/>
      <c r="Z57" s="3833"/>
      <c r="AA57" s="3833"/>
      <c r="AB57" s="3833"/>
      <c r="AC57" s="3833" t="s">
        <v>838</v>
      </c>
      <c r="AD57" s="3836" t="s">
        <v>838</v>
      </c>
      <c r="AE57" s="1700"/>
      <c r="AF57" s="1712" t="s">
        <v>823</v>
      </c>
      <c r="AG57" s="1715">
        <f>+AG56/AG55</f>
        <v>0.25</v>
      </c>
    </row>
    <row r="58" spans="2:33" ht="13.8" thickBot="1">
      <c r="B58" s="3806"/>
      <c r="C58" s="3837"/>
      <c r="D58" s="3833"/>
      <c r="E58" s="3833"/>
      <c r="F58" s="3833"/>
      <c r="G58" s="3833"/>
      <c r="H58" s="3833"/>
      <c r="I58" s="3833"/>
      <c r="J58" s="3833"/>
      <c r="K58" s="3833"/>
      <c r="L58" s="3833"/>
      <c r="M58" s="3833"/>
      <c r="N58" s="3833"/>
      <c r="O58" s="3833"/>
      <c r="P58" s="3833"/>
      <c r="Q58" s="3833"/>
      <c r="R58" s="3833"/>
      <c r="S58" s="3833"/>
      <c r="T58" s="3833"/>
      <c r="U58" s="3833"/>
      <c r="V58" s="3833"/>
      <c r="W58" s="3846"/>
      <c r="X58" s="3846"/>
      <c r="Y58" s="3846"/>
      <c r="Z58" s="3846"/>
      <c r="AA58" s="3846"/>
      <c r="AB58" s="3846"/>
      <c r="AC58" s="3833"/>
      <c r="AD58" s="3836"/>
      <c r="AE58" s="1700"/>
      <c r="AF58" s="1712" t="s">
        <v>812</v>
      </c>
      <c r="AG58" s="1714">
        <f>+COUNTA(C59:AD60)</f>
        <v>10</v>
      </c>
    </row>
    <row r="59" spans="2:33">
      <c r="B59" s="3807" t="s">
        <v>817</v>
      </c>
      <c r="C59" s="3838"/>
      <c r="D59" s="3840"/>
      <c r="E59" s="3840"/>
      <c r="F59" s="3840"/>
      <c r="G59" s="3840"/>
      <c r="H59" s="3840"/>
      <c r="I59" s="3840" t="s">
        <v>838</v>
      </c>
      <c r="J59" s="3840"/>
      <c r="K59" s="3840"/>
      <c r="L59" s="3840"/>
      <c r="M59" s="3840"/>
      <c r="N59" s="3840"/>
      <c r="O59" s="3840"/>
      <c r="P59" s="3840" t="s">
        <v>838</v>
      </c>
      <c r="Q59" s="3840"/>
      <c r="R59" s="3840"/>
      <c r="S59" s="3840"/>
      <c r="T59" s="3840"/>
      <c r="U59" s="3840"/>
      <c r="V59" s="3853"/>
      <c r="W59" s="3855" t="s">
        <v>838</v>
      </c>
      <c r="X59" s="3847" t="s">
        <v>838</v>
      </c>
      <c r="Y59" s="3847" t="s">
        <v>838</v>
      </c>
      <c r="Z59" s="3847" t="s">
        <v>838</v>
      </c>
      <c r="AA59" s="3847" t="s">
        <v>838</v>
      </c>
      <c r="AB59" s="3849" t="s">
        <v>838</v>
      </c>
      <c r="AC59" s="3851" t="s">
        <v>838</v>
      </c>
      <c r="AD59" s="3842" t="s">
        <v>838</v>
      </c>
      <c r="AE59" s="1700"/>
      <c r="AF59" s="1716" t="s">
        <v>824</v>
      </c>
      <c r="AG59" s="1717">
        <f>+AG58/AG55</f>
        <v>0.35714285714285715</v>
      </c>
    </row>
    <row r="60" spans="2:33" ht="13.8" thickBot="1">
      <c r="B60" s="3808"/>
      <c r="C60" s="3839"/>
      <c r="D60" s="3841"/>
      <c r="E60" s="3841"/>
      <c r="F60" s="3841"/>
      <c r="G60" s="3841"/>
      <c r="H60" s="3841"/>
      <c r="I60" s="3841"/>
      <c r="J60" s="3841"/>
      <c r="K60" s="3841"/>
      <c r="L60" s="3841"/>
      <c r="M60" s="3841"/>
      <c r="N60" s="3841"/>
      <c r="O60" s="3841"/>
      <c r="P60" s="3841"/>
      <c r="Q60" s="3841"/>
      <c r="R60" s="3841"/>
      <c r="S60" s="3841"/>
      <c r="T60" s="3841"/>
      <c r="U60" s="3841"/>
      <c r="V60" s="3854"/>
      <c r="W60" s="3856"/>
      <c r="X60" s="3848"/>
      <c r="Y60" s="3848"/>
      <c r="Z60" s="3848"/>
      <c r="AA60" s="3848"/>
      <c r="AB60" s="3850"/>
      <c r="AC60" s="3852"/>
      <c r="AD60" s="3843"/>
      <c r="AE60" s="1700"/>
      <c r="AF60" s="1701"/>
      <c r="AG60" s="1718"/>
    </row>
    <row r="61" spans="2:33">
      <c r="C61" s="1719"/>
      <c r="D61" s="1719"/>
      <c r="E61" s="1719"/>
      <c r="F61" s="1719"/>
      <c r="G61" s="1719"/>
      <c r="H61" s="1719"/>
      <c r="I61" s="1719"/>
      <c r="J61" s="1719"/>
      <c r="K61" s="1719"/>
      <c r="L61" s="1719"/>
      <c r="M61" s="1719"/>
      <c r="N61" s="1719"/>
      <c r="O61" s="1719"/>
      <c r="P61" s="1719"/>
      <c r="Q61" s="1719"/>
      <c r="R61" s="1719"/>
      <c r="S61" s="1719"/>
      <c r="T61" s="1719"/>
      <c r="U61" s="1719"/>
      <c r="V61" s="1719"/>
      <c r="W61" s="1719"/>
      <c r="X61" s="1719"/>
      <c r="Y61" s="1719"/>
      <c r="Z61" s="1719"/>
      <c r="AA61" s="1719"/>
      <c r="AB61" s="1719"/>
      <c r="AC61" s="1719"/>
      <c r="AD61" s="1719"/>
    </row>
    <row r="62" spans="2:33">
      <c r="B62" s="1702" t="s">
        <v>1997</v>
      </c>
      <c r="C62" s="1703">
        <f>+AD53+1</f>
        <v>46025</v>
      </c>
      <c r="D62" s="1704">
        <f>+C62+1</f>
        <v>46026</v>
      </c>
      <c r="E62" s="1704">
        <f t="shared" ref="E62:AD62" si="12">+D62+1</f>
        <v>46027</v>
      </c>
      <c r="F62" s="1704">
        <f t="shared" si="12"/>
        <v>46028</v>
      </c>
      <c r="G62" s="1704">
        <f t="shared" si="12"/>
        <v>46029</v>
      </c>
      <c r="H62" s="1704">
        <f t="shared" si="12"/>
        <v>46030</v>
      </c>
      <c r="I62" s="1704">
        <f t="shared" si="12"/>
        <v>46031</v>
      </c>
      <c r="J62" s="1704">
        <f t="shared" si="12"/>
        <v>46032</v>
      </c>
      <c r="K62" s="1704">
        <f t="shared" si="12"/>
        <v>46033</v>
      </c>
      <c r="L62" s="1704">
        <f t="shared" si="12"/>
        <v>46034</v>
      </c>
      <c r="M62" s="1704">
        <f t="shared" si="12"/>
        <v>46035</v>
      </c>
      <c r="N62" s="1704">
        <f t="shared" si="12"/>
        <v>46036</v>
      </c>
      <c r="O62" s="1704">
        <f t="shared" si="12"/>
        <v>46037</v>
      </c>
      <c r="P62" s="1704">
        <f t="shared" si="12"/>
        <v>46038</v>
      </c>
      <c r="Q62" s="1704">
        <f t="shared" si="12"/>
        <v>46039</v>
      </c>
      <c r="R62" s="1704">
        <f t="shared" si="12"/>
        <v>46040</v>
      </c>
      <c r="S62" s="1704">
        <f t="shared" si="12"/>
        <v>46041</v>
      </c>
      <c r="T62" s="1704">
        <f t="shared" si="12"/>
        <v>46042</v>
      </c>
      <c r="U62" s="1704">
        <f t="shared" si="12"/>
        <v>46043</v>
      </c>
      <c r="V62" s="1704">
        <f t="shared" si="12"/>
        <v>46044</v>
      </c>
      <c r="W62" s="1704">
        <f>+V62+1</f>
        <v>46045</v>
      </c>
      <c r="X62" s="1704">
        <f t="shared" si="12"/>
        <v>46046</v>
      </c>
      <c r="Y62" s="1704">
        <f t="shared" si="12"/>
        <v>46047</v>
      </c>
      <c r="Z62" s="1704">
        <f t="shared" si="12"/>
        <v>46048</v>
      </c>
      <c r="AA62" s="1704">
        <f>+Z62+1</f>
        <v>46049</v>
      </c>
      <c r="AB62" s="1704">
        <f t="shared" si="12"/>
        <v>46050</v>
      </c>
      <c r="AC62" s="1704">
        <f>+AB62+1</f>
        <v>46051</v>
      </c>
      <c r="AD62" s="1705">
        <f t="shared" si="12"/>
        <v>46052</v>
      </c>
      <c r="AE62" s="1706"/>
      <c r="AF62" s="3781">
        <f>+AF53+1</f>
        <v>7</v>
      </c>
      <c r="AG62" s="3782"/>
    </row>
    <row r="63" spans="2:33">
      <c r="B63" s="1707" t="s">
        <v>820</v>
      </c>
      <c r="C63" s="1708" t="str">
        <f>TEXT(WEEKDAY(+C62),"aaa")</f>
        <v>土</v>
      </c>
      <c r="D63" s="1709" t="str">
        <f t="shared" ref="D63:AD63" si="13">TEXT(WEEKDAY(+D62),"aaa")</f>
        <v>日</v>
      </c>
      <c r="E63" s="1709" t="str">
        <f t="shared" si="13"/>
        <v>月</v>
      </c>
      <c r="F63" s="1709" t="str">
        <f t="shared" si="13"/>
        <v>火</v>
      </c>
      <c r="G63" s="1709" t="str">
        <f t="shared" si="13"/>
        <v>水</v>
      </c>
      <c r="H63" s="1709" t="str">
        <f t="shared" si="13"/>
        <v>木</v>
      </c>
      <c r="I63" s="1709" t="str">
        <f t="shared" si="13"/>
        <v>金</v>
      </c>
      <c r="J63" s="1709" t="str">
        <f t="shared" si="13"/>
        <v>土</v>
      </c>
      <c r="K63" s="1709" t="str">
        <f t="shared" si="13"/>
        <v>日</v>
      </c>
      <c r="L63" s="1709" t="str">
        <f t="shared" si="13"/>
        <v>月</v>
      </c>
      <c r="M63" s="1709" t="str">
        <f t="shared" si="13"/>
        <v>火</v>
      </c>
      <c r="N63" s="1709" t="str">
        <f t="shared" si="13"/>
        <v>水</v>
      </c>
      <c r="O63" s="1709" t="str">
        <f t="shared" si="13"/>
        <v>木</v>
      </c>
      <c r="P63" s="1709" t="str">
        <f t="shared" si="13"/>
        <v>金</v>
      </c>
      <c r="Q63" s="1709" t="str">
        <f t="shared" si="13"/>
        <v>土</v>
      </c>
      <c r="R63" s="1709" t="str">
        <f t="shared" si="13"/>
        <v>日</v>
      </c>
      <c r="S63" s="1709" t="str">
        <f t="shared" si="13"/>
        <v>月</v>
      </c>
      <c r="T63" s="1709" t="str">
        <f t="shared" si="13"/>
        <v>火</v>
      </c>
      <c r="U63" s="1709" t="str">
        <f t="shared" si="13"/>
        <v>水</v>
      </c>
      <c r="V63" s="1709" t="str">
        <f t="shared" si="13"/>
        <v>木</v>
      </c>
      <c r="W63" s="1709" t="str">
        <f t="shared" si="13"/>
        <v>金</v>
      </c>
      <c r="X63" s="1709" t="str">
        <f t="shared" si="13"/>
        <v>土</v>
      </c>
      <c r="Y63" s="1709" t="str">
        <f t="shared" si="13"/>
        <v>日</v>
      </c>
      <c r="Z63" s="1709" t="str">
        <f t="shared" si="13"/>
        <v>月</v>
      </c>
      <c r="AA63" s="1709" t="str">
        <f t="shared" si="13"/>
        <v>火</v>
      </c>
      <c r="AB63" s="1709" t="str">
        <f t="shared" si="13"/>
        <v>水</v>
      </c>
      <c r="AC63" s="1709" t="str">
        <f t="shared" si="13"/>
        <v>木</v>
      </c>
      <c r="AD63" s="1710" t="str">
        <f t="shared" si="13"/>
        <v>金</v>
      </c>
      <c r="AE63" s="1700"/>
      <c r="AF63" s="1711" t="s">
        <v>1998</v>
      </c>
      <c r="AG63" s="1691">
        <f>+COUNTIF(C64:AD65,"中止")</f>
        <v>0</v>
      </c>
    </row>
    <row r="64" spans="2:33" ht="13.5" customHeight="1">
      <c r="B64" s="3783" t="s">
        <v>1979</v>
      </c>
      <c r="C64" s="3818"/>
      <c r="D64" s="3819"/>
      <c r="E64" s="3819"/>
      <c r="F64" s="3819"/>
      <c r="G64" s="3819"/>
      <c r="H64" s="3819"/>
      <c r="I64" s="3819"/>
      <c r="J64" s="3819"/>
      <c r="K64" s="3819"/>
      <c r="L64" s="3819"/>
      <c r="M64" s="3819"/>
      <c r="N64" s="3819"/>
      <c r="O64" s="3819"/>
      <c r="P64" s="3819"/>
      <c r="Q64" s="3819"/>
      <c r="R64" s="3819"/>
      <c r="S64" s="3819"/>
      <c r="T64" s="3819"/>
      <c r="U64" s="3819"/>
      <c r="V64" s="3819"/>
      <c r="W64" s="3819"/>
      <c r="X64" s="3819"/>
      <c r="Y64" s="3819"/>
      <c r="Z64" s="3819"/>
      <c r="AA64" s="3819"/>
      <c r="AB64" s="3819"/>
      <c r="AC64" s="3819"/>
      <c r="AD64" s="3820"/>
      <c r="AE64" s="1700"/>
      <c r="AF64" s="1712" t="s">
        <v>821</v>
      </c>
      <c r="AG64" s="1713">
        <f>COUNTA(C62:AD62)-AG63</f>
        <v>28</v>
      </c>
    </row>
    <row r="65" spans="2:33" ht="13.5" customHeight="1">
      <c r="B65" s="3784"/>
      <c r="C65" s="3818"/>
      <c r="D65" s="3819"/>
      <c r="E65" s="3819"/>
      <c r="F65" s="3819"/>
      <c r="G65" s="3819"/>
      <c r="H65" s="3819"/>
      <c r="I65" s="3819"/>
      <c r="J65" s="3819"/>
      <c r="K65" s="3819"/>
      <c r="L65" s="3819"/>
      <c r="M65" s="3819"/>
      <c r="N65" s="3819"/>
      <c r="O65" s="3819"/>
      <c r="P65" s="3819"/>
      <c r="Q65" s="3819"/>
      <c r="R65" s="3819"/>
      <c r="S65" s="3819"/>
      <c r="T65" s="3819"/>
      <c r="U65" s="3819"/>
      <c r="V65" s="3819"/>
      <c r="W65" s="3819"/>
      <c r="X65" s="3819"/>
      <c r="Y65" s="3819"/>
      <c r="Z65" s="3819"/>
      <c r="AA65" s="3819"/>
      <c r="AB65" s="3819"/>
      <c r="AC65" s="3819"/>
      <c r="AD65" s="3820"/>
      <c r="AE65" s="1700"/>
      <c r="AF65" s="1712" t="s">
        <v>822</v>
      </c>
      <c r="AG65" s="1714">
        <f>+COUNTA(C66:AD67)</f>
        <v>8</v>
      </c>
    </row>
    <row r="66" spans="2:33" ht="13.5" customHeight="1">
      <c r="B66" s="3792" t="s">
        <v>815</v>
      </c>
      <c r="C66" s="3794"/>
      <c r="D66" s="3819"/>
      <c r="E66" s="3819"/>
      <c r="F66" s="3819"/>
      <c r="G66" s="3819"/>
      <c r="H66" s="3819" t="s">
        <v>838</v>
      </c>
      <c r="I66" s="3819" t="s">
        <v>838</v>
      </c>
      <c r="J66" s="3819"/>
      <c r="K66" s="3819"/>
      <c r="L66" s="3819"/>
      <c r="M66" s="3819"/>
      <c r="N66" s="3819"/>
      <c r="O66" s="3819" t="s">
        <v>838</v>
      </c>
      <c r="P66" s="3819" t="s">
        <v>838</v>
      </c>
      <c r="Q66" s="3819"/>
      <c r="R66" s="3819"/>
      <c r="S66" s="3819"/>
      <c r="T66" s="3819"/>
      <c r="U66" s="3819"/>
      <c r="V66" s="3819" t="s">
        <v>838</v>
      </c>
      <c r="W66" s="3819" t="s">
        <v>838</v>
      </c>
      <c r="X66" s="3819"/>
      <c r="Y66" s="3819"/>
      <c r="Z66" s="3819"/>
      <c r="AA66" s="3819"/>
      <c r="AB66" s="3819"/>
      <c r="AC66" s="3819" t="s">
        <v>838</v>
      </c>
      <c r="AD66" s="3820" t="s">
        <v>838</v>
      </c>
      <c r="AE66" s="1700"/>
      <c r="AF66" s="1712" t="s">
        <v>823</v>
      </c>
      <c r="AG66" s="1715">
        <f>+AG65/AG64</f>
        <v>0.2857142857142857</v>
      </c>
    </row>
    <row r="67" spans="2:33">
      <c r="B67" s="3793"/>
      <c r="C67" s="3794"/>
      <c r="D67" s="3819"/>
      <c r="E67" s="3819"/>
      <c r="F67" s="3819"/>
      <c r="G67" s="3819"/>
      <c r="H67" s="3819"/>
      <c r="I67" s="3819"/>
      <c r="J67" s="3819"/>
      <c r="K67" s="3819"/>
      <c r="L67" s="3819"/>
      <c r="M67" s="3819"/>
      <c r="N67" s="3819"/>
      <c r="O67" s="3819"/>
      <c r="P67" s="3819"/>
      <c r="Q67" s="3819"/>
      <c r="R67" s="3819"/>
      <c r="S67" s="3819"/>
      <c r="T67" s="3819"/>
      <c r="U67" s="3819"/>
      <c r="V67" s="3819"/>
      <c r="W67" s="3819"/>
      <c r="X67" s="3819"/>
      <c r="Y67" s="3819"/>
      <c r="Z67" s="3819"/>
      <c r="AA67" s="3819"/>
      <c r="AB67" s="3819"/>
      <c r="AC67" s="3819"/>
      <c r="AD67" s="3820"/>
      <c r="AE67" s="1700"/>
      <c r="AF67" s="1712" t="s">
        <v>812</v>
      </c>
      <c r="AG67" s="1714">
        <f>+COUNTA(C68:AD69)</f>
        <v>5</v>
      </c>
    </row>
    <row r="68" spans="2:33">
      <c r="B68" s="3797" t="s">
        <v>817</v>
      </c>
      <c r="C68" s="3799"/>
      <c r="D68" s="3821"/>
      <c r="E68" s="3821"/>
      <c r="F68" s="3821"/>
      <c r="G68" s="3821"/>
      <c r="H68" s="3821"/>
      <c r="I68" s="3821" t="s">
        <v>838</v>
      </c>
      <c r="J68" s="3821"/>
      <c r="K68" s="3821"/>
      <c r="L68" s="3821"/>
      <c r="M68" s="3821"/>
      <c r="N68" s="3821"/>
      <c r="O68" s="3821"/>
      <c r="P68" s="3821" t="s">
        <v>838</v>
      </c>
      <c r="Q68" s="3821"/>
      <c r="R68" s="3821"/>
      <c r="S68" s="3821"/>
      <c r="T68" s="3821"/>
      <c r="U68" s="3821"/>
      <c r="V68" s="3821"/>
      <c r="W68" s="3821" t="s">
        <v>838</v>
      </c>
      <c r="X68" s="3821"/>
      <c r="Y68" s="3821"/>
      <c r="Z68" s="3821"/>
      <c r="AA68" s="3821"/>
      <c r="AB68" s="3821"/>
      <c r="AC68" s="3821" t="s">
        <v>838</v>
      </c>
      <c r="AD68" s="3844" t="s">
        <v>838</v>
      </c>
      <c r="AE68" s="1700"/>
      <c r="AF68" s="1716" t="s">
        <v>824</v>
      </c>
      <c r="AG68" s="1717">
        <f>+AG67/AG64</f>
        <v>0.17857142857142858</v>
      </c>
    </row>
    <row r="69" spans="2:33">
      <c r="B69" s="3798"/>
      <c r="C69" s="3800"/>
      <c r="D69" s="3822"/>
      <c r="E69" s="3822"/>
      <c r="F69" s="3822"/>
      <c r="G69" s="3822"/>
      <c r="H69" s="3822"/>
      <c r="I69" s="3822"/>
      <c r="J69" s="3822"/>
      <c r="K69" s="3822"/>
      <c r="L69" s="3822"/>
      <c r="M69" s="3822"/>
      <c r="N69" s="3822"/>
      <c r="O69" s="3822"/>
      <c r="P69" s="3822"/>
      <c r="Q69" s="3822"/>
      <c r="R69" s="3822"/>
      <c r="S69" s="3822"/>
      <c r="T69" s="3822"/>
      <c r="U69" s="3822"/>
      <c r="V69" s="3822"/>
      <c r="W69" s="3822"/>
      <c r="X69" s="3822"/>
      <c r="Y69" s="3822"/>
      <c r="Z69" s="3822"/>
      <c r="AA69" s="3822"/>
      <c r="AB69" s="3822"/>
      <c r="AC69" s="3822"/>
      <c r="AD69" s="3845"/>
      <c r="AE69" s="1700"/>
      <c r="AF69" s="1701"/>
      <c r="AG69" s="1718"/>
    </row>
    <row r="70" spans="2:33">
      <c r="C70" s="1719"/>
      <c r="D70" s="1719"/>
      <c r="E70" s="1719"/>
      <c r="F70" s="1719"/>
      <c r="G70" s="1719"/>
      <c r="H70" s="1719"/>
      <c r="I70" s="1719"/>
      <c r="J70" s="1719"/>
      <c r="K70" s="1719"/>
      <c r="L70" s="1719"/>
      <c r="M70" s="1719"/>
      <c r="N70" s="1719"/>
      <c r="O70" s="1719"/>
      <c r="P70" s="1719"/>
      <c r="Q70" s="1719"/>
      <c r="R70" s="1719"/>
      <c r="S70" s="1719"/>
      <c r="T70" s="1719"/>
      <c r="U70" s="1719"/>
      <c r="V70" s="1719"/>
      <c r="W70" s="1719"/>
      <c r="X70" s="1719"/>
      <c r="Y70" s="1719"/>
      <c r="Z70" s="1719"/>
      <c r="AA70" s="1719"/>
      <c r="AB70" s="1719"/>
      <c r="AC70" s="1719"/>
      <c r="AD70" s="1719"/>
    </row>
    <row r="71" spans="2:33">
      <c r="B71" s="1720" t="s">
        <v>1997</v>
      </c>
      <c r="C71" s="1721">
        <f>+AD62+1</f>
        <v>46053</v>
      </c>
      <c r="D71" s="1722">
        <f>+C71+1</f>
        <v>46054</v>
      </c>
      <c r="E71" s="1722">
        <f t="shared" ref="E71:AD71" si="14">+D71+1</f>
        <v>46055</v>
      </c>
      <c r="F71" s="1722">
        <f t="shared" si="14"/>
        <v>46056</v>
      </c>
      <c r="G71" s="1722">
        <f t="shared" si="14"/>
        <v>46057</v>
      </c>
      <c r="H71" s="1722">
        <f t="shared" si="14"/>
        <v>46058</v>
      </c>
      <c r="I71" s="1722">
        <f t="shared" si="14"/>
        <v>46059</v>
      </c>
      <c r="J71" s="1722">
        <f t="shared" si="14"/>
        <v>46060</v>
      </c>
      <c r="K71" s="1722">
        <f t="shared" si="14"/>
        <v>46061</v>
      </c>
      <c r="L71" s="1722">
        <f t="shared" si="14"/>
        <v>46062</v>
      </c>
      <c r="M71" s="1722">
        <f t="shared" si="14"/>
        <v>46063</v>
      </c>
      <c r="N71" s="1722">
        <f t="shared" si="14"/>
        <v>46064</v>
      </c>
      <c r="O71" s="1722">
        <f t="shared" si="14"/>
        <v>46065</v>
      </c>
      <c r="P71" s="1722">
        <f t="shared" si="14"/>
        <v>46066</v>
      </c>
      <c r="Q71" s="1722">
        <f t="shared" si="14"/>
        <v>46067</v>
      </c>
      <c r="R71" s="1722">
        <f t="shared" si="14"/>
        <v>46068</v>
      </c>
      <c r="S71" s="1722">
        <f t="shared" si="14"/>
        <v>46069</v>
      </c>
      <c r="T71" s="1722">
        <f t="shared" si="14"/>
        <v>46070</v>
      </c>
      <c r="U71" s="1722">
        <f t="shared" si="14"/>
        <v>46071</v>
      </c>
      <c r="V71" s="1722">
        <f t="shared" si="14"/>
        <v>46072</v>
      </c>
      <c r="W71" s="1722">
        <f>+V71+1</f>
        <v>46073</v>
      </c>
      <c r="X71" s="1722">
        <f t="shared" si="14"/>
        <v>46074</v>
      </c>
      <c r="Y71" s="1722">
        <f t="shared" si="14"/>
        <v>46075</v>
      </c>
      <c r="Z71" s="1722">
        <f t="shared" si="14"/>
        <v>46076</v>
      </c>
      <c r="AA71" s="1722">
        <f>+Z71+1</f>
        <v>46077</v>
      </c>
      <c r="AB71" s="1722">
        <f t="shared" si="14"/>
        <v>46078</v>
      </c>
      <c r="AC71" s="1722">
        <f>+AB71+1</f>
        <v>46079</v>
      </c>
      <c r="AD71" s="1723">
        <f t="shared" si="14"/>
        <v>46080</v>
      </c>
      <c r="AE71" s="1706"/>
      <c r="AF71" s="3781">
        <f>+AF62+1</f>
        <v>8</v>
      </c>
      <c r="AG71" s="3782"/>
    </row>
    <row r="72" spans="2:33">
      <c r="B72" s="1724" t="s">
        <v>820</v>
      </c>
      <c r="C72" s="1725" t="str">
        <f>TEXT(WEEKDAY(+C71),"aaa")</f>
        <v>土</v>
      </c>
      <c r="D72" s="1726" t="str">
        <f t="shared" ref="D72:AD72" si="15">TEXT(WEEKDAY(+D71),"aaa")</f>
        <v>日</v>
      </c>
      <c r="E72" s="1726" t="str">
        <f t="shared" si="15"/>
        <v>月</v>
      </c>
      <c r="F72" s="1726" t="str">
        <f t="shared" si="15"/>
        <v>火</v>
      </c>
      <c r="G72" s="1726" t="str">
        <f t="shared" si="15"/>
        <v>水</v>
      </c>
      <c r="H72" s="1726" t="str">
        <f t="shared" si="15"/>
        <v>木</v>
      </c>
      <c r="I72" s="1726" t="str">
        <f t="shared" si="15"/>
        <v>金</v>
      </c>
      <c r="J72" s="1726" t="str">
        <f t="shared" si="15"/>
        <v>土</v>
      </c>
      <c r="K72" s="1726" t="str">
        <f t="shared" si="15"/>
        <v>日</v>
      </c>
      <c r="L72" s="1726" t="str">
        <f t="shared" si="15"/>
        <v>月</v>
      </c>
      <c r="M72" s="1726" t="str">
        <f t="shared" si="15"/>
        <v>火</v>
      </c>
      <c r="N72" s="1726" t="str">
        <f t="shared" si="15"/>
        <v>水</v>
      </c>
      <c r="O72" s="1726" t="str">
        <f t="shared" si="15"/>
        <v>木</v>
      </c>
      <c r="P72" s="1726" t="str">
        <f t="shared" si="15"/>
        <v>金</v>
      </c>
      <c r="Q72" s="1726" t="str">
        <f t="shared" si="15"/>
        <v>土</v>
      </c>
      <c r="R72" s="1726" t="str">
        <f t="shared" si="15"/>
        <v>日</v>
      </c>
      <c r="S72" s="1726" t="str">
        <f t="shared" si="15"/>
        <v>月</v>
      </c>
      <c r="T72" s="1726" t="str">
        <f t="shared" si="15"/>
        <v>火</v>
      </c>
      <c r="U72" s="1726" t="str">
        <f t="shared" si="15"/>
        <v>水</v>
      </c>
      <c r="V72" s="1726" t="str">
        <f t="shared" si="15"/>
        <v>木</v>
      </c>
      <c r="W72" s="1726" t="str">
        <f t="shared" si="15"/>
        <v>金</v>
      </c>
      <c r="X72" s="1726" t="str">
        <f t="shared" si="15"/>
        <v>土</v>
      </c>
      <c r="Y72" s="1726" t="str">
        <f t="shared" si="15"/>
        <v>日</v>
      </c>
      <c r="Z72" s="1726" t="str">
        <f t="shared" si="15"/>
        <v>月</v>
      </c>
      <c r="AA72" s="1726" t="str">
        <f t="shared" si="15"/>
        <v>火</v>
      </c>
      <c r="AB72" s="1726" t="str">
        <f t="shared" si="15"/>
        <v>水</v>
      </c>
      <c r="AC72" s="1726" t="str">
        <f t="shared" si="15"/>
        <v>木</v>
      </c>
      <c r="AD72" s="1727" t="str">
        <f t="shared" si="15"/>
        <v>金</v>
      </c>
      <c r="AE72" s="1700"/>
      <c r="AF72" s="1711" t="s">
        <v>1998</v>
      </c>
      <c r="AG72" s="1691">
        <f>+COUNTIF(C73:AD74,"中止")</f>
        <v>0</v>
      </c>
    </row>
    <row r="73" spans="2:33" ht="13.5" customHeight="1">
      <c r="B73" s="3783" t="s">
        <v>1979</v>
      </c>
      <c r="C73" s="3832"/>
      <c r="D73" s="3833"/>
      <c r="E73" s="3833"/>
      <c r="F73" s="3833"/>
      <c r="G73" s="3833"/>
      <c r="H73" s="3833"/>
      <c r="I73" s="3833"/>
      <c r="J73" s="3833"/>
      <c r="K73" s="3833"/>
      <c r="L73" s="3833"/>
      <c r="M73" s="3833"/>
      <c r="N73" s="3833"/>
      <c r="O73" s="3833"/>
      <c r="P73" s="3833"/>
      <c r="Q73" s="3833"/>
      <c r="R73" s="3833"/>
      <c r="S73" s="3833"/>
      <c r="T73" s="3833"/>
      <c r="U73" s="3833"/>
      <c r="V73" s="3833"/>
      <c r="W73" s="3833"/>
      <c r="X73" s="3833"/>
      <c r="Y73" s="3833"/>
      <c r="Z73" s="3833"/>
      <c r="AA73" s="3833"/>
      <c r="AB73" s="3833"/>
      <c r="AC73" s="3833"/>
      <c r="AD73" s="3836"/>
      <c r="AE73" s="1700"/>
      <c r="AF73" s="1712" t="s">
        <v>821</v>
      </c>
      <c r="AG73" s="1713">
        <f>COUNTA(C71:AD71)-AG72</f>
        <v>28</v>
      </c>
    </row>
    <row r="74" spans="2:33" ht="13.5" customHeight="1">
      <c r="B74" s="3784"/>
      <c r="C74" s="3832"/>
      <c r="D74" s="3833"/>
      <c r="E74" s="3833"/>
      <c r="F74" s="3833"/>
      <c r="G74" s="3833"/>
      <c r="H74" s="3833"/>
      <c r="I74" s="3833"/>
      <c r="J74" s="3833"/>
      <c r="K74" s="3833"/>
      <c r="L74" s="3833"/>
      <c r="M74" s="3833"/>
      <c r="N74" s="3833"/>
      <c r="O74" s="3833"/>
      <c r="P74" s="3833"/>
      <c r="Q74" s="3833"/>
      <c r="R74" s="3833"/>
      <c r="S74" s="3833"/>
      <c r="T74" s="3833"/>
      <c r="U74" s="3833"/>
      <c r="V74" s="3833"/>
      <c r="W74" s="3833"/>
      <c r="X74" s="3833"/>
      <c r="Y74" s="3833"/>
      <c r="Z74" s="3833"/>
      <c r="AA74" s="3833"/>
      <c r="AB74" s="3833"/>
      <c r="AC74" s="3833"/>
      <c r="AD74" s="3836"/>
      <c r="AE74" s="1700"/>
      <c r="AF74" s="1712" t="s">
        <v>822</v>
      </c>
      <c r="AG74" s="1714">
        <f>+COUNTA(C75:AD76)</f>
        <v>8</v>
      </c>
    </row>
    <row r="75" spans="2:33" ht="13.5" customHeight="1">
      <c r="B75" s="3805" t="s">
        <v>815</v>
      </c>
      <c r="C75" s="3837"/>
      <c r="D75" s="3833"/>
      <c r="E75" s="3833"/>
      <c r="F75" s="3833"/>
      <c r="G75" s="3833"/>
      <c r="H75" s="3833" t="s">
        <v>838</v>
      </c>
      <c r="I75" s="3833" t="s">
        <v>838</v>
      </c>
      <c r="J75" s="3833"/>
      <c r="K75" s="3833"/>
      <c r="L75" s="3833"/>
      <c r="M75" s="3833"/>
      <c r="N75" s="3833"/>
      <c r="O75" s="3833" t="s">
        <v>838</v>
      </c>
      <c r="P75" s="3833" t="s">
        <v>838</v>
      </c>
      <c r="Q75" s="3833"/>
      <c r="R75" s="3833"/>
      <c r="S75" s="3833"/>
      <c r="T75" s="3833"/>
      <c r="U75" s="3833"/>
      <c r="V75" s="3833" t="s">
        <v>838</v>
      </c>
      <c r="W75" s="3833" t="s">
        <v>838</v>
      </c>
      <c r="X75" s="3833"/>
      <c r="Y75" s="3833"/>
      <c r="Z75" s="3833"/>
      <c r="AA75" s="3833"/>
      <c r="AB75" s="3833"/>
      <c r="AC75" s="3833" t="s">
        <v>838</v>
      </c>
      <c r="AD75" s="3836" t="s">
        <v>838</v>
      </c>
      <c r="AE75" s="1700"/>
      <c r="AF75" s="1712" t="s">
        <v>823</v>
      </c>
      <c r="AG75" s="1715">
        <f>+AG74/AG73</f>
        <v>0.2857142857142857</v>
      </c>
    </row>
    <row r="76" spans="2:33">
      <c r="B76" s="3806"/>
      <c r="C76" s="3837"/>
      <c r="D76" s="3833"/>
      <c r="E76" s="3833"/>
      <c r="F76" s="3833"/>
      <c r="G76" s="3833"/>
      <c r="H76" s="3833"/>
      <c r="I76" s="3833"/>
      <c r="J76" s="3833"/>
      <c r="K76" s="3833"/>
      <c r="L76" s="3833"/>
      <c r="M76" s="3833"/>
      <c r="N76" s="3833"/>
      <c r="O76" s="3833"/>
      <c r="P76" s="3833"/>
      <c r="Q76" s="3833"/>
      <c r="R76" s="3833"/>
      <c r="S76" s="3833"/>
      <c r="T76" s="3833"/>
      <c r="U76" s="3833"/>
      <c r="V76" s="3833"/>
      <c r="W76" s="3833"/>
      <c r="X76" s="3833"/>
      <c r="Y76" s="3833"/>
      <c r="Z76" s="3833"/>
      <c r="AA76" s="3833"/>
      <c r="AB76" s="3833"/>
      <c r="AC76" s="3833"/>
      <c r="AD76" s="3836"/>
      <c r="AE76" s="1700"/>
      <c r="AF76" s="1712" t="s">
        <v>812</v>
      </c>
      <c r="AG76" s="1714">
        <f>+COUNTA(C77:AD78)</f>
        <v>7</v>
      </c>
    </row>
    <row r="77" spans="2:33">
      <c r="B77" s="3807" t="s">
        <v>817</v>
      </c>
      <c r="C77" s="3838"/>
      <c r="D77" s="3840"/>
      <c r="E77" s="3840"/>
      <c r="F77" s="3840"/>
      <c r="G77" s="3840"/>
      <c r="H77" s="3840"/>
      <c r="I77" s="3840" t="s">
        <v>838</v>
      </c>
      <c r="J77" s="3840"/>
      <c r="K77" s="3840"/>
      <c r="L77" s="3840"/>
      <c r="M77" s="3840"/>
      <c r="N77" s="3840"/>
      <c r="O77" s="3840"/>
      <c r="P77" s="3840" t="s">
        <v>838</v>
      </c>
      <c r="Q77" s="3840"/>
      <c r="R77" s="3840"/>
      <c r="S77" s="3840"/>
      <c r="T77" s="3840"/>
      <c r="U77" s="3840"/>
      <c r="V77" s="3840"/>
      <c r="W77" s="3840" t="s">
        <v>838</v>
      </c>
      <c r="X77" s="3840"/>
      <c r="Y77" s="3840" t="s">
        <v>861</v>
      </c>
      <c r="Z77" s="3840" t="s">
        <v>861</v>
      </c>
      <c r="AA77" s="3840" t="s">
        <v>861</v>
      </c>
      <c r="AB77" s="3840" t="s">
        <v>861</v>
      </c>
      <c r="AC77" s="3840"/>
      <c r="AD77" s="3842"/>
      <c r="AE77" s="1700"/>
      <c r="AF77" s="1716" t="s">
        <v>824</v>
      </c>
      <c r="AG77" s="1717">
        <f>+AG76/AG73</f>
        <v>0.25</v>
      </c>
    </row>
    <row r="78" spans="2:33">
      <c r="B78" s="3808"/>
      <c r="C78" s="3839"/>
      <c r="D78" s="3841"/>
      <c r="E78" s="3841"/>
      <c r="F78" s="3841"/>
      <c r="G78" s="3841"/>
      <c r="H78" s="3841"/>
      <c r="I78" s="3841"/>
      <c r="J78" s="3841"/>
      <c r="K78" s="3841"/>
      <c r="L78" s="3841"/>
      <c r="M78" s="3841"/>
      <c r="N78" s="3841"/>
      <c r="O78" s="3841"/>
      <c r="P78" s="3841"/>
      <c r="Q78" s="3841"/>
      <c r="R78" s="3841"/>
      <c r="S78" s="3841"/>
      <c r="T78" s="3841"/>
      <c r="U78" s="3841"/>
      <c r="V78" s="3841"/>
      <c r="W78" s="3841"/>
      <c r="X78" s="3841"/>
      <c r="Y78" s="3841"/>
      <c r="Z78" s="3841"/>
      <c r="AA78" s="3841"/>
      <c r="AB78" s="3841"/>
      <c r="AC78" s="3841"/>
      <c r="AD78" s="3843"/>
      <c r="AE78" s="1700"/>
      <c r="AF78" s="1701"/>
      <c r="AG78" s="1718"/>
    </row>
    <row r="79" spans="2:33">
      <c r="C79" s="1719"/>
      <c r="D79" s="1719"/>
      <c r="E79" s="1719"/>
      <c r="F79" s="1719"/>
      <c r="G79" s="1719"/>
      <c r="H79" s="1719"/>
      <c r="I79" s="1719"/>
      <c r="J79" s="1719"/>
      <c r="K79" s="1719"/>
      <c r="L79" s="1719"/>
      <c r="M79" s="1719"/>
      <c r="N79" s="1719"/>
      <c r="O79" s="1719"/>
      <c r="P79" s="1719"/>
      <c r="Q79" s="1719"/>
      <c r="R79" s="1719"/>
      <c r="S79" s="1719"/>
      <c r="T79" s="1719"/>
      <c r="U79" s="1719"/>
      <c r="V79" s="1719"/>
      <c r="W79" s="1719"/>
      <c r="X79" s="1719"/>
      <c r="Y79" s="1719"/>
      <c r="Z79" s="1719"/>
      <c r="AA79" s="1719"/>
      <c r="AB79" s="1719"/>
      <c r="AC79" s="1719"/>
      <c r="AD79" s="1719"/>
    </row>
    <row r="80" spans="2:33">
      <c r="B80" s="1702" t="s">
        <v>1997</v>
      </c>
      <c r="C80" s="1728"/>
      <c r="D80" s="1704"/>
      <c r="E80" s="1704"/>
      <c r="F80" s="1704"/>
      <c r="G80" s="1704"/>
      <c r="H80" s="1704"/>
      <c r="I80" s="1704"/>
      <c r="J80" s="1704"/>
      <c r="K80" s="1704"/>
      <c r="L80" s="1704"/>
      <c r="M80" s="1704"/>
      <c r="N80" s="1704"/>
      <c r="O80" s="1704"/>
      <c r="P80" s="1704"/>
      <c r="Q80" s="1704"/>
      <c r="R80" s="1704"/>
      <c r="S80" s="1704"/>
      <c r="T80" s="1704"/>
      <c r="U80" s="1704"/>
      <c r="V80" s="1704"/>
      <c r="W80" s="1704"/>
      <c r="X80" s="1704"/>
      <c r="Y80" s="1704"/>
      <c r="Z80" s="1704"/>
      <c r="AA80" s="1704"/>
      <c r="AB80" s="1704"/>
      <c r="AC80" s="1704"/>
      <c r="AD80" s="1705"/>
      <c r="AE80" s="1706"/>
      <c r="AF80" s="3781">
        <f>+AF71+1</f>
        <v>9</v>
      </c>
      <c r="AG80" s="3782"/>
    </row>
    <row r="81" spans="2:33">
      <c r="B81" s="1707" t="s">
        <v>820</v>
      </c>
      <c r="C81" s="1730"/>
      <c r="D81" s="1709"/>
      <c r="E81" s="1709"/>
      <c r="F81" s="1709"/>
      <c r="G81" s="1709"/>
      <c r="H81" s="1709"/>
      <c r="I81" s="1709"/>
      <c r="J81" s="1709"/>
      <c r="K81" s="1709"/>
      <c r="L81" s="1709"/>
      <c r="M81" s="1709"/>
      <c r="N81" s="1709"/>
      <c r="O81" s="1709"/>
      <c r="P81" s="1709"/>
      <c r="Q81" s="1709"/>
      <c r="R81" s="1709"/>
      <c r="S81" s="1709"/>
      <c r="T81" s="1709"/>
      <c r="U81" s="1709"/>
      <c r="V81" s="1709"/>
      <c r="W81" s="1709"/>
      <c r="X81" s="1709"/>
      <c r="Y81" s="1709"/>
      <c r="Z81" s="1709"/>
      <c r="AA81" s="1709"/>
      <c r="AB81" s="1709"/>
      <c r="AC81" s="1709"/>
      <c r="AD81" s="1710"/>
      <c r="AE81" s="1700"/>
      <c r="AF81" s="1711" t="s">
        <v>1998</v>
      </c>
      <c r="AG81" s="1691">
        <f>+COUNTIF(C82:AD83,"中止")</f>
        <v>0</v>
      </c>
    </row>
    <row r="82" spans="2:33" ht="13.5" customHeight="1">
      <c r="B82" s="3783" t="s">
        <v>1979</v>
      </c>
      <c r="C82" s="3818"/>
      <c r="D82" s="3819"/>
      <c r="E82" s="3819"/>
      <c r="F82" s="3819"/>
      <c r="G82" s="3819"/>
      <c r="H82" s="3819"/>
      <c r="I82" s="3819"/>
      <c r="J82" s="3819"/>
      <c r="K82" s="3819"/>
      <c r="L82" s="3819"/>
      <c r="M82" s="3819"/>
      <c r="N82" s="3819"/>
      <c r="O82" s="3819"/>
      <c r="P82" s="3819"/>
      <c r="Q82" s="3819"/>
      <c r="R82" s="3819"/>
      <c r="S82" s="3819"/>
      <c r="T82" s="3819"/>
      <c r="U82" s="3819"/>
      <c r="V82" s="3819"/>
      <c r="W82" s="3819"/>
      <c r="X82" s="3819"/>
      <c r="Y82" s="3819"/>
      <c r="Z82" s="3819"/>
      <c r="AA82" s="3819"/>
      <c r="AB82" s="3819"/>
      <c r="AC82" s="3819"/>
      <c r="AD82" s="3820"/>
      <c r="AE82" s="1700"/>
      <c r="AF82" s="1712" t="s">
        <v>821</v>
      </c>
      <c r="AG82" s="1713">
        <f>COUNTA(C80:AD80)-AG81</f>
        <v>0</v>
      </c>
    </row>
    <row r="83" spans="2:33" ht="13.5" customHeight="1">
      <c r="B83" s="3784"/>
      <c r="C83" s="3818"/>
      <c r="D83" s="3819"/>
      <c r="E83" s="3819"/>
      <c r="F83" s="3819"/>
      <c r="G83" s="3819"/>
      <c r="H83" s="3819"/>
      <c r="I83" s="3819"/>
      <c r="J83" s="3819"/>
      <c r="K83" s="3819"/>
      <c r="L83" s="3819"/>
      <c r="M83" s="3819"/>
      <c r="N83" s="3819"/>
      <c r="O83" s="3819"/>
      <c r="P83" s="3819"/>
      <c r="Q83" s="3819"/>
      <c r="R83" s="3819"/>
      <c r="S83" s="3819"/>
      <c r="T83" s="3819"/>
      <c r="U83" s="3819"/>
      <c r="V83" s="3819"/>
      <c r="W83" s="3819"/>
      <c r="X83" s="3819"/>
      <c r="Y83" s="3819"/>
      <c r="Z83" s="3819"/>
      <c r="AA83" s="3819"/>
      <c r="AB83" s="3819"/>
      <c r="AC83" s="3819"/>
      <c r="AD83" s="3820"/>
      <c r="AE83" s="1700"/>
      <c r="AF83" s="1712" t="s">
        <v>822</v>
      </c>
      <c r="AG83" s="1714">
        <f>+COUNTA(C84:AD85)</f>
        <v>0</v>
      </c>
    </row>
    <row r="84" spans="2:33" ht="13.5" customHeight="1">
      <c r="B84" s="3792" t="s">
        <v>815</v>
      </c>
      <c r="C84" s="3794"/>
      <c r="D84" s="3819"/>
      <c r="E84" s="3819"/>
      <c r="F84" s="3819"/>
      <c r="G84" s="3819"/>
      <c r="H84" s="3819"/>
      <c r="I84" s="3819"/>
      <c r="J84" s="3819"/>
      <c r="K84" s="3819"/>
      <c r="L84" s="3819"/>
      <c r="M84" s="3819"/>
      <c r="N84" s="3819"/>
      <c r="O84" s="3819"/>
      <c r="P84" s="3819"/>
      <c r="Q84" s="3819"/>
      <c r="R84" s="3819"/>
      <c r="S84" s="3819"/>
      <c r="T84" s="3819"/>
      <c r="U84" s="3819"/>
      <c r="V84" s="3819"/>
      <c r="W84" s="3819"/>
      <c r="X84" s="3819"/>
      <c r="Y84" s="3819"/>
      <c r="Z84" s="3819"/>
      <c r="AA84" s="3819"/>
      <c r="AB84" s="3819"/>
      <c r="AC84" s="3819"/>
      <c r="AD84" s="3820"/>
      <c r="AE84" s="1700"/>
      <c r="AF84" s="1712" t="s">
        <v>823</v>
      </c>
      <c r="AG84" s="1715" t="e">
        <f>+AG83/AG82</f>
        <v>#DIV/0!</v>
      </c>
    </row>
    <row r="85" spans="2:33">
      <c r="B85" s="3793"/>
      <c r="C85" s="3794"/>
      <c r="D85" s="3819"/>
      <c r="E85" s="3819"/>
      <c r="F85" s="3819"/>
      <c r="G85" s="3819"/>
      <c r="H85" s="3819"/>
      <c r="I85" s="3819"/>
      <c r="J85" s="3819"/>
      <c r="K85" s="3819"/>
      <c r="L85" s="3819"/>
      <c r="M85" s="3819"/>
      <c r="N85" s="3819"/>
      <c r="O85" s="3819"/>
      <c r="P85" s="3819"/>
      <c r="Q85" s="3819"/>
      <c r="R85" s="3819"/>
      <c r="S85" s="3819"/>
      <c r="T85" s="3819"/>
      <c r="U85" s="3819"/>
      <c r="V85" s="3819"/>
      <c r="W85" s="3819"/>
      <c r="X85" s="3819"/>
      <c r="Y85" s="3819"/>
      <c r="Z85" s="3819"/>
      <c r="AA85" s="3819"/>
      <c r="AB85" s="3819"/>
      <c r="AC85" s="3819"/>
      <c r="AD85" s="3820"/>
      <c r="AE85" s="1700"/>
      <c r="AF85" s="1712" t="s">
        <v>812</v>
      </c>
      <c r="AG85" s="1714">
        <f>+COUNTA(C86:AD87)</f>
        <v>0</v>
      </c>
    </row>
    <row r="86" spans="2:33">
      <c r="B86" s="3797" t="s">
        <v>817</v>
      </c>
      <c r="C86" s="3799"/>
      <c r="D86" s="3821"/>
      <c r="E86" s="3821"/>
      <c r="F86" s="3821"/>
      <c r="G86" s="3821"/>
      <c r="H86" s="3821"/>
      <c r="I86" s="3821"/>
      <c r="J86" s="3821"/>
      <c r="K86" s="3821"/>
      <c r="L86" s="3821"/>
      <c r="M86" s="3821"/>
      <c r="N86" s="3821"/>
      <c r="O86" s="3821"/>
      <c r="P86" s="3821"/>
      <c r="Q86" s="3821"/>
      <c r="R86" s="3821"/>
      <c r="S86" s="3821"/>
      <c r="T86" s="3821"/>
      <c r="U86" s="3821"/>
      <c r="V86" s="3821"/>
      <c r="W86" s="3821"/>
      <c r="X86" s="3821"/>
      <c r="Y86" s="3821"/>
      <c r="Z86" s="3821"/>
      <c r="AA86" s="3821"/>
      <c r="AB86" s="3821"/>
      <c r="AC86" s="3821"/>
      <c r="AD86" s="3844"/>
      <c r="AE86" s="1700"/>
      <c r="AF86" s="1716" t="s">
        <v>824</v>
      </c>
      <c r="AG86" s="1717" t="e">
        <f>+AG85/AG82</f>
        <v>#DIV/0!</v>
      </c>
    </row>
    <row r="87" spans="2:33">
      <c r="B87" s="3798"/>
      <c r="C87" s="3800"/>
      <c r="D87" s="3822"/>
      <c r="E87" s="3822"/>
      <c r="F87" s="3822"/>
      <c r="G87" s="3822"/>
      <c r="H87" s="3822"/>
      <c r="I87" s="3822"/>
      <c r="J87" s="3822"/>
      <c r="K87" s="3822"/>
      <c r="L87" s="3822"/>
      <c r="M87" s="3822"/>
      <c r="N87" s="3822"/>
      <c r="O87" s="3822"/>
      <c r="P87" s="3822"/>
      <c r="Q87" s="3822"/>
      <c r="R87" s="3822"/>
      <c r="S87" s="3822"/>
      <c r="T87" s="3822"/>
      <c r="U87" s="3822"/>
      <c r="V87" s="3822"/>
      <c r="W87" s="3822"/>
      <c r="X87" s="3822"/>
      <c r="Y87" s="3822"/>
      <c r="Z87" s="3822"/>
      <c r="AA87" s="3822"/>
      <c r="AB87" s="3822"/>
      <c r="AC87" s="3822"/>
      <c r="AD87" s="3845"/>
      <c r="AE87" s="1700"/>
      <c r="AF87" s="1701"/>
      <c r="AG87" s="1718"/>
    </row>
    <row r="88" spans="2:33">
      <c r="C88" s="1719"/>
      <c r="D88" s="1719"/>
      <c r="E88" s="1719"/>
      <c r="F88" s="1719"/>
      <c r="G88" s="1719"/>
      <c r="H88" s="1719"/>
      <c r="I88" s="1719"/>
      <c r="J88" s="1719"/>
      <c r="K88" s="1719"/>
      <c r="L88" s="1719"/>
      <c r="M88" s="1719"/>
      <c r="N88" s="1719"/>
      <c r="O88" s="1719"/>
      <c r="P88" s="1719"/>
      <c r="Q88" s="1719"/>
      <c r="R88" s="1719"/>
      <c r="S88" s="1719"/>
      <c r="T88" s="1719"/>
      <c r="U88" s="1719"/>
      <c r="V88" s="1719"/>
      <c r="W88" s="1719"/>
      <c r="X88" s="1719"/>
      <c r="Y88" s="1719"/>
      <c r="Z88" s="1719"/>
      <c r="AA88" s="1719"/>
      <c r="AB88" s="1719"/>
      <c r="AC88" s="1719"/>
      <c r="AD88" s="1719"/>
    </row>
  </sheetData>
  <mergeCells count="814">
    <mergeCell ref="AA86:AA87"/>
    <mergeCell ref="AB86:AB87"/>
    <mergeCell ref="AC86:AC87"/>
    <mergeCell ref="AD86:AD87"/>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 ref="M86:M87"/>
    <mergeCell ref="N86:N87"/>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L84:L85"/>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U82:U83"/>
    <mergeCell ref="V82:V83"/>
    <mergeCell ref="K82:K83"/>
    <mergeCell ref="L82:L83"/>
    <mergeCell ref="M82:M83"/>
    <mergeCell ref="N82:N83"/>
    <mergeCell ref="O82:O83"/>
    <mergeCell ref="P82:P83"/>
    <mergeCell ref="AF80:AG80"/>
    <mergeCell ref="B82:B83"/>
    <mergeCell ref="C82:C83"/>
    <mergeCell ref="D82:D83"/>
    <mergeCell ref="E82:E83"/>
    <mergeCell ref="F82:F83"/>
    <mergeCell ref="G82:G83"/>
    <mergeCell ref="H82:H83"/>
    <mergeCell ref="I82:I83"/>
    <mergeCell ref="J82:J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Z73:Z74"/>
    <mergeCell ref="AA73:AA74"/>
    <mergeCell ref="AB73:AB74"/>
    <mergeCell ref="AC73:AC74"/>
    <mergeCell ref="AD73:AD74"/>
    <mergeCell ref="S73:S74"/>
    <mergeCell ref="T73:T74"/>
    <mergeCell ref="U73:U74"/>
    <mergeCell ref="V73:V74"/>
    <mergeCell ref="W73:W74"/>
    <mergeCell ref="X73:X74"/>
    <mergeCell ref="Q73:Q74"/>
    <mergeCell ref="R73:R74"/>
    <mergeCell ref="G73:G74"/>
    <mergeCell ref="H73:H74"/>
    <mergeCell ref="I73:I74"/>
    <mergeCell ref="J73:J74"/>
    <mergeCell ref="K73:K74"/>
    <mergeCell ref="L73:L74"/>
    <mergeCell ref="Y73:Y74"/>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M73:M74"/>
    <mergeCell ref="N73:N74"/>
    <mergeCell ref="O73:O74"/>
    <mergeCell ref="P73:P74"/>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AA68:AA69"/>
    <mergeCell ref="AB68:AB69"/>
    <mergeCell ref="AC68:AC69"/>
    <mergeCell ref="AD68:AD69"/>
    <mergeCell ref="N66:N67"/>
    <mergeCell ref="O66:O67"/>
    <mergeCell ref="AC64:AC65"/>
    <mergeCell ref="N64:N65"/>
    <mergeCell ref="O64:O65"/>
    <mergeCell ref="P64:P65"/>
    <mergeCell ref="K68:K69"/>
    <mergeCell ref="L68:L69"/>
    <mergeCell ref="M68:M69"/>
    <mergeCell ref="N68:N69"/>
    <mergeCell ref="AB66:AB67"/>
    <mergeCell ref="AC66:AC67"/>
    <mergeCell ref="B66:B67"/>
    <mergeCell ref="C66:C67"/>
    <mergeCell ref="D66:D67"/>
    <mergeCell ref="E66:E67"/>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Z55:Z56"/>
    <mergeCell ref="AA55:AA56"/>
    <mergeCell ref="AB55:AB56"/>
    <mergeCell ref="AC55:AC56"/>
    <mergeCell ref="AD55:AD56"/>
    <mergeCell ref="S55:S56"/>
    <mergeCell ref="T55:T56"/>
    <mergeCell ref="U55:U56"/>
    <mergeCell ref="V55:V56"/>
    <mergeCell ref="W55:W56"/>
    <mergeCell ref="X55:X56"/>
    <mergeCell ref="Q55:Q56"/>
    <mergeCell ref="R55:R56"/>
    <mergeCell ref="G55:G56"/>
    <mergeCell ref="H55:H56"/>
    <mergeCell ref="I55:I56"/>
    <mergeCell ref="J55:J56"/>
    <mergeCell ref="K55:K56"/>
    <mergeCell ref="L55:L56"/>
    <mergeCell ref="Y55:Y56"/>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M55:M56"/>
    <mergeCell ref="N55:N56"/>
    <mergeCell ref="O55:O56"/>
    <mergeCell ref="P55:P56"/>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AA50:AA51"/>
    <mergeCell ref="AB50:AB51"/>
    <mergeCell ref="AC50:AC51"/>
    <mergeCell ref="AD50:AD51"/>
    <mergeCell ref="N48:N49"/>
    <mergeCell ref="O48:O49"/>
    <mergeCell ref="AC46:AC47"/>
    <mergeCell ref="N46:N47"/>
    <mergeCell ref="O46:O47"/>
    <mergeCell ref="P46:P47"/>
    <mergeCell ref="K50:K51"/>
    <mergeCell ref="L50:L51"/>
    <mergeCell ref="M50:M51"/>
    <mergeCell ref="N50:N51"/>
    <mergeCell ref="AB48:AB49"/>
    <mergeCell ref="AC48:AC49"/>
    <mergeCell ref="B48:B49"/>
    <mergeCell ref="C48:C49"/>
    <mergeCell ref="D48:D49"/>
    <mergeCell ref="E48:E49"/>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K41:K42"/>
    <mergeCell ref="L41:L42"/>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Z37:Z38"/>
    <mergeCell ref="AA37:AA38"/>
    <mergeCell ref="AB37:AB38"/>
    <mergeCell ref="AC37:AC38"/>
    <mergeCell ref="AD37:AD38"/>
    <mergeCell ref="S37:S38"/>
    <mergeCell ref="T37:T38"/>
    <mergeCell ref="U37:U38"/>
    <mergeCell ref="V37:V38"/>
    <mergeCell ref="W37:W38"/>
    <mergeCell ref="X37:X38"/>
    <mergeCell ref="Q37:Q38"/>
    <mergeCell ref="R37:R38"/>
    <mergeCell ref="G37:G38"/>
    <mergeCell ref="H37:H38"/>
    <mergeCell ref="I37:I38"/>
    <mergeCell ref="J37:J38"/>
    <mergeCell ref="K37:K38"/>
    <mergeCell ref="L37:L38"/>
    <mergeCell ref="Y37:Y38"/>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M37:M38"/>
    <mergeCell ref="N37:N38"/>
    <mergeCell ref="O37:O38"/>
    <mergeCell ref="P37:P38"/>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AA32:AA33"/>
    <mergeCell ref="AB32:AB33"/>
    <mergeCell ref="AC32:AC33"/>
    <mergeCell ref="AD32:AD33"/>
    <mergeCell ref="N30:N31"/>
    <mergeCell ref="O30:O31"/>
    <mergeCell ref="AC28:AC29"/>
    <mergeCell ref="N28:N29"/>
    <mergeCell ref="O28:O29"/>
    <mergeCell ref="P28:P29"/>
    <mergeCell ref="K32:K33"/>
    <mergeCell ref="L32:L33"/>
    <mergeCell ref="M32:M33"/>
    <mergeCell ref="N32:N33"/>
    <mergeCell ref="AB30:AB31"/>
    <mergeCell ref="AC30:AC31"/>
    <mergeCell ref="B30:B31"/>
    <mergeCell ref="C30:C31"/>
    <mergeCell ref="D30:D31"/>
    <mergeCell ref="E30:E31"/>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Z19:Z20"/>
    <mergeCell ref="AA19:AA20"/>
    <mergeCell ref="AB19:AB20"/>
    <mergeCell ref="AC19:AC20"/>
    <mergeCell ref="AD19:AD20"/>
    <mergeCell ref="S19:S20"/>
    <mergeCell ref="T19:T20"/>
    <mergeCell ref="U19:U20"/>
    <mergeCell ref="V19:V20"/>
    <mergeCell ref="W19:W20"/>
    <mergeCell ref="X19:X20"/>
    <mergeCell ref="Q19:Q20"/>
    <mergeCell ref="R19:R20"/>
    <mergeCell ref="G19:G20"/>
    <mergeCell ref="H19:H20"/>
    <mergeCell ref="I19:I20"/>
    <mergeCell ref="J19:J20"/>
    <mergeCell ref="K19:K20"/>
    <mergeCell ref="L19:L20"/>
    <mergeCell ref="Y19:Y20"/>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M19:M20"/>
    <mergeCell ref="N19:N20"/>
    <mergeCell ref="O19:O20"/>
    <mergeCell ref="P19:P20"/>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AA14:AA15"/>
    <mergeCell ref="AB14:AB15"/>
    <mergeCell ref="AC14:AC15"/>
    <mergeCell ref="AD14:AD15"/>
    <mergeCell ref="N12:N13"/>
    <mergeCell ref="O12:O13"/>
    <mergeCell ref="AC10:AC11"/>
    <mergeCell ref="N10:N11"/>
    <mergeCell ref="O10:O11"/>
    <mergeCell ref="P10:P11"/>
    <mergeCell ref="K14:K15"/>
    <mergeCell ref="L14:L15"/>
    <mergeCell ref="M14:M15"/>
    <mergeCell ref="N14:N15"/>
    <mergeCell ref="AB12:AB13"/>
    <mergeCell ref="AC12:AC13"/>
    <mergeCell ref="B12:B13"/>
    <mergeCell ref="C12:C13"/>
    <mergeCell ref="D12:D13"/>
    <mergeCell ref="E12:E13"/>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B4:AF4"/>
    <mergeCell ref="B5:E5"/>
    <mergeCell ref="G5:J5"/>
    <mergeCell ref="L5:N5"/>
    <mergeCell ref="P5:R5"/>
    <mergeCell ref="AB5:AF5"/>
    <mergeCell ref="B4:E4"/>
    <mergeCell ref="G4:J4"/>
    <mergeCell ref="S4:T4"/>
    <mergeCell ref="U4:V4"/>
    <mergeCell ref="W4:X4"/>
    <mergeCell ref="Y4:Z4"/>
    <mergeCell ref="U2:V2"/>
    <mergeCell ref="W2:X2"/>
    <mergeCell ref="Y2:Z2"/>
    <mergeCell ref="AB2:AF2"/>
    <mergeCell ref="B3:E3"/>
    <mergeCell ref="S3:T3"/>
    <mergeCell ref="U3:V3"/>
    <mergeCell ref="W3:X3"/>
    <mergeCell ref="Y3:Z3"/>
    <mergeCell ref="AB3:AF3"/>
  </mergeCells>
  <phoneticPr fontId="19"/>
  <conditionalFormatting sqref="C9:AE9 C18:AE18 C81:AD81 C72:AD72 C63:AD63 C54:AD54 C45:AD45 C36:AD36 C27:AD27 C82:D82 AE19 AE10">
    <cfRule type="containsText" dxfId="44" priority="42" operator="containsText" text="日">
      <formula>NOT(ISERROR(SEARCH("日",C9)))</formula>
    </cfRule>
    <cfRule type="containsText" dxfId="43" priority="43" operator="containsText" text="土">
      <formula>NOT(ISERROR(SEARCH("土",C9)))</formula>
    </cfRule>
  </conditionalFormatting>
  <conditionalFormatting sqref="AE27:AE28 AE36:AE37 AE45:AE46 AE54:AE55 AE63:AE64 AE72:AE73 AE81:AE82">
    <cfRule type="containsText" dxfId="42" priority="40" operator="containsText" text="日">
      <formula>NOT(ISERROR(SEARCH("日",AE27)))</formula>
    </cfRule>
    <cfRule type="containsText" dxfId="41" priority="41" operator="containsText" text="土">
      <formula>NOT(ISERROR(SEARCH("土",AE27)))</formula>
    </cfRule>
  </conditionalFormatting>
  <conditionalFormatting sqref="Y3:Z4">
    <cfRule type="cellIs" dxfId="40" priority="37" operator="greaterThanOrEqual">
      <formula>0.285</formula>
    </cfRule>
    <cfRule type="cellIs" dxfId="39" priority="38" operator="greaterThanOrEqual">
      <formula>0.25</formula>
    </cfRule>
    <cfRule type="cellIs" dxfId="38" priority="39" operator="greaterThanOrEqual">
      <formula>0.214</formula>
    </cfRule>
  </conditionalFormatting>
  <conditionalFormatting sqref="E82:AD82">
    <cfRule type="containsText" dxfId="37" priority="35" operator="containsText" text="日">
      <formula>NOT(ISERROR(SEARCH("日",E82)))</formula>
    </cfRule>
    <cfRule type="containsText" dxfId="36" priority="36" operator="containsText" text="土">
      <formula>NOT(ISERROR(SEARCH("土",E82)))</formula>
    </cfRule>
  </conditionalFormatting>
  <conditionalFormatting sqref="C73:D73">
    <cfRule type="containsText" dxfId="35" priority="33" operator="containsText" text="日">
      <formula>NOT(ISERROR(SEARCH("日",C73)))</formula>
    </cfRule>
    <cfRule type="containsText" dxfId="34" priority="34" operator="containsText" text="土">
      <formula>NOT(ISERROR(SEARCH("土",C73)))</formula>
    </cfRule>
  </conditionalFormatting>
  <conditionalFormatting sqref="E73:AD73">
    <cfRule type="containsText" dxfId="33" priority="31" operator="containsText" text="日">
      <formula>NOT(ISERROR(SEARCH("日",E73)))</formula>
    </cfRule>
    <cfRule type="containsText" dxfId="32" priority="32" operator="containsText" text="土">
      <formula>NOT(ISERROR(SEARCH("土",E73)))</formula>
    </cfRule>
  </conditionalFormatting>
  <conditionalFormatting sqref="C64:D64">
    <cfRule type="containsText" dxfId="31" priority="29" operator="containsText" text="日">
      <formula>NOT(ISERROR(SEARCH("日",C64)))</formula>
    </cfRule>
    <cfRule type="containsText" dxfId="30" priority="30" operator="containsText" text="土">
      <formula>NOT(ISERROR(SEARCH("土",C64)))</formula>
    </cfRule>
  </conditionalFormatting>
  <conditionalFormatting sqref="E64:AD64">
    <cfRule type="containsText" dxfId="29" priority="27" operator="containsText" text="日">
      <formula>NOT(ISERROR(SEARCH("日",E64)))</formula>
    </cfRule>
    <cfRule type="containsText" dxfId="28" priority="28" operator="containsText" text="土">
      <formula>NOT(ISERROR(SEARCH("土",E64)))</formula>
    </cfRule>
  </conditionalFormatting>
  <conditionalFormatting sqref="C55:D55">
    <cfRule type="containsText" dxfId="27" priority="25" operator="containsText" text="日">
      <formula>NOT(ISERROR(SEARCH("日",C55)))</formula>
    </cfRule>
    <cfRule type="containsText" dxfId="26" priority="26" operator="containsText" text="土">
      <formula>NOT(ISERROR(SEARCH("土",C55)))</formula>
    </cfRule>
  </conditionalFormatting>
  <conditionalFormatting sqref="E55:AD55">
    <cfRule type="containsText" dxfId="25" priority="23" operator="containsText" text="日">
      <formula>NOT(ISERROR(SEARCH("日",E55)))</formula>
    </cfRule>
    <cfRule type="containsText" dxfId="24" priority="24" operator="containsText" text="土">
      <formula>NOT(ISERROR(SEARCH("土",E55)))</formula>
    </cfRule>
  </conditionalFormatting>
  <conditionalFormatting sqref="C46:D46">
    <cfRule type="containsText" dxfId="23" priority="21" operator="containsText" text="日">
      <formula>NOT(ISERROR(SEARCH("日",C46)))</formula>
    </cfRule>
    <cfRule type="containsText" dxfId="22" priority="22" operator="containsText" text="土">
      <formula>NOT(ISERROR(SEARCH("土",C46)))</formula>
    </cfRule>
  </conditionalFormatting>
  <conditionalFormatting sqref="E46:AD46">
    <cfRule type="containsText" dxfId="21" priority="19" operator="containsText" text="日">
      <formula>NOT(ISERROR(SEARCH("日",E46)))</formula>
    </cfRule>
    <cfRule type="containsText" dxfId="20" priority="20" operator="containsText" text="土">
      <formula>NOT(ISERROR(SEARCH("土",E46)))</formula>
    </cfRule>
  </conditionalFormatting>
  <conditionalFormatting sqref="C37:D37">
    <cfRule type="containsText" dxfId="19" priority="17" operator="containsText" text="日">
      <formula>NOT(ISERROR(SEARCH("日",C37)))</formula>
    </cfRule>
    <cfRule type="containsText" dxfId="18" priority="18" operator="containsText" text="土">
      <formula>NOT(ISERROR(SEARCH("土",C37)))</formula>
    </cfRule>
  </conditionalFormatting>
  <conditionalFormatting sqref="E37:AD37">
    <cfRule type="containsText" dxfId="17" priority="15" operator="containsText" text="日">
      <formula>NOT(ISERROR(SEARCH("日",E37)))</formula>
    </cfRule>
    <cfRule type="containsText" dxfId="16" priority="16" operator="containsText" text="土">
      <formula>NOT(ISERROR(SEARCH("土",E37)))</formula>
    </cfRule>
  </conditionalFormatting>
  <conditionalFormatting sqref="C28:D28">
    <cfRule type="containsText" dxfId="15" priority="13" operator="containsText" text="日">
      <formula>NOT(ISERROR(SEARCH("日",C28)))</formula>
    </cfRule>
    <cfRule type="containsText" dxfId="14" priority="14" operator="containsText" text="土">
      <formula>NOT(ISERROR(SEARCH("土",C28)))</formula>
    </cfRule>
  </conditionalFormatting>
  <conditionalFormatting sqref="E28:AD28">
    <cfRule type="containsText" dxfId="13" priority="11" operator="containsText" text="日">
      <formula>NOT(ISERROR(SEARCH("日",E28)))</formula>
    </cfRule>
    <cfRule type="containsText" dxfId="12" priority="12" operator="containsText" text="土">
      <formula>NOT(ISERROR(SEARCH("土",E28)))</formula>
    </cfRule>
  </conditionalFormatting>
  <conditionalFormatting sqref="C19:D19">
    <cfRule type="containsText" dxfId="11" priority="9" operator="containsText" text="日">
      <formula>NOT(ISERROR(SEARCH("日",C19)))</formula>
    </cfRule>
    <cfRule type="containsText" dxfId="10" priority="10" operator="containsText" text="土">
      <formula>NOT(ISERROR(SEARCH("土",C19)))</formula>
    </cfRule>
  </conditionalFormatting>
  <conditionalFormatting sqref="E19:AD19">
    <cfRule type="containsText" dxfId="9" priority="7" operator="containsText" text="日">
      <formula>NOT(ISERROR(SEARCH("日",E19)))</formula>
    </cfRule>
    <cfRule type="containsText" dxfId="8" priority="8" operator="containsText" text="土">
      <formula>NOT(ISERROR(SEARCH("土",E19)))</formula>
    </cfRule>
  </conditionalFormatting>
  <conditionalFormatting sqref="C10:D10">
    <cfRule type="containsText" dxfId="7" priority="5" operator="containsText" text="日">
      <formula>NOT(ISERROR(SEARCH("日",C10)))</formula>
    </cfRule>
    <cfRule type="containsText" dxfId="6" priority="6" operator="containsText" text="土">
      <formula>NOT(ISERROR(SEARCH("土",C10)))</formula>
    </cfRule>
  </conditionalFormatting>
  <conditionalFormatting sqref="E10:AD10">
    <cfRule type="containsText" dxfId="5" priority="3" operator="containsText" text="日">
      <formula>NOT(ISERROR(SEARCH("日",E10)))</formula>
    </cfRule>
    <cfRule type="containsText" dxfId="4" priority="4" operator="containsText" text="土">
      <formula>NOT(ISERROR(SEARCH("土",E10)))</formula>
    </cfRule>
  </conditionalFormatting>
  <conditionalFormatting sqref="C1:AD1048576">
    <cfRule type="cellIs" dxfId="3" priority="1" operator="equal">
      <formula>"雨"</formula>
    </cfRule>
    <cfRule type="cellIs" dxfId="2" priority="2" operator="equal">
      <formula>"休"</formula>
    </cfRule>
  </conditionalFormatting>
  <dataValidations count="5">
    <dataValidation type="list" allowBlank="1" showInputMessage="1" showErrorMessage="1" sqref="C84:AD85 C75:AD76 C66:AD67 C57:AD58 C48:AD49 C39:AD40 C30:AD31 C21:AD22 C12:AD13">
      <formula1>"　,休"</formula1>
    </dataValidation>
    <dataValidation type="list" allowBlank="1" showInputMessage="1" showErrorMessage="1" sqref="C82:AD83 C73:AD74 C64:AD65 C55:AD56 C46:AD47 C37:AD38 C28:AD29 C19:AD20 C10:AD11">
      <formula1>"　,中止,夏休,冬休"</formula1>
    </dataValidation>
    <dataValidation type="list" showInputMessage="1" showErrorMessage="1" sqref="C23:AD23 C32:AD32 C41:AD41 C50:AD50 C59:AD59 C68:AD68 C77:AD77 C86:AD86 C14:AD14">
      <formula1>"　,休,雨"</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51181102362204722" right="0.11811023622047245" top="0.55118110236220474" bottom="0.35433070866141736" header="0.31496062992125984" footer="0.31496062992125984"/>
  <pageSetup paperSize="9" scale="71" orientation="portrait" r:id="rId1"/>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T63"/>
  <sheetViews>
    <sheetView showGridLines="0" view="pageBreakPreview" zoomScale="60" zoomScaleNormal="130" workbookViewId="0"/>
  </sheetViews>
  <sheetFormatPr defaultColWidth="9" defaultRowHeight="13.2"/>
  <cols>
    <col min="1" max="21" width="5.77734375" style="1219" customWidth="1"/>
    <col min="22" max="16384" width="9" style="1219"/>
  </cols>
  <sheetData>
    <row r="3" spans="1:20">
      <c r="K3" s="3859">
        <v>37778</v>
      </c>
      <c r="L3" s="3859"/>
      <c r="M3" s="3859"/>
      <c r="N3" s="3859"/>
      <c r="O3" s="256"/>
      <c r="P3" s="256"/>
      <c r="Q3" s="256"/>
      <c r="R3" s="1226"/>
      <c r="S3" s="1226"/>
      <c r="T3" s="1226"/>
    </row>
    <row r="4" spans="1:20">
      <c r="O4" s="1226"/>
      <c r="P4" s="1226"/>
      <c r="Q4" s="1226"/>
      <c r="R4" s="1226"/>
      <c r="S4" s="1226"/>
      <c r="T4" s="1226"/>
    </row>
    <row r="7" spans="1:20">
      <c r="A7" s="1220" t="s">
        <v>2015</v>
      </c>
    </row>
    <row r="8" spans="1:20">
      <c r="A8" s="1224"/>
      <c r="B8" s="3863" t="str">
        <f>IF(入力シート!C20&lt;30000000,"福岡県"&amp;入力シート!C1&amp;"長　殿","福岡県知事　殿")</f>
        <v>福岡県知事　殿</v>
      </c>
      <c r="C8" s="3863"/>
      <c r="D8" s="3863"/>
      <c r="E8" s="3863"/>
      <c r="F8" s="3863"/>
      <c r="G8" s="1224"/>
    </row>
    <row r="10" spans="1:20">
      <c r="H10" s="1219" t="s">
        <v>2017</v>
      </c>
      <c r="J10" s="1219" t="s">
        <v>2016</v>
      </c>
      <c r="K10" s="3864" t="str">
        <f>入力シート!C25</f>
        <v>福岡市博多区東公園７－７</v>
      </c>
      <c r="L10" s="3865"/>
      <c r="M10" s="3865"/>
      <c r="N10" s="3865"/>
    </row>
    <row r="11" spans="1:20">
      <c r="K11" s="3865"/>
      <c r="L11" s="3865"/>
      <c r="M11" s="3865"/>
      <c r="N11" s="3865"/>
    </row>
    <row r="12" spans="1:20">
      <c r="J12" s="1219" t="s">
        <v>2018</v>
      </c>
      <c r="K12" s="3866" t="str">
        <f>入力シート!C26</f>
        <v>(株）福岡企画技調</v>
      </c>
      <c r="L12" s="2225"/>
      <c r="M12" s="2225"/>
      <c r="N12" s="2225"/>
    </row>
    <row r="13" spans="1:20">
      <c r="K13" s="3866" t="str">
        <f>入力シート!C27</f>
        <v>代表取締役　企画太郎</v>
      </c>
      <c r="L13" s="2225"/>
      <c r="M13" s="2225"/>
      <c r="N13" s="371"/>
    </row>
    <row r="16" spans="1:20" ht="19.2">
      <c r="F16" s="3860" t="s">
        <v>2019</v>
      </c>
      <c r="G16" s="3860"/>
      <c r="H16" s="3860"/>
      <c r="I16" s="3860"/>
      <c r="J16" s="3860"/>
      <c r="K16" s="1222"/>
    </row>
    <row r="20" spans="2:14">
      <c r="B20" s="1223" t="s">
        <v>2020</v>
      </c>
      <c r="D20" s="1223"/>
      <c r="E20" s="1223"/>
      <c r="F20" s="1223"/>
      <c r="G20" s="1223"/>
      <c r="H20" s="1223"/>
      <c r="I20" s="1223"/>
      <c r="J20" s="1223"/>
      <c r="K20" s="1223"/>
      <c r="L20" s="1223"/>
      <c r="M20" s="1223"/>
    </row>
    <row r="21" spans="2:14">
      <c r="B21" s="1223" t="s">
        <v>2021</v>
      </c>
      <c r="D21" s="1223"/>
      <c r="E21" s="1223"/>
      <c r="F21" s="1223"/>
      <c r="G21" s="1223"/>
      <c r="H21" s="1223"/>
      <c r="I21" s="1223"/>
      <c r="J21" s="1223"/>
      <c r="K21" s="1223"/>
      <c r="L21" s="1223"/>
      <c r="M21" s="1223"/>
    </row>
    <row r="24" spans="2:14" ht="16.5" customHeight="1"/>
    <row r="25" spans="2:14" ht="21" customHeight="1">
      <c r="B25" s="3857" t="s">
        <v>2022</v>
      </c>
      <c r="C25" s="3857"/>
      <c r="D25" s="3857"/>
      <c r="E25" s="3861" t="str">
        <f>"50"&amp;入力シート!C3&amp;"-"&amp;入力シート!C4</f>
        <v>507-12345-001</v>
      </c>
      <c r="F25" s="3861"/>
      <c r="G25" s="3861"/>
      <c r="H25" s="3861"/>
      <c r="I25" s="3861"/>
      <c r="J25" s="3861"/>
      <c r="K25" s="3861"/>
      <c r="L25" s="3861"/>
      <c r="M25" s="3861"/>
      <c r="N25" s="3861"/>
    </row>
    <row r="26" spans="2:14" ht="21" customHeight="1">
      <c r="B26" s="3857" t="s">
        <v>1922</v>
      </c>
      <c r="C26" s="3857"/>
      <c r="D26" s="3857"/>
      <c r="E26" s="3861" t="str">
        <f>入力シート!C10</f>
        <v>県道博多天神線排水性舗装工事（第２工区）</v>
      </c>
      <c r="F26" s="3861"/>
      <c r="G26" s="3861"/>
      <c r="H26" s="3861"/>
      <c r="I26" s="3861"/>
      <c r="J26" s="3861"/>
      <c r="K26" s="3861"/>
      <c r="L26" s="3861"/>
      <c r="M26" s="3862"/>
      <c r="N26" s="3862"/>
    </row>
    <row r="27" spans="2:14" ht="21" customHeight="1">
      <c r="B27" s="3857" t="s">
        <v>2023</v>
      </c>
      <c r="C27" s="3857"/>
      <c r="D27" s="3857"/>
      <c r="E27" s="2390">
        <f>入力シート!C14</f>
        <v>45840</v>
      </c>
      <c r="F27" s="2391"/>
      <c r="G27" s="2391"/>
      <c r="H27" s="9" t="s">
        <v>2025</v>
      </c>
      <c r="I27" s="2391">
        <f>入力シート!C15</f>
        <v>45988</v>
      </c>
      <c r="J27" s="2391"/>
      <c r="K27" s="2391"/>
      <c r="L27" s="279" t="s">
        <v>2026</v>
      </c>
      <c r="M27" s="279"/>
      <c r="N27" s="1225"/>
    </row>
    <row r="28" spans="2:14" ht="195" customHeight="1">
      <c r="B28" s="3857" t="s">
        <v>2024</v>
      </c>
      <c r="C28" s="3857"/>
      <c r="D28" s="3857"/>
      <c r="E28" s="3858"/>
      <c r="F28" s="3858"/>
      <c r="G28" s="3858"/>
      <c r="H28" s="3858"/>
      <c r="I28" s="3858"/>
      <c r="J28" s="3858"/>
      <c r="K28" s="3858"/>
      <c r="L28" s="3858"/>
      <c r="M28" s="3858"/>
      <c r="N28" s="3858"/>
    </row>
    <row r="29" spans="2:14" ht="16.5" customHeight="1"/>
    <row r="30" spans="2:14" ht="16.5" customHeight="1"/>
    <row r="31" spans="2:14" ht="16.5" customHeight="1"/>
    <row r="32" spans="2:14" ht="16.5" customHeight="1"/>
    <row r="33" spans="3:20" ht="16.5" customHeight="1"/>
    <row r="34" spans="3:20" ht="16.5" customHeight="1"/>
    <row r="35" spans="3:20" ht="16.5" customHeight="1"/>
    <row r="36" spans="3:20" ht="16.5" customHeight="1">
      <c r="T36" s="1221"/>
    </row>
    <row r="37" spans="3:20" ht="16.5" customHeight="1">
      <c r="T37" s="1221"/>
    </row>
    <row r="38" spans="3:20" ht="16.5" customHeight="1">
      <c r="T38" s="1221"/>
    </row>
    <row r="39" spans="3:20" ht="16.5" customHeight="1">
      <c r="T39" s="1221"/>
    </row>
    <row r="40" spans="3:20" ht="16.5" customHeight="1">
      <c r="T40" s="1221"/>
    </row>
    <row r="41" spans="3:20" ht="16.5" customHeight="1">
      <c r="C41" s="1221"/>
    </row>
    <row r="42" spans="3:20" ht="16.5" customHeight="1">
      <c r="C42" s="1221"/>
    </row>
    <row r="43" spans="3:20" ht="16.5" customHeight="1">
      <c r="C43" s="1221"/>
    </row>
    <row r="44" spans="3:20" ht="16.5" customHeight="1">
      <c r="C44" s="1221"/>
    </row>
    <row r="45" spans="3:20" ht="16.5" customHeight="1">
      <c r="C45" s="1221"/>
    </row>
    <row r="46" spans="3:20" ht="16.5" customHeight="1">
      <c r="C46" s="1221"/>
    </row>
    <row r="47" spans="3:20" ht="16.5" customHeight="1"/>
    <row r="48" spans="3:20"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sheetData>
  <mergeCells count="15">
    <mergeCell ref="B28:D28"/>
    <mergeCell ref="E28:N28"/>
    <mergeCell ref="K3:N3"/>
    <mergeCell ref="F16:J16"/>
    <mergeCell ref="B25:D25"/>
    <mergeCell ref="E25:N25"/>
    <mergeCell ref="B26:D26"/>
    <mergeCell ref="E26:N26"/>
    <mergeCell ref="E27:G27"/>
    <mergeCell ref="I27:K27"/>
    <mergeCell ref="B8:F8"/>
    <mergeCell ref="K10:N11"/>
    <mergeCell ref="K12:N12"/>
    <mergeCell ref="K13:M13"/>
    <mergeCell ref="B27:D27"/>
  </mergeCells>
  <phoneticPr fontId="19"/>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0"/>
  </sheetPr>
  <dimension ref="B1:V66"/>
  <sheetViews>
    <sheetView showGridLines="0" view="pageBreakPreview" zoomScale="80" zoomScaleNormal="75" zoomScaleSheetLayoutView="80" workbookViewId="0">
      <selection activeCell="W48" sqref="W48"/>
    </sheetView>
  </sheetViews>
  <sheetFormatPr defaultColWidth="9" defaultRowHeight="14.4"/>
  <cols>
    <col min="1" max="1" width="3.88671875" style="42" customWidth="1"/>
    <col min="2" max="2" width="9" style="42"/>
    <col min="3" max="3" width="12.77734375" style="42" customWidth="1"/>
    <col min="4" max="4" width="12.21875" style="42" customWidth="1"/>
    <col min="5" max="5" width="5.88671875" style="42" customWidth="1"/>
    <col min="6" max="6" width="4.6640625" style="42" customWidth="1"/>
    <col min="7" max="7" width="5.88671875" style="42" customWidth="1"/>
    <col min="8" max="8" width="4.6640625" style="42" customWidth="1"/>
    <col min="9" max="9" width="6.6640625" style="42" customWidth="1"/>
    <col min="10" max="10" width="4.6640625" style="42" customWidth="1"/>
    <col min="11" max="11" width="7.109375" style="42" customWidth="1"/>
    <col min="12" max="12" width="12" style="42" customWidth="1"/>
    <col min="13" max="13" width="3.33203125" style="42" customWidth="1"/>
    <col min="14" max="14" width="2.33203125" style="42" customWidth="1"/>
    <col min="15" max="15" width="5.88671875" style="42" customWidth="1"/>
    <col min="16" max="16" width="4.6640625" style="42" customWidth="1"/>
    <col min="17" max="17" width="6.77734375" style="42" customWidth="1"/>
    <col min="18" max="18" width="12.77734375" style="42" customWidth="1"/>
    <col min="19" max="19" width="10.77734375" style="42" customWidth="1"/>
    <col min="20" max="20" width="3" style="42" customWidth="1"/>
    <col min="21" max="16384" width="9" style="42"/>
  </cols>
  <sheetData>
    <row r="1" spans="2:22" ht="13.5" customHeight="1">
      <c r="H1" s="3953"/>
      <c r="I1" s="3953"/>
      <c r="J1" s="3953"/>
      <c r="K1" s="3953"/>
      <c r="L1" s="43"/>
      <c r="M1" s="3953"/>
      <c r="N1" s="3953"/>
      <c r="O1" s="3953"/>
      <c r="P1" s="496"/>
      <c r="Q1" s="496"/>
      <c r="R1" s="491"/>
      <c r="S1" s="491"/>
    </row>
    <row r="2" spans="2:22" ht="37.5" customHeight="1">
      <c r="B2" s="44" t="s">
        <v>138</v>
      </c>
      <c r="C2" s="44"/>
      <c r="D2" s="44"/>
      <c r="E2" s="44"/>
      <c r="F2" s="44"/>
      <c r="G2" s="44"/>
      <c r="H2" s="44"/>
      <c r="I2" s="44"/>
      <c r="J2" s="3953"/>
      <c r="K2" s="3953"/>
      <c r="L2" s="45"/>
      <c r="M2" s="3953"/>
      <c r="N2" s="3953"/>
      <c r="O2" s="3953"/>
      <c r="P2" s="496"/>
      <c r="Q2" s="496"/>
      <c r="R2" s="45"/>
      <c r="S2" s="45"/>
    </row>
    <row r="3" spans="2:22" ht="12" customHeight="1">
      <c r="H3" s="43"/>
      <c r="I3" s="43"/>
      <c r="J3" s="43"/>
      <c r="K3" s="43"/>
      <c r="L3" s="45"/>
      <c r="M3" s="43"/>
      <c r="N3" s="43"/>
      <c r="O3" s="43"/>
      <c r="P3" s="43"/>
      <c r="Q3" s="43"/>
      <c r="R3" s="45"/>
    </row>
    <row r="4" spans="2:22" ht="32.25" customHeight="1">
      <c r="C4" s="46"/>
      <c r="N4" s="42" t="s">
        <v>139</v>
      </c>
      <c r="Q4" s="3954" t="str">
        <f>入力シート!C5</f>
        <v>○○県土整備事務所</v>
      </c>
      <c r="R4" s="3954"/>
      <c r="S4" s="3954"/>
    </row>
    <row r="5" spans="2:22" ht="21" customHeight="1"/>
    <row r="6" spans="2:22" ht="26.25" customHeight="1">
      <c r="D6" s="47" t="s">
        <v>140</v>
      </c>
      <c r="E6" s="63"/>
      <c r="F6" s="48" t="s">
        <v>5</v>
      </c>
      <c r="G6" s="63"/>
      <c r="H6" s="48" t="s">
        <v>6</v>
      </c>
      <c r="I6" s="63"/>
      <c r="J6" s="48" t="s">
        <v>7</v>
      </c>
      <c r="L6" s="47" t="s">
        <v>141</v>
      </c>
      <c r="M6" s="3955"/>
      <c r="N6" s="3955"/>
      <c r="O6" s="3955"/>
      <c r="P6" s="3955"/>
      <c r="Q6" s="3955"/>
      <c r="R6" s="3955"/>
      <c r="V6" s="42" t="str">
        <f>入力シート!C16</f>
        <v>福岡次郎</v>
      </c>
    </row>
    <row r="7" spans="2:22" ht="21.75" customHeight="1">
      <c r="D7" s="49" t="s">
        <v>142</v>
      </c>
      <c r="E7" s="3956" t="str">
        <f>"50"&amp;入力シート!C3&amp;"-"&amp;入力シート!C4</f>
        <v>507-12345-001</v>
      </c>
      <c r="F7" s="3956"/>
      <c r="G7" s="3956"/>
      <c r="H7" s="3956"/>
      <c r="I7" s="3956"/>
      <c r="J7" s="3956"/>
      <c r="V7" s="42" t="str">
        <f>入力シート!C20</f>
        <v>福岡三郎</v>
      </c>
    </row>
    <row r="8" spans="2:22" ht="21.75" customHeight="1">
      <c r="D8" s="47" t="s">
        <v>143</v>
      </c>
      <c r="E8" s="3957" t="str">
        <f>入力シート!C10</f>
        <v>県道博多天神線排水性舗装工事（第２工区）</v>
      </c>
      <c r="F8" s="3957"/>
      <c r="G8" s="3957"/>
      <c r="H8" s="3957"/>
      <c r="I8" s="3957"/>
      <c r="J8" s="3957"/>
      <c r="K8" s="3957"/>
      <c r="L8" s="3957"/>
      <c r="M8" s="3957"/>
      <c r="N8" s="3957"/>
      <c r="O8" s="3957"/>
      <c r="P8" s="47"/>
      <c r="R8" s="3958"/>
      <c r="V8" s="42" t="e">
        <f>入力シート!#REF!</f>
        <v>#REF!</v>
      </c>
    </row>
    <row r="9" spans="2:22" ht="30" customHeight="1" thickBot="1">
      <c r="D9" s="42" t="s">
        <v>144</v>
      </c>
      <c r="E9" s="3960" t="str">
        <f>入力シート!C26</f>
        <v>(株）福岡企画技調</v>
      </c>
      <c r="F9" s="3960"/>
      <c r="G9" s="3960"/>
      <c r="H9" s="3960"/>
      <c r="I9" s="3960"/>
      <c r="J9" s="3960"/>
      <c r="K9" s="42" t="s">
        <v>145</v>
      </c>
      <c r="M9" s="3961"/>
      <c r="N9" s="3961"/>
      <c r="O9" s="3961"/>
      <c r="P9" s="3961"/>
      <c r="Q9" s="3961"/>
      <c r="R9" s="3959"/>
      <c r="V9" s="42" t="e">
        <f>入力シート!#REF!</f>
        <v>#REF!</v>
      </c>
    </row>
    <row r="10" spans="2:22" ht="30" customHeight="1" thickBot="1">
      <c r="B10" s="1429" t="s">
        <v>28</v>
      </c>
      <c r="C10" s="3923" t="s">
        <v>146</v>
      </c>
      <c r="D10" s="3924"/>
      <c r="E10" s="3923" t="s">
        <v>147</v>
      </c>
      <c r="F10" s="3924"/>
      <c r="G10" s="3924"/>
      <c r="H10" s="3924"/>
      <c r="I10" s="3924"/>
      <c r="J10" s="3924"/>
      <c r="K10" s="3924"/>
      <c r="L10" s="3925"/>
      <c r="M10" s="3925"/>
      <c r="N10" s="3925"/>
      <c r="O10" s="3925"/>
      <c r="P10" s="3925"/>
      <c r="Q10" s="3925"/>
      <c r="R10" s="3926"/>
      <c r="S10" s="1428" t="s">
        <v>2221</v>
      </c>
    </row>
    <row r="11" spans="2:22" ht="20.25" customHeight="1">
      <c r="B11" s="3906" t="s">
        <v>148</v>
      </c>
      <c r="C11" s="3915" t="s">
        <v>149</v>
      </c>
      <c r="D11" s="3899"/>
      <c r="E11" s="3927" t="s">
        <v>150</v>
      </c>
      <c r="F11" s="3928"/>
      <c r="G11" s="3928"/>
      <c r="H11" s="3928"/>
      <c r="I11" s="3928"/>
      <c r="J11" s="3928"/>
      <c r="K11" s="3928"/>
      <c r="L11" s="3928"/>
      <c r="M11" s="3928"/>
      <c r="N11" s="3928"/>
      <c r="O11" s="3928"/>
      <c r="P11" s="3928"/>
      <c r="Q11" s="3928"/>
      <c r="R11" s="3929"/>
      <c r="S11" s="59"/>
    </row>
    <row r="12" spans="2:22" ht="20.25" customHeight="1">
      <c r="B12" s="3906"/>
      <c r="C12" s="3916"/>
      <c r="D12" s="3917"/>
      <c r="E12" s="3930" t="s">
        <v>151</v>
      </c>
      <c r="F12" s="3931"/>
      <c r="G12" s="3931"/>
      <c r="H12" s="3931"/>
      <c r="I12" s="3931"/>
      <c r="J12" s="3931"/>
      <c r="K12" s="3931"/>
      <c r="L12" s="3931"/>
      <c r="M12" s="3931"/>
      <c r="N12" s="3931"/>
      <c r="O12" s="3931"/>
      <c r="P12" s="3931"/>
      <c r="Q12" s="3931"/>
      <c r="R12" s="3932"/>
      <c r="S12" s="52"/>
    </row>
    <row r="13" spans="2:22" ht="20.25" customHeight="1">
      <c r="B13" s="3906"/>
      <c r="C13" s="3916"/>
      <c r="D13" s="3917"/>
      <c r="E13" s="3930" t="s">
        <v>152</v>
      </c>
      <c r="F13" s="3931"/>
      <c r="G13" s="3931"/>
      <c r="H13" s="3931"/>
      <c r="I13" s="3931"/>
      <c r="J13" s="3931"/>
      <c r="K13" s="3931"/>
      <c r="L13" s="3931"/>
      <c r="M13" s="3931"/>
      <c r="N13" s="3931"/>
      <c r="O13" s="3931"/>
      <c r="P13" s="3931"/>
      <c r="Q13" s="3931"/>
      <c r="R13" s="3932"/>
      <c r="S13" s="52"/>
    </row>
    <row r="14" spans="2:22" ht="20.25" customHeight="1">
      <c r="B14" s="3906"/>
      <c r="C14" s="3916"/>
      <c r="D14" s="3917"/>
      <c r="E14" s="3930" t="s">
        <v>2218</v>
      </c>
      <c r="F14" s="3931"/>
      <c r="G14" s="3931"/>
      <c r="H14" s="3931"/>
      <c r="I14" s="3931"/>
      <c r="J14" s="3931"/>
      <c r="K14" s="3931"/>
      <c r="L14" s="3931"/>
      <c r="M14" s="3931"/>
      <c r="N14" s="3931"/>
      <c r="O14" s="3931"/>
      <c r="P14" s="3931"/>
      <c r="Q14" s="3931"/>
      <c r="R14" s="3932"/>
      <c r="S14" s="52"/>
    </row>
    <row r="15" spans="2:22" ht="20.25" customHeight="1">
      <c r="B15" s="3906"/>
      <c r="C15" s="3918"/>
      <c r="D15" s="3919"/>
      <c r="E15" s="3933" t="s">
        <v>153</v>
      </c>
      <c r="F15" s="3934"/>
      <c r="G15" s="3934"/>
      <c r="H15" s="3934"/>
      <c r="I15" s="3934"/>
      <c r="J15" s="3934"/>
      <c r="K15" s="3934"/>
      <c r="L15" s="3934"/>
      <c r="M15" s="3934"/>
      <c r="N15" s="3934"/>
      <c r="O15" s="3934"/>
      <c r="P15" s="3934"/>
      <c r="Q15" s="3934"/>
      <c r="R15" s="3935"/>
      <c r="S15" s="60"/>
    </row>
    <row r="16" spans="2:22" ht="20.25" customHeight="1">
      <c r="B16" s="3906"/>
      <c r="C16" s="3915" t="s">
        <v>154</v>
      </c>
      <c r="D16" s="3936"/>
      <c r="E16" s="3939" t="s">
        <v>155</v>
      </c>
      <c r="F16" s="3940"/>
      <c r="G16" s="3940"/>
      <c r="H16" s="3940"/>
      <c r="I16" s="3940"/>
      <c r="J16" s="3940"/>
      <c r="K16" s="3940"/>
      <c r="L16" s="3940"/>
      <c r="M16" s="3940"/>
      <c r="N16" s="3940"/>
      <c r="O16" s="3940"/>
      <c r="P16" s="3940"/>
      <c r="Q16" s="3940"/>
      <c r="R16" s="3941"/>
      <c r="S16" s="61"/>
    </row>
    <row r="17" spans="2:19" ht="20.25" customHeight="1">
      <c r="B17" s="3906"/>
      <c r="C17" s="3937"/>
      <c r="D17" s="3938"/>
      <c r="E17" s="3912" t="s">
        <v>156</v>
      </c>
      <c r="F17" s="3913"/>
      <c r="G17" s="3913"/>
      <c r="H17" s="3913"/>
      <c r="I17" s="3913"/>
      <c r="J17" s="3913"/>
      <c r="K17" s="3913"/>
      <c r="L17" s="3913"/>
      <c r="M17" s="3913"/>
      <c r="N17" s="3913"/>
      <c r="O17" s="3913"/>
      <c r="P17" s="3913"/>
      <c r="Q17" s="3913"/>
      <c r="R17" s="3914"/>
      <c r="S17" s="60"/>
    </row>
    <row r="18" spans="2:19" ht="42" customHeight="1">
      <c r="B18" s="3906"/>
      <c r="C18" s="3915" t="s">
        <v>2225</v>
      </c>
      <c r="D18" s="3936"/>
      <c r="E18" s="3947" t="s">
        <v>2226</v>
      </c>
      <c r="F18" s="3948"/>
      <c r="G18" s="3948"/>
      <c r="H18" s="3948"/>
      <c r="I18" s="3948"/>
      <c r="J18" s="3948"/>
      <c r="K18" s="3948"/>
      <c r="L18" s="3948"/>
      <c r="M18" s="3948"/>
      <c r="N18" s="3948"/>
      <c r="O18" s="3948"/>
      <c r="P18" s="3948"/>
      <c r="Q18" s="3948"/>
      <c r="R18" s="3949"/>
      <c r="S18" s="61"/>
    </row>
    <row r="19" spans="2:19" ht="42" customHeight="1">
      <c r="B19" s="3906"/>
      <c r="C19" s="3937"/>
      <c r="D19" s="3938"/>
      <c r="E19" s="3950" t="s">
        <v>2227</v>
      </c>
      <c r="F19" s="3951"/>
      <c r="G19" s="3951"/>
      <c r="H19" s="3951"/>
      <c r="I19" s="3951"/>
      <c r="J19" s="3951"/>
      <c r="K19" s="3951"/>
      <c r="L19" s="3951"/>
      <c r="M19" s="3951"/>
      <c r="N19" s="3951"/>
      <c r="O19" s="3951"/>
      <c r="P19" s="3951"/>
      <c r="Q19" s="3951"/>
      <c r="R19" s="3952"/>
      <c r="S19" s="60"/>
    </row>
    <row r="20" spans="2:19" ht="20.25" customHeight="1">
      <c r="B20" s="3906"/>
      <c r="C20" s="3908" t="s">
        <v>157</v>
      </c>
      <c r="D20" s="3917"/>
      <c r="E20" s="3944" t="s">
        <v>158</v>
      </c>
      <c r="F20" s="3945"/>
      <c r="G20" s="3945"/>
      <c r="H20" s="3945"/>
      <c r="I20" s="3945"/>
      <c r="J20" s="3945"/>
      <c r="K20" s="3945"/>
      <c r="L20" s="3945"/>
      <c r="M20" s="3945"/>
      <c r="N20" s="3945"/>
      <c r="O20" s="3945"/>
      <c r="P20" s="3945"/>
      <c r="Q20" s="3945"/>
      <c r="R20" s="3946"/>
      <c r="S20" s="61"/>
    </row>
    <row r="21" spans="2:19" ht="20.25" customHeight="1">
      <c r="B21" s="3906"/>
      <c r="C21" s="3908"/>
      <c r="D21" s="3917"/>
      <c r="E21" s="3930" t="s">
        <v>2219</v>
      </c>
      <c r="F21" s="3931"/>
      <c r="G21" s="3931"/>
      <c r="H21" s="3931"/>
      <c r="I21" s="3931"/>
      <c r="J21" s="3931"/>
      <c r="K21" s="3931"/>
      <c r="L21" s="3931"/>
      <c r="M21" s="3931"/>
      <c r="N21" s="3931"/>
      <c r="O21" s="3931"/>
      <c r="P21" s="3931"/>
      <c r="Q21" s="3931"/>
      <c r="R21" s="3932"/>
      <c r="S21" s="52"/>
    </row>
    <row r="22" spans="2:19" ht="20.25" customHeight="1">
      <c r="B22" s="3906"/>
      <c r="C22" s="3908"/>
      <c r="D22" s="3917"/>
      <c r="E22" s="3930" t="s">
        <v>159</v>
      </c>
      <c r="F22" s="3931"/>
      <c r="G22" s="3931"/>
      <c r="H22" s="3931"/>
      <c r="I22" s="3931"/>
      <c r="J22" s="3931"/>
      <c r="K22" s="3931"/>
      <c r="L22" s="3931"/>
      <c r="M22" s="3931"/>
      <c r="N22" s="3931"/>
      <c r="O22" s="3931"/>
      <c r="P22" s="3931"/>
      <c r="Q22" s="3931"/>
      <c r="R22" s="3932"/>
      <c r="S22" s="52"/>
    </row>
    <row r="23" spans="2:19" ht="20.25" customHeight="1">
      <c r="B23" s="3906"/>
      <c r="C23" s="3908"/>
      <c r="D23" s="3917"/>
      <c r="E23" s="3930" t="s">
        <v>160</v>
      </c>
      <c r="F23" s="3931"/>
      <c r="G23" s="3931"/>
      <c r="H23" s="3931"/>
      <c r="I23" s="3931"/>
      <c r="J23" s="3931"/>
      <c r="K23" s="3931"/>
      <c r="L23" s="3931"/>
      <c r="M23" s="3931"/>
      <c r="N23" s="3931"/>
      <c r="O23" s="3931"/>
      <c r="P23" s="3931"/>
      <c r="Q23" s="3931"/>
      <c r="R23" s="3932"/>
      <c r="S23" s="52"/>
    </row>
    <row r="24" spans="2:19" ht="20.25" customHeight="1" thickBot="1">
      <c r="B24" s="3906"/>
      <c r="C24" s="3942"/>
      <c r="D24" s="3943"/>
      <c r="E24" s="3902" t="s">
        <v>161</v>
      </c>
      <c r="F24" s="3903"/>
      <c r="G24" s="3903"/>
      <c r="H24" s="3903"/>
      <c r="I24" s="3903"/>
      <c r="J24" s="3903"/>
      <c r="K24" s="3903"/>
      <c r="L24" s="3903"/>
      <c r="M24" s="3903"/>
      <c r="N24" s="3903"/>
      <c r="O24" s="3903"/>
      <c r="P24" s="3903"/>
      <c r="Q24" s="3903"/>
      <c r="R24" s="3904"/>
      <c r="S24" s="60"/>
    </row>
    <row r="25" spans="2:19" ht="20.25" customHeight="1">
      <c r="B25" s="3905" t="s">
        <v>162</v>
      </c>
      <c r="C25" s="3888" t="s">
        <v>163</v>
      </c>
      <c r="D25" s="3889"/>
      <c r="E25" s="3890" t="s">
        <v>164</v>
      </c>
      <c r="F25" s="3891"/>
      <c r="G25" s="3891"/>
      <c r="H25" s="3891"/>
      <c r="I25" s="3891"/>
      <c r="J25" s="3891"/>
      <c r="K25" s="3891"/>
      <c r="L25" s="3910"/>
      <c r="M25" s="3910"/>
      <c r="N25" s="3910"/>
      <c r="O25" s="3910"/>
      <c r="P25" s="3910"/>
      <c r="Q25" s="3910"/>
      <c r="R25" s="3911"/>
      <c r="S25" s="51"/>
    </row>
    <row r="26" spans="2:19" ht="20.25" customHeight="1">
      <c r="B26" s="3906"/>
      <c r="C26" s="3908"/>
      <c r="D26" s="3909"/>
      <c r="E26" s="3895" t="s">
        <v>165</v>
      </c>
      <c r="F26" s="3896"/>
      <c r="G26" s="3896"/>
      <c r="H26" s="3896"/>
      <c r="I26" s="3896"/>
      <c r="J26" s="3896"/>
      <c r="K26" s="3896"/>
      <c r="L26" s="3896"/>
      <c r="M26" s="3896"/>
      <c r="N26" s="3896"/>
      <c r="O26" s="3896"/>
      <c r="P26" s="3896"/>
      <c r="Q26" s="3896"/>
      <c r="R26" s="3897"/>
      <c r="S26" s="52"/>
    </row>
    <row r="27" spans="2:19" ht="20.25" customHeight="1">
      <c r="B27" s="3906"/>
      <c r="C27" s="3908"/>
      <c r="D27" s="3909"/>
      <c r="E27" s="3912" t="s">
        <v>166</v>
      </c>
      <c r="F27" s="3913"/>
      <c r="G27" s="3913"/>
      <c r="H27" s="3913"/>
      <c r="I27" s="3913"/>
      <c r="J27" s="3913"/>
      <c r="K27" s="3913"/>
      <c r="L27" s="3913"/>
      <c r="M27" s="3913"/>
      <c r="N27" s="3913"/>
      <c r="O27" s="3913"/>
      <c r="P27" s="3913"/>
      <c r="Q27" s="3913"/>
      <c r="R27" s="3914"/>
      <c r="S27" s="60"/>
    </row>
    <row r="28" spans="2:19" ht="20.25" customHeight="1">
      <c r="B28" s="3906"/>
      <c r="C28" s="3915" t="s">
        <v>167</v>
      </c>
      <c r="D28" s="3899"/>
      <c r="E28" s="3920" t="s">
        <v>168</v>
      </c>
      <c r="F28" s="3921"/>
      <c r="G28" s="3921"/>
      <c r="H28" s="3921"/>
      <c r="I28" s="3921"/>
      <c r="J28" s="3921"/>
      <c r="K28" s="3921"/>
      <c r="L28" s="3921"/>
      <c r="M28" s="3921"/>
      <c r="N28" s="3921"/>
      <c r="O28" s="3921"/>
      <c r="P28" s="3921"/>
      <c r="Q28" s="3921"/>
      <c r="R28" s="3922"/>
      <c r="S28" s="61"/>
    </row>
    <row r="29" spans="2:19" ht="20.25" customHeight="1">
      <c r="B29" s="3906"/>
      <c r="C29" s="3916"/>
      <c r="D29" s="3917"/>
      <c r="E29" s="3895" t="s">
        <v>169</v>
      </c>
      <c r="F29" s="3896"/>
      <c r="G29" s="3896"/>
      <c r="H29" s="3896"/>
      <c r="I29" s="3896"/>
      <c r="J29" s="3896"/>
      <c r="K29" s="3896"/>
      <c r="L29" s="3896"/>
      <c r="M29" s="3896"/>
      <c r="N29" s="3896"/>
      <c r="O29" s="3896"/>
      <c r="P29" s="3896"/>
      <c r="Q29" s="3896"/>
      <c r="R29" s="3897"/>
      <c r="S29" s="52"/>
    </row>
    <row r="30" spans="2:19" ht="20.25" customHeight="1">
      <c r="B30" s="3906"/>
      <c r="C30" s="3916"/>
      <c r="D30" s="3917"/>
      <c r="E30" s="3895" t="s">
        <v>170</v>
      </c>
      <c r="F30" s="3896"/>
      <c r="G30" s="3896"/>
      <c r="H30" s="3896"/>
      <c r="I30" s="3896"/>
      <c r="J30" s="3896"/>
      <c r="K30" s="3896"/>
      <c r="L30" s="3896"/>
      <c r="M30" s="3896"/>
      <c r="N30" s="3896"/>
      <c r="O30" s="3896"/>
      <c r="P30" s="3896"/>
      <c r="Q30" s="3896"/>
      <c r="R30" s="3897"/>
      <c r="S30" s="52"/>
    </row>
    <row r="31" spans="2:19" ht="20.25" customHeight="1" thickBot="1">
      <c r="B31" s="3906"/>
      <c r="C31" s="3918"/>
      <c r="D31" s="3919"/>
      <c r="E31" s="3867" t="s">
        <v>171</v>
      </c>
      <c r="F31" s="3868"/>
      <c r="G31" s="3868"/>
      <c r="H31" s="3868"/>
      <c r="I31" s="3868"/>
      <c r="J31" s="3868"/>
      <c r="K31" s="3868"/>
      <c r="L31" s="3868"/>
      <c r="M31" s="3868"/>
      <c r="N31" s="3868"/>
      <c r="O31" s="3868"/>
      <c r="P31" s="3868"/>
      <c r="Q31" s="3868"/>
      <c r="R31" s="3869"/>
      <c r="S31" s="55"/>
    </row>
    <row r="32" spans="2:19" ht="20.25" customHeight="1">
      <c r="B32" s="3906"/>
      <c r="C32" s="3908" t="s">
        <v>172</v>
      </c>
      <c r="D32" s="3909"/>
      <c r="E32" s="3920" t="s">
        <v>173</v>
      </c>
      <c r="F32" s="3921"/>
      <c r="G32" s="3921"/>
      <c r="H32" s="3921"/>
      <c r="I32" s="3921"/>
      <c r="J32" s="3921"/>
      <c r="K32" s="3921"/>
      <c r="L32" s="3921"/>
      <c r="M32" s="3921"/>
      <c r="N32" s="3921"/>
      <c r="O32" s="3921"/>
      <c r="P32" s="3921"/>
      <c r="Q32" s="3921"/>
      <c r="R32" s="3922"/>
      <c r="S32" s="61"/>
    </row>
    <row r="33" spans="2:19" ht="20.25" customHeight="1">
      <c r="B33" s="3906"/>
      <c r="C33" s="3908"/>
      <c r="D33" s="3909"/>
      <c r="E33" s="3895" t="s">
        <v>174</v>
      </c>
      <c r="F33" s="3896"/>
      <c r="G33" s="3896"/>
      <c r="H33" s="3896"/>
      <c r="I33" s="3896"/>
      <c r="J33" s="3896"/>
      <c r="K33" s="3896"/>
      <c r="L33" s="3896"/>
      <c r="M33" s="3896"/>
      <c r="N33" s="3896"/>
      <c r="O33" s="3896"/>
      <c r="P33" s="3896"/>
      <c r="Q33" s="3896"/>
      <c r="R33" s="3897"/>
      <c r="S33" s="52"/>
    </row>
    <row r="34" spans="2:19" ht="20.25" customHeight="1">
      <c r="B34" s="3906"/>
      <c r="C34" s="3908"/>
      <c r="D34" s="3909"/>
      <c r="E34" s="3895" t="s">
        <v>175</v>
      </c>
      <c r="F34" s="3896"/>
      <c r="G34" s="3896"/>
      <c r="H34" s="3896"/>
      <c r="I34" s="3896"/>
      <c r="J34" s="3896"/>
      <c r="K34" s="3896"/>
      <c r="L34" s="3896"/>
      <c r="M34" s="3896"/>
      <c r="N34" s="3896"/>
      <c r="O34" s="3896"/>
      <c r="P34" s="3896"/>
      <c r="Q34" s="3896"/>
      <c r="R34" s="3897"/>
      <c r="S34" s="52"/>
    </row>
    <row r="35" spans="2:19" ht="20.25" customHeight="1" thickBot="1">
      <c r="B35" s="3907"/>
      <c r="C35" s="3908"/>
      <c r="D35" s="3909"/>
      <c r="E35" s="3895" t="s">
        <v>176</v>
      </c>
      <c r="F35" s="3896"/>
      <c r="G35" s="3896"/>
      <c r="H35" s="3896"/>
      <c r="I35" s="3896"/>
      <c r="J35" s="3896"/>
      <c r="K35" s="3896"/>
      <c r="L35" s="3896"/>
      <c r="M35" s="3896"/>
      <c r="N35" s="3896"/>
      <c r="O35" s="3896"/>
      <c r="P35" s="3896"/>
      <c r="Q35" s="3896"/>
      <c r="R35" s="3897"/>
      <c r="S35" s="62"/>
    </row>
    <row r="36" spans="2:19" ht="20.25" customHeight="1">
      <c r="B36" s="3885" t="s">
        <v>177</v>
      </c>
      <c r="C36" s="3888"/>
      <c r="D36" s="3889"/>
      <c r="E36" s="3890"/>
      <c r="F36" s="3891"/>
      <c r="G36" s="3891"/>
      <c r="H36" s="3891"/>
      <c r="I36" s="3891"/>
      <c r="J36" s="3891"/>
      <c r="K36" s="3891"/>
      <c r="L36" s="3891"/>
      <c r="M36" s="3891"/>
      <c r="N36" s="3891"/>
      <c r="O36" s="3891"/>
      <c r="P36" s="3891"/>
      <c r="Q36" s="3891"/>
      <c r="R36" s="3892"/>
      <c r="S36" s="51"/>
    </row>
    <row r="37" spans="2:19" ht="20.25" customHeight="1">
      <c r="B37" s="3886"/>
      <c r="C37" s="3893"/>
      <c r="D37" s="3894"/>
      <c r="E37" s="3895"/>
      <c r="F37" s="3896"/>
      <c r="G37" s="3896"/>
      <c r="H37" s="3896"/>
      <c r="I37" s="3896"/>
      <c r="J37" s="3896"/>
      <c r="K37" s="3896"/>
      <c r="L37" s="3896"/>
      <c r="M37" s="3896"/>
      <c r="N37" s="3896"/>
      <c r="O37" s="3896"/>
      <c r="P37" s="3896"/>
      <c r="Q37" s="3896"/>
      <c r="R37" s="3897"/>
      <c r="S37" s="52"/>
    </row>
    <row r="38" spans="2:19" ht="20.25" customHeight="1">
      <c r="B38" s="3886"/>
      <c r="C38" s="3893"/>
      <c r="D38" s="3894"/>
      <c r="E38" s="3895"/>
      <c r="F38" s="3896"/>
      <c r="G38" s="3896"/>
      <c r="H38" s="3896"/>
      <c r="I38" s="3896"/>
      <c r="J38" s="3896"/>
      <c r="K38" s="3896"/>
      <c r="L38" s="3896"/>
      <c r="M38" s="3896"/>
      <c r="N38" s="3896"/>
      <c r="O38" s="3896"/>
      <c r="P38" s="3896"/>
      <c r="Q38" s="3896"/>
      <c r="R38" s="3897"/>
      <c r="S38" s="52"/>
    </row>
    <row r="39" spans="2:19" ht="20.25" customHeight="1">
      <c r="B39" s="3886"/>
      <c r="C39" s="3898"/>
      <c r="D39" s="3899"/>
      <c r="E39" s="3895"/>
      <c r="F39" s="3896"/>
      <c r="G39" s="3896"/>
      <c r="H39" s="3896"/>
      <c r="I39" s="3896"/>
      <c r="J39" s="3896"/>
      <c r="K39" s="3896"/>
      <c r="L39" s="3896"/>
      <c r="M39" s="3896"/>
      <c r="N39" s="3896"/>
      <c r="O39" s="3896"/>
      <c r="P39" s="3896"/>
      <c r="Q39" s="3896"/>
      <c r="R39" s="3897"/>
      <c r="S39" s="52"/>
    </row>
    <row r="40" spans="2:19" ht="20.25" customHeight="1">
      <c r="B40" s="3886"/>
      <c r="C40" s="3900"/>
      <c r="D40" s="3901"/>
      <c r="E40" s="3895"/>
      <c r="F40" s="3896"/>
      <c r="G40" s="3896"/>
      <c r="H40" s="3896"/>
      <c r="I40" s="3896"/>
      <c r="J40" s="3896"/>
      <c r="K40" s="3896"/>
      <c r="L40" s="3896"/>
      <c r="M40" s="3896"/>
      <c r="N40" s="3896"/>
      <c r="O40" s="3896"/>
      <c r="P40" s="3896"/>
      <c r="Q40" s="3896"/>
      <c r="R40" s="3897"/>
      <c r="S40" s="52"/>
    </row>
    <row r="41" spans="2:19" ht="20.25" customHeight="1">
      <c r="B41" s="3886"/>
      <c r="C41" s="3900"/>
      <c r="D41" s="3901"/>
      <c r="E41" s="3895"/>
      <c r="F41" s="3896"/>
      <c r="G41" s="3896"/>
      <c r="H41" s="3896"/>
      <c r="I41" s="3896"/>
      <c r="J41" s="3896"/>
      <c r="K41" s="3896"/>
      <c r="L41" s="3896"/>
      <c r="M41" s="3896"/>
      <c r="N41" s="3896"/>
      <c r="O41" s="3896"/>
      <c r="P41" s="3896"/>
      <c r="Q41" s="3896"/>
      <c r="R41" s="3897"/>
      <c r="S41" s="52"/>
    </row>
    <row r="42" spans="2:19" ht="20.25" customHeight="1">
      <c r="B42" s="3886"/>
      <c r="C42" s="3900"/>
      <c r="D42" s="3901"/>
      <c r="E42" s="3895"/>
      <c r="F42" s="3896"/>
      <c r="G42" s="3896"/>
      <c r="H42" s="3896"/>
      <c r="I42" s="3896"/>
      <c r="J42" s="3896"/>
      <c r="K42" s="3896"/>
      <c r="L42" s="3896"/>
      <c r="M42" s="3896"/>
      <c r="N42" s="3896"/>
      <c r="O42" s="3896"/>
      <c r="P42" s="3896"/>
      <c r="Q42" s="3896"/>
      <c r="R42" s="3897"/>
      <c r="S42" s="52"/>
    </row>
    <row r="43" spans="2:19" ht="20.25" customHeight="1">
      <c r="B43" s="3886"/>
      <c r="C43" s="3900"/>
      <c r="D43" s="3901"/>
      <c r="E43" s="3895"/>
      <c r="F43" s="3896"/>
      <c r="G43" s="3896"/>
      <c r="H43" s="3896"/>
      <c r="I43" s="3896"/>
      <c r="J43" s="3896"/>
      <c r="K43" s="3896"/>
      <c r="L43" s="3896"/>
      <c r="M43" s="3896"/>
      <c r="N43" s="3896"/>
      <c r="O43" s="3896"/>
      <c r="P43" s="3896"/>
      <c r="Q43" s="3896"/>
      <c r="R43" s="3897"/>
      <c r="S43" s="52"/>
    </row>
    <row r="44" spans="2:19" ht="20.25" customHeight="1">
      <c r="B44" s="3886"/>
      <c r="C44" s="3900"/>
      <c r="D44" s="3901"/>
      <c r="E44" s="3895"/>
      <c r="F44" s="3896"/>
      <c r="G44" s="3896"/>
      <c r="H44" s="3896"/>
      <c r="I44" s="3896"/>
      <c r="J44" s="3896"/>
      <c r="K44" s="3896"/>
      <c r="L44" s="3896"/>
      <c r="M44" s="3896"/>
      <c r="N44" s="3896"/>
      <c r="O44" s="3896"/>
      <c r="P44" s="3896"/>
      <c r="Q44" s="3896"/>
      <c r="R44" s="3897"/>
      <c r="S44" s="52"/>
    </row>
    <row r="45" spans="2:19" ht="20.25" customHeight="1">
      <c r="B45" s="3886"/>
      <c r="C45" s="3900"/>
      <c r="D45" s="3901"/>
      <c r="E45" s="3895"/>
      <c r="F45" s="3896"/>
      <c r="G45" s="3896"/>
      <c r="H45" s="3896"/>
      <c r="I45" s="3896"/>
      <c r="J45" s="3896"/>
      <c r="K45" s="3896"/>
      <c r="L45" s="3896"/>
      <c r="M45" s="3896"/>
      <c r="N45" s="3896"/>
      <c r="O45" s="3896"/>
      <c r="P45" s="3896"/>
      <c r="Q45" s="3896"/>
      <c r="R45" s="3897"/>
      <c r="S45" s="52"/>
    </row>
    <row r="46" spans="2:19" ht="20.25" customHeight="1" thickBot="1">
      <c r="B46" s="3887"/>
      <c r="C46" s="53"/>
      <c r="D46" s="54"/>
      <c r="E46" s="3867"/>
      <c r="F46" s="3868"/>
      <c r="G46" s="3868"/>
      <c r="H46" s="3868"/>
      <c r="I46" s="3868"/>
      <c r="J46" s="3868"/>
      <c r="K46" s="3868"/>
      <c r="L46" s="3868"/>
      <c r="M46" s="3868"/>
      <c r="N46" s="3868"/>
      <c r="O46" s="3868"/>
      <c r="P46" s="3868"/>
      <c r="Q46" s="3868"/>
      <c r="R46" s="3869"/>
      <c r="S46" s="55"/>
    </row>
    <row r="47" spans="2:19" ht="15" thickBot="1"/>
    <row r="48" spans="2:19" ht="24.9" customHeight="1">
      <c r="B48" s="3870" t="s">
        <v>178</v>
      </c>
      <c r="C48" s="3871"/>
      <c r="D48" s="3872"/>
      <c r="E48" s="3879"/>
      <c r="F48" s="3880"/>
      <c r="G48" s="3880"/>
      <c r="H48" s="3880"/>
      <c r="I48" s="3880"/>
      <c r="J48" s="3880"/>
      <c r="K48" s="3880"/>
      <c r="L48" s="3880"/>
      <c r="M48" s="3880"/>
      <c r="N48" s="3880"/>
      <c r="O48" s="3880"/>
      <c r="P48" s="3880"/>
      <c r="Q48" s="3880"/>
      <c r="R48" s="3880"/>
      <c r="S48" s="3881"/>
    </row>
    <row r="49" spans="2:19" ht="24.9" customHeight="1">
      <c r="B49" s="3873"/>
      <c r="C49" s="3874"/>
      <c r="D49" s="3875"/>
      <c r="E49" s="3882"/>
      <c r="F49" s="3883"/>
      <c r="G49" s="3883"/>
      <c r="H49" s="3883"/>
      <c r="I49" s="3883"/>
      <c r="J49" s="3883"/>
      <c r="K49" s="3883"/>
      <c r="L49" s="3883"/>
      <c r="M49" s="3883"/>
      <c r="N49" s="3883"/>
      <c r="O49" s="3883"/>
      <c r="P49" s="3883"/>
      <c r="Q49" s="3883"/>
      <c r="R49" s="3883"/>
      <c r="S49" s="3884"/>
    </row>
    <row r="50" spans="2:19" ht="24.9" customHeight="1">
      <c r="B50" s="3873"/>
      <c r="C50" s="3874"/>
      <c r="D50" s="3875"/>
      <c r="E50" s="3882"/>
      <c r="F50" s="3883"/>
      <c r="G50" s="3883"/>
      <c r="H50" s="3883"/>
      <c r="I50" s="3883"/>
      <c r="J50" s="3883"/>
      <c r="K50" s="3883"/>
      <c r="L50" s="3883"/>
      <c r="M50" s="3883"/>
      <c r="N50" s="3883"/>
      <c r="O50" s="3883"/>
      <c r="P50" s="3883"/>
      <c r="Q50" s="3883"/>
      <c r="R50" s="3883"/>
      <c r="S50" s="3884"/>
    </row>
    <row r="51" spans="2:19" ht="24.9" customHeight="1">
      <c r="B51" s="3873"/>
      <c r="C51" s="3874"/>
      <c r="D51" s="3875"/>
      <c r="E51" s="3882"/>
      <c r="F51" s="3883"/>
      <c r="G51" s="3883"/>
      <c r="H51" s="3883"/>
      <c r="I51" s="3883"/>
      <c r="J51" s="3883"/>
      <c r="K51" s="3883"/>
      <c r="L51" s="3883"/>
      <c r="M51" s="3883"/>
      <c r="N51" s="3883"/>
      <c r="O51" s="3883"/>
      <c r="P51" s="3883"/>
      <c r="Q51" s="3883"/>
      <c r="R51" s="3883"/>
      <c r="S51" s="3884"/>
    </row>
    <row r="52" spans="2:19" ht="24.9" customHeight="1" thickBot="1">
      <c r="B52" s="3876"/>
      <c r="C52" s="3877"/>
      <c r="D52" s="3878"/>
      <c r="E52" s="56"/>
      <c r="F52" s="57"/>
      <c r="G52" s="57"/>
      <c r="H52" s="57"/>
      <c r="I52" s="57"/>
      <c r="J52" s="57"/>
      <c r="K52" s="57"/>
      <c r="L52" s="57"/>
      <c r="M52" s="57"/>
      <c r="N52" s="57"/>
      <c r="O52" s="57"/>
      <c r="P52" s="57"/>
      <c r="Q52" s="57"/>
      <c r="R52" s="57"/>
      <c r="S52" s="58"/>
    </row>
    <row r="53" spans="2:19" ht="24.9" customHeight="1">
      <c r="B53" s="42" t="s">
        <v>179</v>
      </c>
      <c r="C53" s="42" t="s">
        <v>180</v>
      </c>
    </row>
    <row r="54" spans="2:19" ht="24.9" customHeight="1">
      <c r="B54" s="42" t="s">
        <v>181</v>
      </c>
    </row>
    <row r="55" spans="2:19" ht="24.9" customHeight="1">
      <c r="B55" s="42" t="s">
        <v>2220</v>
      </c>
    </row>
    <row r="56" spans="2:19" ht="24.9" customHeight="1">
      <c r="B56" s="42" t="s">
        <v>182</v>
      </c>
    </row>
    <row r="57" spans="2:19">
      <c r="B57" s="42" t="s">
        <v>183</v>
      </c>
    </row>
    <row r="58" spans="2:19">
      <c r="B58" s="42" t="s">
        <v>184</v>
      </c>
    </row>
    <row r="59" spans="2:19">
      <c r="B59" s="42" t="s">
        <v>185</v>
      </c>
    </row>
    <row r="60" spans="2:19">
      <c r="B60" s="42" t="s">
        <v>186</v>
      </c>
    </row>
    <row r="61" spans="2:19">
      <c r="B61" s="42" t="s">
        <v>187</v>
      </c>
    </row>
    <row r="62" spans="2:19">
      <c r="B62" s="42" t="s">
        <v>188</v>
      </c>
    </row>
    <row r="63" spans="2:19">
      <c r="B63" s="42" t="s">
        <v>189</v>
      </c>
    </row>
    <row r="64" spans="2:19">
      <c r="B64" s="42" t="s">
        <v>190</v>
      </c>
    </row>
    <row r="65" spans="2:2">
      <c r="B65" s="42" t="s">
        <v>191</v>
      </c>
    </row>
    <row r="66" spans="2:2">
      <c r="B66" s="42" t="s">
        <v>192</v>
      </c>
    </row>
  </sheetData>
  <sheetProtection formatCells="0"/>
  <mergeCells count="75">
    <mergeCell ref="C18:D19"/>
    <mergeCell ref="E18:R18"/>
    <mergeCell ref="E19:R19"/>
    <mergeCell ref="H1:I1"/>
    <mergeCell ref="J1:K1"/>
    <mergeCell ref="M1:O1"/>
    <mergeCell ref="J2:K2"/>
    <mergeCell ref="M2:O2"/>
    <mergeCell ref="Q4:S4"/>
    <mergeCell ref="M6:R6"/>
    <mergeCell ref="E7:J7"/>
    <mergeCell ref="E8:O8"/>
    <mergeCell ref="R8:R9"/>
    <mergeCell ref="E9:J9"/>
    <mergeCell ref="M9:Q9"/>
    <mergeCell ref="C10:D10"/>
    <mergeCell ref="E10:R10"/>
    <mergeCell ref="B11:B24"/>
    <mergeCell ref="C11:D15"/>
    <mergeCell ref="E11:R11"/>
    <mergeCell ref="E12:R12"/>
    <mergeCell ref="E13:R13"/>
    <mergeCell ref="E14:R14"/>
    <mergeCell ref="E15:R15"/>
    <mergeCell ref="C16:D17"/>
    <mergeCell ref="E16:R16"/>
    <mergeCell ref="E17:R17"/>
    <mergeCell ref="C20:D24"/>
    <mergeCell ref="E20:R20"/>
    <mergeCell ref="E21:R21"/>
    <mergeCell ref="E22:R22"/>
    <mergeCell ref="E23:R23"/>
    <mergeCell ref="E24:R24"/>
    <mergeCell ref="B25:B35"/>
    <mergeCell ref="C25:D27"/>
    <mergeCell ref="E25:R25"/>
    <mergeCell ref="E26:R26"/>
    <mergeCell ref="E27:R27"/>
    <mergeCell ref="C28:D31"/>
    <mergeCell ref="E28:R28"/>
    <mergeCell ref="E29:R29"/>
    <mergeCell ref="E30:R30"/>
    <mergeCell ref="E31:R31"/>
    <mergeCell ref="C32:D35"/>
    <mergeCell ref="E32:R32"/>
    <mergeCell ref="E33:R33"/>
    <mergeCell ref="E34:R34"/>
    <mergeCell ref="E35:R35"/>
    <mergeCell ref="E40:R40"/>
    <mergeCell ref="C41:D41"/>
    <mergeCell ref="E41:R41"/>
    <mergeCell ref="C42:D42"/>
    <mergeCell ref="E42:R42"/>
    <mergeCell ref="E43:R43"/>
    <mergeCell ref="C44:D44"/>
    <mergeCell ref="E44:R44"/>
    <mergeCell ref="C45:D45"/>
    <mergeCell ref="E45:R45"/>
    <mergeCell ref="C43:D43"/>
    <mergeCell ref="E46:R46"/>
    <mergeCell ref="B48:D52"/>
    <mergeCell ref="E48:S48"/>
    <mergeCell ref="E49:S49"/>
    <mergeCell ref="E50:S50"/>
    <mergeCell ref="E51:S51"/>
    <mergeCell ref="B36:B46"/>
    <mergeCell ref="C36:D36"/>
    <mergeCell ref="E36:R36"/>
    <mergeCell ref="C37:D37"/>
    <mergeCell ref="E37:R37"/>
    <mergeCell ref="C38:D38"/>
    <mergeCell ref="E38:R38"/>
    <mergeCell ref="C39:D39"/>
    <mergeCell ref="E39:R39"/>
    <mergeCell ref="C40:D40"/>
  </mergeCells>
  <phoneticPr fontId="19"/>
  <dataValidations count="1">
    <dataValidation type="list" allowBlank="1" showInputMessage="1" showErrorMessage="1" sqref="M9:Q9">
      <formula1>$V$5:$V$9</formula1>
    </dataValidation>
  </dataValidations>
  <pageMargins left="0.70866141732283472" right="0.70866141732283472" top="0.74803149606299213" bottom="0.74803149606299213" header="0.31496062992125984" footer="0.31496062992125984"/>
  <pageSetup paperSize="9" scale="56" orientation="portrait" blackAndWhite="1" r:id="rId1"/>
  <headerFooter alignWithMargins="0"/>
  <rowBreaks count="1" manualBreakCount="1">
    <brk id="67" max="18" man="1"/>
  </rowBreaks>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0"/>
  </sheetPr>
  <dimension ref="A1:Y46"/>
  <sheetViews>
    <sheetView view="pageBreakPreview" zoomScale="80" zoomScaleNormal="95" zoomScaleSheetLayoutView="80" workbookViewId="0">
      <selection activeCell="C5" sqref="C5:M5"/>
    </sheetView>
  </sheetViews>
  <sheetFormatPr defaultColWidth="3.21875" defaultRowHeight="13.2"/>
  <cols>
    <col min="1" max="16384" width="3.21875" style="98"/>
  </cols>
  <sheetData>
    <row r="1" spans="1:25">
      <c r="A1" s="96" t="s">
        <v>364</v>
      </c>
      <c r="B1" s="96"/>
      <c r="C1" s="96"/>
      <c r="D1" s="96"/>
      <c r="E1" s="96"/>
      <c r="F1" s="96"/>
      <c r="G1" s="96"/>
      <c r="H1" s="96"/>
      <c r="I1" s="96"/>
      <c r="J1" s="96"/>
      <c r="K1" s="96"/>
      <c r="L1" s="96"/>
      <c r="M1" s="96"/>
      <c r="N1" s="96"/>
      <c r="O1" s="96"/>
      <c r="P1" s="96"/>
      <c r="Q1" s="96"/>
      <c r="R1" s="96"/>
      <c r="S1" s="96"/>
      <c r="T1" s="96"/>
      <c r="U1" s="96"/>
      <c r="V1" s="96"/>
      <c r="W1" s="96"/>
      <c r="X1" s="96"/>
      <c r="Y1" s="96"/>
    </row>
    <row r="2" spans="1:25" ht="26.1" customHeight="1">
      <c r="A2" s="3976" t="s">
        <v>365</v>
      </c>
      <c r="B2" s="3976"/>
      <c r="C2" s="3976"/>
      <c r="D2" s="3976"/>
      <c r="E2" s="3976"/>
      <c r="F2" s="3976"/>
      <c r="G2" s="3976"/>
      <c r="H2" s="3976"/>
      <c r="I2" s="3976"/>
      <c r="J2" s="3976"/>
      <c r="K2" s="3976"/>
      <c r="L2" s="3976"/>
      <c r="M2" s="3976"/>
      <c r="N2" s="3976"/>
      <c r="O2" s="3976"/>
      <c r="P2" s="3976"/>
      <c r="Q2" s="3976"/>
      <c r="R2" s="3976"/>
      <c r="S2" s="3976"/>
      <c r="T2" s="3976"/>
      <c r="U2" s="3976"/>
      <c r="V2" s="3976"/>
      <c r="W2" s="3976"/>
      <c r="X2" s="3976"/>
      <c r="Y2" s="3976"/>
    </row>
    <row r="3" spans="1:25" ht="26.1" customHeight="1">
      <c r="A3" s="232"/>
      <c r="B3" s="232"/>
      <c r="C3" s="232"/>
      <c r="D3" s="232"/>
      <c r="E3" s="232"/>
      <c r="F3" s="232"/>
      <c r="G3" s="232"/>
      <c r="H3" s="232"/>
      <c r="I3" s="232"/>
      <c r="J3" s="232"/>
      <c r="K3" s="232"/>
      <c r="L3" s="232"/>
      <c r="M3" s="232"/>
      <c r="N3" s="232"/>
      <c r="O3" s="232"/>
      <c r="P3" s="232"/>
      <c r="Q3" s="232"/>
      <c r="R3" s="232"/>
      <c r="S3" s="232"/>
      <c r="T3" s="232"/>
      <c r="U3" s="232"/>
      <c r="V3" s="232"/>
      <c r="W3" s="232"/>
      <c r="X3" s="232"/>
      <c r="Y3" s="232"/>
    </row>
    <row r="4" spans="1:25" ht="30" customHeight="1">
      <c r="A4" s="2325" t="s">
        <v>235</v>
      </c>
      <c r="B4" s="2325"/>
      <c r="C4" s="3977" t="str">
        <f>"第50"&amp;入力シート!C3&amp;"-"&amp;入力シート!C4&amp;"号　"&amp;入力シート!C10</f>
        <v>第507-12345-001号　県道博多天神線排水性舗装工事（第２工区）</v>
      </c>
      <c r="D4" s="3977"/>
      <c r="E4" s="3977"/>
      <c r="F4" s="3977"/>
      <c r="G4" s="3977"/>
      <c r="H4" s="3977"/>
      <c r="I4" s="3977"/>
      <c r="J4" s="3977"/>
      <c r="K4" s="3977"/>
      <c r="L4" s="3977"/>
      <c r="M4" s="3977"/>
      <c r="N4" s="3977"/>
      <c r="O4" s="3977"/>
      <c r="P4" s="3977"/>
      <c r="Q4" s="3977"/>
      <c r="R4" s="3977"/>
      <c r="S4" s="3977"/>
      <c r="T4" s="3977"/>
      <c r="U4" s="3977"/>
      <c r="V4" s="3977"/>
      <c r="W4" s="3977"/>
      <c r="X4" s="3977"/>
      <c r="Y4" s="3977"/>
    </row>
    <row r="5" spans="1:25" ht="30" customHeight="1">
      <c r="A5" s="2325" t="s">
        <v>366</v>
      </c>
      <c r="B5" s="2325"/>
      <c r="C5" s="3978">
        <f>入力シート!C14</f>
        <v>45840</v>
      </c>
      <c r="D5" s="3979"/>
      <c r="E5" s="3979"/>
      <c r="F5" s="3979"/>
      <c r="G5" s="3979"/>
      <c r="H5" s="3979"/>
      <c r="I5" s="3979"/>
      <c r="J5" s="3979"/>
      <c r="K5" s="3979"/>
      <c r="L5" s="3979"/>
      <c r="M5" s="3979"/>
      <c r="N5" s="175" t="s">
        <v>479</v>
      </c>
      <c r="O5" s="3979">
        <f>入力シート!C15</f>
        <v>45988</v>
      </c>
      <c r="P5" s="3979"/>
      <c r="Q5" s="3979"/>
      <c r="R5" s="3979"/>
      <c r="S5" s="3979"/>
      <c r="T5" s="3979"/>
      <c r="U5" s="3979"/>
      <c r="V5" s="3979"/>
      <c r="W5" s="3979"/>
      <c r="X5" s="3979"/>
      <c r="Y5" s="3980"/>
    </row>
    <row r="6" spans="1:25" ht="30" customHeight="1">
      <c r="A6" s="2325" t="s">
        <v>367</v>
      </c>
      <c r="B6" s="2325"/>
      <c r="C6" s="3974">
        <v>44531</v>
      </c>
      <c r="D6" s="3975"/>
      <c r="E6" s="3975"/>
      <c r="F6" s="3975"/>
      <c r="G6" s="3975"/>
      <c r="H6" s="3975"/>
      <c r="I6" s="3975"/>
      <c r="J6" s="3975"/>
      <c r="K6" s="3975"/>
      <c r="L6" s="3975"/>
      <c r="M6" s="3975"/>
      <c r="N6" s="176" t="s">
        <v>480</v>
      </c>
      <c r="O6" s="3981">
        <v>11</v>
      </c>
      <c r="P6" s="3981"/>
      <c r="Q6" s="176" t="s">
        <v>368</v>
      </c>
      <c r="R6" s="176"/>
      <c r="S6" s="176"/>
      <c r="T6" s="176"/>
      <c r="U6" s="176"/>
      <c r="V6" s="176"/>
      <c r="W6" s="176"/>
      <c r="X6" s="176"/>
      <c r="Y6" s="177"/>
    </row>
    <row r="7" spans="1:25" ht="30" customHeight="1">
      <c r="A7" s="2325" t="s">
        <v>369</v>
      </c>
      <c r="B7" s="2325"/>
      <c r="C7" s="2325"/>
      <c r="D7" s="2325"/>
      <c r="E7" s="2325"/>
      <c r="F7" s="2325"/>
      <c r="G7" s="3087" t="s">
        <v>370</v>
      </c>
      <c r="H7" s="2325"/>
      <c r="I7" s="2325"/>
      <c r="J7" s="2325"/>
      <c r="K7" s="2325"/>
      <c r="L7" s="2325"/>
      <c r="M7" s="2325"/>
      <c r="N7" s="2325" t="s">
        <v>371</v>
      </c>
      <c r="O7" s="2325"/>
      <c r="P7" s="2325"/>
      <c r="Q7" s="2325"/>
      <c r="R7" s="2325"/>
      <c r="S7" s="2325"/>
      <c r="T7" s="2325" t="s">
        <v>372</v>
      </c>
      <c r="U7" s="2325"/>
      <c r="V7" s="2325"/>
      <c r="W7" s="2325"/>
      <c r="X7" s="2325"/>
      <c r="Y7" s="2325"/>
    </row>
    <row r="8" spans="1:25" ht="30" customHeight="1">
      <c r="A8" s="3969" t="s">
        <v>1598</v>
      </c>
      <c r="B8" s="3969"/>
      <c r="C8" s="3969"/>
      <c r="D8" s="3969"/>
      <c r="E8" s="3969"/>
      <c r="F8" s="3969"/>
      <c r="G8" s="3972">
        <v>5</v>
      </c>
      <c r="H8" s="3972"/>
      <c r="I8" s="3972"/>
      <c r="J8" s="3972"/>
      <c r="K8" s="3972"/>
      <c r="L8" s="3972"/>
      <c r="M8" s="3972"/>
      <c r="N8" s="3972">
        <v>5</v>
      </c>
      <c r="O8" s="3972"/>
      <c r="P8" s="3972"/>
      <c r="Q8" s="3972"/>
      <c r="R8" s="3972"/>
      <c r="S8" s="3972"/>
      <c r="T8" s="3969"/>
      <c r="U8" s="3969"/>
      <c r="V8" s="3969"/>
      <c r="W8" s="3969"/>
      <c r="X8" s="3969"/>
      <c r="Y8" s="3969"/>
    </row>
    <row r="9" spans="1:25" ht="30" customHeight="1">
      <c r="A9" s="3969" t="s">
        <v>1597</v>
      </c>
      <c r="B9" s="3969"/>
      <c r="C9" s="3969"/>
      <c r="D9" s="3969"/>
      <c r="E9" s="3969"/>
      <c r="F9" s="3969"/>
      <c r="G9" s="3972">
        <v>20</v>
      </c>
      <c r="H9" s="3972"/>
      <c r="I9" s="3972"/>
      <c r="J9" s="3972"/>
      <c r="K9" s="3972"/>
      <c r="L9" s="3972"/>
      <c r="M9" s="3972"/>
      <c r="N9" s="3972">
        <v>20</v>
      </c>
      <c r="O9" s="3972"/>
      <c r="P9" s="3972"/>
      <c r="Q9" s="3972"/>
      <c r="R9" s="3972"/>
      <c r="S9" s="3972"/>
      <c r="T9" s="3969"/>
      <c r="U9" s="3969"/>
      <c r="V9" s="3969"/>
      <c r="W9" s="3969"/>
      <c r="X9" s="3969"/>
      <c r="Y9" s="3969"/>
    </row>
    <row r="10" spans="1:25" ht="30" customHeight="1">
      <c r="A10" s="3969" t="s">
        <v>1596</v>
      </c>
      <c r="B10" s="3969"/>
      <c r="C10" s="3969"/>
      <c r="D10" s="3969"/>
      <c r="E10" s="3969"/>
      <c r="F10" s="3969"/>
      <c r="G10" s="3972">
        <v>40</v>
      </c>
      <c r="H10" s="3972"/>
      <c r="I10" s="3972"/>
      <c r="J10" s="3972"/>
      <c r="K10" s="3972"/>
      <c r="L10" s="3972"/>
      <c r="M10" s="3972"/>
      <c r="N10" s="3972">
        <v>40</v>
      </c>
      <c r="O10" s="3972"/>
      <c r="P10" s="3972"/>
      <c r="Q10" s="3972"/>
      <c r="R10" s="3972"/>
      <c r="S10" s="3972"/>
      <c r="T10" s="3969"/>
      <c r="U10" s="3969"/>
      <c r="V10" s="3969"/>
      <c r="W10" s="3969"/>
      <c r="X10" s="3969"/>
      <c r="Y10" s="3969"/>
    </row>
    <row r="11" spans="1:25" ht="30" customHeight="1">
      <c r="A11" s="3969" t="s">
        <v>1593</v>
      </c>
      <c r="B11" s="3969"/>
      <c r="C11" s="3969"/>
      <c r="D11" s="3969"/>
      <c r="E11" s="3969"/>
      <c r="F11" s="3969"/>
      <c r="G11" s="3972" t="s">
        <v>1601</v>
      </c>
      <c r="H11" s="3972"/>
      <c r="I11" s="3972"/>
      <c r="J11" s="3972"/>
      <c r="K11" s="3972"/>
      <c r="L11" s="3972"/>
      <c r="M11" s="3972"/>
      <c r="N11" s="3972">
        <v>50</v>
      </c>
      <c r="O11" s="3972"/>
      <c r="P11" s="3972"/>
      <c r="Q11" s="3972"/>
      <c r="R11" s="3972"/>
      <c r="S11" s="3972"/>
      <c r="T11" s="3973" t="s">
        <v>1600</v>
      </c>
      <c r="U11" s="3973"/>
      <c r="V11" s="3973"/>
      <c r="W11" s="3973"/>
      <c r="X11" s="3973"/>
      <c r="Y11" s="3973"/>
    </row>
    <row r="12" spans="1:25" ht="30" customHeight="1">
      <c r="A12" s="3969" t="s">
        <v>1594</v>
      </c>
      <c r="B12" s="3969"/>
      <c r="C12" s="3969"/>
      <c r="D12" s="3969"/>
      <c r="E12" s="3969"/>
      <c r="F12" s="3969"/>
      <c r="G12" s="3972" t="s">
        <v>1602</v>
      </c>
      <c r="H12" s="3972"/>
      <c r="I12" s="3972"/>
      <c r="J12" s="3972"/>
      <c r="K12" s="3972"/>
      <c r="L12" s="3972"/>
      <c r="M12" s="3972"/>
      <c r="N12" s="3972">
        <v>65</v>
      </c>
      <c r="O12" s="3972"/>
      <c r="P12" s="3972"/>
      <c r="Q12" s="3972"/>
      <c r="R12" s="3972"/>
      <c r="S12" s="3972"/>
      <c r="T12" s="3969"/>
      <c r="U12" s="3969"/>
      <c r="V12" s="3969"/>
      <c r="W12" s="3969"/>
      <c r="X12" s="3969"/>
      <c r="Y12" s="3969"/>
    </row>
    <row r="13" spans="1:25" ht="30" customHeight="1">
      <c r="A13" s="3969" t="s">
        <v>1595</v>
      </c>
      <c r="B13" s="3969"/>
      <c r="C13" s="3969"/>
      <c r="D13" s="3969"/>
      <c r="E13" s="3969"/>
      <c r="F13" s="3969"/>
      <c r="G13" s="3971" t="s">
        <v>1603</v>
      </c>
      <c r="H13" s="3972"/>
      <c r="I13" s="3972"/>
      <c r="J13" s="3972"/>
      <c r="K13" s="3972"/>
      <c r="L13" s="3972"/>
      <c r="M13" s="3972"/>
      <c r="N13" s="3972"/>
      <c r="O13" s="3972"/>
      <c r="P13" s="3972"/>
      <c r="Q13" s="3972"/>
      <c r="R13" s="3972"/>
      <c r="S13" s="3972"/>
      <c r="T13" s="3969"/>
      <c r="U13" s="3969"/>
      <c r="V13" s="3969"/>
      <c r="W13" s="3969"/>
      <c r="X13" s="3969"/>
      <c r="Y13" s="3969"/>
    </row>
    <row r="14" spans="1:25" ht="30" customHeight="1">
      <c r="A14" s="3969" t="s">
        <v>1599</v>
      </c>
      <c r="B14" s="3969"/>
      <c r="C14" s="3969"/>
      <c r="D14" s="3969"/>
      <c r="E14" s="3969"/>
      <c r="F14" s="3969"/>
      <c r="G14" s="3971" t="s">
        <v>1604</v>
      </c>
      <c r="H14" s="3972"/>
      <c r="I14" s="3972"/>
      <c r="J14" s="3972"/>
      <c r="K14" s="3972"/>
      <c r="L14" s="3972"/>
      <c r="M14" s="3972"/>
      <c r="N14" s="3972"/>
      <c r="O14" s="3972"/>
      <c r="P14" s="3972"/>
      <c r="Q14" s="3972"/>
      <c r="R14" s="3972"/>
      <c r="S14" s="3972"/>
      <c r="T14" s="3969"/>
      <c r="U14" s="3969"/>
      <c r="V14" s="3969"/>
      <c r="W14" s="3969"/>
      <c r="X14" s="3969"/>
      <c r="Y14" s="3969"/>
    </row>
    <row r="15" spans="1:25" ht="30" customHeight="1">
      <c r="A15" s="3969"/>
      <c r="B15" s="3969"/>
      <c r="C15" s="3969"/>
      <c r="D15" s="3969"/>
      <c r="E15" s="3969"/>
      <c r="F15" s="3969"/>
      <c r="G15" s="3970"/>
      <c r="H15" s="3970"/>
      <c r="I15" s="3970"/>
      <c r="J15" s="3970"/>
      <c r="K15" s="3970"/>
      <c r="L15" s="3970"/>
      <c r="M15" s="3970"/>
      <c r="N15" s="3970"/>
      <c r="O15" s="3970"/>
      <c r="P15" s="3970"/>
      <c r="Q15" s="3970"/>
      <c r="R15" s="3970"/>
      <c r="S15" s="3970"/>
      <c r="T15" s="3969"/>
      <c r="U15" s="3969"/>
      <c r="V15" s="3969"/>
      <c r="W15" s="3969"/>
      <c r="X15" s="3969"/>
      <c r="Y15" s="3969"/>
    </row>
    <row r="16" spans="1:25" ht="30" customHeight="1">
      <c r="A16" s="3969"/>
      <c r="B16" s="3969"/>
      <c r="C16" s="3969"/>
      <c r="D16" s="3969"/>
      <c r="E16" s="3969"/>
      <c r="F16" s="3969"/>
      <c r="G16" s="3970"/>
      <c r="H16" s="3970"/>
      <c r="I16" s="3970"/>
      <c r="J16" s="3970"/>
      <c r="K16" s="3970"/>
      <c r="L16" s="3970"/>
      <c r="M16" s="3970"/>
      <c r="N16" s="3970"/>
      <c r="O16" s="3970"/>
      <c r="P16" s="3970"/>
      <c r="Q16" s="3970"/>
      <c r="R16" s="3970"/>
      <c r="S16" s="3970"/>
      <c r="T16" s="3969"/>
      <c r="U16" s="3969"/>
      <c r="V16" s="3969"/>
      <c r="W16" s="3969"/>
      <c r="X16" s="3969"/>
      <c r="Y16" s="3969"/>
    </row>
    <row r="17" spans="1:25" ht="30" customHeight="1">
      <c r="A17" s="3969"/>
      <c r="B17" s="3969"/>
      <c r="C17" s="3969"/>
      <c r="D17" s="3969"/>
      <c r="E17" s="3969"/>
      <c r="F17" s="3969"/>
      <c r="G17" s="3970"/>
      <c r="H17" s="3970"/>
      <c r="I17" s="3970"/>
      <c r="J17" s="3970"/>
      <c r="K17" s="3970"/>
      <c r="L17" s="3970"/>
      <c r="M17" s="3970"/>
      <c r="N17" s="3970"/>
      <c r="O17" s="3970"/>
      <c r="P17" s="3970"/>
      <c r="Q17" s="3970"/>
      <c r="R17" s="3970"/>
      <c r="S17" s="3970"/>
      <c r="T17" s="3969"/>
      <c r="U17" s="3969"/>
      <c r="V17" s="3969"/>
      <c r="W17" s="3969"/>
      <c r="X17" s="3969"/>
      <c r="Y17" s="3969"/>
    </row>
    <row r="18" spans="1:25" ht="30" customHeight="1">
      <c r="A18" s="3969"/>
      <c r="B18" s="3969"/>
      <c r="C18" s="3969"/>
      <c r="D18" s="3969"/>
      <c r="E18" s="3969"/>
      <c r="F18" s="3969"/>
      <c r="G18" s="3970"/>
      <c r="H18" s="3970"/>
      <c r="I18" s="3970"/>
      <c r="J18" s="3970"/>
      <c r="K18" s="3970"/>
      <c r="L18" s="3970"/>
      <c r="M18" s="3970"/>
      <c r="N18" s="3970"/>
      <c r="O18" s="3970"/>
      <c r="P18" s="3970"/>
      <c r="Q18" s="3970"/>
      <c r="R18" s="3970"/>
      <c r="S18" s="3970"/>
      <c r="T18" s="3969"/>
      <c r="U18" s="3969"/>
      <c r="V18" s="3969"/>
      <c r="W18" s="3969"/>
      <c r="X18" s="3969"/>
      <c r="Y18" s="3969"/>
    </row>
    <row r="19" spans="1:25" ht="30" customHeight="1">
      <c r="A19" s="113" t="s">
        <v>373</v>
      </c>
      <c r="B19" s="114"/>
      <c r="C19" s="114"/>
      <c r="D19" s="114"/>
      <c r="E19" s="114"/>
      <c r="F19" s="114"/>
      <c r="G19" s="114"/>
      <c r="H19" s="114"/>
      <c r="I19" s="114"/>
      <c r="J19" s="114"/>
      <c r="K19" s="114"/>
      <c r="L19" s="114"/>
      <c r="M19" s="114"/>
      <c r="N19" s="114"/>
      <c r="O19" s="114"/>
      <c r="P19" s="114"/>
      <c r="Q19" s="114"/>
      <c r="R19" s="114"/>
      <c r="S19" s="114"/>
      <c r="T19" s="114"/>
      <c r="U19" s="114"/>
      <c r="V19" s="114"/>
      <c r="W19" s="114"/>
      <c r="X19" s="114"/>
      <c r="Y19" s="115"/>
    </row>
    <row r="20" spans="1:25">
      <c r="A20" s="3962"/>
      <c r="B20" s="3963"/>
      <c r="C20" s="3963"/>
      <c r="D20" s="3963"/>
      <c r="E20" s="3963"/>
      <c r="F20" s="3963"/>
      <c r="G20" s="3963"/>
      <c r="H20" s="3963"/>
      <c r="I20" s="3963"/>
      <c r="J20" s="3963"/>
      <c r="K20" s="3963"/>
      <c r="L20" s="3963"/>
      <c r="M20" s="3963"/>
      <c r="N20" s="3963"/>
      <c r="O20" s="3963"/>
      <c r="P20" s="3963"/>
      <c r="Q20" s="3963"/>
      <c r="R20" s="3963"/>
      <c r="S20" s="3963"/>
      <c r="T20" s="3963"/>
      <c r="U20" s="3963"/>
      <c r="V20" s="3963"/>
      <c r="W20" s="3963"/>
      <c r="X20" s="3963"/>
      <c r="Y20" s="3964"/>
    </row>
    <row r="21" spans="1:25">
      <c r="A21" s="3962"/>
      <c r="B21" s="3963"/>
      <c r="C21" s="3963"/>
      <c r="D21" s="3963"/>
      <c r="E21" s="3963"/>
      <c r="F21" s="3963"/>
      <c r="G21" s="3963"/>
      <c r="H21" s="3963"/>
      <c r="I21" s="3963"/>
      <c r="J21" s="3963"/>
      <c r="K21" s="3963"/>
      <c r="L21" s="3963"/>
      <c r="M21" s="3963"/>
      <c r="N21" s="3963"/>
      <c r="O21" s="3963"/>
      <c r="P21" s="3963"/>
      <c r="Q21" s="3963"/>
      <c r="R21" s="3963"/>
      <c r="S21" s="3963"/>
      <c r="T21" s="3963"/>
      <c r="U21" s="3963"/>
      <c r="V21" s="3963"/>
      <c r="W21" s="3963"/>
      <c r="X21" s="3963"/>
      <c r="Y21" s="3964"/>
    </row>
    <row r="22" spans="1:25">
      <c r="A22" s="3962"/>
      <c r="B22" s="3963"/>
      <c r="C22" s="3963"/>
      <c r="D22" s="3963"/>
      <c r="E22" s="3963"/>
      <c r="F22" s="3963"/>
      <c r="G22" s="3963"/>
      <c r="H22" s="3963"/>
      <c r="I22" s="3963"/>
      <c r="J22" s="3963"/>
      <c r="K22" s="3963"/>
      <c r="L22" s="3963"/>
      <c r="M22" s="3963"/>
      <c r="N22" s="3963"/>
      <c r="O22" s="3963"/>
      <c r="P22" s="3963"/>
      <c r="Q22" s="3963"/>
      <c r="R22" s="3963"/>
      <c r="S22" s="3963"/>
      <c r="T22" s="3963"/>
      <c r="U22" s="3963"/>
      <c r="V22" s="3963"/>
      <c r="W22" s="3963"/>
      <c r="X22" s="3963"/>
      <c r="Y22" s="3964"/>
    </row>
    <row r="23" spans="1:25">
      <c r="A23" s="3962"/>
      <c r="B23" s="3963"/>
      <c r="C23" s="3963"/>
      <c r="D23" s="3963"/>
      <c r="E23" s="3963"/>
      <c r="F23" s="3963"/>
      <c r="G23" s="3963"/>
      <c r="H23" s="3963"/>
      <c r="I23" s="3963"/>
      <c r="J23" s="3963"/>
      <c r="K23" s="3963"/>
      <c r="L23" s="3963"/>
      <c r="M23" s="3963"/>
      <c r="N23" s="3963"/>
      <c r="O23" s="3963"/>
      <c r="P23" s="3963"/>
      <c r="Q23" s="3963"/>
      <c r="R23" s="3963"/>
      <c r="S23" s="3963"/>
      <c r="T23" s="3963"/>
      <c r="U23" s="3963"/>
      <c r="V23" s="3963"/>
      <c r="W23" s="3963"/>
      <c r="X23" s="3963"/>
      <c r="Y23" s="3964"/>
    </row>
    <row r="24" spans="1:25">
      <c r="A24" s="3962"/>
      <c r="B24" s="3963"/>
      <c r="C24" s="3963"/>
      <c r="D24" s="3963"/>
      <c r="E24" s="3963"/>
      <c r="F24" s="3963"/>
      <c r="G24" s="3963"/>
      <c r="H24" s="3963"/>
      <c r="I24" s="3963"/>
      <c r="J24" s="3963"/>
      <c r="K24" s="3963"/>
      <c r="L24" s="3963"/>
      <c r="M24" s="3963"/>
      <c r="N24" s="3963"/>
      <c r="O24" s="3963"/>
      <c r="P24" s="3963"/>
      <c r="Q24" s="3963"/>
      <c r="R24" s="3963"/>
      <c r="S24" s="3963"/>
      <c r="T24" s="3963"/>
      <c r="U24" s="3963"/>
      <c r="V24" s="3963"/>
      <c r="W24" s="3963"/>
      <c r="X24" s="3963"/>
      <c r="Y24" s="3964"/>
    </row>
    <row r="25" spans="1:25">
      <c r="A25" s="3965"/>
      <c r="B25" s="3966"/>
      <c r="C25" s="3966"/>
      <c r="D25" s="3966"/>
      <c r="E25" s="3966"/>
      <c r="F25" s="3966"/>
      <c r="G25" s="3966"/>
      <c r="H25" s="3966"/>
      <c r="I25" s="3966"/>
      <c r="J25" s="3966"/>
      <c r="K25" s="3966"/>
      <c r="L25" s="3966"/>
      <c r="M25" s="3966"/>
      <c r="N25" s="3966"/>
      <c r="O25" s="3966"/>
      <c r="P25" s="3966"/>
      <c r="Q25" s="3966"/>
      <c r="R25" s="3966"/>
      <c r="S25" s="3966"/>
      <c r="T25" s="3966"/>
      <c r="U25" s="3966"/>
      <c r="V25" s="3966"/>
      <c r="W25" s="3966"/>
      <c r="X25" s="3966"/>
      <c r="Y25" s="3967"/>
    </row>
    <row r="26" spans="1:25">
      <c r="A26" s="96"/>
      <c r="B26" s="96"/>
      <c r="C26" s="96"/>
      <c r="D26" s="96"/>
      <c r="E26" s="96"/>
      <c r="F26" s="96"/>
      <c r="G26" s="96"/>
      <c r="H26" s="96"/>
      <c r="I26" s="96"/>
      <c r="J26" s="96"/>
      <c r="K26" s="96"/>
      <c r="L26" s="96"/>
      <c r="M26" s="96"/>
      <c r="N26" s="96"/>
      <c r="O26" s="96"/>
      <c r="P26" s="96"/>
      <c r="Q26" s="96"/>
      <c r="R26" s="96"/>
      <c r="S26" s="96"/>
      <c r="T26" s="96"/>
      <c r="U26" s="96"/>
      <c r="V26" s="96"/>
      <c r="W26" s="96"/>
      <c r="X26" s="96"/>
      <c r="Y26" s="96"/>
    </row>
    <row r="27" spans="1:25">
      <c r="A27" s="96"/>
      <c r="B27" s="96"/>
      <c r="C27" s="96"/>
      <c r="D27" s="96"/>
      <c r="E27" s="96"/>
      <c r="F27" s="96"/>
      <c r="G27" s="3087" t="s">
        <v>374</v>
      </c>
      <c r="H27" s="2325"/>
      <c r="I27" s="2325"/>
      <c r="J27" s="3087" t="s">
        <v>375</v>
      </c>
      <c r="K27" s="2325"/>
      <c r="L27" s="2325"/>
      <c r="M27" s="3087" t="s">
        <v>972</v>
      </c>
      <c r="N27" s="2325"/>
      <c r="O27" s="2325"/>
      <c r="P27" s="3968"/>
      <c r="Q27" s="3066"/>
      <c r="R27" s="3067"/>
      <c r="S27" s="96"/>
      <c r="T27" s="3087" t="s">
        <v>310</v>
      </c>
      <c r="U27" s="2325"/>
      <c r="V27" s="2325"/>
      <c r="W27" s="3087" t="s">
        <v>376</v>
      </c>
      <c r="X27" s="2325"/>
      <c r="Y27" s="2325"/>
    </row>
    <row r="28" spans="1:25">
      <c r="A28" s="96"/>
      <c r="B28" s="96"/>
      <c r="C28" s="96"/>
      <c r="D28" s="96"/>
      <c r="E28" s="96"/>
      <c r="F28" s="96"/>
      <c r="G28" s="2325"/>
      <c r="H28" s="2325"/>
      <c r="I28" s="2325"/>
      <c r="J28" s="2325"/>
      <c r="K28" s="2325"/>
      <c r="L28" s="2325"/>
      <c r="M28" s="2325"/>
      <c r="N28" s="2325"/>
      <c r="O28" s="2325"/>
      <c r="P28" s="3066"/>
      <c r="Q28" s="3066"/>
      <c r="R28" s="3067"/>
      <c r="S28" s="96"/>
      <c r="T28" s="2325"/>
      <c r="U28" s="2325"/>
      <c r="V28" s="2325"/>
      <c r="W28" s="2325"/>
      <c r="X28" s="2325"/>
      <c r="Y28" s="2325"/>
    </row>
    <row r="29" spans="1:25">
      <c r="A29" s="96"/>
      <c r="B29" s="96"/>
      <c r="C29" s="96"/>
      <c r="D29" s="96"/>
      <c r="E29" s="96"/>
      <c r="F29" s="96"/>
      <c r="G29" s="2325"/>
      <c r="H29" s="2325"/>
      <c r="I29" s="2325"/>
      <c r="J29" s="2325"/>
      <c r="K29" s="2325"/>
      <c r="L29" s="2325"/>
      <c r="M29" s="2325"/>
      <c r="N29" s="2325"/>
      <c r="O29" s="2325"/>
      <c r="P29" s="3066"/>
      <c r="Q29" s="3066"/>
      <c r="R29" s="3067"/>
      <c r="S29" s="96"/>
      <c r="T29" s="2325"/>
      <c r="U29" s="2325"/>
      <c r="V29" s="2325"/>
      <c r="W29" s="2325"/>
      <c r="X29" s="2325"/>
      <c r="Y29" s="2325"/>
    </row>
    <row r="30" spans="1:25">
      <c r="A30" s="96"/>
      <c r="B30" s="96"/>
      <c r="C30" s="96"/>
      <c r="D30" s="96"/>
      <c r="E30" s="96"/>
      <c r="F30" s="96"/>
      <c r="G30" s="2325"/>
      <c r="H30" s="2325"/>
      <c r="I30" s="2325"/>
      <c r="J30" s="2325"/>
      <c r="K30" s="2325"/>
      <c r="L30" s="2325"/>
      <c r="M30" s="2325"/>
      <c r="N30" s="2325"/>
      <c r="O30" s="2325"/>
      <c r="P30" s="3066"/>
      <c r="Q30" s="3066"/>
      <c r="R30" s="3067"/>
      <c r="S30" s="96"/>
      <c r="T30" s="2325"/>
      <c r="U30" s="2325"/>
      <c r="V30" s="2325"/>
      <c r="W30" s="2325"/>
      <c r="X30" s="2325"/>
      <c r="Y30" s="2325"/>
    </row>
    <row r="31" spans="1:25">
      <c r="A31" s="96"/>
      <c r="B31" s="96"/>
      <c r="C31" s="96"/>
      <c r="D31" s="96"/>
      <c r="E31" s="96"/>
      <c r="F31" s="96"/>
      <c r="G31" s="2325"/>
      <c r="H31" s="2325"/>
      <c r="I31" s="2325"/>
      <c r="J31" s="2325"/>
      <c r="K31" s="2325"/>
      <c r="L31" s="2325"/>
      <c r="M31" s="2325"/>
      <c r="N31" s="2325"/>
      <c r="O31" s="2325"/>
      <c r="P31" s="3066"/>
      <c r="Q31" s="3066"/>
      <c r="R31" s="3067"/>
      <c r="S31" s="96"/>
      <c r="T31" s="2325"/>
      <c r="U31" s="2325"/>
      <c r="V31" s="2325"/>
      <c r="W31" s="2325"/>
      <c r="X31" s="2325"/>
      <c r="Y31" s="2325"/>
    </row>
    <row r="32" spans="1:25">
      <c r="A32" s="96"/>
      <c r="B32" s="96"/>
      <c r="C32" s="96"/>
      <c r="D32" s="96"/>
      <c r="E32" s="96"/>
      <c r="F32" s="96"/>
      <c r="G32" s="2325"/>
      <c r="H32" s="2325"/>
      <c r="I32" s="2325"/>
      <c r="J32" s="2325"/>
      <c r="K32" s="2325"/>
      <c r="L32" s="2325"/>
      <c r="M32" s="2325"/>
      <c r="N32" s="2325"/>
      <c r="O32" s="2325"/>
      <c r="P32" s="3066"/>
      <c r="Q32" s="3066"/>
      <c r="R32" s="3067"/>
      <c r="S32" s="96"/>
      <c r="T32" s="2325"/>
      <c r="U32" s="2325"/>
      <c r="V32" s="2325"/>
      <c r="W32" s="2325"/>
      <c r="X32" s="2325"/>
      <c r="Y32" s="2325"/>
    </row>
    <row r="33" spans="1:25">
      <c r="A33" s="96"/>
      <c r="B33" s="96"/>
      <c r="C33" s="96"/>
      <c r="D33" s="96"/>
      <c r="E33" s="96"/>
      <c r="F33" s="96"/>
      <c r="G33" s="2325"/>
      <c r="H33" s="2325"/>
      <c r="I33" s="2325"/>
      <c r="J33" s="2325"/>
      <c r="K33" s="2325"/>
      <c r="L33" s="2325"/>
      <c r="M33" s="2325"/>
      <c r="N33" s="2325"/>
      <c r="O33" s="2325"/>
      <c r="P33" s="3066"/>
      <c r="Q33" s="3066"/>
      <c r="R33" s="3067"/>
      <c r="S33" s="96"/>
      <c r="T33" s="2325"/>
      <c r="U33" s="2325"/>
      <c r="V33" s="2325"/>
      <c r="W33" s="2325"/>
      <c r="X33" s="2325"/>
      <c r="Y33" s="2325"/>
    </row>
    <row r="34" spans="1:25">
      <c r="A34" s="96"/>
      <c r="B34" s="96"/>
      <c r="C34" s="96"/>
      <c r="D34" s="96"/>
      <c r="E34" s="96"/>
      <c r="F34" s="96"/>
      <c r="G34" s="2325"/>
      <c r="H34" s="2325"/>
      <c r="I34" s="2325"/>
      <c r="J34" s="2325"/>
      <c r="K34" s="2325"/>
      <c r="L34" s="2325"/>
      <c r="M34" s="2325"/>
      <c r="N34" s="2325"/>
      <c r="O34" s="2325"/>
      <c r="P34" s="3066"/>
      <c r="Q34" s="3066"/>
      <c r="R34" s="3067"/>
      <c r="S34" s="96"/>
      <c r="T34" s="2325"/>
      <c r="U34" s="2325"/>
      <c r="V34" s="2325"/>
      <c r="W34" s="2325"/>
      <c r="X34" s="2325"/>
      <c r="Y34" s="2325"/>
    </row>
    <row r="46" spans="1:25">
      <c r="A46" s="271"/>
    </row>
  </sheetData>
  <mergeCells count="70">
    <mergeCell ref="A7:F7"/>
    <mergeCell ref="A6:B6"/>
    <mergeCell ref="C6:M6"/>
    <mergeCell ref="A2:Y2"/>
    <mergeCell ref="A5:B5"/>
    <mergeCell ref="A4:B4"/>
    <mergeCell ref="C4:Y4"/>
    <mergeCell ref="C5:M5"/>
    <mergeCell ref="O5:Y5"/>
    <mergeCell ref="O6:P6"/>
    <mergeCell ref="A10:F10"/>
    <mergeCell ref="G10:M10"/>
    <mergeCell ref="N10:S10"/>
    <mergeCell ref="T10:Y10"/>
    <mergeCell ref="A8:F8"/>
    <mergeCell ref="G8:M8"/>
    <mergeCell ref="N8:S8"/>
    <mergeCell ref="T8:Y8"/>
    <mergeCell ref="A9:F9"/>
    <mergeCell ref="G9:M9"/>
    <mergeCell ref="N9:S9"/>
    <mergeCell ref="T9:Y9"/>
    <mergeCell ref="A11:F11"/>
    <mergeCell ref="G11:M11"/>
    <mergeCell ref="N11:S11"/>
    <mergeCell ref="T11:Y11"/>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A18:F18"/>
    <mergeCell ref="G18:M18"/>
    <mergeCell ref="N18:S18"/>
    <mergeCell ref="T18:Y18"/>
    <mergeCell ref="T31:V34"/>
    <mergeCell ref="W31:Y34"/>
    <mergeCell ref="G7:M7"/>
    <mergeCell ref="N7:S7"/>
    <mergeCell ref="T7:Y7"/>
    <mergeCell ref="A20:Y25"/>
    <mergeCell ref="G27:I30"/>
    <mergeCell ref="J27:L30"/>
    <mergeCell ref="M27:O30"/>
    <mergeCell ref="P27:R30"/>
    <mergeCell ref="T27:V30"/>
    <mergeCell ref="W27:Y30"/>
    <mergeCell ref="G31:I34"/>
    <mergeCell ref="J31:L34"/>
    <mergeCell ref="M31:O34"/>
    <mergeCell ref="P31:R34"/>
  </mergeCells>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0"/>
  </sheetPr>
  <dimension ref="A5:K35"/>
  <sheetViews>
    <sheetView view="pageBreakPreview" zoomScale="80" zoomScaleNormal="95" zoomScaleSheetLayoutView="80" workbookViewId="0">
      <selection activeCell="H15" sqref="H15:K16"/>
    </sheetView>
  </sheetViews>
  <sheetFormatPr defaultColWidth="9" defaultRowHeight="13.2"/>
  <cols>
    <col min="1" max="1" width="9.88671875" style="98" customWidth="1"/>
    <col min="2" max="2" width="2.77734375" style="98" customWidth="1"/>
    <col min="3" max="3" width="13.77734375" style="98" customWidth="1"/>
    <col min="4" max="4" width="7.21875" style="98" customWidth="1"/>
    <col min="5" max="5" width="10.77734375" style="98" customWidth="1"/>
    <col min="6" max="6" width="7" style="98" customWidth="1"/>
    <col min="7" max="7" width="5.88671875" style="98" customWidth="1"/>
    <col min="8" max="8" width="3.77734375" style="98" customWidth="1"/>
    <col min="9" max="9" width="7.77734375" style="98" customWidth="1"/>
    <col min="10" max="10" width="14" style="98" customWidth="1"/>
    <col min="11" max="11" width="4.21875" style="98" customWidth="1"/>
    <col min="12" max="16384" width="9" style="98"/>
  </cols>
  <sheetData>
    <row r="5" spans="1:11">
      <c r="A5" s="181" t="s">
        <v>385</v>
      </c>
      <c r="B5" s="182"/>
      <c r="C5" s="182"/>
      <c r="D5" s="182"/>
      <c r="E5" s="182"/>
      <c r="F5" s="182"/>
      <c r="G5" s="182"/>
      <c r="H5" s="182"/>
      <c r="I5" s="182"/>
      <c r="J5" s="182"/>
      <c r="K5" s="182"/>
    </row>
    <row r="6" spans="1:11">
      <c r="A6" s="182"/>
      <c r="B6" s="182"/>
      <c r="C6" s="182"/>
      <c r="D6" s="182"/>
      <c r="E6" s="182"/>
      <c r="F6" s="182"/>
      <c r="G6" s="182"/>
      <c r="H6" s="182"/>
      <c r="I6" s="182"/>
      <c r="J6" s="182"/>
      <c r="K6" s="182"/>
    </row>
    <row r="7" spans="1:11" ht="19.2">
      <c r="A7" s="3982" t="s">
        <v>386</v>
      </c>
      <c r="B7" s="3982"/>
      <c r="C7" s="3982"/>
      <c r="D7" s="3982"/>
      <c r="E7" s="3982"/>
      <c r="F7" s="3982"/>
      <c r="G7" s="3982"/>
      <c r="H7" s="3982"/>
      <c r="I7" s="3982"/>
      <c r="J7" s="3982"/>
      <c r="K7" s="3982"/>
    </row>
    <row r="8" spans="1:11">
      <c r="A8" s="182"/>
      <c r="B8" s="182"/>
      <c r="C8" s="182"/>
      <c r="D8" s="182"/>
      <c r="E8" s="182"/>
      <c r="F8" s="182"/>
      <c r="G8" s="182"/>
      <c r="H8" s="182"/>
      <c r="I8" s="182"/>
      <c r="J8" s="182"/>
      <c r="K8" s="182"/>
    </row>
    <row r="9" spans="1:11">
      <c r="A9" s="182"/>
      <c r="B9" s="182"/>
      <c r="C9" s="182"/>
      <c r="D9" s="182"/>
      <c r="E9" s="182"/>
      <c r="F9" s="182"/>
      <c r="G9" s="182"/>
      <c r="H9" s="182"/>
      <c r="I9" s="182"/>
      <c r="J9" s="182"/>
      <c r="K9" s="182"/>
    </row>
    <row r="10" spans="1:11">
      <c r="A10" s="182"/>
      <c r="B10" s="182"/>
      <c r="C10" s="182"/>
      <c r="D10" s="182"/>
      <c r="E10" s="182"/>
      <c r="F10" s="182"/>
      <c r="G10" s="182"/>
      <c r="H10" s="182"/>
      <c r="I10" s="182"/>
      <c r="J10" s="182"/>
      <c r="K10" s="182"/>
    </row>
    <row r="11" spans="1:11">
      <c r="A11" s="182"/>
      <c r="B11" s="182"/>
      <c r="C11" s="182"/>
      <c r="D11" s="182"/>
      <c r="E11" s="182"/>
      <c r="F11" s="182"/>
      <c r="G11" s="182"/>
      <c r="H11" s="182"/>
      <c r="I11" s="182"/>
      <c r="J11" s="182"/>
      <c r="K11" s="182"/>
    </row>
    <row r="12" spans="1:11">
      <c r="A12" s="3863" t="str">
        <f>IF(入力シート!C24&lt;30000000,"福岡県"&amp;入力シート!C5&amp;"長　殿","福岡県知事　殿")</f>
        <v>福岡県○○県土整備事務所長　殿</v>
      </c>
      <c r="B12" s="3863"/>
      <c r="C12" s="3863"/>
      <c r="D12" s="3863"/>
      <c r="E12" s="182"/>
      <c r="F12" s="182"/>
      <c r="G12" s="182"/>
      <c r="H12" s="182"/>
      <c r="I12" s="182"/>
      <c r="J12" s="182"/>
      <c r="K12" s="182"/>
    </row>
    <row r="13" spans="1:11">
      <c r="A13" s="182"/>
      <c r="B13" s="182"/>
      <c r="C13" s="182"/>
      <c r="D13" s="182"/>
      <c r="E13" s="182"/>
      <c r="F13" s="182"/>
      <c r="G13" s="182"/>
      <c r="H13" s="183" t="s">
        <v>262</v>
      </c>
      <c r="I13" s="3983">
        <v>37778</v>
      </c>
      <c r="J13" s="3983"/>
      <c r="K13" s="3983"/>
    </row>
    <row r="14" spans="1:11">
      <c r="A14" s="182"/>
      <c r="B14" s="182"/>
      <c r="C14" s="182"/>
      <c r="D14" s="182"/>
      <c r="E14" s="182"/>
      <c r="F14" s="182"/>
      <c r="G14" s="182"/>
      <c r="I14" s="295"/>
      <c r="J14" s="295"/>
      <c r="K14" s="295"/>
    </row>
    <row r="15" spans="1:11">
      <c r="A15" s="182"/>
      <c r="B15" s="182"/>
      <c r="C15" s="182"/>
      <c r="D15" s="182"/>
      <c r="E15" s="182"/>
      <c r="F15" s="182"/>
      <c r="G15" s="300" t="s">
        <v>530</v>
      </c>
      <c r="H15" s="3864" t="str">
        <f>入力シート!C25</f>
        <v>福岡市博多区東公園７－７</v>
      </c>
      <c r="I15" s="3865"/>
      <c r="J15" s="3865"/>
      <c r="K15" s="3865"/>
    </row>
    <row r="16" spans="1:11">
      <c r="A16" s="182"/>
      <c r="B16" s="182"/>
      <c r="C16" s="182"/>
      <c r="D16" s="182"/>
      <c r="E16" s="182"/>
      <c r="F16" s="182"/>
      <c r="G16" s="182"/>
      <c r="H16" s="3865"/>
      <c r="I16" s="3865"/>
      <c r="J16" s="3865"/>
      <c r="K16" s="3865"/>
    </row>
    <row r="17" spans="1:11" ht="13.5" customHeight="1">
      <c r="A17" s="182"/>
      <c r="B17" s="182"/>
      <c r="C17" s="182"/>
      <c r="D17" s="182"/>
      <c r="E17" s="182"/>
      <c r="F17" s="184"/>
      <c r="G17" s="182"/>
      <c r="H17" s="3866" t="str">
        <f>入力シート!C26</f>
        <v>(株）福岡企画技調</v>
      </c>
      <c r="I17" s="2225"/>
      <c r="J17" s="2225"/>
      <c r="K17" s="2225"/>
    </row>
    <row r="18" spans="1:11">
      <c r="A18" s="182"/>
      <c r="B18" s="182"/>
      <c r="C18" s="182"/>
      <c r="D18" s="182"/>
      <c r="E18" s="182"/>
      <c r="F18" s="184"/>
      <c r="G18" s="306" t="s">
        <v>387</v>
      </c>
      <c r="H18" s="3866" t="str">
        <f>入力シート!C27</f>
        <v>代表取締役　企画太郎</v>
      </c>
      <c r="I18" s="2225"/>
      <c r="J18" s="2225"/>
      <c r="K18" s="371"/>
    </row>
    <row r="19" spans="1:11">
      <c r="A19" s="182"/>
      <c r="B19" s="182"/>
      <c r="C19" s="182"/>
      <c r="D19" s="182"/>
      <c r="E19" s="182"/>
      <c r="F19" s="182"/>
      <c r="G19" s="307" t="s">
        <v>388</v>
      </c>
      <c r="H19" s="3866" t="str">
        <f>入力シート!C16</f>
        <v>福岡次郎</v>
      </c>
      <c r="I19" s="3866"/>
      <c r="J19" s="3866"/>
      <c r="K19" s="372"/>
    </row>
    <row r="20" spans="1:11">
      <c r="A20" s="182"/>
      <c r="B20" s="182"/>
      <c r="C20" s="182"/>
      <c r="D20" s="182"/>
      <c r="E20" s="182"/>
      <c r="F20" s="182"/>
      <c r="G20" s="182"/>
      <c r="H20" s="182"/>
      <c r="I20" s="182"/>
      <c r="J20" s="182"/>
      <c r="K20" s="182"/>
    </row>
    <row r="21" spans="1:11">
      <c r="A21" s="182" t="s">
        <v>389</v>
      </c>
      <c r="B21" s="182"/>
      <c r="C21" s="182"/>
      <c r="D21" s="182"/>
      <c r="E21" s="182"/>
      <c r="F21" s="182"/>
      <c r="G21" s="182"/>
      <c r="H21" s="182"/>
      <c r="I21" s="182"/>
      <c r="J21" s="182"/>
      <c r="K21" s="182"/>
    </row>
    <row r="22" spans="1:11">
      <c r="A22" s="182"/>
      <c r="B22" s="182"/>
      <c r="C22" s="182"/>
      <c r="D22" s="182"/>
      <c r="E22" s="182"/>
      <c r="F22" s="182"/>
      <c r="G22" s="182"/>
      <c r="H22" s="182"/>
      <c r="I22" s="182"/>
      <c r="J22" s="182"/>
      <c r="K22" s="182"/>
    </row>
    <row r="23" spans="1:11">
      <c r="A23" s="185" t="s">
        <v>10</v>
      </c>
      <c r="B23" s="185"/>
      <c r="C23" s="185"/>
      <c r="D23" s="185"/>
      <c r="E23" s="185"/>
      <c r="F23" s="185"/>
      <c r="G23" s="185"/>
      <c r="H23" s="185"/>
      <c r="I23" s="185"/>
      <c r="J23" s="185"/>
      <c r="K23" s="185"/>
    </row>
    <row r="24" spans="1:11">
      <c r="A24" s="182"/>
      <c r="B24" s="182"/>
      <c r="C24" s="182"/>
      <c r="D24" s="182"/>
      <c r="E24" s="182"/>
      <c r="F24" s="182"/>
      <c r="G24" s="182"/>
      <c r="H24" s="182"/>
      <c r="I24" s="182"/>
      <c r="J24" s="182"/>
      <c r="K24" s="182"/>
    </row>
    <row r="25" spans="1:11" ht="33" customHeight="1">
      <c r="A25" s="289" t="s">
        <v>390</v>
      </c>
      <c r="B25" s="3990" t="str">
        <f>"第50"&amp;入力シート!C3&amp;"-"&amp;入力シート!C4&amp;"号　"&amp;入力シート!C10</f>
        <v>第507-12345-001号　県道博多天神線排水性舗装工事（第２工区）</v>
      </c>
      <c r="C25" s="3991"/>
      <c r="D25" s="3991"/>
      <c r="E25" s="3991"/>
      <c r="F25" s="3991"/>
      <c r="G25" s="3992"/>
      <c r="H25" s="3993" t="s">
        <v>281</v>
      </c>
      <c r="I25" s="3994"/>
      <c r="J25" s="3995">
        <f>入力シート!C13</f>
        <v>45839</v>
      </c>
      <c r="K25" s="3996"/>
    </row>
    <row r="26" spans="1:11" ht="30" customHeight="1">
      <c r="A26" s="3986" t="s">
        <v>539</v>
      </c>
      <c r="B26" s="3987"/>
      <c r="C26" s="3997" t="s">
        <v>532</v>
      </c>
      <c r="D26" s="3997" t="s">
        <v>540</v>
      </c>
      <c r="E26" s="4011" t="s">
        <v>533</v>
      </c>
      <c r="F26" s="4012"/>
      <c r="G26" s="4012"/>
      <c r="H26" s="4012"/>
      <c r="I26" s="4013"/>
      <c r="J26" s="3986" t="s">
        <v>543</v>
      </c>
      <c r="K26" s="3987"/>
    </row>
    <row r="27" spans="1:11" ht="30" customHeight="1">
      <c r="A27" s="3988"/>
      <c r="B27" s="3989"/>
      <c r="C27" s="3998"/>
      <c r="D27" s="3998"/>
      <c r="E27" s="308" t="s">
        <v>392</v>
      </c>
      <c r="F27" s="3984" t="s">
        <v>541</v>
      </c>
      <c r="G27" s="3985"/>
      <c r="H27" s="3984" t="s">
        <v>542</v>
      </c>
      <c r="I27" s="3985"/>
      <c r="J27" s="3988"/>
      <c r="K27" s="3989"/>
    </row>
    <row r="28" spans="1:11" ht="20.25" customHeight="1">
      <c r="A28" s="4005" t="s">
        <v>1605</v>
      </c>
      <c r="B28" s="4006"/>
      <c r="C28" s="4018" t="s">
        <v>1606</v>
      </c>
      <c r="D28" s="4018" t="s">
        <v>1607</v>
      </c>
      <c r="E28" s="4021">
        <v>10</v>
      </c>
      <c r="F28" s="3999">
        <v>6</v>
      </c>
      <c r="G28" s="4000"/>
      <c r="H28" s="3999">
        <v>16</v>
      </c>
      <c r="I28" s="4000"/>
      <c r="J28" s="4005"/>
      <c r="K28" s="4006"/>
    </row>
    <row r="29" spans="1:11" ht="20.25" customHeight="1">
      <c r="A29" s="4007"/>
      <c r="B29" s="4008"/>
      <c r="C29" s="4019"/>
      <c r="D29" s="4019"/>
      <c r="E29" s="4022"/>
      <c r="F29" s="4001"/>
      <c r="G29" s="4002"/>
      <c r="H29" s="4001"/>
      <c r="I29" s="4002"/>
      <c r="J29" s="4007"/>
      <c r="K29" s="4008"/>
    </row>
    <row r="30" spans="1:11" ht="20.25" customHeight="1">
      <c r="A30" s="4009"/>
      <c r="B30" s="4010"/>
      <c r="C30" s="4020"/>
      <c r="D30" s="4020"/>
      <c r="E30" s="4023"/>
      <c r="F30" s="4003"/>
      <c r="G30" s="4004"/>
      <c r="H30" s="4003"/>
      <c r="I30" s="4004"/>
      <c r="J30" s="4009"/>
      <c r="K30" s="4010"/>
    </row>
    <row r="31" spans="1:11" ht="60" customHeight="1">
      <c r="A31" s="4014"/>
      <c r="B31" s="4015"/>
      <c r="C31" s="341"/>
      <c r="D31" s="341"/>
      <c r="E31" s="342"/>
      <c r="F31" s="4016"/>
      <c r="G31" s="4017"/>
      <c r="H31" s="4016"/>
      <c r="I31" s="4017"/>
      <c r="J31" s="4014"/>
      <c r="K31" s="4015"/>
    </row>
    <row r="32" spans="1:11" ht="60" customHeight="1">
      <c r="A32" s="4014"/>
      <c r="B32" s="4015"/>
      <c r="C32" s="341"/>
      <c r="D32" s="341"/>
      <c r="E32" s="342"/>
      <c r="F32" s="4016"/>
      <c r="G32" s="4017"/>
      <c r="H32" s="4016"/>
      <c r="I32" s="4017"/>
      <c r="J32" s="4014"/>
      <c r="K32" s="4015"/>
    </row>
    <row r="33" spans="1:11" ht="60" customHeight="1">
      <c r="A33" s="4014"/>
      <c r="B33" s="4015"/>
      <c r="C33" s="341"/>
      <c r="D33" s="341"/>
      <c r="E33" s="342"/>
      <c r="F33" s="4016"/>
      <c r="G33" s="4017"/>
      <c r="H33" s="4016"/>
      <c r="I33" s="4017"/>
      <c r="J33" s="4014"/>
      <c r="K33" s="4015"/>
    </row>
    <row r="34" spans="1:11" ht="60" customHeight="1">
      <c r="A34" s="4014"/>
      <c r="B34" s="4015"/>
      <c r="C34" s="341"/>
      <c r="D34" s="341"/>
      <c r="E34" s="342"/>
      <c r="F34" s="4016"/>
      <c r="G34" s="4017"/>
      <c r="H34" s="4016"/>
      <c r="I34" s="4017"/>
      <c r="J34" s="4014"/>
      <c r="K34" s="4015"/>
    </row>
    <row r="35" spans="1:11">
      <c r="A35" s="186"/>
      <c r="B35" s="186"/>
      <c r="C35" s="186"/>
      <c r="D35" s="186"/>
      <c r="E35" s="186"/>
      <c r="F35" s="186"/>
      <c r="G35" s="186"/>
      <c r="H35" s="186"/>
      <c r="I35" s="186"/>
      <c r="J35" s="186"/>
      <c r="K35" s="186"/>
    </row>
  </sheetData>
  <mergeCells count="40">
    <mergeCell ref="A34:B34"/>
    <mergeCell ref="F34:G34"/>
    <mergeCell ref="H34:I34"/>
    <mergeCell ref="J34:K34"/>
    <mergeCell ref="A32:B32"/>
    <mergeCell ref="F32:G32"/>
    <mergeCell ref="H32:I32"/>
    <mergeCell ref="J32:K32"/>
    <mergeCell ref="A33:B33"/>
    <mergeCell ref="F33:G33"/>
    <mergeCell ref="H33:I33"/>
    <mergeCell ref="J33:K33"/>
    <mergeCell ref="H28:I30"/>
    <mergeCell ref="J28:K30"/>
    <mergeCell ref="E26:I26"/>
    <mergeCell ref="A31:B31"/>
    <mergeCell ref="F31:G31"/>
    <mergeCell ref="H31:I31"/>
    <mergeCell ref="J31:K31"/>
    <mergeCell ref="A28:B30"/>
    <mergeCell ref="C28:C30"/>
    <mergeCell ref="D28:D30"/>
    <mergeCell ref="E28:E30"/>
    <mergeCell ref="F28:G30"/>
    <mergeCell ref="A7:K7"/>
    <mergeCell ref="A12:D12"/>
    <mergeCell ref="I13:K13"/>
    <mergeCell ref="H15:K16"/>
    <mergeCell ref="F27:G27"/>
    <mergeCell ref="H27:I27"/>
    <mergeCell ref="A26:B27"/>
    <mergeCell ref="H17:K17"/>
    <mergeCell ref="H18:J18"/>
    <mergeCell ref="H19:J19"/>
    <mergeCell ref="B25:G25"/>
    <mergeCell ref="H25:I25"/>
    <mergeCell ref="J25:K25"/>
    <mergeCell ref="C26:C27"/>
    <mergeCell ref="D26:D27"/>
    <mergeCell ref="J26:K27"/>
  </mergeCells>
  <phoneticPr fontId="19"/>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29"/>
  <sheetViews>
    <sheetView view="pageBreakPreview" zoomScaleNormal="100" zoomScaleSheetLayoutView="100" workbookViewId="0">
      <selection activeCell="B11" sqref="B11:F12"/>
    </sheetView>
  </sheetViews>
  <sheetFormatPr defaultColWidth="7.88671875" defaultRowHeight="13.2"/>
  <cols>
    <col min="1" max="1" width="4.77734375" style="1375" customWidth="1"/>
    <col min="2" max="42" width="2" style="1375" customWidth="1"/>
    <col min="43" max="43" width="1.21875" style="1375" customWidth="1"/>
    <col min="44" max="16384" width="7.88671875" style="1375"/>
  </cols>
  <sheetData>
    <row r="1" spans="1:43">
      <c r="A1" s="1375" t="s">
        <v>2112</v>
      </c>
    </row>
    <row r="2" spans="1:43" ht="18" customHeight="1">
      <c r="B2" s="2166" t="s">
        <v>2113</v>
      </c>
      <c r="C2" s="2166"/>
      <c r="D2" s="2166"/>
      <c r="E2" s="2166"/>
      <c r="F2" s="2166"/>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1376"/>
    </row>
    <row r="3" spans="1:43" s="1377" customFormat="1" ht="15" customHeight="1">
      <c r="AF3" s="1378"/>
      <c r="AG3" s="1423"/>
      <c r="AH3" s="1423"/>
      <c r="AI3" s="1423"/>
      <c r="AJ3" s="1423" t="s">
        <v>5</v>
      </c>
      <c r="AK3" s="1423"/>
      <c r="AL3" s="1423"/>
      <c r="AM3" s="1423" t="s">
        <v>2114</v>
      </c>
      <c r="AN3" s="1423"/>
      <c r="AO3" s="1423"/>
      <c r="AP3" s="1423" t="s">
        <v>7</v>
      </c>
    </row>
    <row r="4" spans="1:43" s="1377" customFormat="1" ht="10.95" customHeight="1">
      <c r="AF4" s="1378"/>
    </row>
    <row r="5" spans="1:43" s="1377" customFormat="1" ht="15" customHeight="1">
      <c r="B5" s="2092" t="s">
        <v>2175</v>
      </c>
      <c r="C5" s="2092"/>
      <c r="D5" s="2092"/>
      <c r="E5" s="2092"/>
      <c r="F5" s="2092"/>
      <c r="G5" s="2092"/>
      <c r="H5" s="2092"/>
      <c r="I5" s="2092"/>
      <c r="J5" s="2092"/>
      <c r="K5" s="2092"/>
      <c r="L5" s="2092"/>
      <c r="M5" s="2092"/>
      <c r="N5" s="2092"/>
      <c r="O5" s="2092"/>
      <c r="P5" s="2092"/>
      <c r="Q5" s="2092"/>
      <c r="R5" s="2092"/>
      <c r="S5" s="2092"/>
      <c r="T5" s="2092"/>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row>
    <row r="6" spans="1:43" s="1377" customFormat="1" ht="15" customHeight="1">
      <c r="B6" s="2092"/>
      <c r="C6" s="2092"/>
      <c r="D6" s="2092"/>
      <c r="E6" s="2092"/>
      <c r="F6" s="2092"/>
      <c r="G6" s="2092"/>
      <c r="H6" s="2092"/>
      <c r="I6" s="2092"/>
      <c r="J6" s="2092"/>
      <c r="K6" s="2092"/>
      <c r="L6" s="2092"/>
      <c r="M6" s="2092"/>
      <c r="N6" s="2092"/>
      <c r="O6" s="2092"/>
      <c r="P6" s="2092"/>
      <c r="Q6" s="2092"/>
      <c r="R6" s="2092"/>
      <c r="S6" s="2092"/>
      <c r="T6" s="2092"/>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row>
    <row r="7" spans="1:43" s="1377" customFormat="1" ht="15" customHeight="1">
      <c r="B7" s="2092"/>
      <c r="C7" s="2092"/>
      <c r="D7" s="2092"/>
      <c r="E7" s="2092"/>
      <c r="F7" s="2092"/>
      <c r="G7" s="2092"/>
      <c r="H7" s="2092"/>
      <c r="I7" s="2092"/>
      <c r="J7" s="2092"/>
      <c r="K7" s="2092"/>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row>
    <row r="8" spans="1:43" ht="4.5" customHeight="1">
      <c r="B8" s="1379"/>
      <c r="C8" s="1379"/>
      <c r="D8" s="1379"/>
      <c r="E8" s="1379"/>
      <c r="F8" s="1379"/>
      <c r="G8" s="1379"/>
      <c r="H8" s="1379"/>
      <c r="I8" s="1379"/>
      <c r="J8" s="1379"/>
      <c r="K8" s="1379"/>
      <c r="L8" s="1379"/>
      <c r="M8" s="1379"/>
      <c r="N8" s="1379"/>
      <c r="O8" s="1379"/>
      <c r="P8" s="1379"/>
      <c r="Q8" s="1379"/>
      <c r="R8" s="1379"/>
      <c r="S8" s="1379"/>
      <c r="T8" s="1379"/>
      <c r="U8" s="1379"/>
      <c r="V8" s="1379"/>
      <c r="W8" s="1379"/>
      <c r="X8" s="1379"/>
      <c r="Y8" s="1379"/>
      <c r="Z8" s="1379"/>
      <c r="AA8" s="1379"/>
      <c r="AB8" s="1379"/>
      <c r="AC8" s="1379"/>
      <c r="AD8" s="1379"/>
      <c r="AE8" s="1379"/>
      <c r="AF8" s="1379"/>
      <c r="AG8" s="1379"/>
      <c r="AH8" s="1379"/>
      <c r="AI8" s="1379"/>
      <c r="AJ8" s="1379"/>
      <c r="AK8" s="1379"/>
      <c r="AL8" s="1379"/>
      <c r="AM8" s="1379"/>
      <c r="AN8" s="1379"/>
      <c r="AO8" s="1379"/>
      <c r="AP8" s="1379"/>
    </row>
    <row r="9" spans="1:43" ht="18" customHeight="1">
      <c r="B9" s="2144" t="s">
        <v>2115</v>
      </c>
      <c r="C9" s="2145"/>
      <c r="D9" s="2145"/>
      <c r="E9" s="2145"/>
      <c r="F9" s="2146"/>
      <c r="G9" s="2132" t="s">
        <v>1765</v>
      </c>
      <c r="H9" s="2133"/>
      <c r="I9" s="2133"/>
      <c r="J9" s="2133"/>
      <c r="K9" s="2133"/>
      <c r="L9" s="1409" t="s">
        <v>5</v>
      </c>
      <c r="M9" s="2133"/>
      <c r="N9" s="2133"/>
      <c r="O9" s="1409" t="s">
        <v>6</v>
      </c>
      <c r="P9" s="2133"/>
      <c r="Q9" s="2133"/>
      <c r="R9" s="1409" t="s">
        <v>7</v>
      </c>
      <c r="S9" s="2133" t="s">
        <v>2116</v>
      </c>
      <c r="T9" s="2133"/>
      <c r="U9" s="2133"/>
      <c r="V9" s="2133" t="s">
        <v>1765</v>
      </c>
      <c r="W9" s="2133"/>
      <c r="X9" s="2133"/>
      <c r="Y9" s="2133"/>
      <c r="Z9" s="1409" t="s">
        <v>5</v>
      </c>
      <c r="AA9" s="2133"/>
      <c r="AB9" s="2133"/>
      <c r="AC9" s="1409" t="s">
        <v>6</v>
      </c>
      <c r="AD9" s="2133"/>
      <c r="AE9" s="2133"/>
      <c r="AF9" s="1409" t="s">
        <v>7</v>
      </c>
      <c r="AG9" s="1410"/>
      <c r="AH9" s="2112"/>
      <c r="AI9" s="2113"/>
      <c r="AJ9" s="2113"/>
      <c r="AK9" s="2113"/>
      <c r="AL9" s="2113"/>
      <c r="AM9" s="2113"/>
      <c r="AN9" s="2113"/>
      <c r="AO9" s="2113"/>
      <c r="AP9" s="2114"/>
    </row>
    <row r="10" spans="1:43" ht="10.95" customHeight="1">
      <c r="B10" s="1380"/>
      <c r="C10" s="1380"/>
      <c r="D10" s="1380"/>
      <c r="E10" s="1380"/>
      <c r="F10" s="1380"/>
      <c r="G10" s="1380"/>
      <c r="H10" s="1380"/>
      <c r="I10" s="1380"/>
      <c r="J10" s="1380"/>
      <c r="K10" s="1380"/>
      <c r="L10" s="1380"/>
      <c r="M10" s="1380"/>
      <c r="N10" s="1380"/>
      <c r="O10" s="1380"/>
      <c r="P10" s="1380"/>
      <c r="Q10" s="1380"/>
      <c r="R10" s="1380"/>
      <c r="S10" s="1380"/>
      <c r="T10" s="1380"/>
      <c r="U10" s="1380"/>
      <c r="V10" s="1380"/>
      <c r="W10" s="1380"/>
      <c r="X10" s="1380"/>
      <c r="Y10" s="1380"/>
      <c r="Z10" s="1380"/>
      <c r="AA10" s="1380"/>
      <c r="AB10" s="1380"/>
      <c r="AC10" s="1380"/>
      <c r="AD10" s="1380"/>
      <c r="AE10" s="1380"/>
      <c r="AF10" s="1380"/>
      <c r="AG10" s="1380"/>
      <c r="AH10" s="1380"/>
      <c r="AI10" s="1380"/>
      <c r="AJ10" s="1380"/>
      <c r="AK10" s="1380"/>
      <c r="AL10" s="1380"/>
      <c r="AM10" s="1380"/>
      <c r="AN10" s="1380"/>
      <c r="AO10" s="1380"/>
      <c r="AP10" s="1380"/>
    </row>
    <row r="11" spans="1:43" s="1380" customFormat="1" ht="15" customHeight="1">
      <c r="B11" s="2138" t="s">
        <v>2117</v>
      </c>
      <c r="C11" s="2139"/>
      <c r="D11" s="2139"/>
      <c r="E11" s="2139"/>
      <c r="F11" s="2140"/>
      <c r="G11" s="2144" t="s">
        <v>2118</v>
      </c>
      <c r="H11" s="2145"/>
      <c r="I11" s="2145"/>
      <c r="J11" s="2145"/>
      <c r="K11" s="2145"/>
      <c r="L11" s="2145"/>
      <c r="M11" s="2145"/>
      <c r="N11" s="2145"/>
      <c r="O11" s="2146"/>
      <c r="P11" s="2147" t="str">
        <f>入力シート!C26</f>
        <v>(株）福岡企画技調</v>
      </c>
      <c r="Q11" s="2147"/>
      <c r="R11" s="2147"/>
      <c r="S11" s="2147"/>
      <c r="T11" s="2147"/>
      <c r="U11" s="2147"/>
      <c r="V11" s="2147"/>
      <c r="W11" s="2147"/>
      <c r="X11" s="2147"/>
      <c r="Y11" s="2147"/>
      <c r="Z11" s="2147"/>
      <c r="AA11" s="2147"/>
      <c r="AB11" s="2147"/>
      <c r="AC11" s="2147"/>
      <c r="AD11" s="2147"/>
      <c r="AE11" s="2147"/>
      <c r="AF11" s="2147"/>
      <c r="AG11" s="2147"/>
      <c r="AH11" s="2147"/>
      <c r="AI11" s="2147"/>
      <c r="AJ11" s="2147"/>
      <c r="AK11" s="2147"/>
      <c r="AL11" s="2147"/>
      <c r="AM11" s="2147"/>
      <c r="AN11" s="2147"/>
      <c r="AO11" s="2147"/>
      <c r="AP11" s="2148"/>
    </row>
    <row r="12" spans="1:43" s="1380" customFormat="1" ht="15" customHeight="1">
      <c r="B12" s="2141"/>
      <c r="C12" s="2142"/>
      <c r="D12" s="2142"/>
      <c r="E12" s="2142"/>
      <c r="F12" s="2143"/>
      <c r="G12" s="2144" t="s">
        <v>2119</v>
      </c>
      <c r="H12" s="2145"/>
      <c r="I12" s="2145"/>
      <c r="J12" s="2145"/>
      <c r="K12" s="2145"/>
      <c r="L12" s="2145"/>
      <c r="M12" s="2145"/>
      <c r="N12" s="2145"/>
      <c r="O12" s="2146"/>
      <c r="P12" s="2149" t="str">
        <f>入力シート!C25</f>
        <v>福岡市博多区東公園７－７</v>
      </c>
      <c r="Q12" s="2147"/>
      <c r="R12" s="2147"/>
      <c r="S12" s="2147"/>
      <c r="T12" s="2147"/>
      <c r="U12" s="2147"/>
      <c r="V12" s="2147"/>
      <c r="W12" s="2147"/>
      <c r="X12" s="2147"/>
      <c r="Y12" s="2147"/>
      <c r="Z12" s="2147"/>
      <c r="AA12" s="2147"/>
      <c r="AB12" s="2147"/>
      <c r="AC12" s="2147"/>
      <c r="AD12" s="2147"/>
      <c r="AE12" s="2147"/>
      <c r="AF12" s="2147"/>
      <c r="AG12" s="2147"/>
      <c r="AH12" s="2147"/>
      <c r="AI12" s="2147"/>
      <c r="AJ12" s="2147"/>
      <c r="AK12" s="2147"/>
      <c r="AL12" s="2147"/>
      <c r="AM12" s="2147"/>
      <c r="AN12" s="2147"/>
      <c r="AO12" s="2147"/>
      <c r="AP12" s="2148"/>
    </row>
    <row r="13" spans="1:43" s="1380" customFormat="1" ht="15" customHeight="1">
      <c r="B13" s="2160" t="s">
        <v>2120</v>
      </c>
      <c r="C13" s="2160"/>
      <c r="D13" s="2160"/>
      <c r="E13" s="2160"/>
      <c r="F13" s="2160"/>
      <c r="G13" s="2124" t="s">
        <v>2121</v>
      </c>
      <c r="H13" s="2124"/>
      <c r="I13" s="2124"/>
      <c r="J13" s="2124"/>
      <c r="K13" s="2124"/>
      <c r="L13" s="2124"/>
      <c r="M13" s="2124"/>
      <c r="N13" s="2124"/>
      <c r="O13" s="2124"/>
      <c r="P13" s="2161" t="str">
        <f>入力シート!C20</f>
        <v>福岡三郎</v>
      </c>
      <c r="Q13" s="2161"/>
      <c r="R13" s="2161"/>
      <c r="S13" s="2161"/>
      <c r="T13" s="2161"/>
      <c r="U13" s="2161"/>
      <c r="V13" s="2161"/>
      <c r="W13" s="2161"/>
      <c r="X13" s="2161"/>
      <c r="Y13" s="2161"/>
      <c r="Z13" s="2161"/>
      <c r="AA13" s="2161"/>
      <c r="AB13" s="2161"/>
      <c r="AC13" s="2161"/>
      <c r="AD13" s="2161"/>
      <c r="AE13" s="2161"/>
      <c r="AF13" s="2161"/>
      <c r="AG13" s="2161"/>
      <c r="AH13" s="2161"/>
      <c r="AI13" s="2161"/>
      <c r="AJ13" s="2161"/>
      <c r="AK13" s="2161"/>
      <c r="AL13" s="2161"/>
      <c r="AM13" s="2161"/>
      <c r="AN13" s="2161"/>
      <c r="AO13" s="2161"/>
      <c r="AP13" s="2161"/>
    </row>
    <row r="14" spans="1:43" s="1380" customFormat="1" ht="15" customHeight="1">
      <c r="B14" s="2160"/>
      <c r="C14" s="2160"/>
      <c r="D14" s="2160"/>
      <c r="E14" s="2160"/>
      <c r="F14" s="2160"/>
      <c r="G14" s="2124" t="s">
        <v>2122</v>
      </c>
      <c r="H14" s="2124"/>
      <c r="I14" s="2124"/>
      <c r="J14" s="2124"/>
      <c r="K14" s="2124"/>
      <c r="L14" s="2124"/>
      <c r="M14" s="2124"/>
      <c r="N14" s="2124"/>
      <c r="O14" s="2124"/>
      <c r="P14" s="2162"/>
      <c r="Q14" s="2163"/>
      <c r="R14" s="2163"/>
      <c r="S14" s="2163"/>
      <c r="T14" s="2163"/>
      <c r="U14" s="2163"/>
      <c r="V14" s="2163"/>
      <c r="W14" s="2163"/>
      <c r="X14" s="2163"/>
      <c r="Y14" s="2163"/>
      <c r="Z14" s="2163"/>
      <c r="AA14" s="2163"/>
      <c r="AB14" s="2163"/>
      <c r="AC14" s="2163"/>
      <c r="AD14" s="2163"/>
      <c r="AE14" s="2163"/>
      <c r="AF14" s="2163"/>
      <c r="AG14" s="2164"/>
      <c r="AH14" s="2121" t="s">
        <v>2123</v>
      </c>
      <c r="AI14" s="2122"/>
      <c r="AJ14" s="2122"/>
      <c r="AK14" s="2122"/>
      <c r="AL14" s="2122"/>
      <c r="AM14" s="2122"/>
      <c r="AN14" s="2122"/>
      <c r="AO14" s="2122"/>
      <c r="AP14" s="2123"/>
    </row>
    <row r="15" spans="1:43" s="1380" customFormat="1" ht="31.2" customHeight="1">
      <c r="B15" s="2160"/>
      <c r="C15" s="2160"/>
      <c r="D15" s="2160"/>
      <c r="E15" s="2160"/>
      <c r="F15" s="2160"/>
      <c r="G15" s="2124" t="s">
        <v>2124</v>
      </c>
      <c r="H15" s="2124"/>
      <c r="I15" s="2124"/>
      <c r="J15" s="2124"/>
      <c r="K15" s="2124"/>
      <c r="L15" s="2124"/>
      <c r="M15" s="2124"/>
      <c r="N15" s="2124"/>
      <c r="O15" s="2124"/>
      <c r="P15" s="2128" t="s">
        <v>2125</v>
      </c>
      <c r="Q15" s="2128"/>
      <c r="R15" s="2128"/>
      <c r="S15" s="2128"/>
      <c r="T15" s="2128"/>
      <c r="U15" s="2165"/>
      <c r="V15" s="2165"/>
      <c r="W15" s="2165"/>
      <c r="X15" s="2165"/>
      <c r="Y15" s="2165"/>
      <c r="Z15" s="2165"/>
      <c r="AA15" s="2165"/>
      <c r="AB15" s="2165"/>
      <c r="AC15" s="2128" t="s">
        <v>2126</v>
      </c>
      <c r="AD15" s="2128"/>
      <c r="AE15" s="2128"/>
      <c r="AF15" s="2128"/>
      <c r="AG15" s="2128"/>
      <c r="AH15" s="2109"/>
      <c r="AI15" s="2109"/>
      <c r="AJ15" s="2109"/>
      <c r="AK15" s="2109"/>
      <c r="AL15" s="2109"/>
      <c r="AM15" s="2109"/>
      <c r="AN15" s="2109"/>
      <c r="AO15" s="2109"/>
      <c r="AP15" s="2109"/>
    </row>
    <row r="16" spans="1:43" s="1380" customFormat="1" ht="9" customHeight="1"/>
    <row r="17" spans="2:42" s="1380" customFormat="1" ht="15" customHeight="1">
      <c r="B17" s="2115" t="s">
        <v>2127</v>
      </c>
      <c r="C17" s="2115"/>
      <c r="D17" s="2115"/>
      <c r="E17" s="2115"/>
      <c r="F17" s="2115"/>
      <c r="G17" s="2108" t="s">
        <v>2128</v>
      </c>
      <c r="H17" s="2108"/>
      <c r="I17" s="2108"/>
      <c r="J17" s="2108"/>
      <c r="K17" s="2108"/>
      <c r="L17" s="2108"/>
      <c r="M17" s="2108"/>
      <c r="N17" s="2108"/>
      <c r="O17" s="2108"/>
      <c r="P17" s="2150" t="str">
        <f>入力シート!C10</f>
        <v>県道博多天神線排水性舗装工事（第２工区）</v>
      </c>
      <c r="Q17" s="2150"/>
      <c r="R17" s="2150"/>
      <c r="S17" s="2150"/>
      <c r="T17" s="2150"/>
      <c r="U17" s="2150"/>
      <c r="V17" s="2150"/>
      <c r="W17" s="2150"/>
      <c r="X17" s="2150"/>
      <c r="Y17" s="2150"/>
      <c r="Z17" s="2150"/>
      <c r="AA17" s="2150"/>
      <c r="AB17" s="2150"/>
      <c r="AC17" s="2150"/>
      <c r="AD17" s="2150"/>
      <c r="AE17" s="2150"/>
      <c r="AF17" s="2150"/>
      <c r="AG17" s="2150"/>
      <c r="AH17" s="2150"/>
      <c r="AI17" s="2150"/>
      <c r="AJ17" s="2150"/>
      <c r="AK17" s="2150"/>
      <c r="AL17" s="2150"/>
      <c r="AM17" s="2150"/>
      <c r="AN17" s="2150"/>
      <c r="AO17" s="2150"/>
      <c r="AP17" s="2150"/>
    </row>
    <row r="18" spans="2:42" s="1380" customFormat="1" ht="15" customHeight="1">
      <c r="B18" s="2115"/>
      <c r="C18" s="2115"/>
      <c r="D18" s="2115"/>
      <c r="E18" s="2115"/>
      <c r="F18" s="2115"/>
      <c r="G18" s="2117" t="s">
        <v>2129</v>
      </c>
      <c r="H18" s="2117"/>
      <c r="I18" s="2117"/>
      <c r="J18" s="2117"/>
      <c r="K18" s="2117"/>
      <c r="L18" s="2117"/>
      <c r="M18" s="2117"/>
      <c r="N18" s="2117"/>
      <c r="O18" s="2117"/>
      <c r="P18" s="2150" t="str">
        <f>入力シート!C12</f>
        <v>福岡市博多区東公園地内</v>
      </c>
      <c r="Q18" s="2150"/>
      <c r="R18" s="2150"/>
      <c r="S18" s="2150"/>
      <c r="T18" s="2150"/>
      <c r="U18" s="2150"/>
      <c r="V18" s="2150"/>
      <c r="W18" s="2150"/>
      <c r="X18" s="2150"/>
      <c r="Y18" s="2150"/>
      <c r="Z18" s="2150"/>
      <c r="AA18" s="2150"/>
      <c r="AB18" s="2150"/>
      <c r="AC18" s="2150"/>
      <c r="AD18" s="2150"/>
      <c r="AE18" s="2150"/>
      <c r="AF18" s="2150"/>
      <c r="AG18" s="2150"/>
      <c r="AH18" s="2150"/>
      <c r="AI18" s="2150"/>
      <c r="AJ18" s="2150"/>
      <c r="AK18" s="2150"/>
      <c r="AL18" s="2150"/>
      <c r="AM18" s="2150"/>
      <c r="AN18" s="2150"/>
      <c r="AO18" s="2150"/>
      <c r="AP18" s="2150"/>
    </row>
    <row r="19" spans="2:42" s="1380" customFormat="1" ht="18.75" customHeight="1">
      <c r="B19" s="2115"/>
      <c r="C19" s="2115"/>
      <c r="D19" s="2115"/>
      <c r="E19" s="2115"/>
      <c r="F19" s="2115"/>
      <c r="G19" s="2151" t="s">
        <v>2130</v>
      </c>
      <c r="H19" s="2152"/>
      <c r="I19" s="2152"/>
      <c r="J19" s="2152"/>
      <c r="K19" s="2152"/>
      <c r="L19" s="2152"/>
      <c r="M19" s="2152"/>
      <c r="N19" s="2152"/>
      <c r="O19" s="2153"/>
      <c r="P19" s="2144" t="s">
        <v>2131</v>
      </c>
      <c r="Q19" s="2145"/>
      <c r="R19" s="2145"/>
      <c r="S19" s="2146"/>
      <c r="T19" s="2118"/>
      <c r="U19" s="2119"/>
      <c r="V19" s="2119"/>
      <c r="W19" s="2119"/>
      <c r="X19" s="2119"/>
      <c r="Y19" s="2119"/>
      <c r="Z19" s="2119"/>
      <c r="AA19" s="2119"/>
      <c r="AB19" s="2119"/>
      <c r="AC19" s="2119"/>
      <c r="AD19" s="2119"/>
      <c r="AE19" s="2119"/>
      <c r="AF19" s="2119"/>
      <c r="AG19" s="2120"/>
      <c r="AH19" s="2154" t="s">
        <v>2132</v>
      </c>
      <c r="AI19" s="2155"/>
      <c r="AJ19" s="2155"/>
      <c r="AK19" s="2155"/>
      <c r="AL19" s="2155"/>
      <c r="AM19" s="2155"/>
      <c r="AN19" s="2155"/>
      <c r="AO19" s="2155"/>
      <c r="AP19" s="2156"/>
    </row>
    <row r="20" spans="2:42" s="1380" customFormat="1" ht="18.75" customHeight="1">
      <c r="B20" s="2115"/>
      <c r="C20" s="2115"/>
      <c r="D20" s="2115"/>
      <c r="E20" s="2115"/>
      <c r="F20" s="2115"/>
      <c r="G20" s="2129"/>
      <c r="H20" s="2130"/>
      <c r="I20" s="2130"/>
      <c r="J20" s="2130"/>
      <c r="K20" s="2130"/>
      <c r="L20" s="2130"/>
      <c r="M20" s="2130"/>
      <c r="N20" s="2130"/>
      <c r="O20" s="2131"/>
      <c r="P20" s="2129" t="s">
        <v>1282</v>
      </c>
      <c r="Q20" s="2130"/>
      <c r="R20" s="2130"/>
      <c r="S20" s="2131"/>
      <c r="T20" s="2132"/>
      <c r="U20" s="2133"/>
      <c r="V20" s="2133"/>
      <c r="W20" s="2133"/>
      <c r="X20" s="2133"/>
      <c r="Y20" s="2133"/>
      <c r="Z20" s="2133"/>
      <c r="AA20" s="2133"/>
      <c r="AB20" s="2133"/>
      <c r="AC20" s="2133"/>
      <c r="AD20" s="2133"/>
      <c r="AE20" s="2133"/>
      <c r="AF20" s="2133"/>
      <c r="AG20" s="2134"/>
      <c r="AH20" s="2157"/>
      <c r="AI20" s="2158"/>
      <c r="AJ20" s="2158"/>
      <c r="AK20" s="2158"/>
      <c r="AL20" s="2158"/>
      <c r="AM20" s="2158"/>
      <c r="AN20" s="2158"/>
      <c r="AO20" s="2158"/>
      <c r="AP20" s="2159"/>
    </row>
    <row r="21" spans="2:42" s="1380" customFormat="1" ht="15" customHeight="1">
      <c r="B21" s="2115"/>
      <c r="C21" s="2115"/>
      <c r="D21" s="2115"/>
      <c r="E21" s="2115"/>
      <c r="F21" s="2115"/>
      <c r="G21" s="2117" t="s">
        <v>2133</v>
      </c>
      <c r="H21" s="2117"/>
      <c r="I21" s="2117"/>
      <c r="J21" s="2117"/>
      <c r="K21" s="2117"/>
      <c r="L21" s="2117"/>
      <c r="M21" s="2117"/>
      <c r="N21" s="2117"/>
      <c r="O21" s="2117"/>
      <c r="P21" s="2118"/>
      <c r="Q21" s="2119"/>
      <c r="R21" s="2119"/>
      <c r="S21" s="2119"/>
      <c r="T21" s="2119"/>
      <c r="U21" s="2119"/>
      <c r="V21" s="2119"/>
      <c r="W21" s="2119"/>
      <c r="X21" s="2119"/>
      <c r="Y21" s="2119"/>
      <c r="Z21" s="2119"/>
      <c r="AA21" s="2119"/>
      <c r="AB21" s="2119"/>
      <c r="AC21" s="2119"/>
      <c r="AD21" s="2119"/>
      <c r="AE21" s="2119"/>
      <c r="AF21" s="2119"/>
      <c r="AG21" s="2120"/>
      <c r="AH21" s="2121" t="s">
        <v>2134</v>
      </c>
      <c r="AI21" s="2122"/>
      <c r="AJ21" s="2122"/>
      <c r="AK21" s="2122"/>
      <c r="AL21" s="2122"/>
      <c r="AM21" s="2122"/>
      <c r="AN21" s="2122"/>
      <c r="AO21" s="2122"/>
      <c r="AP21" s="2123"/>
    </row>
    <row r="22" spans="2:42" s="1380" customFormat="1" ht="18.75" customHeight="1">
      <c r="B22" s="2115"/>
      <c r="C22" s="2115"/>
      <c r="D22" s="2115"/>
      <c r="E22" s="2115"/>
      <c r="F22" s="2115"/>
      <c r="G22" s="2108" t="s">
        <v>2135</v>
      </c>
      <c r="H22" s="2108"/>
      <c r="I22" s="2108"/>
      <c r="J22" s="2108"/>
      <c r="K22" s="2108"/>
      <c r="L22" s="2108"/>
      <c r="M22" s="2108"/>
      <c r="N22" s="2108"/>
      <c r="O22" s="2108"/>
      <c r="P22" s="2135">
        <f>入力シート!C24</f>
        <v>4000000</v>
      </c>
      <c r="Q22" s="2136"/>
      <c r="R22" s="2136"/>
      <c r="S22" s="2136"/>
      <c r="T22" s="2136"/>
      <c r="U22" s="2136"/>
      <c r="V22" s="2136"/>
      <c r="W22" s="2136"/>
      <c r="X22" s="2136"/>
      <c r="Y22" s="2136"/>
      <c r="Z22" s="2136"/>
      <c r="AA22" s="2136"/>
      <c r="AB22" s="2136"/>
      <c r="AC22" s="2136"/>
      <c r="AD22" s="2136"/>
      <c r="AE22" s="2136"/>
      <c r="AF22" s="2136"/>
      <c r="AG22" s="2137"/>
      <c r="AH22" s="2125" t="s">
        <v>2136</v>
      </c>
      <c r="AI22" s="2126"/>
      <c r="AJ22" s="2126"/>
      <c r="AK22" s="2126"/>
      <c r="AL22" s="2126"/>
      <c r="AM22" s="2126"/>
      <c r="AN22" s="2126"/>
      <c r="AO22" s="2126"/>
      <c r="AP22" s="2127"/>
    </row>
    <row r="23" spans="2:42" s="1380" customFormat="1" ht="18.75" customHeight="1">
      <c r="B23" s="2115"/>
      <c r="C23" s="2115"/>
      <c r="D23" s="2115"/>
      <c r="E23" s="2115"/>
      <c r="F23" s="2115"/>
      <c r="G23" s="2108" t="s">
        <v>2137</v>
      </c>
      <c r="H23" s="2108"/>
      <c r="I23" s="2108"/>
      <c r="J23" s="2108"/>
      <c r="K23" s="2108"/>
      <c r="L23" s="2108"/>
      <c r="M23" s="2108"/>
      <c r="N23" s="2108"/>
      <c r="O23" s="2108"/>
      <c r="P23" s="2118"/>
      <c r="Q23" s="2119"/>
      <c r="R23" s="2119"/>
      <c r="S23" s="2119"/>
      <c r="T23" s="2119"/>
      <c r="U23" s="2119"/>
      <c r="V23" s="2119"/>
      <c r="W23" s="2119"/>
      <c r="X23" s="2119"/>
      <c r="Y23" s="2119"/>
      <c r="Z23" s="2119"/>
      <c r="AA23" s="2119"/>
      <c r="AB23" s="2119"/>
      <c r="AC23" s="2119"/>
      <c r="AD23" s="2119"/>
      <c r="AE23" s="2119"/>
      <c r="AF23" s="2119"/>
      <c r="AG23" s="2120"/>
      <c r="AH23" s="2125" t="s">
        <v>2138</v>
      </c>
      <c r="AI23" s="2126"/>
      <c r="AJ23" s="2126"/>
      <c r="AK23" s="2126"/>
      <c r="AL23" s="2126"/>
      <c r="AM23" s="2126"/>
      <c r="AN23" s="2126"/>
      <c r="AO23" s="2126"/>
      <c r="AP23" s="2127"/>
    </row>
    <row r="24" spans="2:42" s="1380" customFormat="1" ht="15" customHeight="1">
      <c r="B24" s="2115"/>
      <c r="C24" s="2115"/>
      <c r="D24" s="2115"/>
      <c r="E24" s="2115"/>
      <c r="F24" s="2115"/>
      <c r="G24" s="2108" t="s">
        <v>2139</v>
      </c>
      <c r="H24" s="2108"/>
      <c r="I24" s="2108"/>
      <c r="J24" s="2108"/>
      <c r="K24" s="2108"/>
      <c r="L24" s="2108"/>
      <c r="M24" s="2108"/>
      <c r="N24" s="2108"/>
      <c r="O24" s="2108"/>
      <c r="P24" s="2118"/>
      <c r="Q24" s="2119"/>
      <c r="R24" s="2119"/>
      <c r="S24" s="2119"/>
      <c r="T24" s="2119"/>
      <c r="U24" s="2119"/>
      <c r="V24" s="2119"/>
      <c r="W24" s="2119"/>
      <c r="X24" s="2119"/>
      <c r="Y24" s="2119"/>
      <c r="Z24" s="2119"/>
      <c r="AA24" s="2119"/>
      <c r="AB24" s="2119"/>
      <c r="AC24" s="2119"/>
      <c r="AD24" s="2119"/>
      <c r="AE24" s="2119"/>
      <c r="AF24" s="2119"/>
      <c r="AG24" s="2120"/>
      <c r="AH24" s="2121" t="s">
        <v>2140</v>
      </c>
      <c r="AI24" s="2122"/>
      <c r="AJ24" s="2122"/>
      <c r="AK24" s="2122"/>
      <c r="AL24" s="2122"/>
      <c r="AM24" s="2122"/>
      <c r="AN24" s="2122"/>
      <c r="AO24" s="2122"/>
      <c r="AP24" s="2123"/>
    </row>
    <row r="25" spans="2:42" s="1380" customFormat="1" ht="25.2" customHeight="1">
      <c r="B25" s="2115"/>
      <c r="C25" s="2115"/>
      <c r="D25" s="2115"/>
      <c r="E25" s="2115"/>
      <c r="F25" s="2115"/>
      <c r="G25" s="2124" t="s">
        <v>2141</v>
      </c>
      <c r="H25" s="2124"/>
      <c r="I25" s="2124"/>
      <c r="J25" s="2124"/>
      <c r="K25" s="2124"/>
      <c r="L25" s="2124"/>
      <c r="M25" s="2124"/>
      <c r="N25" s="2124"/>
      <c r="O25" s="2124"/>
      <c r="P25" s="2116"/>
      <c r="Q25" s="2116"/>
      <c r="R25" s="2116"/>
      <c r="S25" s="2116"/>
      <c r="T25" s="2116"/>
      <c r="U25" s="2116"/>
      <c r="V25" s="2116"/>
      <c r="W25" s="2116"/>
      <c r="X25" s="2116"/>
      <c r="Y25" s="2116"/>
      <c r="Z25" s="2116"/>
      <c r="AA25" s="2116"/>
      <c r="AB25" s="2116"/>
      <c r="AC25" s="2116"/>
      <c r="AD25" s="2116"/>
      <c r="AE25" s="2116"/>
      <c r="AF25" s="2116"/>
      <c r="AG25" s="2116"/>
      <c r="AH25" s="2116"/>
      <c r="AI25" s="2116"/>
      <c r="AJ25" s="2116"/>
      <c r="AK25" s="2116"/>
      <c r="AL25" s="2116"/>
      <c r="AM25" s="2116"/>
      <c r="AN25" s="2116"/>
      <c r="AO25" s="2116"/>
      <c r="AP25" s="2116"/>
    </row>
    <row r="26" spans="2:42" s="1380" customFormat="1" ht="19.95" customHeight="1">
      <c r="B26" s="2115"/>
      <c r="C26" s="2115"/>
      <c r="D26" s="2115"/>
      <c r="E26" s="2115"/>
      <c r="F26" s="2115"/>
      <c r="G26" s="2108" t="s">
        <v>2142</v>
      </c>
      <c r="H26" s="2108"/>
      <c r="I26" s="2108"/>
      <c r="J26" s="2108"/>
      <c r="K26" s="2108"/>
      <c r="L26" s="2108"/>
      <c r="M26" s="2108"/>
      <c r="N26" s="2108"/>
      <c r="O26" s="2108"/>
      <c r="P26" s="2116"/>
      <c r="Q26" s="2116"/>
      <c r="R26" s="2116"/>
      <c r="S26" s="2116"/>
      <c r="T26" s="2116"/>
      <c r="U26" s="2116"/>
      <c r="V26" s="2116"/>
      <c r="W26" s="2116"/>
      <c r="X26" s="2116"/>
      <c r="Y26" s="2116"/>
      <c r="Z26" s="2116"/>
      <c r="AA26" s="2116"/>
      <c r="AB26" s="2116"/>
      <c r="AC26" s="2116"/>
      <c r="AD26" s="2116"/>
      <c r="AE26" s="2116"/>
      <c r="AF26" s="2116"/>
      <c r="AG26" s="2116"/>
      <c r="AH26" s="2116"/>
      <c r="AI26" s="2116"/>
      <c r="AJ26" s="2116"/>
      <c r="AK26" s="2116"/>
      <c r="AL26" s="2116"/>
      <c r="AM26" s="2116"/>
      <c r="AN26" s="2116"/>
      <c r="AO26" s="2116"/>
      <c r="AP26" s="2116"/>
    </row>
    <row r="27" spans="2:42" s="1380" customFormat="1" ht="15" customHeight="1">
      <c r="B27" s="2115"/>
      <c r="C27" s="2115"/>
      <c r="D27" s="2115"/>
      <c r="E27" s="2115"/>
      <c r="F27" s="2115"/>
      <c r="G27" s="2108" t="s">
        <v>2143</v>
      </c>
      <c r="H27" s="2108"/>
      <c r="I27" s="2108"/>
      <c r="J27" s="2108"/>
      <c r="K27" s="2108"/>
      <c r="L27" s="2108"/>
      <c r="M27" s="2108"/>
      <c r="N27" s="2108"/>
      <c r="O27" s="2108"/>
      <c r="P27" s="2108" t="s">
        <v>71</v>
      </c>
      <c r="Q27" s="2108"/>
      <c r="R27" s="2108"/>
      <c r="S27" s="2108"/>
      <c r="T27" s="2108"/>
      <c r="U27" s="2109"/>
      <c r="V27" s="2109"/>
      <c r="W27" s="2109"/>
      <c r="X27" s="2109"/>
      <c r="Y27" s="2109"/>
      <c r="Z27" s="2109"/>
      <c r="AA27" s="2109"/>
      <c r="AB27" s="2109"/>
      <c r="AC27" s="2109"/>
      <c r="AD27" s="2109"/>
      <c r="AE27" s="2109"/>
      <c r="AF27" s="2109"/>
      <c r="AG27" s="2109"/>
      <c r="AH27" s="2109"/>
      <c r="AI27" s="2109"/>
      <c r="AJ27" s="2109"/>
      <c r="AK27" s="2109"/>
      <c r="AL27" s="2109"/>
      <c r="AM27" s="2109"/>
      <c r="AN27" s="2109"/>
      <c r="AO27" s="2109"/>
      <c r="AP27" s="2109"/>
    </row>
    <row r="28" spans="2:42" s="1380" customFormat="1" ht="15" customHeight="1">
      <c r="B28" s="2115"/>
      <c r="C28" s="2115"/>
      <c r="D28" s="2115"/>
      <c r="E28" s="2115"/>
      <c r="F28" s="2115"/>
      <c r="G28" s="2108"/>
      <c r="H28" s="2108"/>
      <c r="I28" s="2108"/>
      <c r="J28" s="2108"/>
      <c r="K28" s="2108"/>
      <c r="L28" s="2108"/>
      <c r="M28" s="2108"/>
      <c r="N28" s="2108"/>
      <c r="O28" s="2108"/>
      <c r="P28" s="2108" t="s">
        <v>2144</v>
      </c>
      <c r="Q28" s="2108"/>
      <c r="R28" s="2108"/>
      <c r="S28" s="2108"/>
      <c r="T28" s="2108"/>
      <c r="U28" s="2109"/>
      <c r="V28" s="2109"/>
      <c r="W28" s="2109"/>
      <c r="X28" s="2109"/>
      <c r="Y28" s="2109"/>
      <c r="Z28" s="2109"/>
      <c r="AA28" s="2109"/>
      <c r="AB28" s="2109"/>
      <c r="AC28" s="2109"/>
      <c r="AD28" s="2109"/>
      <c r="AE28" s="2109"/>
      <c r="AF28" s="2109"/>
      <c r="AG28" s="2109"/>
      <c r="AH28" s="2109"/>
      <c r="AI28" s="2109"/>
      <c r="AJ28" s="2109"/>
      <c r="AK28" s="2109"/>
      <c r="AL28" s="2109"/>
      <c r="AM28" s="2109"/>
      <c r="AN28" s="2109"/>
      <c r="AO28" s="2109"/>
      <c r="AP28" s="2109"/>
    </row>
    <row r="29" spans="2:42" s="1380" customFormat="1" ht="15" customHeight="1">
      <c r="B29" s="2115"/>
      <c r="C29" s="2115"/>
      <c r="D29" s="2115"/>
      <c r="E29" s="2115"/>
      <c r="F29" s="2115"/>
      <c r="G29" s="2108"/>
      <c r="H29" s="2108"/>
      <c r="I29" s="2108"/>
      <c r="J29" s="2108"/>
      <c r="K29" s="2108"/>
      <c r="L29" s="2108"/>
      <c r="M29" s="2108"/>
      <c r="N29" s="2108"/>
      <c r="O29" s="2108"/>
      <c r="P29" s="2110" t="s">
        <v>2176</v>
      </c>
      <c r="Q29" s="2111"/>
      <c r="R29" s="2111"/>
      <c r="S29" s="2111"/>
      <c r="T29" s="2111"/>
      <c r="U29" s="2112" t="s">
        <v>1277</v>
      </c>
      <c r="V29" s="2113"/>
      <c r="W29" s="2113"/>
      <c r="X29" s="2113"/>
      <c r="Y29" s="2113"/>
      <c r="Z29" s="2113"/>
      <c r="AA29" s="2113"/>
      <c r="AB29" s="2113"/>
      <c r="AC29" s="2113"/>
      <c r="AD29" s="2113"/>
      <c r="AE29" s="2114"/>
      <c r="AF29" s="2112" t="s">
        <v>2145</v>
      </c>
      <c r="AG29" s="2113"/>
      <c r="AH29" s="2113"/>
      <c r="AI29" s="2113"/>
      <c r="AJ29" s="2113"/>
      <c r="AK29" s="2113"/>
      <c r="AL29" s="2113"/>
      <c r="AM29" s="2113"/>
      <c r="AN29" s="2113"/>
      <c r="AO29" s="2113"/>
      <c r="AP29" s="2114"/>
    </row>
    <row r="30" spans="2:42" s="1380" customFormat="1" ht="15" customHeight="1">
      <c r="B30" s="2115"/>
      <c r="C30" s="2115"/>
      <c r="D30" s="2115"/>
      <c r="E30" s="2115"/>
      <c r="F30" s="2115"/>
      <c r="G30" s="2108"/>
      <c r="H30" s="2108"/>
      <c r="I30" s="2108"/>
      <c r="J30" s="2108"/>
      <c r="K30" s="2108"/>
      <c r="L30" s="2108"/>
      <c r="M30" s="2108"/>
      <c r="N30" s="2108"/>
      <c r="O30" s="2108"/>
      <c r="P30" s="2111"/>
      <c r="Q30" s="2111"/>
      <c r="R30" s="2111"/>
      <c r="S30" s="2111"/>
      <c r="T30" s="2111"/>
      <c r="U30" s="2102"/>
      <c r="V30" s="2103"/>
      <c r="W30" s="2103"/>
      <c r="X30" s="2103"/>
      <c r="Y30" s="2103"/>
      <c r="Z30" s="2103"/>
      <c r="AA30" s="2103"/>
      <c r="AB30" s="2103"/>
      <c r="AC30" s="2103"/>
      <c r="AD30" s="2103"/>
      <c r="AE30" s="2104"/>
      <c r="AF30" s="2102"/>
      <c r="AG30" s="2104"/>
      <c r="AH30" s="1408" t="s">
        <v>5</v>
      </c>
      <c r="AI30" s="1424"/>
      <c r="AJ30" s="1408" t="s">
        <v>2114</v>
      </c>
      <c r="AK30" s="1408" t="s">
        <v>2116</v>
      </c>
      <c r="AL30" s="2100"/>
      <c r="AM30" s="2101"/>
      <c r="AN30" s="1408" t="s">
        <v>5</v>
      </c>
      <c r="AO30" s="1424"/>
      <c r="AP30" s="1407" t="s">
        <v>6</v>
      </c>
    </row>
    <row r="31" spans="2:42" s="1380" customFormat="1" ht="15" customHeight="1">
      <c r="B31" s="2115"/>
      <c r="C31" s="2115"/>
      <c r="D31" s="2115"/>
      <c r="E31" s="2115"/>
      <c r="F31" s="2115"/>
      <c r="G31" s="2108"/>
      <c r="H31" s="2108"/>
      <c r="I31" s="2108"/>
      <c r="J31" s="2108"/>
      <c r="K31" s="2108"/>
      <c r="L31" s="2108"/>
      <c r="M31" s="2108"/>
      <c r="N31" s="2108"/>
      <c r="O31" s="2108"/>
      <c r="P31" s="2111"/>
      <c r="Q31" s="2111"/>
      <c r="R31" s="2111"/>
      <c r="S31" s="2111"/>
      <c r="T31" s="2111"/>
      <c r="U31" s="2102"/>
      <c r="V31" s="2103"/>
      <c r="W31" s="2103"/>
      <c r="X31" s="2103"/>
      <c r="Y31" s="2103"/>
      <c r="Z31" s="2103"/>
      <c r="AA31" s="2103"/>
      <c r="AB31" s="2103"/>
      <c r="AC31" s="2103"/>
      <c r="AD31" s="2103"/>
      <c r="AE31" s="2104"/>
      <c r="AF31" s="2102"/>
      <c r="AG31" s="2104"/>
      <c r="AH31" s="1408" t="s">
        <v>5</v>
      </c>
      <c r="AI31" s="1424"/>
      <c r="AJ31" s="1408" t="s">
        <v>2114</v>
      </c>
      <c r="AK31" s="1408" t="s">
        <v>2146</v>
      </c>
      <c r="AL31" s="2100"/>
      <c r="AM31" s="2101"/>
      <c r="AN31" s="1408" t="s">
        <v>5</v>
      </c>
      <c r="AO31" s="1424"/>
      <c r="AP31" s="1407" t="s">
        <v>6</v>
      </c>
    </row>
    <row r="32" spans="2:42" s="1380" customFormat="1" ht="15" customHeight="1">
      <c r="B32" s="2115"/>
      <c r="C32" s="2115"/>
      <c r="D32" s="2115"/>
      <c r="E32" s="2115"/>
      <c r="F32" s="2115"/>
      <c r="G32" s="2108"/>
      <c r="H32" s="2108"/>
      <c r="I32" s="2108"/>
      <c r="J32" s="2108"/>
      <c r="K32" s="2108"/>
      <c r="L32" s="2108"/>
      <c r="M32" s="2108"/>
      <c r="N32" s="2108"/>
      <c r="O32" s="2108"/>
      <c r="P32" s="2111"/>
      <c r="Q32" s="2111"/>
      <c r="R32" s="2111"/>
      <c r="S32" s="2111"/>
      <c r="T32" s="2111"/>
      <c r="U32" s="2105" t="s">
        <v>2147</v>
      </c>
      <c r="V32" s="2106"/>
      <c r="W32" s="2106"/>
      <c r="X32" s="2106"/>
      <c r="Y32" s="2106"/>
      <c r="Z32" s="2106"/>
      <c r="AA32" s="2106"/>
      <c r="AB32" s="2106"/>
      <c r="AC32" s="2106"/>
      <c r="AD32" s="2106"/>
      <c r="AE32" s="2106"/>
      <c r="AF32" s="2106"/>
      <c r="AG32" s="2106"/>
      <c r="AH32" s="2106"/>
      <c r="AI32" s="2106"/>
      <c r="AJ32" s="2107"/>
      <c r="AK32" s="2100"/>
      <c r="AL32" s="2101"/>
      <c r="AM32" s="1407" t="s">
        <v>5</v>
      </c>
      <c r="AN32" s="2100"/>
      <c r="AO32" s="2101"/>
      <c r="AP32" s="1407" t="s">
        <v>6</v>
      </c>
    </row>
    <row r="33" spans="2:42" s="1380" customFormat="1" ht="10.95" customHeight="1"/>
    <row r="34" spans="2:42" ht="15" customHeight="1">
      <c r="B34" s="2115" t="s">
        <v>2148</v>
      </c>
      <c r="C34" s="2115"/>
      <c r="D34" s="2115"/>
      <c r="E34" s="2115"/>
      <c r="F34" s="2115"/>
      <c r="G34" s="2108" t="s">
        <v>2128</v>
      </c>
      <c r="H34" s="2108"/>
      <c r="I34" s="2108"/>
      <c r="J34" s="2108"/>
      <c r="K34" s="2108"/>
      <c r="L34" s="2108"/>
      <c r="M34" s="2108"/>
      <c r="N34" s="2108"/>
      <c r="O34" s="2108"/>
      <c r="P34" s="2116"/>
      <c r="Q34" s="2116"/>
      <c r="R34" s="2116"/>
      <c r="S34" s="2116"/>
      <c r="T34" s="2116"/>
      <c r="U34" s="2116"/>
      <c r="V34" s="2116"/>
      <c r="W34" s="2116"/>
      <c r="X34" s="2116"/>
      <c r="Y34" s="2116"/>
      <c r="Z34" s="2116"/>
      <c r="AA34" s="2116"/>
      <c r="AB34" s="2116"/>
      <c r="AC34" s="2116"/>
      <c r="AD34" s="2116"/>
      <c r="AE34" s="2116"/>
      <c r="AF34" s="2116"/>
      <c r="AG34" s="2116"/>
      <c r="AH34" s="2116"/>
      <c r="AI34" s="2116"/>
      <c r="AJ34" s="2116"/>
      <c r="AK34" s="2116"/>
      <c r="AL34" s="2116"/>
      <c r="AM34" s="2116"/>
      <c r="AN34" s="2116"/>
      <c r="AO34" s="2116"/>
      <c r="AP34" s="2116"/>
    </row>
    <row r="35" spans="2:42" ht="15" customHeight="1">
      <c r="B35" s="2115"/>
      <c r="C35" s="2115"/>
      <c r="D35" s="2115"/>
      <c r="E35" s="2115"/>
      <c r="F35" s="2115"/>
      <c r="G35" s="2108" t="s">
        <v>2149</v>
      </c>
      <c r="H35" s="2108"/>
      <c r="I35" s="2108"/>
      <c r="J35" s="2108"/>
      <c r="K35" s="2108"/>
      <c r="L35" s="2108"/>
      <c r="M35" s="2108"/>
      <c r="N35" s="2108"/>
      <c r="O35" s="2108"/>
      <c r="P35" s="2116"/>
      <c r="Q35" s="2116"/>
      <c r="R35" s="2116"/>
      <c r="S35" s="2116"/>
      <c r="T35" s="2116"/>
      <c r="U35" s="2116"/>
      <c r="V35" s="2116"/>
      <c r="W35" s="2116"/>
      <c r="X35" s="2116"/>
      <c r="Y35" s="2116"/>
      <c r="Z35" s="2116"/>
      <c r="AA35" s="2116"/>
      <c r="AB35" s="2116"/>
      <c r="AC35" s="2116"/>
      <c r="AD35" s="2116"/>
      <c r="AE35" s="2116"/>
      <c r="AF35" s="2116"/>
      <c r="AG35" s="2116"/>
      <c r="AH35" s="2116"/>
      <c r="AI35" s="2116"/>
      <c r="AJ35" s="2116"/>
      <c r="AK35" s="2116"/>
      <c r="AL35" s="2116"/>
      <c r="AM35" s="2116"/>
      <c r="AN35" s="2116"/>
      <c r="AO35" s="2116"/>
      <c r="AP35" s="2116"/>
    </row>
    <row r="36" spans="2:42" ht="15" customHeight="1">
      <c r="B36" s="2115"/>
      <c r="C36" s="2115"/>
      <c r="D36" s="2115"/>
      <c r="E36" s="2115"/>
      <c r="F36" s="2115"/>
      <c r="G36" s="2117" t="s">
        <v>2133</v>
      </c>
      <c r="H36" s="2117"/>
      <c r="I36" s="2117"/>
      <c r="J36" s="2117"/>
      <c r="K36" s="2117"/>
      <c r="L36" s="2117"/>
      <c r="M36" s="2117"/>
      <c r="N36" s="2117"/>
      <c r="O36" s="2117"/>
      <c r="P36" s="2118"/>
      <c r="Q36" s="2119"/>
      <c r="R36" s="2119"/>
      <c r="S36" s="2119"/>
      <c r="T36" s="2119"/>
      <c r="U36" s="2119"/>
      <c r="V36" s="2119"/>
      <c r="W36" s="2119"/>
      <c r="X36" s="2119"/>
      <c r="Y36" s="2119"/>
      <c r="Z36" s="2119"/>
      <c r="AA36" s="2119"/>
      <c r="AB36" s="2119"/>
      <c r="AC36" s="2119"/>
      <c r="AD36" s="2119"/>
      <c r="AE36" s="2119"/>
      <c r="AF36" s="2119"/>
      <c r="AG36" s="2120"/>
      <c r="AH36" s="2121" t="s">
        <v>2134</v>
      </c>
      <c r="AI36" s="2122"/>
      <c r="AJ36" s="2122"/>
      <c r="AK36" s="2122"/>
      <c r="AL36" s="2122"/>
      <c r="AM36" s="2122"/>
      <c r="AN36" s="2122"/>
      <c r="AO36" s="2122"/>
      <c r="AP36" s="2123"/>
    </row>
    <row r="37" spans="2:42" ht="18.75" customHeight="1">
      <c r="B37" s="2115"/>
      <c r="C37" s="2115"/>
      <c r="D37" s="2115"/>
      <c r="E37" s="2115"/>
      <c r="F37" s="2115"/>
      <c r="G37" s="2108" t="s">
        <v>2135</v>
      </c>
      <c r="H37" s="2108"/>
      <c r="I37" s="2108"/>
      <c r="J37" s="2108"/>
      <c r="K37" s="2108"/>
      <c r="L37" s="2108"/>
      <c r="M37" s="2108"/>
      <c r="N37" s="2108"/>
      <c r="O37" s="2108"/>
      <c r="P37" s="2118"/>
      <c r="Q37" s="2119"/>
      <c r="R37" s="2119"/>
      <c r="S37" s="2119"/>
      <c r="T37" s="2119"/>
      <c r="U37" s="2119"/>
      <c r="V37" s="2119"/>
      <c r="W37" s="2119"/>
      <c r="X37" s="2119"/>
      <c r="Y37" s="2119"/>
      <c r="Z37" s="2119"/>
      <c r="AA37" s="2119"/>
      <c r="AB37" s="2119"/>
      <c r="AC37" s="2119"/>
      <c r="AD37" s="2119"/>
      <c r="AE37" s="2119"/>
      <c r="AF37" s="2119"/>
      <c r="AG37" s="2120"/>
      <c r="AH37" s="2125" t="s">
        <v>2136</v>
      </c>
      <c r="AI37" s="2126"/>
      <c r="AJ37" s="2126"/>
      <c r="AK37" s="2126"/>
      <c r="AL37" s="2126"/>
      <c r="AM37" s="2126"/>
      <c r="AN37" s="2126"/>
      <c r="AO37" s="2126"/>
      <c r="AP37" s="2127"/>
    </row>
    <row r="38" spans="2:42" ht="18.75" customHeight="1">
      <c r="B38" s="2115"/>
      <c r="C38" s="2115"/>
      <c r="D38" s="2115"/>
      <c r="E38" s="2115"/>
      <c r="F38" s="2115"/>
      <c r="G38" s="2108" t="s">
        <v>2137</v>
      </c>
      <c r="H38" s="2108"/>
      <c r="I38" s="2108"/>
      <c r="J38" s="2108"/>
      <c r="K38" s="2108"/>
      <c r="L38" s="2108"/>
      <c r="M38" s="2108"/>
      <c r="N38" s="2108"/>
      <c r="O38" s="2108"/>
      <c r="P38" s="2118"/>
      <c r="Q38" s="2119"/>
      <c r="R38" s="2119"/>
      <c r="S38" s="2119"/>
      <c r="T38" s="2119"/>
      <c r="U38" s="2119"/>
      <c r="V38" s="2119"/>
      <c r="W38" s="2119"/>
      <c r="X38" s="2119"/>
      <c r="Y38" s="2119"/>
      <c r="Z38" s="2119"/>
      <c r="AA38" s="2119"/>
      <c r="AB38" s="2119"/>
      <c r="AC38" s="2119"/>
      <c r="AD38" s="2119"/>
      <c r="AE38" s="2119"/>
      <c r="AF38" s="2119"/>
      <c r="AG38" s="2120"/>
      <c r="AH38" s="2125" t="s">
        <v>2138</v>
      </c>
      <c r="AI38" s="2126"/>
      <c r="AJ38" s="2126"/>
      <c r="AK38" s="2126"/>
      <c r="AL38" s="2126"/>
      <c r="AM38" s="2126"/>
      <c r="AN38" s="2126"/>
      <c r="AO38" s="2126"/>
      <c r="AP38" s="2127"/>
    </row>
    <row r="39" spans="2:42" ht="15" customHeight="1">
      <c r="B39" s="2115"/>
      <c r="C39" s="2115"/>
      <c r="D39" s="2115"/>
      <c r="E39" s="2115"/>
      <c r="F39" s="2115"/>
      <c r="G39" s="2108" t="s">
        <v>2139</v>
      </c>
      <c r="H39" s="2108"/>
      <c r="I39" s="2108"/>
      <c r="J39" s="2108"/>
      <c r="K39" s="2108"/>
      <c r="L39" s="2108"/>
      <c r="M39" s="2108"/>
      <c r="N39" s="2108"/>
      <c r="O39" s="2108"/>
      <c r="P39" s="2118"/>
      <c r="Q39" s="2119"/>
      <c r="R39" s="2119"/>
      <c r="S39" s="2119"/>
      <c r="T39" s="2119"/>
      <c r="U39" s="2119"/>
      <c r="V39" s="2119"/>
      <c r="W39" s="2119"/>
      <c r="X39" s="2119"/>
      <c r="Y39" s="2119"/>
      <c r="Z39" s="2119"/>
      <c r="AA39" s="2119"/>
      <c r="AB39" s="2119"/>
      <c r="AC39" s="2119"/>
      <c r="AD39" s="2119"/>
      <c r="AE39" s="2119"/>
      <c r="AF39" s="2119"/>
      <c r="AG39" s="2120"/>
      <c r="AH39" s="2121" t="s">
        <v>2140</v>
      </c>
      <c r="AI39" s="2122"/>
      <c r="AJ39" s="2122"/>
      <c r="AK39" s="2122"/>
      <c r="AL39" s="2122"/>
      <c r="AM39" s="2122"/>
      <c r="AN39" s="2122"/>
      <c r="AO39" s="2122"/>
      <c r="AP39" s="2123"/>
    </row>
    <row r="40" spans="2:42" ht="25.2" customHeight="1">
      <c r="B40" s="2115"/>
      <c r="C40" s="2115"/>
      <c r="D40" s="2115"/>
      <c r="E40" s="2115"/>
      <c r="F40" s="2115"/>
      <c r="G40" s="2124" t="s">
        <v>2141</v>
      </c>
      <c r="H40" s="2124"/>
      <c r="I40" s="2124"/>
      <c r="J40" s="2124"/>
      <c r="K40" s="2124"/>
      <c r="L40" s="2124"/>
      <c r="M40" s="2124"/>
      <c r="N40" s="2124"/>
      <c r="O40" s="2124"/>
      <c r="P40" s="2116"/>
      <c r="Q40" s="2116"/>
      <c r="R40" s="2116"/>
      <c r="S40" s="2116"/>
      <c r="T40" s="2116"/>
      <c r="U40" s="2116"/>
      <c r="V40" s="2116"/>
      <c r="W40" s="2116"/>
      <c r="X40" s="2116"/>
      <c r="Y40" s="2116"/>
      <c r="Z40" s="2116"/>
      <c r="AA40" s="2116"/>
      <c r="AB40" s="2116"/>
      <c r="AC40" s="2116"/>
      <c r="AD40" s="2116"/>
      <c r="AE40" s="2116"/>
      <c r="AF40" s="2116"/>
      <c r="AG40" s="2116"/>
      <c r="AH40" s="2116"/>
      <c r="AI40" s="2116"/>
      <c r="AJ40" s="2116"/>
      <c r="AK40" s="2116"/>
      <c r="AL40" s="2116"/>
      <c r="AM40" s="2116"/>
      <c r="AN40" s="2116"/>
      <c r="AO40" s="2116"/>
      <c r="AP40" s="2116"/>
    </row>
    <row r="41" spans="2:42" ht="15" customHeight="1">
      <c r="B41" s="2115"/>
      <c r="C41" s="2115"/>
      <c r="D41" s="2115"/>
      <c r="E41" s="2115"/>
      <c r="F41" s="2115"/>
      <c r="G41" s="2108" t="s">
        <v>2142</v>
      </c>
      <c r="H41" s="2108"/>
      <c r="I41" s="2108"/>
      <c r="J41" s="2108"/>
      <c r="K41" s="2108"/>
      <c r="L41" s="2108"/>
      <c r="M41" s="2108"/>
      <c r="N41" s="2108"/>
      <c r="O41" s="2108"/>
      <c r="P41" s="2116"/>
      <c r="Q41" s="2116"/>
      <c r="R41" s="2116"/>
      <c r="S41" s="2116"/>
      <c r="T41" s="2116"/>
      <c r="U41" s="2116"/>
      <c r="V41" s="2116"/>
      <c r="W41" s="2116"/>
      <c r="X41" s="2116"/>
      <c r="Y41" s="2116"/>
      <c r="Z41" s="2116"/>
      <c r="AA41" s="2116"/>
      <c r="AB41" s="2116"/>
      <c r="AC41" s="2116"/>
      <c r="AD41" s="2116"/>
      <c r="AE41" s="2116"/>
      <c r="AF41" s="2116"/>
      <c r="AG41" s="2116"/>
      <c r="AH41" s="2116"/>
      <c r="AI41" s="2116"/>
      <c r="AJ41" s="2116"/>
      <c r="AK41" s="2116"/>
      <c r="AL41" s="2116"/>
      <c r="AM41" s="2116"/>
      <c r="AN41" s="2116"/>
      <c r="AO41" s="2116"/>
      <c r="AP41" s="2116"/>
    </row>
    <row r="42" spans="2:42" ht="15" customHeight="1">
      <c r="B42" s="2115"/>
      <c r="C42" s="2115"/>
      <c r="D42" s="2115"/>
      <c r="E42" s="2115"/>
      <c r="F42" s="2115"/>
      <c r="G42" s="2108" t="s">
        <v>2143</v>
      </c>
      <c r="H42" s="2108"/>
      <c r="I42" s="2108"/>
      <c r="J42" s="2108"/>
      <c r="K42" s="2108"/>
      <c r="L42" s="2108"/>
      <c r="M42" s="2108"/>
      <c r="N42" s="2108"/>
      <c r="O42" s="2108"/>
      <c r="P42" s="2108" t="s">
        <v>71</v>
      </c>
      <c r="Q42" s="2108"/>
      <c r="R42" s="2108"/>
      <c r="S42" s="2108"/>
      <c r="T42" s="2108"/>
      <c r="U42" s="2109"/>
      <c r="V42" s="2109"/>
      <c r="W42" s="2109"/>
      <c r="X42" s="2109"/>
      <c r="Y42" s="2109"/>
      <c r="Z42" s="2109"/>
      <c r="AA42" s="2109"/>
      <c r="AB42" s="2109"/>
      <c r="AC42" s="2109"/>
      <c r="AD42" s="2109"/>
      <c r="AE42" s="2109"/>
      <c r="AF42" s="2109"/>
      <c r="AG42" s="2109"/>
      <c r="AH42" s="2109"/>
      <c r="AI42" s="2109"/>
      <c r="AJ42" s="2109"/>
      <c r="AK42" s="2109"/>
      <c r="AL42" s="2109"/>
      <c r="AM42" s="2109"/>
      <c r="AN42" s="2109"/>
      <c r="AO42" s="2109"/>
      <c r="AP42" s="2109"/>
    </row>
    <row r="43" spans="2:42" ht="15" customHeight="1">
      <c r="B43" s="2115"/>
      <c r="C43" s="2115"/>
      <c r="D43" s="2115"/>
      <c r="E43" s="2115"/>
      <c r="F43" s="2115"/>
      <c r="G43" s="2108"/>
      <c r="H43" s="2108"/>
      <c r="I43" s="2108"/>
      <c r="J43" s="2108"/>
      <c r="K43" s="2108"/>
      <c r="L43" s="2108"/>
      <c r="M43" s="2108"/>
      <c r="N43" s="2108"/>
      <c r="O43" s="2108"/>
      <c r="P43" s="2108" t="s">
        <v>2144</v>
      </c>
      <c r="Q43" s="2108"/>
      <c r="R43" s="2108"/>
      <c r="S43" s="2108"/>
      <c r="T43" s="2108"/>
      <c r="U43" s="2109"/>
      <c r="V43" s="2109"/>
      <c r="W43" s="2109"/>
      <c r="X43" s="2109"/>
      <c r="Y43" s="2109"/>
      <c r="Z43" s="2109"/>
      <c r="AA43" s="2109"/>
      <c r="AB43" s="2109"/>
      <c r="AC43" s="2109"/>
      <c r="AD43" s="2109"/>
      <c r="AE43" s="2109"/>
      <c r="AF43" s="2109"/>
      <c r="AG43" s="2109"/>
      <c r="AH43" s="2109"/>
      <c r="AI43" s="2109"/>
      <c r="AJ43" s="2109"/>
      <c r="AK43" s="2109"/>
      <c r="AL43" s="2109"/>
      <c r="AM43" s="2109"/>
      <c r="AN43" s="2109"/>
      <c r="AO43" s="2109"/>
      <c r="AP43" s="2109"/>
    </row>
    <row r="44" spans="2:42" ht="15" customHeight="1">
      <c r="B44" s="2115"/>
      <c r="C44" s="2115"/>
      <c r="D44" s="2115"/>
      <c r="E44" s="2115"/>
      <c r="F44" s="2115"/>
      <c r="G44" s="2108"/>
      <c r="H44" s="2108"/>
      <c r="I44" s="2108"/>
      <c r="J44" s="2108"/>
      <c r="K44" s="2108"/>
      <c r="L44" s="2108"/>
      <c r="M44" s="2108"/>
      <c r="N44" s="2108"/>
      <c r="O44" s="2108"/>
      <c r="P44" s="2110" t="s">
        <v>2176</v>
      </c>
      <c r="Q44" s="2111"/>
      <c r="R44" s="2111"/>
      <c r="S44" s="2111"/>
      <c r="T44" s="2111"/>
      <c r="U44" s="2112" t="s">
        <v>1277</v>
      </c>
      <c r="V44" s="2113"/>
      <c r="W44" s="2113"/>
      <c r="X44" s="2113"/>
      <c r="Y44" s="2113"/>
      <c r="Z44" s="2113"/>
      <c r="AA44" s="2113"/>
      <c r="AB44" s="2113"/>
      <c r="AC44" s="2113"/>
      <c r="AD44" s="2113"/>
      <c r="AE44" s="2114"/>
      <c r="AF44" s="2112" t="s">
        <v>2145</v>
      </c>
      <c r="AG44" s="2113"/>
      <c r="AH44" s="2113"/>
      <c r="AI44" s="2113"/>
      <c r="AJ44" s="2113"/>
      <c r="AK44" s="2113"/>
      <c r="AL44" s="2113"/>
      <c r="AM44" s="2113"/>
      <c r="AN44" s="2113"/>
      <c r="AO44" s="2113"/>
      <c r="AP44" s="2114"/>
    </row>
    <row r="45" spans="2:42" ht="15" customHeight="1">
      <c r="B45" s="2115"/>
      <c r="C45" s="2115"/>
      <c r="D45" s="2115"/>
      <c r="E45" s="2115"/>
      <c r="F45" s="2115"/>
      <c r="G45" s="2108"/>
      <c r="H45" s="2108"/>
      <c r="I45" s="2108"/>
      <c r="J45" s="2108"/>
      <c r="K45" s="2108"/>
      <c r="L45" s="2108"/>
      <c r="M45" s="2108"/>
      <c r="N45" s="2108"/>
      <c r="O45" s="2108"/>
      <c r="P45" s="2111"/>
      <c r="Q45" s="2111"/>
      <c r="R45" s="2111"/>
      <c r="S45" s="2111"/>
      <c r="T45" s="2111"/>
      <c r="U45" s="2102"/>
      <c r="V45" s="2103"/>
      <c r="W45" s="2103"/>
      <c r="X45" s="2103"/>
      <c r="Y45" s="2103"/>
      <c r="Z45" s="2103"/>
      <c r="AA45" s="2103"/>
      <c r="AB45" s="2103"/>
      <c r="AC45" s="2103"/>
      <c r="AD45" s="2103"/>
      <c r="AE45" s="2104"/>
      <c r="AF45" s="2100"/>
      <c r="AG45" s="2101"/>
      <c r="AH45" s="1408" t="s">
        <v>5</v>
      </c>
      <c r="AI45" s="1424"/>
      <c r="AJ45" s="1408" t="s">
        <v>2114</v>
      </c>
      <c r="AK45" s="1408" t="s">
        <v>2146</v>
      </c>
      <c r="AL45" s="2100"/>
      <c r="AM45" s="2101"/>
      <c r="AN45" s="1408" t="s">
        <v>5</v>
      </c>
      <c r="AO45" s="1424"/>
      <c r="AP45" s="1407" t="s">
        <v>6</v>
      </c>
    </row>
    <row r="46" spans="2:42" ht="15" customHeight="1">
      <c r="B46" s="2115"/>
      <c r="C46" s="2115"/>
      <c r="D46" s="2115"/>
      <c r="E46" s="2115"/>
      <c r="F46" s="2115"/>
      <c r="G46" s="2108"/>
      <c r="H46" s="2108"/>
      <c r="I46" s="2108"/>
      <c r="J46" s="2108"/>
      <c r="K46" s="2108"/>
      <c r="L46" s="2108"/>
      <c r="M46" s="2108"/>
      <c r="N46" s="2108"/>
      <c r="O46" s="2108"/>
      <c r="P46" s="2111"/>
      <c r="Q46" s="2111"/>
      <c r="R46" s="2111"/>
      <c r="S46" s="2111"/>
      <c r="T46" s="2111"/>
      <c r="U46" s="2102"/>
      <c r="V46" s="2103"/>
      <c r="W46" s="2103"/>
      <c r="X46" s="2103"/>
      <c r="Y46" s="2103"/>
      <c r="Z46" s="2103"/>
      <c r="AA46" s="2103"/>
      <c r="AB46" s="2103"/>
      <c r="AC46" s="2103"/>
      <c r="AD46" s="2103"/>
      <c r="AE46" s="2104"/>
      <c r="AF46" s="2100"/>
      <c r="AG46" s="2101"/>
      <c r="AH46" s="1408" t="s">
        <v>5</v>
      </c>
      <c r="AI46" s="1424"/>
      <c r="AJ46" s="1408" t="s">
        <v>2114</v>
      </c>
      <c r="AK46" s="1408" t="s">
        <v>2146</v>
      </c>
      <c r="AL46" s="2100"/>
      <c r="AM46" s="2101"/>
      <c r="AN46" s="1408" t="s">
        <v>5</v>
      </c>
      <c r="AO46" s="1424"/>
      <c r="AP46" s="1407" t="s">
        <v>6</v>
      </c>
    </row>
    <row r="47" spans="2:42" ht="15" customHeight="1">
      <c r="B47" s="2115"/>
      <c r="C47" s="2115"/>
      <c r="D47" s="2115"/>
      <c r="E47" s="2115"/>
      <c r="F47" s="2115"/>
      <c r="G47" s="2108"/>
      <c r="H47" s="2108"/>
      <c r="I47" s="2108"/>
      <c r="J47" s="2108"/>
      <c r="K47" s="2108"/>
      <c r="L47" s="2108"/>
      <c r="M47" s="2108"/>
      <c r="N47" s="2108"/>
      <c r="O47" s="2108"/>
      <c r="P47" s="2111"/>
      <c r="Q47" s="2111"/>
      <c r="R47" s="2111"/>
      <c r="S47" s="2111"/>
      <c r="T47" s="2111"/>
      <c r="U47" s="2105" t="s">
        <v>2147</v>
      </c>
      <c r="V47" s="2106"/>
      <c r="W47" s="2106"/>
      <c r="X47" s="2106"/>
      <c r="Y47" s="2106"/>
      <c r="Z47" s="2106"/>
      <c r="AA47" s="2106"/>
      <c r="AB47" s="2106"/>
      <c r="AC47" s="2106"/>
      <c r="AD47" s="2106"/>
      <c r="AE47" s="2106"/>
      <c r="AF47" s="2106"/>
      <c r="AG47" s="2106"/>
      <c r="AH47" s="2106"/>
      <c r="AI47" s="2106"/>
      <c r="AJ47" s="2107"/>
      <c r="AK47" s="2100"/>
      <c r="AL47" s="2101"/>
      <c r="AM47" s="1407" t="s">
        <v>5</v>
      </c>
      <c r="AN47" s="2100"/>
      <c r="AO47" s="2101"/>
      <c r="AP47" s="1407" t="s">
        <v>6</v>
      </c>
    </row>
    <row r="48" spans="2:42">
      <c r="B48" s="1381" t="s">
        <v>2150</v>
      </c>
      <c r="C48" s="1382"/>
      <c r="D48" s="1382"/>
      <c r="E48" s="1382"/>
      <c r="F48" s="1382"/>
      <c r="G48" s="1383"/>
      <c r="H48" s="1383"/>
      <c r="I48" s="1383"/>
      <c r="J48" s="1383"/>
      <c r="K48" s="1383"/>
      <c r="L48" s="1383"/>
      <c r="M48" s="1383"/>
      <c r="N48" s="1383"/>
      <c r="O48" s="1383"/>
      <c r="P48" s="1382"/>
      <c r="Q48" s="1382"/>
      <c r="R48" s="1382"/>
      <c r="S48" s="1382"/>
      <c r="T48" s="1382"/>
      <c r="U48" s="1384"/>
      <c r="V48" s="1384"/>
      <c r="W48" s="1384"/>
      <c r="X48" s="1384"/>
      <c r="Y48" s="1384"/>
      <c r="Z48" s="1384"/>
      <c r="AA48" s="1384"/>
      <c r="AB48" s="1384"/>
      <c r="AC48" s="1384"/>
      <c r="AD48" s="1384"/>
      <c r="AE48" s="1384"/>
      <c r="AF48" s="1384"/>
      <c r="AG48" s="1384"/>
      <c r="AH48" s="1384"/>
      <c r="AI48" s="1384"/>
      <c r="AJ48" s="1384"/>
      <c r="AK48" s="1385"/>
      <c r="AL48" s="1385"/>
      <c r="AM48" s="1385"/>
      <c r="AN48" s="1386"/>
      <c r="AO48" s="1386"/>
      <c r="AP48" s="1386"/>
    </row>
    <row r="49" spans="1:43">
      <c r="B49" s="1381" t="s">
        <v>2151</v>
      </c>
      <c r="AN49" s="2099" t="s">
        <v>2152</v>
      </c>
      <c r="AO49" s="2099"/>
      <c r="AP49" s="2099"/>
    </row>
    <row r="50" spans="1:43">
      <c r="B50" s="1381"/>
      <c r="AN50" s="1384"/>
      <c r="AO50" s="1384"/>
      <c r="AP50" s="1384"/>
    </row>
    <row r="51" spans="1:43">
      <c r="B51" s="1381"/>
      <c r="AN51" s="1384"/>
      <c r="AO51" s="1384"/>
      <c r="AP51" s="1384"/>
    </row>
    <row r="52" spans="1:43">
      <c r="B52" s="1381"/>
      <c r="AN52" s="1384"/>
      <c r="AO52" s="1384"/>
      <c r="AP52" s="1384"/>
    </row>
    <row r="53" spans="1:43">
      <c r="B53" s="1381"/>
      <c r="AN53" s="1384"/>
      <c r="AO53" s="1384"/>
      <c r="AP53" s="1384"/>
    </row>
    <row r="54" spans="1:43">
      <c r="B54" s="1381"/>
      <c r="AN54" s="1384"/>
      <c r="AO54" s="1384"/>
      <c r="AP54" s="1384"/>
    </row>
    <row r="55" spans="1:43" s="1391" customFormat="1">
      <c r="A55" s="1387" t="s">
        <v>2153</v>
      </c>
      <c r="B55" s="1388"/>
      <c r="C55" s="1389"/>
      <c r="D55" s="1389"/>
      <c r="E55" s="1389"/>
      <c r="F55" s="1390"/>
      <c r="G55" s="1390"/>
      <c r="H55" s="1390"/>
      <c r="I55" s="1390"/>
      <c r="J55" s="1390"/>
      <c r="K55" s="1390"/>
      <c r="L55" s="1390"/>
      <c r="M55" s="1390"/>
      <c r="N55" s="1390"/>
      <c r="O55" s="1390"/>
      <c r="P55" s="1390"/>
      <c r="Q55" s="1390"/>
      <c r="R55" s="1390"/>
      <c r="S55" s="1390"/>
      <c r="T55" s="1390"/>
      <c r="U55" s="1390"/>
      <c r="V55" s="1390"/>
      <c r="W55" s="1390"/>
      <c r="X55" s="1390"/>
      <c r="Y55" s="1390"/>
      <c r="Z55" s="1390"/>
      <c r="AA55" s="1390"/>
      <c r="AB55" s="1390"/>
      <c r="AC55" s="1390"/>
      <c r="AD55" s="1390"/>
      <c r="AE55" s="1390"/>
      <c r="AF55" s="1390"/>
      <c r="AG55" s="1390"/>
      <c r="AH55" s="1390"/>
      <c r="AI55" s="1390"/>
      <c r="AJ55" s="1390"/>
      <c r="AK55" s="1390"/>
      <c r="AL55" s="1390"/>
      <c r="AM55" s="1390"/>
      <c r="AN55" s="1390"/>
      <c r="AO55" s="1390"/>
      <c r="AP55" s="1390"/>
      <c r="AQ55" s="1390"/>
    </row>
    <row r="56" spans="1:43" s="1391" customFormat="1" ht="29.25" customHeight="1">
      <c r="A56" s="1392"/>
      <c r="B56" s="2093" t="s">
        <v>2154</v>
      </c>
      <c r="C56" s="2093"/>
      <c r="D56" s="2093"/>
      <c r="E56" s="2093"/>
      <c r="F56" s="2093"/>
      <c r="G56" s="2093"/>
      <c r="H56" s="2093"/>
      <c r="I56" s="2093"/>
      <c r="J56" s="2093"/>
      <c r="K56" s="2093"/>
      <c r="L56" s="2093"/>
      <c r="M56" s="2093"/>
      <c r="N56" s="2093"/>
      <c r="O56" s="2093"/>
      <c r="P56" s="2093"/>
      <c r="Q56" s="2093"/>
      <c r="R56" s="2093"/>
      <c r="S56" s="2093"/>
      <c r="T56" s="2093"/>
      <c r="U56" s="2093"/>
      <c r="V56" s="2093"/>
      <c r="W56" s="2093"/>
      <c r="X56" s="2093"/>
      <c r="Y56" s="2093"/>
      <c r="Z56" s="2093"/>
      <c r="AA56" s="2093"/>
      <c r="AB56" s="2093"/>
      <c r="AC56" s="2093"/>
      <c r="AD56" s="2093"/>
      <c r="AE56" s="2093"/>
      <c r="AF56" s="2093"/>
      <c r="AG56" s="2093"/>
      <c r="AH56" s="2093"/>
      <c r="AI56" s="2093"/>
      <c r="AJ56" s="2093"/>
      <c r="AK56" s="2093"/>
      <c r="AL56" s="2093"/>
      <c r="AM56" s="2093"/>
      <c r="AN56" s="2093"/>
      <c r="AO56" s="2093"/>
      <c r="AP56" s="2093"/>
      <c r="AQ56" s="1390"/>
    </row>
    <row r="57" spans="1:43" s="1391" customFormat="1">
      <c r="A57" s="1389"/>
      <c r="B57" s="1389"/>
      <c r="C57" s="1389"/>
      <c r="D57" s="1389"/>
      <c r="E57" s="1389"/>
      <c r="F57" s="1390"/>
      <c r="G57" s="1390"/>
      <c r="H57" s="1390"/>
      <c r="I57" s="1390"/>
      <c r="J57" s="1390"/>
      <c r="K57" s="1390"/>
      <c r="L57" s="1390"/>
      <c r="M57" s="1390"/>
      <c r="N57" s="1390"/>
      <c r="O57" s="1390"/>
      <c r="P57" s="1390"/>
      <c r="Q57" s="1390"/>
      <c r="R57" s="1390"/>
      <c r="S57" s="1390"/>
      <c r="T57" s="1390"/>
      <c r="U57" s="1390"/>
      <c r="V57" s="1390"/>
      <c r="W57" s="1390"/>
      <c r="X57" s="1390"/>
      <c r="Y57" s="1390"/>
      <c r="Z57" s="1390"/>
      <c r="AA57" s="1390"/>
      <c r="AB57" s="1390"/>
      <c r="AC57" s="1390"/>
      <c r="AD57" s="1390"/>
      <c r="AE57" s="1390"/>
      <c r="AF57" s="1390"/>
      <c r="AG57" s="1390"/>
      <c r="AH57" s="1390"/>
      <c r="AI57" s="1390"/>
      <c r="AJ57" s="1390"/>
      <c r="AK57" s="1390"/>
      <c r="AL57" s="1390"/>
      <c r="AM57" s="1390"/>
      <c r="AN57" s="1390"/>
      <c r="AO57" s="1390"/>
      <c r="AP57" s="1390"/>
      <c r="AQ57" s="1390"/>
    </row>
    <row r="58" spans="1:43" s="1391" customFormat="1" ht="19.5" customHeight="1">
      <c r="A58" s="1393"/>
      <c r="B58" s="1393"/>
      <c r="C58" s="1389"/>
      <c r="D58" s="1425" t="s">
        <v>2155</v>
      </c>
      <c r="E58" s="1425"/>
      <c r="F58" s="1426"/>
      <c r="G58" s="1426"/>
      <c r="H58" s="1426"/>
      <c r="I58" s="1426"/>
      <c r="J58" s="1426"/>
      <c r="K58" s="1426"/>
      <c r="L58" s="1426"/>
      <c r="M58" s="1390"/>
      <c r="N58" s="1390"/>
      <c r="O58" s="1390"/>
      <c r="P58" s="1390"/>
      <c r="Q58" s="1390"/>
      <c r="R58" s="1390"/>
      <c r="S58" s="1390"/>
      <c r="T58" s="1390"/>
      <c r="U58" s="1390"/>
      <c r="V58" s="1390"/>
      <c r="W58" s="1390"/>
      <c r="X58" s="1390"/>
      <c r="Y58" s="1390"/>
      <c r="Z58" s="1390"/>
      <c r="AA58" s="1390"/>
      <c r="AB58" s="1390"/>
      <c r="AC58" s="1390"/>
      <c r="AD58" s="1390"/>
      <c r="AE58" s="1390"/>
      <c r="AF58" s="1390"/>
      <c r="AG58" s="1390"/>
      <c r="AH58" s="1390"/>
      <c r="AI58" s="1390"/>
      <c r="AJ58" s="1390"/>
      <c r="AK58" s="1390"/>
      <c r="AL58" s="1390"/>
      <c r="AM58" s="1390"/>
      <c r="AN58" s="1390"/>
      <c r="AO58" s="1390"/>
      <c r="AP58" s="1390"/>
      <c r="AQ58" s="1390"/>
    </row>
    <row r="59" spans="1:43" s="1391" customFormat="1" ht="19.5" customHeight="1">
      <c r="A59" s="1389"/>
      <c r="B59" s="1389"/>
      <c r="C59" s="1389"/>
      <c r="D59" s="1389"/>
      <c r="E59" s="1389"/>
      <c r="F59" s="1390"/>
      <c r="G59" s="1390"/>
      <c r="H59" s="1390"/>
      <c r="I59" s="1390"/>
      <c r="J59" s="1390"/>
      <c r="K59" s="1390"/>
      <c r="L59" s="1390"/>
      <c r="M59" s="1390"/>
      <c r="N59" s="1390"/>
      <c r="O59" s="1390"/>
      <c r="P59" s="1390"/>
      <c r="Q59" s="1390"/>
      <c r="R59" s="1390"/>
      <c r="S59" s="1390"/>
      <c r="T59" s="1390"/>
      <c r="U59" s="1390"/>
      <c r="V59" s="1390"/>
      <c r="W59" s="1390"/>
      <c r="X59" s="1390"/>
      <c r="Y59" s="1390"/>
      <c r="Z59" s="1390"/>
      <c r="AA59" s="1390"/>
      <c r="AB59" s="1390"/>
      <c r="AC59" s="1390"/>
      <c r="AD59" s="1390"/>
      <c r="AE59" s="1390"/>
      <c r="AF59" s="1390"/>
      <c r="AG59" s="1390"/>
      <c r="AH59" s="1390"/>
      <c r="AI59" s="1390"/>
      <c r="AJ59" s="1390"/>
      <c r="AK59" s="1390"/>
      <c r="AL59" s="1390"/>
      <c r="AM59" s="1390"/>
      <c r="AN59" s="1390"/>
      <c r="AO59" s="1390"/>
      <c r="AP59" s="1390"/>
      <c r="AQ59" s="1390"/>
    </row>
    <row r="60" spans="1:43" s="1391" customFormat="1" ht="19.5" customHeight="1">
      <c r="A60" s="1388"/>
      <c r="B60" s="1388" t="s">
        <v>2156</v>
      </c>
      <c r="C60" s="1389"/>
      <c r="D60" s="1389"/>
      <c r="E60" s="1389"/>
      <c r="F60" s="1390"/>
      <c r="G60" s="1390"/>
      <c r="H60" s="1390"/>
      <c r="I60" s="1390"/>
      <c r="J60" s="1390"/>
      <c r="K60" s="1390"/>
      <c r="L60" s="1390"/>
      <c r="M60" s="1390"/>
      <c r="N60" s="1390"/>
      <c r="O60" s="1390"/>
      <c r="P60" s="1390"/>
      <c r="Q60" s="1390"/>
      <c r="R60" s="1390"/>
      <c r="S60" s="1390"/>
      <c r="T60" s="1390"/>
      <c r="U60" s="1390"/>
      <c r="V60" s="1390"/>
      <c r="W60" s="1390"/>
      <c r="X60" s="1390"/>
      <c r="Y60" s="1390"/>
      <c r="Z60" s="1390"/>
      <c r="AA60" s="1390"/>
      <c r="AB60" s="1390"/>
      <c r="AC60" s="1390"/>
      <c r="AD60" s="1390"/>
      <c r="AE60" s="1390"/>
      <c r="AF60" s="1390"/>
      <c r="AG60" s="1390"/>
      <c r="AH60" s="1390"/>
      <c r="AI60" s="1390"/>
      <c r="AJ60" s="1390"/>
      <c r="AK60" s="1390"/>
      <c r="AL60" s="1390"/>
      <c r="AM60" s="1390"/>
      <c r="AN60" s="1390"/>
      <c r="AO60" s="1390"/>
      <c r="AP60" s="1390"/>
      <c r="AQ60" s="1390"/>
    </row>
    <row r="61" spans="1:43" s="1391" customFormat="1" ht="19.5" customHeight="1">
      <c r="A61" s="1389"/>
      <c r="B61" s="1389"/>
      <c r="C61" s="1389"/>
      <c r="D61" s="1389"/>
      <c r="E61" s="1389"/>
      <c r="F61" s="1390"/>
      <c r="G61" s="1390"/>
      <c r="H61" s="1390"/>
      <c r="I61" s="1390"/>
      <c r="J61" s="1390"/>
      <c r="K61" s="1390"/>
      <c r="L61" s="1390"/>
      <c r="M61" s="1390"/>
      <c r="N61" s="1390"/>
      <c r="O61" s="1390"/>
      <c r="P61" s="1390"/>
      <c r="Q61" s="1390"/>
      <c r="R61" s="1390"/>
      <c r="S61" s="1390"/>
      <c r="T61" s="1390"/>
      <c r="U61" s="1390"/>
      <c r="V61" s="1390"/>
      <c r="W61" s="1390"/>
      <c r="X61" s="1390"/>
      <c r="Y61" s="1390"/>
      <c r="Z61" s="1390"/>
      <c r="AA61" s="1390"/>
      <c r="AB61" s="1390"/>
      <c r="AC61" s="1390"/>
      <c r="AD61" s="1390"/>
      <c r="AE61" s="1390"/>
      <c r="AF61" s="1390"/>
      <c r="AG61" s="1390"/>
      <c r="AH61" s="1390"/>
      <c r="AI61" s="1390"/>
      <c r="AJ61" s="1390"/>
      <c r="AK61" s="1390"/>
      <c r="AL61" s="1390"/>
      <c r="AM61" s="1390"/>
      <c r="AN61" s="1390"/>
      <c r="AO61" s="1390"/>
      <c r="AP61" s="1390"/>
      <c r="AQ61" s="1390"/>
    </row>
    <row r="62" spans="1:43" s="1391" customFormat="1" ht="19.5" customHeight="1">
      <c r="A62" s="1394"/>
      <c r="B62" s="1394"/>
      <c r="C62" s="1394"/>
      <c r="D62" s="1394"/>
      <c r="E62" s="1394"/>
      <c r="F62" s="1395"/>
      <c r="G62" s="1395"/>
      <c r="H62" s="1390"/>
      <c r="I62" s="1390"/>
      <c r="J62" s="1390"/>
      <c r="K62" s="1390"/>
      <c r="L62" s="1390"/>
      <c r="M62" s="1390"/>
      <c r="N62" s="1390"/>
      <c r="O62" s="1390"/>
      <c r="P62" s="1390"/>
      <c r="Q62" s="1390"/>
      <c r="R62" s="1390"/>
      <c r="S62" s="1390"/>
      <c r="T62" s="1390"/>
      <c r="U62" s="1390"/>
      <c r="V62" s="1390"/>
      <c r="W62" s="1390"/>
      <c r="X62" s="1390"/>
      <c r="Y62" s="1390"/>
      <c r="Z62" s="1390"/>
      <c r="AA62" s="1390"/>
      <c r="AB62" s="1390"/>
      <c r="AC62" s="1390"/>
      <c r="AD62" s="1426" t="s">
        <v>2157</v>
      </c>
      <c r="AE62" s="1426"/>
      <c r="AF62" s="1426"/>
      <c r="AG62" s="1426"/>
      <c r="AH62" s="1426"/>
      <c r="AI62" s="1426"/>
      <c r="AJ62" s="1426"/>
      <c r="AK62" s="1426"/>
      <c r="AL62" s="1426"/>
      <c r="AM62" s="1426"/>
      <c r="AN62" s="1426"/>
      <c r="AO62" s="1426"/>
      <c r="AP62" s="1426"/>
      <c r="AQ62" s="1390"/>
    </row>
    <row r="63" spans="1:43" s="1391" customFormat="1" ht="13.5" customHeight="1">
      <c r="A63" s="1388" t="s">
        <v>661</v>
      </c>
      <c r="B63" s="1388"/>
      <c r="C63" s="1388"/>
      <c r="D63" s="1388"/>
      <c r="E63" s="1388"/>
      <c r="F63" s="1388"/>
      <c r="G63" s="1388"/>
      <c r="H63" s="1388"/>
      <c r="I63" s="1388"/>
      <c r="J63" s="1388"/>
      <c r="K63" s="1388"/>
      <c r="L63" s="1388"/>
      <c r="M63" s="1388"/>
      <c r="N63" s="1388"/>
      <c r="O63" s="1388"/>
      <c r="P63" s="1388"/>
      <c r="Q63" s="1388"/>
      <c r="R63" s="1388"/>
      <c r="S63" s="1388"/>
      <c r="T63" s="1388"/>
      <c r="U63" s="1388"/>
      <c r="V63" s="1388"/>
      <c r="W63" s="1388"/>
      <c r="X63" s="1388"/>
      <c r="Y63" s="1388"/>
      <c r="Z63" s="1388"/>
      <c r="AA63" s="1390"/>
      <c r="AB63" s="1390"/>
      <c r="AC63" s="1390"/>
      <c r="AD63" s="1390"/>
      <c r="AE63" s="1390"/>
      <c r="AF63" s="1390"/>
      <c r="AG63" s="1390"/>
      <c r="AH63" s="1390"/>
      <c r="AI63" s="1390"/>
      <c r="AJ63" s="1390"/>
      <c r="AK63" s="1390"/>
      <c r="AL63" s="1390"/>
      <c r="AM63" s="1390"/>
      <c r="AN63" s="1390"/>
      <c r="AO63" s="1390"/>
      <c r="AP63" s="1390"/>
      <c r="AQ63" s="1390"/>
    </row>
    <row r="64" spans="1:43" s="1391" customFormat="1" ht="13.5" customHeight="1">
      <c r="A64" s="1396"/>
      <c r="B64" s="1396"/>
      <c r="C64" s="1396"/>
      <c r="D64" s="1396"/>
      <c r="E64" s="1396"/>
      <c r="F64" s="1390"/>
      <c r="G64" s="1390"/>
      <c r="H64" s="1390"/>
      <c r="I64" s="1390"/>
      <c r="J64" s="1390"/>
      <c r="K64" s="1390"/>
      <c r="L64" s="1390"/>
      <c r="M64" s="1390"/>
      <c r="N64" s="1390"/>
      <c r="O64" s="1390"/>
      <c r="P64" s="1390"/>
      <c r="Q64" s="1390"/>
      <c r="R64" s="1390"/>
      <c r="S64" s="1390"/>
      <c r="T64" s="1390"/>
      <c r="U64" s="1390"/>
      <c r="V64" s="1390"/>
      <c r="W64" s="1390"/>
      <c r="X64" s="1390"/>
      <c r="Y64" s="1390"/>
      <c r="Z64" s="1390"/>
      <c r="AA64" s="1390"/>
      <c r="AB64" s="1390"/>
      <c r="AC64" s="1390"/>
      <c r="AD64" s="1390"/>
      <c r="AE64" s="1390"/>
      <c r="AF64" s="1390"/>
      <c r="AG64" s="1390"/>
      <c r="AH64" s="1390"/>
      <c r="AI64" s="1390"/>
      <c r="AJ64" s="1390"/>
      <c r="AK64" s="1390"/>
      <c r="AL64" s="1390"/>
      <c r="AM64" s="1390"/>
      <c r="AN64" s="1390"/>
      <c r="AO64" s="1390"/>
      <c r="AP64" s="1390"/>
      <c r="AQ64" s="1390"/>
    </row>
    <row r="65" spans="1:51" s="1391" customFormat="1" ht="20.25" customHeight="1">
      <c r="B65" s="2086" t="s">
        <v>2158</v>
      </c>
      <c r="C65" s="2087"/>
      <c r="D65" s="2087"/>
      <c r="E65" s="2087"/>
      <c r="F65" s="2087"/>
      <c r="G65" s="2087"/>
      <c r="H65" s="2087"/>
      <c r="I65" s="2088"/>
      <c r="J65" s="2089" t="s">
        <v>2212</v>
      </c>
      <c r="K65" s="2089"/>
      <c r="L65" s="2089"/>
      <c r="M65" s="2089"/>
      <c r="N65" s="2089"/>
      <c r="O65" s="2089"/>
      <c r="P65" s="2089"/>
      <c r="Q65" s="2089"/>
      <c r="R65" s="2089"/>
      <c r="S65" s="2089"/>
      <c r="T65" s="2089"/>
      <c r="U65" s="2089"/>
      <c r="V65" s="2089"/>
      <c r="W65" s="2089"/>
      <c r="X65" s="2089"/>
      <c r="Y65" s="2089"/>
      <c r="Z65" s="2089"/>
      <c r="AA65" s="2089"/>
      <c r="AB65" s="2089"/>
      <c r="AC65" s="2089"/>
      <c r="AD65" s="2089"/>
      <c r="AE65" s="2089"/>
      <c r="AF65" s="2089"/>
      <c r="AG65" s="2089"/>
      <c r="AH65" s="2089"/>
      <c r="AI65" s="2089"/>
      <c r="AJ65" s="2089"/>
      <c r="AK65" s="2089"/>
      <c r="AL65" s="2089"/>
      <c r="AM65" s="2089"/>
      <c r="AN65" s="2089"/>
      <c r="AO65" s="2089"/>
      <c r="AP65" s="2089"/>
      <c r="AQ65" s="1390"/>
      <c r="AR65" s="1390"/>
    </row>
    <row r="66" spans="1:51" s="1391" customFormat="1" ht="20.25" customHeight="1">
      <c r="B66" s="2086" t="s">
        <v>280</v>
      </c>
      <c r="C66" s="2087"/>
      <c r="D66" s="2087"/>
      <c r="E66" s="2087"/>
      <c r="F66" s="2087"/>
      <c r="G66" s="2087"/>
      <c r="H66" s="2087"/>
      <c r="I66" s="2088"/>
      <c r="J66" s="2089"/>
      <c r="K66" s="2089"/>
      <c r="L66" s="2089"/>
      <c r="M66" s="2089"/>
      <c r="N66" s="2089"/>
      <c r="O66" s="2089"/>
      <c r="P66" s="2089"/>
      <c r="Q66" s="2089"/>
      <c r="R66" s="2089"/>
      <c r="S66" s="2089"/>
      <c r="T66" s="2089"/>
      <c r="U66" s="2089"/>
      <c r="V66" s="2089"/>
      <c r="W66" s="2089"/>
      <c r="X66" s="2089"/>
      <c r="Y66" s="2089"/>
      <c r="Z66" s="2089"/>
      <c r="AA66" s="2089"/>
      <c r="AB66" s="2089"/>
      <c r="AC66" s="2089"/>
      <c r="AD66" s="2089"/>
      <c r="AE66" s="2089"/>
      <c r="AF66" s="2089"/>
      <c r="AG66" s="2089"/>
      <c r="AH66" s="2089"/>
      <c r="AI66" s="2089"/>
      <c r="AJ66" s="2089"/>
      <c r="AK66" s="2089"/>
      <c r="AL66" s="2089"/>
      <c r="AM66" s="2089"/>
      <c r="AN66" s="2089"/>
      <c r="AO66" s="2089"/>
      <c r="AP66" s="2089"/>
      <c r="AQ66" s="1390"/>
      <c r="AR66" s="1390"/>
    </row>
    <row r="67" spans="1:51" s="1391" customFormat="1" ht="20.25" customHeight="1">
      <c r="B67" s="2086" t="s">
        <v>644</v>
      </c>
      <c r="C67" s="2087"/>
      <c r="D67" s="2087"/>
      <c r="E67" s="2087"/>
      <c r="F67" s="2087"/>
      <c r="G67" s="2087"/>
      <c r="H67" s="2087"/>
      <c r="I67" s="2088"/>
      <c r="J67" s="2089"/>
      <c r="K67" s="2089"/>
      <c r="L67" s="2089"/>
      <c r="M67" s="2089"/>
      <c r="N67" s="2089"/>
      <c r="O67" s="2089"/>
      <c r="P67" s="2089"/>
      <c r="Q67" s="2089"/>
      <c r="R67" s="2089"/>
      <c r="S67" s="2089"/>
      <c r="T67" s="2089"/>
      <c r="U67" s="2089"/>
      <c r="V67" s="2089"/>
      <c r="W67" s="2089"/>
      <c r="X67" s="2089"/>
      <c r="Y67" s="2089"/>
      <c r="Z67" s="2089"/>
      <c r="AA67" s="2089"/>
      <c r="AB67" s="2089"/>
      <c r="AC67" s="2089"/>
      <c r="AD67" s="2089"/>
      <c r="AE67" s="2089"/>
      <c r="AF67" s="2089"/>
      <c r="AG67" s="2089"/>
      <c r="AH67" s="2089"/>
      <c r="AI67" s="2089"/>
      <c r="AJ67" s="2089"/>
      <c r="AK67" s="2089"/>
      <c r="AL67" s="2089"/>
      <c r="AM67" s="2089"/>
      <c r="AN67" s="2089"/>
      <c r="AO67" s="2089"/>
      <c r="AP67" s="2089"/>
      <c r="AQ67" s="1390"/>
      <c r="AR67" s="1390"/>
    </row>
    <row r="68" spans="1:51" s="1391" customFormat="1" ht="20.25" customHeight="1">
      <c r="B68" s="2086" t="s">
        <v>645</v>
      </c>
      <c r="C68" s="2087"/>
      <c r="D68" s="2087"/>
      <c r="E68" s="2087"/>
      <c r="F68" s="2087"/>
      <c r="G68" s="2087"/>
      <c r="H68" s="2087"/>
      <c r="I68" s="2088"/>
      <c r="J68" s="2089"/>
      <c r="K68" s="2089"/>
      <c r="L68" s="2089"/>
      <c r="M68" s="2089"/>
      <c r="N68" s="2089"/>
      <c r="O68" s="2089"/>
      <c r="P68" s="2089"/>
      <c r="Q68" s="2089"/>
      <c r="R68" s="2089"/>
      <c r="S68" s="2089"/>
      <c r="T68" s="2089"/>
      <c r="U68" s="2089"/>
      <c r="V68" s="2089"/>
      <c r="W68" s="2089"/>
      <c r="X68" s="2089"/>
      <c r="Y68" s="2089"/>
      <c r="Z68" s="2089"/>
      <c r="AA68" s="2089"/>
      <c r="AB68" s="2089"/>
      <c r="AC68" s="2089"/>
      <c r="AD68" s="2089"/>
      <c r="AE68" s="2089"/>
      <c r="AF68" s="2089"/>
      <c r="AG68" s="2089"/>
      <c r="AH68" s="2089"/>
      <c r="AI68" s="2089"/>
      <c r="AJ68" s="2089"/>
      <c r="AK68" s="2089"/>
      <c r="AL68" s="2089"/>
      <c r="AM68" s="2089"/>
      <c r="AN68" s="2089"/>
      <c r="AO68" s="2089"/>
      <c r="AP68" s="2089"/>
      <c r="AQ68" s="1390"/>
      <c r="AR68" s="1390"/>
    </row>
    <row r="69" spans="1:51" s="1391" customFormat="1" ht="40.5" customHeight="1">
      <c r="B69" s="2086" t="s">
        <v>2159</v>
      </c>
      <c r="C69" s="2087"/>
      <c r="D69" s="2087"/>
      <c r="E69" s="2087"/>
      <c r="F69" s="2087"/>
      <c r="G69" s="2087"/>
      <c r="H69" s="2087"/>
      <c r="I69" s="2088"/>
      <c r="J69" s="2089"/>
      <c r="K69" s="2089"/>
      <c r="L69" s="2089"/>
      <c r="M69" s="2089"/>
      <c r="N69" s="2089"/>
      <c r="O69" s="2089"/>
      <c r="P69" s="2089"/>
      <c r="Q69" s="2089"/>
      <c r="R69" s="2089"/>
      <c r="S69" s="2089"/>
      <c r="T69" s="2089"/>
      <c r="U69" s="2089"/>
      <c r="V69" s="2089"/>
      <c r="W69" s="2089"/>
      <c r="X69" s="2089"/>
      <c r="Y69" s="2089"/>
      <c r="Z69" s="2089"/>
      <c r="AA69" s="2089"/>
      <c r="AB69" s="2089"/>
      <c r="AC69" s="2089"/>
      <c r="AD69" s="2089"/>
      <c r="AE69" s="2089"/>
      <c r="AF69" s="2089"/>
      <c r="AG69" s="2089"/>
      <c r="AH69" s="2089"/>
      <c r="AI69" s="2089"/>
      <c r="AJ69" s="2089"/>
      <c r="AK69" s="2089"/>
      <c r="AL69" s="2089"/>
      <c r="AM69" s="2089"/>
      <c r="AN69" s="2089"/>
      <c r="AO69" s="2089"/>
      <c r="AP69" s="2089"/>
      <c r="AQ69" s="1390"/>
      <c r="AR69" s="1390"/>
    </row>
    <row r="70" spans="1:51" s="1391" customFormat="1" ht="40.5" customHeight="1">
      <c r="B70" s="2086" t="s">
        <v>2160</v>
      </c>
      <c r="C70" s="2087"/>
      <c r="D70" s="2087"/>
      <c r="E70" s="2087"/>
      <c r="F70" s="2087"/>
      <c r="G70" s="2087"/>
      <c r="H70" s="2087"/>
      <c r="I70" s="2088"/>
      <c r="J70" s="2089"/>
      <c r="K70" s="2089"/>
      <c r="L70" s="2089"/>
      <c r="M70" s="2089"/>
      <c r="N70" s="2089"/>
      <c r="O70" s="2089"/>
      <c r="P70" s="2089"/>
      <c r="Q70" s="2089"/>
      <c r="R70" s="2089"/>
      <c r="S70" s="2089"/>
      <c r="T70" s="2089"/>
      <c r="U70" s="2089"/>
      <c r="V70" s="2089"/>
      <c r="W70" s="2089"/>
      <c r="X70" s="2089"/>
      <c r="Y70" s="2089"/>
      <c r="Z70" s="2089"/>
      <c r="AA70" s="2089"/>
      <c r="AB70" s="2089"/>
      <c r="AC70" s="2089"/>
      <c r="AD70" s="2089"/>
      <c r="AE70" s="2089"/>
      <c r="AF70" s="2089"/>
      <c r="AG70" s="2089"/>
      <c r="AH70" s="2089"/>
      <c r="AI70" s="2089"/>
      <c r="AJ70" s="2089"/>
      <c r="AK70" s="2089"/>
      <c r="AL70" s="2089"/>
      <c r="AM70" s="2089"/>
      <c r="AN70" s="2089"/>
      <c r="AO70" s="2089"/>
      <c r="AP70" s="2089"/>
      <c r="AQ70" s="1390"/>
      <c r="AR70" s="1390"/>
    </row>
    <row r="71" spans="1:51" s="1391" customFormat="1" ht="40.5" customHeight="1">
      <c r="B71" s="2086" t="s">
        <v>2161</v>
      </c>
      <c r="C71" s="2087"/>
      <c r="D71" s="2087"/>
      <c r="E71" s="2087"/>
      <c r="F71" s="2087"/>
      <c r="G71" s="2087"/>
      <c r="H71" s="2087"/>
      <c r="I71" s="2088"/>
      <c r="J71" s="2089"/>
      <c r="K71" s="2089"/>
      <c r="L71" s="2089"/>
      <c r="M71" s="2089"/>
      <c r="N71" s="2089"/>
      <c r="O71" s="2089"/>
      <c r="P71" s="2089"/>
      <c r="Q71" s="2089"/>
      <c r="R71" s="2089"/>
      <c r="S71" s="2089"/>
      <c r="T71" s="2089"/>
      <c r="U71" s="2089"/>
      <c r="V71" s="2089"/>
      <c r="W71" s="2089"/>
      <c r="X71" s="2089"/>
      <c r="Y71" s="2089"/>
      <c r="Z71" s="2089"/>
      <c r="AA71" s="2089"/>
      <c r="AB71" s="2089"/>
      <c r="AC71" s="2089"/>
      <c r="AD71" s="2089"/>
      <c r="AE71" s="2089"/>
      <c r="AF71" s="2089"/>
      <c r="AG71" s="2089"/>
      <c r="AH71" s="2089"/>
      <c r="AI71" s="2089"/>
      <c r="AJ71" s="2089"/>
      <c r="AK71" s="2089"/>
      <c r="AL71" s="2089"/>
      <c r="AM71" s="2089"/>
      <c r="AN71" s="2089"/>
      <c r="AO71" s="2089"/>
      <c r="AP71" s="2089"/>
      <c r="AQ71" s="1390"/>
      <c r="AR71" s="1390"/>
    </row>
    <row r="72" spans="1:51" s="1391" customFormat="1" ht="13.5" customHeight="1">
      <c r="A72" s="1397"/>
      <c r="B72" s="1390"/>
      <c r="C72" s="1390"/>
      <c r="D72" s="1390"/>
      <c r="E72" s="1390"/>
      <c r="F72" s="1390"/>
      <c r="G72" s="1390"/>
      <c r="H72" s="1390"/>
      <c r="I72" s="1390"/>
      <c r="J72" s="1390"/>
      <c r="K72" s="1390"/>
      <c r="L72" s="1390"/>
      <c r="M72" s="1390"/>
      <c r="N72" s="1390"/>
      <c r="O72" s="1390"/>
      <c r="P72" s="1390"/>
      <c r="Q72" s="1390"/>
      <c r="R72" s="1390"/>
      <c r="S72" s="1390"/>
      <c r="T72" s="1390"/>
      <c r="U72" s="1390"/>
      <c r="V72" s="1390"/>
      <c r="W72" s="1390"/>
      <c r="X72" s="1390"/>
      <c r="Y72" s="1390"/>
      <c r="Z72" s="1390"/>
      <c r="AA72" s="1390"/>
      <c r="AB72" s="1390"/>
      <c r="AC72" s="1390"/>
      <c r="AD72" s="1390"/>
      <c r="AE72" s="1390"/>
      <c r="AF72" s="1390"/>
      <c r="AG72" s="1390"/>
      <c r="AH72" s="1390"/>
      <c r="AI72" s="1390"/>
      <c r="AJ72" s="1390"/>
      <c r="AK72" s="1390"/>
      <c r="AL72" s="1390"/>
      <c r="AM72" s="1390"/>
      <c r="AN72" s="1390"/>
      <c r="AO72" s="1390"/>
      <c r="AP72" s="1390"/>
      <c r="AQ72" s="1390"/>
    </row>
    <row r="73" spans="1:51" s="1391" customFormat="1" ht="72.75" customHeight="1">
      <c r="A73" s="1398"/>
      <c r="B73" s="2090" t="s">
        <v>2162</v>
      </c>
      <c r="C73" s="2090"/>
      <c r="D73" s="2090"/>
      <c r="E73" s="2090"/>
      <c r="F73" s="2090"/>
      <c r="G73" s="2090"/>
      <c r="H73" s="2090"/>
      <c r="I73" s="2090"/>
      <c r="J73" s="2090"/>
      <c r="K73" s="2090"/>
      <c r="L73" s="2090"/>
      <c r="M73" s="2090"/>
      <c r="N73" s="2090"/>
      <c r="O73" s="2090"/>
      <c r="P73" s="2090"/>
      <c r="Q73" s="2090"/>
      <c r="R73" s="2090"/>
      <c r="S73" s="2090"/>
      <c r="T73" s="2090"/>
      <c r="U73" s="2090"/>
      <c r="V73" s="2090"/>
      <c r="W73" s="2090"/>
      <c r="X73" s="2090"/>
      <c r="Y73" s="2090"/>
      <c r="Z73" s="2090"/>
      <c r="AA73" s="2090"/>
      <c r="AB73" s="2090"/>
      <c r="AC73" s="2090"/>
      <c r="AD73" s="2090"/>
      <c r="AE73" s="2090"/>
      <c r="AF73" s="2090"/>
      <c r="AG73" s="2090"/>
      <c r="AH73" s="2090"/>
      <c r="AI73" s="2090"/>
      <c r="AJ73" s="2090"/>
      <c r="AK73" s="2090"/>
      <c r="AL73" s="2090"/>
      <c r="AM73" s="2090"/>
      <c r="AN73" s="2090"/>
      <c r="AO73" s="2090"/>
      <c r="AP73" s="2090"/>
      <c r="AQ73" s="1390"/>
    </row>
    <row r="74" spans="1:51" s="1391" customFormat="1" ht="13.5" customHeight="1">
      <c r="A74" s="1399"/>
      <c r="B74" s="1390"/>
      <c r="C74" s="1390"/>
      <c r="D74" s="1390"/>
      <c r="E74" s="1390"/>
      <c r="F74" s="1390"/>
      <c r="G74" s="1390"/>
      <c r="H74" s="1390"/>
      <c r="I74" s="1390"/>
      <c r="J74" s="1390"/>
      <c r="K74" s="1390"/>
      <c r="L74" s="1390"/>
      <c r="M74" s="1390"/>
      <c r="N74" s="1390"/>
      <c r="O74" s="1390"/>
      <c r="P74" s="1390"/>
      <c r="Q74" s="1390"/>
      <c r="R74" s="1390"/>
      <c r="S74" s="1390"/>
      <c r="T74" s="1390"/>
      <c r="U74" s="1390"/>
      <c r="V74" s="1390"/>
      <c r="W74" s="1390"/>
      <c r="X74" s="1390"/>
      <c r="Y74" s="1390"/>
      <c r="Z74" s="1390"/>
      <c r="AA74" s="1390"/>
      <c r="AB74" s="1390"/>
      <c r="AC74" s="1390"/>
      <c r="AD74" s="1390"/>
      <c r="AE74" s="1390"/>
      <c r="AF74" s="1390"/>
      <c r="AG74" s="1390"/>
      <c r="AH74" s="1390"/>
      <c r="AI74" s="1390"/>
      <c r="AJ74" s="1390"/>
      <c r="AK74" s="1390"/>
      <c r="AL74" s="1390"/>
      <c r="AM74" s="1390"/>
      <c r="AN74" s="1390"/>
      <c r="AO74" s="1390"/>
      <c r="AP74" s="1390"/>
      <c r="AQ74" s="1390"/>
    </row>
    <row r="75" spans="1:51" s="1391" customFormat="1">
      <c r="A75" s="1400"/>
      <c r="B75" s="2091" t="s">
        <v>2163</v>
      </c>
      <c r="C75" s="2091"/>
      <c r="D75" s="2091"/>
      <c r="E75" s="2091"/>
      <c r="F75" s="2091"/>
      <c r="G75" s="2091"/>
      <c r="H75" s="2091"/>
      <c r="I75" s="2091"/>
      <c r="J75" s="2091"/>
      <c r="K75" s="2091"/>
      <c r="L75" s="2091"/>
      <c r="M75" s="2091"/>
      <c r="N75" s="2091"/>
      <c r="O75" s="2091"/>
      <c r="P75" s="2091"/>
      <c r="Q75" s="2091"/>
      <c r="R75" s="2091"/>
      <c r="S75" s="2091"/>
      <c r="T75" s="2091"/>
      <c r="U75" s="2091"/>
      <c r="V75" s="2091"/>
      <c r="W75" s="2091"/>
      <c r="X75" s="2091"/>
      <c r="Y75" s="2091"/>
      <c r="Z75" s="2091"/>
      <c r="AA75" s="2091"/>
      <c r="AB75" s="2091"/>
      <c r="AC75" s="2091"/>
      <c r="AD75" s="2091"/>
      <c r="AE75" s="2091"/>
      <c r="AF75" s="2091"/>
      <c r="AG75" s="2091"/>
      <c r="AH75" s="2091"/>
      <c r="AI75" s="2091"/>
      <c r="AJ75" s="2091"/>
      <c r="AK75" s="2091"/>
      <c r="AL75" s="2091"/>
      <c r="AM75" s="2091"/>
      <c r="AN75" s="2091"/>
      <c r="AO75" s="2091"/>
      <c r="AP75" s="2091"/>
      <c r="AQ75" s="1390"/>
    </row>
    <row r="76" spans="1:51" s="1391" customFormat="1" ht="13.5" customHeight="1">
      <c r="A76" s="1399"/>
      <c r="B76" s="1390"/>
      <c r="C76" s="1390"/>
      <c r="D76" s="1390"/>
      <c r="E76" s="1390"/>
      <c r="F76" s="1390"/>
      <c r="G76" s="1390"/>
      <c r="H76" s="1390"/>
      <c r="I76" s="1390"/>
      <c r="J76" s="1390"/>
      <c r="K76" s="1390"/>
      <c r="L76" s="1390"/>
      <c r="M76" s="1390"/>
      <c r="N76" s="1390"/>
      <c r="O76" s="1390"/>
      <c r="P76" s="1390"/>
      <c r="Q76" s="1390"/>
      <c r="R76" s="1390"/>
      <c r="S76" s="1390"/>
      <c r="T76" s="1390"/>
      <c r="U76" s="1390"/>
      <c r="V76" s="1390"/>
      <c r="W76" s="1390"/>
      <c r="X76" s="1390"/>
      <c r="Y76" s="1390"/>
      <c r="Z76" s="1390"/>
      <c r="AA76" s="1390"/>
      <c r="AB76" s="1390"/>
      <c r="AC76" s="1390"/>
      <c r="AD76" s="1390"/>
      <c r="AE76" s="1390"/>
      <c r="AF76" s="1390"/>
      <c r="AG76" s="1390"/>
      <c r="AH76" s="1390"/>
      <c r="AI76" s="1390"/>
      <c r="AJ76" s="1390"/>
      <c r="AK76" s="1390"/>
      <c r="AL76" s="1390"/>
      <c r="AM76" s="1390"/>
      <c r="AN76" s="1390"/>
      <c r="AO76" s="1390"/>
      <c r="AP76" s="1390"/>
      <c r="AQ76" s="1390"/>
    </row>
    <row r="77" spans="1:51" s="1391" customFormat="1">
      <c r="B77" s="1388" t="s">
        <v>2164</v>
      </c>
      <c r="C77" s="1388"/>
      <c r="D77" s="1390"/>
      <c r="E77" s="1390"/>
      <c r="F77" s="1390"/>
      <c r="G77" s="1390"/>
      <c r="H77" s="1390"/>
      <c r="I77" s="1390"/>
      <c r="J77" s="1390"/>
      <c r="K77" s="1390"/>
      <c r="L77" s="1390"/>
      <c r="M77" s="1390"/>
      <c r="N77" s="1390"/>
      <c r="O77" s="1390"/>
      <c r="P77" s="1390"/>
      <c r="Q77" s="1390"/>
      <c r="R77" s="1390"/>
      <c r="S77" s="1390"/>
      <c r="T77" s="1390"/>
      <c r="U77" s="1390"/>
      <c r="V77" s="1390"/>
      <c r="W77" s="1390"/>
      <c r="X77" s="1390"/>
      <c r="Y77" s="1390"/>
      <c r="Z77" s="1390"/>
      <c r="AA77" s="1390"/>
      <c r="AB77" s="1390"/>
      <c r="AC77" s="1390"/>
      <c r="AD77" s="1390"/>
      <c r="AE77" s="1390"/>
      <c r="AF77" s="1390"/>
      <c r="AG77" s="1390"/>
      <c r="AH77" s="1390"/>
      <c r="AI77" s="1390"/>
      <c r="AJ77" s="1390"/>
      <c r="AK77" s="1390"/>
      <c r="AL77" s="1390"/>
      <c r="AM77" s="1390"/>
      <c r="AN77" s="1390"/>
      <c r="AO77" s="1390"/>
      <c r="AP77" s="1390"/>
      <c r="AQ77" s="1390"/>
      <c r="AR77" s="1390"/>
    </row>
    <row r="78" spans="1:51" s="1391" customFormat="1" ht="20.25" customHeight="1">
      <c r="B78" s="2096" t="s">
        <v>649</v>
      </c>
      <c r="C78" s="2097"/>
      <c r="D78" s="2097"/>
      <c r="E78" s="2097"/>
      <c r="F78" s="2097"/>
      <c r="G78" s="2097"/>
      <c r="H78" s="2097"/>
      <c r="I78" s="2098"/>
      <c r="J78" s="2094"/>
      <c r="K78" s="2094"/>
      <c r="L78" s="2094"/>
      <c r="M78" s="2094"/>
      <c r="N78" s="2094"/>
      <c r="O78" s="2094"/>
      <c r="P78" s="2094"/>
      <c r="Q78" s="2094"/>
      <c r="R78" s="2094"/>
      <c r="S78" s="2094"/>
      <c r="T78" s="2094"/>
      <c r="U78" s="2094"/>
      <c r="V78" s="2094"/>
      <c r="W78" s="2094"/>
      <c r="X78" s="2094"/>
      <c r="Y78" s="2094"/>
      <c r="Z78" s="2094"/>
      <c r="AA78" s="2094"/>
      <c r="AB78" s="2094"/>
      <c r="AC78" s="2094"/>
      <c r="AD78" s="2094"/>
      <c r="AE78" s="2094"/>
      <c r="AF78" s="2094"/>
      <c r="AG78" s="2094"/>
      <c r="AH78" s="2094"/>
      <c r="AI78" s="2094"/>
      <c r="AJ78" s="2094"/>
      <c r="AK78" s="2094"/>
      <c r="AL78" s="2094"/>
      <c r="AM78" s="2094"/>
      <c r="AN78" s="2094"/>
      <c r="AO78" s="2094"/>
      <c r="AP78" s="2094"/>
      <c r="AQ78" s="1390"/>
      <c r="AR78" s="1390"/>
      <c r="AS78" s="1390"/>
      <c r="AT78" s="1390"/>
      <c r="AU78" s="1390"/>
      <c r="AV78" s="1390"/>
      <c r="AW78" s="1390"/>
      <c r="AX78" s="1390"/>
      <c r="AY78" s="1390"/>
    </row>
    <row r="79" spans="1:51" s="1391" customFormat="1" ht="20.25" customHeight="1">
      <c r="B79" s="2096" t="s">
        <v>643</v>
      </c>
      <c r="C79" s="2097"/>
      <c r="D79" s="2097"/>
      <c r="E79" s="2097"/>
      <c r="F79" s="2097"/>
      <c r="G79" s="2097"/>
      <c r="H79" s="2097"/>
      <c r="I79" s="2098"/>
      <c r="J79" s="2094"/>
      <c r="K79" s="2094"/>
      <c r="L79" s="2094"/>
      <c r="M79" s="2094"/>
      <c r="N79" s="2094"/>
      <c r="O79" s="2094"/>
      <c r="P79" s="2094"/>
      <c r="Q79" s="2094"/>
      <c r="R79" s="2094"/>
      <c r="S79" s="2094"/>
      <c r="T79" s="2094"/>
      <c r="U79" s="2094"/>
      <c r="V79" s="2094"/>
      <c r="W79" s="2094"/>
      <c r="X79" s="2094"/>
      <c r="Y79" s="2094"/>
      <c r="Z79" s="2094"/>
      <c r="AA79" s="2094"/>
      <c r="AB79" s="2094"/>
      <c r="AC79" s="2094"/>
      <c r="AD79" s="2094"/>
      <c r="AE79" s="2094"/>
      <c r="AF79" s="2094"/>
      <c r="AG79" s="2094"/>
      <c r="AH79" s="2094"/>
      <c r="AI79" s="2094"/>
      <c r="AJ79" s="2094"/>
      <c r="AK79" s="2094"/>
      <c r="AL79" s="2094"/>
      <c r="AM79" s="2094"/>
      <c r="AN79" s="2094"/>
      <c r="AO79" s="2094"/>
      <c r="AP79" s="2094"/>
      <c r="AQ79" s="1390"/>
      <c r="AR79" s="1390"/>
      <c r="AS79" s="1390"/>
      <c r="AT79" s="1390"/>
      <c r="AU79" s="1390"/>
      <c r="AV79" s="1390"/>
      <c r="AW79" s="1390"/>
      <c r="AX79" s="1390"/>
      <c r="AY79" s="1390"/>
    </row>
    <row r="80" spans="1:51" s="1391" customFormat="1" ht="20.25" customHeight="1">
      <c r="B80" s="2096" t="s">
        <v>280</v>
      </c>
      <c r="C80" s="2097"/>
      <c r="D80" s="2097"/>
      <c r="E80" s="2097"/>
      <c r="F80" s="2097"/>
      <c r="G80" s="2097"/>
      <c r="H80" s="2097"/>
      <c r="I80" s="2098"/>
      <c r="J80" s="2094"/>
      <c r="K80" s="2094"/>
      <c r="L80" s="2094"/>
      <c r="M80" s="2094"/>
      <c r="N80" s="2094"/>
      <c r="O80" s="2094"/>
      <c r="P80" s="2094"/>
      <c r="Q80" s="2094"/>
      <c r="R80" s="2094"/>
      <c r="S80" s="2094"/>
      <c r="T80" s="2094"/>
      <c r="U80" s="2094"/>
      <c r="V80" s="2094"/>
      <c r="W80" s="2094"/>
      <c r="X80" s="2094"/>
      <c r="Y80" s="2094"/>
      <c r="Z80" s="2094"/>
      <c r="AA80" s="2094"/>
      <c r="AB80" s="2094"/>
      <c r="AC80" s="2094"/>
      <c r="AD80" s="2094"/>
      <c r="AE80" s="2094"/>
      <c r="AF80" s="2094"/>
      <c r="AG80" s="2094"/>
      <c r="AH80" s="2094"/>
      <c r="AI80" s="2094"/>
      <c r="AJ80" s="2094"/>
      <c r="AK80" s="2094"/>
      <c r="AL80" s="2094"/>
      <c r="AM80" s="2094"/>
      <c r="AN80" s="2094"/>
      <c r="AO80" s="2094"/>
      <c r="AP80" s="2094"/>
      <c r="AQ80" s="1390"/>
      <c r="AR80" s="1390"/>
      <c r="AS80" s="1390"/>
      <c r="AT80" s="1390"/>
      <c r="AU80" s="1390"/>
      <c r="AV80" s="1390"/>
      <c r="AW80" s="1390"/>
      <c r="AX80" s="1390"/>
      <c r="AY80" s="1390"/>
    </row>
    <row r="81" spans="1:51" s="1391" customFormat="1" ht="20.25" customHeight="1">
      <c r="B81" s="2096" t="s">
        <v>644</v>
      </c>
      <c r="C81" s="2097"/>
      <c r="D81" s="2097"/>
      <c r="E81" s="2097"/>
      <c r="F81" s="2097"/>
      <c r="G81" s="2097"/>
      <c r="H81" s="2097"/>
      <c r="I81" s="2098"/>
      <c r="J81" s="2094"/>
      <c r="K81" s="2094"/>
      <c r="L81" s="2094"/>
      <c r="M81" s="2094"/>
      <c r="N81" s="2094"/>
      <c r="O81" s="2094"/>
      <c r="P81" s="2094"/>
      <c r="Q81" s="2094"/>
      <c r="R81" s="2094"/>
      <c r="S81" s="2094"/>
      <c r="T81" s="2094"/>
      <c r="U81" s="2094"/>
      <c r="V81" s="2094"/>
      <c r="W81" s="2094"/>
      <c r="X81" s="2094"/>
      <c r="Y81" s="2094"/>
      <c r="Z81" s="2094"/>
      <c r="AA81" s="2094"/>
      <c r="AB81" s="2094"/>
      <c r="AC81" s="2094"/>
      <c r="AD81" s="2094"/>
      <c r="AE81" s="2094"/>
      <c r="AF81" s="2094"/>
      <c r="AG81" s="2094"/>
      <c r="AH81" s="2094"/>
      <c r="AI81" s="2094"/>
      <c r="AJ81" s="2094"/>
      <c r="AK81" s="2094"/>
      <c r="AL81" s="2094"/>
      <c r="AM81" s="2094"/>
      <c r="AN81" s="2094"/>
      <c r="AO81" s="2094"/>
      <c r="AP81" s="2094"/>
      <c r="AQ81" s="1390"/>
      <c r="AR81" s="1390"/>
      <c r="AS81" s="1390"/>
      <c r="AT81" s="1390"/>
      <c r="AU81" s="1390"/>
      <c r="AV81" s="1390"/>
      <c r="AW81" s="1390"/>
      <c r="AX81" s="1390"/>
      <c r="AY81" s="1390"/>
    </row>
    <row r="82" spans="1:51" s="1391" customFormat="1" ht="20.25" customHeight="1">
      <c r="B82" s="2096" t="s">
        <v>650</v>
      </c>
      <c r="C82" s="2097"/>
      <c r="D82" s="2097"/>
      <c r="E82" s="2097"/>
      <c r="F82" s="2097"/>
      <c r="G82" s="2097"/>
      <c r="H82" s="2097"/>
      <c r="I82" s="2098"/>
      <c r="J82" s="2094" t="s">
        <v>2165</v>
      </c>
      <c r="K82" s="2094"/>
      <c r="L82" s="2094"/>
      <c r="M82" s="2094"/>
      <c r="N82" s="2094"/>
      <c r="O82" s="2094"/>
      <c r="P82" s="2094"/>
      <c r="Q82" s="2094"/>
      <c r="R82" s="2094"/>
      <c r="S82" s="2094"/>
      <c r="T82" s="2094"/>
      <c r="U82" s="2094"/>
      <c r="V82" s="2094"/>
      <c r="W82" s="2094"/>
      <c r="X82" s="2094"/>
      <c r="Y82" s="2094"/>
      <c r="Z82" s="2094"/>
      <c r="AA82" s="2094"/>
      <c r="AB82" s="2094"/>
      <c r="AC82" s="2094"/>
      <c r="AD82" s="2094"/>
      <c r="AE82" s="2094"/>
      <c r="AF82" s="2094"/>
      <c r="AG82" s="2094"/>
      <c r="AH82" s="2094"/>
      <c r="AI82" s="2094"/>
      <c r="AJ82" s="2094"/>
      <c r="AK82" s="2094"/>
      <c r="AL82" s="2094"/>
      <c r="AM82" s="2094"/>
      <c r="AN82" s="2094"/>
      <c r="AO82" s="2094"/>
      <c r="AP82" s="2094"/>
      <c r="AQ82" s="1390"/>
      <c r="AR82" s="1390"/>
      <c r="AS82" s="1390"/>
      <c r="AT82" s="1390"/>
      <c r="AU82" s="1390"/>
      <c r="AV82" s="1390"/>
      <c r="AW82" s="1390"/>
      <c r="AX82" s="1390"/>
      <c r="AY82" s="1390"/>
    </row>
    <row r="83" spans="1:51" s="1391" customFormat="1" ht="20.25" customHeight="1">
      <c r="B83" s="2096" t="s">
        <v>645</v>
      </c>
      <c r="C83" s="2097"/>
      <c r="D83" s="2097"/>
      <c r="E83" s="2097"/>
      <c r="F83" s="2097"/>
      <c r="G83" s="2097"/>
      <c r="H83" s="2097"/>
      <c r="I83" s="2098"/>
      <c r="J83" s="2094"/>
      <c r="K83" s="2094"/>
      <c r="L83" s="2094"/>
      <c r="M83" s="2094"/>
      <c r="N83" s="2094"/>
      <c r="O83" s="2094"/>
      <c r="P83" s="2094"/>
      <c r="Q83" s="2094"/>
      <c r="R83" s="2094"/>
      <c r="S83" s="2094"/>
      <c r="T83" s="2094"/>
      <c r="U83" s="2094"/>
      <c r="V83" s="2094"/>
      <c r="W83" s="2094"/>
      <c r="X83" s="2094"/>
      <c r="Y83" s="2094"/>
      <c r="Z83" s="2094"/>
      <c r="AA83" s="2094"/>
      <c r="AB83" s="2094"/>
      <c r="AC83" s="2094"/>
      <c r="AD83" s="2094"/>
      <c r="AE83" s="2094"/>
      <c r="AF83" s="2094"/>
      <c r="AG83" s="2094"/>
      <c r="AH83" s="2094"/>
      <c r="AI83" s="2094"/>
      <c r="AJ83" s="2094"/>
      <c r="AK83" s="2094"/>
      <c r="AL83" s="2094"/>
      <c r="AM83" s="2094"/>
      <c r="AN83" s="2094"/>
      <c r="AO83" s="2094"/>
      <c r="AP83" s="2094"/>
      <c r="AQ83" s="1390"/>
      <c r="AR83" s="1390"/>
      <c r="AS83" s="1390"/>
      <c r="AT83" s="1390"/>
      <c r="AU83" s="1390"/>
      <c r="AV83" s="1390"/>
      <c r="AW83" s="1390"/>
      <c r="AX83" s="1390"/>
      <c r="AY83" s="1390"/>
    </row>
    <row r="84" spans="1:51" s="1391" customFormat="1" ht="30" customHeight="1">
      <c r="B84" s="2086" t="s">
        <v>2166</v>
      </c>
      <c r="C84" s="2087"/>
      <c r="D84" s="2087"/>
      <c r="E84" s="2087"/>
      <c r="F84" s="2087"/>
      <c r="G84" s="2087"/>
      <c r="H84" s="2087"/>
      <c r="I84" s="2088"/>
      <c r="J84" s="2094"/>
      <c r="K84" s="2094"/>
      <c r="L84" s="2094"/>
      <c r="M84" s="2094"/>
      <c r="N84" s="2094"/>
      <c r="O84" s="2094"/>
      <c r="P84" s="2094"/>
      <c r="Q84" s="2094"/>
      <c r="R84" s="2094"/>
      <c r="S84" s="2094"/>
      <c r="T84" s="2094"/>
      <c r="U84" s="2094"/>
      <c r="V84" s="2094"/>
      <c r="W84" s="2094"/>
      <c r="X84" s="2094"/>
      <c r="Y84" s="2094"/>
      <c r="Z84" s="2094"/>
      <c r="AA84" s="2094"/>
      <c r="AB84" s="2094"/>
      <c r="AC84" s="2094"/>
      <c r="AD84" s="2094"/>
      <c r="AE84" s="2094"/>
      <c r="AF84" s="2094"/>
      <c r="AG84" s="2094"/>
      <c r="AH84" s="2094"/>
      <c r="AI84" s="2094"/>
      <c r="AJ84" s="2094"/>
      <c r="AK84" s="2094"/>
      <c r="AL84" s="2094"/>
      <c r="AM84" s="2094"/>
      <c r="AN84" s="2094"/>
      <c r="AO84" s="2094"/>
      <c r="AP84" s="2094"/>
      <c r="AQ84" s="1390"/>
      <c r="AR84" s="1390"/>
      <c r="AS84" s="1390"/>
      <c r="AT84" s="1390"/>
      <c r="AU84" s="1390"/>
      <c r="AV84" s="1390"/>
      <c r="AW84" s="1390"/>
      <c r="AX84" s="1390"/>
      <c r="AY84" s="1390"/>
    </row>
    <row r="85" spans="1:51" s="1391" customFormat="1" ht="30" customHeight="1">
      <c r="B85" s="2086" t="s">
        <v>2160</v>
      </c>
      <c r="C85" s="2087"/>
      <c r="D85" s="2087"/>
      <c r="E85" s="2087"/>
      <c r="F85" s="2087"/>
      <c r="G85" s="2087"/>
      <c r="H85" s="2087"/>
      <c r="I85" s="2088"/>
      <c r="J85" s="2094"/>
      <c r="K85" s="2094"/>
      <c r="L85" s="2094"/>
      <c r="M85" s="2094"/>
      <c r="N85" s="2094"/>
      <c r="O85" s="2094"/>
      <c r="P85" s="2094"/>
      <c r="Q85" s="2094"/>
      <c r="R85" s="2094"/>
      <c r="S85" s="2094"/>
      <c r="T85" s="2094"/>
      <c r="U85" s="2094"/>
      <c r="V85" s="2094"/>
      <c r="W85" s="2094"/>
      <c r="X85" s="2094"/>
      <c r="Y85" s="2094"/>
      <c r="Z85" s="2094"/>
      <c r="AA85" s="2094"/>
      <c r="AB85" s="2094"/>
      <c r="AC85" s="2094"/>
      <c r="AD85" s="2094"/>
      <c r="AE85" s="2094"/>
      <c r="AF85" s="2094"/>
      <c r="AG85" s="2094"/>
      <c r="AH85" s="2094"/>
      <c r="AI85" s="2094"/>
      <c r="AJ85" s="2094"/>
      <c r="AK85" s="2094"/>
      <c r="AL85" s="2094"/>
      <c r="AM85" s="2094"/>
      <c r="AN85" s="2094"/>
      <c r="AO85" s="2094"/>
      <c r="AP85" s="2094"/>
      <c r="AQ85" s="1390"/>
      <c r="AR85" s="1390"/>
      <c r="AS85" s="1390"/>
      <c r="AT85" s="1390"/>
      <c r="AU85" s="1390"/>
      <c r="AV85" s="1390"/>
      <c r="AW85" s="1390"/>
      <c r="AX85" s="1390"/>
      <c r="AY85" s="1390"/>
    </row>
    <row r="86" spans="1:51" s="1391" customFormat="1" ht="30" customHeight="1">
      <c r="B86" s="2086" t="s">
        <v>2161</v>
      </c>
      <c r="C86" s="2087"/>
      <c r="D86" s="2087"/>
      <c r="E86" s="2087"/>
      <c r="F86" s="2087"/>
      <c r="G86" s="2087"/>
      <c r="H86" s="2087"/>
      <c r="I86" s="2088"/>
      <c r="J86" s="2095"/>
      <c r="K86" s="2095"/>
      <c r="L86" s="2095"/>
      <c r="M86" s="2095"/>
      <c r="N86" s="2095"/>
      <c r="O86" s="2095"/>
      <c r="P86" s="2095"/>
      <c r="Q86" s="2095"/>
      <c r="R86" s="2095"/>
      <c r="S86" s="2095"/>
      <c r="T86" s="2095"/>
      <c r="U86" s="2095"/>
      <c r="V86" s="2095"/>
      <c r="W86" s="2095"/>
      <c r="X86" s="2095"/>
      <c r="Y86" s="2095"/>
      <c r="Z86" s="2095"/>
      <c r="AA86" s="2095"/>
      <c r="AB86" s="2095"/>
      <c r="AC86" s="2095"/>
      <c r="AD86" s="2095"/>
      <c r="AE86" s="2095"/>
      <c r="AF86" s="2095"/>
      <c r="AG86" s="2095"/>
      <c r="AH86" s="2095"/>
      <c r="AI86" s="2095"/>
      <c r="AJ86" s="2095"/>
      <c r="AK86" s="2095"/>
      <c r="AL86" s="2095"/>
      <c r="AM86" s="2095"/>
      <c r="AN86" s="2095"/>
      <c r="AO86" s="2095"/>
      <c r="AP86" s="2095"/>
      <c r="AQ86" s="1390"/>
      <c r="AR86" s="1390"/>
      <c r="AS86" s="1390"/>
      <c r="AT86" s="1390"/>
      <c r="AU86" s="1390"/>
      <c r="AV86" s="1390"/>
      <c r="AW86" s="1390"/>
      <c r="AX86" s="1390"/>
      <c r="AY86" s="1390"/>
    </row>
    <row r="87" spans="1:51" s="1391" customFormat="1" ht="14.25" customHeight="1">
      <c r="B87" s="1401"/>
      <c r="C87" s="1401"/>
      <c r="D87" s="1401"/>
      <c r="E87" s="1401"/>
      <c r="F87" s="1401"/>
      <c r="G87" s="1401"/>
      <c r="H87" s="1401"/>
      <c r="I87" s="1401"/>
      <c r="J87" s="1402"/>
      <c r="K87" s="1402"/>
      <c r="L87" s="1402"/>
      <c r="M87" s="1402"/>
      <c r="N87" s="1402"/>
      <c r="O87" s="1402"/>
      <c r="P87" s="1402"/>
      <c r="Q87" s="1402"/>
      <c r="R87" s="1402"/>
      <c r="S87" s="1402"/>
      <c r="T87" s="1402"/>
      <c r="U87" s="1402"/>
      <c r="V87" s="1402"/>
      <c r="W87" s="1402"/>
      <c r="X87" s="1402"/>
      <c r="Y87" s="1402"/>
      <c r="Z87" s="1402"/>
      <c r="AA87" s="1402"/>
      <c r="AB87" s="1402"/>
      <c r="AC87" s="1402"/>
      <c r="AD87" s="1402"/>
      <c r="AE87" s="1402"/>
      <c r="AF87" s="1402"/>
      <c r="AG87" s="1402"/>
      <c r="AH87" s="1402"/>
      <c r="AI87" s="1402"/>
      <c r="AJ87" s="1402"/>
      <c r="AK87" s="1402"/>
      <c r="AL87" s="1402"/>
      <c r="AM87" s="1402"/>
      <c r="AN87" s="1402"/>
      <c r="AO87" s="1402"/>
      <c r="AP87" s="1402"/>
      <c r="AQ87" s="1395"/>
      <c r="AR87" s="1390"/>
      <c r="AS87" s="1390"/>
      <c r="AT87" s="1390"/>
      <c r="AU87" s="1390"/>
      <c r="AV87" s="1390"/>
      <c r="AW87" s="1390"/>
      <c r="AX87" s="1390"/>
      <c r="AY87" s="1390"/>
    </row>
    <row r="88" spans="1:51" s="1391" customFormat="1" ht="14.25" customHeight="1">
      <c r="B88" s="1401"/>
      <c r="C88" s="1401"/>
      <c r="D88" s="1401"/>
      <c r="E88" s="1401"/>
      <c r="F88" s="1401"/>
      <c r="G88" s="1401"/>
      <c r="H88" s="1401"/>
      <c r="I88" s="1401"/>
      <c r="J88" s="1402"/>
      <c r="K88" s="1402"/>
      <c r="L88" s="1402"/>
      <c r="M88" s="1402"/>
      <c r="N88" s="1402"/>
      <c r="O88" s="1402"/>
      <c r="P88" s="1402"/>
      <c r="Q88" s="1402"/>
      <c r="R88" s="1402"/>
      <c r="S88" s="1402"/>
      <c r="T88" s="1402"/>
      <c r="U88" s="1402"/>
      <c r="V88" s="1402"/>
      <c r="W88" s="1402"/>
      <c r="X88" s="1402"/>
      <c r="Y88" s="1402"/>
      <c r="Z88" s="1402"/>
      <c r="AA88" s="1402"/>
      <c r="AB88" s="1402"/>
      <c r="AC88" s="1402"/>
      <c r="AD88" s="1402"/>
      <c r="AE88" s="1402"/>
      <c r="AF88" s="1402"/>
      <c r="AG88" s="1402"/>
      <c r="AH88" s="1402"/>
      <c r="AI88" s="1402"/>
      <c r="AJ88" s="1402"/>
      <c r="AK88" s="1402"/>
      <c r="AL88" s="1402"/>
      <c r="AM88" s="1402"/>
      <c r="AN88" s="1402"/>
      <c r="AO88" s="1402"/>
      <c r="AP88" s="1402"/>
      <c r="AQ88" s="1395"/>
      <c r="AR88" s="1390"/>
      <c r="AS88" s="1390"/>
      <c r="AT88" s="1390"/>
      <c r="AU88" s="1390"/>
      <c r="AV88" s="1390"/>
      <c r="AW88" s="1390"/>
      <c r="AX88" s="1390"/>
      <c r="AY88" s="1390"/>
    </row>
    <row r="89" spans="1:51" s="1391" customFormat="1" ht="14.25" customHeight="1">
      <c r="B89" s="1401"/>
      <c r="C89" s="1401"/>
      <c r="D89" s="1401"/>
      <c r="E89" s="1401"/>
      <c r="F89" s="1401"/>
      <c r="G89" s="1401"/>
      <c r="H89" s="1401"/>
      <c r="I89" s="1401"/>
      <c r="J89" s="1402"/>
      <c r="K89" s="1402"/>
      <c r="L89" s="1402"/>
      <c r="M89" s="1402"/>
      <c r="N89" s="1402"/>
      <c r="O89" s="1402"/>
      <c r="P89" s="1402"/>
      <c r="Q89" s="1402"/>
      <c r="R89" s="1402"/>
      <c r="S89" s="1402"/>
      <c r="T89" s="1402"/>
      <c r="U89" s="1402"/>
      <c r="V89" s="1402"/>
      <c r="W89" s="1402"/>
      <c r="X89" s="1402"/>
      <c r="Y89" s="1402"/>
      <c r="Z89" s="1402"/>
      <c r="AA89" s="1402"/>
      <c r="AB89" s="1402"/>
      <c r="AC89" s="1402"/>
      <c r="AD89" s="1402"/>
      <c r="AE89" s="1402"/>
      <c r="AF89" s="1402"/>
      <c r="AG89" s="1402"/>
      <c r="AH89" s="1402"/>
      <c r="AI89" s="1402"/>
      <c r="AJ89" s="1402"/>
      <c r="AK89" s="1402"/>
      <c r="AL89" s="1402"/>
      <c r="AM89" s="1402"/>
      <c r="AN89" s="1402"/>
      <c r="AO89" s="1402"/>
      <c r="AP89" s="1402"/>
      <c r="AQ89" s="1395"/>
      <c r="AR89" s="1390"/>
      <c r="AS89" s="1390"/>
      <c r="AT89" s="1390"/>
      <c r="AU89" s="1390"/>
      <c r="AV89" s="1390"/>
      <c r="AW89" s="1390"/>
      <c r="AX89" s="1390"/>
      <c r="AY89" s="1390"/>
    </row>
    <row r="90" spans="1:51" s="1391" customFormat="1" ht="14.25" customHeight="1">
      <c r="B90" s="1401"/>
      <c r="C90" s="1401"/>
      <c r="D90" s="1401"/>
      <c r="E90" s="1401"/>
      <c r="F90" s="1401"/>
      <c r="G90" s="1401"/>
      <c r="H90" s="1401"/>
      <c r="I90" s="1401"/>
      <c r="J90" s="1402"/>
      <c r="K90" s="1402"/>
      <c r="L90" s="1402"/>
      <c r="M90" s="1402"/>
      <c r="N90" s="1402"/>
      <c r="O90" s="1402"/>
      <c r="P90" s="1402"/>
      <c r="Q90" s="1402"/>
      <c r="R90" s="1402"/>
      <c r="S90" s="1402"/>
      <c r="T90" s="1402"/>
      <c r="U90" s="1402"/>
      <c r="V90" s="1402"/>
      <c r="W90" s="1402"/>
      <c r="X90" s="1402"/>
      <c r="Y90" s="1402"/>
      <c r="Z90" s="1402"/>
      <c r="AA90" s="1402"/>
      <c r="AB90" s="1402"/>
      <c r="AC90" s="1402"/>
      <c r="AD90" s="1402"/>
      <c r="AE90" s="1402"/>
      <c r="AF90" s="1402"/>
      <c r="AG90" s="1402"/>
      <c r="AH90" s="1402"/>
      <c r="AI90" s="1402"/>
      <c r="AJ90" s="1402"/>
      <c r="AK90" s="1402"/>
      <c r="AL90" s="1402"/>
      <c r="AM90" s="1402"/>
      <c r="AN90" s="1402"/>
      <c r="AO90" s="1402"/>
      <c r="AP90" s="1402"/>
      <c r="AQ90" s="1395"/>
      <c r="AR90" s="1390"/>
      <c r="AS90" s="1390"/>
      <c r="AT90" s="1390"/>
      <c r="AU90" s="1390"/>
      <c r="AV90" s="1390"/>
      <c r="AW90" s="1390"/>
      <c r="AX90" s="1390"/>
      <c r="AY90" s="1390"/>
    </row>
    <row r="91" spans="1:51" s="1391" customFormat="1" ht="14.25" customHeight="1">
      <c r="B91" s="1401"/>
      <c r="C91" s="1401"/>
      <c r="D91" s="1401"/>
      <c r="E91" s="1401"/>
      <c r="F91" s="1401"/>
      <c r="G91" s="1401"/>
      <c r="H91" s="1401"/>
      <c r="I91" s="1401"/>
      <c r="J91" s="1402"/>
      <c r="K91" s="1402"/>
      <c r="L91" s="1402"/>
      <c r="M91" s="1402"/>
      <c r="N91" s="1402"/>
      <c r="O91" s="1402"/>
      <c r="P91" s="1402"/>
      <c r="Q91" s="1402"/>
      <c r="R91" s="1402"/>
      <c r="S91" s="1402"/>
      <c r="T91" s="1402"/>
      <c r="U91" s="1402"/>
      <c r="V91" s="1402"/>
      <c r="W91" s="1402"/>
      <c r="X91" s="1402"/>
      <c r="Y91" s="1402"/>
      <c r="Z91" s="1402"/>
      <c r="AA91" s="1402"/>
      <c r="AB91" s="1402"/>
      <c r="AC91" s="1402"/>
      <c r="AD91" s="1402"/>
      <c r="AE91" s="1402"/>
      <c r="AF91" s="1402"/>
      <c r="AG91" s="1402"/>
      <c r="AH91" s="1402"/>
      <c r="AI91" s="1402"/>
      <c r="AJ91" s="1402"/>
      <c r="AK91" s="1402"/>
      <c r="AL91" s="1402"/>
      <c r="AM91" s="1402"/>
      <c r="AN91" s="1402"/>
      <c r="AO91" s="1402"/>
      <c r="AP91" s="1402"/>
      <c r="AQ91" s="1395"/>
      <c r="AR91" s="1390"/>
      <c r="AS91" s="1390"/>
      <c r="AT91" s="1390"/>
      <c r="AU91" s="1390"/>
      <c r="AV91" s="1390"/>
      <c r="AW91" s="1390"/>
      <c r="AX91" s="1390"/>
      <c r="AY91" s="1390"/>
    </row>
    <row r="92" spans="1:51" s="1391" customFormat="1" ht="14.25" customHeight="1">
      <c r="B92" s="1401"/>
      <c r="C92" s="1401"/>
      <c r="D92" s="1401"/>
      <c r="E92" s="1401"/>
      <c r="F92" s="1401"/>
      <c r="G92" s="1401"/>
      <c r="H92" s="1401"/>
      <c r="I92" s="1401"/>
      <c r="J92" s="1402"/>
      <c r="K92" s="1402"/>
      <c r="L92" s="1402"/>
      <c r="M92" s="1402"/>
      <c r="N92" s="1402"/>
      <c r="O92" s="1402"/>
      <c r="P92" s="1402"/>
      <c r="Q92" s="1402"/>
      <c r="R92" s="1402"/>
      <c r="S92" s="1402"/>
      <c r="T92" s="1402"/>
      <c r="U92" s="1402"/>
      <c r="V92" s="1402"/>
      <c r="W92" s="1402"/>
      <c r="X92" s="1402"/>
      <c r="Y92" s="1402"/>
      <c r="Z92" s="1402"/>
      <c r="AA92" s="1402"/>
      <c r="AB92" s="1402"/>
      <c r="AC92" s="1402"/>
      <c r="AD92" s="1402"/>
      <c r="AE92" s="1402"/>
      <c r="AF92" s="1402"/>
      <c r="AG92" s="1402"/>
      <c r="AH92" s="1402"/>
      <c r="AI92" s="1402"/>
      <c r="AJ92" s="1402"/>
      <c r="AK92" s="1402"/>
      <c r="AL92" s="1402"/>
      <c r="AM92" s="1402"/>
      <c r="AN92" s="1402"/>
      <c r="AO92" s="1402"/>
      <c r="AP92" s="1402"/>
      <c r="AQ92" s="1395"/>
      <c r="AR92" s="1390"/>
      <c r="AS92" s="1390"/>
      <c r="AT92" s="1390"/>
      <c r="AU92" s="1390"/>
      <c r="AV92" s="1390"/>
      <c r="AW92" s="1390"/>
      <c r="AX92" s="1390"/>
      <c r="AY92" s="1390"/>
    </row>
    <row r="93" spans="1:51" s="1391" customFormat="1" ht="17.25" customHeight="1">
      <c r="B93" s="1401"/>
      <c r="C93" s="1401"/>
      <c r="D93" s="1401"/>
      <c r="E93" s="1401"/>
      <c r="F93" s="1401"/>
      <c r="G93" s="1401"/>
      <c r="H93" s="1401"/>
      <c r="I93" s="1401"/>
      <c r="J93" s="1402"/>
      <c r="K93" s="1402"/>
      <c r="L93" s="1402"/>
      <c r="M93" s="1402"/>
      <c r="N93" s="1402"/>
      <c r="O93" s="1402"/>
      <c r="P93" s="1402"/>
      <c r="Q93" s="1402"/>
      <c r="R93" s="1402"/>
      <c r="S93" s="1402"/>
      <c r="T93" s="1402"/>
      <c r="U93" s="1402"/>
      <c r="V93" s="1402"/>
      <c r="W93" s="1402"/>
      <c r="X93" s="1402"/>
      <c r="Y93" s="1402"/>
      <c r="Z93" s="1402"/>
      <c r="AA93" s="1402"/>
      <c r="AB93" s="1402"/>
      <c r="AC93" s="1402"/>
      <c r="AD93" s="1402"/>
      <c r="AE93" s="1402"/>
      <c r="AF93" s="1402"/>
      <c r="AG93" s="1402"/>
      <c r="AH93" s="1402"/>
      <c r="AI93" s="1402"/>
      <c r="AJ93" s="1402"/>
      <c r="AK93" s="1402"/>
      <c r="AL93" s="1402"/>
      <c r="AM93" s="1402"/>
      <c r="AN93" s="1402"/>
      <c r="AO93" s="1402"/>
      <c r="AP93" s="1402"/>
      <c r="AQ93" s="1395"/>
      <c r="AR93" s="1390"/>
      <c r="AS93" s="1390"/>
      <c r="AT93" s="1390"/>
      <c r="AU93" s="1390"/>
      <c r="AV93" s="1390"/>
      <c r="AW93" s="1390"/>
      <c r="AX93" s="1390"/>
      <c r="AY93" s="1390"/>
    </row>
    <row r="94" spans="1:51" s="1391" customFormat="1">
      <c r="A94" s="1387" t="s">
        <v>2167</v>
      </c>
      <c r="B94" s="1388"/>
      <c r="C94" s="1389"/>
      <c r="D94" s="1389"/>
      <c r="E94" s="1389"/>
      <c r="F94" s="1390"/>
      <c r="G94" s="1390"/>
      <c r="H94" s="1390"/>
      <c r="I94" s="1390"/>
      <c r="J94" s="1390"/>
      <c r="K94" s="1390"/>
      <c r="L94" s="1390"/>
      <c r="M94" s="1390"/>
      <c r="N94" s="1390"/>
      <c r="O94" s="1390"/>
      <c r="P94" s="1390"/>
      <c r="Q94" s="1390"/>
      <c r="R94" s="1390"/>
      <c r="S94" s="1390"/>
      <c r="T94" s="1390"/>
      <c r="U94" s="1390"/>
      <c r="V94" s="1390"/>
      <c r="W94" s="1390"/>
      <c r="X94" s="1390"/>
      <c r="Y94" s="1390"/>
      <c r="Z94" s="1390"/>
      <c r="AA94" s="1390"/>
      <c r="AB94" s="1390"/>
      <c r="AC94" s="1390"/>
      <c r="AD94" s="1390"/>
      <c r="AE94" s="1390"/>
      <c r="AF94" s="1390"/>
      <c r="AG94" s="1390"/>
      <c r="AH94" s="1390"/>
      <c r="AI94" s="1390"/>
      <c r="AJ94" s="1390"/>
      <c r="AK94" s="1390"/>
      <c r="AL94" s="1390"/>
      <c r="AM94" s="1390"/>
      <c r="AN94" s="1390"/>
      <c r="AO94" s="1390"/>
      <c r="AP94" s="1390"/>
      <c r="AQ94" s="1390"/>
    </row>
    <row r="95" spans="1:51" s="1391" customFormat="1" ht="29.25" customHeight="1">
      <c r="A95" s="2093" t="s">
        <v>2168</v>
      </c>
      <c r="B95" s="2093"/>
      <c r="C95" s="2093"/>
      <c r="D95" s="2093"/>
      <c r="E95" s="2093"/>
      <c r="F95" s="2093"/>
      <c r="G95" s="2093"/>
      <c r="H95" s="2093"/>
      <c r="I95" s="2093"/>
      <c r="J95" s="2093"/>
      <c r="K95" s="2093"/>
      <c r="L95" s="2093"/>
      <c r="M95" s="2093"/>
      <c r="N95" s="2093"/>
      <c r="O95" s="2093"/>
      <c r="P95" s="2093"/>
      <c r="Q95" s="2093"/>
      <c r="R95" s="2093"/>
      <c r="S95" s="2093"/>
      <c r="T95" s="2093"/>
      <c r="U95" s="2093"/>
      <c r="V95" s="2093"/>
      <c r="W95" s="2093"/>
      <c r="X95" s="2093"/>
      <c r="Y95" s="2093"/>
      <c r="Z95" s="2093"/>
      <c r="AA95" s="2093"/>
      <c r="AB95" s="2093"/>
      <c r="AC95" s="2093"/>
      <c r="AD95" s="2093"/>
      <c r="AE95" s="2093"/>
      <c r="AF95" s="2093"/>
      <c r="AG95" s="2093"/>
      <c r="AH95" s="2093"/>
      <c r="AI95" s="2093"/>
      <c r="AJ95" s="2093"/>
      <c r="AK95" s="2093"/>
      <c r="AL95" s="2093"/>
      <c r="AM95" s="2093"/>
      <c r="AN95" s="2093"/>
      <c r="AO95" s="2093"/>
      <c r="AP95" s="2093"/>
      <c r="AQ95" s="2093"/>
    </row>
    <row r="96" spans="1:51" s="1391" customFormat="1">
      <c r="A96" s="1389"/>
      <c r="B96" s="1389"/>
      <c r="C96" s="1389"/>
      <c r="D96" s="1389"/>
      <c r="E96" s="1389"/>
      <c r="F96" s="1390"/>
      <c r="G96" s="1390"/>
      <c r="H96" s="1390"/>
      <c r="I96" s="1390"/>
      <c r="J96" s="1390"/>
      <c r="K96" s="1390"/>
      <c r="L96" s="1390"/>
      <c r="M96" s="1390"/>
      <c r="N96" s="1390"/>
      <c r="O96" s="1390"/>
      <c r="P96" s="1390"/>
      <c r="Q96" s="1390"/>
      <c r="R96" s="1390"/>
      <c r="S96" s="1390"/>
      <c r="T96" s="1390"/>
      <c r="U96" s="1390"/>
      <c r="V96" s="1390"/>
      <c r="W96" s="1390"/>
      <c r="X96" s="1390"/>
      <c r="Y96" s="1390"/>
      <c r="Z96" s="1390"/>
      <c r="AA96" s="1390"/>
      <c r="AB96" s="1390"/>
      <c r="AC96" s="1390"/>
      <c r="AD96" s="1390"/>
      <c r="AE96" s="1390"/>
      <c r="AF96" s="1390"/>
      <c r="AG96" s="1390"/>
      <c r="AH96" s="1390"/>
      <c r="AI96" s="1390"/>
      <c r="AJ96" s="1390"/>
      <c r="AK96" s="1390"/>
      <c r="AL96" s="1390"/>
      <c r="AM96" s="1390"/>
      <c r="AN96" s="1390"/>
      <c r="AO96" s="1390"/>
      <c r="AP96" s="1390"/>
      <c r="AQ96" s="1390"/>
    </row>
    <row r="97" spans="1:44" s="1391" customFormat="1" ht="19.5" customHeight="1">
      <c r="A97" s="1393"/>
      <c r="B97" s="1393"/>
      <c r="C97" s="1389"/>
      <c r="D97" s="1425" t="s">
        <v>2155</v>
      </c>
      <c r="E97" s="1425"/>
      <c r="F97" s="1426"/>
      <c r="G97" s="1426"/>
      <c r="H97" s="1426"/>
      <c r="I97" s="1426"/>
      <c r="J97" s="1426"/>
      <c r="K97" s="1426"/>
      <c r="L97" s="1426"/>
      <c r="M97" s="1390"/>
      <c r="N97" s="1390"/>
      <c r="O97" s="1390"/>
      <c r="P97" s="1390"/>
      <c r="Q97" s="1390"/>
      <c r="R97" s="1390"/>
      <c r="S97" s="1390"/>
      <c r="T97" s="1390"/>
      <c r="U97" s="1390"/>
      <c r="V97" s="1390"/>
      <c r="W97" s="1390"/>
      <c r="X97" s="1390"/>
      <c r="Y97" s="1390"/>
      <c r="Z97" s="1390"/>
      <c r="AA97" s="1390"/>
      <c r="AB97" s="1390"/>
      <c r="AC97" s="1390"/>
      <c r="AD97" s="1390"/>
      <c r="AE97" s="1390"/>
      <c r="AF97" s="1390"/>
      <c r="AG97" s="1390"/>
      <c r="AH97" s="1390"/>
      <c r="AI97" s="1390"/>
      <c r="AJ97" s="1390"/>
      <c r="AK97" s="1390"/>
      <c r="AL97" s="1390"/>
      <c r="AM97" s="1390"/>
      <c r="AN97" s="1390"/>
      <c r="AO97" s="1390"/>
      <c r="AP97" s="1390"/>
      <c r="AQ97" s="1390"/>
    </row>
    <row r="98" spans="1:44" s="1391" customFormat="1" ht="19.5" customHeight="1">
      <c r="A98" s="1389"/>
      <c r="B98" s="1389"/>
      <c r="C98" s="1389"/>
      <c r="D98" s="1389"/>
      <c r="E98" s="1389"/>
      <c r="F98" s="1390"/>
      <c r="G98" s="1390"/>
      <c r="H98" s="1390"/>
      <c r="I98" s="1390"/>
      <c r="J98" s="1390"/>
      <c r="K98" s="1390"/>
      <c r="L98" s="1390"/>
      <c r="M98" s="1390"/>
      <c r="N98" s="1390"/>
      <c r="O98" s="1390"/>
      <c r="P98" s="1390"/>
      <c r="Q98" s="1390"/>
      <c r="R98" s="1390"/>
      <c r="S98" s="1390"/>
      <c r="T98" s="1390"/>
      <c r="U98" s="1390"/>
      <c r="V98" s="1390"/>
      <c r="W98" s="1390"/>
      <c r="X98" s="1390"/>
      <c r="Y98" s="1390"/>
      <c r="Z98" s="1390"/>
      <c r="AA98" s="1390"/>
      <c r="AB98" s="1390"/>
      <c r="AC98" s="1390"/>
      <c r="AD98" s="1390"/>
      <c r="AE98" s="1390"/>
      <c r="AF98" s="1390"/>
      <c r="AG98" s="1390"/>
      <c r="AH98" s="1390"/>
      <c r="AI98" s="1390"/>
      <c r="AJ98" s="1390"/>
      <c r="AK98" s="1390"/>
      <c r="AL98" s="1390"/>
      <c r="AM98" s="1390"/>
      <c r="AN98" s="1390"/>
      <c r="AO98" s="1390"/>
      <c r="AP98" s="1390"/>
      <c r="AQ98" s="1390"/>
    </row>
    <row r="99" spans="1:44" s="1391" customFormat="1" ht="19.5" customHeight="1">
      <c r="A99" s="1388"/>
      <c r="B99" s="1388" t="s">
        <v>2169</v>
      </c>
      <c r="C99" s="1389"/>
      <c r="D99" s="1389"/>
      <c r="E99" s="1389"/>
      <c r="F99" s="1390"/>
      <c r="G99" s="1390"/>
      <c r="H99" s="1390"/>
      <c r="I99" s="1390"/>
      <c r="J99" s="1390"/>
      <c r="K99" s="1390"/>
      <c r="L99" s="1390"/>
      <c r="M99" s="1390"/>
      <c r="N99" s="1390"/>
      <c r="O99" s="1390"/>
      <c r="P99" s="1390"/>
      <c r="Q99" s="1390"/>
      <c r="R99" s="1390"/>
      <c r="S99" s="1390"/>
      <c r="T99" s="1390"/>
      <c r="U99" s="1390"/>
      <c r="V99" s="1390"/>
      <c r="W99" s="1390"/>
      <c r="X99" s="1390"/>
      <c r="Y99" s="1390"/>
      <c r="Z99" s="1390"/>
      <c r="AA99" s="1390"/>
      <c r="AB99" s="1390"/>
      <c r="AC99" s="1390"/>
      <c r="AD99" s="1390"/>
      <c r="AE99" s="1390"/>
      <c r="AF99" s="1390"/>
      <c r="AG99" s="1390"/>
      <c r="AH99" s="1390"/>
      <c r="AI99" s="1390"/>
      <c r="AJ99" s="1390"/>
      <c r="AK99" s="1390"/>
      <c r="AL99" s="1390"/>
      <c r="AM99" s="1390"/>
      <c r="AN99" s="1390"/>
      <c r="AO99" s="1390"/>
      <c r="AP99" s="1390"/>
      <c r="AQ99" s="1390"/>
    </row>
    <row r="100" spans="1:44" s="1391" customFormat="1" ht="19.5" customHeight="1">
      <c r="A100" s="1389"/>
      <c r="B100" s="1389"/>
      <c r="C100" s="1389"/>
      <c r="D100" s="1389"/>
      <c r="E100" s="1389"/>
      <c r="F100" s="1390"/>
      <c r="G100" s="1390"/>
      <c r="H100" s="1390"/>
      <c r="I100" s="1390"/>
      <c r="J100" s="1390"/>
      <c r="K100" s="1390"/>
      <c r="L100" s="1390"/>
      <c r="M100" s="1390"/>
      <c r="N100" s="1390"/>
      <c r="O100" s="1390"/>
      <c r="P100" s="1390"/>
      <c r="Q100" s="1390"/>
      <c r="R100" s="1390"/>
      <c r="S100" s="1390"/>
      <c r="T100" s="1390"/>
      <c r="U100" s="1390"/>
      <c r="V100" s="1390"/>
      <c r="W100" s="1390"/>
      <c r="X100" s="1390"/>
      <c r="Y100" s="1390"/>
      <c r="Z100" s="1390"/>
      <c r="AA100" s="1390"/>
      <c r="AB100" s="1390"/>
      <c r="AC100" s="1390"/>
      <c r="AD100" s="1390"/>
      <c r="AE100" s="1390"/>
      <c r="AF100" s="1390"/>
      <c r="AG100" s="1390"/>
      <c r="AH100" s="1390"/>
      <c r="AI100" s="1390"/>
      <c r="AJ100" s="1390"/>
      <c r="AK100" s="1390"/>
      <c r="AL100" s="1390"/>
      <c r="AM100" s="1390"/>
      <c r="AN100" s="1390"/>
      <c r="AO100" s="1390"/>
      <c r="AP100" s="1390"/>
      <c r="AQ100" s="1390"/>
    </row>
    <row r="101" spans="1:44" s="1391" customFormat="1" ht="19.5" customHeight="1">
      <c r="A101" s="1394"/>
      <c r="B101" s="1394"/>
      <c r="C101" s="1394"/>
      <c r="D101" s="1394"/>
      <c r="E101" s="1394"/>
      <c r="F101" s="1395"/>
      <c r="G101" s="1395"/>
      <c r="H101" s="1390"/>
      <c r="I101" s="1390"/>
      <c r="J101" s="1390"/>
      <c r="K101" s="1390"/>
      <c r="L101" s="1390"/>
      <c r="M101" s="1390"/>
      <c r="N101" s="1390"/>
      <c r="O101" s="1390"/>
      <c r="P101" s="1390"/>
      <c r="Q101" s="1390"/>
      <c r="R101" s="1390"/>
      <c r="S101" s="1390"/>
      <c r="T101" s="1390"/>
      <c r="U101" s="1390"/>
      <c r="V101" s="1390"/>
      <c r="W101" s="1390"/>
      <c r="X101" s="1390"/>
      <c r="Y101" s="1390"/>
      <c r="Z101" s="1390"/>
      <c r="AA101" s="1390"/>
      <c r="AB101" s="1390"/>
      <c r="AC101" s="1390"/>
      <c r="AD101" s="1426" t="s">
        <v>2170</v>
      </c>
      <c r="AE101" s="1426"/>
      <c r="AF101" s="1426"/>
      <c r="AG101" s="1426"/>
      <c r="AH101" s="1426"/>
      <c r="AI101" s="1426"/>
      <c r="AJ101" s="1426"/>
      <c r="AK101" s="1426"/>
      <c r="AL101" s="1426"/>
      <c r="AM101" s="1426"/>
      <c r="AN101" s="1426"/>
      <c r="AO101" s="1426"/>
      <c r="AP101" s="1426"/>
      <c r="AQ101" s="1390"/>
    </row>
    <row r="102" spans="1:44" s="1391" customFormat="1" ht="13.5" customHeight="1">
      <c r="A102" s="1388" t="s">
        <v>661</v>
      </c>
      <c r="B102" s="1388"/>
      <c r="C102" s="1388"/>
      <c r="D102" s="1388"/>
      <c r="E102" s="1388"/>
      <c r="F102" s="1388"/>
      <c r="G102" s="1388"/>
      <c r="H102" s="1388"/>
      <c r="I102" s="1388"/>
      <c r="J102" s="1388"/>
      <c r="K102" s="1388"/>
      <c r="L102" s="1388"/>
      <c r="M102" s="1388"/>
      <c r="N102" s="1388"/>
      <c r="O102" s="1388"/>
      <c r="P102" s="1388"/>
      <c r="Q102" s="1388"/>
      <c r="R102" s="1388"/>
      <c r="S102" s="1388"/>
      <c r="T102" s="1388"/>
      <c r="U102" s="1388"/>
      <c r="V102" s="1388"/>
      <c r="W102" s="1388"/>
      <c r="X102" s="1388"/>
      <c r="Y102" s="1388"/>
      <c r="Z102" s="1388"/>
      <c r="AA102" s="1390"/>
      <c r="AB102" s="1390"/>
      <c r="AC102" s="1390"/>
      <c r="AD102" s="1390"/>
      <c r="AE102" s="1390"/>
      <c r="AF102" s="1390"/>
      <c r="AG102" s="1390"/>
      <c r="AH102" s="1390"/>
      <c r="AI102" s="1390"/>
      <c r="AJ102" s="1390"/>
      <c r="AK102" s="1390"/>
      <c r="AL102" s="1390"/>
      <c r="AM102" s="1390"/>
      <c r="AN102" s="1390"/>
      <c r="AO102" s="1390"/>
      <c r="AP102" s="1390"/>
      <c r="AQ102" s="1390"/>
    </row>
    <row r="103" spans="1:44" s="1391" customFormat="1" ht="13.5" customHeight="1">
      <c r="A103" s="1396"/>
      <c r="B103" s="1396"/>
      <c r="C103" s="1396"/>
      <c r="D103" s="1396"/>
      <c r="E103" s="1396"/>
      <c r="F103" s="1390"/>
      <c r="G103" s="1390"/>
      <c r="H103" s="1390"/>
      <c r="I103" s="1390"/>
      <c r="J103" s="1390"/>
      <c r="K103" s="1390"/>
      <c r="L103" s="1390"/>
      <c r="M103" s="1390"/>
      <c r="N103" s="1390"/>
      <c r="O103" s="1390"/>
      <c r="P103" s="1390"/>
      <c r="Q103" s="1390"/>
      <c r="R103" s="1390"/>
      <c r="S103" s="1390"/>
      <c r="T103" s="1390"/>
      <c r="U103" s="1390"/>
      <c r="V103" s="1390"/>
      <c r="W103" s="1390"/>
      <c r="X103" s="1390"/>
      <c r="Y103" s="1390"/>
      <c r="Z103" s="1390"/>
      <c r="AA103" s="1390"/>
      <c r="AB103" s="1390"/>
      <c r="AC103" s="1390"/>
      <c r="AD103" s="1390"/>
      <c r="AE103" s="1390"/>
      <c r="AF103" s="1390"/>
      <c r="AG103" s="1390"/>
      <c r="AH103" s="1390"/>
      <c r="AI103" s="1390"/>
      <c r="AJ103" s="1390"/>
      <c r="AK103" s="1390"/>
      <c r="AL103" s="1390"/>
      <c r="AM103" s="1390"/>
      <c r="AN103" s="1390"/>
      <c r="AO103" s="1390"/>
      <c r="AP103" s="1390"/>
      <c r="AQ103" s="1390"/>
    </row>
    <row r="104" spans="1:44" s="1391" customFormat="1" ht="20.25" customHeight="1">
      <c r="B104" s="2086" t="s">
        <v>2171</v>
      </c>
      <c r="C104" s="2087"/>
      <c r="D104" s="2087"/>
      <c r="E104" s="2087"/>
      <c r="F104" s="2087"/>
      <c r="G104" s="2087"/>
      <c r="H104" s="2087"/>
      <c r="I104" s="2088"/>
      <c r="J104" s="2089" t="s">
        <v>2172</v>
      </c>
      <c r="K104" s="2089"/>
      <c r="L104" s="2089"/>
      <c r="M104" s="2089"/>
      <c r="N104" s="2089"/>
      <c r="O104" s="2089"/>
      <c r="P104" s="2089"/>
      <c r="Q104" s="2089"/>
      <c r="R104" s="2089"/>
      <c r="S104" s="2089"/>
      <c r="T104" s="2089"/>
      <c r="U104" s="2089"/>
      <c r="V104" s="2089"/>
      <c r="W104" s="2089"/>
      <c r="X104" s="2089"/>
      <c r="Y104" s="2089"/>
      <c r="Z104" s="2089"/>
      <c r="AA104" s="2089"/>
      <c r="AB104" s="2089"/>
      <c r="AC104" s="2089"/>
      <c r="AD104" s="2089"/>
      <c r="AE104" s="2089"/>
      <c r="AF104" s="2089"/>
      <c r="AG104" s="2089"/>
      <c r="AH104" s="2089"/>
      <c r="AI104" s="2089"/>
      <c r="AJ104" s="2089"/>
      <c r="AK104" s="2089"/>
      <c r="AL104" s="2089"/>
      <c r="AM104" s="2089"/>
      <c r="AN104" s="2089"/>
      <c r="AO104" s="2089"/>
      <c r="AP104" s="2089"/>
      <c r="AQ104" s="1390"/>
      <c r="AR104" s="1390"/>
    </row>
    <row r="105" spans="1:44" s="1391" customFormat="1" ht="20.25" customHeight="1">
      <c r="B105" s="2086" t="s">
        <v>280</v>
      </c>
      <c r="C105" s="2087"/>
      <c r="D105" s="2087"/>
      <c r="E105" s="2087"/>
      <c r="F105" s="2087"/>
      <c r="G105" s="2087"/>
      <c r="H105" s="2087"/>
      <c r="I105" s="2088"/>
      <c r="J105" s="2089"/>
      <c r="K105" s="2089"/>
      <c r="L105" s="2089"/>
      <c r="M105" s="2089"/>
      <c r="N105" s="2089"/>
      <c r="O105" s="2089"/>
      <c r="P105" s="2089"/>
      <c r="Q105" s="2089"/>
      <c r="R105" s="2089"/>
      <c r="S105" s="2089"/>
      <c r="T105" s="2089"/>
      <c r="U105" s="2089"/>
      <c r="V105" s="2089"/>
      <c r="W105" s="2089"/>
      <c r="X105" s="2089"/>
      <c r="Y105" s="2089"/>
      <c r="Z105" s="2089"/>
      <c r="AA105" s="2089"/>
      <c r="AB105" s="2089"/>
      <c r="AC105" s="2089"/>
      <c r="AD105" s="2089"/>
      <c r="AE105" s="2089"/>
      <c r="AF105" s="2089"/>
      <c r="AG105" s="2089"/>
      <c r="AH105" s="2089"/>
      <c r="AI105" s="2089"/>
      <c r="AJ105" s="2089"/>
      <c r="AK105" s="2089"/>
      <c r="AL105" s="2089"/>
      <c r="AM105" s="2089"/>
      <c r="AN105" s="2089"/>
      <c r="AO105" s="2089"/>
      <c r="AP105" s="2089"/>
      <c r="AQ105" s="1390"/>
      <c r="AR105" s="1390"/>
    </row>
    <row r="106" spans="1:44" s="1391" customFormat="1" ht="20.25" customHeight="1">
      <c r="B106" s="2086" t="s">
        <v>644</v>
      </c>
      <c r="C106" s="2087"/>
      <c r="D106" s="2087"/>
      <c r="E106" s="2087"/>
      <c r="F106" s="2087"/>
      <c r="G106" s="2087"/>
      <c r="H106" s="2087"/>
      <c r="I106" s="2088"/>
      <c r="J106" s="2089"/>
      <c r="K106" s="2089"/>
      <c r="L106" s="2089"/>
      <c r="M106" s="2089"/>
      <c r="N106" s="2089"/>
      <c r="O106" s="2089"/>
      <c r="P106" s="2089"/>
      <c r="Q106" s="2089"/>
      <c r="R106" s="2089"/>
      <c r="S106" s="2089"/>
      <c r="T106" s="2089"/>
      <c r="U106" s="2089"/>
      <c r="V106" s="2089"/>
      <c r="W106" s="2089"/>
      <c r="X106" s="2089"/>
      <c r="Y106" s="2089"/>
      <c r="Z106" s="2089"/>
      <c r="AA106" s="2089"/>
      <c r="AB106" s="2089"/>
      <c r="AC106" s="2089"/>
      <c r="AD106" s="2089"/>
      <c r="AE106" s="2089"/>
      <c r="AF106" s="2089"/>
      <c r="AG106" s="2089"/>
      <c r="AH106" s="2089"/>
      <c r="AI106" s="2089"/>
      <c r="AJ106" s="2089"/>
      <c r="AK106" s="2089"/>
      <c r="AL106" s="2089"/>
      <c r="AM106" s="2089"/>
      <c r="AN106" s="2089"/>
      <c r="AO106" s="2089"/>
      <c r="AP106" s="2089"/>
      <c r="AQ106" s="1390"/>
      <c r="AR106" s="1390"/>
    </row>
    <row r="107" spans="1:44" s="1391" customFormat="1" ht="20.25" customHeight="1">
      <c r="B107" s="2086" t="s">
        <v>645</v>
      </c>
      <c r="C107" s="2087"/>
      <c r="D107" s="2087"/>
      <c r="E107" s="2087"/>
      <c r="F107" s="2087"/>
      <c r="G107" s="2087"/>
      <c r="H107" s="2087"/>
      <c r="I107" s="2088"/>
      <c r="J107" s="2089"/>
      <c r="K107" s="2089"/>
      <c r="L107" s="2089"/>
      <c r="M107" s="2089"/>
      <c r="N107" s="2089"/>
      <c r="O107" s="2089"/>
      <c r="P107" s="2089"/>
      <c r="Q107" s="2089"/>
      <c r="R107" s="2089"/>
      <c r="S107" s="2089"/>
      <c r="T107" s="2089"/>
      <c r="U107" s="2089"/>
      <c r="V107" s="2089"/>
      <c r="W107" s="2089"/>
      <c r="X107" s="2089"/>
      <c r="Y107" s="2089"/>
      <c r="Z107" s="2089"/>
      <c r="AA107" s="2089"/>
      <c r="AB107" s="2089"/>
      <c r="AC107" s="2089"/>
      <c r="AD107" s="2089"/>
      <c r="AE107" s="2089"/>
      <c r="AF107" s="2089"/>
      <c r="AG107" s="2089"/>
      <c r="AH107" s="2089"/>
      <c r="AI107" s="2089"/>
      <c r="AJ107" s="2089"/>
      <c r="AK107" s="2089"/>
      <c r="AL107" s="2089"/>
      <c r="AM107" s="2089"/>
      <c r="AN107" s="2089"/>
      <c r="AO107" s="2089"/>
      <c r="AP107" s="2089"/>
      <c r="AQ107" s="1390"/>
      <c r="AR107" s="1390"/>
    </row>
    <row r="108" spans="1:44" s="1391" customFormat="1" ht="40.5" customHeight="1">
      <c r="B108" s="2086" t="s">
        <v>2166</v>
      </c>
      <c r="C108" s="2087"/>
      <c r="D108" s="2087"/>
      <c r="E108" s="2087"/>
      <c r="F108" s="2087"/>
      <c r="G108" s="2087"/>
      <c r="H108" s="2087"/>
      <c r="I108" s="2088"/>
      <c r="J108" s="2089"/>
      <c r="K108" s="2089"/>
      <c r="L108" s="2089"/>
      <c r="M108" s="2089"/>
      <c r="N108" s="2089"/>
      <c r="O108" s="2089"/>
      <c r="P108" s="2089"/>
      <c r="Q108" s="2089"/>
      <c r="R108" s="2089"/>
      <c r="S108" s="2089"/>
      <c r="T108" s="2089"/>
      <c r="U108" s="2089"/>
      <c r="V108" s="2089"/>
      <c r="W108" s="2089"/>
      <c r="X108" s="2089"/>
      <c r="Y108" s="2089"/>
      <c r="Z108" s="2089"/>
      <c r="AA108" s="2089"/>
      <c r="AB108" s="2089"/>
      <c r="AC108" s="2089"/>
      <c r="AD108" s="2089"/>
      <c r="AE108" s="2089"/>
      <c r="AF108" s="2089"/>
      <c r="AG108" s="2089"/>
      <c r="AH108" s="2089"/>
      <c r="AI108" s="2089"/>
      <c r="AJ108" s="2089"/>
      <c r="AK108" s="2089"/>
      <c r="AL108" s="2089"/>
      <c r="AM108" s="2089"/>
      <c r="AN108" s="2089"/>
      <c r="AO108" s="2089"/>
      <c r="AP108" s="2089"/>
      <c r="AQ108" s="1390"/>
      <c r="AR108" s="1390"/>
    </row>
    <row r="109" spans="1:44" s="1391" customFormat="1" ht="40.5" customHeight="1">
      <c r="B109" s="2086" t="s">
        <v>2173</v>
      </c>
      <c r="C109" s="2087"/>
      <c r="D109" s="2087"/>
      <c r="E109" s="2087"/>
      <c r="F109" s="2087"/>
      <c r="G109" s="2087"/>
      <c r="H109" s="2087"/>
      <c r="I109" s="2088"/>
      <c r="J109" s="2089"/>
      <c r="K109" s="2089"/>
      <c r="L109" s="2089"/>
      <c r="M109" s="2089"/>
      <c r="N109" s="2089"/>
      <c r="O109" s="2089"/>
      <c r="P109" s="2089"/>
      <c r="Q109" s="2089"/>
      <c r="R109" s="2089"/>
      <c r="S109" s="2089"/>
      <c r="T109" s="2089"/>
      <c r="U109" s="2089"/>
      <c r="V109" s="2089"/>
      <c r="W109" s="2089"/>
      <c r="X109" s="2089"/>
      <c r="Y109" s="2089"/>
      <c r="Z109" s="2089"/>
      <c r="AA109" s="2089"/>
      <c r="AB109" s="2089"/>
      <c r="AC109" s="2089"/>
      <c r="AD109" s="2089"/>
      <c r="AE109" s="2089"/>
      <c r="AF109" s="2089"/>
      <c r="AG109" s="2089"/>
      <c r="AH109" s="2089"/>
      <c r="AI109" s="2089"/>
      <c r="AJ109" s="2089"/>
      <c r="AK109" s="2089"/>
      <c r="AL109" s="2089"/>
      <c r="AM109" s="2089"/>
      <c r="AN109" s="2089"/>
      <c r="AO109" s="2089"/>
      <c r="AP109" s="2089"/>
      <c r="AQ109" s="1390"/>
      <c r="AR109" s="1390"/>
    </row>
    <row r="110" spans="1:44" s="1391" customFormat="1" ht="40.5" customHeight="1">
      <c r="B110" s="2086" t="s">
        <v>2161</v>
      </c>
      <c r="C110" s="2087"/>
      <c r="D110" s="2087"/>
      <c r="E110" s="2087"/>
      <c r="F110" s="2087"/>
      <c r="G110" s="2087"/>
      <c r="H110" s="2087"/>
      <c r="I110" s="2088"/>
      <c r="J110" s="2089"/>
      <c r="K110" s="2089"/>
      <c r="L110" s="2089"/>
      <c r="M110" s="2089"/>
      <c r="N110" s="2089"/>
      <c r="O110" s="2089"/>
      <c r="P110" s="2089"/>
      <c r="Q110" s="2089"/>
      <c r="R110" s="2089"/>
      <c r="S110" s="2089"/>
      <c r="T110" s="2089"/>
      <c r="U110" s="2089"/>
      <c r="V110" s="2089"/>
      <c r="W110" s="2089"/>
      <c r="X110" s="2089"/>
      <c r="Y110" s="2089"/>
      <c r="Z110" s="2089"/>
      <c r="AA110" s="2089"/>
      <c r="AB110" s="2089"/>
      <c r="AC110" s="2089"/>
      <c r="AD110" s="2089"/>
      <c r="AE110" s="2089"/>
      <c r="AF110" s="2089"/>
      <c r="AG110" s="2089"/>
      <c r="AH110" s="2089"/>
      <c r="AI110" s="2089"/>
      <c r="AJ110" s="2089"/>
      <c r="AK110" s="2089"/>
      <c r="AL110" s="2089"/>
      <c r="AM110" s="2089"/>
      <c r="AN110" s="2089"/>
      <c r="AO110" s="2089"/>
      <c r="AP110" s="2089"/>
      <c r="AQ110" s="1390"/>
      <c r="AR110" s="1390"/>
    </row>
    <row r="111" spans="1:44" s="1391" customFormat="1" ht="13.5" customHeight="1">
      <c r="A111" s="1397"/>
      <c r="B111" s="1390"/>
      <c r="C111" s="1390"/>
      <c r="D111" s="1390"/>
      <c r="E111" s="1390"/>
      <c r="F111" s="1390"/>
      <c r="G111" s="1390"/>
      <c r="H111" s="1390"/>
      <c r="I111" s="1390"/>
      <c r="J111" s="1390"/>
      <c r="K111" s="1390"/>
      <c r="L111" s="1390"/>
      <c r="M111" s="1390"/>
      <c r="N111" s="1390"/>
      <c r="O111" s="1390"/>
      <c r="P111" s="1390"/>
      <c r="Q111" s="1390"/>
      <c r="R111" s="1390"/>
      <c r="S111" s="1390"/>
      <c r="T111" s="1390"/>
      <c r="U111" s="1390"/>
      <c r="V111" s="1390"/>
      <c r="W111" s="1390"/>
      <c r="X111" s="1390"/>
      <c r="Y111" s="1390"/>
      <c r="Z111" s="1390"/>
      <c r="AA111" s="1390"/>
      <c r="AB111" s="1390"/>
      <c r="AC111" s="1390"/>
      <c r="AD111" s="1390"/>
      <c r="AE111" s="1390"/>
      <c r="AF111" s="1390"/>
      <c r="AG111" s="1390"/>
      <c r="AH111" s="1390"/>
      <c r="AI111" s="1390"/>
      <c r="AJ111" s="1390"/>
      <c r="AK111" s="1390"/>
      <c r="AL111" s="1390"/>
      <c r="AM111" s="1390"/>
      <c r="AN111" s="1390"/>
      <c r="AO111" s="1390"/>
      <c r="AP111" s="1390"/>
      <c r="AQ111" s="1390"/>
    </row>
    <row r="112" spans="1:44" s="1391" customFormat="1" ht="39" customHeight="1">
      <c r="A112" s="1398"/>
      <c r="B112" s="2090" t="s">
        <v>2174</v>
      </c>
      <c r="C112" s="2090"/>
      <c r="D112" s="2090"/>
      <c r="E112" s="2090"/>
      <c r="F112" s="2090"/>
      <c r="G112" s="2090"/>
      <c r="H112" s="2090"/>
      <c r="I112" s="2090"/>
      <c r="J112" s="2090"/>
      <c r="K112" s="2090"/>
      <c r="L112" s="2090"/>
      <c r="M112" s="2090"/>
      <c r="N112" s="2090"/>
      <c r="O112" s="2090"/>
      <c r="P112" s="2090"/>
      <c r="Q112" s="2090"/>
      <c r="R112" s="2090"/>
      <c r="S112" s="2090"/>
      <c r="T112" s="2090"/>
      <c r="U112" s="2090"/>
      <c r="V112" s="2090"/>
      <c r="W112" s="2090"/>
      <c r="X112" s="2090"/>
      <c r="Y112" s="2090"/>
      <c r="Z112" s="2090"/>
      <c r="AA112" s="2090"/>
      <c r="AB112" s="2090"/>
      <c r="AC112" s="2090"/>
      <c r="AD112" s="2090"/>
      <c r="AE112" s="2090"/>
      <c r="AF112" s="2090"/>
      <c r="AG112" s="2090"/>
      <c r="AH112" s="2090"/>
      <c r="AI112" s="2090"/>
      <c r="AJ112" s="2090"/>
      <c r="AK112" s="2090"/>
      <c r="AL112" s="2090"/>
      <c r="AM112" s="2090"/>
      <c r="AN112" s="2090"/>
      <c r="AO112" s="2090"/>
      <c r="AP112" s="2090"/>
      <c r="AQ112" s="1390"/>
    </row>
    <row r="113" spans="1:43" s="1391" customFormat="1" ht="13.5" customHeight="1">
      <c r="A113" s="1399"/>
      <c r="B113" s="1390"/>
      <c r="C113" s="1390"/>
      <c r="D113" s="1390"/>
      <c r="E113" s="1390"/>
      <c r="F113" s="1390"/>
      <c r="G113" s="1390"/>
      <c r="H113" s="1390"/>
      <c r="I113" s="1390"/>
      <c r="J113" s="1390"/>
      <c r="K113" s="1390"/>
      <c r="L113" s="1390"/>
      <c r="M113" s="1390"/>
      <c r="N113" s="1390"/>
      <c r="O113" s="1390"/>
      <c r="P113" s="1390"/>
      <c r="Q113" s="1390"/>
      <c r="R113" s="1390"/>
      <c r="S113" s="1390"/>
      <c r="T113" s="1390"/>
      <c r="U113" s="1390"/>
      <c r="V113" s="1390"/>
      <c r="W113" s="1390"/>
      <c r="X113" s="1390"/>
      <c r="Y113" s="1390"/>
      <c r="Z113" s="1390"/>
      <c r="AA113" s="1390"/>
      <c r="AB113" s="1390"/>
      <c r="AC113" s="1390"/>
      <c r="AD113" s="1390"/>
      <c r="AE113" s="1390"/>
      <c r="AF113" s="1390"/>
      <c r="AG113" s="1390"/>
      <c r="AH113" s="1390"/>
      <c r="AI113" s="1390"/>
      <c r="AJ113" s="1390"/>
      <c r="AK113" s="1390"/>
      <c r="AL113" s="1390"/>
      <c r="AM113" s="1390"/>
      <c r="AN113" s="1390"/>
      <c r="AO113" s="1390"/>
      <c r="AP113" s="1390"/>
      <c r="AQ113" s="1390"/>
    </row>
    <row r="114" spans="1:43" s="1391" customFormat="1">
      <c r="A114" s="1400"/>
      <c r="B114" s="2091" t="s">
        <v>2163</v>
      </c>
      <c r="C114" s="2091"/>
      <c r="D114" s="2091"/>
      <c r="E114" s="2091"/>
      <c r="F114" s="2091"/>
      <c r="G114" s="2091"/>
      <c r="H114" s="2091"/>
      <c r="I114" s="2091"/>
      <c r="J114" s="2091"/>
      <c r="K114" s="2091"/>
      <c r="L114" s="2091"/>
      <c r="M114" s="2091"/>
      <c r="N114" s="2091"/>
      <c r="O114" s="2091"/>
      <c r="P114" s="2091"/>
      <c r="Q114" s="2091"/>
      <c r="R114" s="2091"/>
      <c r="S114" s="2091"/>
      <c r="T114" s="2091"/>
      <c r="U114" s="2091"/>
      <c r="V114" s="2091"/>
      <c r="W114" s="2091"/>
      <c r="X114" s="2091"/>
      <c r="Y114" s="2091"/>
      <c r="Z114" s="2091"/>
      <c r="AA114" s="2091"/>
      <c r="AB114" s="2091"/>
      <c r="AC114" s="2091"/>
      <c r="AD114" s="2091"/>
      <c r="AE114" s="2091"/>
      <c r="AF114" s="2091"/>
      <c r="AG114" s="2091"/>
      <c r="AH114" s="2091"/>
      <c r="AI114" s="2091"/>
      <c r="AJ114" s="2091"/>
      <c r="AK114" s="2091"/>
      <c r="AL114" s="2091"/>
      <c r="AM114" s="2091"/>
      <c r="AN114" s="2091"/>
      <c r="AO114" s="2091"/>
      <c r="AP114" s="2091"/>
      <c r="AQ114" s="1390"/>
    </row>
    <row r="115" spans="1:43" s="1391" customFormat="1" ht="18" customHeight="1">
      <c r="A115" s="1403"/>
      <c r="B115" s="1404"/>
      <c r="C115" s="1404"/>
      <c r="D115" s="1404"/>
      <c r="E115" s="1404"/>
      <c r="F115" s="1390"/>
      <c r="G115" s="1390"/>
      <c r="H115" s="1390"/>
      <c r="I115" s="1390"/>
      <c r="J115" s="1390"/>
      <c r="K115" s="1390"/>
      <c r="L115" s="1390"/>
      <c r="M115" s="1390"/>
      <c r="N115" s="1390"/>
      <c r="O115" s="1390"/>
      <c r="P115" s="1390"/>
      <c r="Q115" s="1390"/>
      <c r="R115" s="1390"/>
      <c r="S115" s="1390"/>
      <c r="T115" s="1390"/>
      <c r="U115" s="1390"/>
      <c r="V115" s="1390"/>
      <c r="W115" s="1390"/>
      <c r="X115" s="1390"/>
      <c r="Y115" s="1390"/>
      <c r="Z115" s="1390"/>
      <c r="AA115" s="1390"/>
      <c r="AB115" s="1390"/>
      <c r="AC115" s="1390"/>
      <c r="AD115" s="1390"/>
      <c r="AE115" s="1390"/>
      <c r="AF115" s="1390"/>
      <c r="AG115" s="1390"/>
      <c r="AH115" s="1390"/>
      <c r="AI115" s="1390"/>
      <c r="AJ115" s="1390"/>
      <c r="AK115" s="1390"/>
      <c r="AL115" s="1390"/>
      <c r="AM115" s="1390"/>
      <c r="AN115" s="1390"/>
      <c r="AO115" s="1390"/>
      <c r="AP115" s="1390"/>
      <c r="AQ115" s="1390"/>
    </row>
    <row r="116" spans="1:43" s="1391" customFormat="1">
      <c r="A116" s="1405"/>
      <c r="B116" s="2085"/>
      <c r="C116" s="2085"/>
      <c r="D116" s="2085"/>
      <c r="E116" s="2085"/>
      <c r="F116" s="2085"/>
      <c r="G116" s="2085"/>
      <c r="H116" s="2085"/>
      <c r="I116" s="2085"/>
      <c r="J116" s="2085"/>
      <c r="K116" s="2085"/>
      <c r="L116" s="2085"/>
      <c r="M116" s="2085"/>
      <c r="N116" s="2085"/>
      <c r="O116" s="2085"/>
      <c r="P116" s="2085"/>
      <c r="Q116" s="2085"/>
      <c r="R116" s="2085"/>
      <c r="S116" s="2085"/>
      <c r="T116" s="2085"/>
      <c r="U116" s="2085"/>
      <c r="V116" s="2085"/>
      <c r="W116" s="2085"/>
      <c r="X116" s="2085"/>
      <c r="Y116" s="2085"/>
      <c r="Z116" s="2085"/>
      <c r="AA116" s="2085"/>
      <c r="AB116" s="2085"/>
      <c r="AC116" s="2085"/>
      <c r="AD116" s="2085"/>
      <c r="AE116" s="2085"/>
      <c r="AF116" s="2085"/>
      <c r="AG116" s="2085"/>
      <c r="AH116" s="2085"/>
      <c r="AI116" s="2085"/>
      <c r="AJ116" s="2085"/>
      <c r="AK116" s="2085"/>
      <c r="AL116" s="2085"/>
      <c r="AM116" s="2085"/>
      <c r="AN116" s="2085"/>
      <c r="AO116" s="2085"/>
      <c r="AP116" s="2085"/>
      <c r="AQ116" s="1390"/>
    </row>
    <row r="117" spans="1:43" s="1391" customFormat="1">
      <c r="A117" s="1405"/>
      <c r="B117" s="2085"/>
      <c r="C117" s="2085"/>
      <c r="D117" s="2085"/>
      <c r="E117" s="2085"/>
      <c r="F117" s="2085"/>
      <c r="G117" s="2085"/>
      <c r="H117" s="2085"/>
      <c r="I117" s="2085"/>
      <c r="J117" s="2085"/>
      <c r="K117" s="2085"/>
      <c r="L117" s="2085"/>
      <c r="M117" s="2085"/>
      <c r="N117" s="2085"/>
      <c r="O117" s="2085"/>
      <c r="P117" s="2085"/>
      <c r="Q117" s="2085"/>
      <c r="R117" s="2085"/>
      <c r="S117" s="2085"/>
      <c r="T117" s="2085"/>
      <c r="U117" s="2085"/>
      <c r="V117" s="2085"/>
      <c r="W117" s="2085"/>
      <c r="X117" s="2085"/>
      <c r="Y117" s="2085"/>
      <c r="Z117" s="2085"/>
      <c r="AA117" s="2085"/>
      <c r="AB117" s="2085"/>
      <c r="AC117" s="2085"/>
      <c r="AD117" s="2085"/>
      <c r="AE117" s="2085"/>
      <c r="AF117" s="2085"/>
      <c r="AG117" s="2085"/>
      <c r="AH117" s="2085"/>
      <c r="AI117" s="2085"/>
      <c r="AJ117" s="2085"/>
      <c r="AK117" s="2085"/>
      <c r="AL117" s="2085"/>
      <c r="AM117" s="2085"/>
      <c r="AN117" s="2085"/>
      <c r="AO117" s="2085"/>
      <c r="AP117" s="2085"/>
      <c r="AQ117" s="1390"/>
    </row>
    <row r="118" spans="1:43" s="1391" customFormat="1">
      <c r="A118" s="1405"/>
      <c r="B118" s="1405"/>
      <c r="C118" s="1405"/>
      <c r="D118" s="1405"/>
      <c r="E118" s="1405"/>
      <c r="F118" s="1390"/>
      <c r="G118" s="1390"/>
      <c r="H118" s="1390"/>
      <c r="I118" s="1390"/>
      <c r="J118" s="1390"/>
      <c r="K118" s="1390"/>
      <c r="L118" s="1390"/>
      <c r="M118" s="1390"/>
      <c r="N118" s="1390"/>
      <c r="O118" s="1390"/>
      <c r="P118" s="1390"/>
      <c r="Q118" s="1390"/>
      <c r="R118" s="1390"/>
      <c r="S118" s="1390"/>
      <c r="T118" s="1390"/>
      <c r="U118" s="1390"/>
      <c r="V118" s="1390"/>
      <c r="W118" s="1390"/>
      <c r="X118" s="1390"/>
      <c r="Y118" s="1390"/>
      <c r="Z118" s="1390"/>
      <c r="AA118" s="1390"/>
      <c r="AB118" s="1390"/>
      <c r="AC118" s="1390"/>
      <c r="AD118" s="1390"/>
      <c r="AE118" s="1390"/>
      <c r="AF118" s="1390"/>
      <c r="AG118" s="1390"/>
      <c r="AH118" s="1390"/>
      <c r="AI118" s="1390"/>
      <c r="AJ118" s="1390"/>
      <c r="AK118" s="1390"/>
      <c r="AL118" s="1390"/>
      <c r="AM118" s="1390"/>
      <c r="AN118" s="1390"/>
      <c r="AO118" s="1390"/>
      <c r="AP118" s="1390"/>
      <c r="AQ118" s="1390"/>
    </row>
    <row r="119" spans="1:43" s="1391" customFormat="1">
      <c r="A119" s="1405"/>
      <c r="B119" s="1405"/>
      <c r="C119" s="1405"/>
      <c r="D119" s="1405"/>
      <c r="E119" s="1405"/>
      <c r="F119" s="1390"/>
      <c r="G119" s="1390"/>
      <c r="H119" s="1390"/>
      <c r="I119" s="1390"/>
      <c r="J119" s="1390"/>
      <c r="K119" s="1390"/>
      <c r="L119" s="1390"/>
      <c r="M119" s="1390"/>
      <c r="N119" s="1390"/>
      <c r="O119" s="1390"/>
      <c r="P119" s="1390"/>
      <c r="Q119" s="1390"/>
      <c r="R119" s="1390"/>
      <c r="S119" s="1390"/>
      <c r="T119" s="1390"/>
      <c r="U119" s="1390"/>
      <c r="V119" s="1390"/>
      <c r="W119" s="1390"/>
      <c r="X119" s="1390"/>
      <c r="Y119" s="1390"/>
      <c r="Z119" s="1390"/>
      <c r="AA119" s="1390"/>
      <c r="AB119" s="1390"/>
      <c r="AC119" s="1390"/>
      <c r="AD119" s="1390"/>
      <c r="AE119" s="1390"/>
      <c r="AF119" s="1390"/>
      <c r="AG119" s="1390"/>
      <c r="AH119" s="1390"/>
      <c r="AI119" s="1390"/>
      <c r="AJ119" s="1390"/>
      <c r="AK119" s="1390"/>
      <c r="AL119" s="1390"/>
      <c r="AM119" s="1390"/>
      <c r="AN119" s="1390"/>
      <c r="AO119" s="1390"/>
      <c r="AP119" s="1390"/>
      <c r="AQ119" s="1390"/>
    </row>
    <row r="120" spans="1:43" s="1391" customFormat="1">
      <c r="A120" s="1406"/>
      <c r="B120" s="1390"/>
      <c r="C120" s="1390"/>
      <c r="D120" s="1390"/>
      <c r="E120" s="1390"/>
      <c r="F120" s="1390"/>
      <c r="G120" s="1390"/>
      <c r="H120" s="1390"/>
      <c r="I120" s="1390"/>
      <c r="J120" s="1390"/>
      <c r="K120" s="1390"/>
      <c r="L120" s="1390"/>
      <c r="M120" s="1390"/>
      <c r="N120" s="1390"/>
      <c r="O120" s="1390"/>
      <c r="P120" s="1390"/>
      <c r="Q120" s="1390"/>
      <c r="R120" s="1390"/>
      <c r="S120" s="1390"/>
      <c r="T120" s="1390"/>
      <c r="U120" s="1390"/>
      <c r="V120" s="1390"/>
      <c r="W120" s="1390"/>
      <c r="X120" s="1390"/>
      <c r="Y120" s="1390"/>
      <c r="Z120" s="1390"/>
      <c r="AA120" s="1390"/>
      <c r="AB120" s="1390"/>
      <c r="AC120" s="1390"/>
      <c r="AD120" s="1390"/>
      <c r="AE120" s="1390"/>
      <c r="AF120" s="1390"/>
      <c r="AG120" s="1390"/>
      <c r="AH120" s="1390"/>
      <c r="AI120" s="1390"/>
      <c r="AJ120" s="1390"/>
      <c r="AK120" s="1390"/>
      <c r="AL120" s="1390"/>
      <c r="AM120" s="1390"/>
      <c r="AN120" s="1390"/>
      <c r="AO120" s="1390"/>
      <c r="AP120" s="1390"/>
      <c r="AQ120" s="1390"/>
    </row>
    <row r="121" spans="1:43" s="1391" customFormat="1">
      <c r="A121" s="1390"/>
      <c r="B121" s="1390"/>
      <c r="C121" s="1390"/>
      <c r="D121" s="1390"/>
      <c r="E121" s="1390"/>
      <c r="F121" s="1390"/>
      <c r="G121" s="1390"/>
      <c r="H121" s="1390"/>
      <c r="I121" s="1390"/>
      <c r="J121" s="1390"/>
      <c r="K121" s="1390"/>
      <c r="L121" s="1390"/>
      <c r="M121" s="1390"/>
      <c r="N121" s="1390"/>
      <c r="O121" s="1390"/>
      <c r="P121" s="1390"/>
      <c r="Q121" s="1390"/>
      <c r="R121" s="1390"/>
      <c r="S121" s="1390"/>
      <c r="T121" s="1390"/>
      <c r="U121" s="1390"/>
      <c r="V121" s="1390"/>
      <c r="W121" s="1390"/>
      <c r="X121" s="1390"/>
      <c r="Y121" s="1390"/>
      <c r="Z121" s="1390"/>
      <c r="AA121" s="1390"/>
      <c r="AB121" s="1390"/>
      <c r="AC121" s="1390"/>
      <c r="AD121" s="1390"/>
      <c r="AE121" s="1390"/>
      <c r="AF121" s="1390"/>
      <c r="AG121" s="1390"/>
      <c r="AH121" s="1390"/>
      <c r="AI121" s="1390"/>
      <c r="AJ121" s="1390"/>
      <c r="AK121" s="1390"/>
      <c r="AL121" s="1390"/>
      <c r="AM121" s="1390"/>
      <c r="AN121" s="1390"/>
      <c r="AO121" s="1390"/>
      <c r="AP121" s="1390"/>
      <c r="AQ121" s="1390"/>
    </row>
    <row r="122" spans="1:43" s="1391" customFormat="1">
      <c r="A122" s="1390"/>
      <c r="B122" s="1390"/>
      <c r="C122" s="1390"/>
      <c r="D122" s="1390"/>
      <c r="E122" s="1390"/>
      <c r="F122" s="1390"/>
      <c r="G122" s="1390"/>
      <c r="H122" s="1390"/>
      <c r="I122" s="1390"/>
      <c r="J122" s="1390"/>
      <c r="K122" s="1390"/>
      <c r="L122" s="1390"/>
      <c r="M122" s="1390"/>
      <c r="N122" s="1390"/>
      <c r="O122" s="1390"/>
      <c r="P122" s="1390"/>
      <c r="Q122" s="1390"/>
      <c r="R122" s="1390"/>
      <c r="S122" s="1390"/>
      <c r="T122" s="1390"/>
      <c r="U122" s="1390"/>
      <c r="V122" s="1390"/>
      <c r="W122" s="1390"/>
      <c r="X122" s="1390"/>
      <c r="Y122" s="1390"/>
      <c r="Z122" s="1390"/>
      <c r="AA122" s="1390"/>
      <c r="AB122" s="1390"/>
      <c r="AC122" s="1390"/>
      <c r="AD122" s="1390"/>
      <c r="AE122" s="1390"/>
      <c r="AF122" s="1390"/>
      <c r="AG122" s="1390"/>
      <c r="AH122" s="1390"/>
      <c r="AI122" s="1390"/>
      <c r="AJ122" s="1390"/>
      <c r="AK122" s="1390"/>
      <c r="AL122" s="1390"/>
      <c r="AM122" s="1390"/>
      <c r="AN122" s="1390"/>
      <c r="AO122" s="1390"/>
      <c r="AP122" s="1390"/>
      <c r="AQ122" s="1390"/>
    </row>
    <row r="123" spans="1:43" s="1391" customFormat="1">
      <c r="A123" s="1390"/>
      <c r="B123" s="1390"/>
      <c r="C123" s="1390"/>
      <c r="D123" s="1390"/>
      <c r="E123" s="1390"/>
      <c r="F123" s="1390"/>
      <c r="G123" s="1390"/>
      <c r="H123" s="1390"/>
      <c r="I123" s="1390"/>
      <c r="J123" s="1390"/>
      <c r="K123" s="1390"/>
      <c r="L123" s="1390"/>
      <c r="M123" s="1390"/>
      <c r="N123" s="1390"/>
      <c r="O123" s="1390"/>
      <c r="P123" s="1390"/>
      <c r="Q123" s="1390"/>
      <c r="R123" s="1390"/>
      <c r="S123" s="1390"/>
      <c r="T123" s="1390"/>
      <c r="U123" s="1390"/>
      <c r="V123" s="1390"/>
      <c r="W123" s="1390"/>
      <c r="X123" s="1390"/>
      <c r="Y123" s="1390"/>
      <c r="Z123" s="1390"/>
      <c r="AA123" s="1390"/>
      <c r="AB123" s="1390"/>
      <c r="AC123" s="1390"/>
      <c r="AD123" s="1390"/>
      <c r="AE123" s="1390"/>
      <c r="AF123" s="1390"/>
      <c r="AG123" s="1390"/>
      <c r="AH123" s="1390"/>
      <c r="AI123" s="1390"/>
      <c r="AJ123" s="1390"/>
      <c r="AK123" s="1390"/>
      <c r="AL123" s="1390"/>
      <c r="AM123" s="1390"/>
      <c r="AN123" s="1390"/>
      <c r="AO123" s="1390"/>
      <c r="AP123" s="1390"/>
      <c r="AQ123" s="1390"/>
    </row>
    <row r="124" spans="1:43" s="1391" customFormat="1">
      <c r="A124" s="1390"/>
      <c r="B124" s="1390"/>
      <c r="C124" s="1390"/>
      <c r="D124" s="1390"/>
      <c r="E124" s="1390"/>
      <c r="F124" s="1390"/>
      <c r="G124" s="1390"/>
      <c r="H124" s="1390"/>
      <c r="I124" s="1390"/>
      <c r="J124" s="1390"/>
      <c r="K124" s="1390"/>
      <c r="L124" s="1390"/>
      <c r="M124" s="1390"/>
      <c r="N124" s="1390"/>
      <c r="O124" s="1390"/>
      <c r="P124" s="1390"/>
      <c r="Q124" s="1390"/>
      <c r="R124" s="1390"/>
      <c r="S124" s="1390"/>
      <c r="T124" s="1390"/>
      <c r="U124" s="1390"/>
      <c r="V124" s="1390"/>
      <c r="W124" s="1390"/>
      <c r="X124" s="1390"/>
      <c r="Y124" s="1390"/>
      <c r="Z124" s="1390"/>
      <c r="AA124" s="1390"/>
      <c r="AB124" s="1390"/>
      <c r="AC124" s="1390"/>
      <c r="AD124" s="1390"/>
      <c r="AE124" s="1390"/>
      <c r="AF124" s="1390"/>
      <c r="AG124" s="1390"/>
      <c r="AH124" s="1390"/>
      <c r="AI124" s="1390"/>
      <c r="AJ124" s="1390"/>
      <c r="AK124" s="1390"/>
      <c r="AL124" s="1390"/>
      <c r="AM124" s="1390"/>
      <c r="AN124" s="1390"/>
      <c r="AO124" s="1390"/>
      <c r="AP124" s="1390"/>
      <c r="AQ124" s="1390"/>
    </row>
    <row r="125" spans="1:43" s="1391" customFormat="1">
      <c r="A125" s="1390"/>
      <c r="B125" s="1390"/>
      <c r="C125" s="1390"/>
      <c r="D125" s="1390"/>
      <c r="E125" s="1390"/>
      <c r="F125" s="1390"/>
      <c r="G125" s="1390"/>
      <c r="H125" s="1390"/>
      <c r="I125" s="1390"/>
      <c r="J125" s="1390"/>
      <c r="K125" s="1390"/>
      <c r="L125" s="1390"/>
      <c r="M125" s="1390"/>
      <c r="N125" s="1390"/>
      <c r="O125" s="1390"/>
      <c r="P125" s="1390"/>
      <c r="Q125" s="1390"/>
      <c r="R125" s="1390"/>
      <c r="S125" s="1390"/>
      <c r="T125" s="1390"/>
      <c r="U125" s="1390"/>
      <c r="V125" s="1390"/>
      <c r="W125" s="1390"/>
      <c r="X125" s="1390"/>
      <c r="Y125" s="1390"/>
      <c r="Z125" s="1390"/>
      <c r="AA125" s="1390"/>
      <c r="AB125" s="1390"/>
      <c r="AC125" s="1390"/>
      <c r="AD125" s="1390"/>
      <c r="AE125" s="1390"/>
      <c r="AF125" s="1390"/>
      <c r="AG125" s="1390"/>
      <c r="AH125" s="1390"/>
      <c r="AI125" s="1390"/>
      <c r="AJ125" s="1390"/>
      <c r="AK125" s="1390"/>
      <c r="AL125" s="1390"/>
      <c r="AM125" s="1390"/>
      <c r="AN125" s="1390"/>
      <c r="AO125" s="1390"/>
      <c r="AP125" s="1390"/>
      <c r="AQ125" s="1390"/>
    </row>
    <row r="126" spans="1:43" s="1391" customFormat="1">
      <c r="A126" s="1390"/>
      <c r="B126" s="1390"/>
      <c r="C126" s="1390"/>
      <c r="D126" s="1390"/>
      <c r="E126" s="1390"/>
      <c r="F126" s="1390"/>
      <c r="G126" s="1390"/>
      <c r="H126" s="1390"/>
      <c r="I126" s="1390"/>
      <c r="J126" s="1390"/>
      <c r="K126" s="1390"/>
      <c r="L126" s="1390"/>
      <c r="M126" s="1390"/>
      <c r="N126" s="1390"/>
      <c r="O126" s="1390"/>
      <c r="P126" s="1390"/>
      <c r="Q126" s="1390"/>
      <c r="R126" s="1390"/>
      <c r="S126" s="1390"/>
      <c r="T126" s="1390"/>
      <c r="U126" s="1390"/>
      <c r="V126" s="1390"/>
      <c r="W126" s="1390"/>
      <c r="X126" s="1390"/>
      <c r="Y126" s="1390"/>
      <c r="Z126" s="1390"/>
      <c r="AA126" s="1390"/>
      <c r="AB126" s="1390"/>
      <c r="AC126" s="1390"/>
      <c r="AD126" s="1390"/>
      <c r="AE126" s="1390"/>
      <c r="AF126" s="1390"/>
      <c r="AG126" s="1390"/>
      <c r="AH126" s="1390"/>
      <c r="AI126" s="1390"/>
      <c r="AJ126" s="1390"/>
      <c r="AK126" s="1390"/>
      <c r="AL126" s="1390"/>
      <c r="AM126" s="1390"/>
      <c r="AN126" s="1390"/>
      <c r="AO126" s="1390"/>
      <c r="AP126" s="1390"/>
      <c r="AQ126" s="1390"/>
    </row>
    <row r="127" spans="1:43" s="1391" customFormat="1"/>
    <row r="128" spans="1:43" s="1391" customFormat="1"/>
    <row r="129" s="1391" customFormat="1"/>
  </sheetData>
  <mergeCells count="165">
    <mergeCell ref="B2:AP2"/>
    <mergeCell ref="B9:F9"/>
    <mergeCell ref="G9:I9"/>
    <mergeCell ref="J9:K9"/>
    <mergeCell ref="M9:N9"/>
    <mergeCell ref="P9:Q9"/>
    <mergeCell ref="S9:U9"/>
    <mergeCell ref="V9:W9"/>
    <mergeCell ref="X9:Y9"/>
    <mergeCell ref="AA9:AB9"/>
    <mergeCell ref="AD9:AE9"/>
    <mergeCell ref="AH9:AP9"/>
    <mergeCell ref="B11:F12"/>
    <mergeCell ref="G11:O11"/>
    <mergeCell ref="P11:AP11"/>
    <mergeCell ref="G12:O12"/>
    <mergeCell ref="P12:AP12"/>
    <mergeCell ref="AH15:AP15"/>
    <mergeCell ref="B17:F32"/>
    <mergeCell ref="G17:O17"/>
    <mergeCell ref="P17:AP17"/>
    <mergeCell ref="G18:O18"/>
    <mergeCell ref="P18:AP18"/>
    <mergeCell ref="G19:O20"/>
    <mergeCell ref="P19:S19"/>
    <mergeCell ref="T19:AG19"/>
    <mergeCell ref="AH19:AP20"/>
    <mergeCell ref="B13:F15"/>
    <mergeCell ref="G13:O13"/>
    <mergeCell ref="P13:AP13"/>
    <mergeCell ref="G14:O14"/>
    <mergeCell ref="P14:AG14"/>
    <mergeCell ref="AH14:AP14"/>
    <mergeCell ref="G15:O15"/>
    <mergeCell ref="P15:T15"/>
    <mergeCell ref="U15:AB15"/>
    <mergeCell ref="AC15:AG15"/>
    <mergeCell ref="G23:O23"/>
    <mergeCell ref="P23:AG23"/>
    <mergeCell ref="AH23:AP23"/>
    <mergeCell ref="G24:O24"/>
    <mergeCell ref="P24:AG24"/>
    <mergeCell ref="AH24:AP24"/>
    <mergeCell ref="P20:S20"/>
    <mergeCell ref="T20:AG20"/>
    <mergeCell ref="G21:O21"/>
    <mergeCell ref="P21:AG21"/>
    <mergeCell ref="AH21:AP21"/>
    <mergeCell ref="G22:O22"/>
    <mergeCell ref="P22:AG22"/>
    <mergeCell ref="AH22:AP22"/>
    <mergeCell ref="G25:O25"/>
    <mergeCell ref="P25:AP25"/>
    <mergeCell ref="G26:O26"/>
    <mergeCell ref="P26:AP26"/>
    <mergeCell ref="G27:O32"/>
    <mergeCell ref="P27:T27"/>
    <mergeCell ref="U27:AP27"/>
    <mergeCell ref="P28:T28"/>
    <mergeCell ref="U28:AP28"/>
    <mergeCell ref="P29:T32"/>
    <mergeCell ref="U32:AJ32"/>
    <mergeCell ref="AK32:AL32"/>
    <mergeCell ref="AN32:AO32"/>
    <mergeCell ref="AN47:AO47"/>
    <mergeCell ref="U29:AE29"/>
    <mergeCell ref="AF29:AP29"/>
    <mergeCell ref="U30:AE30"/>
    <mergeCell ref="AF30:AG30"/>
    <mergeCell ref="AL30:AM30"/>
    <mergeCell ref="U31:AE31"/>
    <mergeCell ref="AF31:AG31"/>
    <mergeCell ref="AL31:AM31"/>
    <mergeCell ref="P34:AP34"/>
    <mergeCell ref="G41:O41"/>
    <mergeCell ref="P41:AP41"/>
    <mergeCell ref="AH36:AP36"/>
    <mergeCell ref="G37:O37"/>
    <mergeCell ref="P37:AG37"/>
    <mergeCell ref="AH37:AP37"/>
    <mergeCell ref="G38:O38"/>
    <mergeCell ref="P38:AG38"/>
    <mergeCell ref="AH38:AP38"/>
    <mergeCell ref="G35:O35"/>
    <mergeCell ref="P35:AP35"/>
    <mergeCell ref="G36:O36"/>
    <mergeCell ref="P36:AG36"/>
    <mergeCell ref="G39:O39"/>
    <mergeCell ref="P39:AG39"/>
    <mergeCell ref="AH39:AP39"/>
    <mergeCell ref="G40:O40"/>
    <mergeCell ref="P40:AP40"/>
    <mergeCell ref="AN49:AP49"/>
    <mergeCell ref="B56:AP56"/>
    <mergeCell ref="B65:I65"/>
    <mergeCell ref="J65:AP65"/>
    <mergeCell ref="B66:I66"/>
    <mergeCell ref="J66:AP66"/>
    <mergeCell ref="AL45:AM45"/>
    <mergeCell ref="U46:AE46"/>
    <mergeCell ref="AF46:AG46"/>
    <mergeCell ref="AL46:AM46"/>
    <mergeCell ref="U47:AJ47"/>
    <mergeCell ref="AK47:AL47"/>
    <mergeCell ref="G42:O47"/>
    <mergeCell ref="P42:T42"/>
    <mergeCell ref="U42:AP42"/>
    <mergeCell ref="P43:T43"/>
    <mergeCell ref="U43:AP43"/>
    <mergeCell ref="P44:T47"/>
    <mergeCell ref="U44:AE44"/>
    <mergeCell ref="AF44:AP44"/>
    <mergeCell ref="U45:AE45"/>
    <mergeCell ref="AF45:AG45"/>
    <mergeCell ref="B34:F47"/>
    <mergeCell ref="G34:O34"/>
    <mergeCell ref="B70:I70"/>
    <mergeCell ref="J70:AP70"/>
    <mergeCell ref="B71:I71"/>
    <mergeCell ref="J71:AP71"/>
    <mergeCell ref="B73:AP73"/>
    <mergeCell ref="B75:AP75"/>
    <mergeCell ref="B67:I67"/>
    <mergeCell ref="J67:AP67"/>
    <mergeCell ref="B68:I68"/>
    <mergeCell ref="J68:AP68"/>
    <mergeCell ref="B69:I69"/>
    <mergeCell ref="J69:AP69"/>
    <mergeCell ref="J86:AP86"/>
    <mergeCell ref="B81:I81"/>
    <mergeCell ref="J81:AP81"/>
    <mergeCell ref="B82:I82"/>
    <mergeCell ref="J82:AP82"/>
    <mergeCell ref="B83:I83"/>
    <mergeCell ref="J83:AP83"/>
    <mergeCell ref="B78:I78"/>
    <mergeCell ref="J78:AP78"/>
    <mergeCell ref="B79:I79"/>
    <mergeCell ref="J79:AP79"/>
    <mergeCell ref="B80:I80"/>
    <mergeCell ref="J80:AP80"/>
    <mergeCell ref="B116:AP117"/>
    <mergeCell ref="B110:I110"/>
    <mergeCell ref="J110:AP110"/>
    <mergeCell ref="B112:AP112"/>
    <mergeCell ref="B114:AP114"/>
    <mergeCell ref="B5:AP7"/>
    <mergeCell ref="B107:I107"/>
    <mergeCell ref="J107:AP107"/>
    <mergeCell ref="B108:I108"/>
    <mergeCell ref="J108:AP108"/>
    <mergeCell ref="B109:I109"/>
    <mergeCell ref="J109:AP109"/>
    <mergeCell ref="A95:AQ95"/>
    <mergeCell ref="B104:I104"/>
    <mergeCell ref="J104:AP104"/>
    <mergeCell ref="B105:I105"/>
    <mergeCell ref="J105:AP105"/>
    <mergeCell ref="B106:I106"/>
    <mergeCell ref="J106:AP106"/>
    <mergeCell ref="B84:I84"/>
    <mergeCell ref="J84:AP84"/>
    <mergeCell ref="B85:I85"/>
    <mergeCell ref="J85:AP85"/>
    <mergeCell ref="B86:I86"/>
  </mergeCells>
  <phoneticPr fontId="19"/>
  <pageMargins left="0.59055118110236227" right="0.59055118110236227" top="0.98425196850393704" bottom="0.98425196850393704" header="0.51181102362204722" footer="0.51181102362204722"/>
  <pageSetup paperSize="9" scale="91" orientation="portrait" blackAndWhite="1" r:id="rId1"/>
  <headerFooter alignWithMargins="0">
    <oddHeader xml:space="preserve">&amp;R&amp;14
</oddHeader>
  </headerFooter>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theme="0"/>
  </sheetPr>
  <dimension ref="A1:T49"/>
  <sheetViews>
    <sheetView view="pageBreakPreview" zoomScale="145" zoomScaleNormal="95" zoomScaleSheetLayoutView="145" workbookViewId="0"/>
  </sheetViews>
  <sheetFormatPr defaultColWidth="9" defaultRowHeight="10.8"/>
  <cols>
    <col min="1" max="1" width="2.6640625" style="133" customWidth="1"/>
    <col min="2" max="9" width="4.77734375" style="133" customWidth="1"/>
    <col min="10" max="15" width="3.33203125" style="133" customWidth="1"/>
    <col min="16" max="19" width="4.77734375" style="133" customWidth="1"/>
    <col min="20" max="20" width="2.6640625" style="133" customWidth="1"/>
    <col min="21" max="16384" width="9" style="133"/>
  </cols>
  <sheetData>
    <row r="1" spans="1:20" ht="13.8" thickBot="1">
      <c r="A1" s="132" t="s">
        <v>336</v>
      </c>
    </row>
    <row r="2" spans="1:20">
      <c r="A2" s="4049"/>
      <c r="B2" s="4050"/>
      <c r="C2" s="4050"/>
      <c r="D2" s="4050"/>
      <c r="E2" s="4050"/>
      <c r="F2" s="4050"/>
      <c r="G2" s="4050"/>
      <c r="H2" s="4050"/>
      <c r="I2" s="4050"/>
      <c r="J2" s="4050"/>
      <c r="K2" s="4050"/>
      <c r="L2" s="4050"/>
      <c r="M2" s="4050"/>
      <c r="N2" s="4050"/>
      <c r="O2" s="4050"/>
      <c r="P2" s="4050"/>
      <c r="Q2" s="4050"/>
      <c r="R2" s="4050"/>
      <c r="S2" s="4050"/>
      <c r="T2" s="4051"/>
    </row>
    <row r="3" spans="1:20" s="138" customFormat="1" ht="21">
      <c r="A3" s="134" t="s">
        <v>337</v>
      </c>
      <c r="B3" s="135"/>
      <c r="C3" s="135"/>
      <c r="D3" s="136"/>
      <c r="E3" s="135"/>
      <c r="F3" s="135"/>
      <c r="G3" s="135"/>
      <c r="H3" s="135"/>
      <c r="I3" s="135"/>
      <c r="J3" s="135"/>
      <c r="K3" s="135"/>
      <c r="L3" s="135"/>
      <c r="M3" s="135"/>
      <c r="N3" s="135"/>
      <c r="O3" s="135"/>
      <c r="P3" s="135"/>
      <c r="Q3" s="135"/>
      <c r="R3" s="135"/>
      <c r="S3" s="135"/>
      <c r="T3" s="137"/>
    </row>
    <row r="4" spans="1:20">
      <c r="A4" s="4052"/>
      <c r="B4" s="4040"/>
      <c r="C4" s="4040"/>
      <c r="D4" s="4040"/>
      <c r="E4" s="4040"/>
      <c r="F4" s="4040"/>
      <c r="G4" s="4040"/>
      <c r="H4" s="4040"/>
      <c r="I4" s="4040"/>
      <c r="J4" s="4040"/>
      <c r="K4" s="4040"/>
      <c r="L4" s="4040"/>
      <c r="M4" s="4040"/>
      <c r="N4" s="4040"/>
      <c r="O4" s="4040"/>
      <c r="P4" s="4040"/>
      <c r="Q4" s="4040"/>
      <c r="R4" s="4040"/>
      <c r="S4" s="4040"/>
      <c r="T4" s="4053"/>
    </row>
    <row r="5" spans="1:20" ht="11.25" customHeight="1">
      <c r="A5" s="139"/>
      <c r="B5" s="140"/>
      <c r="C5" s="140"/>
      <c r="D5" s="140"/>
      <c r="E5" s="140"/>
      <c r="F5" s="140"/>
      <c r="G5" s="140"/>
      <c r="H5" s="140"/>
      <c r="I5" s="140"/>
      <c r="J5" s="140"/>
      <c r="K5" s="140"/>
      <c r="L5" s="140"/>
      <c r="M5" s="140"/>
      <c r="N5" s="140"/>
      <c r="O5" s="140"/>
      <c r="P5" s="140"/>
      <c r="Q5" s="140"/>
      <c r="R5" s="140"/>
      <c r="S5" s="140"/>
      <c r="T5" s="141"/>
    </row>
    <row r="6" spans="1:20" ht="20.100000000000001" customHeight="1">
      <c r="A6" s="142" t="s">
        <v>338</v>
      </c>
      <c r="B6" s="143"/>
      <c r="C6" s="143"/>
      <c r="D6" s="144"/>
      <c r="E6" s="4024" t="s">
        <v>339</v>
      </c>
      <c r="F6" s="4025"/>
      <c r="G6" s="4025"/>
      <c r="H6" s="4025"/>
      <c r="I6" s="4026"/>
      <c r="J6" s="343"/>
      <c r="K6" s="343"/>
      <c r="L6" s="343"/>
      <c r="M6" s="343"/>
      <c r="N6" s="343"/>
      <c r="O6" s="343"/>
      <c r="P6" s="343"/>
      <c r="Q6" s="343"/>
      <c r="R6" s="343"/>
      <c r="S6" s="343"/>
      <c r="T6" s="141"/>
    </row>
    <row r="7" spans="1:20" ht="13.5" customHeight="1">
      <c r="A7" s="139"/>
      <c r="B7" s="140"/>
      <c r="C7" s="140"/>
      <c r="D7" s="140"/>
      <c r="E7" s="343"/>
      <c r="F7" s="343"/>
      <c r="G7" s="343"/>
      <c r="H7" s="343"/>
      <c r="I7" s="343"/>
      <c r="J7" s="343"/>
      <c r="K7" s="343"/>
      <c r="L7" s="343"/>
      <c r="M7" s="343"/>
      <c r="N7" s="343"/>
      <c r="O7" s="343"/>
      <c r="P7" s="343"/>
      <c r="Q7" s="343"/>
      <c r="R7" s="343"/>
      <c r="S7" s="343"/>
      <c r="T7" s="145" t="s">
        <v>969</v>
      </c>
    </row>
    <row r="8" spans="1:20">
      <c r="A8" s="139"/>
      <c r="B8" s="140"/>
      <c r="C8" s="140"/>
      <c r="D8" s="140"/>
      <c r="E8" s="140"/>
      <c r="F8" s="140"/>
      <c r="G8" s="140"/>
      <c r="H8" s="140"/>
      <c r="I8" s="140"/>
      <c r="J8" s="140"/>
      <c r="K8" s="140"/>
      <c r="L8" s="140"/>
      <c r="M8" s="140"/>
      <c r="N8" s="140"/>
      <c r="O8" s="140"/>
      <c r="P8" s="140"/>
      <c r="Q8" s="140"/>
      <c r="R8" s="4054" t="s">
        <v>340</v>
      </c>
      <c r="S8" s="4054"/>
      <c r="T8" s="141"/>
    </row>
    <row r="9" spans="1:20" ht="30" customHeight="1">
      <c r="A9" s="4052"/>
      <c r="B9" s="4055"/>
      <c r="C9" s="4055"/>
      <c r="D9" s="4055"/>
      <c r="E9" s="4055"/>
      <c r="F9" s="4055"/>
      <c r="G9" s="4055"/>
      <c r="H9" s="4055"/>
      <c r="I9" s="4055"/>
      <c r="J9" s="4055"/>
      <c r="K9" s="4055"/>
      <c r="L9" s="4055"/>
      <c r="M9" s="4055"/>
      <c r="N9" s="4055"/>
      <c r="O9" s="4055"/>
      <c r="P9" s="4055"/>
      <c r="Q9" s="4055"/>
      <c r="R9" s="4037"/>
      <c r="S9" s="4037"/>
      <c r="T9" s="141"/>
    </row>
    <row r="10" spans="1:20" ht="44.25" customHeight="1">
      <c r="A10" s="4052"/>
      <c r="B10" s="4036"/>
      <c r="C10" s="4036"/>
      <c r="D10" s="4036"/>
      <c r="E10" s="4036"/>
      <c r="F10" s="4036"/>
      <c r="G10" s="4036"/>
      <c r="H10" s="4036"/>
      <c r="I10" s="4036"/>
      <c r="J10" s="4036"/>
      <c r="K10" s="4036"/>
      <c r="L10" s="4036"/>
      <c r="M10" s="4036"/>
      <c r="N10" s="4036"/>
      <c r="O10" s="4036"/>
      <c r="P10" s="4036"/>
      <c r="Q10" s="4036"/>
      <c r="R10" s="4037"/>
      <c r="S10" s="4037"/>
      <c r="T10" s="141"/>
    </row>
    <row r="11" spans="1:20" ht="30" customHeight="1">
      <c r="A11" s="4052"/>
      <c r="B11" s="4036"/>
      <c r="C11" s="4036"/>
      <c r="D11" s="4036"/>
      <c r="E11" s="4036"/>
      <c r="F11" s="4036"/>
      <c r="G11" s="4036"/>
      <c r="H11" s="4036"/>
      <c r="I11" s="4036"/>
      <c r="J11" s="4036"/>
      <c r="K11" s="4036"/>
      <c r="L11" s="4036"/>
      <c r="M11" s="4036"/>
      <c r="N11" s="4036"/>
      <c r="O11" s="4036"/>
      <c r="P11" s="4036"/>
      <c r="Q11" s="4036"/>
      <c r="R11" s="4037"/>
      <c r="S11" s="4037"/>
      <c r="T11" s="141"/>
    </row>
    <row r="12" spans="1:20" ht="44.25" customHeight="1">
      <c r="A12" s="4052"/>
      <c r="B12" s="4036"/>
      <c r="C12" s="4036"/>
      <c r="D12" s="4036"/>
      <c r="E12" s="4036"/>
      <c r="F12" s="4036"/>
      <c r="G12" s="4036"/>
      <c r="H12" s="4036"/>
      <c r="I12" s="4036"/>
      <c r="J12" s="4036"/>
      <c r="K12" s="4036"/>
      <c r="L12" s="4036"/>
      <c r="M12" s="4036"/>
      <c r="N12" s="4036"/>
      <c r="O12" s="4036"/>
      <c r="P12" s="4036"/>
      <c r="Q12" s="4036"/>
      <c r="R12" s="4037"/>
      <c r="S12" s="4037"/>
      <c r="T12" s="141"/>
    </row>
    <row r="13" spans="1:20">
      <c r="A13" s="4052"/>
      <c r="B13" s="4040"/>
      <c r="C13" s="4040"/>
      <c r="D13" s="4040"/>
      <c r="E13" s="4040"/>
      <c r="F13" s="4040"/>
      <c r="G13" s="4040"/>
      <c r="H13" s="4040"/>
      <c r="I13" s="4040"/>
      <c r="J13" s="4040"/>
      <c r="K13" s="4040"/>
      <c r="L13" s="4040"/>
      <c r="M13" s="4040"/>
      <c r="N13" s="4040"/>
      <c r="O13" s="4040"/>
      <c r="P13" s="4040"/>
      <c r="Q13" s="4040"/>
      <c r="R13" s="233"/>
      <c r="S13" s="233"/>
      <c r="T13" s="141"/>
    </row>
    <row r="14" spans="1:20" ht="20.100000000000001" customHeight="1">
      <c r="A14" s="142" t="s">
        <v>475</v>
      </c>
      <c r="B14" s="143"/>
      <c r="C14" s="144"/>
      <c r="D14" s="4027" t="s">
        <v>1583</v>
      </c>
      <c r="E14" s="4028"/>
      <c r="F14" s="4028"/>
      <c r="G14" s="4028"/>
      <c r="H14" s="4028"/>
      <c r="I14" s="4028"/>
      <c r="J14" s="4028"/>
      <c r="K14" s="4028"/>
      <c r="L14" s="4028"/>
      <c r="M14" s="4028"/>
      <c r="N14" s="4028"/>
      <c r="O14" s="4029"/>
      <c r="P14" s="4037" t="s">
        <v>341</v>
      </c>
      <c r="Q14" s="4037"/>
      <c r="R14" s="4058"/>
      <c r="S14" s="4059"/>
      <c r="T14" s="4060"/>
    </row>
    <row r="15" spans="1:20" ht="20.100000000000001" customHeight="1">
      <c r="A15" s="142" t="s">
        <v>342</v>
      </c>
      <c r="B15" s="144"/>
      <c r="C15" s="146"/>
      <c r="D15" s="4046">
        <v>48736</v>
      </c>
      <c r="E15" s="4047"/>
      <c r="F15" s="4047"/>
      <c r="G15" s="4047"/>
      <c r="H15" s="4047"/>
      <c r="I15" s="4047"/>
      <c r="J15" s="4048" t="s">
        <v>1584</v>
      </c>
      <c r="K15" s="4048"/>
      <c r="L15" s="4056">
        <v>0.95138888888888884</v>
      </c>
      <c r="M15" s="4056"/>
      <c r="N15" s="4056"/>
      <c r="O15" s="4057"/>
      <c r="P15" s="4037" t="s">
        <v>343</v>
      </c>
      <c r="Q15" s="4037"/>
      <c r="R15" s="778" t="s">
        <v>1582</v>
      </c>
      <c r="S15" s="777"/>
      <c r="T15" s="779"/>
    </row>
    <row r="16" spans="1:20" ht="20.100000000000001" customHeight="1">
      <c r="A16" s="142" t="s">
        <v>344</v>
      </c>
      <c r="B16" s="143"/>
      <c r="C16" s="144"/>
      <c r="D16" s="4027" t="s">
        <v>1585</v>
      </c>
      <c r="E16" s="4028"/>
      <c r="F16" s="4028"/>
      <c r="G16" s="4028"/>
      <c r="H16" s="4028"/>
      <c r="I16" s="4028"/>
      <c r="J16" s="4028"/>
      <c r="K16" s="4028"/>
      <c r="L16" s="4028"/>
      <c r="M16" s="4028"/>
      <c r="N16" s="4028"/>
      <c r="O16" s="4028"/>
      <c r="P16" s="4028"/>
      <c r="Q16" s="4028"/>
      <c r="R16" s="4028"/>
      <c r="S16" s="4028"/>
      <c r="T16" s="779"/>
    </row>
    <row r="17" spans="1:20" ht="20.100000000000001" customHeight="1">
      <c r="A17" s="142" t="s">
        <v>280</v>
      </c>
      <c r="B17" s="143"/>
      <c r="C17" s="144"/>
      <c r="D17" s="4043" t="str">
        <f>"第50"&amp;入力シート!C3&amp;"-"&amp;入力シート!C4&amp;"号　"&amp;入力シート!C10</f>
        <v>第507-12345-001号　県道博多天神線排水性舗装工事（第２工区）</v>
      </c>
      <c r="E17" s="4044"/>
      <c r="F17" s="4044"/>
      <c r="G17" s="4044"/>
      <c r="H17" s="4044"/>
      <c r="I17" s="4044"/>
      <c r="J17" s="4044"/>
      <c r="K17" s="4044"/>
      <c r="L17" s="4044"/>
      <c r="M17" s="4044"/>
      <c r="N17" s="4044"/>
      <c r="O17" s="4044"/>
      <c r="P17" s="4044"/>
      <c r="Q17" s="4044"/>
      <c r="R17" s="4044"/>
      <c r="S17" s="4044"/>
      <c r="T17" s="4045"/>
    </row>
    <row r="18" spans="1:20">
      <c r="A18" s="147"/>
      <c r="B18" s="148"/>
      <c r="C18" s="149"/>
      <c r="D18" s="150"/>
      <c r="E18" s="151"/>
      <c r="F18" s="151"/>
      <c r="G18" s="151"/>
      <c r="H18" s="152"/>
      <c r="I18" s="153"/>
      <c r="J18" s="153"/>
      <c r="K18" s="153"/>
      <c r="L18" s="153"/>
      <c r="M18" s="153"/>
      <c r="N18" s="153"/>
      <c r="O18" s="153"/>
      <c r="P18" s="153"/>
      <c r="Q18" s="153"/>
      <c r="R18" s="153"/>
      <c r="S18" s="153"/>
      <c r="T18" s="154"/>
    </row>
    <row r="19" spans="1:20" ht="12">
      <c r="A19" s="155" t="s">
        <v>345</v>
      </c>
      <c r="B19" s="156"/>
      <c r="C19" s="157"/>
      <c r="D19" s="140"/>
      <c r="E19" s="4041">
        <f>入力シート!C14</f>
        <v>45840</v>
      </c>
      <c r="F19" s="4042"/>
      <c r="G19" s="4042"/>
      <c r="H19" s="4042"/>
      <c r="I19" s="158" t="s">
        <v>346</v>
      </c>
      <c r="J19" s="140"/>
      <c r="K19" s="4041">
        <f>入力シート!C15</f>
        <v>45988</v>
      </c>
      <c r="L19" s="4042"/>
      <c r="M19" s="4042"/>
      <c r="N19" s="4042"/>
      <c r="O19" s="4042"/>
      <c r="P19" s="158" t="s">
        <v>476</v>
      </c>
      <c r="Q19" s="156"/>
      <c r="R19" s="156"/>
      <c r="S19" s="156"/>
      <c r="T19" s="159"/>
    </row>
    <row r="20" spans="1:20">
      <c r="A20" s="160"/>
      <c r="B20" s="161"/>
      <c r="C20" s="162"/>
      <c r="D20" s="163"/>
      <c r="E20" s="164"/>
      <c r="F20" s="164"/>
      <c r="G20" s="164"/>
      <c r="H20" s="165"/>
      <c r="I20" s="166"/>
      <c r="J20" s="166"/>
      <c r="K20" s="166"/>
      <c r="L20" s="166"/>
      <c r="M20" s="166"/>
      <c r="N20" s="166"/>
      <c r="O20" s="166"/>
      <c r="P20" s="166"/>
      <c r="Q20" s="166"/>
      <c r="R20" s="166"/>
      <c r="S20" s="166"/>
      <c r="T20" s="167"/>
    </row>
    <row r="21" spans="1:20" ht="20.100000000000001" customHeight="1">
      <c r="A21" s="142" t="s">
        <v>347</v>
      </c>
      <c r="B21" s="143"/>
      <c r="C21" s="144"/>
      <c r="D21" s="4030" t="str">
        <f>入力シート!C26</f>
        <v>(株）福岡企画技調</v>
      </c>
      <c r="E21" s="4031"/>
      <c r="F21" s="4031"/>
      <c r="G21" s="4031"/>
      <c r="H21" s="4031"/>
      <c r="I21" s="4031"/>
      <c r="J21" s="4031"/>
      <c r="K21" s="4031"/>
      <c r="L21" s="4031"/>
      <c r="M21" s="4031"/>
      <c r="N21" s="4031"/>
      <c r="O21" s="4031"/>
      <c r="P21" s="4031"/>
      <c r="Q21" s="4031"/>
      <c r="R21" s="4031"/>
      <c r="S21" s="4031"/>
      <c r="T21" s="4032"/>
    </row>
    <row r="22" spans="1:20" ht="20.100000000000001" customHeight="1">
      <c r="A22" s="4033" t="s">
        <v>348</v>
      </c>
      <c r="B22" s="168" t="s">
        <v>349</v>
      </c>
      <c r="C22" s="169"/>
      <c r="D22" s="170"/>
      <c r="E22" s="169" t="s">
        <v>477</v>
      </c>
      <c r="F22" s="169"/>
      <c r="G22" s="168" t="s">
        <v>478</v>
      </c>
      <c r="H22" s="170"/>
      <c r="I22" s="169" t="s">
        <v>350</v>
      </c>
      <c r="J22" s="169"/>
      <c r="K22" s="169"/>
      <c r="L22" s="168" t="s">
        <v>351</v>
      </c>
      <c r="M22" s="169"/>
      <c r="N22" s="170"/>
      <c r="O22" s="169" t="s">
        <v>352</v>
      </c>
      <c r="P22" s="169"/>
      <c r="Q22" s="169"/>
      <c r="R22" s="169"/>
      <c r="S22" s="169"/>
      <c r="T22" s="171"/>
    </row>
    <row r="23" spans="1:20" ht="20.100000000000001" customHeight="1">
      <c r="A23" s="4034"/>
      <c r="B23" s="4061" t="s">
        <v>1586</v>
      </c>
      <c r="C23" s="4062"/>
      <c r="D23" s="4064"/>
      <c r="E23" s="4061" t="s">
        <v>1587</v>
      </c>
      <c r="F23" s="4064"/>
      <c r="G23" s="4061" t="s">
        <v>1588</v>
      </c>
      <c r="H23" s="4064"/>
      <c r="I23" s="4061" t="s">
        <v>1589</v>
      </c>
      <c r="J23" s="4062"/>
      <c r="K23" s="4064"/>
      <c r="L23" s="4061" t="s">
        <v>1590</v>
      </c>
      <c r="M23" s="4062"/>
      <c r="N23" s="4064"/>
      <c r="O23" s="4061" t="s">
        <v>1591</v>
      </c>
      <c r="P23" s="4062"/>
      <c r="Q23" s="4062"/>
      <c r="R23" s="4062"/>
      <c r="S23" s="4062"/>
      <c r="T23" s="4063"/>
    </row>
    <row r="24" spans="1:20" ht="20.100000000000001" customHeight="1">
      <c r="A24" s="4034"/>
      <c r="B24" s="4061"/>
      <c r="C24" s="4062"/>
      <c r="D24" s="4064"/>
      <c r="E24" s="4061"/>
      <c r="F24" s="4064"/>
      <c r="G24" s="4061"/>
      <c r="H24" s="4064"/>
      <c r="I24" s="4061"/>
      <c r="J24" s="4062"/>
      <c r="K24" s="4064"/>
      <c r="L24" s="4061"/>
      <c r="M24" s="4062"/>
      <c r="N24" s="4064"/>
      <c r="O24" s="4061"/>
      <c r="P24" s="4062"/>
      <c r="Q24" s="4062"/>
      <c r="R24" s="4062"/>
      <c r="S24" s="4062"/>
      <c r="T24" s="4063"/>
    </row>
    <row r="25" spans="1:20" ht="20.100000000000001" customHeight="1">
      <c r="A25" s="4035"/>
      <c r="B25" s="4061"/>
      <c r="C25" s="4062"/>
      <c r="D25" s="4064"/>
      <c r="E25" s="4061"/>
      <c r="F25" s="4064"/>
      <c r="G25" s="4061"/>
      <c r="H25" s="4064"/>
      <c r="I25" s="4061"/>
      <c r="J25" s="4062"/>
      <c r="K25" s="4064"/>
      <c r="L25" s="4061"/>
      <c r="M25" s="4062"/>
      <c r="N25" s="4064"/>
      <c r="O25" s="4061"/>
      <c r="P25" s="4062"/>
      <c r="Q25" s="4062"/>
      <c r="R25" s="4062"/>
      <c r="S25" s="4062"/>
      <c r="T25" s="4063"/>
    </row>
    <row r="26" spans="1:20" ht="13.5" customHeight="1">
      <c r="A26" s="4033" t="s">
        <v>353</v>
      </c>
      <c r="B26" s="172" t="s">
        <v>354</v>
      </c>
      <c r="C26" s="173"/>
      <c r="D26" s="173"/>
      <c r="E26" s="173"/>
      <c r="F26" s="173"/>
      <c r="G26" s="173"/>
      <c r="H26" s="173"/>
      <c r="I26" s="173"/>
      <c r="J26" s="173"/>
      <c r="K26" s="173"/>
      <c r="L26" s="173"/>
      <c r="M26" s="173"/>
      <c r="N26" s="173"/>
      <c r="O26" s="173"/>
      <c r="P26" s="173"/>
      <c r="Q26" s="173"/>
      <c r="R26" s="173"/>
      <c r="S26" s="173"/>
      <c r="T26" s="174"/>
    </row>
    <row r="27" spans="1:20">
      <c r="A27" s="4034"/>
      <c r="B27" s="4065" t="s">
        <v>1592</v>
      </c>
      <c r="C27" s="4066"/>
      <c r="D27" s="4066"/>
      <c r="E27" s="4066"/>
      <c r="F27" s="4066"/>
      <c r="G27" s="4066"/>
      <c r="H27" s="4066"/>
      <c r="I27" s="4066"/>
      <c r="J27" s="4066"/>
      <c r="K27" s="4066"/>
      <c r="L27" s="4066"/>
      <c r="M27" s="4066"/>
      <c r="N27" s="4066"/>
      <c r="O27" s="4066"/>
      <c r="P27" s="4066"/>
      <c r="Q27" s="4066"/>
      <c r="R27" s="4066"/>
      <c r="S27" s="4066"/>
      <c r="T27" s="4067"/>
    </row>
    <row r="28" spans="1:20">
      <c r="A28" s="4034"/>
      <c r="B28" s="4065"/>
      <c r="C28" s="4066"/>
      <c r="D28" s="4066"/>
      <c r="E28" s="4066"/>
      <c r="F28" s="4066"/>
      <c r="G28" s="4066"/>
      <c r="H28" s="4066"/>
      <c r="I28" s="4066"/>
      <c r="J28" s="4066"/>
      <c r="K28" s="4066"/>
      <c r="L28" s="4066"/>
      <c r="M28" s="4066"/>
      <c r="N28" s="4066"/>
      <c r="O28" s="4066"/>
      <c r="P28" s="4066"/>
      <c r="Q28" s="4066"/>
      <c r="R28" s="4066"/>
      <c r="S28" s="4066"/>
      <c r="T28" s="4067"/>
    </row>
    <row r="29" spans="1:20">
      <c r="A29" s="4034"/>
      <c r="B29" s="4065"/>
      <c r="C29" s="4066"/>
      <c r="D29" s="4066"/>
      <c r="E29" s="4066"/>
      <c r="F29" s="4066"/>
      <c r="G29" s="4066"/>
      <c r="H29" s="4066"/>
      <c r="I29" s="4066"/>
      <c r="J29" s="4066"/>
      <c r="K29" s="4066"/>
      <c r="L29" s="4066"/>
      <c r="M29" s="4066"/>
      <c r="N29" s="4066"/>
      <c r="O29" s="4066"/>
      <c r="P29" s="4066"/>
      <c r="Q29" s="4066"/>
      <c r="R29" s="4066"/>
      <c r="S29" s="4066"/>
      <c r="T29" s="4067"/>
    </row>
    <row r="30" spans="1:20">
      <c r="A30" s="4034"/>
      <c r="B30" s="4065"/>
      <c r="C30" s="4066"/>
      <c r="D30" s="4066"/>
      <c r="E30" s="4066"/>
      <c r="F30" s="4066"/>
      <c r="G30" s="4066"/>
      <c r="H30" s="4066"/>
      <c r="I30" s="4066"/>
      <c r="J30" s="4066"/>
      <c r="K30" s="4066"/>
      <c r="L30" s="4066"/>
      <c r="M30" s="4066"/>
      <c r="N30" s="4066"/>
      <c r="O30" s="4066"/>
      <c r="P30" s="4066"/>
      <c r="Q30" s="4066"/>
      <c r="R30" s="4066"/>
      <c r="S30" s="4066"/>
      <c r="T30" s="4067"/>
    </row>
    <row r="31" spans="1:20">
      <c r="A31" s="4034"/>
      <c r="B31" s="4065"/>
      <c r="C31" s="4066"/>
      <c r="D31" s="4066"/>
      <c r="E31" s="4066"/>
      <c r="F31" s="4066"/>
      <c r="G31" s="4066"/>
      <c r="H31" s="4066"/>
      <c r="I31" s="4066"/>
      <c r="J31" s="4066"/>
      <c r="K31" s="4066"/>
      <c r="L31" s="4066"/>
      <c r="M31" s="4066"/>
      <c r="N31" s="4066"/>
      <c r="O31" s="4066"/>
      <c r="P31" s="4066"/>
      <c r="Q31" s="4066"/>
      <c r="R31" s="4066"/>
      <c r="S31" s="4066"/>
      <c r="T31" s="4067"/>
    </row>
    <row r="32" spans="1:20">
      <c r="A32" s="4034"/>
      <c r="B32" s="4065"/>
      <c r="C32" s="4066"/>
      <c r="D32" s="4066"/>
      <c r="E32" s="4066"/>
      <c r="F32" s="4066"/>
      <c r="G32" s="4066"/>
      <c r="H32" s="4066"/>
      <c r="I32" s="4066"/>
      <c r="J32" s="4066"/>
      <c r="K32" s="4066"/>
      <c r="L32" s="4066"/>
      <c r="M32" s="4066"/>
      <c r="N32" s="4066"/>
      <c r="O32" s="4066"/>
      <c r="P32" s="4066"/>
      <c r="Q32" s="4066"/>
      <c r="R32" s="4066"/>
      <c r="S32" s="4066"/>
      <c r="T32" s="4067"/>
    </row>
    <row r="33" spans="1:20">
      <c r="A33" s="4034"/>
      <c r="B33" s="4065"/>
      <c r="C33" s="4066"/>
      <c r="D33" s="4066"/>
      <c r="E33" s="4066"/>
      <c r="F33" s="4066"/>
      <c r="G33" s="4066"/>
      <c r="H33" s="4066"/>
      <c r="I33" s="4066"/>
      <c r="J33" s="4066"/>
      <c r="K33" s="4066"/>
      <c r="L33" s="4066"/>
      <c r="M33" s="4066"/>
      <c r="N33" s="4066"/>
      <c r="O33" s="4066"/>
      <c r="P33" s="4066"/>
      <c r="Q33" s="4066"/>
      <c r="R33" s="4066"/>
      <c r="S33" s="4066"/>
      <c r="T33" s="4067"/>
    </row>
    <row r="34" spans="1:20">
      <c r="A34" s="4034"/>
      <c r="B34" s="4065"/>
      <c r="C34" s="4066"/>
      <c r="D34" s="4066"/>
      <c r="E34" s="4066"/>
      <c r="F34" s="4066"/>
      <c r="G34" s="4066"/>
      <c r="H34" s="4066"/>
      <c r="I34" s="4066"/>
      <c r="J34" s="4066"/>
      <c r="K34" s="4066"/>
      <c r="L34" s="4066"/>
      <c r="M34" s="4066"/>
      <c r="N34" s="4066"/>
      <c r="O34" s="4066"/>
      <c r="P34" s="4066"/>
      <c r="Q34" s="4066"/>
      <c r="R34" s="4066"/>
      <c r="S34" s="4066"/>
      <c r="T34" s="4067"/>
    </row>
    <row r="35" spans="1:20">
      <c r="A35" s="4034"/>
      <c r="B35" s="4065"/>
      <c r="C35" s="4066"/>
      <c r="D35" s="4066"/>
      <c r="E35" s="4066"/>
      <c r="F35" s="4066"/>
      <c r="G35" s="4066"/>
      <c r="H35" s="4066"/>
      <c r="I35" s="4066"/>
      <c r="J35" s="4066"/>
      <c r="K35" s="4066"/>
      <c r="L35" s="4066"/>
      <c r="M35" s="4066"/>
      <c r="N35" s="4066"/>
      <c r="O35" s="4066"/>
      <c r="P35" s="4066"/>
      <c r="Q35" s="4066"/>
      <c r="R35" s="4066"/>
      <c r="S35" s="4066"/>
      <c r="T35" s="4067"/>
    </row>
    <row r="36" spans="1:20">
      <c r="A36" s="4034"/>
      <c r="B36" s="4065"/>
      <c r="C36" s="4066"/>
      <c r="D36" s="4066"/>
      <c r="E36" s="4066"/>
      <c r="F36" s="4066"/>
      <c r="G36" s="4066"/>
      <c r="H36" s="4066"/>
      <c r="I36" s="4066"/>
      <c r="J36" s="4066"/>
      <c r="K36" s="4066"/>
      <c r="L36" s="4066"/>
      <c r="M36" s="4066"/>
      <c r="N36" s="4066"/>
      <c r="O36" s="4066"/>
      <c r="P36" s="4066"/>
      <c r="Q36" s="4066"/>
      <c r="R36" s="4066"/>
      <c r="S36" s="4066"/>
      <c r="T36" s="4067"/>
    </row>
    <row r="37" spans="1:20">
      <c r="A37" s="4035"/>
      <c r="B37" s="4068"/>
      <c r="C37" s="4069"/>
      <c r="D37" s="4069"/>
      <c r="E37" s="4069"/>
      <c r="F37" s="4069"/>
      <c r="G37" s="4069"/>
      <c r="H37" s="4069"/>
      <c r="I37" s="4069"/>
      <c r="J37" s="4069"/>
      <c r="K37" s="4069"/>
      <c r="L37" s="4069"/>
      <c r="M37" s="4069"/>
      <c r="N37" s="4069"/>
      <c r="O37" s="4069"/>
      <c r="P37" s="4069"/>
      <c r="Q37" s="4069"/>
      <c r="R37" s="4069"/>
      <c r="S37" s="4069"/>
      <c r="T37" s="4070"/>
    </row>
    <row r="38" spans="1:20">
      <c r="A38" s="4033" t="s">
        <v>355</v>
      </c>
      <c r="B38" s="783"/>
      <c r="C38" s="784"/>
      <c r="D38" s="784"/>
      <c r="E38" s="784"/>
      <c r="F38" s="784"/>
      <c r="G38" s="784"/>
      <c r="H38" s="784"/>
      <c r="I38" s="784"/>
      <c r="J38" s="784"/>
      <c r="K38" s="784"/>
      <c r="L38" s="784"/>
      <c r="M38" s="784"/>
      <c r="N38" s="784"/>
      <c r="O38" s="784"/>
      <c r="P38" s="784"/>
      <c r="Q38" s="784"/>
      <c r="R38" s="784"/>
      <c r="S38" s="784"/>
      <c r="T38" s="785"/>
    </row>
    <row r="39" spans="1:20" ht="13.5" customHeight="1">
      <c r="A39" s="4034"/>
      <c r="B39" s="780" t="s">
        <v>356</v>
      </c>
      <c r="C39" s="781"/>
      <c r="D39" s="781"/>
      <c r="E39" s="781"/>
      <c r="F39" s="781"/>
      <c r="G39" s="781"/>
      <c r="H39" s="781"/>
      <c r="I39" s="781"/>
      <c r="J39" s="781"/>
      <c r="K39" s="781"/>
      <c r="L39" s="781"/>
      <c r="M39" s="781"/>
      <c r="N39" s="781"/>
      <c r="O39" s="781"/>
      <c r="P39" s="781"/>
      <c r="Q39" s="781"/>
      <c r="R39" s="781"/>
      <c r="S39" s="781"/>
      <c r="T39" s="782"/>
    </row>
    <row r="40" spans="1:20" ht="13.5" customHeight="1">
      <c r="A40" s="4034"/>
      <c r="B40" s="780" t="s">
        <v>357</v>
      </c>
      <c r="C40" s="781"/>
      <c r="D40" s="781"/>
      <c r="E40" s="781"/>
      <c r="F40" s="781"/>
      <c r="G40" s="781"/>
      <c r="H40" s="781"/>
      <c r="I40" s="781"/>
      <c r="J40" s="781"/>
      <c r="K40" s="781"/>
      <c r="L40" s="781"/>
      <c r="M40" s="781"/>
      <c r="N40" s="781"/>
      <c r="O40" s="781"/>
      <c r="P40" s="781"/>
      <c r="Q40" s="781"/>
      <c r="R40" s="781"/>
      <c r="S40" s="781"/>
      <c r="T40" s="782"/>
    </row>
    <row r="41" spans="1:20" ht="13.5" customHeight="1">
      <c r="A41" s="4034"/>
      <c r="B41" s="780" t="s">
        <v>358</v>
      </c>
      <c r="C41" s="781"/>
      <c r="D41" s="781"/>
      <c r="E41" s="781"/>
      <c r="F41" s="781"/>
      <c r="G41" s="781"/>
      <c r="H41" s="781"/>
      <c r="I41" s="781"/>
      <c r="J41" s="781"/>
      <c r="K41" s="781"/>
      <c r="L41" s="781"/>
      <c r="M41" s="781"/>
      <c r="N41" s="781"/>
      <c r="O41" s="781"/>
      <c r="P41" s="781"/>
      <c r="Q41" s="781"/>
      <c r="R41" s="781"/>
      <c r="S41" s="781"/>
      <c r="T41" s="782"/>
    </row>
    <row r="42" spans="1:20" ht="13.5" customHeight="1">
      <c r="A42" s="4034"/>
      <c r="B42" s="780" t="s">
        <v>359</v>
      </c>
      <c r="C42" s="781"/>
      <c r="D42" s="781"/>
      <c r="E42" s="781"/>
      <c r="F42" s="781"/>
      <c r="G42" s="781"/>
      <c r="H42" s="781"/>
      <c r="I42" s="781"/>
      <c r="J42" s="781"/>
      <c r="K42" s="781"/>
      <c r="L42" s="781"/>
      <c r="M42" s="781"/>
      <c r="N42" s="781"/>
      <c r="O42" s="781"/>
      <c r="P42" s="781"/>
      <c r="Q42" s="781"/>
      <c r="R42" s="781"/>
      <c r="S42" s="781"/>
      <c r="T42" s="782"/>
    </row>
    <row r="43" spans="1:20" ht="13.5" customHeight="1">
      <c r="A43" s="4034"/>
      <c r="B43" s="780" t="s">
        <v>360</v>
      </c>
      <c r="C43" s="781"/>
      <c r="D43" s="781"/>
      <c r="E43" s="781"/>
      <c r="F43" s="781"/>
      <c r="G43" s="781"/>
      <c r="H43" s="781"/>
      <c r="I43" s="781"/>
      <c r="J43" s="781"/>
      <c r="K43" s="781"/>
      <c r="L43" s="781"/>
      <c r="M43" s="781"/>
      <c r="N43" s="781"/>
      <c r="O43" s="781"/>
      <c r="P43" s="781"/>
      <c r="Q43" s="781"/>
      <c r="R43" s="781"/>
      <c r="S43" s="781"/>
      <c r="T43" s="782"/>
    </row>
    <row r="44" spans="1:20" ht="13.5" customHeight="1">
      <c r="A44" s="4034"/>
      <c r="B44" s="780"/>
      <c r="C44" s="781"/>
      <c r="D44" s="781"/>
      <c r="E44" s="781"/>
      <c r="F44" s="781"/>
      <c r="G44" s="781"/>
      <c r="H44" s="781"/>
      <c r="I44" s="781"/>
      <c r="J44" s="781"/>
      <c r="K44" s="781"/>
      <c r="L44" s="781"/>
      <c r="M44" s="781"/>
      <c r="N44" s="781"/>
      <c r="O44" s="781"/>
      <c r="P44" s="781"/>
      <c r="Q44" s="781"/>
      <c r="R44" s="781"/>
      <c r="S44" s="781"/>
      <c r="T44" s="782"/>
    </row>
    <row r="45" spans="1:20" ht="13.5" customHeight="1">
      <c r="A45" s="4034"/>
      <c r="B45" s="780"/>
      <c r="C45" s="781"/>
      <c r="D45" s="781"/>
      <c r="E45" s="781"/>
      <c r="F45" s="781"/>
      <c r="G45" s="781"/>
      <c r="H45" s="781"/>
      <c r="I45" s="781"/>
      <c r="J45" s="781"/>
      <c r="K45" s="781"/>
      <c r="L45" s="781"/>
      <c r="M45" s="781"/>
      <c r="N45" s="781"/>
      <c r="O45" s="781"/>
      <c r="P45" s="781"/>
      <c r="Q45" s="781"/>
      <c r="R45" s="781"/>
      <c r="S45" s="781"/>
      <c r="T45" s="782"/>
    </row>
    <row r="46" spans="1:20" ht="14.25" customHeight="1" thickBot="1">
      <c r="A46" s="4038"/>
      <c r="B46" s="786"/>
      <c r="C46" s="787"/>
      <c r="D46" s="787"/>
      <c r="E46" s="787"/>
      <c r="F46" s="787"/>
      <c r="G46" s="787"/>
      <c r="H46" s="787"/>
      <c r="I46" s="787"/>
      <c r="J46" s="787"/>
      <c r="K46" s="787"/>
      <c r="L46" s="787"/>
      <c r="M46" s="787"/>
      <c r="N46" s="787"/>
      <c r="O46" s="787"/>
      <c r="P46" s="787"/>
      <c r="Q46" s="787"/>
      <c r="R46" s="787"/>
      <c r="S46" s="787"/>
      <c r="T46" s="788"/>
    </row>
    <row r="47" spans="1:20">
      <c r="A47" s="133" t="s">
        <v>361</v>
      </c>
      <c r="B47" s="133" t="s">
        <v>362</v>
      </c>
    </row>
    <row r="48" spans="1:20">
      <c r="B48" s="4039" t="s">
        <v>363</v>
      </c>
      <c r="C48" s="4039"/>
      <c r="D48" s="4039"/>
      <c r="E48" s="4039"/>
      <c r="F48" s="4039"/>
      <c r="G48" s="4039"/>
      <c r="H48" s="4039"/>
      <c r="I48" s="4039"/>
      <c r="J48" s="4039"/>
      <c r="K48" s="4039"/>
      <c r="L48" s="4039"/>
      <c r="M48" s="4039"/>
      <c r="N48" s="4039"/>
      <c r="O48" s="4039"/>
      <c r="P48" s="4039"/>
      <c r="Q48" s="4039"/>
      <c r="R48" s="4039"/>
      <c r="S48" s="4039"/>
      <c r="T48" s="4039"/>
    </row>
    <row r="49" spans="2:20">
      <c r="B49" s="4039"/>
      <c r="C49" s="4039"/>
      <c r="D49" s="4039"/>
      <c r="E49" s="4039"/>
      <c r="F49" s="4039"/>
      <c r="G49" s="4039"/>
      <c r="H49" s="4039"/>
      <c r="I49" s="4039"/>
      <c r="J49" s="4039"/>
      <c r="K49" s="4039"/>
      <c r="L49" s="4039"/>
      <c r="M49" s="4039"/>
      <c r="N49" s="4039"/>
      <c r="O49" s="4039"/>
      <c r="P49" s="4039"/>
      <c r="Q49" s="4039"/>
      <c r="R49" s="4039"/>
      <c r="S49" s="4039"/>
      <c r="T49" s="4039"/>
    </row>
  </sheetData>
  <mergeCells count="79">
    <mergeCell ref="O25:T25"/>
    <mergeCell ref="B27:T37"/>
    <mergeCell ref="B25:D25"/>
    <mergeCell ref="E25:F25"/>
    <mergeCell ref="G25:H25"/>
    <mergeCell ref="I25:K25"/>
    <mergeCell ref="L25:N25"/>
    <mergeCell ref="O23:T23"/>
    <mergeCell ref="B24:D24"/>
    <mergeCell ref="E24:F24"/>
    <mergeCell ref="G24:H24"/>
    <mergeCell ref="I24:K24"/>
    <mergeCell ref="L24:N24"/>
    <mergeCell ref="O24:T24"/>
    <mergeCell ref="B23:D23"/>
    <mergeCell ref="E23:F23"/>
    <mergeCell ref="G23:H23"/>
    <mergeCell ref="I23:K23"/>
    <mergeCell ref="L23:N23"/>
    <mergeCell ref="L15:O15"/>
    <mergeCell ref="D16:S16"/>
    <mergeCell ref="B10:C10"/>
    <mergeCell ref="D10:E10"/>
    <mergeCell ref="F10:G10"/>
    <mergeCell ref="H10:I10"/>
    <mergeCell ref="R14:T14"/>
    <mergeCell ref="R10:S10"/>
    <mergeCell ref="P11:Q11"/>
    <mergeCell ref="R11:S11"/>
    <mergeCell ref="M11:O11"/>
    <mergeCell ref="P10:Q10"/>
    <mergeCell ref="A2:T2"/>
    <mergeCell ref="A4:T4"/>
    <mergeCell ref="R8:S8"/>
    <mergeCell ref="A9:A13"/>
    <mergeCell ref="B9:C9"/>
    <mergeCell ref="D9:E9"/>
    <mergeCell ref="F9:G9"/>
    <mergeCell ref="H9:I9"/>
    <mergeCell ref="J9:L9"/>
    <mergeCell ref="M9:O9"/>
    <mergeCell ref="P9:Q9"/>
    <mergeCell ref="R9:S9"/>
    <mergeCell ref="H12:I12"/>
    <mergeCell ref="J12:L12"/>
    <mergeCell ref="J10:L10"/>
    <mergeCell ref="M10:O10"/>
    <mergeCell ref="A38:A46"/>
    <mergeCell ref="B48:T49"/>
    <mergeCell ref="B13:C13"/>
    <mergeCell ref="D13:E13"/>
    <mergeCell ref="F13:G13"/>
    <mergeCell ref="H13:I13"/>
    <mergeCell ref="J13:L13"/>
    <mergeCell ref="E19:H19"/>
    <mergeCell ref="K19:O19"/>
    <mergeCell ref="P13:Q13"/>
    <mergeCell ref="P14:Q14"/>
    <mergeCell ref="P15:Q15"/>
    <mergeCell ref="D17:T17"/>
    <mergeCell ref="M13:O13"/>
    <mergeCell ref="D15:I15"/>
    <mergeCell ref="J15:K15"/>
    <mergeCell ref="E6:I6"/>
    <mergeCell ref="D14:O14"/>
    <mergeCell ref="D21:T21"/>
    <mergeCell ref="A22:A25"/>
    <mergeCell ref="A26:A37"/>
    <mergeCell ref="M12:O12"/>
    <mergeCell ref="P12:Q12"/>
    <mergeCell ref="R12:S12"/>
    <mergeCell ref="B11:C11"/>
    <mergeCell ref="D11:E11"/>
    <mergeCell ref="F11:G11"/>
    <mergeCell ref="H11:I11"/>
    <mergeCell ref="J11:L11"/>
    <mergeCell ref="B12:C12"/>
    <mergeCell ref="D12:E12"/>
    <mergeCell ref="F12:G12"/>
  </mergeCells>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theme="0"/>
  </sheetPr>
  <dimension ref="A5:AS43"/>
  <sheetViews>
    <sheetView view="pageBreakPreview" zoomScale="80" zoomScaleNormal="100" zoomScaleSheetLayoutView="80" workbookViewId="0">
      <selection activeCell="AM7" sqref="AM7:AS7"/>
    </sheetView>
  </sheetViews>
  <sheetFormatPr defaultColWidth="2.33203125" defaultRowHeight="13.2"/>
  <cols>
    <col min="1" max="3" width="3.44140625" style="238" customWidth="1"/>
    <col min="4" max="9" width="2.33203125" style="238" customWidth="1"/>
    <col min="10" max="23" width="2.88671875" style="238" customWidth="1"/>
    <col min="24" max="24" width="3.33203125" style="238" customWidth="1"/>
    <col min="25" max="25" width="2.33203125" style="238" bestFit="1" customWidth="1"/>
    <col min="26" max="51" width="2.88671875" style="238" customWidth="1"/>
    <col min="52" max="16384" width="2.33203125" style="238"/>
  </cols>
  <sheetData>
    <row r="5" spans="1:45" ht="13.5" customHeight="1">
      <c r="A5" s="251" t="s">
        <v>245</v>
      </c>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row>
    <row r="6" spans="1:45" ht="26.1" customHeight="1">
      <c r="A6" s="2214" t="s">
        <v>246</v>
      </c>
      <c r="B6" s="2214"/>
      <c r="C6" s="2214"/>
      <c r="D6" s="2214"/>
      <c r="E6" s="2214"/>
      <c r="F6" s="2214"/>
      <c r="G6" s="2214"/>
      <c r="H6" s="2214"/>
      <c r="I6" s="2214"/>
      <c r="J6" s="2214"/>
      <c r="K6" s="2214"/>
      <c r="L6" s="2214"/>
      <c r="M6" s="2214"/>
      <c r="N6" s="2214"/>
      <c r="O6" s="2214"/>
      <c r="P6" s="2214"/>
      <c r="Q6" s="2214"/>
      <c r="R6" s="2214"/>
      <c r="S6" s="2214"/>
      <c r="T6" s="2214"/>
      <c r="U6" s="2214"/>
      <c r="V6" s="2214"/>
      <c r="W6" s="2214"/>
      <c r="X6" s="2214"/>
      <c r="Y6" s="2214"/>
      <c r="Z6" s="2214"/>
      <c r="AA6" s="2214"/>
      <c r="AB6" s="2214"/>
      <c r="AC6" s="2214"/>
      <c r="AD6" s="2214"/>
      <c r="AE6" s="2214"/>
      <c r="AF6" s="2214"/>
      <c r="AG6" s="2214"/>
      <c r="AH6" s="2214"/>
      <c r="AI6" s="2214"/>
      <c r="AJ6" s="2214"/>
      <c r="AK6" s="2214"/>
      <c r="AL6" s="2214"/>
      <c r="AM6" s="2214"/>
      <c r="AN6" s="2214"/>
      <c r="AO6" s="2214"/>
      <c r="AP6" s="2214"/>
      <c r="AQ6" s="2214"/>
      <c r="AR6" s="2214"/>
      <c r="AS6" s="2214"/>
    </row>
    <row r="7" spans="1:45" ht="13.5" customHeight="1">
      <c r="A7" s="251"/>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44" t="s">
        <v>233</v>
      </c>
      <c r="AM7" s="2215">
        <v>37778</v>
      </c>
      <c r="AN7" s="2215"/>
      <c r="AO7" s="2215"/>
      <c r="AP7" s="2215"/>
      <c r="AQ7" s="2215"/>
      <c r="AR7" s="2215"/>
      <c r="AS7" s="2215"/>
    </row>
    <row r="8" spans="1:45" ht="13.5" customHeight="1">
      <c r="A8" s="251"/>
      <c r="B8" s="364" t="str">
        <f>IF(入力シート!C24&lt;30000000,"福岡県"&amp;入力シート!C5&amp;"長　殿","福岡県知事　殿")</f>
        <v>福岡県○○県土整備事務所長　殿</v>
      </c>
      <c r="C8" s="365"/>
      <c r="D8" s="365"/>
      <c r="E8" s="365"/>
      <c r="F8" s="365"/>
      <c r="G8" s="365"/>
      <c r="H8" s="365"/>
      <c r="I8" s="365"/>
      <c r="J8" s="365"/>
      <c r="K8" s="365"/>
      <c r="L8" s="252"/>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row>
    <row r="9" spans="1:45" ht="13.5" customHeight="1">
      <c r="A9" s="251"/>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2220" t="str">
        <f>入力シート!C25</f>
        <v>福岡市博多区東公園７－７</v>
      </c>
      <c r="AJ9" s="2221"/>
      <c r="AK9" s="2221"/>
      <c r="AL9" s="2221"/>
      <c r="AM9" s="2221"/>
      <c r="AN9" s="2221"/>
      <c r="AO9" s="2221"/>
      <c r="AP9" s="2221"/>
      <c r="AQ9" s="2221"/>
      <c r="AR9" s="2221"/>
      <c r="AS9" s="2221"/>
    </row>
    <row r="10" spans="1:45" ht="15" customHeight="1">
      <c r="A10" s="2216"/>
      <c r="B10" s="2216"/>
      <c r="C10" s="2216"/>
      <c r="D10" s="2217"/>
      <c r="E10" s="2217"/>
      <c r="F10" s="2218"/>
      <c r="G10" s="2219"/>
      <c r="H10" s="2219"/>
      <c r="I10" s="2219"/>
      <c r="J10" s="2219"/>
      <c r="K10" s="2219"/>
      <c r="L10" s="2219"/>
      <c r="M10" s="2219"/>
      <c r="N10" s="2219"/>
      <c r="O10" s="2219"/>
      <c r="P10" s="2219"/>
      <c r="Q10" s="2219"/>
      <c r="R10" s="2219"/>
      <c r="S10" s="2219"/>
      <c r="T10" s="2219"/>
      <c r="U10" s="2219"/>
      <c r="V10" s="2219"/>
      <c r="W10" s="2219"/>
      <c r="X10" s="2219"/>
      <c r="Y10" s="2219"/>
      <c r="Z10" s="2219"/>
      <c r="AA10" s="2219"/>
      <c r="AB10" s="2219"/>
      <c r="AC10" s="2219"/>
      <c r="AD10" s="2219"/>
      <c r="AE10" s="253"/>
      <c r="AF10" s="254"/>
      <c r="AH10" s="95"/>
      <c r="AI10" s="2221"/>
      <c r="AJ10" s="2221"/>
      <c r="AK10" s="2221"/>
      <c r="AL10" s="2221"/>
      <c r="AM10" s="2221"/>
      <c r="AN10" s="2221"/>
      <c r="AO10" s="2221"/>
      <c r="AP10" s="2221"/>
      <c r="AQ10" s="2221"/>
      <c r="AR10" s="2221"/>
      <c r="AS10" s="2221"/>
    </row>
    <row r="11" spans="1:45" ht="15" customHeight="1">
      <c r="A11" s="2202" t="s">
        <v>265</v>
      </c>
      <c r="B11" s="2202"/>
      <c r="C11" s="2202"/>
      <c r="D11" s="2222" t="str">
        <f>"第50"&amp;入力シート!C3&amp;"-"&amp;入力シート!C4&amp;"号　"&amp;入力シート!C10</f>
        <v>第507-12345-001号　県道博多天神線排水性舗装工事（第２工区）</v>
      </c>
      <c r="E11" s="2222"/>
      <c r="F11" s="2222"/>
      <c r="G11" s="2222"/>
      <c r="H11" s="2222"/>
      <c r="I11" s="2222"/>
      <c r="J11" s="2222"/>
      <c r="K11" s="2222"/>
      <c r="L11" s="2222"/>
      <c r="M11" s="2222"/>
      <c r="N11" s="2222"/>
      <c r="O11" s="2222"/>
      <c r="P11" s="2222"/>
      <c r="Q11" s="2222"/>
      <c r="R11" s="2222"/>
      <c r="S11" s="2222"/>
      <c r="T11" s="2222"/>
      <c r="U11" s="2222"/>
      <c r="V11" s="2222"/>
      <c r="W11" s="2222"/>
      <c r="X11" s="2222"/>
      <c r="Y11" s="2222"/>
      <c r="Z11" s="2222"/>
      <c r="AA11" s="2222"/>
      <c r="AB11" s="2222"/>
      <c r="AC11" s="2222"/>
      <c r="AD11" s="2222"/>
      <c r="AE11" s="2223"/>
      <c r="AF11" s="2223"/>
      <c r="AG11" s="2223"/>
      <c r="AH11" s="95"/>
      <c r="AI11" s="2224" t="str">
        <f>入力シート!C26</f>
        <v>(株）福岡企画技調</v>
      </c>
      <c r="AJ11" s="2225"/>
      <c r="AK11" s="2225"/>
      <c r="AL11" s="2225"/>
      <c r="AM11" s="2225"/>
      <c r="AN11" s="2225"/>
      <c r="AO11" s="2225"/>
      <c r="AP11" s="2225"/>
      <c r="AQ11" s="2225"/>
      <c r="AR11" s="2225"/>
      <c r="AS11" s="2225"/>
    </row>
    <row r="12" spans="1:45" ht="15" customHeight="1">
      <c r="A12" s="2202" t="s">
        <v>462</v>
      </c>
      <c r="B12" s="2202"/>
      <c r="C12" s="2202"/>
      <c r="D12" s="251" t="s">
        <v>237</v>
      </c>
      <c r="E12" s="2226">
        <f>入力シート!C14</f>
        <v>45840</v>
      </c>
      <c r="F12" s="2226"/>
      <c r="G12" s="2226"/>
      <c r="H12" s="2226"/>
      <c r="I12" s="2226"/>
      <c r="J12" s="2226"/>
      <c r="K12" s="2226"/>
      <c r="L12" s="2226"/>
      <c r="M12" s="256"/>
      <c r="N12" s="256"/>
      <c r="O12" s="251" t="s">
        <v>238</v>
      </c>
      <c r="P12" s="2227">
        <f>入力シート!C15</f>
        <v>45988</v>
      </c>
      <c r="Q12" s="2227"/>
      <c r="R12" s="2227"/>
      <c r="S12" s="2227"/>
      <c r="T12" s="2227"/>
      <c r="U12" s="2227"/>
      <c r="V12" s="2227"/>
      <c r="W12" s="2227"/>
      <c r="X12" s="251"/>
      <c r="Y12" s="251"/>
      <c r="Z12" s="251"/>
      <c r="AA12" s="251"/>
      <c r="AB12" s="251"/>
      <c r="AC12" s="251"/>
      <c r="AD12" s="251"/>
      <c r="AF12" s="258"/>
      <c r="AH12" s="95"/>
      <c r="AI12" s="2228" t="str">
        <f>入力シート!C27</f>
        <v>代表取締役　企画太郎</v>
      </c>
      <c r="AJ12" s="2229"/>
      <c r="AK12" s="2229"/>
      <c r="AL12" s="2229"/>
      <c r="AM12" s="2229"/>
      <c r="AN12" s="2229"/>
      <c r="AO12" s="2229"/>
      <c r="AP12" s="2229"/>
      <c r="AQ12" s="2229"/>
      <c r="AR12" s="2229"/>
      <c r="AS12" s="2229"/>
    </row>
    <row r="13" spans="1:45" ht="15" customHeight="1">
      <c r="A13" s="2202" t="s">
        <v>247</v>
      </c>
      <c r="B13" s="2202"/>
      <c r="C13" s="2202"/>
      <c r="D13" s="251" t="s">
        <v>237</v>
      </c>
      <c r="E13" s="2226">
        <f>E12</f>
        <v>45840</v>
      </c>
      <c r="F13" s="2226"/>
      <c r="G13" s="2226"/>
      <c r="H13" s="2226"/>
      <c r="I13" s="2226"/>
      <c r="J13" s="2226"/>
      <c r="K13" s="2226"/>
      <c r="L13" s="2226"/>
      <c r="M13" s="256"/>
      <c r="N13" s="256"/>
      <c r="O13" s="251" t="s">
        <v>238</v>
      </c>
      <c r="P13" s="4071"/>
      <c r="Q13" s="4071"/>
      <c r="R13" s="4071"/>
      <c r="S13" s="4071"/>
      <c r="T13" s="4071"/>
      <c r="U13" s="4071"/>
      <c r="V13" s="4071"/>
      <c r="W13" s="4071"/>
      <c r="X13" s="297" t="s">
        <v>506</v>
      </c>
      <c r="Y13" s="344"/>
      <c r="Z13" s="251" t="s">
        <v>505</v>
      </c>
      <c r="AA13" s="251"/>
      <c r="AB13" s="251"/>
      <c r="AC13" s="251"/>
      <c r="AD13" s="251"/>
      <c r="AE13" s="253"/>
      <c r="AF13" s="253"/>
      <c r="AG13" s="265"/>
      <c r="AH13" s="266"/>
      <c r="AI13" s="267"/>
      <c r="AJ13" s="242"/>
      <c r="AK13" s="265"/>
      <c r="AL13" s="265"/>
      <c r="AM13" s="265"/>
      <c r="AN13" s="265"/>
      <c r="AO13" s="265"/>
      <c r="AP13" s="265"/>
      <c r="AQ13" s="265"/>
      <c r="AR13" s="265"/>
      <c r="AS13" s="265"/>
    </row>
    <row r="14" spans="1:45" ht="13.5" customHeight="1">
      <c r="A14" s="251"/>
      <c r="B14" s="251"/>
      <c r="C14" s="251"/>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178"/>
      <c r="AI14" s="178"/>
      <c r="AJ14" s="178"/>
      <c r="AK14" s="251"/>
      <c r="AL14" s="251"/>
      <c r="AM14" s="251"/>
      <c r="AN14" s="251"/>
      <c r="AO14" s="251"/>
      <c r="AP14" s="251"/>
      <c r="AQ14" s="251"/>
      <c r="AR14" s="251"/>
      <c r="AS14" s="251"/>
    </row>
    <row r="15" spans="1:45" ht="13.5" customHeight="1">
      <c r="A15" s="259"/>
      <c r="B15" s="260"/>
      <c r="C15" s="260"/>
      <c r="D15" s="260"/>
      <c r="E15" s="260"/>
      <c r="F15" s="260"/>
      <c r="G15" s="260"/>
      <c r="H15" s="2203" t="s">
        <v>239</v>
      </c>
      <c r="I15" s="2204"/>
      <c r="J15" s="2207"/>
      <c r="K15" s="2208"/>
      <c r="L15" s="2208"/>
      <c r="M15" s="2208"/>
      <c r="N15" s="2209"/>
      <c r="O15" s="2204" t="s">
        <v>239</v>
      </c>
      <c r="P15" s="2207"/>
      <c r="Q15" s="2208"/>
      <c r="R15" s="2208"/>
      <c r="S15" s="2208"/>
      <c r="T15" s="2209"/>
      <c r="U15" s="2204" t="s">
        <v>239</v>
      </c>
      <c r="V15" s="2207"/>
      <c r="W15" s="2208"/>
      <c r="X15" s="2208"/>
      <c r="Y15" s="2208"/>
      <c r="Z15" s="2209"/>
      <c r="AA15" s="2204" t="s">
        <v>239</v>
      </c>
      <c r="AB15" s="2207"/>
      <c r="AC15" s="2208"/>
      <c r="AD15" s="2208"/>
      <c r="AE15" s="2208"/>
      <c r="AF15" s="2209"/>
      <c r="AG15" s="2204" t="s">
        <v>239</v>
      </c>
      <c r="AH15" s="2207"/>
      <c r="AI15" s="2208"/>
      <c r="AJ15" s="2208"/>
      <c r="AK15" s="2208"/>
      <c r="AL15" s="2209"/>
      <c r="AM15" s="2204" t="s">
        <v>239</v>
      </c>
      <c r="AN15" s="2207"/>
      <c r="AO15" s="2208"/>
      <c r="AP15" s="2208"/>
      <c r="AQ15" s="2208"/>
      <c r="AR15" s="2209"/>
      <c r="AS15" s="2204" t="s">
        <v>239</v>
      </c>
    </row>
    <row r="16" spans="1:45" ht="13.5" customHeight="1">
      <c r="A16" s="268"/>
      <c r="B16" s="262"/>
      <c r="C16" s="262"/>
      <c r="D16" s="262"/>
      <c r="E16" s="262"/>
      <c r="F16" s="262"/>
      <c r="G16" s="262"/>
      <c r="H16" s="2205"/>
      <c r="I16" s="2206"/>
      <c r="J16" s="2210"/>
      <c r="K16" s="2211"/>
      <c r="L16" s="2211"/>
      <c r="M16" s="2211"/>
      <c r="N16" s="2212"/>
      <c r="O16" s="2213"/>
      <c r="P16" s="2210"/>
      <c r="Q16" s="2211"/>
      <c r="R16" s="2211"/>
      <c r="S16" s="2211"/>
      <c r="T16" s="2212"/>
      <c r="U16" s="2213"/>
      <c r="V16" s="2210"/>
      <c r="W16" s="2211"/>
      <c r="X16" s="2211"/>
      <c r="Y16" s="2211"/>
      <c r="Z16" s="2212"/>
      <c r="AA16" s="2213"/>
      <c r="AB16" s="2210"/>
      <c r="AC16" s="2211"/>
      <c r="AD16" s="2211"/>
      <c r="AE16" s="2211"/>
      <c r="AF16" s="2212"/>
      <c r="AG16" s="2213"/>
      <c r="AH16" s="2210"/>
      <c r="AI16" s="2211"/>
      <c r="AJ16" s="2211"/>
      <c r="AK16" s="2211"/>
      <c r="AL16" s="2212"/>
      <c r="AM16" s="2213"/>
      <c r="AN16" s="2210"/>
      <c r="AO16" s="2211"/>
      <c r="AP16" s="2211"/>
      <c r="AQ16" s="2211"/>
      <c r="AR16" s="2212"/>
      <c r="AS16" s="2213"/>
    </row>
    <row r="17" spans="1:45" ht="13.5" customHeight="1">
      <c r="A17" s="261"/>
      <c r="B17" s="262"/>
      <c r="C17" s="262"/>
      <c r="D17" s="262"/>
      <c r="E17" s="262"/>
      <c r="F17" s="262"/>
      <c r="G17" s="262"/>
      <c r="H17" s="2230" t="s">
        <v>240</v>
      </c>
      <c r="I17" s="2231"/>
      <c r="J17" s="2234">
        <v>1</v>
      </c>
      <c r="K17" s="2234"/>
      <c r="L17" s="2234">
        <v>11</v>
      </c>
      <c r="M17" s="2234"/>
      <c r="N17" s="2234">
        <v>21</v>
      </c>
      <c r="O17" s="2234"/>
      <c r="P17" s="2234">
        <v>1</v>
      </c>
      <c r="Q17" s="2234"/>
      <c r="R17" s="2234">
        <v>11</v>
      </c>
      <c r="S17" s="2234"/>
      <c r="T17" s="2234">
        <v>21</v>
      </c>
      <c r="U17" s="2234"/>
      <c r="V17" s="2234">
        <v>1</v>
      </c>
      <c r="W17" s="2234"/>
      <c r="X17" s="2234">
        <v>11</v>
      </c>
      <c r="Y17" s="2234"/>
      <c r="Z17" s="2234">
        <v>21</v>
      </c>
      <c r="AA17" s="2234"/>
      <c r="AB17" s="2234">
        <v>1</v>
      </c>
      <c r="AC17" s="2234"/>
      <c r="AD17" s="2234">
        <v>11</v>
      </c>
      <c r="AE17" s="2234"/>
      <c r="AF17" s="2234">
        <v>21</v>
      </c>
      <c r="AG17" s="2234"/>
      <c r="AH17" s="2234">
        <v>1</v>
      </c>
      <c r="AI17" s="2234"/>
      <c r="AJ17" s="2234">
        <v>11</v>
      </c>
      <c r="AK17" s="2234"/>
      <c r="AL17" s="2234">
        <v>21</v>
      </c>
      <c r="AM17" s="2234"/>
      <c r="AN17" s="2234">
        <v>1</v>
      </c>
      <c r="AO17" s="2234"/>
      <c r="AP17" s="2234">
        <v>11</v>
      </c>
      <c r="AQ17" s="2234"/>
      <c r="AR17" s="2234">
        <v>21</v>
      </c>
      <c r="AS17" s="2234"/>
    </row>
    <row r="18" spans="1:45" ht="13.5" customHeight="1">
      <c r="A18" s="263"/>
      <c r="B18" s="264" t="s">
        <v>241</v>
      </c>
      <c r="C18" s="264"/>
      <c r="D18" s="264"/>
      <c r="E18" s="264"/>
      <c r="F18" s="264"/>
      <c r="G18" s="264"/>
      <c r="H18" s="2232"/>
      <c r="I18" s="2233"/>
      <c r="J18" s="2234"/>
      <c r="K18" s="2234"/>
      <c r="L18" s="2234"/>
      <c r="M18" s="2234"/>
      <c r="N18" s="2234"/>
      <c r="O18" s="2234"/>
      <c r="P18" s="2234"/>
      <c r="Q18" s="2234"/>
      <c r="R18" s="2234"/>
      <c r="S18" s="2234"/>
      <c r="T18" s="2234"/>
      <c r="U18" s="2234"/>
      <c r="V18" s="2234"/>
      <c r="W18" s="2234"/>
      <c r="X18" s="2234"/>
      <c r="Y18" s="2234"/>
      <c r="Z18" s="2234"/>
      <c r="AA18" s="2234"/>
      <c r="AB18" s="2234"/>
      <c r="AC18" s="2234"/>
      <c r="AD18" s="2234"/>
      <c r="AE18" s="2234"/>
      <c r="AF18" s="2234"/>
      <c r="AG18" s="2234"/>
      <c r="AH18" s="2234"/>
      <c r="AI18" s="2234"/>
      <c r="AJ18" s="2234"/>
      <c r="AK18" s="2234"/>
      <c r="AL18" s="2234"/>
      <c r="AM18" s="2234"/>
      <c r="AN18" s="2234"/>
      <c r="AO18" s="2234"/>
      <c r="AP18" s="2234"/>
      <c r="AQ18" s="2234"/>
      <c r="AR18" s="2234"/>
      <c r="AS18" s="2234"/>
    </row>
    <row r="19" spans="1:45" ht="13.5" customHeight="1">
      <c r="A19" s="2236" t="s">
        <v>1569</v>
      </c>
      <c r="B19" s="2237"/>
      <c r="C19" s="2237"/>
      <c r="D19" s="2237"/>
      <c r="E19" s="2237"/>
      <c r="F19" s="2237"/>
      <c r="G19" s="2237"/>
      <c r="H19" s="2237"/>
      <c r="I19" s="2238"/>
      <c r="J19" s="2235"/>
      <c r="K19" s="2235"/>
      <c r="L19" s="2235"/>
      <c r="M19" s="2235"/>
      <c r="N19" s="2235"/>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c r="AN19" s="2235"/>
      <c r="AO19" s="2235"/>
      <c r="AP19" s="2235"/>
      <c r="AQ19" s="2235"/>
      <c r="AR19" s="2235"/>
      <c r="AS19" s="2235"/>
    </row>
    <row r="20" spans="1:45" ht="13.5" customHeight="1">
      <c r="A20" s="2236"/>
      <c r="B20" s="2237"/>
      <c r="C20" s="2237"/>
      <c r="D20" s="2237"/>
      <c r="E20" s="2237"/>
      <c r="F20" s="2237"/>
      <c r="G20" s="2237"/>
      <c r="H20" s="2237"/>
      <c r="I20" s="2238"/>
      <c r="J20" s="2235"/>
      <c r="K20" s="2235"/>
      <c r="L20" s="2235"/>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c r="AS20" s="2235"/>
    </row>
    <row r="21" spans="1:45" ht="13.5" customHeight="1">
      <c r="A21" s="2236" t="s">
        <v>1570</v>
      </c>
      <c r="B21" s="2237"/>
      <c r="C21" s="2237"/>
      <c r="D21" s="2237"/>
      <c r="E21" s="2237"/>
      <c r="F21" s="2237"/>
      <c r="G21" s="2237"/>
      <c r="H21" s="2237"/>
      <c r="I21" s="2238"/>
      <c r="J21" s="2235"/>
      <c r="K21" s="2235"/>
      <c r="L21" s="2235"/>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c r="AN21" s="2235"/>
      <c r="AO21" s="2235"/>
      <c r="AP21" s="2235"/>
      <c r="AQ21" s="2235"/>
      <c r="AR21" s="2235"/>
      <c r="AS21" s="2235"/>
    </row>
    <row r="22" spans="1:45" ht="13.5" customHeight="1">
      <c r="A22" s="2236"/>
      <c r="B22" s="2237"/>
      <c r="C22" s="2237"/>
      <c r="D22" s="2237"/>
      <c r="E22" s="2237"/>
      <c r="F22" s="2237"/>
      <c r="G22" s="2237"/>
      <c r="H22" s="2237"/>
      <c r="I22" s="2238"/>
      <c r="J22" s="2235"/>
      <c r="K22" s="2235"/>
      <c r="L22" s="2235"/>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c r="AS22" s="2235"/>
    </row>
    <row r="23" spans="1:45" ht="13.5" customHeight="1">
      <c r="A23" s="2236"/>
      <c r="B23" s="2237"/>
      <c r="C23" s="2237"/>
      <c r="D23" s="2237"/>
      <c r="E23" s="2237"/>
      <c r="F23" s="2237"/>
      <c r="G23" s="2237"/>
      <c r="H23" s="2237"/>
      <c r="I23" s="2238"/>
      <c r="J23" s="2235"/>
      <c r="K23" s="2235"/>
      <c r="L23" s="2235"/>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c r="AS23" s="2235"/>
    </row>
    <row r="24" spans="1:45" ht="13.5" customHeight="1">
      <c r="A24" s="2236"/>
      <c r="B24" s="2237"/>
      <c r="C24" s="2237"/>
      <c r="D24" s="2237"/>
      <c r="E24" s="2237"/>
      <c r="F24" s="2237"/>
      <c r="G24" s="2237"/>
      <c r="H24" s="2237"/>
      <c r="I24" s="2238"/>
      <c r="J24" s="2235"/>
      <c r="K24" s="2235"/>
      <c r="L24" s="2235"/>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c r="AS24" s="2235"/>
    </row>
    <row r="25" spans="1:45" ht="13.5" customHeight="1">
      <c r="A25" s="2236"/>
      <c r="B25" s="2237"/>
      <c r="C25" s="2237"/>
      <c r="D25" s="2237"/>
      <c r="E25" s="2237"/>
      <c r="F25" s="2237"/>
      <c r="G25" s="2237"/>
      <c r="H25" s="2237"/>
      <c r="I25" s="2238"/>
      <c r="J25" s="2235"/>
      <c r="K25" s="2235"/>
      <c r="L25" s="2235"/>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c r="AS25" s="2235"/>
    </row>
    <row r="26" spans="1:45" ht="13.5" customHeight="1">
      <c r="A26" s="2236"/>
      <c r="B26" s="2237"/>
      <c r="C26" s="2237"/>
      <c r="D26" s="2237"/>
      <c r="E26" s="2237"/>
      <c r="F26" s="2237"/>
      <c r="G26" s="2237"/>
      <c r="H26" s="2237"/>
      <c r="I26" s="2238"/>
      <c r="J26" s="2235"/>
      <c r="K26" s="2235"/>
      <c r="L26" s="2235"/>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c r="AS26" s="2235"/>
    </row>
    <row r="27" spans="1:45" ht="13.5" customHeight="1">
      <c r="A27" s="2236"/>
      <c r="B27" s="2237"/>
      <c r="C27" s="2237"/>
      <c r="D27" s="2237"/>
      <c r="E27" s="2237"/>
      <c r="F27" s="2237"/>
      <c r="G27" s="2237"/>
      <c r="H27" s="2237"/>
      <c r="I27" s="2238"/>
      <c r="J27" s="2235"/>
      <c r="K27" s="2235"/>
      <c r="L27" s="2235"/>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35"/>
    </row>
    <row r="28" spans="1:45" ht="13.5" customHeight="1">
      <c r="A28" s="2236"/>
      <c r="B28" s="2237"/>
      <c r="C28" s="2237"/>
      <c r="D28" s="2237"/>
      <c r="E28" s="2237"/>
      <c r="F28" s="2237"/>
      <c r="G28" s="2237"/>
      <c r="H28" s="2237"/>
      <c r="I28" s="2238"/>
      <c r="J28" s="2235"/>
      <c r="K28" s="2235"/>
      <c r="L28" s="2235"/>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35"/>
    </row>
    <row r="29" spans="1:45" ht="13.5" customHeight="1">
      <c r="A29" s="2236"/>
      <c r="B29" s="2237"/>
      <c r="C29" s="2237"/>
      <c r="D29" s="2237"/>
      <c r="E29" s="2237"/>
      <c r="F29" s="2237"/>
      <c r="G29" s="2237"/>
      <c r="H29" s="2237"/>
      <c r="I29" s="2238"/>
      <c r="J29" s="2235"/>
      <c r="K29" s="2235"/>
      <c r="L29" s="2235"/>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35"/>
    </row>
    <row r="30" spans="1:45" ht="13.5" customHeight="1">
      <c r="A30" s="2236"/>
      <c r="B30" s="2237"/>
      <c r="C30" s="2237"/>
      <c r="D30" s="2237"/>
      <c r="E30" s="2237"/>
      <c r="F30" s="2237"/>
      <c r="G30" s="2237"/>
      <c r="H30" s="2237"/>
      <c r="I30" s="2238"/>
      <c r="J30" s="2235"/>
      <c r="K30" s="2235"/>
      <c r="L30" s="2235"/>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35"/>
    </row>
    <row r="31" spans="1:45" ht="13.5" customHeight="1">
      <c r="A31" s="2236"/>
      <c r="B31" s="2237"/>
      <c r="C31" s="2237"/>
      <c r="D31" s="2237"/>
      <c r="E31" s="2237"/>
      <c r="F31" s="2237"/>
      <c r="G31" s="2237"/>
      <c r="H31" s="2237"/>
      <c r="I31" s="2238"/>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row>
    <row r="32" spans="1:45" ht="13.5" customHeight="1">
      <c r="A32" s="2236"/>
      <c r="B32" s="2237"/>
      <c r="C32" s="2237"/>
      <c r="D32" s="2237"/>
      <c r="E32" s="2237"/>
      <c r="F32" s="2237"/>
      <c r="G32" s="2237"/>
      <c r="H32" s="2237"/>
      <c r="I32" s="2238"/>
      <c r="J32" s="2235"/>
      <c r="K32" s="2235"/>
      <c r="L32" s="2235"/>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35"/>
    </row>
    <row r="33" spans="1:45" ht="13.5" customHeight="1">
      <c r="A33" s="2236" t="s">
        <v>1571</v>
      </c>
      <c r="B33" s="2237"/>
      <c r="C33" s="2237"/>
      <c r="D33" s="2237"/>
      <c r="E33" s="2237"/>
      <c r="F33" s="2237"/>
      <c r="G33" s="2237"/>
      <c r="H33" s="2237"/>
      <c r="I33" s="2238"/>
      <c r="J33" s="2235"/>
      <c r="K33" s="2235"/>
      <c r="L33" s="2235"/>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35"/>
    </row>
    <row r="34" spans="1:45" ht="13.5" customHeight="1">
      <c r="A34" s="2236"/>
      <c r="B34" s="2237"/>
      <c r="C34" s="2237"/>
      <c r="D34" s="2237"/>
      <c r="E34" s="2237"/>
      <c r="F34" s="2237"/>
      <c r="G34" s="2237"/>
      <c r="H34" s="2237"/>
      <c r="I34" s="2238"/>
      <c r="J34" s="2235"/>
      <c r="K34" s="2235"/>
      <c r="L34" s="2235"/>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35"/>
    </row>
    <row r="35" spans="1:45" ht="13.5" customHeight="1">
      <c r="A35" s="2236"/>
      <c r="B35" s="2237"/>
      <c r="C35" s="2237"/>
      <c r="D35" s="2237"/>
      <c r="E35" s="2237"/>
      <c r="F35" s="2237"/>
      <c r="G35" s="2237"/>
      <c r="H35" s="2237"/>
      <c r="I35" s="2238"/>
      <c r="J35" s="2235"/>
      <c r="K35" s="2235"/>
      <c r="L35" s="2235"/>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35"/>
    </row>
    <row r="36" spans="1:45" ht="13.5" customHeight="1">
      <c r="A36" s="2236"/>
      <c r="B36" s="2237"/>
      <c r="C36" s="2237"/>
      <c r="D36" s="2237"/>
      <c r="E36" s="2237"/>
      <c r="F36" s="2237"/>
      <c r="G36" s="2237"/>
      <c r="H36" s="2237"/>
      <c r="I36" s="2238"/>
      <c r="J36" s="2235"/>
      <c r="K36" s="2235"/>
      <c r="L36" s="2235"/>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c r="AN36" s="2235"/>
      <c r="AO36" s="2235"/>
      <c r="AP36" s="2235"/>
      <c r="AQ36" s="2235"/>
      <c r="AR36" s="2235"/>
      <c r="AS36" s="2235"/>
    </row>
    <row r="37" spans="1:45" ht="13.5" customHeight="1">
      <c r="A37" s="2203" t="s">
        <v>242</v>
      </c>
      <c r="B37" s="2203"/>
      <c r="C37" s="2203"/>
      <c r="D37" s="2203"/>
      <c r="E37" s="251" t="s">
        <v>243</v>
      </c>
      <c r="F37" s="251"/>
      <c r="G37" s="251"/>
      <c r="H37" s="251"/>
      <c r="I37" s="251"/>
      <c r="J37" s="251"/>
      <c r="K37" s="251"/>
      <c r="L37" s="251"/>
      <c r="M37" s="251"/>
      <c r="N37" s="251"/>
      <c r="O37" s="251"/>
      <c r="P37" s="251"/>
      <c r="Q37" s="251"/>
      <c r="R37" s="251"/>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c r="AQ37" s="251"/>
      <c r="AR37" s="251"/>
      <c r="AS37" s="251"/>
    </row>
    <row r="38" spans="1:45" ht="13.5" customHeight="1">
      <c r="A38" s="251"/>
      <c r="B38" s="251"/>
      <c r="C38" s="251"/>
      <c r="D38" s="251"/>
      <c r="E38" s="251" t="s">
        <v>248</v>
      </c>
      <c r="F38" s="251"/>
      <c r="G38" s="251"/>
      <c r="H38" s="251"/>
      <c r="I38" s="251"/>
      <c r="J38" s="251"/>
      <c r="K38" s="251"/>
      <c r="L38" s="251"/>
      <c r="M38" s="251"/>
      <c r="N38" s="251"/>
      <c r="O38" s="251"/>
      <c r="P38" s="251"/>
      <c r="Q38" s="251"/>
      <c r="R38" s="251"/>
      <c r="S38" s="251"/>
      <c r="T38" s="251"/>
      <c r="U38" s="251"/>
      <c r="V38" s="251"/>
      <c r="W38" s="251"/>
      <c r="X38" s="251"/>
      <c r="Y38" s="251"/>
      <c r="Z38" s="251"/>
      <c r="AA38" s="251"/>
      <c r="AB38" s="251"/>
      <c r="AC38" s="251"/>
      <c r="AD38" s="251"/>
      <c r="AE38" s="251"/>
      <c r="AF38" s="251"/>
      <c r="AG38" s="251"/>
      <c r="AH38" s="251"/>
      <c r="AI38" s="251"/>
      <c r="AJ38" s="251"/>
      <c r="AK38" s="251"/>
      <c r="AL38" s="251"/>
      <c r="AM38" s="251"/>
      <c r="AN38" s="251"/>
      <c r="AO38" s="251"/>
      <c r="AP38" s="251"/>
      <c r="AQ38" s="251"/>
      <c r="AR38" s="251"/>
      <c r="AS38" s="251"/>
    </row>
    <row r="41" spans="1:45" ht="12" customHeight="1"/>
    <row r="42" spans="1:45" ht="12" customHeight="1"/>
    <row r="43" spans="1:45" ht="12" customHeight="1"/>
  </sheetData>
  <mergeCells count="219">
    <mergeCell ref="A37:D37"/>
    <mergeCell ref="AF35:AG36"/>
    <mergeCell ref="AH35:AI36"/>
    <mergeCell ref="AJ35:AK36"/>
    <mergeCell ref="AL35:AM36"/>
    <mergeCell ref="AN35:AO36"/>
    <mergeCell ref="AP35:AQ36"/>
    <mergeCell ref="T35:U36"/>
    <mergeCell ref="V35:W36"/>
    <mergeCell ref="X35:Y36"/>
    <mergeCell ref="Z35:AA36"/>
    <mergeCell ref="AB35:AC36"/>
    <mergeCell ref="AD35:AE36"/>
    <mergeCell ref="AP33:AQ34"/>
    <mergeCell ref="AR33:AS34"/>
    <mergeCell ref="A35:I36"/>
    <mergeCell ref="J35:K36"/>
    <mergeCell ref="L35:M36"/>
    <mergeCell ref="N35:O36"/>
    <mergeCell ref="P35:Q36"/>
    <mergeCell ref="R35:S36"/>
    <mergeCell ref="Z33:AA34"/>
    <mergeCell ref="AB33:AC34"/>
    <mergeCell ref="AD33:AE34"/>
    <mergeCell ref="AF33:AG34"/>
    <mergeCell ref="AH33:AI34"/>
    <mergeCell ref="AJ33:AK34"/>
    <mergeCell ref="AR35:AS36"/>
    <mergeCell ref="AR31:AS32"/>
    <mergeCell ref="A33:I34"/>
    <mergeCell ref="J33:K34"/>
    <mergeCell ref="L33:M34"/>
    <mergeCell ref="N33:O34"/>
    <mergeCell ref="P33:Q34"/>
    <mergeCell ref="R33:S34"/>
    <mergeCell ref="T33:U34"/>
    <mergeCell ref="V33:W34"/>
    <mergeCell ref="X33:Y34"/>
    <mergeCell ref="AF31:AG32"/>
    <mergeCell ref="AH31:AI32"/>
    <mergeCell ref="AJ31:AK32"/>
    <mergeCell ref="AL31:AM32"/>
    <mergeCell ref="AN31:AO32"/>
    <mergeCell ref="AP31:AQ32"/>
    <mergeCell ref="T31:U32"/>
    <mergeCell ref="V31:W32"/>
    <mergeCell ref="X31:Y32"/>
    <mergeCell ref="Z31:AA32"/>
    <mergeCell ref="AB31:AC32"/>
    <mergeCell ref="AD31:AE32"/>
    <mergeCell ref="AL33:AM34"/>
    <mergeCell ref="AN33:AO34"/>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29:I30"/>
    <mergeCell ref="J29:K30"/>
    <mergeCell ref="L29:M30"/>
    <mergeCell ref="N29:O30"/>
    <mergeCell ref="P29:Q30"/>
    <mergeCell ref="R29:S30"/>
    <mergeCell ref="T29:U30"/>
    <mergeCell ref="V29:W30"/>
    <mergeCell ref="X29:Y30"/>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Z27:AA28"/>
    <mergeCell ref="AN23:AO24"/>
    <mergeCell ref="AP23:AQ24"/>
    <mergeCell ref="T23:U24"/>
    <mergeCell ref="V23:W24"/>
    <mergeCell ref="X23:Y24"/>
    <mergeCell ref="Z23:AA24"/>
    <mergeCell ref="AB23:AC24"/>
    <mergeCell ref="AD23:AE24"/>
    <mergeCell ref="AL25:AM26"/>
    <mergeCell ref="AN25:AO26"/>
    <mergeCell ref="AP25:AQ26"/>
    <mergeCell ref="AB27:AC28"/>
    <mergeCell ref="AD27:AE28"/>
    <mergeCell ref="A25:I26"/>
    <mergeCell ref="J25:K26"/>
    <mergeCell ref="L25:M26"/>
    <mergeCell ref="N25:O26"/>
    <mergeCell ref="P25:Q26"/>
    <mergeCell ref="R25:S26"/>
    <mergeCell ref="T25:U26"/>
    <mergeCell ref="V25:W26"/>
    <mergeCell ref="X25:Y26"/>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21:I22"/>
    <mergeCell ref="J21:K22"/>
    <mergeCell ref="L21:M22"/>
    <mergeCell ref="N21:O22"/>
    <mergeCell ref="P21:Q22"/>
    <mergeCell ref="R21:S22"/>
    <mergeCell ref="T21:U22"/>
    <mergeCell ref="V21:W22"/>
    <mergeCell ref="X21:Y22"/>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V19:W20"/>
    <mergeCell ref="X19:Y20"/>
    <mergeCell ref="AS15:AS16"/>
    <mergeCell ref="H17:I18"/>
    <mergeCell ref="J17:K18"/>
    <mergeCell ref="L17:M18"/>
    <mergeCell ref="N17:O18"/>
    <mergeCell ref="P17:Q18"/>
    <mergeCell ref="R17:S18"/>
    <mergeCell ref="T17:U18"/>
    <mergeCell ref="V17:W18"/>
    <mergeCell ref="X17:Y18"/>
    <mergeCell ref="AA15:AA16"/>
    <mergeCell ref="AB15:AF16"/>
    <mergeCell ref="AG15:AG16"/>
    <mergeCell ref="AH15:AL16"/>
    <mergeCell ref="AM15:AM16"/>
    <mergeCell ref="AN15:AR16"/>
    <mergeCell ref="H15:I16"/>
    <mergeCell ref="J15:N16"/>
    <mergeCell ref="O15:O16"/>
    <mergeCell ref="P15:T16"/>
    <mergeCell ref="U15:U16"/>
    <mergeCell ref="V15:Z16"/>
    <mergeCell ref="AL17:AM18"/>
    <mergeCell ref="AN17:AO18"/>
    <mergeCell ref="A12:C12"/>
    <mergeCell ref="A13:C13"/>
    <mergeCell ref="A6:AS6"/>
    <mergeCell ref="AM7:AS7"/>
    <mergeCell ref="A11:C11"/>
    <mergeCell ref="AI9:AS10"/>
    <mergeCell ref="A10:E10"/>
    <mergeCell ref="F10:AD10"/>
    <mergeCell ref="D11:AG11"/>
    <mergeCell ref="AI11:AS11"/>
    <mergeCell ref="E12:L12"/>
    <mergeCell ref="P12:W12"/>
    <mergeCell ref="AI12:AS12"/>
    <mergeCell ref="E13:L13"/>
    <mergeCell ref="P13:W13"/>
  </mergeCells>
  <phoneticPr fontId="19"/>
  <pageMargins left="0.70866141732283472" right="0.70866141732283472" top="0.74803149606299213" bottom="0.74803149606299213" header="0.31496062992125984" footer="0.31496062992125984"/>
  <pageSetup paperSize="9" scale="79" orientation="landscape" blackAndWhite="1"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theme="0"/>
  </sheetPr>
  <dimension ref="A5:BZ60"/>
  <sheetViews>
    <sheetView view="pageBreakPreview" topLeftCell="A25" zoomScale="80" zoomScaleNormal="95" zoomScaleSheetLayoutView="80" workbookViewId="0">
      <selection activeCell="AA45" sqref="AA45"/>
    </sheetView>
  </sheetViews>
  <sheetFormatPr defaultColWidth="2.33203125" defaultRowHeight="13.2"/>
  <cols>
    <col min="1" max="16384" width="2.33203125" style="178"/>
  </cols>
  <sheetData>
    <row r="5" spans="1:35">
      <c r="A5" s="178" t="s">
        <v>413</v>
      </c>
    </row>
    <row r="7" spans="1:35">
      <c r="Z7" s="287" t="s">
        <v>259</v>
      </c>
      <c r="AA7" s="2256">
        <v>37778</v>
      </c>
      <c r="AB7" s="2256"/>
      <c r="AC7" s="2256"/>
      <c r="AD7" s="2256"/>
      <c r="AE7" s="2256"/>
      <c r="AF7" s="2256"/>
      <c r="AG7" s="2256"/>
      <c r="AH7" s="2256"/>
      <c r="AI7" s="2256"/>
    </row>
    <row r="10" spans="1:35">
      <c r="A10" s="4076" t="str">
        <f>IF(入力シート!C24&lt;30000000,"福岡県"&amp;入力シート!C5&amp;"長　殿","福岡県知事　殿")</f>
        <v>福岡県○○県土整備事務所長　殿</v>
      </c>
      <c r="B10" s="4076"/>
      <c r="C10" s="4076"/>
      <c r="D10" s="4076"/>
      <c r="E10" s="4076"/>
      <c r="F10" s="4076"/>
      <c r="G10" s="4076"/>
      <c r="H10" s="4076"/>
      <c r="I10" s="4076"/>
      <c r="J10" s="4076"/>
      <c r="K10" s="4076"/>
      <c r="L10" s="4076"/>
      <c r="M10" s="4076"/>
      <c r="N10" s="4076"/>
      <c r="O10" s="4076"/>
      <c r="P10" s="245"/>
      <c r="Q10" s="245"/>
      <c r="R10" s="245"/>
      <c r="S10" s="245"/>
      <c r="T10" s="245"/>
      <c r="U10" s="245"/>
      <c r="V10" s="245"/>
      <c r="W10" s="245"/>
      <c r="X10" s="245"/>
      <c r="Y10" s="245"/>
      <c r="Z10" s="245"/>
      <c r="AA10" s="245"/>
      <c r="AB10" s="245"/>
      <c r="AC10" s="245"/>
      <c r="AD10" s="245"/>
      <c r="AE10" s="245"/>
      <c r="AF10" s="245"/>
      <c r="AG10" s="245"/>
      <c r="AH10" s="245"/>
      <c r="AI10" s="245"/>
    </row>
    <row r="11" spans="1:35">
      <c r="A11" s="925"/>
      <c r="B11" s="925"/>
      <c r="C11" s="925"/>
      <c r="D11" s="925"/>
      <c r="E11" s="925"/>
      <c r="F11" s="925"/>
      <c r="G11" s="925"/>
      <c r="H11" s="925"/>
      <c r="I11" s="925"/>
      <c r="J11" s="925"/>
      <c r="K11" s="925"/>
      <c r="L11" s="925"/>
      <c r="M11" s="925"/>
      <c r="N11" s="925"/>
      <c r="O11" s="925"/>
    </row>
    <row r="12" spans="1:35">
      <c r="X12" s="2220" t="str">
        <f>入力シート!C25</f>
        <v>福岡市博多区東公園７－７</v>
      </c>
      <c r="Y12" s="2221"/>
      <c r="Z12" s="2221"/>
      <c r="AA12" s="2221"/>
      <c r="AB12" s="2221"/>
      <c r="AC12" s="2221"/>
      <c r="AD12" s="2221"/>
      <c r="AE12" s="2221"/>
      <c r="AF12" s="2221"/>
      <c r="AG12" s="2221"/>
      <c r="AH12" s="2221"/>
      <c r="AI12" s="2221"/>
    </row>
    <row r="13" spans="1:35">
      <c r="X13" s="2221"/>
      <c r="Y13" s="2221"/>
      <c r="Z13" s="2221"/>
      <c r="AA13" s="2221"/>
      <c r="AB13" s="2221"/>
      <c r="AC13" s="2221"/>
      <c r="AD13" s="2221"/>
      <c r="AE13" s="2221"/>
      <c r="AF13" s="2221"/>
      <c r="AG13" s="2221"/>
      <c r="AH13" s="2221"/>
      <c r="AI13" s="2221"/>
    </row>
    <row r="14" spans="1:35">
      <c r="X14" s="2224" t="str">
        <f>入力シート!C26</f>
        <v>(株）福岡企画技調</v>
      </c>
      <c r="Y14" s="2225"/>
      <c r="Z14" s="2225"/>
      <c r="AA14" s="2225"/>
      <c r="AB14" s="2225"/>
      <c r="AC14" s="2225"/>
      <c r="AD14" s="2225"/>
      <c r="AE14" s="2225"/>
      <c r="AF14" s="2225"/>
      <c r="AG14" s="2225"/>
      <c r="AH14" s="2225"/>
      <c r="AI14" s="2225"/>
    </row>
    <row r="15" spans="1:35">
      <c r="X15" s="2228" t="str">
        <f>入力シート!C27</f>
        <v>代表取締役　企画太郎</v>
      </c>
      <c r="Y15" s="2229"/>
      <c r="Z15" s="2229"/>
      <c r="AA15" s="2229"/>
      <c r="AB15" s="2229"/>
      <c r="AC15" s="2229"/>
      <c r="AD15" s="2229"/>
      <c r="AE15" s="2229"/>
      <c r="AF15" s="2229"/>
      <c r="AG15" s="2229"/>
      <c r="AH15" s="2229"/>
      <c r="AI15" s="373"/>
    </row>
    <row r="18" spans="1:35" ht="30" customHeight="1">
      <c r="A18" s="2214" t="s">
        <v>484</v>
      </c>
      <c r="B18" s="2214"/>
      <c r="C18" s="2214"/>
      <c r="D18" s="2214"/>
      <c r="E18" s="2214"/>
      <c r="F18" s="2214"/>
      <c r="G18" s="2214"/>
      <c r="H18" s="2214"/>
      <c r="I18" s="2214"/>
      <c r="J18" s="2214"/>
      <c r="K18" s="2214"/>
      <c r="L18" s="2214"/>
      <c r="M18" s="2214"/>
      <c r="N18" s="2214"/>
      <c r="O18" s="2214"/>
      <c r="P18" s="2214"/>
      <c r="Q18" s="2214"/>
      <c r="R18" s="2214"/>
      <c r="S18" s="2214"/>
      <c r="T18" s="2214"/>
      <c r="U18" s="2214"/>
      <c r="V18" s="2214"/>
      <c r="W18" s="2214"/>
      <c r="X18" s="2214"/>
      <c r="Y18" s="2214"/>
      <c r="Z18" s="2214"/>
      <c r="AA18" s="2214"/>
      <c r="AB18" s="2214"/>
      <c r="AC18" s="2214"/>
      <c r="AD18" s="2214"/>
      <c r="AE18" s="2214"/>
      <c r="AF18" s="2214"/>
      <c r="AG18" s="2214"/>
      <c r="AH18" s="2214"/>
      <c r="AI18" s="2214"/>
    </row>
    <row r="21" spans="1:35">
      <c r="D21" s="178" t="s">
        <v>485</v>
      </c>
      <c r="I21" s="4077"/>
      <c r="J21" s="4077"/>
      <c r="K21" s="4077"/>
      <c r="L21" s="4077"/>
      <c r="M21" s="4077"/>
      <c r="N21" s="4077"/>
      <c r="O21" s="4077"/>
      <c r="P21" s="4077"/>
      <c r="Q21" s="4077"/>
      <c r="R21" s="178" t="s">
        <v>486</v>
      </c>
    </row>
    <row r="23" spans="1:35">
      <c r="C23" s="178" t="s">
        <v>487</v>
      </c>
    </row>
    <row r="26" spans="1:35">
      <c r="A26" s="4078" t="s">
        <v>379</v>
      </c>
      <c r="B26" s="4078"/>
      <c r="C26" s="4078"/>
      <c r="D26" s="4078"/>
      <c r="E26" s="4078"/>
      <c r="F26" s="4078"/>
      <c r="G26" s="4078"/>
      <c r="H26" s="4078"/>
      <c r="I26" s="4078"/>
      <c r="J26" s="4078"/>
      <c r="K26" s="4078"/>
      <c r="L26" s="4078"/>
      <c r="M26" s="4078"/>
      <c r="N26" s="4078"/>
      <c r="O26" s="4078"/>
      <c r="P26" s="4078"/>
      <c r="Q26" s="4078"/>
      <c r="R26" s="4078"/>
      <c r="S26" s="4078"/>
      <c r="T26" s="4078"/>
      <c r="U26" s="4078"/>
      <c r="V26" s="4078"/>
      <c r="W26" s="4078"/>
      <c r="X26" s="4078"/>
      <c r="Y26" s="4078"/>
      <c r="Z26" s="4078"/>
      <c r="AA26" s="4078"/>
      <c r="AB26" s="4078"/>
      <c r="AC26" s="4078"/>
      <c r="AD26" s="4078"/>
      <c r="AE26" s="4078"/>
      <c r="AF26" s="4078"/>
      <c r="AG26" s="4078"/>
      <c r="AH26" s="4078"/>
      <c r="AI26" s="4078"/>
    </row>
    <row r="29" spans="1:35">
      <c r="C29" s="205"/>
      <c r="J29" s="4075" t="str">
        <f>"第50"&amp;入力シート!C3&amp;"-"&amp;入力シート!C4&amp;"号"</f>
        <v>第507-12345-001号</v>
      </c>
      <c r="K29" s="4075"/>
      <c r="L29" s="4075"/>
      <c r="M29" s="4075"/>
      <c r="N29" s="4075"/>
      <c r="O29" s="4075"/>
      <c r="P29" s="4075"/>
      <c r="Q29" s="4075"/>
      <c r="R29" s="269"/>
      <c r="S29" s="269"/>
      <c r="T29" s="269"/>
      <c r="U29" s="269"/>
      <c r="V29" s="269"/>
      <c r="W29" s="269"/>
      <c r="X29" s="269"/>
      <c r="Y29" s="269"/>
      <c r="Z29" s="269"/>
      <c r="AA29" s="269"/>
      <c r="AB29" s="269"/>
      <c r="AC29" s="269"/>
      <c r="AD29" s="269"/>
      <c r="AE29" s="269"/>
      <c r="AF29" s="269"/>
    </row>
    <row r="30" spans="1:35">
      <c r="C30" s="205"/>
      <c r="D30" s="206" t="s">
        <v>502</v>
      </c>
      <c r="E30" s="178" t="s">
        <v>4</v>
      </c>
      <c r="J30" s="4079" t="str">
        <f>入力シート!C10</f>
        <v>県道博多天神線排水性舗装工事（第２工区）</v>
      </c>
      <c r="K30" s="4080"/>
      <c r="L30" s="4080"/>
      <c r="M30" s="4080"/>
      <c r="N30" s="4080"/>
      <c r="O30" s="4080"/>
      <c r="P30" s="4080"/>
      <c r="Q30" s="4080"/>
      <c r="R30" s="4080"/>
      <c r="S30" s="4080"/>
      <c r="T30" s="4080"/>
      <c r="U30" s="4080"/>
      <c r="V30" s="4080"/>
      <c r="W30" s="4080"/>
      <c r="X30" s="4080"/>
      <c r="Y30" s="4080"/>
      <c r="Z30" s="4080"/>
      <c r="AA30" s="4080"/>
      <c r="AB30" s="4080"/>
      <c r="AC30" s="4080"/>
      <c r="AD30" s="4080"/>
      <c r="AE30" s="4080"/>
      <c r="AF30" s="4080"/>
      <c r="AG30" s="4080"/>
      <c r="AH30" s="4080"/>
      <c r="AI30" s="4080"/>
    </row>
    <row r="31" spans="1:35">
      <c r="C31" s="205"/>
      <c r="J31" s="4080"/>
      <c r="K31" s="4080"/>
      <c r="L31" s="4080"/>
      <c r="M31" s="4080"/>
      <c r="N31" s="4080"/>
      <c r="O31" s="4080"/>
      <c r="P31" s="4080"/>
      <c r="Q31" s="4080"/>
      <c r="R31" s="4080"/>
      <c r="S31" s="4080"/>
      <c r="T31" s="4080"/>
      <c r="U31" s="4080"/>
      <c r="V31" s="4080"/>
      <c r="W31" s="4080"/>
      <c r="X31" s="4080"/>
      <c r="Y31" s="4080"/>
      <c r="Z31" s="4080"/>
      <c r="AA31" s="4080"/>
      <c r="AB31" s="4080"/>
      <c r="AC31" s="4080"/>
      <c r="AD31" s="4080"/>
      <c r="AE31" s="4080"/>
      <c r="AF31" s="4080"/>
      <c r="AG31" s="4080"/>
      <c r="AH31" s="4080"/>
      <c r="AI31" s="4080"/>
    </row>
    <row r="32" spans="1:35">
      <c r="C32" s="205"/>
    </row>
    <row r="33" spans="1:35" ht="14.4">
      <c r="C33" s="205"/>
      <c r="D33" s="206" t="s">
        <v>488</v>
      </c>
      <c r="E33" s="178" t="s">
        <v>287</v>
      </c>
      <c r="J33" s="178" t="s">
        <v>503</v>
      </c>
      <c r="K33" s="4073">
        <f>入力シート!C24</f>
        <v>4000000</v>
      </c>
      <c r="L33" s="4073"/>
      <c r="M33" s="4073"/>
      <c r="N33" s="4073"/>
      <c r="O33" s="4073"/>
      <c r="P33" s="4073"/>
      <c r="Q33" s="4073"/>
      <c r="R33" s="4073"/>
      <c r="S33" s="4073"/>
      <c r="T33" s="4073"/>
      <c r="U33" s="4073"/>
      <c r="V33" s="4073"/>
      <c r="W33" s="4073"/>
      <c r="X33" s="4073"/>
      <c r="Y33" s="4073"/>
      <c r="Z33" s="4073"/>
      <c r="AA33" s="4073"/>
      <c r="AB33" s="4073"/>
      <c r="AC33" s="4073"/>
      <c r="AD33" s="4073"/>
      <c r="AE33" s="4073"/>
      <c r="AF33" s="4073"/>
    </row>
    <row r="34" spans="1:35">
      <c r="C34" s="205"/>
    </row>
    <row r="35" spans="1:35">
      <c r="C35" s="205"/>
    </row>
    <row r="36" spans="1:35">
      <c r="C36" s="205"/>
      <c r="D36" s="206" t="s">
        <v>414</v>
      </c>
      <c r="E36" s="178" t="s">
        <v>281</v>
      </c>
      <c r="J36" s="4074">
        <f>入力シート!C13</f>
        <v>45839</v>
      </c>
      <c r="K36" s="4074"/>
      <c r="L36" s="4074"/>
      <c r="M36" s="4074"/>
      <c r="N36" s="4074"/>
      <c r="O36" s="4074"/>
      <c r="P36" s="4074"/>
      <c r="Q36" s="4074"/>
      <c r="R36" s="4074"/>
    </row>
    <row r="37" spans="1:35">
      <c r="C37" s="205"/>
    </row>
    <row r="38" spans="1:35">
      <c r="C38" s="205"/>
    </row>
    <row r="39" spans="1:35">
      <c r="C39" s="205"/>
      <c r="D39" s="206" t="s">
        <v>415</v>
      </c>
      <c r="E39" s="178" t="s">
        <v>137</v>
      </c>
      <c r="J39" s="246" t="s">
        <v>416</v>
      </c>
      <c r="K39" s="207"/>
      <c r="L39" s="4081">
        <f>入力シート!C14</f>
        <v>45840</v>
      </c>
      <c r="M39" s="4082"/>
      <c r="N39" s="4082"/>
      <c r="O39" s="4082"/>
      <c r="P39" s="4082"/>
      <c r="Q39" s="4082"/>
      <c r="R39" s="4082"/>
      <c r="S39" s="4082"/>
      <c r="U39" s="246" t="s">
        <v>417</v>
      </c>
      <c r="W39" s="4083">
        <f>入力シート!C15</f>
        <v>45988</v>
      </c>
      <c r="X39" s="4082"/>
      <c r="Y39" s="4082"/>
      <c r="Z39" s="4082"/>
      <c r="AA39" s="4082"/>
      <c r="AB39" s="4082"/>
      <c r="AC39" s="4082"/>
      <c r="AD39" s="4082"/>
    </row>
    <row r="42" spans="1:35">
      <c r="A42" s="180"/>
      <c r="B42" s="180"/>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row>
    <row r="45" spans="1:35">
      <c r="D45" s="178" t="s">
        <v>501</v>
      </c>
      <c r="F45" s="178" t="s">
        <v>418</v>
      </c>
    </row>
    <row r="49" spans="1:78">
      <c r="A49" s="206"/>
      <c r="B49" s="209"/>
      <c r="C49" s="209"/>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row>
    <row r="50" spans="1:78">
      <c r="A50" s="275"/>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275"/>
      <c r="AF50" s="275"/>
      <c r="AG50" s="275"/>
      <c r="AH50" s="275"/>
      <c r="AI50" s="275"/>
    </row>
    <row r="51" spans="1:78">
      <c r="A51" s="209"/>
      <c r="B51" s="209"/>
      <c r="C51" s="209"/>
      <c r="D51" s="209"/>
      <c r="E51" s="209"/>
      <c r="F51" s="209"/>
      <c r="G51" s="209"/>
      <c r="H51" s="209"/>
      <c r="I51" s="209"/>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209"/>
    </row>
    <row r="52" spans="1:78">
      <c r="A52" s="4072" t="str">
        <f>IF(入力シート!C24&lt;5000000,"工事検査員任命伺","　")</f>
        <v>工事検査員任命伺</v>
      </c>
      <c r="B52" s="4072"/>
      <c r="C52" s="4072"/>
      <c r="D52" s="4072"/>
      <c r="E52" s="4072"/>
      <c r="F52" s="4072"/>
      <c r="G52" s="4072"/>
      <c r="H52" s="4072"/>
      <c r="I52" s="4072"/>
      <c r="J52" s="4072"/>
      <c r="K52" s="4072"/>
      <c r="L52" s="4072"/>
      <c r="M52" s="4072"/>
      <c r="N52" s="4072"/>
      <c r="O52" s="4072"/>
      <c r="P52" s="4072"/>
      <c r="Q52" s="4072"/>
      <c r="R52" s="4072"/>
      <c r="S52" s="4072"/>
      <c r="T52" s="4072"/>
      <c r="U52" s="4072"/>
      <c r="V52" s="4072"/>
      <c r="W52" s="4072"/>
      <c r="X52" s="4072"/>
      <c r="Y52" s="4072"/>
      <c r="Z52" s="4072"/>
      <c r="AA52" s="4072"/>
      <c r="AB52" s="4072"/>
      <c r="AC52" s="4072"/>
      <c r="AD52" s="4072"/>
      <c r="AE52" s="4072"/>
      <c r="AF52" s="4072"/>
      <c r="AG52" s="4072"/>
      <c r="AH52" s="4072"/>
      <c r="AI52" s="4072"/>
      <c r="AR52" s="4072"/>
      <c r="AS52" s="4072"/>
      <c r="AT52" s="4072"/>
      <c r="AU52" s="4072"/>
      <c r="AV52" s="4072"/>
      <c r="AW52" s="4072"/>
      <c r="AX52" s="4072"/>
      <c r="AY52" s="4072"/>
      <c r="AZ52" s="4072"/>
      <c r="BA52" s="4072"/>
      <c r="BB52" s="4072"/>
      <c r="BC52" s="4072"/>
      <c r="BD52" s="4072"/>
      <c r="BE52" s="4072"/>
      <c r="BF52" s="4072"/>
      <c r="BG52" s="4072"/>
      <c r="BH52" s="4072"/>
      <c r="BI52" s="4072"/>
      <c r="BJ52" s="4072"/>
      <c r="BK52" s="4072"/>
      <c r="BL52" s="4072"/>
      <c r="BM52" s="4072"/>
      <c r="BN52" s="4072"/>
      <c r="BO52" s="4072"/>
      <c r="BP52" s="4072"/>
      <c r="BQ52" s="4072"/>
      <c r="BR52" s="4072"/>
      <c r="BS52" s="4072"/>
      <c r="BT52" s="4072"/>
      <c r="BU52" s="4072"/>
      <c r="BV52" s="4072"/>
      <c r="BW52" s="4072"/>
      <c r="BX52" s="4072"/>
      <c r="BY52" s="4072"/>
      <c r="BZ52" s="4072"/>
    </row>
    <row r="53" spans="1:78">
      <c r="A53" s="290"/>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R53" s="993"/>
      <c r="AS53" s="993"/>
      <c r="AT53" s="993"/>
      <c r="AU53" s="993"/>
      <c r="AV53" s="993"/>
      <c r="AW53" s="993"/>
      <c r="AX53" s="993"/>
      <c r="AY53" s="993"/>
      <c r="AZ53" s="993"/>
      <c r="BA53" s="993"/>
      <c r="BB53" s="993"/>
      <c r="BC53" s="993"/>
      <c r="BD53" s="993"/>
      <c r="BE53" s="993"/>
      <c r="BF53" s="993"/>
      <c r="BG53" s="993"/>
      <c r="BH53" s="993"/>
      <c r="BI53" s="993"/>
      <c r="BJ53" s="993"/>
      <c r="BK53" s="993"/>
      <c r="BL53" s="993"/>
      <c r="BM53" s="993"/>
      <c r="BN53" s="993"/>
      <c r="BO53" s="993"/>
      <c r="BP53" s="993"/>
      <c r="BQ53" s="993"/>
      <c r="BR53" s="993"/>
      <c r="BS53" s="993"/>
      <c r="BT53" s="993"/>
      <c r="BU53" s="993"/>
      <c r="BV53" s="993"/>
      <c r="BW53" s="993"/>
      <c r="BX53" s="993"/>
      <c r="BY53" s="993"/>
      <c r="BZ53" s="993"/>
    </row>
    <row r="54" spans="1:78">
      <c r="A54" s="209"/>
      <c r="B54" s="209"/>
      <c r="C54" s="209"/>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R54" s="209"/>
      <c r="AS54" s="209"/>
      <c r="AT54" s="209"/>
      <c r="AU54" s="209"/>
      <c r="AV54" s="209"/>
      <c r="AW54" s="209"/>
      <c r="AX54" s="209"/>
      <c r="AY54" s="209"/>
      <c r="AZ54" s="209"/>
      <c r="BA54" s="209"/>
      <c r="BB54" s="209"/>
      <c r="BC54" s="209"/>
      <c r="BD54" s="209"/>
      <c r="BE54" s="209"/>
      <c r="BF54" s="209"/>
      <c r="BG54" s="209"/>
      <c r="BH54" s="209"/>
      <c r="BI54" s="209"/>
      <c r="BJ54" s="209"/>
      <c r="BK54" s="209"/>
      <c r="BL54" s="209"/>
      <c r="BM54" s="209"/>
      <c r="BN54" s="209"/>
      <c r="BO54" s="209"/>
      <c r="BP54" s="209"/>
      <c r="BQ54" s="209"/>
      <c r="BR54" s="209"/>
      <c r="BS54" s="209"/>
      <c r="BT54" s="209"/>
      <c r="BU54" s="209"/>
      <c r="BV54" s="209"/>
      <c r="BW54" s="209"/>
      <c r="BX54" s="209"/>
      <c r="BY54" s="209"/>
      <c r="BZ54" s="209"/>
    </row>
    <row r="55" spans="1:78">
      <c r="A55" s="209"/>
      <c r="B55" s="209"/>
      <c r="C55" s="209"/>
      <c r="D55" s="209" t="str">
        <f>IF(入力シート!C24&lt;5000000,"上記工事の完成検査について、下記の者を任命してよろしいか伺います。","　")</f>
        <v>上記工事の完成検査について、下記の者を任命してよろしいか伺います。</v>
      </c>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R55" s="209"/>
      <c r="AS55" s="209"/>
      <c r="AT55" s="209"/>
      <c r="AU55" s="209"/>
      <c r="AV55" s="209"/>
      <c r="AW55" s="209"/>
      <c r="AX55" s="209"/>
      <c r="AY55" s="209"/>
      <c r="AZ55" s="209"/>
      <c r="BA55" s="209"/>
      <c r="BB55" s="209"/>
      <c r="BC55" s="209"/>
      <c r="BD55" s="209"/>
      <c r="BE55" s="209"/>
      <c r="BF55" s="209"/>
      <c r="BG55" s="209"/>
      <c r="BH55" s="209"/>
      <c r="BI55" s="209"/>
      <c r="BJ55" s="209"/>
      <c r="BK55" s="209"/>
      <c r="BL55" s="209"/>
      <c r="BM55" s="209"/>
      <c r="BN55" s="209"/>
      <c r="BO55" s="209"/>
      <c r="BP55" s="209"/>
      <c r="BQ55" s="209"/>
      <c r="BR55" s="209"/>
      <c r="BS55" s="209"/>
      <c r="BT55" s="209"/>
      <c r="BU55" s="209"/>
      <c r="BV55" s="209"/>
      <c r="BW55" s="209"/>
      <c r="BX55" s="209"/>
      <c r="BY55" s="209"/>
      <c r="BZ55" s="209"/>
    </row>
    <row r="56" spans="1:78">
      <c r="A56" s="209"/>
      <c r="B56" s="209"/>
      <c r="C56" s="209"/>
      <c r="D56" s="209"/>
      <c r="E56" s="209"/>
      <c r="F56" s="209"/>
      <c r="G56" s="209"/>
      <c r="H56" s="209"/>
      <c r="I56" s="209"/>
      <c r="J56" s="209"/>
      <c r="K56" s="209"/>
      <c r="L56" s="209"/>
      <c r="M56" s="209"/>
      <c r="N56" s="209"/>
      <c r="O56" s="209"/>
      <c r="P56" s="209"/>
      <c r="Q56" s="209"/>
      <c r="R56" s="209"/>
      <c r="S56" s="209"/>
      <c r="T56" s="209"/>
      <c r="U56" s="209"/>
      <c r="V56" s="209"/>
      <c r="W56" s="209"/>
      <c r="X56" s="209"/>
      <c r="Y56" s="209"/>
      <c r="Z56" s="209"/>
      <c r="AA56" s="209"/>
      <c r="AB56" s="209"/>
      <c r="AC56" s="209"/>
      <c r="AD56" s="209"/>
      <c r="AE56" s="209"/>
      <c r="AF56" s="209"/>
      <c r="AG56" s="209"/>
      <c r="AH56" s="209"/>
      <c r="AI56" s="209"/>
      <c r="AR56" s="209"/>
      <c r="AS56" s="209"/>
      <c r="AT56" s="209"/>
      <c r="AU56" s="209"/>
      <c r="AV56" s="209"/>
      <c r="AW56" s="209"/>
      <c r="AX56" s="209"/>
      <c r="AY56" s="209"/>
      <c r="AZ56" s="209"/>
      <c r="BA56" s="209"/>
      <c r="BB56" s="209"/>
      <c r="BC56" s="209"/>
      <c r="BD56" s="209"/>
      <c r="BE56" s="209"/>
      <c r="BF56" s="209"/>
      <c r="BG56" s="209"/>
      <c r="BH56" s="209"/>
      <c r="BI56" s="209"/>
      <c r="BJ56" s="209"/>
      <c r="BK56" s="209"/>
      <c r="BL56" s="209"/>
      <c r="BM56" s="209"/>
      <c r="BN56" s="209"/>
      <c r="BO56" s="209"/>
      <c r="BP56" s="209"/>
      <c r="BQ56" s="209"/>
      <c r="BR56" s="209"/>
      <c r="BS56" s="209"/>
      <c r="BT56" s="209"/>
      <c r="BU56" s="209"/>
      <c r="BV56" s="209"/>
      <c r="BW56" s="209"/>
      <c r="BX56" s="209"/>
      <c r="BY56" s="209"/>
      <c r="BZ56" s="209"/>
    </row>
    <row r="57" spans="1:78">
      <c r="A57" s="209"/>
      <c r="B57" s="209"/>
      <c r="C57" s="209"/>
      <c r="D57" s="209" t="str">
        <f>IF(入力シート!C24&lt;5000000,"工事検査員","　")</f>
        <v>工事検査員</v>
      </c>
      <c r="E57" s="209"/>
      <c r="F57" s="209"/>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09"/>
      <c r="AR57" s="209"/>
      <c r="AS57" s="209"/>
      <c r="AT57" s="209"/>
      <c r="AU57" s="209"/>
      <c r="AV57" s="209"/>
      <c r="AW57" s="209"/>
      <c r="AX57" s="209"/>
      <c r="AY57" s="209"/>
      <c r="AZ57" s="209"/>
      <c r="BA57" s="209"/>
      <c r="BB57" s="209"/>
      <c r="BC57" s="209"/>
      <c r="BD57" s="209"/>
      <c r="BE57" s="209"/>
      <c r="BF57" s="209"/>
      <c r="BG57" s="209"/>
      <c r="BH57" s="209"/>
      <c r="BI57" s="209"/>
      <c r="BJ57" s="209"/>
      <c r="BK57" s="209"/>
      <c r="BL57" s="209"/>
      <c r="BM57" s="209"/>
      <c r="BN57" s="209"/>
      <c r="BO57" s="209"/>
      <c r="BP57" s="209"/>
      <c r="BQ57" s="209"/>
      <c r="BR57" s="209"/>
      <c r="BS57" s="209"/>
      <c r="BT57" s="209"/>
      <c r="BU57" s="209"/>
      <c r="BV57" s="209"/>
      <c r="BW57" s="209"/>
      <c r="BX57" s="209"/>
      <c r="BY57" s="209"/>
      <c r="BZ57" s="209"/>
    </row>
    <row r="58" spans="1:78">
      <c r="A58" s="209"/>
      <c r="B58" s="209"/>
      <c r="C58" s="209"/>
      <c r="D58" s="209"/>
      <c r="E58" s="209"/>
      <c r="F58" s="209" t="str">
        <f>IF(入力シート!C24&lt;5000000,"職　　氏名","　")</f>
        <v>職　　氏名</v>
      </c>
      <c r="G58" s="209"/>
      <c r="H58" s="209"/>
      <c r="I58" s="209"/>
      <c r="J58" s="209"/>
      <c r="K58" s="209"/>
      <c r="L58" s="209"/>
      <c r="M58" s="209"/>
      <c r="N58" s="209"/>
      <c r="O58" s="209"/>
      <c r="P58" s="209"/>
      <c r="Q58" s="209"/>
      <c r="R58" s="209"/>
      <c r="S58" s="209"/>
      <c r="T58" s="209"/>
      <c r="U58" s="209"/>
      <c r="V58" s="209"/>
      <c r="W58" s="209"/>
      <c r="X58" s="209"/>
      <c r="Y58" s="209"/>
      <c r="Z58" s="209"/>
      <c r="AA58" s="209"/>
      <c r="AB58" s="209"/>
      <c r="AC58" s="209"/>
      <c r="AD58" s="209"/>
      <c r="AE58" s="209"/>
      <c r="AF58" s="209"/>
      <c r="AG58" s="209"/>
      <c r="AH58" s="209"/>
      <c r="AI58" s="209"/>
      <c r="AR58" s="209"/>
      <c r="AS58" s="209"/>
      <c r="AT58" s="209"/>
      <c r="AU58" s="209"/>
      <c r="AV58" s="209"/>
      <c r="AW58" s="209"/>
      <c r="AX58" s="209"/>
      <c r="AY58" s="209"/>
      <c r="AZ58" s="209"/>
      <c r="BA58" s="209"/>
      <c r="BB58" s="209"/>
      <c r="BC58" s="209"/>
      <c r="BD58" s="209"/>
      <c r="BE58" s="209"/>
      <c r="BF58" s="209"/>
      <c r="BG58" s="209"/>
      <c r="BH58" s="209"/>
      <c r="BI58" s="209"/>
      <c r="BJ58" s="209"/>
      <c r="BK58" s="209"/>
      <c r="BL58" s="209"/>
      <c r="BM58" s="209"/>
      <c r="BN58" s="209"/>
      <c r="BO58" s="209"/>
      <c r="BP58" s="209"/>
      <c r="BQ58" s="209"/>
      <c r="BR58" s="209"/>
      <c r="BS58" s="209"/>
      <c r="BT58" s="209"/>
      <c r="BU58" s="209"/>
      <c r="BV58" s="209"/>
      <c r="BW58" s="209"/>
      <c r="BX58" s="209"/>
      <c r="BY58" s="209"/>
      <c r="BZ58" s="209"/>
    </row>
    <row r="59" spans="1:78">
      <c r="A59" s="209"/>
      <c r="B59" s="209"/>
      <c r="C59" s="209"/>
      <c r="D59" s="209"/>
      <c r="E59" s="209"/>
      <c r="F59" s="209"/>
      <c r="G59" s="209"/>
      <c r="H59" s="209"/>
      <c r="I59" s="209"/>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09"/>
    </row>
    <row r="60" spans="1:78">
      <c r="A60" s="209"/>
      <c r="B60" s="209"/>
      <c r="C60" s="209"/>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row>
  </sheetData>
  <mergeCells count="16">
    <mergeCell ref="AR52:BZ52"/>
    <mergeCell ref="AA7:AI7"/>
    <mergeCell ref="X12:AI13"/>
    <mergeCell ref="X14:AI14"/>
    <mergeCell ref="K33:AF33"/>
    <mergeCell ref="J36:R36"/>
    <mergeCell ref="A52:AI52"/>
    <mergeCell ref="J29:Q29"/>
    <mergeCell ref="A10:O10"/>
    <mergeCell ref="X15:AH15"/>
    <mergeCell ref="A18:AI18"/>
    <mergeCell ref="I21:Q21"/>
    <mergeCell ref="A26:AI26"/>
    <mergeCell ref="J30:AI31"/>
    <mergeCell ref="L39:S39"/>
    <mergeCell ref="W39:AD39"/>
  </mergeCells>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theme="0"/>
  </sheetPr>
  <dimension ref="A6:AK41"/>
  <sheetViews>
    <sheetView view="pageBreakPreview" topLeftCell="A10" zoomScale="80" zoomScaleNormal="95" zoomScaleSheetLayoutView="80" workbookViewId="0">
      <selection activeCell="C11" sqref="C11"/>
    </sheetView>
  </sheetViews>
  <sheetFormatPr defaultColWidth="2.33203125" defaultRowHeight="13.2"/>
  <cols>
    <col min="1" max="16384" width="2.33203125" style="178"/>
  </cols>
  <sheetData>
    <row r="6" spans="1:36">
      <c r="A6" s="178" t="s">
        <v>420</v>
      </c>
    </row>
    <row r="8" spans="1:36">
      <c r="Z8" s="287" t="s">
        <v>259</v>
      </c>
      <c r="AA8" s="2256">
        <v>37778</v>
      </c>
      <c r="AB8" s="2256"/>
      <c r="AC8" s="2256"/>
      <c r="AD8" s="2256"/>
      <c r="AE8" s="2256"/>
      <c r="AF8" s="2256"/>
      <c r="AG8" s="2256"/>
      <c r="AH8" s="2256"/>
      <c r="AI8" s="2256"/>
    </row>
    <row r="11" spans="1:36" s="245" customFormat="1">
      <c r="A11" s="366" t="str">
        <f>IF(入力シート!C24&lt;30000000,"福岡県"&amp;入力シート!C5&amp;"長　殿","福岡県知事　殿")</f>
        <v>福岡県○○県土整備事務所長　殿</v>
      </c>
      <c r="B11" s="366"/>
      <c r="C11" s="366"/>
      <c r="D11" s="366"/>
      <c r="E11" s="366"/>
      <c r="F11" s="366"/>
      <c r="G11" s="366"/>
      <c r="H11" s="366"/>
      <c r="I11" s="366"/>
      <c r="J11" s="366"/>
      <c r="K11" s="366"/>
      <c r="L11" s="366"/>
      <c r="M11" s="366"/>
    </row>
    <row r="13" spans="1:36" ht="13.5" customHeight="1">
      <c r="X13" s="2220" t="str">
        <f>入力シート!C25</f>
        <v>福岡市博多区東公園７－７</v>
      </c>
      <c r="Y13" s="2221"/>
      <c r="Z13" s="2221"/>
      <c r="AA13" s="2221"/>
      <c r="AB13" s="2221"/>
      <c r="AC13" s="2221"/>
      <c r="AD13" s="2221"/>
      <c r="AE13" s="2221"/>
      <c r="AF13" s="2221"/>
      <c r="AG13" s="2221"/>
      <c r="AH13" s="2221"/>
      <c r="AI13" s="2221"/>
      <c r="AJ13" s="2221"/>
    </row>
    <row r="14" spans="1:36" ht="13.5" customHeight="1">
      <c r="X14" s="2221"/>
      <c r="Y14" s="2221"/>
      <c r="Z14" s="2221"/>
      <c r="AA14" s="2221"/>
      <c r="AB14" s="2221"/>
      <c r="AC14" s="2221"/>
      <c r="AD14" s="2221"/>
      <c r="AE14" s="2221"/>
      <c r="AF14" s="2221"/>
      <c r="AG14" s="2221"/>
      <c r="AH14" s="2221"/>
      <c r="AI14" s="2221"/>
      <c r="AJ14" s="2221"/>
    </row>
    <row r="15" spans="1:36">
      <c r="X15" s="2224" t="str">
        <f>入力シート!C26</f>
        <v>(株）福岡企画技調</v>
      </c>
      <c r="Y15" s="2225"/>
      <c r="Z15" s="2225"/>
      <c r="AA15" s="2225"/>
      <c r="AB15" s="2225"/>
      <c r="AC15" s="2225"/>
      <c r="AD15" s="2225"/>
      <c r="AE15" s="2225"/>
      <c r="AF15" s="2225"/>
      <c r="AG15" s="2225"/>
      <c r="AH15" s="2225"/>
      <c r="AI15" s="2225"/>
      <c r="AJ15" s="2225"/>
    </row>
    <row r="16" spans="1:36">
      <c r="X16" s="2228" t="str">
        <f>入力シート!C27</f>
        <v>代表取締役　企画太郎</v>
      </c>
      <c r="Y16" s="2229"/>
      <c r="Z16" s="2229"/>
      <c r="AA16" s="2229"/>
      <c r="AB16" s="2229"/>
      <c r="AC16" s="2229"/>
      <c r="AD16" s="2229"/>
      <c r="AE16" s="2229"/>
      <c r="AF16" s="2229"/>
      <c r="AG16" s="2229"/>
      <c r="AH16" s="2229"/>
      <c r="AI16" s="2229"/>
      <c r="AJ16" s="286"/>
    </row>
    <row r="19" spans="1:37" s="208" customFormat="1" ht="30" customHeight="1">
      <c r="A19" s="2214" t="s">
        <v>489</v>
      </c>
      <c r="B19" s="2214"/>
      <c r="C19" s="2214"/>
      <c r="D19" s="2214"/>
      <c r="E19" s="2214"/>
      <c r="F19" s="2214"/>
      <c r="G19" s="2214"/>
      <c r="H19" s="2214"/>
      <c r="I19" s="2214"/>
      <c r="J19" s="2214"/>
      <c r="K19" s="2214"/>
      <c r="L19" s="2214"/>
      <c r="M19" s="2214"/>
      <c r="N19" s="2214"/>
      <c r="O19" s="2214"/>
      <c r="P19" s="2214"/>
      <c r="Q19" s="2214"/>
      <c r="R19" s="2214"/>
      <c r="S19" s="2214"/>
      <c r="T19" s="2214"/>
      <c r="U19" s="2214"/>
      <c r="V19" s="2214"/>
      <c r="W19" s="2214"/>
      <c r="X19" s="2214"/>
      <c r="Y19" s="2214"/>
      <c r="Z19" s="2214"/>
      <c r="AA19" s="2214"/>
      <c r="AB19" s="2214"/>
      <c r="AC19" s="2214"/>
      <c r="AD19" s="2214"/>
      <c r="AE19" s="2214"/>
      <c r="AF19" s="2214"/>
      <c r="AG19" s="2214"/>
      <c r="AH19" s="2214"/>
      <c r="AI19" s="2214"/>
    </row>
    <row r="23" spans="1:37">
      <c r="D23" s="178" t="s">
        <v>490</v>
      </c>
      <c r="AK23" s="246"/>
    </row>
    <row r="26" spans="1:37">
      <c r="I26" s="379" t="str">
        <f>"第50"&amp;入力シート!C3&amp;"-"&amp;入力シート!C4&amp;"号"</f>
        <v>第507-12345-001号</v>
      </c>
      <c r="J26" s="379"/>
      <c r="K26" s="379"/>
      <c r="L26" s="379"/>
      <c r="M26" s="379"/>
      <c r="N26" s="379"/>
      <c r="O26" s="379"/>
      <c r="P26" s="379"/>
      <c r="Q26" s="269"/>
      <c r="R26" s="269"/>
      <c r="S26" s="269"/>
      <c r="T26" s="269"/>
      <c r="U26" s="269"/>
      <c r="V26" s="269"/>
      <c r="W26" s="269"/>
      <c r="X26" s="269"/>
      <c r="Y26" s="269"/>
      <c r="Z26" s="269"/>
      <c r="AA26" s="269"/>
      <c r="AB26" s="269"/>
      <c r="AC26" s="269"/>
      <c r="AD26" s="269"/>
      <c r="AE26" s="269"/>
      <c r="AF26" s="269"/>
    </row>
    <row r="27" spans="1:37">
      <c r="D27" s="206" t="s">
        <v>381</v>
      </c>
      <c r="E27" s="178" t="s">
        <v>280</v>
      </c>
      <c r="I27" s="4084" t="str">
        <f>入力シート!C10</f>
        <v>県道博多天神線排水性舗装工事（第２工区）</v>
      </c>
      <c r="J27" s="4085"/>
      <c r="K27" s="4085"/>
      <c r="L27" s="4085"/>
      <c r="M27" s="4085"/>
      <c r="N27" s="4085"/>
      <c r="O27" s="4085"/>
      <c r="P27" s="4085"/>
      <c r="Q27" s="4085"/>
      <c r="R27" s="4085"/>
      <c r="S27" s="4085"/>
      <c r="T27" s="4085"/>
      <c r="U27" s="4085"/>
      <c r="V27" s="4085"/>
      <c r="W27" s="4085"/>
      <c r="X27" s="4085"/>
      <c r="Y27" s="4085"/>
      <c r="Z27" s="4085"/>
      <c r="AA27" s="4085"/>
      <c r="AB27" s="4085"/>
      <c r="AC27" s="4085"/>
      <c r="AD27" s="4085"/>
      <c r="AE27" s="4085"/>
      <c r="AF27" s="4085"/>
      <c r="AG27" s="4085"/>
      <c r="AH27" s="4085"/>
      <c r="AI27" s="4085"/>
      <c r="AJ27" s="4085"/>
    </row>
    <row r="30" spans="1:37" ht="14.4">
      <c r="D30" s="206" t="s">
        <v>481</v>
      </c>
      <c r="E30" s="178" t="s">
        <v>287</v>
      </c>
      <c r="J30" s="178" t="s">
        <v>286</v>
      </c>
      <c r="K30" s="4073">
        <f>入力シート!C24</f>
        <v>4000000</v>
      </c>
      <c r="L30" s="4073"/>
      <c r="M30" s="4073"/>
      <c r="N30" s="4073"/>
      <c r="O30" s="4073"/>
      <c r="P30" s="4073"/>
      <c r="Q30" s="4073"/>
      <c r="R30" s="4073"/>
      <c r="S30" s="4073"/>
      <c r="T30" s="4073"/>
      <c r="U30" s="4073"/>
      <c r="V30" s="4073"/>
      <c r="W30" s="4073"/>
      <c r="X30" s="4073"/>
      <c r="Y30" s="4073"/>
      <c r="Z30" s="4073"/>
      <c r="AA30" s="4073"/>
      <c r="AB30" s="4073"/>
      <c r="AC30" s="4073"/>
      <c r="AD30" s="4073"/>
      <c r="AE30" s="4073"/>
      <c r="AF30" s="4073"/>
    </row>
    <row r="33" spans="1:36">
      <c r="D33" s="206" t="s">
        <v>382</v>
      </c>
      <c r="E33" s="178" t="s">
        <v>421</v>
      </c>
      <c r="K33" s="2256"/>
      <c r="L33" s="2256"/>
      <c r="M33" s="2256"/>
      <c r="N33" s="2256"/>
      <c r="O33" s="2256"/>
      <c r="P33" s="2256"/>
      <c r="Q33" s="2256"/>
      <c r="R33" s="2256"/>
      <c r="S33" s="2256"/>
    </row>
    <row r="38" spans="1:36">
      <c r="A38" s="209"/>
      <c r="B38" s="209"/>
      <c r="C38" s="209"/>
      <c r="D38" s="209"/>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row>
    <row r="41" spans="1:36">
      <c r="D41" s="210"/>
      <c r="F41" s="210"/>
    </row>
  </sheetData>
  <mergeCells count="8">
    <mergeCell ref="K30:AF30"/>
    <mergeCell ref="K33:S33"/>
    <mergeCell ref="AA8:AI8"/>
    <mergeCell ref="X13:AJ14"/>
    <mergeCell ref="X15:AJ15"/>
    <mergeCell ref="X16:AI16"/>
    <mergeCell ref="A19:AI19"/>
    <mergeCell ref="I27:AJ27"/>
  </mergeCells>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theme="0"/>
  </sheetPr>
  <dimension ref="A1:U30"/>
  <sheetViews>
    <sheetView view="pageBreakPreview" zoomScale="80" zoomScaleNormal="70" zoomScaleSheetLayoutView="80" workbookViewId="0">
      <selection activeCell="B26" sqref="B26:T26"/>
    </sheetView>
  </sheetViews>
  <sheetFormatPr defaultColWidth="4" defaultRowHeight="13.2"/>
  <cols>
    <col min="1" max="1" width="4" style="1" customWidth="1"/>
    <col min="2" max="2" width="6" style="1" customWidth="1"/>
    <col min="3" max="20" width="4" style="1"/>
    <col min="21" max="21" width="4" style="1" customWidth="1"/>
    <col min="22" max="16384" width="4" style="1"/>
  </cols>
  <sheetData>
    <row r="1" spans="1:21">
      <c r="K1" s="493"/>
      <c r="L1" s="493"/>
      <c r="M1" s="493"/>
      <c r="N1" s="493"/>
      <c r="O1" s="493"/>
      <c r="P1" s="495"/>
      <c r="Q1" s="495"/>
      <c r="R1" s="495"/>
      <c r="S1" s="495"/>
      <c r="T1" s="495"/>
      <c r="U1" s="495"/>
    </row>
    <row r="2" spans="1:21" ht="16.5" customHeight="1">
      <c r="K2" s="493"/>
      <c r="L2" s="493"/>
      <c r="M2" s="493"/>
      <c r="N2" s="493"/>
      <c r="O2" s="493"/>
      <c r="P2" s="495"/>
      <c r="Q2" s="495"/>
      <c r="R2" s="495"/>
      <c r="S2" s="495"/>
      <c r="T2" s="495"/>
      <c r="U2" s="495"/>
    </row>
    <row r="3" spans="1:21" ht="22.5" customHeight="1">
      <c r="K3" s="493"/>
      <c r="L3" s="493"/>
      <c r="M3" s="493"/>
      <c r="N3" s="493"/>
      <c r="O3" s="493"/>
      <c r="P3" s="495"/>
      <c r="Q3" s="495"/>
      <c r="R3" s="495"/>
      <c r="S3" s="495"/>
      <c r="T3" s="495"/>
      <c r="U3" s="495"/>
    </row>
    <row r="4" spans="1:21" ht="16.5" customHeight="1">
      <c r="K4" s="492"/>
      <c r="L4" s="492"/>
      <c r="M4" s="492"/>
      <c r="N4" s="492"/>
      <c r="O4" s="492"/>
      <c r="P4" s="495"/>
      <c r="Q4" s="495"/>
      <c r="R4" s="495"/>
      <c r="S4" s="495"/>
      <c r="T4" s="495"/>
      <c r="U4" s="495"/>
    </row>
    <row r="5" spans="1:21" ht="22.5" customHeight="1">
      <c r="K5" s="493"/>
      <c r="L5" s="493"/>
      <c r="M5" s="493"/>
      <c r="N5" s="493"/>
      <c r="O5" s="493"/>
      <c r="P5" s="495"/>
      <c r="Q5" s="495"/>
      <c r="R5" s="495"/>
      <c r="S5" s="495"/>
      <c r="T5" s="495"/>
      <c r="U5" s="495"/>
    </row>
    <row r="6" spans="1:21" ht="9.75" customHeight="1"/>
    <row r="7" spans="1:21" ht="9.75" customHeight="1"/>
    <row r="8" spans="1:21" ht="11.25" customHeight="1">
      <c r="A8" s="3"/>
      <c r="B8" s="4"/>
      <c r="C8" s="4"/>
      <c r="D8" s="4"/>
      <c r="E8" s="4"/>
      <c r="F8" s="4"/>
      <c r="G8" s="4"/>
      <c r="H8" s="4"/>
      <c r="I8" s="4"/>
      <c r="J8" s="4"/>
      <c r="K8" s="4"/>
      <c r="L8" s="4"/>
      <c r="M8" s="4"/>
      <c r="N8" s="4"/>
      <c r="O8" s="4"/>
      <c r="P8" s="4"/>
      <c r="Q8" s="4"/>
      <c r="R8" s="4"/>
      <c r="S8" s="4"/>
      <c r="T8" s="4"/>
      <c r="U8" s="5"/>
    </row>
    <row r="9" spans="1:21" ht="19.5" customHeight="1">
      <c r="A9" s="7"/>
      <c r="B9" s="2"/>
      <c r="C9" s="2"/>
      <c r="D9" s="2"/>
      <c r="E9" s="2"/>
      <c r="F9" s="2"/>
      <c r="G9" s="2"/>
      <c r="H9" s="2"/>
      <c r="I9" s="2"/>
      <c r="J9" s="2"/>
      <c r="K9" s="2"/>
      <c r="L9" s="2"/>
      <c r="M9" s="2"/>
      <c r="N9" s="299"/>
      <c r="O9" s="299"/>
      <c r="P9" s="4094">
        <v>45083</v>
      </c>
      <c r="Q9" s="4094"/>
      <c r="R9" s="4094"/>
      <c r="S9" s="4094"/>
      <c r="T9" s="4094"/>
      <c r="U9" s="486"/>
    </row>
    <row r="10" spans="1:21" ht="8.25" customHeight="1">
      <c r="A10" s="7"/>
      <c r="B10" s="2"/>
      <c r="C10" s="2"/>
      <c r="D10" s="2"/>
      <c r="E10" s="2"/>
      <c r="F10" s="2"/>
      <c r="G10" s="2"/>
      <c r="H10" s="2"/>
      <c r="I10" s="2"/>
      <c r="J10" s="2"/>
      <c r="K10" s="2"/>
      <c r="L10" s="2"/>
      <c r="M10" s="2"/>
      <c r="N10" s="2"/>
      <c r="O10" s="2"/>
      <c r="P10" s="2"/>
      <c r="Q10" s="2"/>
      <c r="R10" s="2"/>
      <c r="S10" s="2"/>
      <c r="T10" s="2"/>
      <c r="U10" s="8"/>
    </row>
    <row r="11" spans="1:21" ht="19.5" customHeight="1">
      <c r="A11" s="926" t="str">
        <f>IF(入力シート!C24&lt;30000000,"福岡県"&amp;入力シート!C5&amp;"長　殿","福岡県知事　殿")</f>
        <v>福岡県○○県土整備事務所長　殿</v>
      </c>
      <c r="B11" s="369"/>
      <c r="C11" s="369"/>
      <c r="D11" s="369"/>
      <c r="E11" s="369"/>
      <c r="F11" s="369"/>
      <c r="G11" s="369"/>
      <c r="H11" s="2"/>
      <c r="I11" s="2"/>
      <c r="J11" s="2"/>
      <c r="K11" s="2"/>
      <c r="L11" s="2"/>
      <c r="M11" s="2"/>
      <c r="N11" s="2"/>
      <c r="O11" s="2"/>
      <c r="P11" s="2"/>
      <c r="Q11" s="2"/>
      <c r="R11" s="2"/>
      <c r="S11" s="2"/>
      <c r="T11" s="2"/>
      <c r="U11" s="8"/>
    </row>
    <row r="12" spans="1:21" ht="22.5" customHeight="1">
      <c r="A12" s="7"/>
      <c r="B12" s="2"/>
      <c r="C12" s="2"/>
      <c r="D12" s="2"/>
      <c r="E12" s="2"/>
      <c r="F12" s="2"/>
      <c r="G12" s="2"/>
      <c r="H12" s="2"/>
      <c r="I12" s="2"/>
      <c r="J12" s="2"/>
      <c r="K12" s="2414" t="s">
        <v>1818</v>
      </c>
      <c r="L12" s="2414"/>
      <c r="M12" s="2409" t="s">
        <v>70</v>
      </c>
      <c r="N12" s="2409"/>
      <c r="O12" s="2410" t="str">
        <f>入力シート!C25</f>
        <v>福岡市博多区東公園７－７</v>
      </c>
      <c r="P12" s="2410"/>
      <c r="Q12" s="2410"/>
      <c r="R12" s="2410"/>
      <c r="S12" s="2410"/>
      <c r="T12" s="2410"/>
      <c r="U12" s="2411"/>
    </row>
    <row r="13" spans="1:21" ht="22.5" customHeight="1">
      <c r="A13" s="7"/>
      <c r="B13" s="2"/>
      <c r="C13" s="2"/>
      <c r="D13" s="2"/>
      <c r="E13" s="2"/>
      <c r="F13" s="2"/>
      <c r="G13" s="2"/>
      <c r="H13" s="2"/>
      <c r="I13" s="2"/>
      <c r="J13" s="2"/>
      <c r="K13" s="2"/>
      <c r="L13" s="2"/>
      <c r="M13" s="2409" t="s">
        <v>90</v>
      </c>
      <c r="N13" s="2409"/>
      <c r="O13" s="2410" t="str">
        <f>入力シート!C26</f>
        <v>(株）福岡企画技調</v>
      </c>
      <c r="P13" s="2410"/>
      <c r="Q13" s="2410"/>
      <c r="R13" s="2410"/>
      <c r="S13" s="2410"/>
      <c r="T13" s="2410"/>
      <c r="U13" s="2411"/>
    </row>
    <row r="14" spans="1:21" ht="22.5" customHeight="1">
      <c r="A14" s="7"/>
      <c r="B14" s="2"/>
      <c r="C14" s="2"/>
      <c r="D14" s="2"/>
      <c r="E14" s="2"/>
      <c r="F14" s="2"/>
      <c r="G14" s="2"/>
      <c r="H14" s="2"/>
      <c r="I14" s="2"/>
      <c r="J14" s="2"/>
      <c r="K14" s="2"/>
      <c r="L14" s="2"/>
      <c r="M14" s="2409" t="s">
        <v>71</v>
      </c>
      <c r="N14" s="2409"/>
      <c r="O14" s="3120" t="str">
        <f>入力シート!C27</f>
        <v>代表取締役　企画太郎</v>
      </c>
      <c r="P14" s="3120"/>
      <c r="Q14" s="3120"/>
      <c r="R14" s="3120"/>
      <c r="S14" s="3120"/>
      <c r="T14" s="3120"/>
      <c r="U14" s="3121"/>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2412" t="s">
        <v>68</v>
      </c>
      <c r="C16" s="2412"/>
      <c r="D16" s="2412"/>
      <c r="E16" s="2412"/>
      <c r="F16" s="2412"/>
      <c r="G16" s="2412"/>
      <c r="H16" s="2412"/>
      <c r="I16" s="2412"/>
      <c r="J16" s="2412"/>
      <c r="K16" s="2412"/>
      <c r="L16" s="2412"/>
      <c r="M16" s="2412"/>
      <c r="N16" s="2412"/>
      <c r="O16" s="2412"/>
      <c r="P16" s="2412"/>
      <c r="Q16" s="2412"/>
      <c r="R16" s="2412"/>
      <c r="S16" s="2412"/>
      <c r="T16" s="2412"/>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2389" t="s">
        <v>80</v>
      </c>
      <c r="C18" s="2389"/>
      <c r="D18" s="2389"/>
      <c r="E18" s="2400" t="str">
        <f>入力シート!C9</f>
        <v>道路整備事業</v>
      </c>
      <c r="F18" s="2400"/>
      <c r="G18" s="2400"/>
      <c r="H18" s="2400"/>
      <c r="I18" s="2400"/>
      <c r="J18" s="2389" t="s">
        <v>74</v>
      </c>
      <c r="K18" s="2389"/>
      <c r="L18" s="2389"/>
      <c r="M18" s="2400" t="str">
        <f>入力シート!C10</f>
        <v>県道博多天神線排水性舗装工事（第２工区）</v>
      </c>
      <c r="N18" s="2400"/>
      <c r="O18" s="2400"/>
      <c r="P18" s="2400"/>
      <c r="Q18" s="2400"/>
      <c r="R18" s="2400"/>
      <c r="S18" s="2400"/>
      <c r="T18" s="2400"/>
      <c r="U18" s="8"/>
    </row>
    <row r="19" spans="1:21" ht="30.75" customHeight="1">
      <c r="A19" s="7"/>
      <c r="B19" s="2396" t="s">
        <v>91</v>
      </c>
      <c r="C19" s="2397"/>
      <c r="D19" s="2398" t="s">
        <v>93</v>
      </c>
      <c r="E19" s="2400" t="str">
        <f>入力シート!C11</f>
        <v>主要地方道博多天神線</v>
      </c>
      <c r="F19" s="2400"/>
      <c r="G19" s="2400"/>
      <c r="H19" s="2400"/>
      <c r="I19" s="2400"/>
      <c r="J19" s="2389" t="s">
        <v>75</v>
      </c>
      <c r="K19" s="2389"/>
      <c r="L19" s="2389"/>
      <c r="M19" s="2401" t="str">
        <f>入力シート!C12</f>
        <v>福岡市博多区東公園地内</v>
      </c>
      <c r="N19" s="2402"/>
      <c r="O19" s="2402"/>
      <c r="P19" s="2402"/>
      <c r="Q19" s="2402"/>
      <c r="R19" s="2402"/>
      <c r="S19" s="2402"/>
      <c r="T19" s="2403"/>
      <c r="U19" s="8"/>
    </row>
    <row r="20" spans="1:21" ht="30.75" customHeight="1">
      <c r="A20" s="7"/>
      <c r="B20" s="2407" t="s">
        <v>92</v>
      </c>
      <c r="C20" s="2408"/>
      <c r="D20" s="2399"/>
      <c r="E20" s="2400"/>
      <c r="F20" s="2400"/>
      <c r="G20" s="2400"/>
      <c r="H20" s="2400"/>
      <c r="I20" s="2400"/>
      <c r="J20" s="2389"/>
      <c r="K20" s="2389"/>
      <c r="L20" s="2389"/>
      <c r="M20" s="2404"/>
      <c r="N20" s="2405"/>
      <c r="O20" s="2405"/>
      <c r="P20" s="2405"/>
      <c r="Q20" s="2405"/>
      <c r="R20" s="2405"/>
      <c r="S20" s="2405"/>
      <c r="T20" s="2406"/>
      <c r="U20" s="8"/>
    </row>
    <row r="21" spans="1:21" ht="30.75" customHeight="1">
      <c r="A21" s="7"/>
      <c r="B21" s="2389" t="s">
        <v>76</v>
      </c>
      <c r="C21" s="2389"/>
      <c r="D21" s="2389"/>
      <c r="E21" s="2390">
        <f>入力シート!C14</f>
        <v>45840</v>
      </c>
      <c r="F21" s="2391"/>
      <c r="G21" s="2391"/>
      <c r="H21" s="2391"/>
      <c r="I21" s="2391"/>
      <c r="J21" s="2391"/>
      <c r="K21" s="2391"/>
      <c r="L21" s="9" t="s">
        <v>22</v>
      </c>
      <c r="M21" s="2391">
        <f>入力シート!C15</f>
        <v>45988</v>
      </c>
      <c r="N21" s="2391"/>
      <c r="O21" s="2391"/>
      <c r="P21" s="2391"/>
      <c r="Q21" s="2391"/>
      <c r="R21" s="2391"/>
      <c r="S21" s="2391"/>
      <c r="T21" s="10"/>
      <c r="U21" s="8"/>
    </row>
    <row r="22" spans="1:21" ht="30.75" customHeight="1">
      <c r="A22" s="7"/>
      <c r="B22" s="3111" t="s">
        <v>62</v>
      </c>
      <c r="C22" s="3112"/>
      <c r="D22" s="3112"/>
      <c r="E22" s="3112"/>
      <c r="F22" s="3112"/>
      <c r="G22" s="3113"/>
      <c r="H22" s="4093"/>
      <c r="I22" s="4093"/>
      <c r="J22" s="4093"/>
      <c r="K22" s="4093"/>
      <c r="L22" s="4093"/>
      <c r="M22" s="4093"/>
      <c r="N22" s="4093"/>
      <c r="O22" s="278" t="s">
        <v>955</v>
      </c>
      <c r="P22" s="11"/>
      <c r="Q22" s="11"/>
      <c r="R22" s="11"/>
      <c r="S22" s="11"/>
      <c r="T22" s="12"/>
      <c r="U22" s="8"/>
    </row>
    <row r="23" spans="1:21" ht="30.75" customHeight="1">
      <c r="A23" s="7"/>
      <c r="B23" s="3111" t="s">
        <v>63</v>
      </c>
      <c r="C23" s="3112"/>
      <c r="D23" s="3112"/>
      <c r="E23" s="3112"/>
      <c r="F23" s="3112"/>
      <c r="G23" s="3113"/>
      <c r="H23" s="4089"/>
      <c r="I23" s="4089"/>
      <c r="J23" s="4089"/>
      <c r="K23" s="4089"/>
      <c r="L23" s="4089"/>
      <c r="M23" s="4089"/>
      <c r="N23" s="4089"/>
      <c r="O23" s="39" t="s">
        <v>494</v>
      </c>
      <c r="P23" s="39"/>
      <c r="Q23" s="39"/>
      <c r="R23" s="39"/>
      <c r="S23" s="39"/>
      <c r="T23" s="40"/>
      <c r="U23" s="8"/>
    </row>
    <row r="24" spans="1:21" ht="33" customHeight="1">
      <c r="A24" s="7"/>
      <c r="B24" s="3111" t="s">
        <v>64</v>
      </c>
      <c r="C24" s="3112"/>
      <c r="D24" s="3112"/>
      <c r="E24" s="3112"/>
      <c r="F24" s="3112"/>
      <c r="G24" s="3113"/>
      <c r="H24" s="4090"/>
      <c r="I24" s="4091"/>
      <c r="J24" s="4091"/>
      <c r="K24" s="4091"/>
      <c r="L24" s="4091"/>
      <c r="M24" s="4091"/>
      <c r="N24" s="4091"/>
      <c r="O24" s="4091"/>
      <c r="P24" s="4091"/>
      <c r="Q24" s="4091"/>
      <c r="R24" s="4091"/>
      <c r="S24" s="4091"/>
      <c r="T24" s="4092"/>
      <c r="U24" s="8"/>
    </row>
    <row r="25" spans="1:21" ht="33" customHeight="1">
      <c r="A25" s="7"/>
      <c r="B25" s="3111" t="s">
        <v>65</v>
      </c>
      <c r="C25" s="3112"/>
      <c r="D25" s="3112"/>
      <c r="E25" s="3112"/>
      <c r="F25" s="3112"/>
      <c r="G25" s="3113"/>
      <c r="H25" s="4093"/>
      <c r="I25" s="4093"/>
      <c r="J25" s="4093"/>
      <c r="K25" s="4093"/>
      <c r="L25" s="4093"/>
      <c r="M25" s="4093"/>
      <c r="N25" s="4093"/>
      <c r="O25" s="39" t="s">
        <v>956</v>
      </c>
      <c r="P25" s="39"/>
      <c r="Q25" s="39"/>
      <c r="R25" s="39"/>
      <c r="S25" s="39"/>
      <c r="T25" s="40"/>
      <c r="U25" s="8"/>
    </row>
    <row r="26" spans="1:21" ht="50.25" customHeight="1">
      <c r="A26" s="7"/>
      <c r="B26" s="4086" t="s">
        <v>1877</v>
      </c>
      <c r="C26" s="4087"/>
      <c r="D26" s="4087"/>
      <c r="E26" s="4087"/>
      <c r="F26" s="4087"/>
      <c r="G26" s="4087"/>
      <c r="H26" s="4087"/>
      <c r="I26" s="4087"/>
      <c r="J26" s="4087"/>
      <c r="K26" s="4087"/>
      <c r="L26" s="4087"/>
      <c r="M26" s="4087"/>
      <c r="N26" s="4087"/>
      <c r="O26" s="4087"/>
      <c r="P26" s="4087"/>
      <c r="Q26" s="4087"/>
      <c r="R26" s="4087"/>
      <c r="S26" s="4087"/>
      <c r="T26" s="4088"/>
      <c r="U26" s="8"/>
    </row>
    <row r="27" spans="1:21" ht="50.25" customHeight="1">
      <c r="A27" s="7"/>
      <c r="B27" s="3102" t="s">
        <v>508</v>
      </c>
      <c r="C27" s="3103"/>
      <c r="D27" s="3103"/>
      <c r="E27" s="3103"/>
      <c r="F27" s="3103"/>
      <c r="G27" s="3103"/>
      <c r="H27" s="3103"/>
      <c r="I27" s="3103"/>
      <c r="J27" s="3103"/>
      <c r="K27" s="3103"/>
      <c r="L27" s="3103"/>
      <c r="M27" s="3103"/>
      <c r="N27" s="3103"/>
      <c r="O27" s="3103"/>
      <c r="P27" s="3103"/>
      <c r="Q27" s="3103"/>
      <c r="R27" s="3103"/>
      <c r="S27" s="3103"/>
      <c r="T27" s="3104"/>
      <c r="U27" s="8"/>
    </row>
    <row r="28" spans="1:21" ht="50.25" customHeight="1">
      <c r="A28" s="7"/>
      <c r="B28" s="3105"/>
      <c r="C28" s="3106"/>
      <c r="D28" s="3106"/>
      <c r="E28" s="3106"/>
      <c r="F28" s="3106"/>
      <c r="G28" s="3106"/>
      <c r="H28" s="3106"/>
      <c r="I28" s="3106"/>
      <c r="J28" s="3106"/>
      <c r="K28" s="3106"/>
      <c r="L28" s="3106"/>
      <c r="M28" s="3106"/>
      <c r="N28" s="3106"/>
      <c r="O28" s="3106"/>
      <c r="P28" s="3106"/>
      <c r="Q28" s="3106"/>
      <c r="R28" s="3106"/>
      <c r="S28" s="3106"/>
      <c r="T28" s="3107"/>
      <c r="U28" s="8"/>
    </row>
    <row r="29" spans="1:21" ht="50.25" customHeight="1">
      <c r="A29" s="7"/>
      <c r="B29" s="3108"/>
      <c r="C29" s="3109"/>
      <c r="D29" s="3109"/>
      <c r="E29" s="3109"/>
      <c r="F29" s="3109"/>
      <c r="G29" s="3109"/>
      <c r="H29" s="3109"/>
      <c r="I29" s="3109"/>
      <c r="J29" s="3109"/>
      <c r="K29" s="3109"/>
      <c r="L29" s="3109"/>
      <c r="M29" s="3109"/>
      <c r="N29" s="3109"/>
      <c r="O29" s="3109"/>
      <c r="P29" s="3109"/>
      <c r="Q29" s="3109"/>
      <c r="R29" s="3109"/>
      <c r="S29" s="3109"/>
      <c r="T29" s="3110"/>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P9:T9"/>
    <mergeCell ref="K12:L12"/>
    <mergeCell ref="M12:N12"/>
    <mergeCell ref="O12:U12"/>
    <mergeCell ref="M13:N13"/>
    <mergeCell ref="O13:U13"/>
    <mergeCell ref="M14:N14"/>
    <mergeCell ref="O14:U14"/>
    <mergeCell ref="B16:T16"/>
    <mergeCell ref="B18:D18"/>
    <mergeCell ref="E18:I18"/>
    <mergeCell ref="J18:L18"/>
    <mergeCell ref="M18:T18"/>
    <mergeCell ref="B19:C19"/>
    <mergeCell ref="D19:D20"/>
    <mergeCell ref="E19:I20"/>
    <mergeCell ref="J19:L20"/>
    <mergeCell ref="M19:T20"/>
    <mergeCell ref="B20:C20"/>
    <mergeCell ref="B21:D21"/>
    <mergeCell ref="E21:K21"/>
    <mergeCell ref="M21:S21"/>
    <mergeCell ref="B22:G22"/>
    <mergeCell ref="H22:N22"/>
    <mergeCell ref="B26:T26"/>
    <mergeCell ref="B27:T29"/>
    <mergeCell ref="B23:G23"/>
    <mergeCell ref="H23:N23"/>
    <mergeCell ref="B24:G24"/>
    <mergeCell ref="H24:T24"/>
    <mergeCell ref="B25:G25"/>
    <mergeCell ref="H25:N25"/>
  </mergeCells>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theme="0"/>
  </sheetPr>
  <dimension ref="A1:E41"/>
  <sheetViews>
    <sheetView view="pageBreakPreview" zoomScale="130" zoomScaleNormal="95" zoomScaleSheetLayoutView="130" workbookViewId="0">
      <selection activeCell="G6" sqref="G6"/>
    </sheetView>
  </sheetViews>
  <sheetFormatPr defaultColWidth="9" defaultRowHeight="13.2"/>
  <cols>
    <col min="1" max="1" width="15" style="211" customWidth="1"/>
    <col min="2" max="2" width="16.109375" style="211" bestFit="1" customWidth="1"/>
    <col min="3" max="4" width="9" style="211"/>
    <col min="5" max="5" width="38.6640625" style="211" customWidth="1"/>
    <col min="6" max="16384" width="9" style="211"/>
  </cols>
  <sheetData>
    <row r="1" spans="1:5">
      <c r="A1" s="132" t="s">
        <v>424</v>
      </c>
    </row>
    <row r="2" spans="1:5" ht="16.2">
      <c r="A2" s="4113" t="s">
        <v>422</v>
      </c>
      <c r="B2" s="4113"/>
      <c r="C2" s="4113"/>
      <c r="D2" s="4113"/>
      <c r="E2" s="4113"/>
    </row>
    <row r="4" spans="1:5" ht="41.25" customHeight="1">
      <c r="A4" s="212" t="s">
        <v>425</v>
      </c>
      <c r="B4" s="4114" t="str">
        <f>"第50"&amp;入力シート!C3&amp;"-"&amp;入力シート!C4&amp;"号　"&amp;入力シート!C10</f>
        <v>第507-12345-001号　県道博多天神線排水性舗装工事（第２工区）</v>
      </c>
      <c r="C4" s="4115"/>
      <c r="D4" s="212" t="s">
        <v>426</v>
      </c>
      <c r="E4" s="374" t="str">
        <f>入力シート!C26</f>
        <v>(株）福岡企画技調</v>
      </c>
    </row>
    <row r="5" spans="1:5" ht="20.25" customHeight="1">
      <c r="A5" s="234" t="s">
        <v>491</v>
      </c>
      <c r="B5" s="234" t="s">
        <v>427</v>
      </c>
      <c r="C5" s="4116" t="s">
        <v>428</v>
      </c>
      <c r="D5" s="4116"/>
      <c r="E5" s="4116"/>
    </row>
    <row r="6" spans="1:5" ht="13.5" customHeight="1">
      <c r="A6" s="213"/>
      <c r="B6" s="214"/>
      <c r="C6" s="4106"/>
      <c r="D6" s="4106"/>
      <c r="E6" s="4107"/>
    </row>
    <row r="7" spans="1:5">
      <c r="A7" s="790" t="s">
        <v>1618</v>
      </c>
      <c r="B7" s="790" t="s">
        <v>1617</v>
      </c>
      <c r="C7" s="4106" t="s">
        <v>429</v>
      </c>
      <c r="D7" s="4106"/>
      <c r="E7" s="4107"/>
    </row>
    <row r="8" spans="1:5">
      <c r="A8" s="213"/>
      <c r="B8" s="213"/>
      <c r="C8" s="4106" t="s">
        <v>430</v>
      </c>
      <c r="D8" s="4106"/>
      <c r="E8" s="4107"/>
    </row>
    <row r="9" spans="1:5">
      <c r="A9" s="213"/>
      <c r="B9" s="213"/>
      <c r="C9" s="4106" t="s">
        <v>431</v>
      </c>
      <c r="D9" s="4106"/>
      <c r="E9" s="4107"/>
    </row>
    <row r="10" spans="1:5">
      <c r="A10" s="4112" t="s">
        <v>523</v>
      </c>
      <c r="B10" s="213"/>
      <c r="C10" s="4106" t="s">
        <v>432</v>
      </c>
      <c r="D10" s="4106"/>
      <c r="E10" s="4107"/>
    </row>
    <row r="11" spans="1:5">
      <c r="A11" s="4112"/>
      <c r="B11" s="213"/>
      <c r="C11" s="4106" t="s">
        <v>433</v>
      </c>
      <c r="D11" s="4106"/>
      <c r="E11" s="4107"/>
    </row>
    <row r="12" spans="1:5">
      <c r="A12" s="4112"/>
      <c r="B12" s="213"/>
      <c r="C12" s="4106" t="s">
        <v>434</v>
      </c>
      <c r="D12" s="4106"/>
      <c r="E12" s="4107"/>
    </row>
    <row r="13" spans="1:5">
      <c r="A13" s="213"/>
      <c r="B13" s="215"/>
      <c r="C13" s="4108"/>
      <c r="D13" s="4108"/>
      <c r="E13" s="4109"/>
    </row>
    <row r="14" spans="1:5">
      <c r="A14" s="213"/>
      <c r="B14" s="215"/>
      <c r="C14" s="4108"/>
      <c r="D14" s="4108"/>
      <c r="E14" s="4109"/>
    </row>
    <row r="15" spans="1:5">
      <c r="A15" s="213"/>
      <c r="B15" s="214"/>
      <c r="C15" s="4110"/>
      <c r="D15" s="4110"/>
      <c r="E15" s="4111"/>
    </row>
    <row r="16" spans="1:5" ht="13.5" customHeight="1">
      <c r="A16" s="213"/>
      <c r="B16" s="790" t="s">
        <v>1616</v>
      </c>
      <c r="C16" s="4106" t="s">
        <v>435</v>
      </c>
      <c r="D16" s="4106"/>
      <c r="E16" s="4107"/>
    </row>
    <row r="17" spans="1:5" ht="13.5" customHeight="1">
      <c r="A17" s="213"/>
      <c r="B17" s="213"/>
      <c r="C17" s="4106" t="s">
        <v>436</v>
      </c>
      <c r="D17" s="4106"/>
      <c r="E17" s="4107"/>
    </row>
    <row r="18" spans="1:5">
      <c r="A18" s="215"/>
      <c r="B18" s="213"/>
      <c r="C18" s="4106"/>
      <c r="D18" s="4106"/>
      <c r="E18" s="4107"/>
    </row>
    <row r="19" spans="1:5">
      <c r="A19" s="215"/>
      <c r="B19" s="213"/>
      <c r="C19" s="4106"/>
      <c r="D19" s="4106"/>
      <c r="E19" s="4107"/>
    </row>
    <row r="20" spans="1:5">
      <c r="A20" s="215"/>
      <c r="B20" s="213"/>
      <c r="C20" s="4106"/>
      <c r="D20" s="4106"/>
      <c r="E20" s="4107"/>
    </row>
    <row r="21" spans="1:5">
      <c r="A21" s="215"/>
      <c r="B21" s="213"/>
      <c r="C21" s="4108"/>
      <c r="D21" s="4108"/>
      <c r="E21" s="4109"/>
    </row>
    <row r="22" spans="1:5">
      <c r="A22" s="215"/>
      <c r="B22" s="216"/>
      <c r="C22" s="4097"/>
      <c r="D22" s="4097"/>
      <c r="E22" s="4098"/>
    </row>
    <row r="23" spans="1:5">
      <c r="A23" s="215"/>
      <c r="B23" s="217"/>
      <c r="C23" s="4095"/>
      <c r="D23" s="4095"/>
      <c r="E23" s="4096"/>
    </row>
    <row r="24" spans="1:5">
      <c r="A24" s="215"/>
      <c r="B24" s="789" t="s">
        <v>1615</v>
      </c>
      <c r="C24" s="4095" t="s">
        <v>437</v>
      </c>
      <c r="D24" s="4095"/>
      <c r="E24" s="4096"/>
    </row>
    <row r="25" spans="1:5">
      <c r="A25" s="215"/>
      <c r="B25" s="217"/>
      <c r="C25" s="4095" t="s">
        <v>438</v>
      </c>
      <c r="D25" s="4095"/>
      <c r="E25" s="4096"/>
    </row>
    <row r="26" spans="1:5">
      <c r="A26" s="215"/>
      <c r="B26" s="217"/>
      <c r="C26" s="4095" t="s">
        <v>439</v>
      </c>
      <c r="D26" s="4095"/>
      <c r="E26" s="4096"/>
    </row>
    <row r="27" spans="1:5">
      <c r="A27" s="215"/>
      <c r="B27" s="217"/>
      <c r="C27" s="4095" t="s">
        <v>440</v>
      </c>
      <c r="D27" s="4095"/>
      <c r="E27" s="4096"/>
    </row>
    <row r="28" spans="1:5">
      <c r="A28" s="215"/>
      <c r="B28" s="217"/>
      <c r="C28" s="4100"/>
      <c r="D28" s="4100"/>
      <c r="E28" s="4101"/>
    </row>
    <row r="29" spans="1:5">
      <c r="A29" s="215"/>
      <c r="B29" s="218"/>
      <c r="C29" s="4102"/>
      <c r="D29" s="4102"/>
      <c r="E29" s="4103"/>
    </row>
    <row r="30" spans="1:5">
      <c r="A30" s="215"/>
      <c r="B30" s="789" t="s">
        <v>1614</v>
      </c>
      <c r="C30" s="4095" t="s">
        <v>441</v>
      </c>
      <c r="D30" s="4095"/>
      <c r="E30" s="4096"/>
    </row>
    <row r="31" spans="1:5">
      <c r="A31" s="215"/>
      <c r="B31" s="217"/>
      <c r="C31" s="4095" t="s">
        <v>442</v>
      </c>
      <c r="D31" s="4095"/>
      <c r="E31" s="4096"/>
    </row>
    <row r="32" spans="1:5">
      <c r="A32" s="215"/>
      <c r="B32" s="217"/>
      <c r="C32" s="4095" t="s">
        <v>443</v>
      </c>
      <c r="D32" s="4095"/>
      <c r="E32" s="4096"/>
    </row>
    <row r="33" spans="1:5">
      <c r="A33" s="215"/>
      <c r="B33" s="217"/>
      <c r="C33" s="4095" t="s">
        <v>444</v>
      </c>
      <c r="D33" s="4095"/>
      <c r="E33" s="4096"/>
    </row>
    <row r="34" spans="1:5">
      <c r="A34" s="215"/>
      <c r="B34" s="216"/>
      <c r="C34" s="4104" t="s">
        <v>445</v>
      </c>
      <c r="D34" s="4104"/>
      <c r="E34" s="4105"/>
    </row>
    <row r="35" spans="1:5">
      <c r="A35" s="218"/>
      <c r="B35" s="217"/>
      <c r="C35" s="4095"/>
      <c r="D35" s="4095"/>
      <c r="E35" s="4096"/>
    </row>
    <row r="36" spans="1:5" ht="26.4">
      <c r="A36" s="789" t="s">
        <v>1619</v>
      </c>
      <c r="B36" s="789" t="s">
        <v>1613</v>
      </c>
      <c r="C36" s="4095" t="s">
        <v>446</v>
      </c>
      <c r="D36" s="4095"/>
      <c r="E36" s="4096"/>
    </row>
    <row r="37" spans="1:5">
      <c r="A37" s="217"/>
      <c r="B37" s="217"/>
      <c r="C37" s="4095" t="s">
        <v>447</v>
      </c>
      <c r="D37" s="4095"/>
      <c r="E37" s="4096"/>
    </row>
    <row r="38" spans="1:5">
      <c r="A38" s="4099" t="s">
        <v>448</v>
      </c>
      <c r="B38" s="217"/>
      <c r="C38" s="4095" t="s">
        <v>449</v>
      </c>
      <c r="D38" s="4095"/>
      <c r="E38" s="4096"/>
    </row>
    <row r="39" spans="1:5">
      <c r="A39" s="4099"/>
      <c r="B39" s="217"/>
      <c r="C39" s="4095" t="s">
        <v>450</v>
      </c>
      <c r="D39" s="4095"/>
      <c r="E39" s="4096"/>
    </row>
    <row r="40" spans="1:5">
      <c r="A40" s="4099"/>
      <c r="B40" s="217"/>
      <c r="C40" s="4095"/>
      <c r="D40" s="4095"/>
      <c r="E40" s="4096"/>
    </row>
    <row r="41" spans="1:5">
      <c r="A41" s="219"/>
      <c r="B41" s="216"/>
      <c r="C41" s="4097"/>
      <c r="D41" s="4097"/>
      <c r="E41" s="4098"/>
    </row>
  </sheetData>
  <mergeCells count="41">
    <mergeCell ref="C18:E18"/>
    <mergeCell ref="A10:A12"/>
    <mergeCell ref="C8:E8"/>
    <mergeCell ref="A2:E2"/>
    <mergeCell ref="B4:C4"/>
    <mergeCell ref="C6:E6"/>
    <mergeCell ref="C7:E7"/>
    <mergeCell ref="C5:E5"/>
    <mergeCell ref="C9:E9"/>
    <mergeCell ref="C10:E10"/>
    <mergeCell ref="C36:E36"/>
    <mergeCell ref="C39:E39"/>
    <mergeCell ref="C25:E25"/>
    <mergeCell ref="C11:E11"/>
    <mergeCell ref="C12:E12"/>
    <mergeCell ref="C13:E13"/>
    <mergeCell ref="C14:E14"/>
    <mergeCell ref="C20:E20"/>
    <mergeCell ref="C21:E21"/>
    <mergeCell ref="C22:E22"/>
    <mergeCell ref="C23:E23"/>
    <mergeCell ref="C24:E24"/>
    <mergeCell ref="C19:E19"/>
    <mergeCell ref="C15:E15"/>
    <mergeCell ref="C16:E16"/>
    <mergeCell ref="C17:E17"/>
    <mergeCell ref="C32:E32"/>
    <mergeCell ref="C33:E33"/>
    <mergeCell ref="C31:E31"/>
    <mergeCell ref="C34:E34"/>
    <mergeCell ref="C35:E35"/>
    <mergeCell ref="C26:E26"/>
    <mergeCell ref="C27:E27"/>
    <mergeCell ref="C28:E28"/>
    <mergeCell ref="C29:E29"/>
    <mergeCell ref="C30:E30"/>
    <mergeCell ref="C40:E40"/>
    <mergeCell ref="C41:E41"/>
    <mergeCell ref="C37:E37"/>
    <mergeCell ref="C38:E38"/>
    <mergeCell ref="A38:A40"/>
  </mergeCells>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1">
              <controlPr defaultSize="0" autoFill="0" autoLine="0" autoPict="0">
                <anchor moveWithCells="1">
                  <from>
                    <xdr:col>0</xdr:col>
                    <xdr:colOff>899160</xdr:colOff>
                    <xdr:row>5</xdr:row>
                    <xdr:rowOff>121920</xdr:rowOff>
                  </from>
                  <to>
                    <xdr:col>1</xdr:col>
                    <xdr:colOff>480060</xdr:colOff>
                    <xdr:row>7</xdr:row>
                    <xdr:rowOff>7620</xdr:rowOff>
                  </to>
                </anchor>
              </controlPr>
            </control>
          </mc:Choice>
        </mc:AlternateContent>
        <mc:AlternateContent xmlns:mc="http://schemas.openxmlformats.org/markup-compatibility/2006">
          <mc:Choice Requires="x14">
            <control shapeId="13" r:id="rId5" name="Check Box 2">
              <controlPr defaultSize="0" autoFill="0" autoLine="0" autoPict="0">
                <anchor moveWithCells="1">
                  <from>
                    <xdr:col>0</xdr:col>
                    <xdr:colOff>899160</xdr:colOff>
                    <xdr:row>14</xdr:row>
                    <xdr:rowOff>121920</xdr:rowOff>
                  </from>
                  <to>
                    <xdr:col>1</xdr:col>
                    <xdr:colOff>480060</xdr:colOff>
                    <xdr:row>16</xdr:row>
                    <xdr:rowOff>7620</xdr:rowOff>
                  </to>
                </anchor>
              </controlPr>
            </control>
          </mc:Choice>
        </mc:AlternateContent>
        <mc:AlternateContent xmlns:mc="http://schemas.openxmlformats.org/markup-compatibility/2006">
          <mc:Choice Requires="x14">
            <control shapeId="14" r:id="rId6" name="Check Box 3">
              <controlPr defaultSize="0" autoFill="0" autoLine="0" autoPict="0">
                <anchor moveWithCells="1">
                  <from>
                    <xdr:col>0</xdr:col>
                    <xdr:colOff>899160</xdr:colOff>
                    <xdr:row>22</xdr:row>
                    <xdr:rowOff>121920</xdr:rowOff>
                  </from>
                  <to>
                    <xdr:col>1</xdr:col>
                    <xdr:colOff>480060</xdr:colOff>
                    <xdr:row>24</xdr:row>
                    <xdr:rowOff>22860</xdr:rowOff>
                  </to>
                </anchor>
              </controlPr>
            </control>
          </mc:Choice>
        </mc:AlternateContent>
        <mc:AlternateContent xmlns:mc="http://schemas.openxmlformats.org/markup-compatibility/2006">
          <mc:Choice Requires="x14">
            <control shapeId="15" r:id="rId7" name="Check Box 4">
              <controlPr defaultSize="0" autoFill="0" autoLine="0" autoPict="0">
                <anchor moveWithCells="1">
                  <from>
                    <xdr:col>0</xdr:col>
                    <xdr:colOff>899160</xdr:colOff>
                    <xdr:row>28</xdr:row>
                    <xdr:rowOff>121920</xdr:rowOff>
                  </from>
                  <to>
                    <xdr:col>1</xdr:col>
                    <xdr:colOff>480060</xdr:colOff>
                    <xdr:row>30</xdr:row>
                    <xdr:rowOff>22860</xdr:rowOff>
                  </to>
                </anchor>
              </controlPr>
            </control>
          </mc:Choice>
        </mc:AlternateContent>
        <mc:AlternateContent xmlns:mc="http://schemas.openxmlformats.org/markup-compatibility/2006">
          <mc:Choice Requires="x14">
            <control shapeId="16" r:id="rId8" name="Check Box 5">
              <controlPr defaultSize="0" autoFill="0" autoLine="0" autoPict="0">
                <anchor moveWithCells="1">
                  <from>
                    <xdr:col>0</xdr:col>
                    <xdr:colOff>899160</xdr:colOff>
                    <xdr:row>34</xdr:row>
                    <xdr:rowOff>121920</xdr:rowOff>
                  </from>
                  <to>
                    <xdr:col>1</xdr:col>
                    <xdr:colOff>480060</xdr:colOff>
                    <xdr:row>36</xdr:row>
                    <xdr:rowOff>22860</xdr:rowOff>
                  </to>
                </anchor>
              </controlPr>
            </control>
          </mc:Choice>
        </mc:AlternateContent>
        <mc:AlternateContent xmlns:mc="http://schemas.openxmlformats.org/markup-compatibility/2006">
          <mc:Choice Requires="x14">
            <control shapeId="17" r:id="rId9" name="Check Box 6">
              <controlPr defaultSize="0" autoFill="0" autoLine="0" autoPict="0">
                <anchor moveWithCells="1">
                  <from>
                    <xdr:col>0</xdr:col>
                    <xdr:colOff>7620</xdr:colOff>
                    <xdr:row>5</xdr:row>
                    <xdr:rowOff>121920</xdr:rowOff>
                  </from>
                  <to>
                    <xdr:col>0</xdr:col>
                    <xdr:colOff>495300</xdr:colOff>
                    <xdr:row>7</xdr:row>
                    <xdr:rowOff>22860</xdr:rowOff>
                  </to>
                </anchor>
              </controlPr>
            </control>
          </mc:Choice>
        </mc:AlternateContent>
        <mc:AlternateContent xmlns:mc="http://schemas.openxmlformats.org/markup-compatibility/2006">
          <mc:Choice Requires="x14">
            <control shapeId="18" r:id="rId10" name="Check Box 7">
              <controlPr defaultSize="0" autoFill="0" autoLine="0" autoPict="0">
                <anchor moveWithCells="1">
                  <from>
                    <xdr:col>0</xdr:col>
                    <xdr:colOff>22860</xdr:colOff>
                    <xdr:row>34</xdr:row>
                    <xdr:rowOff>121920</xdr:rowOff>
                  </from>
                  <to>
                    <xdr:col>0</xdr:col>
                    <xdr:colOff>502920</xdr:colOff>
                    <xdr:row>36</xdr:row>
                    <xdr:rowOff>22860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0"/>
  </sheetPr>
  <dimension ref="A1:H47"/>
  <sheetViews>
    <sheetView view="pageBreakPreview" zoomScale="115" zoomScaleNormal="95" zoomScaleSheetLayoutView="115" workbookViewId="0">
      <selection activeCell="F8" sqref="F8"/>
    </sheetView>
  </sheetViews>
  <sheetFormatPr defaultColWidth="9" defaultRowHeight="13.2"/>
  <cols>
    <col min="1" max="1" width="22.6640625" style="221" customWidth="1"/>
    <col min="2" max="5" width="16" style="221" customWidth="1"/>
    <col min="6" max="16384" width="9" style="221"/>
  </cols>
  <sheetData>
    <row r="1" spans="1:8">
      <c r="A1" s="220" t="s">
        <v>451</v>
      </c>
    </row>
    <row r="2" spans="1:8" ht="16.2">
      <c r="A2" s="4113" t="s">
        <v>422</v>
      </c>
      <c r="B2" s="4113"/>
      <c r="C2" s="4113"/>
      <c r="D2" s="4113"/>
      <c r="E2" s="4113"/>
    </row>
    <row r="4" spans="1:8" ht="13.5" customHeight="1">
      <c r="A4" s="4129" t="s">
        <v>504</v>
      </c>
      <c r="B4" s="4126" t="str">
        <f>"第50"&amp;入力シート!C3&amp;"-"&amp;入力シート!C4&amp;"号"</f>
        <v>第507-12345-001号</v>
      </c>
      <c r="C4" s="4127"/>
      <c r="D4" s="4127"/>
      <c r="E4" s="4128"/>
    </row>
    <row r="5" spans="1:8" ht="13.5" customHeight="1">
      <c r="A5" s="4130"/>
      <c r="B5" s="4131" t="str">
        <f>入力シート!C10</f>
        <v>県道博多天神線排水性舗装工事（第２工区）</v>
      </c>
      <c r="C5" s="4132"/>
      <c r="D5" s="4132"/>
      <c r="E5" s="4133"/>
    </row>
    <row r="6" spans="1:8">
      <c r="A6" s="291" t="s">
        <v>491</v>
      </c>
      <c r="B6" s="345" t="s">
        <v>585</v>
      </c>
      <c r="C6" s="291" t="s">
        <v>427</v>
      </c>
      <c r="D6" s="4134" t="s">
        <v>590</v>
      </c>
      <c r="E6" s="4135"/>
    </row>
    <row r="7" spans="1:8">
      <c r="A7" s="222" t="s">
        <v>452</v>
      </c>
      <c r="B7" s="4123" t="s">
        <v>1620</v>
      </c>
      <c r="C7" s="4124"/>
      <c r="D7" s="4124"/>
      <c r="E7" s="4125"/>
      <c r="G7" s="221" t="s">
        <v>587</v>
      </c>
      <c r="H7" s="221" t="s">
        <v>588</v>
      </c>
    </row>
    <row r="8" spans="1:8">
      <c r="A8" s="791" t="s">
        <v>453</v>
      </c>
      <c r="B8" s="792"/>
      <c r="C8" s="792"/>
      <c r="D8" s="792"/>
      <c r="E8" s="793"/>
    </row>
    <row r="9" spans="1:8">
      <c r="A9" s="4117" t="s">
        <v>1621</v>
      </c>
      <c r="B9" s="4118"/>
      <c r="C9" s="4118"/>
      <c r="D9" s="4118"/>
      <c r="E9" s="4119"/>
      <c r="G9" s="211" t="s">
        <v>585</v>
      </c>
      <c r="H9" s="211" t="s">
        <v>589</v>
      </c>
    </row>
    <row r="10" spans="1:8">
      <c r="A10" s="4117"/>
      <c r="B10" s="4118"/>
      <c r="C10" s="4118"/>
      <c r="D10" s="4118"/>
      <c r="E10" s="4119"/>
      <c r="G10" s="211" t="s">
        <v>586</v>
      </c>
      <c r="H10" s="211" t="s">
        <v>590</v>
      </c>
    </row>
    <row r="11" spans="1:8">
      <c r="A11" s="4117"/>
      <c r="B11" s="4118"/>
      <c r="C11" s="4118"/>
      <c r="D11" s="4118"/>
      <c r="E11" s="4119"/>
      <c r="H11" s="211" t="s">
        <v>591</v>
      </c>
    </row>
    <row r="12" spans="1:8">
      <c r="A12" s="4117"/>
      <c r="B12" s="4118"/>
      <c r="C12" s="4118"/>
      <c r="D12" s="4118"/>
      <c r="E12" s="4119"/>
      <c r="H12" s="211" t="s">
        <v>592</v>
      </c>
    </row>
    <row r="13" spans="1:8">
      <c r="A13" s="4117"/>
      <c r="B13" s="4118"/>
      <c r="C13" s="4118"/>
      <c r="D13" s="4118"/>
      <c r="E13" s="4119"/>
      <c r="H13" s="211" t="s">
        <v>593</v>
      </c>
    </row>
    <row r="14" spans="1:8">
      <c r="A14" s="4117"/>
      <c r="B14" s="4118"/>
      <c r="C14" s="4118"/>
      <c r="D14" s="4118"/>
      <c r="E14" s="4119"/>
    </row>
    <row r="15" spans="1:8">
      <c r="A15" s="4120"/>
      <c r="B15" s="4121"/>
      <c r="C15" s="4121"/>
      <c r="D15" s="4121"/>
      <c r="E15" s="4122"/>
    </row>
    <row r="16" spans="1:8">
      <c r="A16" s="791" t="s">
        <v>454</v>
      </c>
      <c r="B16" s="792"/>
      <c r="C16" s="792"/>
      <c r="D16" s="792"/>
      <c r="E16" s="793"/>
    </row>
    <row r="17" spans="1:5">
      <c r="A17" s="4117"/>
      <c r="B17" s="4118"/>
      <c r="C17" s="4118"/>
      <c r="D17" s="4118"/>
      <c r="E17" s="4119"/>
    </row>
    <row r="18" spans="1:5">
      <c r="A18" s="4117"/>
      <c r="B18" s="4118"/>
      <c r="C18" s="4118"/>
      <c r="D18" s="4118"/>
      <c r="E18" s="4119"/>
    </row>
    <row r="19" spans="1:5">
      <c r="A19" s="4117"/>
      <c r="B19" s="4118"/>
      <c r="C19" s="4118"/>
      <c r="D19" s="4118"/>
      <c r="E19" s="4119"/>
    </row>
    <row r="20" spans="1:5">
      <c r="A20" s="4117"/>
      <c r="B20" s="4118"/>
      <c r="C20" s="4118"/>
      <c r="D20" s="4118"/>
      <c r="E20" s="4119"/>
    </row>
    <row r="21" spans="1:5">
      <c r="A21" s="4117"/>
      <c r="B21" s="4118"/>
      <c r="C21" s="4118"/>
      <c r="D21" s="4118"/>
      <c r="E21" s="4119"/>
    </row>
    <row r="22" spans="1:5">
      <c r="A22" s="4117"/>
      <c r="B22" s="4118"/>
      <c r="C22" s="4118"/>
      <c r="D22" s="4118"/>
      <c r="E22" s="4119"/>
    </row>
    <row r="23" spans="1:5">
      <c r="A23" s="4117"/>
      <c r="B23" s="4118"/>
      <c r="C23" s="4118"/>
      <c r="D23" s="4118"/>
      <c r="E23" s="4119"/>
    </row>
    <row r="24" spans="1:5">
      <c r="A24" s="4117"/>
      <c r="B24" s="4118"/>
      <c r="C24" s="4118"/>
      <c r="D24" s="4118"/>
      <c r="E24" s="4119"/>
    </row>
    <row r="25" spans="1:5">
      <c r="A25" s="4117"/>
      <c r="B25" s="4118"/>
      <c r="C25" s="4118"/>
      <c r="D25" s="4118"/>
      <c r="E25" s="4119"/>
    </row>
    <row r="26" spans="1:5">
      <c r="A26" s="4117"/>
      <c r="B26" s="4118"/>
      <c r="C26" s="4118"/>
      <c r="D26" s="4118"/>
      <c r="E26" s="4119"/>
    </row>
    <row r="27" spans="1:5">
      <c r="A27" s="4117"/>
      <c r="B27" s="4118"/>
      <c r="C27" s="4118"/>
      <c r="D27" s="4118"/>
      <c r="E27" s="4119"/>
    </row>
    <row r="28" spans="1:5">
      <c r="A28" s="4117"/>
      <c r="B28" s="4118"/>
      <c r="C28" s="4118"/>
      <c r="D28" s="4118"/>
      <c r="E28" s="4119"/>
    </row>
    <row r="29" spans="1:5">
      <c r="A29" s="4117"/>
      <c r="B29" s="4118"/>
      <c r="C29" s="4118"/>
      <c r="D29" s="4118"/>
      <c r="E29" s="4119"/>
    </row>
    <row r="30" spans="1:5">
      <c r="A30" s="4117"/>
      <c r="B30" s="4118"/>
      <c r="C30" s="4118"/>
      <c r="D30" s="4118"/>
      <c r="E30" s="4119"/>
    </row>
    <row r="31" spans="1:5">
      <c r="A31" s="4117"/>
      <c r="B31" s="4118"/>
      <c r="C31" s="4118"/>
      <c r="D31" s="4118"/>
      <c r="E31" s="4119"/>
    </row>
    <row r="32" spans="1:5">
      <c r="A32" s="4117"/>
      <c r="B32" s="4118"/>
      <c r="C32" s="4118"/>
      <c r="D32" s="4118"/>
      <c r="E32" s="4119"/>
    </row>
    <row r="33" spans="1:5">
      <c r="A33" s="4117"/>
      <c r="B33" s="4118"/>
      <c r="C33" s="4118"/>
      <c r="D33" s="4118"/>
      <c r="E33" s="4119"/>
    </row>
    <row r="34" spans="1:5">
      <c r="A34" s="4117"/>
      <c r="B34" s="4118"/>
      <c r="C34" s="4118"/>
      <c r="D34" s="4118"/>
      <c r="E34" s="4119"/>
    </row>
    <row r="35" spans="1:5">
      <c r="A35" s="4117"/>
      <c r="B35" s="4118"/>
      <c r="C35" s="4118"/>
      <c r="D35" s="4118"/>
      <c r="E35" s="4119"/>
    </row>
    <row r="36" spans="1:5">
      <c r="A36" s="4117"/>
      <c r="B36" s="4118"/>
      <c r="C36" s="4118"/>
      <c r="D36" s="4118"/>
      <c r="E36" s="4119"/>
    </row>
    <row r="37" spans="1:5">
      <c r="A37" s="4117"/>
      <c r="B37" s="4118"/>
      <c r="C37" s="4118"/>
      <c r="D37" s="4118"/>
      <c r="E37" s="4119"/>
    </row>
    <row r="38" spans="1:5">
      <c r="A38" s="4117"/>
      <c r="B38" s="4118"/>
      <c r="C38" s="4118"/>
      <c r="D38" s="4118"/>
      <c r="E38" s="4119"/>
    </row>
    <row r="39" spans="1:5">
      <c r="A39" s="4117"/>
      <c r="B39" s="4118"/>
      <c r="C39" s="4118"/>
      <c r="D39" s="4118"/>
      <c r="E39" s="4119"/>
    </row>
    <row r="40" spans="1:5">
      <c r="A40" s="4117"/>
      <c r="B40" s="4118"/>
      <c r="C40" s="4118"/>
      <c r="D40" s="4118"/>
      <c r="E40" s="4119"/>
    </row>
    <row r="41" spans="1:5">
      <c r="A41" s="4117"/>
      <c r="B41" s="4118"/>
      <c r="C41" s="4118"/>
      <c r="D41" s="4118"/>
      <c r="E41" s="4119"/>
    </row>
    <row r="42" spans="1:5">
      <c r="A42" s="4117"/>
      <c r="B42" s="4118"/>
      <c r="C42" s="4118"/>
      <c r="D42" s="4118"/>
      <c r="E42" s="4119"/>
    </row>
    <row r="43" spans="1:5">
      <c r="A43" s="4117"/>
      <c r="B43" s="4118"/>
      <c r="C43" s="4118"/>
      <c r="D43" s="4118"/>
      <c r="E43" s="4119"/>
    </row>
    <row r="44" spans="1:5">
      <c r="A44" s="4117"/>
      <c r="B44" s="4118"/>
      <c r="C44" s="4118"/>
      <c r="D44" s="4118"/>
      <c r="E44" s="4119"/>
    </row>
    <row r="45" spans="1:5">
      <c r="A45" s="4117"/>
      <c r="B45" s="4118"/>
      <c r="C45" s="4118"/>
      <c r="D45" s="4118"/>
      <c r="E45" s="4119"/>
    </row>
    <row r="46" spans="1:5">
      <c r="A46" s="4120"/>
      <c r="B46" s="4121"/>
      <c r="C46" s="4121"/>
      <c r="D46" s="4121"/>
      <c r="E46" s="4122"/>
    </row>
    <row r="47" spans="1:5">
      <c r="A47" s="223" t="s">
        <v>455</v>
      </c>
    </row>
  </sheetData>
  <mergeCells count="8">
    <mergeCell ref="A9:E15"/>
    <mergeCell ref="A17:E46"/>
    <mergeCell ref="B7:E7"/>
    <mergeCell ref="A2:E2"/>
    <mergeCell ref="B4:E4"/>
    <mergeCell ref="A4:A5"/>
    <mergeCell ref="B5:E5"/>
    <mergeCell ref="D6:E6"/>
  </mergeCells>
  <phoneticPr fontId="19"/>
  <dataValidations count="2">
    <dataValidation type="list" allowBlank="1" showInputMessage="1" showErrorMessage="1" sqref="B6">
      <formula1>$G$8:$G$10</formula1>
    </dataValidation>
    <dataValidation type="list" allowBlank="1" showInputMessage="1" showErrorMessage="1" sqref="D6:E6">
      <formula1>$H$8:$H$13</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theme="0"/>
  </sheetPr>
  <dimension ref="A2:G44"/>
  <sheetViews>
    <sheetView view="pageBreakPreview" topLeftCell="A10" zoomScale="80" zoomScaleNormal="100" zoomScaleSheetLayoutView="80" workbookViewId="0">
      <selection activeCell="I9" sqref="I9"/>
    </sheetView>
  </sheetViews>
  <sheetFormatPr defaultRowHeight="13.2"/>
  <cols>
    <col min="1" max="2" width="14.33203125" style="403" customWidth="1"/>
    <col min="3" max="4" width="7.6640625" style="403" customWidth="1"/>
    <col min="5" max="5" width="13.88671875" style="403" customWidth="1"/>
    <col min="6" max="6" width="9" style="403"/>
    <col min="7" max="7" width="15" style="403" customWidth="1"/>
    <col min="8" max="256" width="9" style="403"/>
    <col min="257" max="258" width="14.33203125" style="403" customWidth="1"/>
    <col min="259" max="260" width="7.6640625" style="403" customWidth="1"/>
    <col min="261" max="261" width="13.88671875" style="403" customWidth="1"/>
    <col min="262" max="262" width="9" style="403"/>
    <col min="263" max="263" width="15" style="403" customWidth="1"/>
    <col min="264" max="512" width="9" style="403"/>
    <col min="513" max="514" width="14.33203125" style="403" customWidth="1"/>
    <col min="515" max="516" width="7.6640625" style="403" customWidth="1"/>
    <col min="517" max="517" width="13.88671875" style="403" customWidth="1"/>
    <col min="518" max="518" width="9" style="403"/>
    <col min="519" max="519" width="15" style="403" customWidth="1"/>
    <col min="520" max="768" width="9" style="403"/>
    <col min="769" max="770" width="14.33203125" style="403" customWidth="1"/>
    <col min="771" max="772" width="7.6640625" style="403" customWidth="1"/>
    <col min="773" max="773" width="13.88671875" style="403" customWidth="1"/>
    <col min="774" max="774" width="9" style="403"/>
    <col min="775" max="775" width="15" style="403" customWidth="1"/>
    <col min="776" max="1024" width="9" style="403"/>
    <col min="1025" max="1026" width="14.33203125" style="403" customWidth="1"/>
    <col min="1027" max="1028" width="7.6640625" style="403" customWidth="1"/>
    <col min="1029" max="1029" width="13.88671875" style="403" customWidth="1"/>
    <col min="1030" max="1030" width="9" style="403"/>
    <col min="1031" max="1031" width="15" style="403" customWidth="1"/>
    <col min="1032" max="1280" width="9" style="403"/>
    <col min="1281" max="1282" width="14.33203125" style="403" customWidth="1"/>
    <col min="1283" max="1284" width="7.6640625" style="403" customWidth="1"/>
    <col min="1285" max="1285" width="13.88671875" style="403" customWidth="1"/>
    <col min="1286" max="1286" width="9" style="403"/>
    <col min="1287" max="1287" width="15" style="403" customWidth="1"/>
    <col min="1288" max="1536" width="9" style="403"/>
    <col min="1537" max="1538" width="14.33203125" style="403" customWidth="1"/>
    <col min="1539" max="1540" width="7.6640625" style="403" customWidth="1"/>
    <col min="1541" max="1541" width="13.88671875" style="403" customWidth="1"/>
    <col min="1542" max="1542" width="9" style="403"/>
    <col min="1543" max="1543" width="15" style="403" customWidth="1"/>
    <col min="1544" max="1792" width="9" style="403"/>
    <col min="1793" max="1794" width="14.33203125" style="403" customWidth="1"/>
    <col min="1795" max="1796" width="7.6640625" style="403" customWidth="1"/>
    <col min="1797" max="1797" width="13.88671875" style="403" customWidth="1"/>
    <col min="1798" max="1798" width="9" style="403"/>
    <col min="1799" max="1799" width="15" style="403" customWidth="1"/>
    <col min="1800" max="2048" width="9" style="403"/>
    <col min="2049" max="2050" width="14.33203125" style="403" customWidth="1"/>
    <col min="2051" max="2052" width="7.6640625" style="403" customWidth="1"/>
    <col min="2053" max="2053" width="13.88671875" style="403" customWidth="1"/>
    <col min="2054" max="2054" width="9" style="403"/>
    <col min="2055" max="2055" width="15" style="403" customWidth="1"/>
    <col min="2056" max="2304" width="9" style="403"/>
    <col min="2305" max="2306" width="14.33203125" style="403" customWidth="1"/>
    <col min="2307" max="2308" width="7.6640625" style="403" customWidth="1"/>
    <col min="2309" max="2309" width="13.88671875" style="403" customWidth="1"/>
    <col min="2310" max="2310" width="9" style="403"/>
    <col min="2311" max="2311" width="15" style="403" customWidth="1"/>
    <col min="2312" max="2560" width="9" style="403"/>
    <col min="2561" max="2562" width="14.33203125" style="403" customWidth="1"/>
    <col min="2563" max="2564" width="7.6640625" style="403" customWidth="1"/>
    <col min="2565" max="2565" width="13.88671875" style="403" customWidth="1"/>
    <col min="2566" max="2566" width="9" style="403"/>
    <col min="2567" max="2567" width="15" style="403" customWidth="1"/>
    <col min="2568" max="2816" width="9" style="403"/>
    <col min="2817" max="2818" width="14.33203125" style="403" customWidth="1"/>
    <col min="2819" max="2820" width="7.6640625" style="403" customWidth="1"/>
    <col min="2821" max="2821" width="13.88671875" style="403" customWidth="1"/>
    <col min="2822" max="2822" width="9" style="403"/>
    <col min="2823" max="2823" width="15" style="403" customWidth="1"/>
    <col min="2824" max="3072" width="9" style="403"/>
    <col min="3073" max="3074" width="14.33203125" style="403" customWidth="1"/>
    <col min="3075" max="3076" width="7.6640625" style="403" customWidth="1"/>
    <col min="3077" max="3077" width="13.88671875" style="403" customWidth="1"/>
    <col min="3078" max="3078" width="9" style="403"/>
    <col min="3079" max="3079" width="15" style="403" customWidth="1"/>
    <col min="3080" max="3328" width="9" style="403"/>
    <col min="3329" max="3330" width="14.33203125" style="403" customWidth="1"/>
    <col min="3331" max="3332" width="7.6640625" style="403" customWidth="1"/>
    <col min="3333" max="3333" width="13.88671875" style="403" customWidth="1"/>
    <col min="3334" max="3334" width="9" style="403"/>
    <col min="3335" max="3335" width="15" style="403" customWidth="1"/>
    <col min="3336" max="3584" width="9" style="403"/>
    <col min="3585" max="3586" width="14.33203125" style="403" customWidth="1"/>
    <col min="3587" max="3588" width="7.6640625" style="403" customWidth="1"/>
    <col min="3589" max="3589" width="13.88671875" style="403" customWidth="1"/>
    <col min="3590" max="3590" width="9" style="403"/>
    <col min="3591" max="3591" width="15" style="403" customWidth="1"/>
    <col min="3592" max="3840" width="9" style="403"/>
    <col min="3841" max="3842" width="14.33203125" style="403" customWidth="1"/>
    <col min="3843" max="3844" width="7.6640625" style="403" customWidth="1"/>
    <col min="3845" max="3845" width="13.88671875" style="403" customWidth="1"/>
    <col min="3846" max="3846" width="9" style="403"/>
    <col min="3847" max="3847" width="15" style="403" customWidth="1"/>
    <col min="3848" max="4096" width="9" style="403"/>
    <col min="4097" max="4098" width="14.33203125" style="403" customWidth="1"/>
    <col min="4099" max="4100" width="7.6640625" style="403" customWidth="1"/>
    <col min="4101" max="4101" width="13.88671875" style="403" customWidth="1"/>
    <col min="4102" max="4102" width="9" style="403"/>
    <col min="4103" max="4103" width="15" style="403" customWidth="1"/>
    <col min="4104" max="4352" width="9" style="403"/>
    <col min="4353" max="4354" width="14.33203125" style="403" customWidth="1"/>
    <col min="4355" max="4356" width="7.6640625" style="403" customWidth="1"/>
    <col min="4357" max="4357" width="13.88671875" style="403" customWidth="1"/>
    <col min="4358" max="4358" width="9" style="403"/>
    <col min="4359" max="4359" width="15" style="403" customWidth="1"/>
    <col min="4360" max="4608" width="9" style="403"/>
    <col min="4609" max="4610" width="14.33203125" style="403" customWidth="1"/>
    <col min="4611" max="4612" width="7.6640625" style="403" customWidth="1"/>
    <col min="4613" max="4613" width="13.88671875" style="403" customWidth="1"/>
    <col min="4614" max="4614" width="9" style="403"/>
    <col min="4615" max="4615" width="15" style="403" customWidth="1"/>
    <col min="4616" max="4864" width="9" style="403"/>
    <col min="4865" max="4866" width="14.33203125" style="403" customWidth="1"/>
    <col min="4867" max="4868" width="7.6640625" style="403" customWidth="1"/>
    <col min="4869" max="4869" width="13.88671875" style="403" customWidth="1"/>
    <col min="4870" max="4870" width="9" style="403"/>
    <col min="4871" max="4871" width="15" style="403" customWidth="1"/>
    <col min="4872" max="5120" width="9" style="403"/>
    <col min="5121" max="5122" width="14.33203125" style="403" customWidth="1"/>
    <col min="5123" max="5124" width="7.6640625" style="403" customWidth="1"/>
    <col min="5125" max="5125" width="13.88671875" style="403" customWidth="1"/>
    <col min="5126" max="5126" width="9" style="403"/>
    <col min="5127" max="5127" width="15" style="403" customWidth="1"/>
    <col min="5128" max="5376" width="9" style="403"/>
    <col min="5377" max="5378" width="14.33203125" style="403" customWidth="1"/>
    <col min="5379" max="5380" width="7.6640625" style="403" customWidth="1"/>
    <col min="5381" max="5381" width="13.88671875" style="403" customWidth="1"/>
    <col min="5382" max="5382" width="9" style="403"/>
    <col min="5383" max="5383" width="15" style="403" customWidth="1"/>
    <col min="5384" max="5632" width="9" style="403"/>
    <col min="5633" max="5634" width="14.33203125" style="403" customWidth="1"/>
    <col min="5635" max="5636" width="7.6640625" style="403" customWidth="1"/>
    <col min="5637" max="5637" width="13.88671875" style="403" customWidth="1"/>
    <col min="5638" max="5638" width="9" style="403"/>
    <col min="5639" max="5639" width="15" style="403" customWidth="1"/>
    <col min="5640" max="5888" width="9" style="403"/>
    <col min="5889" max="5890" width="14.33203125" style="403" customWidth="1"/>
    <col min="5891" max="5892" width="7.6640625" style="403" customWidth="1"/>
    <col min="5893" max="5893" width="13.88671875" style="403" customWidth="1"/>
    <col min="5894" max="5894" width="9" style="403"/>
    <col min="5895" max="5895" width="15" style="403" customWidth="1"/>
    <col min="5896" max="6144" width="9" style="403"/>
    <col min="6145" max="6146" width="14.33203125" style="403" customWidth="1"/>
    <col min="6147" max="6148" width="7.6640625" style="403" customWidth="1"/>
    <col min="6149" max="6149" width="13.88671875" style="403" customWidth="1"/>
    <col min="6150" max="6150" width="9" style="403"/>
    <col min="6151" max="6151" width="15" style="403" customWidth="1"/>
    <col min="6152" max="6400" width="9" style="403"/>
    <col min="6401" max="6402" width="14.33203125" style="403" customWidth="1"/>
    <col min="6403" max="6404" width="7.6640625" style="403" customWidth="1"/>
    <col min="6405" max="6405" width="13.88671875" style="403" customWidth="1"/>
    <col min="6406" max="6406" width="9" style="403"/>
    <col min="6407" max="6407" width="15" style="403" customWidth="1"/>
    <col min="6408" max="6656" width="9" style="403"/>
    <col min="6657" max="6658" width="14.33203125" style="403" customWidth="1"/>
    <col min="6659" max="6660" width="7.6640625" style="403" customWidth="1"/>
    <col min="6661" max="6661" width="13.88671875" style="403" customWidth="1"/>
    <col min="6662" max="6662" width="9" style="403"/>
    <col min="6663" max="6663" width="15" style="403" customWidth="1"/>
    <col min="6664" max="6912" width="9" style="403"/>
    <col min="6913" max="6914" width="14.33203125" style="403" customWidth="1"/>
    <col min="6915" max="6916" width="7.6640625" style="403" customWidth="1"/>
    <col min="6917" max="6917" width="13.88671875" style="403" customWidth="1"/>
    <col min="6918" max="6918" width="9" style="403"/>
    <col min="6919" max="6919" width="15" style="403" customWidth="1"/>
    <col min="6920" max="7168" width="9" style="403"/>
    <col min="7169" max="7170" width="14.33203125" style="403" customWidth="1"/>
    <col min="7171" max="7172" width="7.6640625" style="403" customWidth="1"/>
    <col min="7173" max="7173" width="13.88671875" style="403" customWidth="1"/>
    <col min="7174" max="7174" width="9" style="403"/>
    <col min="7175" max="7175" width="15" style="403" customWidth="1"/>
    <col min="7176" max="7424" width="9" style="403"/>
    <col min="7425" max="7426" width="14.33203125" style="403" customWidth="1"/>
    <col min="7427" max="7428" width="7.6640625" style="403" customWidth="1"/>
    <col min="7429" max="7429" width="13.88671875" style="403" customWidth="1"/>
    <col min="7430" max="7430" width="9" style="403"/>
    <col min="7431" max="7431" width="15" style="403" customWidth="1"/>
    <col min="7432" max="7680" width="9" style="403"/>
    <col min="7681" max="7682" width="14.33203125" style="403" customWidth="1"/>
    <col min="7683" max="7684" width="7.6640625" style="403" customWidth="1"/>
    <col min="7685" max="7685" width="13.88671875" style="403" customWidth="1"/>
    <col min="7686" max="7686" width="9" style="403"/>
    <col min="7687" max="7687" width="15" style="403" customWidth="1"/>
    <col min="7688" max="7936" width="9" style="403"/>
    <col min="7937" max="7938" width="14.33203125" style="403" customWidth="1"/>
    <col min="7939" max="7940" width="7.6640625" style="403" customWidth="1"/>
    <col min="7941" max="7941" width="13.88671875" style="403" customWidth="1"/>
    <col min="7942" max="7942" width="9" style="403"/>
    <col min="7943" max="7943" width="15" style="403" customWidth="1"/>
    <col min="7944" max="8192" width="9" style="403"/>
    <col min="8193" max="8194" width="14.33203125" style="403" customWidth="1"/>
    <col min="8195" max="8196" width="7.6640625" style="403" customWidth="1"/>
    <col min="8197" max="8197" width="13.88671875" style="403" customWidth="1"/>
    <col min="8198" max="8198" width="9" style="403"/>
    <col min="8199" max="8199" width="15" style="403" customWidth="1"/>
    <col min="8200" max="8448" width="9" style="403"/>
    <col min="8449" max="8450" width="14.33203125" style="403" customWidth="1"/>
    <col min="8451" max="8452" width="7.6640625" style="403" customWidth="1"/>
    <col min="8453" max="8453" width="13.88671875" style="403" customWidth="1"/>
    <col min="8454" max="8454" width="9" style="403"/>
    <col min="8455" max="8455" width="15" style="403" customWidth="1"/>
    <col min="8456" max="8704" width="9" style="403"/>
    <col min="8705" max="8706" width="14.33203125" style="403" customWidth="1"/>
    <col min="8707" max="8708" width="7.6640625" style="403" customWidth="1"/>
    <col min="8709" max="8709" width="13.88671875" style="403" customWidth="1"/>
    <col min="8710" max="8710" width="9" style="403"/>
    <col min="8711" max="8711" width="15" style="403" customWidth="1"/>
    <col min="8712" max="8960" width="9" style="403"/>
    <col min="8961" max="8962" width="14.33203125" style="403" customWidth="1"/>
    <col min="8963" max="8964" width="7.6640625" style="403" customWidth="1"/>
    <col min="8965" max="8965" width="13.88671875" style="403" customWidth="1"/>
    <col min="8966" max="8966" width="9" style="403"/>
    <col min="8967" max="8967" width="15" style="403" customWidth="1"/>
    <col min="8968" max="9216" width="9" style="403"/>
    <col min="9217" max="9218" width="14.33203125" style="403" customWidth="1"/>
    <col min="9219" max="9220" width="7.6640625" style="403" customWidth="1"/>
    <col min="9221" max="9221" width="13.88671875" style="403" customWidth="1"/>
    <col min="9222" max="9222" width="9" style="403"/>
    <col min="9223" max="9223" width="15" style="403" customWidth="1"/>
    <col min="9224" max="9472" width="9" style="403"/>
    <col min="9473" max="9474" width="14.33203125" style="403" customWidth="1"/>
    <col min="9475" max="9476" width="7.6640625" style="403" customWidth="1"/>
    <col min="9477" max="9477" width="13.88671875" style="403" customWidth="1"/>
    <col min="9478" max="9478" width="9" style="403"/>
    <col min="9479" max="9479" width="15" style="403" customWidth="1"/>
    <col min="9480" max="9728" width="9" style="403"/>
    <col min="9729" max="9730" width="14.33203125" style="403" customWidth="1"/>
    <col min="9731" max="9732" width="7.6640625" style="403" customWidth="1"/>
    <col min="9733" max="9733" width="13.88671875" style="403" customWidth="1"/>
    <col min="9734" max="9734" width="9" style="403"/>
    <col min="9735" max="9735" width="15" style="403" customWidth="1"/>
    <col min="9736" max="9984" width="9" style="403"/>
    <col min="9985" max="9986" width="14.33203125" style="403" customWidth="1"/>
    <col min="9987" max="9988" width="7.6640625" style="403" customWidth="1"/>
    <col min="9989" max="9989" width="13.88671875" style="403" customWidth="1"/>
    <col min="9990" max="9990" width="9" style="403"/>
    <col min="9991" max="9991" width="15" style="403" customWidth="1"/>
    <col min="9992" max="10240" width="9" style="403"/>
    <col min="10241" max="10242" width="14.33203125" style="403" customWidth="1"/>
    <col min="10243" max="10244" width="7.6640625" style="403" customWidth="1"/>
    <col min="10245" max="10245" width="13.88671875" style="403" customWidth="1"/>
    <col min="10246" max="10246" width="9" style="403"/>
    <col min="10247" max="10247" width="15" style="403" customWidth="1"/>
    <col min="10248" max="10496" width="9" style="403"/>
    <col min="10497" max="10498" width="14.33203125" style="403" customWidth="1"/>
    <col min="10499" max="10500" width="7.6640625" style="403" customWidth="1"/>
    <col min="10501" max="10501" width="13.88671875" style="403" customWidth="1"/>
    <col min="10502" max="10502" width="9" style="403"/>
    <col min="10503" max="10503" width="15" style="403" customWidth="1"/>
    <col min="10504" max="10752" width="9" style="403"/>
    <col min="10753" max="10754" width="14.33203125" style="403" customWidth="1"/>
    <col min="10755" max="10756" width="7.6640625" style="403" customWidth="1"/>
    <col min="10757" max="10757" width="13.88671875" style="403" customWidth="1"/>
    <col min="10758" max="10758" width="9" style="403"/>
    <col min="10759" max="10759" width="15" style="403" customWidth="1"/>
    <col min="10760" max="11008" width="9" style="403"/>
    <col min="11009" max="11010" width="14.33203125" style="403" customWidth="1"/>
    <col min="11011" max="11012" width="7.6640625" style="403" customWidth="1"/>
    <col min="11013" max="11013" width="13.88671875" style="403" customWidth="1"/>
    <col min="11014" max="11014" width="9" style="403"/>
    <col min="11015" max="11015" width="15" style="403" customWidth="1"/>
    <col min="11016" max="11264" width="9" style="403"/>
    <col min="11265" max="11266" width="14.33203125" style="403" customWidth="1"/>
    <col min="11267" max="11268" width="7.6640625" style="403" customWidth="1"/>
    <col min="11269" max="11269" width="13.88671875" style="403" customWidth="1"/>
    <col min="11270" max="11270" width="9" style="403"/>
    <col min="11271" max="11271" width="15" style="403" customWidth="1"/>
    <col min="11272" max="11520" width="9" style="403"/>
    <col min="11521" max="11522" width="14.33203125" style="403" customWidth="1"/>
    <col min="11523" max="11524" width="7.6640625" style="403" customWidth="1"/>
    <col min="11525" max="11525" width="13.88671875" style="403" customWidth="1"/>
    <col min="11526" max="11526" width="9" style="403"/>
    <col min="11527" max="11527" width="15" style="403" customWidth="1"/>
    <col min="11528" max="11776" width="9" style="403"/>
    <col min="11777" max="11778" width="14.33203125" style="403" customWidth="1"/>
    <col min="11779" max="11780" width="7.6640625" style="403" customWidth="1"/>
    <col min="11781" max="11781" width="13.88671875" style="403" customWidth="1"/>
    <col min="11782" max="11782" width="9" style="403"/>
    <col min="11783" max="11783" width="15" style="403" customWidth="1"/>
    <col min="11784" max="12032" width="9" style="403"/>
    <col min="12033" max="12034" width="14.33203125" style="403" customWidth="1"/>
    <col min="12035" max="12036" width="7.6640625" style="403" customWidth="1"/>
    <col min="12037" max="12037" width="13.88671875" style="403" customWidth="1"/>
    <col min="12038" max="12038" width="9" style="403"/>
    <col min="12039" max="12039" width="15" style="403" customWidth="1"/>
    <col min="12040" max="12288" width="9" style="403"/>
    <col min="12289" max="12290" width="14.33203125" style="403" customWidth="1"/>
    <col min="12291" max="12292" width="7.6640625" style="403" customWidth="1"/>
    <col min="12293" max="12293" width="13.88671875" style="403" customWidth="1"/>
    <col min="12294" max="12294" width="9" style="403"/>
    <col min="12295" max="12295" width="15" style="403" customWidth="1"/>
    <col min="12296" max="12544" width="9" style="403"/>
    <col min="12545" max="12546" width="14.33203125" style="403" customWidth="1"/>
    <col min="12547" max="12548" width="7.6640625" style="403" customWidth="1"/>
    <col min="12549" max="12549" width="13.88671875" style="403" customWidth="1"/>
    <col min="12550" max="12550" width="9" style="403"/>
    <col min="12551" max="12551" width="15" style="403" customWidth="1"/>
    <col min="12552" max="12800" width="9" style="403"/>
    <col min="12801" max="12802" width="14.33203125" style="403" customWidth="1"/>
    <col min="12803" max="12804" width="7.6640625" style="403" customWidth="1"/>
    <col min="12805" max="12805" width="13.88671875" style="403" customWidth="1"/>
    <col min="12806" max="12806" width="9" style="403"/>
    <col min="12807" max="12807" width="15" style="403" customWidth="1"/>
    <col min="12808" max="13056" width="9" style="403"/>
    <col min="13057" max="13058" width="14.33203125" style="403" customWidth="1"/>
    <col min="13059" max="13060" width="7.6640625" style="403" customWidth="1"/>
    <col min="13061" max="13061" width="13.88671875" style="403" customWidth="1"/>
    <col min="13062" max="13062" width="9" style="403"/>
    <col min="13063" max="13063" width="15" style="403" customWidth="1"/>
    <col min="13064" max="13312" width="9" style="403"/>
    <col min="13313" max="13314" width="14.33203125" style="403" customWidth="1"/>
    <col min="13315" max="13316" width="7.6640625" style="403" customWidth="1"/>
    <col min="13317" max="13317" width="13.88671875" style="403" customWidth="1"/>
    <col min="13318" max="13318" width="9" style="403"/>
    <col min="13319" max="13319" width="15" style="403" customWidth="1"/>
    <col min="13320" max="13568" width="9" style="403"/>
    <col min="13569" max="13570" width="14.33203125" style="403" customWidth="1"/>
    <col min="13571" max="13572" width="7.6640625" style="403" customWidth="1"/>
    <col min="13573" max="13573" width="13.88671875" style="403" customWidth="1"/>
    <col min="13574" max="13574" width="9" style="403"/>
    <col min="13575" max="13575" width="15" style="403" customWidth="1"/>
    <col min="13576" max="13824" width="9" style="403"/>
    <col min="13825" max="13826" width="14.33203125" style="403" customWidth="1"/>
    <col min="13827" max="13828" width="7.6640625" style="403" customWidth="1"/>
    <col min="13829" max="13829" width="13.88671875" style="403" customWidth="1"/>
    <col min="13830" max="13830" width="9" style="403"/>
    <col min="13831" max="13831" width="15" style="403" customWidth="1"/>
    <col min="13832" max="14080" width="9" style="403"/>
    <col min="14081" max="14082" width="14.33203125" style="403" customWidth="1"/>
    <col min="14083" max="14084" width="7.6640625" style="403" customWidth="1"/>
    <col min="14085" max="14085" width="13.88671875" style="403" customWidth="1"/>
    <col min="14086" max="14086" width="9" style="403"/>
    <col min="14087" max="14087" width="15" style="403" customWidth="1"/>
    <col min="14088" max="14336" width="9" style="403"/>
    <col min="14337" max="14338" width="14.33203125" style="403" customWidth="1"/>
    <col min="14339" max="14340" width="7.6640625" style="403" customWidth="1"/>
    <col min="14341" max="14341" width="13.88671875" style="403" customWidth="1"/>
    <col min="14342" max="14342" width="9" style="403"/>
    <col min="14343" max="14343" width="15" style="403" customWidth="1"/>
    <col min="14344" max="14592" width="9" style="403"/>
    <col min="14593" max="14594" width="14.33203125" style="403" customWidth="1"/>
    <col min="14595" max="14596" width="7.6640625" style="403" customWidth="1"/>
    <col min="14597" max="14597" width="13.88671875" style="403" customWidth="1"/>
    <col min="14598" max="14598" width="9" style="403"/>
    <col min="14599" max="14599" width="15" style="403" customWidth="1"/>
    <col min="14600" max="14848" width="9" style="403"/>
    <col min="14849" max="14850" width="14.33203125" style="403" customWidth="1"/>
    <col min="14851" max="14852" width="7.6640625" style="403" customWidth="1"/>
    <col min="14853" max="14853" width="13.88671875" style="403" customWidth="1"/>
    <col min="14854" max="14854" width="9" style="403"/>
    <col min="14855" max="14855" width="15" style="403" customWidth="1"/>
    <col min="14856" max="15104" width="9" style="403"/>
    <col min="15105" max="15106" width="14.33203125" style="403" customWidth="1"/>
    <col min="15107" max="15108" width="7.6640625" style="403" customWidth="1"/>
    <col min="15109" max="15109" width="13.88671875" style="403" customWidth="1"/>
    <col min="15110" max="15110" width="9" style="403"/>
    <col min="15111" max="15111" width="15" style="403" customWidth="1"/>
    <col min="15112" max="15360" width="9" style="403"/>
    <col min="15361" max="15362" width="14.33203125" style="403" customWidth="1"/>
    <col min="15363" max="15364" width="7.6640625" style="403" customWidth="1"/>
    <col min="15365" max="15365" width="13.88671875" style="403" customWidth="1"/>
    <col min="15366" max="15366" width="9" style="403"/>
    <col min="15367" max="15367" width="15" style="403" customWidth="1"/>
    <col min="15368" max="15616" width="9" style="403"/>
    <col min="15617" max="15618" width="14.33203125" style="403" customWidth="1"/>
    <col min="15619" max="15620" width="7.6640625" style="403" customWidth="1"/>
    <col min="15621" max="15621" width="13.88671875" style="403" customWidth="1"/>
    <col min="15622" max="15622" width="9" style="403"/>
    <col min="15623" max="15623" width="15" style="403" customWidth="1"/>
    <col min="15624" max="15872" width="9" style="403"/>
    <col min="15873" max="15874" width="14.33203125" style="403" customWidth="1"/>
    <col min="15875" max="15876" width="7.6640625" style="403" customWidth="1"/>
    <col min="15877" max="15877" width="13.88671875" style="403" customWidth="1"/>
    <col min="15878" max="15878" width="9" style="403"/>
    <col min="15879" max="15879" width="15" style="403" customWidth="1"/>
    <col min="15880" max="16128" width="9" style="403"/>
    <col min="16129" max="16130" width="14.33203125" style="403" customWidth="1"/>
    <col min="16131" max="16132" width="7.6640625" style="403" customWidth="1"/>
    <col min="16133" max="16133" width="13.88671875" style="403" customWidth="1"/>
    <col min="16134" max="16134" width="9" style="403"/>
    <col min="16135" max="16135" width="15" style="403" customWidth="1"/>
    <col min="16136" max="16384" width="9" style="403"/>
  </cols>
  <sheetData>
    <row r="2" spans="1:7">
      <c r="A2" s="402" t="s">
        <v>668</v>
      </c>
    </row>
    <row r="3" spans="1:7" ht="13.8">
      <c r="A3" s="404"/>
    </row>
    <row r="4" spans="1:7" ht="16.2">
      <c r="A4" s="4136" t="s">
        <v>669</v>
      </c>
      <c r="B4" s="4136"/>
      <c r="C4" s="4136"/>
      <c r="D4" s="4136"/>
      <c r="E4" s="4136"/>
      <c r="F4" s="4136"/>
      <c r="G4" s="4136"/>
    </row>
    <row r="5" spans="1:7" ht="32.25" customHeight="1">
      <c r="A5" s="404"/>
    </row>
    <row r="6" spans="1:7">
      <c r="A6" s="405" t="s">
        <v>670</v>
      </c>
    </row>
    <row r="7" spans="1:7">
      <c r="A7" s="405"/>
    </row>
    <row r="8" spans="1:7" ht="13.8">
      <c r="A8" s="406"/>
    </row>
    <row r="9" spans="1:7">
      <c r="A9" s="4137" t="s">
        <v>10</v>
      </c>
      <c r="B9" s="4137"/>
      <c r="C9" s="4137"/>
      <c r="D9" s="4137"/>
      <c r="E9" s="4137"/>
      <c r="F9" s="4137"/>
      <c r="G9" s="4137"/>
    </row>
    <row r="10" spans="1:7">
      <c r="A10" s="407"/>
      <c r="B10" s="407"/>
      <c r="C10" s="407"/>
      <c r="D10" s="407"/>
      <c r="E10" s="407"/>
      <c r="F10" s="407"/>
      <c r="G10" s="407"/>
    </row>
    <row r="11" spans="1:7" ht="13.8">
      <c r="A11" s="406"/>
    </row>
    <row r="12" spans="1:7" ht="38.25" customHeight="1">
      <c r="A12" s="408" t="s">
        <v>671</v>
      </c>
      <c r="B12" s="409" t="s">
        <v>672</v>
      </c>
      <c r="C12" s="409" t="s">
        <v>673</v>
      </c>
      <c r="D12" s="409" t="s">
        <v>291</v>
      </c>
      <c r="E12" s="409" t="s">
        <v>674</v>
      </c>
      <c r="F12" s="409" t="s">
        <v>675</v>
      </c>
      <c r="G12" s="410" t="s">
        <v>676</v>
      </c>
    </row>
    <row r="13" spans="1:7" ht="13.5" customHeight="1">
      <c r="A13" s="426"/>
      <c r="B13" s="427"/>
      <c r="C13" s="427"/>
      <c r="D13" s="427"/>
      <c r="E13" s="427"/>
      <c r="F13" s="427"/>
      <c r="G13" s="428"/>
    </row>
    <row r="14" spans="1:7" ht="13.5" customHeight="1">
      <c r="A14" s="426"/>
      <c r="B14" s="427"/>
      <c r="C14" s="427"/>
      <c r="D14" s="427"/>
      <c r="E14" s="427"/>
      <c r="F14" s="427"/>
      <c r="G14" s="428"/>
    </row>
    <row r="15" spans="1:7" ht="13.5" customHeight="1">
      <c r="A15" s="426"/>
      <c r="B15" s="427"/>
      <c r="C15" s="427"/>
      <c r="D15" s="427"/>
      <c r="E15" s="427"/>
      <c r="F15" s="427"/>
      <c r="G15" s="428"/>
    </row>
    <row r="16" spans="1:7" ht="13.5" customHeight="1">
      <c r="A16" s="426"/>
      <c r="B16" s="427"/>
      <c r="C16" s="427"/>
      <c r="D16" s="427"/>
      <c r="E16" s="427"/>
      <c r="F16" s="427"/>
      <c r="G16" s="428"/>
    </row>
    <row r="17" spans="1:7" ht="13.5" customHeight="1">
      <c r="A17" s="426"/>
      <c r="B17" s="427"/>
      <c r="C17" s="427"/>
      <c r="D17" s="427"/>
      <c r="E17" s="427"/>
      <c r="F17" s="427"/>
      <c r="G17" s="428"/>
    </row>
    <row r="18" spans="1:7" ht="13.5" customHeight="1">
      <c r="A18" s="426"/>
      <c r="B18" s="427"/>
      <c r="C18" s="427"/>
      <c r="D18" s="427"/>
      <c r="E18" s="427"/>
      <c r="F18" s="427"/>
      <c r="G18" s="428"/>
    </row>
    <row r="19" spans="1:7" ht="13.5" customHeight="1">
      <c r="A19" s="426"/>
      <c r="B19" s="427"/>
      <c r="C19" s="427"/>
      <c r="D19" s="427"/>
      <c r="E19" s="427"/>
      <c r="F19" s="427"/>
      <c r="G19" s="428"/>
    </row>
    <row r="20" spans="1:7" ht="13.5" customHeight="1">
      <c r="A20" s="426"/>
      <c r="B20" s="427"/>
      <c r="C20" s="427"/>
      <c r="D20" s="427"/>
      <c r="E20" s="427"/>
      <c r="F20" s="427"/>
      <c r="G20" s="428"/>
    </row>
    <row r="21" spans="1:7" ht="13.5" customHeight="1">
      <c r="A21" s="426"/>
      <c r="B21" s="427"/>
      <c r="C21" s="427"/>
      <c r="D21" s="427"/>
      <c r="E21" s="427"/>
      <c r="F21" s="427"/>
      <c r="G21" s="428"/>
    </row>
    <row r="22" spans="1:7" ht="13.5" customHeight="1">
      <c r="A22" s="426"/>
      <c r="B22" s="427"/>
      <c r="C22" s="427"/>
      <c r="D22" s="427"/>
      <c r="E22" s="427"/>
      <c r="F22" s="427"/>
      <c r="G22" s="428"/>
    </row>
    <row r="23" spans="1:7" ht="13.5" customHeight="1">
      <c r="A23" s="426"/>
      <c r="B23" s="427"/>
      <c r="C23" s="427"/>
      <c r="D23" s="427"/>
      <c r="E23" s="427"/>
      <c r="F23" s="427"/>
      <c r="G23" s="428"/>
    </row>
    <row r="24" spans="1:7" ht="13.5" customHeight="1">
      <c r="A24" s="426"/>
      <c r="B24" s="427"/>
      <c r="C24" s="427"/>
      <c r="D24" s="427"/>
      <c r="E24" s="427"/>
      <c r="F24" s="427"/>
      <c r="G24" s="428"/>
    </row>
    <row r="25" spans="1:7" ht="13.5" customHeight="1">
      <c r="A25" s="426"/>
      <c r="B25" s="427"/>
      <c r="C25" s="427"/>
      <c r="D25" s="427"/>
      <c r="E25" s="427"/>
      <c r="F25" s="427"/>
      <c r="G25" s="428"/>
    </row>
    <row r="26" spans="1:7" ht="13.5" customHeight="1">
      <c r="A26" s="426"/>
      <c r="B26" s="427"/>
      <c r="C26" s="427"/>
      <c r="D26" s="427"/>
      <c r="E26" s="427"/>
      <c r="F26" s="427"/>
      <c r="G26" s="428"/>
    </row>
    <row r="27" spans="1:7" ht="13.5" customHeight="1">
      <c r="A27" s="426"/>
      <c r="B27" s="427"/>
      <c r="C27" s="427"/>
      <c r="D27" s="427"/>
      <c r="E27" s="427"/>
      <c r="F27" s="427"/>
      <c r="G27" s="428"/>
    </row>
    <row r="28" spans="1:7" ht="13.5" customHeight="1">
      <c r="A28" s="426"/>
      <c r="B28" s="427"/>
      <c r="C28" s="427"/>
      <c r="D28" s="427"/>
      <c r="E28" s="427"/>
      <c r="F28" s="427"/>
      <c r="G28" s="428"/>
    </row>
    <row r="29" spans="1:7" ht="13.5" customHeight="1">
      <c r="A29" s="426"/>
      <c r="B29" s="427"/>
      <c r="C29" s="427"/>
      <c r="D29" s="427"/>
      <c r="E29" s="427"/>
      <c r="F29" s="427"/>
      <c r="G29" s="428"/>
    </row>
    <row r="30" spans="1:7" ht="13.5" customHeight="1">
      <c r="A30" s="426"/>
      <c r="B30" s="427"/>
      <c r="C30" s="427"/>
      <c r="D30" s="427"/>
      <c r="E30" s="427"/>
      <c r="F30" s="427"/>
      <c r="G30" s="428"/>
    </row>
    <row r="31" spans="1:7" ht="14.25" customHeight="1">
      <c r="A31" s="429"/>
      <c r="B31" s="430"/>
      <c r="C31" s="430"/>
      <c r="D31" s="430"/>
      <c r="E31" s="430"/>
      <c r="F31" s="430"/>
      <c r="G31" s="431"/>
    </row>
    <row r="32" spans="1:7" ht="13.8">
      <c r="A32" s="406"/>
    </row>
    <row r="33" spans="1:7">
      <c r="A33" s="2039">
        <v>37778</v>
      </c>
      <c r="B33" s="2039"/>
      <c r="C33" s="2039"/>
      <c r="D33" s="2039"/>
    </row>
    <row r="34" spans="1:7" ht="13.8">
      <c r="A34" s="406"/>
    </row>
    <row r="35" spans="1:7">
      <c r="A35" s="997" t="s">
        <v>1868</v>
      </c>
    </row>
    <row r="36" spans="1:7">
      <c r="A36" s="4138"/>
      <c r="B36" s="4138"/>
      <c r="C36" s="4138"/>
      <c r="D36" s="402" t="s">
        <v>677</v>
      </c>
    </row>
    <row r="37" spans="1:7" ht="13.8">
      <c r="A37" s="406"/>
    </row>
    <row r="38" spans="1:7">
      <c r="D38" s="405" t="s">
        <v>678</v>
      </c>
    </row>
    <row r="39" spans="1:7">
      <c r="D39" s="402" t="s">
        <v>679</v>
      </c>
      <c r="E39" s="4138"/>
      <c r="F39" s="4138"/>
    </row>
    <row r="40" spans="1:7" ht="13.8">
      <c r="A40" s="406"/>
    </row>
    <row r="41" spans="1:7">
      <c r="D41" s="402" t="s">
        <v>680</v>
      </c>
      <c r="E41" s="4138"/>
      <c r="F41" s="4138"/>
      <c r="G41" s="411" t="s">
        <v>633</v>
      </c>
    </row>
    <row r="42" spans="1:7">
      <c r="D42" s="402" t="s">
        <v>681</v>
      </c>
      <c r="E42" s="4138"/>
      <c r="F42" s="4138"/>
    </row>
    <row r="43" spans="1:7" ht="13.8">
      <c r="A43" s="404"/>
      <c r="D43" s="403" t="s">
        <v>682</v>
      </c>
      <c r="E43" s="4138"/>
      <c r="F43" s="4138"/>
    </row>
    <row r="44" spans="1:7">
      <c r="A44" s="412" t="s">
        <v>683</v>
      </c>
      <c r="D44" s="403" t="s">
        <v>684</v>
      </c>
      <c r="E44" s="4138"/>
      <c r="F44" s="4138"/>
    </row>
  </sheetData>
  <mergeCells count="9">
    <mergeCell ref="A4:G4"/>
    <mergeCell ref="A9:G9"/>
    <mergeCell ref="E44:F44"/>
    <mergeCell ref="A36:C36"/>
    <mergeCell ref="A33:D33"/>
    <mergeCell ref="E39:F39"/>
    <mergeCell ref="E41:F41"/>
    <mergeCell ref="E42:F42"/>
    <mergeCell ref="E43:F43"/>
  </mergeCells>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theme="0"/>
  </sheetPr>
  <dimension ref="A5:K52"/>
  <sheetViews>
    <sheetView view="pageBreakPreview" topLeftCell="A16" zoomScale="80" zoomScaleNormal="95" zoomScaleSheetLayoutView="80" workbookViewId="0">
      <selection activeCell="M5" sqref="M5"/>
    </sheetView>
  </sheetViews>
  <sheetFormatPr defaultColWidth="9" defaultRowHeight="13.2"/>
  <cols>
    <col min="1" max="1" width="11.33203125" style="98" customWidth="1"/>
    <col min="2" max="2" width="3.88671875" style="98" customWidth="1"/>
    <col min="3" max="3" width="10.109375" style="98" customWidth="1"/>
    <col min="4" max="4" width="5.77734375" style="98" customWidth="1"/>
    <col min="5" max="6" width="10.77734375" style="98" customWidth="1"/>
    <col min="7" max="7" width="3.77734375" style="98" customWidth="1"/>
    <col min="8" max="8" width="6.77734375" style="98" customWidth="1"/>
    <col min="9" max="9" width="3.6640625" style="98" customWidth="1"/>
    <col min="10" max="10" width="13.21875" style="98" customWidth="1"/>
    <col min="11" max="11" width="4.88671875" style="98" customWidth="1"/>
    <col min="12" max="12" width="24.77734375" style="98" customWidth="1"/>
    <col min="13" max="16384" width="9" style="98"/>
  </cols>
  <sheetData>
    <row r="5" spans="1:11">
      <c r="A5" s="187" t="s">
        <v>394</v>
      </c>
      <c r="B5" s="187"/>
      <c r="C5" s="187"/>
      <c r="D5" s="187"/>
      <c r="E5" s="187"/>
      <c r="F5" s="187"/>
      <c r="G5" s="187"/>
      <c r="H5" s="187"/>
      <c r="I5" s="187"/>
      <c r="J5" s="187"/>
      <c r="K5" s="276"/>
    </row>
    <row r="6" spans="1:11">
      <c r="A6" s="187"/>
      <c r="B6" s="187"/>
      <c r="C6" s="187"/>
      <c r="D6" s="187"/>
      <c r="E6" s="187"/>
      <c r="F6" s="187"/>
      <c r="G6" s="187"/>
      <c r="H6" s="187"/>
      <c r="I6" s="187"/>
      <c r="J6" s="187"/>
      <c r="K6" s="187"/>
    </row>
    <row r="7" spans="1:11" ht="19.2">
      <c r="A7" s="4153" t="s">
        <v>395</v>
      </c>
      <c r="B7" s="4153"/>
      <c r="C7" s="4153"/>
      <c r="D7" s="4153"/>
      <c r="E7" s="4153"/>
      <c r="F7" s="4153"/>
      <c r="G7" s="4153"/>
      <c r="H7" s="4153"/>
      <c r="I7" s="4153"/>
      <c r="J7" s="4153"/>
      <c r="K7" s="4153"/>
    </row>
    <row r="8" spans="1:11">
      <c r="A8" s="187"/>
      <c r="B8" s="187"/>
      <c r="C8" s="187"/>
      <c r="D8" s="187"/>
      <c r="E8" s="187"/>
      <c r="F8" s="187"/>
      <c r="G8" s="187"/>
      <c r="H8" s="187"/>
      <c r="I8" s="187"/>
      <c r="J8" s="187"/>
      <c r="K8" s="187"/>
    </row>
    <row r="9" spans="1:11">
      <c r="A9" s="187"/>
      <c r="B9" s="187"/>
      <c r="C9" s="187"/>
      <c r="D9" s="187"/>
      <c r="E9" s="187"/>
      <c r="F9" s="187"/>
      <c r="G9" s="187"/>
      <c r="H9" s="187"/>
      <c r="I9" s="188" t="s">
        <v>262</v>
      </c>
      <c r="J9" s="4154">
        <v>37778</v>
      </c>
      <c r="K9" s="4154"/>
    </row>
    <row r="10" spans="1:11">
      <c r="A10" s="187"/>
      <c r="B10" s="187"/>
      <c r="C10" s="187"/>
      <c r="D10" s="187"/>
      <c r="E10" s="187"/>
      <c r="F10" s="187"/>
      <c r="G10" s="187"/>
      <c r="H10" s="187"/>
      <c r="I10" s="187"/>
      <c r="J10" s="187"/>
      <c r="K10" s="187"/>
    </row>
    <row r="11" spans="1:11">
      <c r="A11" s="182"/>
      <c r="B11" s="187"/>
      <c r="C11" s="187"/>
      <c r="D11" s="187"/>
      <c r="E11" s="187"/>
      <c r="F11" s="187"/>
      <c r="G11" s="187"/>
      <c r="H11" s="187"/>
      <c r="I11" s="187"/>
      <c r="J11" s="187"/>
      <c r="K11" s="187"/>
    </row>
    <row r="12" spans="1:11">
      <c r="A12" s="375" t="str">
        <f>IF(入力シート!C24&lt;30000000,"福岡県"&amp;入力シート!C5&amp;"長　殿","福岡県知事　殿")</f>
        <v>福岡県○○県土整備事務所長　殿</v>
      </c>
      <c r="B12" s="376"/>
      <c r="C12" s="376"/>
      <c r="D12" s="376"/>
      <c r="E12" s="187"/>
      <c r="F12" s="187"/>
      <c r="G12" s="187"/>
      <c r="I12" s="295"/>
      <c r="J12" s="295"/>
      <c r="K12" s="295"/>
    </row>
    <row r="13" spans="1:11">
      <c r="A13" s="187"/>
      <c r="B13" s="187"/>
      <c r="C13" s="187"/>
      <c r="D13" s="187"/>
      <c r="E13" s="187"/>
      <c r="F13" s="187"/>
      <c r="G13" s="303" t="s">
        <v>530</v>
      </c>
      <c r="H13" s="4171" t="str">
        <f>入力シート!C25</f>
        <v>福岡市博多区東公園７－７</v>
      </c>
      <c r="I13" s="3865"/>
      <c r="J13" s="3865"/>
      <c r="K13" s="3865"/>
    </row>
    <row r="14" spans="1:11">
      <c r="A14" s="187"/>
      <c r="B14" s="187"/>
      <c r="C14" s="187"/>
      <c r="D14" s="187"/>
      <c r="E14" s="187"/>
      <c r="F14" s="184"/>
      <c r="G14" s="187"/>
      <c r="H14" s="3865"/>
      <c r="I14" s="3865"/>
      <c r="J14" s="3865"/>
      <c r="K14" s="3865"/>
    </row>
    <row r="15" spans="1:11">
      <c r="A15" s="187"/>
      <c r="B15" s="187"/>
      <c r="C15" s="187"/>
      <c r="D15" s="187"/>
      <c r="E15" s="187"/>
      <c r="F15" s="184"/>
      <c r="G15" s="187"/>
      <c r="H15" s="4172" t="str">
        <f>入力シート!C26</f>
        <v>(株）福岡企画技調</v>
      </c>
      <c r="I15" s="2225"/>
      <c r="J15" s="2225"/>
      <c r="K15" s="2225"/>
    </row>
    <row r="16" spans="1:11">
      <c r="A16" s="187"/>
      <c r="B16" s="187"/>
      <c r="C16" s="187"/>
      <c r="D16" s="187"/>
      <c r="E16" s="187"/>
      <c r="F16" s="187"/>
      <c r="G16" s="304" t="s">
        <v>387</v>
      </c>
      <c r="H16" s="4172" t="str">
        <f>入力シート!C27</f>
        <v>代表取締役　企画太郎</v>
      </c>
      <c r="I16" s="2225"/>
      <c r="J16" s="2225"/>
      <c r="K16" s="293"/>
    </row>
    <row r="17" spans="1:11">
      <c r="A17" s="187"/>
      <c r="B17" s="187"/>
      <c r="C17" s="187"/>
      <c r="D17" s="187"/>
      <c r="E17" s="187"/>
      <c r="F17" s="187"/>
      <c r="G17" s="304" t="s">
        <v>396</v>
      </c>
      <c r="H17" s="3866" t="str">
        <f>入力シート!C16</f>
        <v>福岡次郎</v>
      </c>
      <c r="I17" s="2225"/>
      <c r="J17" s="2225"/>
      <c r="K17" s="293"/>
    </row>
    <row r="18" spans="1:11">
      <c r="A18" s="187"/>
      <c r="B18" s="187"/>
      <c r="C18" s="187"/>
      <c r="D18" s="187"/>
      <c r="E18" s="187"/>
      <c r="F18" s="187"/>
      <c r="G18" s="187"/>
      <c r="H18" s="187"/>
      <c r="I18" s="187"/>
      <c r="J18" s="187"/>
      <c r="K18" s="187"/>
    </row>
    <row r="19" spans="1:11">
      <c r="A19" s="187" t="s">
        <v>397</v>
      </c>
      <c r="B19" s="187"/>
      <c r="C19" s="187"/>
      <c r="D19" s="187"/>
      <c r="E19" s="187"/>
      <c r="F19" s="187"/>
      <c r="G19" s="187"/>
      <c r="H19" s="187"/>
      <c r="I19" s="187"/>
      <c r="J19" s="187"/>
      <c r="K19" s="187"/>
    </row>
    <row r="20" spans="1:11">
      <c r="A20" s="187"/>
      <c r="B20" s="187"/>
      <c r="C20" s="187"/>
      <c r="D20" s="187"/>
      <c r="E20" s="187"/>
      <c r="F20" s="187"/>
      <c r="G20" s="187"/>
      <c r="H20" s="187"/>
      <c r="I20" s="187"/>
      <c r="J20" s="187"/>
      <c r="K20" s="187"/>
    </row>
    <row r="21" spans="1:11">
      <c r="A21" s="189" t="s">
        <v>10</v>
      </c>
      <c r="B21" s="189"/>
      <c r="C21" s="189"/>
      <c r="D21" s="189"/>
      <c r="E21" s="189"/>
      <c r="F21" s="189"/>
      <c r="G21" s="189"/>
      <c r="H21" s="189"/>
      <c r="I21" s="189"/>
      <c r="J21" s="189"/>
      <c r="K21" s="187"/>
    </row>
    <row r="22" spans="1:11">
      <c r="A22" s="187"/>
      <c r="B22" s="187"/>
      <c r="C22" s="187"/>
      <c r="D22" s="187"/>
      <c r="E22" s="187"/>
      <c r="F22" s="187"/>
      <c r="G22" s="187"/>
      <c r="H22" s="187"/>
      <c r="I22" s="187"/>
      <c r="J22" s="187"/>
      <c r="K22" s="187"/>
    </row>
    <row r="23" spans="1:11" ht="45" customHeight="1">
      <c r="A23" s="190" t="s">
        <v>4</v>
      </c>
      <c r="B23" s="4155" t="str">
        <f>"第50"&amp;入力シート!C3&amp;"-"&amp;入力シート!C4&amp;"号　"&amp;入力シート!C10</f>
        <v>第507-12345-001号　県道博多天神線排水性舗装工事（第２工区）</v>
      </c>
      <c r="C23" s="4156"/>
      <c r="D23" s="4156"/>
      <c r="E23" s="4157"/>
      <c r="F23" s="191" t="s">
        <v>281</v>
      </c>
      <c r="G23" s="192"/>
      <c r="H23" s="4158">
        <f>入力シート!C13</f>
        <v>45839</v>
      </c>
      <c r="I23" s="4159"/>
      <c r="J23" s="4159"/>
      <c r="K23" s="4160"/>
    </row>
    <row r="24" spans="1:11" ht="30" customHeight="1">
      <c r="A24" s="4163" t="s">
        <v>531</v>
      </c>
      <c r="B24" s="4164"/>
      <c r="C24" s="4167" t="s">
        <v>532</v>
      </c>
      <c r="D24" s="4167" t="s">
        <v>291</v>
      </c>
      <c r="E24" s="4165" t="s">
        <v>533</v>
      </c>
      <c r="F24" s="4169"/>
      <c r="G24" s="4169"/>
      <c r="H24" s="4166"/>
      <c r="I24" s="4163" t="s">
        <v>535</v>
      </c>
      <c r="J24" s="4170"/>
      <c r="K24" s="4164"/>
    </row>
    <row r="25" spans="1:11" ht="30" customHeight="1">
      <c r="A25" s="4165"/>
      <c r="B25" s="4166"/>
      <c r="C25" s="4168"/>
      <c r="D25" s="4168"/>
      <c r="E25" s="305" t="s">
        <v>398</v>
      </c>
      <c r="F25" s="305" t="s">
        <v>399</v>
      </c>
      <c r="G25" s="4161" t="s">
        <v>534</v>
      </c>
      <c r="H25" s="4162"/>
      <c r="I25" s="4165"/>
      <c r="J25" s="4169"/>
      <c r="K25" s="4166"/>
    </row>
    <row r="26" spans="1:11">
      <c r="A26" s="4144" t="s">
        <v>1605</v>
      </c>
      <c r="B26" s="4145"/>
      <c r="C26" s="346" t="s">
        <v>1608</v>
      </c>
      <c r="D26" s="346" t="s">
        <v>1609</v>
      </c>
      <c r="E26" s="347">
        <v>16</v>
      </c>
      <c r="F26" s="347">
        <v>16</v>
      </c>
      <c r="G26" s="4144">
        <v>0</v>
      </c>
      <c r="H26" s="4145"/>
      <c r="I26" s="4146"/>
      <c r="J26" s="4147"/>
      <c r="K26" s="4148"/>
    </row>
    <row r="27" spans="1:11">
      <c r="A27" s="4149"/>
      <c r="B27" s="4150"/>
      <c r="C27" s="348"/>
      <c r="D27" s="349"/>
      <c r="E27" s="350"/>
      <c r="F27" s="350"/>
      <c r="G27" s="4151"/>
      <c r="H27" s="4152"/>
      <c r="I27" s="4141"/>
      <c r="J27" s="4142"/>
      <c r="K27" s="4143"/>
    </row>
    <row r="28" spans="1:11">
      <c r="A28" s="4139"/>
      <c r="B28" s="4140"/>
      <c r="C28" s="346"/>
      <c r="D28" s="346"/>
      <c r="E28" s="347"/>
      <c r="F28" s="347"/>
      <c r="G28" s="4139"/>
      <c r="H28" s="4140"/>
      <c r="I28" s="4141"/>
      <c r="J28" s="4142"/>
      <c r="K28" s="4143"/>
    </row>
    <row r="29" spans="1:11">
      <c r="A29" s="4139"/>
      <c r="B29" s="4140"/>
      <c r="C29" s="347"/>
      <c r="D29" s="347"/>
      <c r="E29" s="347"/>
      <c r="F29" s="347"/>
      <c r="G29" s="4139"/>
      <c r="H29" s="4140"/>
      <c r="I29" s="4141"/>
      <c r="J29" s="4142"/>
      <c r="K29" s="4143"/>
    </row>
    <row r="30" spans="1:11">
      <c r="A30" s="4139"/>
      <c r="B30" s="4140"/>
      <c r="C30" s="347"/>
      <c r="D30" s="347"/>
      <c r="E30" s="347"/>
      <c r="F30" s="347"/>
      <c r="G30" s="4139"/>
      <c r="H30" s="4140"/>
      <c r="I30" s="4141"/>
      <c r="J30" s="4142"/>
      <c r="K30" s="4143"/>
    </row>
    <row r="31" spans="1:11">
      <c r="A31" s="4139"/>
      <c r="B31" s="4140"/>
      <c r="C31" s="347"/>
      <c r="D31" s="347"/>
      <c r="E31" s="347"/>
      <c r="F31" s="347"/>
      <c r="G31" s="4139"/>
      <c r="H31" s="4140"/>
      <c r="I31" s="4141"/>
      <c r="J31" s="4142"/>
      <c r="K31" s="4143"/>
    </row>
    <row r="32" spans="1:11">
      <c r="A32" s="4139"/>
      <c r="B32" s="4140"/>
      <c r="C32" s="347"/>
      <c r="D32" s="347"/>
      <c r="E32" s="347"/>
      <c r="F32" s="347"/>
      <c r="G32" s="4139"/>
      <c r="H32" s="4140"/>
      <c r="I32" s="4141"/>
      <c r="J32" s="4142"/>
      <c r="K32" s="4143"/>
    </row>
    <row r="33" spans="1:11">
      <c r="A33" s="4139"/>
      <c r="B33" s="4140"/>
      <c r="C33" s="347"/>
      <c r="D33" s="347"/>
      <c r="E33" s="347"/>
      <c r="F33" s="347"/>
      <c r="G33" s="4139"/>
      <c r="H33" s="4140"/>
      <c r="I33" s="4141"/>
      <c r="J33" s="4142"/>
      <c r="K33" s="4143"/>
    </row>
    <row r="34" spans="1:11">
      <c r="A34" s="4139"/>
      <c r="B34" s="4140"/>
      <c r="C34" s="347"/>
      <c r="D34" s="347"/>
      <c r="E34" s="347"/>
      <c r="F34" s="347"/>
      <c r="G34" s="4139"/>
      <c r="H34" s="4140"/>
      <c r="I34" s="4141"/>
      <c r="J34" s="4142"/>
      <c r="K34" s="4143"/>
    </row>
    <row r="35" spans="1:11">
      <c r="A35" s="4139"/>
      <c r="B35" s="4140"/>
      <c r="C35" s="347"/>
      <c r="D35" s="347"/>
      <c r="E35" s="347"/>
      <c r="F35" s="347"/>
      <c r="G35" s="4139"/>
      <c r="H35" s="4140"/>
      <c r="I35" s="4141"/>
      <c r="J35" s="4142"/>
      <c r="K35" s="4143"/>
    </row>
    <row r="36" spans="1:11">
      <c r="A36" s="4139"/>
      <c r="B36" s="4140"/>
      <c r="C36" s="347"/>
      <c r="D36" s="347"/>
      <c r="E36" s="347"/>
      <c r="F36" s="347"/>
      <c r="G36" s="4139"/>
      <c r="H36" s="4140"/>
      <c r="I36" s="4141"/>
      <c r="J36" s="4142"/>
      <c r="K36" s="4143"/>
    </row>
    <row r="37" spans="1:11">
      <c r="A37" s="4139"/>
      <c r="B37" s="4140"/>
      <c r="C37" s="347"/>
      <c r="D37" s="347"/>
      <c r="E37" s="347"/>
      <c r="F37" s="347"/>
      <c r="G37" s="4139"/>
      <c r="H37" s="4140"/>
      <c r="I37" s="4141"/>
      <c r="J37" s="4142"/>
      <c r="K37" s="4143"/>
    </row>
    <row r="38" spans="1:11">
      <c r="A38" s="4139"/>
      <c r="B38" s="4140"/>
      <c r="C38" s="347"/>
      <c r="D38" s="347"/>
      <c r="E38" s="347"/>
      <c r="F38" s="347"/>
      <c r="G38" s="4139"/>
      <c r="H38" s="4140"/>
      <c r="I38" s="4141"/>
      <c r="J38" s="4142"/>
      <c r="K38" s="4143"/>
    </row>
    <row r="39" spans="1:11">
      <c r="A39" s="4139"/>
      <c r="B39" s="4140"/>
      <c r="C39" s="347"/>
      <c r="D39" s="347"/>
      <c r="E39" s="347"/>
      <c r="F39" s="347"/>
      <c r="G39" s="4139"/>
      <c r="H39" s="4140"/>
      <c r="I39" s="4141"/>
      <c r="J39" s="4142"/>
      <c r="K39" s="4143"/>
    </row>
    <row r="40" spans="1:11">
      <c r="A40" s="4139"/>
      <c r="B40" s="4140"/>
      <c r="C40" s="347"/>
      <c r="D40" s="347"/>
      <c r="E40" s="347"/>
      <c r="F40" s="347"/>
      <c r="G40" s="4139"/>
      <c r="H40" s="4140"/>
      <c r="I40" s="4141"/>
      <c r="J40" s="4142"/>
      <c r="K40" s="4143"/>
    </row>
    <row r="41" spans="1:11">
      <c r="A41" s="4178"/>
      <c r="B41" s="4179"/>
      <c r="C41" s="351"/>
      <c r="D41" s="351"/>
      <c r="E41" s="351"/>
      <c r="F41" s="351"/>
      <c r="G41" s="4178"/>
      <c r="H41" s="4179"/>
      <c r="I41" s="4180"/>
      <c r="J41" s="4181"/>
      <c r="K41" s="4182"/>
    </row>
    <row r="42" spans="1:11">
      <c r="A42" s="193" t="s">
        <v>400</v>
      </c>
      <c r="B42" s="187"/>
      <c r="C42" s="187"/>
      <c r="D42" s="187"/>
      <c r="E42" s="187"/>
      <c r="F42" s="187"/>
      <c r="G42" s="187"/>
      <c r="H42" s="187"/>
      <c r="I42" s="187"/>
      <c r="J42" s="4183" t="s">
        <v>401</v>
      </c>
      <c r="K42" s="4184"/>
    </row>
    <row r="43" spans="1:11">
      <c r="A43" s="193"/>
      <c r="B43" s="187" t="s">
        <v>537</v>
      </c>
      <c r="C43" s="187"/>
      <c r="D43" s="187"/>
      <c r="E43" s="187"/>
      <c r="F43" s="187"/>
      <c r="G43" s="187"/>
      <c r="H43" s="187"/>
      <c r="I43" s="187"/>
      <c r="J43" s="4173"/>
      <c r="K43" s="4174"/>
    </row>
    <row r="44" spans="1:11">
      <c r="A44" s="296" t="s">
        <v>402</v>
      </c>
      <c r="B44" s="187" t="s">
        <v>538</v>
      </c>
      <c r="C44" s="187"/>
      <c r="D44" s="187"/>
      <c r="E44" s="187"/>
      <c r="F44" s="187"/>
      <c r="G44" s="187"/>
      <c r="H44" s="187"/>
      <c r="I44" s="187"/>
      <c r="J44" s="4185"/>
      <c r="K44" s="4186"/>
    </row>
    <row r="45" spans="1:11">
      <c r="A45" s="193"/>
      <c r="B45" s="187" t="s">
        <v>403</v>
      </c>
      <c r="C45" s="187"/>
      <c r="D45" s="187"/>
      <c r="E45" s="188" t="s">
        <v>262</v>
      </c>
      <c r="F45" s="4189" t="s">
        <v>569</v>
      </c>
      <c r="G45" s="4190"/>
      <c r="H45" s="4190"/>
      <c r="I45" s="194"/>
      <c r="J45" s="4187"/>
      <c r="K45" s="4188"/>
    </row>
    <row r="46" spans="1:11">
      <c r="A46" s="296" t="s">
        <v>536</v>
      </c>
      <c r="B46" s="187"/>
      <c r="C46" s="187"/>
      <c r="D46" s="187"/>
      <c r="E46" s="187"/>
      <c r="F46" s="277"/>
      <c r="G46" s="277"/>
      <c r="H46" s="277"/>
      <c r="I46" s="194"/>
      <c r="J46" s="4173"/>
      <c r="K46" s="4174"/>
    </row>
    <row r="47" spans="1:11">
      <c r="A47" s="193"/>
      <c r="B47" s="187"/>
      <c r="C47" s="187"/>
      <c r="D47" s="187"/>
      <c r="E47" s="195" t="s">
        <v>404</v>
      </c>
      <c r="F47" s="4177"/>
      <c r="G47" s="4177"/>
      <c r="H47" s="4177"/>
      <c r="I47" s="292"/>
      <c r="J47" s="4173"/>
      <c r="K47" s="4174"/>
    </row>
    <row r="48" spans="1:11" ht="15" customHeight="1">
      <c r="A48" s="196"/>
      <c r="B48" s="197"/>
      <c r="C48" s="197"/>
      <c r="D48" s="197"/>
      <c r="E48" s="197"/>
      <c r="F48" s="197"/>
      <c r="G48" s="197"/>
      <c r="H48" s="197"/>
      <c r="I48" s="198"/>
      <c r="J48" s="4175"/>
      <c r="K48" s="4176"/>
    </row>
    <row r="49" spans="1:11">
      <c r="A49" s="199"/>
      <c r="B49" s="199"/>
      <c r="C49" s="199"/>
      <c r="D49" s="199"/>
      <c r="E49" s="199"/>
      <c r="F49" s="199"/>
      <c r="G49" s="199"/>
      <c r="H49" s="199"/>
      <c r="I49" s="199"/>
      <c r="J49" s="199"/>
      <c r="K49" s="199"/>
    </row>
    <row r="50" spans="1:11">
      <c r="A50" s="187"/>
      <c r="B50" s="187"/>
      <c r="C50" s="187"/>
      <c r="D50" s="187"/>
      <c r="E50" s="187"/>
      <c r="F50" s="187"/>
      <c r="G50" s="187"/>
      <c r="H50" s="187"/>
      <c r="I50" s="187"/>
      <c r="J50" s="187"/>
      <c r="K50" s="187"/>
    </row>
    <row r="51" spans="1:11">
      <c r="A51" s="187" t="s">
        <v>482</v>
      </c>
      <c r="B51" s="187"/>
      <c r="C51" s="187"/>
      <c r="D51" s="187"/>
      <c r="E51" s="187"/>
      <c r="F51" s="187"/>
      <c r="G51" s="187"/>
      <c r="H51" s="187"/>
      <c r="I51" s="187"/>
      <c r="J51" s="187"/>
      <c r="K51" s="187"/>
    </row>
    <row r="52" spans="1:11">
      <c r="A52" s="187" t="s">
        <v>483</v>
      </c>
      <c r="B52" s="187"/>
      <c r="C52" s="187"/>
      <c r="D52" s="187"/>
      <c r="E52" s="187"/>
      <c r="F52" s="187"/>
      <c r="G52" s="187"/>
      <c r="H52" s="187"/>
      <c r="I52" s="187"/>
      <c r="J52" s="187"/>
      <c r="K52" s="187"/>
    </row>
  </sheetData>
  <mergeCells count="67">
    <mergeCell ref="J46:K48"/>
    <mergeCell ref="F47:H47"/>
    <mergeCell ref="A40:B40"/>
    <mergeCell ref="G40:H40"/>
    <mergeCell ref="I40:K40"/>
    <mergeCell ref="A41:B41"/>
    <mergeCell ref="G41:H41"/>
    <mergeCell ref="I41:K41"/>
    <mergeCell ref="J42:K43"/>
    <mergeCell ref="J44:K45"/>
    <mergeCell ref="F45:H45"/>
    <mergeCell ref="A38:B38"/>
    <mergeCell ref="G38:H38"/>
    <mergeCell ref="I38:K38"/>
    <mergeCell ref="A39:B39"/>
    <mergeCell ref="G39:H39"/>
    <mergeCell ref="I39:K39"/>
    <mergeCell ref="A7:K7"/>
    <mergeCell ref="J9:K9"/>
    <mergeCell ref="B23:E23"/>
    <mergeCell ref="H23:K23"/>
    <mergeCell ref="G25:H25"/>
    <mergeCell ref="A24:B25"/>
    <mergeCell ref="C24:C25"/>
    <mergeCell ref="D24:D25"/>
    <mergeCell ref="E24:H24"/>
    <mergeCell ref="I24:K25"/>
    <mergeCell ref="H13:K14"/>
    <mergeCell ref="H15:K15"/>
    <mergeCell ref="H16:J16"/>
    <mergeCell ref="H17:J17"/>
    <mergeCell ref="A26:B26"/>
    <mergeCell ref="G26:H26"/>
    <mergeCell ref="I26:K26"/>
    <mergeCell ref="A27:B27"/>
    <mergeCell ref="G27:H27"/>
    <mergeCell ref="I27:K27"/>
    <mergeCell ref="A28:B28"/>
    <mergeCell ref="G28:H28"/>
    <mergeCell ref="I28:K28"/>
    <mergeCell ref="A29:B29"/>
    <mergeCell ref="G29:H29"/>
    <mergeCell ref="I29:K29"/>
    <mergeCell ref="A33:B33"/>
    <mergeCell ref="G33:H33"/>
    <mergeCell ref="I33:K33"/>
    <mergeCell ref="A30:B30"/>
    <mergeCell ref="G30:H30"/>
    <mergeCell ref="I30:K30"/>
    <mergeCell ref="A31:B31"/>
    <mergeCell ref="G31:H31"/>
    <mergeCell ref="I31:K31"/>
    <mergeCell ref="A32:B32"/>
    <mergeCell ref="G32:H32"/>
    <mergeCell ref="I32:K32"/>
    <mergeCell ref="A36:B36"/>
    <mergeCell ref="G36:H36"/>
    <mergeCell ref="I36:K36"/>
    <mergeCell ref="A37:B37"/>
    <mergeCell ref="G37:H37"/>
    <mergeCell ref="I37:K37"/>
    <mergeCell ref="A34:B34"/>
    <mergeCell ref="G34:H34"/>
    <mergeCell ref="I34:K34"/>
    <mergeCell ref="A35:B35"/>
    <mergeCell ref="G35:H35"/>
    <mergeCell ref="I35:K35"/>
  </mergeCells>
  <phoneticPr fontId="19"/>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theme="0"/>
  </sheetPr>
  <dimension ref="A7:G40"/>
  <sheetViews>
    <sheetView view="pageBreakPreview" topLeftCell="A22" zoomScale="80" zoomScaleNormal="95" zoomScaleSheetLayoutView="80" workbookViewId="0">
      <selection activeCell="C11" sqref="C11"/>
    </sheetView>
  </sheetViews>
  <sheetFormatPr defaultColWidth="9" defaultRowHeight="13.2"/>
  <cols>
    <col min="1" max="1" width="23.33203125" style="98" customWidth="1"/>
    <col min="2" max="2" width="17.77734375" style="98" customWidth="1"/>
    <col min="3" max="3" width="7" style="98" customWidth="1"/>
    <col min="4" max="4" width="9.6640625" style="98" customWidth="1"/>
    <col min="5" max="5" width="8" style="98" customWidth="1"/>
    <col min="6" max="6" width="20.88671875" style="98" customWidth="1"/>
    <col min="7" max="7" width="3.6640625" style="98" customWidth="1"/>
    <col min="8" max="9" width="9" style="98" customWidth="1"/>
    <col min="10" max="16384" width="9" style="98"/>
  </cols>
  <sheetData>
    <row r="7" spans="1:7">
      <c r="A7" s="200" t="s">
        <v>406</v>
      </c>
      <c r="B7" s="201"/>
      <c r="C7" s="201"/>
      <c r="D7" s="201"/>
      <c r="E7" s="235" t="s">
        <v>262</v>
      </c>
      <c r="F7" s="4199">
        <v>37778</v>
      </c>
      <c r="G7" s="4199"/>
    </row>
    <row r="8" spans="1:7">
      <c r="A8" s="201"/>
      <c r="B8" s="201"/>
      <c r="C8" s="201"/>
      <c r="D8" s="201"/>
      <c r="E8" s="201"/>
      <c r="F8" s="201"/>
      <c r="G8" s="201"/>
    </row>
    <row r="9" spans="1:7">
      <c r="A9" s="182"/>
      <c r="B9" s="201"/>
      <c r="C9" s="201"/>
      <c r="D9" s="201"/>
      <c r="E9" s="201"/>
      <c r="F9" s="201"/>
      <c r="G9" s="201"/>
    </row>
    <row r="10" spans="1:7">
      <c r="A10" s="377" t="str">
        <f>IF(入力シート!C24&lt;30000000,"福岡県"&amp;入力シート!C5&amp;"長　殿","福岡県知事　殿")</f>
        <v>福岡県○○県土整備事務所長　殿</v>
      </c>
      <c r="B10" s="378"/>
      <c r="C10" s="201"/>
      <c r="D10" s="201"/>
      <c r="F10" s="295"/>
      <c r="G10" s="295"/>
    </row>
    <row r="11" spans="1:7">
      <c r="A11" s="201"/>
      <c r="B11" s="201"/>
      <c r="C11" s="201"/>
      <c r="D11" s="300" t="s">
        <v>530</v>
      </c>
      <c r="E11" s="4200" t="str">
        <f>入力シート!C25</f>
        <v>福岡市博多区東公園７－７</v>
      </c>
      <c r="F11" s="3865"/>
      <c r="G11" s="3865"/>
    </row>
    <row r="12" spans="1:7">
      <c r="A12" s="201"/>
      <c r="B12" s="201"/>
      <c r="C12" s="201"/>
      <c r="D12" s="183"/>
      <c r="E12" s="3865"/>
      <c r="F12" s="3865"/>
      <c r="G12" s="3865"/>
    </row>
    <row r="13" spans="1:7">
      <c r="A13" s="201"/>
      <c r="B13" s="201"/>
      <c r="C13" s="184"/>
      <c r="D13" s="201"/>
      <c r="E13" s="4201" t="str">
        <f>入力シート!C26</f>
        <v>(株）福岡企画技調</v>
      </c>
      <c r="F13" s="2225"/>
      <c r="G13" s="2225"/>
    </row>
    <row r="14" spans="1:7">
      <c r="A14" s="201"/>
      <c r="B14" s="201"/>
      <c r="C14" s="201"/>
      <c r="D14" s="301" t="s">
        <v>387</v>
      </c>
      <c r="E14" s="4201" t="str">
        <f>入力シート!C27</f>
        <v>代表取締役　企画太郎</v>
      </c>
      <c r="F14" s="2225"/>
      <c r="G14" s="201"/>
    </row>
    <row r="15" spans="1:7">
      <c r="A15" s="201"/>
      <c r="B15" s="201"/>
      <c r="C15" s="201"/>
      <c r="D15" s="302" t="s">
        <v>407</v>
      </c>
      <c r="E15" s="4201" t="str">
        <f>入力シート!C16</f>
        <v>福岡次郎</v>
      </c>
      <c r="F15" s="4201"/>
      <c r="G15" s="294"/>
    </row>
    <row r="16" spans="1:7">
      <c r="A16" s="201"/>
      <c r="B16" s="201"/>
      <c r="C16" s="201"/>
      <c r="D16" s="201"/>
      <c r="E16" s="201"/>
      <c r="F16" s="201"/>
      <c r="G16" s="201"/>
    </row>
    <row r="17" spans="1:7" ht="19.2">
      <c r="A17" s="4193" t="s">
        <v>408</v>
      </c>
      <c r="B17" s="4193"/>
      <c r="C17" s="4193"/>
      <c r="D17" s="4193"/>
      <c r="E17" s="4193"/>
      <c r="F17" s="4193"/>
      <c r="G17" s="4193"/>
    </row>
    <row r="18" spans="1:7">
      <c r="A18" s="201"/>
      <c r="B18" s="201"/>
      <c r="C18" s="201"/>
      <c r="D18" s="201"/>
      <c r="E18" s="201"/>
      <c r="F18" s="201"/>
      <c r="G18" s="201"/>
    </row>
    <row r="19" spans="1:7">
      <c r="A19" s="202"/>
      <c r="B19" s="202"/>
      <c r="C19" s="202"/>
      <c r="D19" s="202"/>
      <c r="E19" s="202"/>
      <c r="F19" s="201"/>
      <c r="G19" s="201"/>
    </row>
    <row r="20" spans="1:7">
      <c r="A20" s="4194" t="str">
        <f>TEXT(入力シート!C13,"令和e年m月d日")&amp;"付けをもって請負契約を締結した 第50"&amp;入力シート!C3&amp;"-"&amp;入力シート!C4&amp;"号 "&amp;入力シート!C10&amp;"における下記の発生品を引き渡します。"</f>
        <v>令和7年7月1日付けをもって請負契約を締結した 第507-12345-001号 県道博多天神線排水性舗装工事（第２工区）における下記の発生品を引き渡します。</v>
      </c>
      <c r="B20" s="4194"/>
      <c r="C20" s="4194"/>
      <c r="D20" s="4194"/>
      <c r="E20" s="4194"/>
      <c r="F20" s="4194"/>
      <c r="G20" s="4194"/>
    </row>
    <row r="21" spans="1:7">
      <c r="A21" s="4194"/>
      <c r="B21" s="4194"/>
      <c r="C21" s="4194"/>
      <c r="D21" s="4194"/>
      <c r="E21" s="4194"/>
      <c r="F21" s="4194"/>
      <c r="G21" s="4194"/>
    </row>
    <row r="22" spans="1:7">
      <c r="A22" s="4194"/>
      <c r="B22" s="4194"/>
      <c r="C22" s="4194"/>
      <c r="D22" s="4194"/>
      <c r="E22" s="4194"/>
      <c r="F22" s="4194"/>
      <c r="G22" s="4194"/>
    </row>
    <row r="23" spans="1:7">
      <c r="A23" s="201"/>
      <c r="B23" s="201"/>
      <c r="C23" s="201"/>
      <c r="D23" s="201"/>
      <c r="E23" s="201"/>
      <c r="F23" s="201"/>
      <c r="G23" s="201"/>
    </row>
    <row r="24" spans="1:7">
      <c r="A24" s="4198" t="s">
        <v>10</v>
      </c>
      <c r="B24" s="4198"/>
      <c r="C24" s="4198"/>
      <c r="D24" s="4198"/>
      <c r="E24" s="4198"/>
      <c r="F24" s="4198"/>
      <c r="G24" s="4198"/>
    </row>
    <row r="25" spans="1:7" ht="13.8" thickBot="1">
      <c r="A25" s="201"/>
      <c r="B25" s="201"/>
      <c r="C25" s="201"/>
      <c r="D25" s="201"/>
      <c r="E25" s="201"/>
      <c r="F25" s="201"/>
      <c r="G25" s="201"/>
    </row>
    <row r="26" spans="1:7" ht="30" customHeight="1">
      <c r="A26" s="203" t="s">
        <v>409</v>
      </c>
      <c r="B26" s="204" t="s">
        <v>410</v>
      </c>
      <c r="C26" s="204" t="s">
        <v>391</v>
      </c>
      <c r="D26" s="4195" t="s">
        <v>411</v>
      </c>
      <c r="E26" s="4196"/>
      <c r="F26" s="4195" t="s">
        <v>412</v>
      </c>
      <c r="G26" s="4197"/>
    </row>
    <row r="27" spans="1:7" ht="30" customHeight="1">
      <c r="A27" s="352" t="s">
        <v>1610</v>
      </c>
      <c r="B27" s="353" t="s">
        <v>1611</v>
      </c>
      <c r="C27" s="354" t="s">
        <v>1612</v>
      </c>
      <c r="D27" s="4016">
        <v>20</v>
      </c>
      <c r="E27" s="4017"/>
      <c r="F27" s="4191"/>
      <c r="G27" s="4192"/>
    </row>
    <row r="28" spans="1:7" ht="30" customHeight="1">
      <c r="A28" s="352"/>
      <c r="B28" s="353"/>
      <c r="C28" s="354"/>
      <c r="D28" s="4016"/>
      <c r="E28" s="4017"/>
      <c r="F28" s="4191"/>
      <c r="G28" s="4192"/>
    </row>
    <row r="29" spans="1:7" ht="30" customHeight="1">
      <c r="A29" s="352"/>
      <c r="B29" s="353"/>
      <c r="C29" s="354"/>
      <c r="D29" s="4016"/>
      <c r="E29" s="4017"/>
      <c r="F29" s="4191"/>
      <c r="G29" s="4192"/>
    </row>
    <row r="30" spans="1:7" ht="30" customHeight="1">
      <c r="A30" s="352"/>
      <c r="B30" s="353"/>
      <c r="C30" s="354"/>
      <c r="D30" s="4016"/>
      <c r="E30" s="4017"/>
      <c r="F30" s="4191"/>
      <c r="G30" s="4192"/>
    </row>
    <row r="31" spans="1:7" ht="30" customHeight="1">
      <c r="A31" s="352"/>
      <c r="B31" s="353"/>
      <c r="C31" s="354"/>
      <c r="D31" s="4016"/>
      <c r="E31" s="4017"/>
      <c r="F31" s="4191"/>
      <c r="G31" s="4192"/>
    </row>
    <row r="32" spans="1:7" ht="30" customHeight="1">
      <c r="A32" s="355"/>
      <c r="B32" s="356"/>
      <c r="C32" s="357"/>
      <c r="D32" s="4016"/>
      <c r="E32" s="4017"/>
      <c r="F32" s="4191"/>
      <c r="G32" s="4192"/>
    </row>
    <row r="33" spans="1:7" ht="30" customHeight="1">
      <c r="A33" s="355"/>
      <c r="B33" s="356"/>
      <c r="C33" s="357"/>
      <c r="D33" s="4016"/>
      <c r="E33" s="4017"/>
      <c r="F33" s="4191"/>
      <c r="G33" s="4192"/>
    </row>
    <row r="34" spans="1:7" ht="30" customHeight="1">
      <c r="A34" s="355"/>
      <c r="B34" s="356"/>
      <c r="C34" s="357"/>
      <c r="D34" s="4016"/>
      <c r="E34" s="4017"/>
      <c r="F34" s="4191"/>
      <c r="G34" s="4192"/>
    </row>
    <row r="35" spans="1:7" ht="30" customHeight="1">
      <c r="A35" s="355"/>
      <c r="B35" s="356"/>
      <c r="C35" s="357"/>
      <c r="D35" s="4016"/>
      <c r="E35" s="4017"/>
      <c r="F35" s="4191"/>
      <c r="G35" s="4192"/>
    </row>
    <row r="36" spans="1:7" ht="30" customHeight="1">
      <c r="A36" s="355"/>
      <c r="B36" s="356"/>
      <c r="C36" s="357"/>
      <c r="D36" s="4016"/>
      <c r="E36" s="4017"/>
      <c r="F36" s="4191"/>
      <c r="G36" s="4192"/>
    </row>
    <row r="37" spans="1:7" ht="30" customHeight="1">
      <c r="A37" s="355"/>
      <c r="B37" s="356"/>
      <c r="C37" s="357"/>
      <c r="D37" s="4016"/>
      <c r="E37" s="4017"/>
      <c r="F37" s="4191"/>
      <c r="G37" s="4192"/>
    </row>
    <row r="38" spans="1:7" ht="30" customHeight="1">
      <c r="A38" s="355"/>
      <c r="B38" s="356"/>
      <c r="C38" s="357"/>
      <c r="D38" s="4016"/>
      <c r="E38" s="4017"/>
      <c r="F38" s="4191"/>
      <c r="G38" s="4192"/>
    </row>
    <row r="39" spans="1:7" ht="30" customHeight="1">
      <c r="A39" s="355"/>
      <c r="B39" s="356"/>
      <c r="C39" s="357"/>
      <c r="D39" s="4016"/>
      <c r="E39" s="4017"/>
      <c r="F39" s="4191"/>
      <c r="G39" s="4192"/>
    </row>
    <row r="40" spans="1:7" ht="30" customHeight="1" thickBot="1">
      <c r="A40" s="358"/>
      <c r="B40" s="359"/>
      <c r="C40" s="360"/>
      <c r="D40" s="4202"/>
      <c r="E40" s="4203"/>
      <c r="F40" s="4204"/>
      <c r="G40" s="4205"/>
    </row>
  </sheetData>
  <mergeCells count="38">
    <mergeCell ref="D38:E38"/>
    <mergeCell ref="F38:G38"/>
    <mergeCell ref="D39:E39"/>
    <mergeCell ref="F39:G39"/>
    <mergeCell ref="D40:E40"/>
    <mergeCell ref="F40:G40"/>
    <mergeCell ref="D35:E35"/>
    <mergeCell ref="F35:G35"/>
    <mergeCell ref="D36:E36"/>
    <mergeCell ref="F36:G36"/>
    <mergeCell ref="D37:E37"/>
    <mergeCell ref="F37:G37"/>
    <mergeCell ref="F7:G7"/>
    <mergeCell ref="E11:G12"/>
    <mergeCell ref="E13:G13"/>
    <mergeCell ref="E14:F14"/>
    <mergeCell ref="E15:F15"/>
    <mergeCell ref="A17:G17"/>
    <mergeCell ref="A20:G22"/>
    <mergeCell ref="D29:E29"/>
    <mergeCell ref="F29:G29"/>
    <mergeCell ref="D26:E26"/>
    <mergeCell ref="F26:G26"/>
    <mergeCell ref="D27:E27"/>
    <mergeCell ref="F27:G27"/>
    <mergeCell ref="D28:E28"/>
    <mergeCell ref="F28:G28"/>
    <mergeCell ref="A24:G24"/>
    <mergeCell ref="D34:E34"/>
    <mergeCell ref="F34:G34"/>
    <mergeCell ref="D33:E33"/>
    <mergeCell ref="F33:G33"/>
    <mergeCell ref="D30:E30"/>
    <mergeCell ref="F30:G30"/>
    <mergeCell ref="D31:E31"/>
    <mergeCell ref="F31:G31"/>
    <mergeCell ref="D32:E32"/>
    <mergeCell ref="F32:G32"/>
  </mergeCells>
  <phoneticPr fontId="19"/>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07"/>
  <sheetViews>
    <sheetView showGridLines="0" showZeros="0" view="pageBreakPreview" zoomScaleNormal="100" zoomScaleSheetLayoutView="100" workbookViewId="0">
      <selection sqref="A1:B1"/>
    </sheetView>
  </sheetViews>
  <sheetFormatPr defaultColWidth="8.109375" defaultRowHeight="13.2"/>
  <cols>
    <col min="1" max="1" width="18.6640625" style="1411" customWidth="1"/>
    <col min="2" max="2" width="37.44140625" style="1411" customWidth="1"/>
    <col min="3" max="3" width="8.109375" style="1411"/>
    <col min="4" max="4" width="11" style="1411" customWidth="1"/>
    <col min="5" max="5" width="6.88671875" style="1411" customWidth="1"/>
    <col min="6" max="6" width="8.109375" style="1411" customWidth="1"/>
    <col min="7" max="16384" width="8.109375" style="1411"/>
  </cols>
  <sheetData>
    <row r="1" spans="1:7">
      <c r="A1" s="2180" t="s">
        <v>2183</v>
      </c>
      <c r="B1" s="2174"/>
    </row>
    <row r="2" spans="1:7" ht="34.5" customHeight="1">
      <c r="A2" s="2186" t="s">
        <v>2211</v>
      </c>
      <c r="B2" s="2186"/>
      <c r="C2" s="2186"/>
      <c r="D2" s="2186"/>
      <c r="E2" s="2186"/>
      <c r="F2" s="2186"/>
    </row>
    <row r="3" spans="1:7" ht="27" customHeight="1">
      <c r="B3" s="1412"/>
      <c r="C3" s="2169" t="s">
        <v>2200</v>
      </c>
      <c r="D3" s="2169"/>
      <c r="E3" s="2169"/>
      <c r="F3" s="2169"/>
      <c r="G3" s="434"/>
    </row>
    <row r="4" spans="1:7" ht="13.5" customHeight="1">
      <c r="A4" s="2173" t="s">
        <v>640</v>
      </c>
      <c r="B4" s="2174"/>
    </row>
    <row r="5" spans="1:7" ht="13.5" customHeight="1">
      <c r="A5" s="2197" t="s">
        <v>641</v>
      </c>
      <c r="B5" s="2198"/>
      <c r="C5" s="2199" t="str">
        <f>入力シート!C25</f>
        <v>福岡市博多区東公園７－７</v>
      </c>
      <c r="D5" s="2199"/>
      <c r="E5" s="2199"/>
    </row>
    <row r="6" spans="1:7" ht="27" customHeight="1">
      <c r="A6" s="2197" t="s">
        <v>642</v>
      </c>
      <c r="B6" s="2198"/>
      <c r="C6" s="2199" t="str">
        <f>入力シート!C26</f>
        <v>(株）福岡企画技調</v>
      </c>
      <c r="D6" s="2199"/>
      <c r="E6" s="1427"/>
    </row>
    <row r="7" spans="1:7" ht="27" customHeight="1">
      <c r="A7" s="2197" t="s">
        <v>2184</v>
      </c>
      <c r="B7" s="2198"/>
      <c r="C7" s="2200" t="str">
        <f>入力シート!C27</f>
        <v>代表取締役　企画太郎</v>
      </c>
      <c r="D7" s="2200"/>
      <c r="E7" s="1422"/>
    </row>
    <row r="8" spans="1:7" ht="39.6" customHeight="1">
      <c r="A8" s="2201" t="s">
        <v>2185</v>
      </c>
      <c r="B8" s="2201"/>
      <c r="C8" s="2201"/>
      <c r="D8" s="2201"/>
      <c r="E8" s="2201"/>
      <c r="F8" s="2201"/>
    </row>
    <row r="9" spans="1:7" ht="13.8">
      <c r="A9" s="2195" t="s">
        <v>2186</v>
      </c>
      <c r="B9" s="2196"/>
    </row>
    <row r="10" spans="1:7" ht="19.95" customHeight="1">
      <c r="A10" s="1413" t="s">
        <v>643</v>
      </c>
      <c r="B10" s="2191" t="str">
        <f>"令和"&amp;入力シート!C3&amp;"年度　　第　"&amp;入力シート!C4&amp;"　号　　"</f>
        <v>令和7年度　　第　12345-001　号　　</v>
      </c>
      <c r="C10" s="2191"/>
      <c r="D10" s="2191"/>
      <c r="E10" s="2191"/>
    </row>
    <row r="11" spans="1:7" ht="19.95" customHeight="1">
      <c r="A11" s="1413" t="s">
        <v>280</v>
      </c>
      <c r="B11" s="2192" t="str">
        <f>入力シート!C10</f>
        <v>県道博多天神線排水性舗装工事（第２工区）</v>
      </c>
      <c r="C11" s="2192"/>
      <c r="D11" s="2192"/>
      <c r="E11" s="2192"/>
    </row>
    <row r="12" spans="1:7" ht="19.95" customHeight="1">
      <c r="A12" s="1413" t="s">
        <v>644</v>
      </c>
      <c r="B12" s="2191" t="str">
        <f>入力シート!C12</f>
        <v>福岡市博多区東公園地内</v>
      </c>
      <c r="C12" s="2191"/>
      <c r="D12" s="2191"/>
      <c r="E12" s="2191"/>
    </row>
    <row r="13" spans="1:7" ht="19.95" customHeight="1">
      <c r="A13" s="1413" t="s">
        <v>645</v>
      </c>
      <c r="B13" s="2193">
        <f>入力シート!C24</f>
        <v>4000000</v>
      </c>
      <c r="C13" s="2193"/>
      <c r="D13" s="2193"/>
      <c r="E13" s="2193"/>
    </row>
    <row r="14" spans="1:7" ht="49.95" customHeight="1">
      <c r="A14" s="1413" t="s">
        <v>2187</v>
      </c>
      <c r="B14" s="2192" t="str">
        <f>入力シート!C20</f>
        <v>福岡三郎</v>
      </c>
      <c r="C14" s="2192"/>
      <c r="D14" s="2192"/>
      <c r="E14" s="2192"/>
    </row>
    <row r="15" spans="1:7" ht="40.200000000000003" customHeight="1">
      <c r="A15" s="1413" t="s">
        <v>2188</v>
      </c>
      <c r="B15" s="2171"/>
      <c r="C15" s="2171"/>
      <c r="D15" s="2171"/>
      <c r="E15" s="2171"/>
    </row>
    <row r="16" spans="1:7" ht="19.95" customHeight="1">
      <c r="A16" s="1413" t="s">
        <v>647</v>
      </c>
      <c r="B16" s="2192" t="str">
        <f>入力シート!C16</f>
        <v>福岡次郎</v>
      </c>
      <c r="C16" s="2192"/>
      <c r="D16" s="2192"/>
      <c r="E16" s="2192"/>
    </row>
    <row r="17" spans="1:5" ht="19.95" customHeight="1">
      <c r="A17" s="1413" t="s">
        <v>2189</v>
      </c>
      <c r="B17" s="2171"/>
      <c r="C17" s="2171"/>
      <c r="D17" s="2171"/>
      <c r="E17" s="2171"/>
    </row>
    <row r="18" spans="1:5">
      <c r="A18" s="2194" t="s">
        <v>2190</v>
      </c>
      <c r="B18" s="2194"/>
      <c r="C18" s="2194"/>
      <c r="D18" s="2194"/>
      <c r="E18" s="2194"/>
    </row>
    <row r="19" spans="1:5" ht="13.8">
      <c r="A19" s="1414"/>
    </row>
    <row r="20" spans="1:5" ht="13.5" customHeight="1">
      <c r="A20" s="2173" t="s">
        <v>2191</v>
      </c>
      <c r="B20" s="2174"/>
    </row>
    <row r="21" spans="1:5" ht="19.95" customHeight="1">
      <c r="A21" s="1413" t="s">
        <v>643</v>
      </c>
      <c r="B21" s="2179" t="s">
        <v>2215</v>
      </c>
      <c r="C21" s="2179"/>
      <c r="D21" s="2179"/>
      <c r="E21" s="2179"/>
    </row>
    <row r="22" spans="1:5" ht="19.95" customHeight="1">
      <c r="A22" s="1413" t="s">
        <v>280</v>
      </c>
      <c r="B22" s="2171"/>
      <c r="C22" s="2171"/>
      <c r="D22" s="2171"/>
      <c r="E22" s="2171"/>
    </row>
    <row r="23" spans="1:5" ht="19.95" customHeight="1">
      <c r="A23" s="1413" t="s">
        <v>644</v>
      </c>
      <c r="B23" s="2179"/>
      <c r="C23" s="2179"/>
      <c r="D23" s="2179"/>
      <c r="E23" s="2179"/>
    </row>
    <row r="24" spans="1:5" ht="19.95" customHeight="1">
      <c r="A24" s="1413" t="s">
        <v>645</v>
      </c>
      <c r="B24" s="2170"/>
      <c r="C24" s="2170"/>
      <c r="D24" s="2170"/>
      <c r="E24" s="2170"/>
    </row>
    <row r="25" spans="1:5" ht="49.95" customHeight="1">
      <c r="A25" s="1413" t="s">
        <v>2187</v>
      </c>
      <c r="B25" s="2171"/>
      <c r="C25" s="2171"/>
      <c r="D25" s="2171"/>
      <c r="E25" s="2171"/>
    </row>
    <row r="26" spans="1:5" ht="40.200000000000003" customHeight="1">
      <c r="A26" s="1413" t="s">
        <v>2188</v>
      </c>
      <c r="B26" s="2171"/>
      <c r="C26" s="2171"/>
      <c r="D26" s="2171"/>
      <c r="E26" s="2171"/>
    </row>
    <row r="27" spans="1:5" ht="19.95" customHeight="1">
      <c r="A27" s="1413" t="s">
        <v>647</v>
      </c>
      <c r="B27" s="2171"/>
      <c r="C27" s="2171"/>
      <c r="D27" s="2171"/>
      <c r="E27" s="2171"/>
    </row>
    <row r="28" spans="1:5" ht="19.95" customHeight="1">
      <c r="A28" s="1413" t="s">
        <v>2189</v>
      </c>
      <c r="B28" s="2171"/>
      <c r="C28" s="2171"/>
      <c r="D28" s="2171"/>
      <c r="E28" s="2171"/>
    </row>
    <row r="29" spans="1:5">
      <c r="A29" s="2188" t="s">
        <v>2192</v>
      </c>
      <c r="B29" s="2188"/>
      <c r="C29" s="2188"/>
      <c r="D29" s="2188"/>
      <c r="E29" s="2188"/>
    </row>
    <row r="30" spans="1:5">
      <c r="A30" s="2189" t="s">
        <v>2193</v>
      </c>
      <c r="B30" s="2189"/>
      <c r="C30" s="2189"/>
      <c r="D30" s="2189"/>
      <c r="E30" s="2189"/>
    </row>
    <row r="31" spans="1:5">
      <c r="A31" s="1415"/>
      <c r="B31" s="1415"/>
      <c r="C31" s="1415"/>
      <c r="D31" s="1415"/>
      <c r="E31" s="1415"/>
    </row>
    <row r="32" spans="1:5">
      <c r="A32" s="2173" t="s">
        <v>2194</v>
      </c>
      <c r="B32" s="2174"/>
    </row>
    <row r="33" spans="1:6" s="1416" customFormat="1" ht="22.2" customHeight="1">
      <c r="A33" s="2190" t="s">
        <v>2195</v>
      </c>
      <c r="B33" s="2190"/>
      <c r="C33" s="2190"/>
      <c r="D33" s="2190"/>
      <c r="E33" s="2190"/>
      <c r="F33" s="2190"/>
    </row>
    <row r="34" spans="1:6" s="1416" customFormat="1" ht="22.2" customHeight="1">
      <c r="A34" s="2190" t="s">
        <v>2196</v>
      </c>
      <c r="B34" s="2190"/>
      <c r="C34" s="2190"/>
      <c r="D34" s="2190"/>
      <c r="E34" s="2190"/>
      <c r="F34" s="2190"/>
    </row>
    <row r="35" spans="1:6" s="1416" customFormat="1" ht="22.2" customHeight="1">
      <c r="A35" s="2187" t="s">
        <v>2197</v>
      </c>
      <c r="B35" s="2187"/>
      <c r="C35" s="2187"/>
      <c r="D35" s="2187"/>
      <c r="E35" s="2187"/>
      <c r="F35" s="2187"/>
    </row>
    <row r="36" spans="1:6">
      <c r="A36" s="2180" t="s">
        <v>2198</v>
      </c>
      <c r="B36" s="2174"/>
    </row>
    <row r="37" spans="1:6" ht="34.5" customHeight="1">
      <c r="A37" s="2186" t="s">
        <v>2199</v>
      </c>
      <c r="B37" s="2186"/>
      <c r="C37" s="2186"/>
      <c r="D37" s="2186"/>
      <c r="E37" s="2186"/>
    </row>
    <row r="38" spans="1:6" ht="13.8">
      <c r="A38" s="1417"/>
    </row>
    <row r="39" spans="1:6" ht="27" customHeight="1">
      <c r="C39" s="2169" t="s">
        <v>2200</v>
      </c>
      <c r="D39" s="2169"/>
      <c r="E39" s="2169"/>
      <c r="F39" s="2169"/>
    </row>
    <row r="40" spans="1:6" ht="13.8">
      <c r="A40" s="1417"/>
    </row>
    <row r="41" spans="1:6" ht="13.8">
      <c r="A41" s="1417"/>
    </row>
    <row r="42" spans="1:6" ht="13.5" customHeight="1">
      <c r="A42" s="2173" t="s">
        <v>2209</v>
      </c>
      <c r="B42" s="2174"/>
    </row>
    <row r="43" spans="1:6" ht="13.8">
      <c r="A43" s="1417"/>
    </row>
    <row r="44" spans="1:6" ht="13.8">
      <c r="A44" s="1417"/>
    </row>
    <row r="45" spans="1:6" ht="27" customHeight="1">
      <c r="A45" s="2175" t="s">
        <v>2208</v>
      </c>
      <c r="B45" s="2175"/>
      <c r="C45" s="2175"/>
      <c r="D45" s="2175"/>
      <c r="E45" s="2175"/>
    </row>
    <row r="46" spans="1:6" ht="13.5" customHeight="1">
      <c r="A46" s="2173" t="s">
        <v>661</v>
      </c>
      <c r="B46" s="2174"/>
    </row>
    <row r="47" spans="1:6" ht="19.95" customHeight="1">
      <c r="A47" s="1413" t="s">
        <v>643</v>
      </c>
      <c r="B47" s="2179" t="s">
        <v>2214</v>
      </c>
      <c r="C47" s="2179"/>
      <c r="D47" s="2179"/>
      <c r="E47" s="2179"/>
    </row>
    <row r="48" spans="1:6" ht="19.95" customHeight="1">
      <c r="A48" s="1413" t="s">
        <v>280</v>
      </c>
      <c r="B48" s="2171"/>
      <c r="C48" s="2171"/>
      <c r="D48" s="2171"/>
      <c r="E48" s="2171"/>
    </row>
    <row r="49" spans="1:6" ht="19.95" customHeight="1">
      <c r="A49" s="1413" t="s">
        <v>644</v>
      </c>
      <c r="B49" s="2179"/>
      <c r="C49" s="2179"/>
      <c r="D49" s="2179"/>
      <c r="E49" s="2179"/>
    </row>
    <row r="50" spans="1:6" ht="19.95" customHeight="1">
      <c r="A50" s="1413" t="s">
        <v>645</v>
      </c>
      <c r="B50" s="2170"/>
      <c r="C50" s="2170"/>
      <c r="D50" s="2170"/>
      <c r="E50" s="2170"/>
    </row>
    <row r="51" spans="1:6" ht="49.95" customHeight="1">
      <c r="A51" s="1413" t="s">
        <v>2187</v>
      </c>
      <c r="B51" s="2171"/>
      <c r="C51" s="2171"/>
      <c r="D51" s="2171"/>
      <c r="E51" s="2171"/>
    </row>
    <row r="52" spans="1:6" ht="40.200000000000003" customHeight="1">
      <c r="A52" s="1413" t="s">
        <v>2188</v>
      </c>
      <c r="B52" s="2171"/>
      <c r="C52" s="2171"/>
      <c r="D52" s="2171"/>
      <c r="E52" s="2171"/>
    </row>
    <row r="53" spans="1:6" ht="19.95" customHeight="1">
      <c r="A53" s="1413" t="s">
        <v>647</v>
      </c>
      <c r="B53" s="2171"/>
      <c r="C53" s="2171"/>
      <c r="D53" s="2171"/>
      <c r="E53" s="2171"/>
    </row>
    <row r="54" spans="1:6" ht="19.95" customHeight="1">
      <c r="A54" s="1413" t="s">
        <v>2189</v>
      </c>
      <c r="B54" s="2171"/>
      <c r="C54" s="2171"/>
      <c r="D54" s="2171"/>
      <c r="E54" s="2171"/>
    </row>
    <row r="55" spans="1:6" ht="13.8">
      <c r="A55" s="1417"/>
    </row>
    <row r="56" spans="1:6">
      <c r="A56" s="2184" t="s">
        <v>2201</v>
      </c>
      <c r="B56" s="2184"/>
      <c r="C56" s="2184"/>
      <c r="D56" s="2184"/>
      <c r="E56" s="2184"/>
      <c r="F56" s="2184"/>
    </row>
    <row r="57" spans="1:6" ht="25.5" customHeight="1">
      <c r="A57" s="2185" t="s">
        <v>2202</v>
      </c>
      <c r="B57" s="2185"/>
      <c r="C57" s="2185"/>
      <c r="D57" s="2185"/>
      <c r="E57" s="2185"/>
    </row>
    <row r="58" spans="1:6" ht="13.8">
      <c r="A58" s="1414"/>
    </row>
    <row r="59" spans="1:6" ht="13.8">
      <c r="A59" s="1414"/>
    </row>
    <row r="60" spans="1:6" ht="13.5" customHeight="1">
      <c r="A60" s="2168" t="s">
        <v>10</v>
      </c>
      <c r="B60" s="2168"/>
      <c r="C60" s="2168"/>
      <c r="D60" s="2168"/>
      <c r="E60" s="2168"/>
    </row>
    <row r="61" spans="1:6" ht="13.8">
      <c r="A61" s="1414"/>
    </row>
    <row r="62" spans="1:6" ht="13.5" customHeight="1">
      <c r="A62" s="2173" t="s">
        <v>2203</v>
      </c>
      <c r="B62" s="2174"/>
    </row>
    <row r="63" spans="1:6" ht="19.95" customHeight="1">
      <c r="A63" s="1413" t="s">
        <v>643</v>
      </c>
      <c r="B63" s="2179" t="s">
        <v>2214</v>
      </c>
      <c r="C63" s="2179"/>
      <c r="D63" s="2179"/>
      <c r="E63" s="2179"/>
    </row>
    <row r="64" spans="1:6" ht="19.95" customHeight="1">
      <c r="A64" s="1413" t="s">
        <v>280</v>
      </c>
      <c r="B64" s="2171"/>
      <c r="C64" s="2171"/>
      <c r="D64" s="2171"/>
      <c r="E64" s="2171"/>
    </row>
    <row r="65" spans="1:6" ht="19.95" customHeight="1">
      <c r="A65" s="1413" t="s">
        <v>644</v>
      </c>
      <c r="B65" s="2179"/>
      <c r="C65" s="2179"/>
      <c r="D65" s="2179"/>
      <c r="E65" s="2179"/>
    </row>
    <row r="66" spans="1:6" ht="19.95" customHeight="1">
      <c r="A66" s="1413" t="s">
        <v>645</v>
      </c>
      <c r="B66" s="2170"/>
      <c r="C66" s="2170"/>
      <c r="D66" s="2170"/>
      <c r="E66" s="2170"/>
    </row>
    <row r="67" spans="1:6" ht="49.95" customHeight="1">
      <c r="A67" s="1413" t="s">
        <v>2187</v>
      </c>
      <c r="B67" s="2171"/>
      <c r="C67" s="2171"/>
      <c r="D67" s="2171"/>
      <c r="E67" s="2171"/>
    </row>
    <row r="68" spans="1:6" ht="40.200000000000003" customHeight="1">
      <c r="A68" s="1413" t="s">
        <v>2204</v>
      </c>
      <c r="B68" s="2171"/>
      <c r="C68" s="2171"/>
      <c r="D68" s="2171"/>
      <c r="E68" s="2171"/>
    </row>
    <row r="69" spans="1:6" ht="19.95" customHeight="1">
      <c r="A69" s="1413" t="s">
        <v>647</v>
      </c>
      <c r="B69" s="2171"/>
      <c r="C69" s="2171"/>
      <c r="D69" s="2171"/>
      <c r="E69" s="2171"/>
    </row>
    <row r="70" spans="1:6" ht="19.95" customHeight="1">
      <c r="A70" s="1413" t="s">
        <v>2189</v>
      </c>
      <c r="B70" s="2171"/>
      <c r="C70" s="2171"/>
      <c r="D70" s="2171"/>
      <c r="E70" s="2171"/>
    </row>
    <row r="71" spans="1:6" ht="13.8">
      <c r="A71" s="1418"/>
      <c r="B71" s="1419"/>
      <c r="C71" s="1419"/>
      <c r="D71" s="1419"/>
      <c r="E71" s="1419"/>
    </row>
    <row r="72" spans="1:6" ht="13.8">
      <c r="A72" s="1418"/>
      <c r="B72" s="1419"/>
      <c r="C72" s="1419"/>
      <c r="D72" s="1419"/>
      <c r="E72" s="1419"/>
    </row>
    <row r="73" spans="1:6">
      <c r="A73" s="2180" t="s">
        <v>2153</v>
      </c>
      <c r="B73" s="2174"/>
    </row>
    <row r="74" spans="1:6" ht="34.5" customHeight="1">
      <c r="A74" s="2181" t="s">
        <v>2205</v>
      </c>
      <c r="B74" s="2181"/>
      <c r="C74" s="2181"/>
      <c r="D74" s="2181"/>
      <c r="E74" s="2181"/>
    </row>
    <row r="75" spans="1:6" ht="13.8">
      <c r="A75" s="1417"/>
    </row>
    <row r="76" spans="1:6" ht="27" customHeight="1">
      <c r="A76" s="2182"/>
      <c r="B76" s="2183"/>
      <c r="C76" s="2169" t="s">
        <v>2200</v>
      </c>
      <c r="D76" s="2169"/>
      <c r="E76" s="2169"/>
      <c r="F76" s="2169"/>
    </row>
    <row r="77" spans="1:6" ht="13.8">
      <c r="A77" s="1417"/>
    </row>
    <row r="78" spans="1:6" ht="13.8">
      <c r="A78" s="1417"/>
    </row>
    <row r="79" spans="1:6" ht="13.5" customHeight="1">
      <c r="A79" s="2173" t="s">
        <v>2209</v>
      </c>
      <c r="B79" s="2174"/>
    </row>
    <row r="80" spans="1:6" ht="13.8">
      <c r="A80" s="1417"/>
    </row>
    <row r="81" spans="1:5" ht="13.8">
      <c r="A81" s="1417"/>
    </row>
    <row r="82" spans="1:5" ht="27" customHeight="1">
      <c r="A82" s="2175" t="s">
        <v>2208</v>
      </c>
      <c r="B82" s="2175"/>
      <c r="C82" s="2175"/>
      <c r="D82" s="2175"/>
      <c r="E82" s="2175"/>
    </row>
    <row r="83" spans="1:5" ht="13.5" customHeight="1">
      <c r="A83" s="2173" t="s">
        <v>661</v>
      </c>
      <c r="B83" s="2174"/>
    </row>
    <row r="84" spans="1:5" ht="13.8">
      <c r="A84" s="1417"/>
    </row>
    <row r="85" spans="1:5" ht="13.8">
      <c r="A85" s="1417"/>
    </row>
    <row r="86" spans="1:5" ht="19.95" customHeight="1">
      <c r="A86" s="1413" t="s">
        <v>643</v>
      </c>
      <c r="B86" s="2176" t="s">
        <v>2213</v>
      </c>
      <c r="C86" s="2177"/>
      <c r="D86" s="2177"/>
      <c r="E86" s="2178"/>
    </row>
    <row r="87" spans="1:5" ht="19.95" customHeight="1">
      <c r="A87" s="1413" t="s">
        <v>280</v>
      </c>
      <c r="B87" s="2171"/>
      <c r="C87" s="2171"/>
      <c r="D87" s="2171"/>
      <c r="E87" s="2171"/>
    </row>
    <row r="88" spans="1:5" ht="19.95" customHeight="1">
      <c r="A88" s="1413" t="s">
        <v>644</v>
      </c>
      <c r="B88" s="2179"/>
      <c r="C88" s="2179"/>
      <c r="D88" s="2179"/>
      <c r="E88" s="2179"/>
    </row>
    <row r="89" spans="1:5" ht="19.95" customHeight="1">
      <c r="A89" s="1413" t="s">
        <v>645</v>
      </c>
      <c r="B89" s="2170"/>
      <c r="C89" s="2170"/>
      <c r="D89" s="2170"/>
      <c r="E89" s="2170"/>
    </row>
    <row r="90" spans="1:5" ht="49.95" customHeight="1">
      <c r="A90" s="1413" t="s">
        <v>2187</v>
      </c>
      <c r="B90" s="2171"/>
      <c r="C90" s="2171"/>
      <c r="D90" s="2171"/>
      <c r="E90" s="2171"/>
    </row>
    <row r="91" spans="1:5" ht="40.200000000000003" customHeight="1">
      <c r="A91" s="1413" t="s">
        <v>2204</v>
      </c>
      <c r="B91" s="2171"/>
      <c r="C91" s="2171"/>
      <c r="D91" s="2171"/>
      <c r="E91" s="2171"/>
    </row>
    <row r="92" spans="1:5" ht="19.95" customHeight="1">
      <c r="A92" s="1413" t="s">
        <v>647</v>
      </c>
      <c r="B92" s="2171"/>
      <c r="C92" s="2171"/>
      <c r="D92" s="2171"/>
      <c r="E92" s="2171"/>
    </row>
    <row r="93" spans="1:5" ht="19.95" customHeight="1">
      <c r="A93" s="1413" t="s">
        <v>2189</v>
      </c>
      <c r="B93" s="2171"/>
      <c r="C93" s="2171"/>
      <c r="D93" s="2171"/>
      <c r="E93" s="2171"/>
    </row>
    <row r="94" spans="1:5" ht="13.8">
      <c r="A94" s="1417"/>
    </row>
    <row r="95" spans="1:5" ht="13.8">
      <c r="A95" s="1417"/>
    </row>
    <row r="96" spans="1:5" ht="40.5" customHeight="1">
      <c r="A96" s="2172" t="s">
        <v>2206</v>
      </c>
      <c r="B96" s="2172"/>
      <c r="C96" s="2172"/>
      <c r="D96" s="2172"/>
      <c r="E96" s="2172"/>
    </row>
    <row r="97" spans="1:5" ht="27" customHeight="1">
      <c r="A97" s="2167" t="s">
        <v>2207</v>
      </c>
      <c r="B97" s="2167"/>
      <c r="C97" s="2167"/>
      <c r="D97" s="2167"/>
      <c r="E97" s="2167"/>
    </row>
    <row r="98" spans="1:5" ht="13.8">
      <c r="A98" s="1417"/>
    </row>
    <row r="99" spans="1:5" ht="13.8">
      <c r="A99" s="1417"/>
    </row>
    <row r="100" spans="1:5" ht="13.5" customHeight="1">
      <c r="A100" s="2168" t="s">
        <v>10</v>
      </c>
      <c r="B100" s="2168"/>
      <c r="C100" s="2168"/>
      <c r="D100" s="2168"/>
      <c r="E100" s="2168"/>
    </row>
    <row r="101" spans="1:5" ht="13.8">
      <c r="A101" s="1414"/>
    </row>
    <row r="102" spans="1:5" ht="13.8">
      <c r="A102" s="1414"/>
    </row>
    <row r="103" spans="1:5" ht="13.8">
      <c r="A103" s="1420"/>
    </row>
    <row r="104" spans="1:5" ht="13.8">
      <c r="A104" s="1414"/>
    </row>
    <row r="105" spans="1:5" ht="13.8">
      <c r="A105" s="1417"/>
    </row>
    <row r="106" spans="1:5">
      <c r="A106" s="1421"/>
    </row>
    <row r="107" spans="1:5">
      <c r="A107" s="1421"/>
    </row>
  </sheetData>
  <mergeCells count="80">
    <mergeCell ref="A9:B9"/>
    <mergeCell ref="A1:B1"/>
    <mergeCell ref="A2:F2"/>
    <mergeCell ref="A4:B4"/>
    <mergeCell ref="A5:B5"/>
    <mergeCell ref="C5:E5"/>
    <mergeCell ref="A6:B6"/>
    <mergeCell ref="C6:D6"/>
    <mergeCell ref="A7:B7"/>
    <mergeCell ref="C7:D7"/>
    <mergeCell ref="A8:F8"/>
    <mergeCell ref="B22:E22"/>
    <mergeCell ref="B10:E10"/>
    <mergeCell ref="B11:E11"/>
    <mergeCell ref="B12:E12"/>
    <mergeCell ref="B13:E13"/>
    <mergeCell ref="B14:E14"/>
    <mergeCell ref="B15:E15"/>
    <mergeCell ref="B16:E16"/>
    <mergeCell ref="B17:E17"/>
    <mergeCell ref="A18:E18"/>
    <mergeCell ref="A20:B20"/>
    <mergeCell ref="B21:E21"/>
    <mergeCell ref="A35:F35"/>
    <mergeCell ref="B23:E23"/>
    <mergeCell ref="B24:E24"/>
    <mergeCell ref="B25:E25"/>
    <mergeCell ref="B26:E26"/>
    <mergeCell ref="B27:E27"/>
    <mergeCell ref="B28:E28"/>
    <mergeCell ref="A29:E29"/>
    <mergeCell ref="A30:E30"/>
    <mergeCell ref="A32:B32"/>
    <mergeCell ref="A33:F33"/>
    <mergeCell ref="A34:F34"/>
    <mergeCell ref="B52:E52"/>
    <mergeCell ref="A36:B36"/>
    <mergeCell ref="A37:E37"/>
    <mergeCell ref="C39:F39"/>
    <mergeCell ref="A42:B42"/>
    <mergeCell ref="A45:E45"/>
    <mergeCell ref="A46:B46"/>
    <mergeCell ref="B47:E47"/>
    <mergeCell ref="B48:E48"/>
    <mergeCell ref="B49:E49"/>
    <mergeCell ref="B50:E50"/>
    <mergeCell ref="B51:E51"/>
    <mergeCell ref="B68:E68"/>
    <mergeCell ref="B53:E53"/>
    <mergeCell ref="B54:E54"/>
    <mergeCell ref="A56:F56"/>
    <mergeCell ref="A57:E57"/>
    <mergeCell ref="A60:E60"/>
    <mergeCell ref="A62:B62"/>
    <mergeCell ref="B63:E63"/>
    <mergeCell ref="B64:E64"/>
    <mergeCell ref="B65:E65"/>
    <mergeCell ref="B66:E66"/>
    <mergeCell ref="B67:E67"/>
    <mergeCell ref="B70:E70"/>
    <mergeCell ref="A73:B73"/>
    <mergeCell ref="A74:E74"/>
    <mergeCell ref="A76:B76"/>
    <mergeCell ref="C76:F76"/>
    <mergeCell ref="A97:E97"/>
    <mergeCell ref="A100:E100"/>
    <mergeCell ref="C3:F3"/>
    <mergeCell ref="B89:E89"/>
    <mergeCell ref="B90:E90"/>
    <mergeCell ref="B91:E91"/>
    <mergeCell ref="B92:E92"/>
    <mergeCell ref="B93:E93"/>
    <mergeCell ref="A96:E96"/>
    <mergeCell ref="A79:B79"/>
    <mergeCell ref="A82:E82"/>
    <mergeCell ref="A83:B83"/>
    <mergeCell ref="B86:E86"/>
    <mergeCell ref="B87:E87"/>
    <mergeCell ref="B88:E88"/>
    <mergeCell ref="B69:E69"/>
  </mergeCells>
  <phoneticPr fontId="19"/>
  <pageMargins left="0.70866141732283472" right="0.70866141732283472" top="0.74803149606299213" bottom="0.74803149606299213" header="0.31496062992125984" footer="0.31496062992125984"/>
  <pageSetup paperSize="9" scale="86" orientation="portrait" blackAndWhite="1" r:id="rId1"/>
  <headerFooter alignWithMargins="0"/>
  <rowBreaks count="2" manualBreakCount="2">
    <brk id="35" max="5" man="1"/>
    <brk id="72" max="5" man="1"/>
  </rowBreaks>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theme="0"/>
  </sheetPr>
  <dimension ref="A1:J36"/>
  <sheetViews>
    <sheetView view="pageBreakPreview" topLeftCell="A22" zoomScaleNormal="100" zoomScaleSheetLayoutView="100" workbookViewId="0">
      <selection activeCell="C11" sqref="C11:J11"/>
    </sheetView>
  </sheetViews>
  <sheetFormatPr defaultColWidth="9" defaultRowHeight="13.2"/>
  <cols>
    <col min="1" max="2" width="8.44140625" style="50" customWidth="1"/>
    <col min="3" max="3" width="7.6640625" style="50" customWidth="1"/>
    <col min="4" max="5" width="8.44140625" style="50" customWidth="1"/>
    <col min="6" max="6" width="7.21875" style="50" customWidth="1"/>
    <col min="7" max="7" width="8.44140625" style="50" customWidth="1"/>
    <col min="8" max="8" width="4.6640625" style="50" customWidth="1"/>
    <col min="9" max="9" width="6.33203125" style="50" customWidth="1"/>
    <col min="10" max="10" width="8.44140625" style="50" customWidth="1"/>
    <col min="11" max="16384" width="9" style="50"/>
  </cols>
  <sheetData>
    <row r="1" spans="1:10" ht="18.75" customHeight="1">
      <c r="A1" s="4213" t="s">
        <v>8</v>
      </c>
      <c r="B1" s="4214"/>
      <c r="C1" s="4214"/>
      <c r="D1" s="4214"/>
      <c r="E1" s="4214"/>
      <c r="F1" s="4214"/>
      <c r="G1" s="4214"/>
      <c r="H1" s="4214"/>
      <c r="I1" s="4214"/>
      <c r="J1" s="4214"/>
    </row>
    <row r="2" spans="1:10" ht="18.75" customHeight="1">
      <c r="A2" s="4229" t="s">
        <v>194</v>
      </c>
      <c r="B2" s="4214"/>
      <c r="C2" s="4214"/>
      <c r="D2" s="4214"/>
      <c r="E2" s="4214"/>
      <c r="F2" s="4214"/>
      <c r="G2" s="4214"/>
      <c r="H2" s="4214"/>
      <c r="I2" s="4214"/>
      <c r="J2" s="4214"/>
    </row>
    <row r="3" spans="1:10" ht="18.75" customHeight="1">
      <c r="A3" s="64"/>
      <c r="B3" s="78"/>
      <c r="C3" s="78"/>
      <c r="D3" s="78"/>
      <c r="E3" s="78"/>
      <c r="F3" s="78"/>
      <c r="G3" s="78"/>
      <c r="H3" s="78"/>
      <c r="I3" s="78"/>
      <c r="J3" s="78"/>
    </row>
    <row r="4" spans="1:10" ht="18.75" customHeight="1">
      <c r="A4" s="363"/>
      <c r="B4" s="73"/>
      <c r="C4" s="73"/>
      <c r="D4" s="73"/>
      <c r="E4" s="73"/>
      <c r="F4" s="73"/>
      <c r="G4" s="4094">
        <v>37778</v>
      </c>
      <c r="H4" s="4094"/>
      <c r="I4" s="4094"/>
      <c r="J4" s="4094"/>
    </row>
    <row r="5" spans="1:10" ht="18.75" customHeight="1">
      <c r="A5" s="64"/>
      <c r="B5" s="78"/>
      <c r="C5" s="78"/>
      <c r="D5" s="78"/>
      <c r="E5" s="78"/>
      <c r="F5" s="78"/>
      <c r="G5" s="78"/>
      <c r="H5" s="78"/>
      <c r="I5" s="78"/>
      <c r="J5" s="78"/>
    </row>
    <row r="6" spans="1:10" ht="18.75" customHeight="1">
      <c r="A6" s="4213" t="s">
        <v>9</v>
      </c>
      <c r="B6" s="4214"/>
      <c r="C6" s="4214"/>
      <c r="D6" s="4214"/>
      <c r="E6" s="4214"/>
      <c r="F6" s="4214"/>
      <c r="G6" s="4214"/>
      <c r="H6" s="4214"/>
      <c r="I6" s="4214"/>
      <c r="J6" s="4214"/>
    </row>
    <row r="7" spans="1:10" ht="18.75" customHeight="1">
      <c r="A7" s="4230" t="str">
        <f>IF(入力シート!C24&lt;30000000,"福岡県"&amp;入力シート!C5&amp;"長　殿","福岡県知事　殿")</f>
        <v>福岡県○○県土整備事務所長　殿</v>
      </c>
      <c r="B7" s="4231"/>
      <c r="C7" s="4231"/>
      <c r="D7" s="4231"/>
      <c r="E7" s="4231"/>
      <c r="F7" s="4231"/>
      <c r="G7" s="4231"/>
      <c r="H7" s="4231"/>
      <c r="I7" s="4231"/>
      <c r="J7" s="4231"/>
    </row>
    <row r="8" spans="1:10" ht="18.75" customHeight="1">
      <c r="A8" s="64"/>
      <c r="B8" s="78"/>
      <c r="C8" s="78"/>
      <c r="D8" s="78"/>
      <c r="E8" s="78"/>
      <c r="F8" s="78"/>
      <c r="G8" s="78"/>
      <c r="H8" s="78"/>
      <c r="I8" s="78"/>
      <c r="J8" s="78"/>
    </row>
    <row r="9" spans="1:10" ht="18.75" customHeight="1">
      <c r="A9" s="78"/>
      <c r="B9" s="65" t="s">
        <v>202</v>
      </c>
      <c r="C9" s="66"/>
      <c r="D9" s="67"/>
      <c r="E9" s="67"/>
      <c r="F9" s="67"/>
      <c r="G9" s="4232" t="str">
        <f>入力シート!C26</f>
        <v>(株）福岡企画技調</v>
      </c>
      <c r="H9" s="4232"/>
      <c r="I9" s="4232"/>
      <c r="J9" s="4232"/>
    </row>
    <row r="10" spans="1:10" ht="18.75" customHeight="1">
      <c r="A10" s="79"/>
      <c r="B10" s="68" t="s">
        <v>203</v>
      </c>
      <c r="C10" s="361"/>
      <c r="D10" s="362"/>
      <c r="E10" s="69"/>
      <c r="F10" s="70" t="s">
        <v>204</v>
      </c>
      <c r="G10" s="4232" t="str">
        <f>入力シート!C28</f>
        <v>092-643-3644</v>
      </c>
      <c r="H10" s="4232"/>
      <c r="I10" s="4232"/>
      <c r="J10" s="4232"/>
    </row>
    <row r="11" spans="1:10" ht="18.75" customHeight="1">
      <c r="A11" s="79"/>
      <c r="B11" s="71" t="s">
        <v>195</v>
      </c>
      <c r="C11" s="4233" t="str">
        <f>入力シート!C25</f>
        <v>福岡市博多区東公園７－７</v>
      </c>
      <c r="D11" s="4233"/>
      <c r="E11" s="4233"/>
      <c r="F11" s="4233"/>
      <c r="G11" s="4233"/>
      <c r="H11" s="4233"/>
      <c r="I11" s="4233"/>
      <c r="J11" s="4233"/>
    </row>
    <row r="12" spans="1:10" ht="18.75" customHeight="1">
      <c r="A12" s="64"/>
      <c r="B12" s="78"/>
      <c r="C12" s="78"/>
      <c r="D12" s="78"/>
      <c r="E12" s="78"/>
      <c r="F12" s="78"/>
      <c r="G12" s="78"/>
      <c r="H12" s="78"/>
      <c r="I12" s="78"/>
      <c r="J12" s="78"/>
    </row>
    <row r="13" spans="1:10" ht="18.75" customHeight="1">
      <c r="A13" s="4238" t="s">
        <v>974</v>
      </c>
      <c r="B13" s="4238"/>
      <c r="C13" s="4238"/>
      <c r="D13" s="4238"/>
      <c r="E13" s="4238"/>
      <c r="F13" s="4238"/>
      <c r="G13" s="4238"/>
      <c r="H13" s="4238"/>
      <c r="I13" s="4238"/>
      <c r="J13" s="4238"/>
    </row>
    <row r="14" spans="1:10" ht="18.75" customHeight="1">
      <c r="A14" s="4238"/>
      <c r="B14" s="4238"/>
      <c r="C14" s="4238"/>
      <c r="D14" s="4238"/>
      <c r="E14" s="4238"/>
      <c r="F14" s="4238"/>
      <c r="G14" s="4238"/>
      <c r="H14" s="4238"/>
      <c r="I14" s="4238"/>
      <c r="J14" s="4238"/>
    </row>
    <row r="15" spans="1:10" ht="18.75" customHeight="1">
      <c r="A15" s="64"/>
      <c r="B15" s="78"/>
      <c r="C15" s="78"/>
      <c r="D15" s="78"/>
      <c r="E15" s="78"/>
      <c r="F15" s="78"/>
      <c r="G15" s="78"/>
      <c r="H15" s="78"/>
      <c r="I15" s="78"/>
      <c r="J15" s="78"/>
    </row>
    <row r="16" spans="1:10" ht="15.75" customHeight="1">
      <c r="A16" s="64"/>
      <c r="B16" s="78"/>
      <c r="C16" s="78"/>
      <c r="D16" s="78"/>
      <c r="E16" s="78"/>
      <c r="F16" s="78"/>
      <c r="G16" s="78"/>
      <c r="H16" s="78"/>
      <c r="I16" s="78"/>
      <c r="J16" s="78"/>
    </row>
    <row r="17" spans="1:10" ht="18.75" customHeight="1">
      <c r="A17" s="4229" t="s">
        <v>10</v>
      </c>
      <c r="B17" s="4214"/>
      <c r="C17" s="4214"/>
      <c r="D17" s="4214"/>
      <c r="E17" s="4214"/>
      <c r="F17" s="4214"/>
      <c r="G17" s="4214"/>
      <c r="H17" s="4214"/>
      <c r="I17" s="4214"/>
      <c r="J17" s="4214"/>
    </row>
    <row r="18" spans="1:10" ht="18.75" customHeight="1">
      <c r="A18" s="64"/>
      <c r="B18" s="78"/>
      <c r="C18" s="78"/>
      <c r="D18" s="78"/>
      <c r="E18" s="78"/>
      <c r="F18" s="78"/>
      <c r="G18" s="78"/>
      <c r="H18" s="78"/>
      <c r="I18" s="78"/>
      <c r="J18" s="78"/>
    </row>
    <row r="19" spans="1:10" ht="18.75" customHeight="1">
      <c r="A19" s="72" t="s">
        <v>196</v>
      </c>
      <c r="B19" s="64"/>
      <c r="C19" s="4234" t="str">
        <f>入力シート!C10</f>
        <v>県道博多天神線排水性舗装工事（第２工区）</v>
      </c>
      <c r="D19" s="4235"/>
      <c r="E19" s="4235"/>
      <c r="F19" s="4235"/>
      <c r="G19" s="4235"/>
      <c r="H19" s="4235"/>
      <c r="I19" s="4235"/>
      <c r="J19" s="4235"/>
    </row>
    <row r="20" spans="1:10" ht="18.75" customHeight="1">
      <c r="A20" s="72" t="s">
        <v>197</v>
      </c>
      <c r="B20" s="64"/>
      <c r="C20" s="4236" t="str">
        <f>入力シート!C12</f>
        <v>福岡市博多区東公園地内</v>
      </c>
      <c r="D20" s="4237"/>
      <c r="E20" s="4237"/>
      <c r="F20" s="4237"/>
      <c r="G20" s="4237"/>
      <c r="H20" s="4237"/>
      <c r="I20" s="4237"/>
      <c r="J20" s="4237"/>
    </row>
    <row r="21" spans="1:10" ht="18.75" customHeight="1">
      <c r="A21" s="72" t="s">
        <v>198</v>
      </c>
      <c r="B21" s="72"/>
      <c r="C21" s="72"/>
      <c r="D21" s="72"/>
      <c r="E21" s="72"/>
      <c r="F21" s="4228">
        <v>37778</v>
      </c>
      <c r="G21" s="4228"/>
      <c r="H21" s="4228"/>
      <c r="I21" s="4228"/>
      <c r="J21" s="73"/>
    </row>
    <row r="22" spans="1:10" ht="18.75" customHeight="1">
      <c r="A22" s="72" t="s">
        <v>11</v>
      </c>
      <c r="B22" s="64"/>
      <c r="C22" s="64"/>
      <c r="D22" s="64"/>
      <c r="E22" s="64"/>
      <c r="F22" s="74"/>
      <c r="G22" s="74"/>
      <c r="H22" s="74"/>
      <c r="I22" s="74"/>
      <c r="J22" s="74"/>
    </row>
    <row r="23" spans="1:10" ht="18.75" customHeight="1">
      <c r="A23" s="75" t="s">
        <v>12</v>
      </c>
      <c r="B23" s="76"/>
      <c r="C23" s="76"/>
      <c r="D23" s="76"/>
      <c r="E23" s="76"/>
      <c r="F23" s="76"/>
      <c r="G23" s="76"/>
      <c r="H23" s="76"/>
      <c r="I23" s="76"/>
      <c r="J23" s="76"/>
    </row>
    <row r="24" spans="1:10" ht="15.9" customHeight="1">
      <c r="A24" s="4215" t="s">
        <v>199</v>
      </c>
      <c r="B24" s="4216"/>
      <c r="C24" s="4217"/>
      <c r="D24" s="4215" t="s">
        <v>200</v>
      </c>
      <c r="E24" s="4221"/>
      <c r="F24" s="4222"/>
      <c r="G24" s="4215" t="s">
        <v>201</v>
      </c>
      <c r="H24" s="4216"/>
      <c r="I24" s="4216"/>
      <c r="J24" s="4217"/>
    </row>
    <row r="25" spans="1:10" ht="15.9" customHeight="1">
      <c r="A25" s="4218"/>
      <c r="B25" s="4219"/>
      <c r="C25" s="4220"/>
      <c r="D25" s="4223"/>
      <c r="E25" s="4224"/>
      <c r="F25" s="4225"/>
      <c r="G25" s="4223"/>
      <c r="H25" s="4226"/>
      <c r="I25" s="4226"/>
      <c r="J25" s="4227"/>
    </row>
    <row r="26" spans="1:10" ht="31.65" customHeight="1">
      <c r="A26" s="4208"/>
      <c r="B26" s="4208"/>
      <c r="C26" s="4209"/>
      <c r="D26" s="4209"/>
      <c r="E26" s="4210"/>
      <c r="F26" s="4211"/>
      <c r="G26" s="4209"/>
      <c r="H26" s="4210"/>
      <c r="I26" s="4210"/>
      <c r="J26" s="4211"/>
    </row>
    <row r="27" spans="1:10" ht="31.65" customHeight="1">
      <c r="A27" s="4208"/>
      <c r="B27" s="4208"/>
      <c r="C27" s="4209"/>
      <c r="D27" s="4209"/>
      <c r="E27" s="4210"/>
      <c r="F27" s="4211"/>
      <c r="G27" s="4209"/>
      <c r="H27" s="4210"/>
      <c r="I27" s="4210"/>
      <c r="J27" s="4211"/>
    </row>
    <row r="28" spans="1:10" ht="31.65" customHeight="1">
      <c r="A28" s="4208"/>
      <c r="B28" s="4208"/>
      <c r="C28" s="4209"/>
      <c r="D28" s="4209"/>
      <c r="E28" s="4210"/>
      <c r="F28" s="4211"/>
      <c r="G28" s="4209"/>
      <c r="H28" s="4210"/>
      <c r="I28" s="4210"/>
      <c r="J28" s="4211"/>
    </row>
    <row r="29" spans="1:10" ht="31.65" customHeight="1">
      <c r="A29" s="4208"/>
      <c r="B29" s="4208"/>
      <c r="C29" s="4209"/>
      <c r="D29" s="4209"/>
      <c r="E29" s="4210"/>
      <c r="F29" s="4211"/>
      <c r="G29" s="4209"/>
      <c r="H29" s="4210"/>
      <c r="I29" s="4210"/>
      <c r="J29" s="4211"/>
    </row>
    <row r="30" spans="1:10" ht="18.75" customHeight="1">
      <c r="A30" s="72" t="s">
        <v>15</v>
      </c>
      <c r="B30" s="64"/>
      <c r="C30" s="64"/>
      <c r="D30" s="64"/>
      <c r="E30" s="64"/>
      <c r="F30" s="74"/>
      <c r="G30" s="4212"/>
      <c r="H30" s="4212"/>
      <c r="I30" s="72" t="s">
        <v>16</v>
      </c>
      <c r="J30" s="78"/>
    </row>
    <row r="31" spans="1:10" ht="18.75" customHeight="1">
      <c r="A31" s="78"/>
      <c r="B31" s="72"/>
      <c r="C31" s="72"/>
      <c r="D31" s="72"/>
      <c r="E31" s="72"/>
      <c r="F31" s="72"/>
      <c r="G31" s="72"/>
      <c r="H31" s="72"/>
      <c r="I31" s="72"/>
      <c r="J31" s="77" t="s">
        <v>13</v>
      </c>
    </row>
    <row r="32" spans="1:10" ht="18.75" customHeight="1">
      <c r="A32" s="77"/>
      <c r="B32" s="78"/>
      <c r="C32" s="78"/>
      <c r="D32" s="78"/>
      <c r="E32" s="78"/>
      <c r="F32" s="78"/>
      <c r="G32" s="78"/>
      <c r="H32" s="78"/>
      <c r="I32" s="78"/>
      <c r="J32" s="78"/>
    </row>
    <row r="33" spans="1:10" ht="18.75" customHeight="1">
      <c r="A33" s="77"/>
      <c r="B33" s="78"/>
      <c r="C33" s="78"/>
      <c r="D33" s="78"/>
      <c r="E33" s="78"/>
      <c r="F33" s="78"/>
      <c r="G33" s="78"/>
      <c r="H33" s="78"/>
      <c r="I33" s="78"/>
      <c r="J33" s="78"/>
    </row>
    <row r="34" spans="1:10" ht="18.75" customHeight="1">
      <c r="A34" s="4213" t="s">
        <v>14</v>
      </c>
      <c r="B34" s="4214"/>
      <c r="C34" s="4214"/>
      <c r="D34" s="4214"/>
      <c r="E34" s="4214"/>
      <c r="F34" s="4214"/>
      <c r="G34" s="4214"/>
      <c r="H34" s="4214"/>
      <c r="I34" s="4214"/>
      <c r="J34" s="4214"/>
    </row>
    <row r="35" spans="1:10" ht="18.75" customHeight="1">
      <c r="A35" s="4206" t="s">
        <v>205</v>
      </c>
      <c r="B35" s="4207"/>
      <c r="C35" s="4207"/>
      <c r="D35" s="4207"/>
      <c r="E35" s="4207"/>
      <c r="F35" s="4207"/>
      <c r="G35" s="4207"/>
      <c r="H35" s="4207"/>
      <c r="I35" s="4207"/>
      <c r="J35" s="4207"/>
    </row>
    <row r="36" spans="1:10" ht="18.75" customHeight="1">
      <c r="A36" s="4206" t="s">
        <v>206</v>
      </c>
      <c r="B36" s="4207"/>
      <c r="C36" s="4207"/>
      <c r="D36" s="4207"/>
      <c r="E36" s="4207"/>
      <c r="F36" s="4207"/>
      <c r="G36" s="4207"/>
      <c r="H36" s="4207"/>
      <c r="I36" s="4207"/>
      <c r="J36" s="4207"/>
    </row>
  </sheetData>
  <sheetProtection formatCells="0"/>
  <mergeCells count="32">
    <mergeCell ref="F21:I21"/>
    <mergeCell ref="A1:J1"/>
    <mergeCell ref="A2:J2"/>
    <mergeCell ref="A6:J6"/>
    <mergeCell ref="A7:J7"/>
    <mergeCell ref="G4:J4"/>
    <mergeCell ref="G9:J9"/>
    <mergeCell ref="G10:J10"/>
    <mergeCell ref="C11:J11"/>
    <mergeCell ref="A17:J17"/>
    <mergeCell ref="C19:J19"/>
    <mergeCell ref="C20:J20"/>
    <mergeCell ref="A13:J14"/>
    <mergeCell ref="A24:C25"/>
    <mergeCell ref="D24:F25"/>
    <mergeCell ref="G24:J25"/>
    <mergeCell ref="A26:C26"/>
    <mergeCell ref="D26:F26"/>
    <mergeCell ref="G26:J26"/>
    <mergeCell ref="A27:C27"/>
    <mergeCell ref="D27:F27"/>
    <mergeCell ref="G27:J27"/>
    <mergeCell ref="A28:C28"/>
    <mergeCell ref="D28:F28"/>
    <mergeCell ref="G28:J28"/>
    <mergeCell ref="A36:J36"/>
    <mergeCell ref="A29:C29"/>
    <mergeCell ref="D29:F29"/>
    <mergeCell ref="G29:J29"/>
    <mergeCell ref="G30:H30"/>
    <mergeCell ref="A34:J34"/>
    <mergeCell ref="A35:J35"/>
  </mergeCells>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 r:id="rId4" name="Check Box 1">
              <controlPr defaultSize="0" autoFill="0" autoLine="0" autoPict="0">
                <anchor moveWithCells="1">
                  <from>
                    <xdr:col>0</xdr:col>
                    <xdr:colOff>137160</xdr:colOff>
                    <xdr:row>34</xdr:row>
                    <xdr:rowOff>22860</xdr:rowOff>
                  </from>
                  <to>
                    <xdr:col>1</xdr:col>
                    <xdr:colOff>106680</xdr:colOff>
                    <xdr:row>34</xdr:row>
                    <xdr:rowOff>175260</xdr:rowOff>
                  </to>
                </anchor>
              </controlPr>
            </control>
          </mc:Choice>
        </mc:AlternateContent>
        <mc:AlternateContent xmlns:mc="http://schemas.openxmlformats.org/markup-compatibility/2006">
          <mc:Choice Requires="x14">
            <control shapeId="6" r:id="rId5" name="Check Box 2">
              <controlPr defaultSize="0" autoFill="0" autoLine="0" autoPict="0">
                <anchor moveWithCells="1">
                  <from>
                    <xdr:col>0</xdr:col>
                    <xdr:colOff>137160</xdr:colOff>
                    <xdr:row>35</xdr:row>
                    <xdr:rowOff>22860</xdr:rowOff>
                  </from>
                  <to>
                    <xdr:col>1</xdr:col>
                    <xdr:colOff>106680</xdr:colOff>
                    <xdr:row>35</xdr:row>
                    <xdr:rowOff>182880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N58"/>
  <sheetViews>
    <sheetView view="pageBreakPreview" topLeftCell="A28" zoomScale="115" zoomScaleNormal="100" zoomScaleSheetLayoutView="115" workbookViewId="0">
      <selection activeCell="C11" sqref="C11"/>
    </sheetView>
  </sheetViews>
  <sheetFormatPr defaultColWidth="2.21875" defaultRowHeight="13.2"/>
  <cols>
    <col min="1" max="1" width="4.88671875" style="795" customWidth="1"/>
    <col min="2" max="16384" width="2.21875" style="795"/>
  </cols>
  <sheetData>
    <row r="1" spans="1:40">
      <c r="A1" s="794" t="s">
        <v>1624</v>
      </c>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94"/>
      <c r="AB1" s="794"/>
      <c r="AC1" s="794"/>
      <c r="AD1" s="794"/>
      <c r="AE1" s="794"/>
      <c r="AF1" s="794"/>
      <c r="AG1" s="794"/>
      <c r="AH1" s="794"/>
      <c r="AI1" s="794"/>
      <c r="AJ1" s="794"/>
      <c r="AK1" s="794"/>
      <c r="AL1" s="794"/>
      <c r="AM1" s="794"/>
      <c r="AN1" s="794"/>
    </row>
    <row r="2" spans="1:40" ht="18.75" customHeight="1">
      <c r="A2" s="794"/>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c r="AL2" s="794"/>
      <c r="AM2" s="794"/>
      <c r="AN2" s="794"/>
    </row>
    <row r="3" spans="1:40" ht="21">
      <c r="A3" s="4240" t="s">
        <v>1625</v>
      </c>
      <c r="B3" s="4240"/>
      <c r="C3" s="4240"/>
      <c r="D3" s="4240"/>
      <c r="E3" s="4240"/>
      <c r="F3" s="4240"/>
      <c r="G3" s="4240"/>
      <c r="H3" s="4240"/>
      <c r="I3" s="4240"/>
      <c r="J3" s="4240"/>
      <c r="K3" s="4240"/>
      <c r="L3" s="4240"/>
      <c r="M3" s="4240"/>
      <c r="N3" s="4240"/>
      <c r="O3" s="4240"/>
      <c r="P3" s="4240"/>
      <c r="Q3" s="4240"/>
      <c r="R3" s="4240"/>
      <c r="S3" s="4240"/>
      <c r="T3" s="4240"/>
      <c r="U3" s="4240"/>
      <c r="V3" s="4240"/>
      <c r="W3" s="4240"/>
      <c r="X3" s="4240"/>
      <c r="Y3" s="4240"/>
      <c r="Z3" s="4240"/>
      <c r="AA3" s="4240"/>
      <c r="AB3" s="4240"/>
      <c r="AC3" s="4240"/>
      <c r="AD3" s="4240"/>
      <c r="AE3" s="4240"/>
      <c r="AF3" s="4240"/>
      <c r="AG3" s="4240"/>
      <c r="AH3" s="4240"/>
      <c r="AI3" s="4240"/>
      <c r="AJ3" s="4240"/>
      <c r="AK3" s="4240"/>
      <c r="AL3" s="4240"/>
      <c r="AM3" s="794"/>
      <c r="AN3" s="794"/>
    </row>
    <row r="4" spans="1:40">
      <c r="A4" s="794"/>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row>
    <row r="5" spans="1:40" s="797" customFormat="1" ht="18.75" customHeight="1">
      <c r="A5" s="796"/>
      <c r="B5" s="796"/>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4241"/>
      <c r="AC5" s="4241"/>
      <c r="AD5" s="4241"/>
      <c r="AE5" s="4241"/>
      <c r="AF5" s="796" t="s">
        <v>1626</v>
      </c>
      <c r="AG5" s="4241"/>
      <c r="AH5" s="4241"/>
      <c r="AI5" s="796" t="s">
        <v>1627</v>
      </c>
      <c r="AJ5" s="4241"/>
      <c r="AK5" s="4241"/>
      <c r="AL5" s="796" t="s">
        <v>1628</v>
      </c>
      <c r="AM5" s="796"/>
      <c r="AN5" s="796"/>
    </row>
    <row r="6" spans="1:40" s="797" customFormat="1">
      <c r="A6" s="796" t="s">
        <v>1629</v>
      </c>
      <c r="B6" s="796"/>
      <c r="C6" s="796"/>
      <c r="D6" s="796"/>
      <c r="E6" s="796"/>
      <c r="F6" s="796"/>
      <c r="G6" s="796"/>
      <c r="H6" s="796"/>
      <c r="I6" s="796"/>
      <c r="J6" s="796"/>
      <c r="K6" s="796"/>
      <c r="L6" s="796"/>
      <c r="M6" s="796"/>
      <c r="N6" s="796"/>
      <c r="O6" s="796"/>
      <c r="P6" s="796"/>
      <c r="Q6" s="796"/>
      <c r="R6" s="796"/>
      <c r="S6" s="796"/>
      <c r="T6" s="796"/>
      <c r="U6" s="796"/>
      <c r="V6" s="796"/>
      <c r="W6" s="796"/>
      <c r="X6" s="796"/>
      <c r="Y6" s="796"/>
      <c r="Z6" s="796"/>
      <c r="AA6" s="796"/>
      <c r="AB6" s="796"/>
      <c r="AC6" s="796"/>
      <c r="AD6" s="796"/>
      <c r="AE6" s="796"/>
      <c r="AF6" s="796"/>
      <c r="AG6" s="796"/>
      <c r="AH6" s="796"/>
      <c r="AI6" s="796"/>
      <c r="AJ6" s="796"/>
      <c r="AK6" s="796"/>
      <c r="AL6" s="796"/>
      <c r="AM6" s="796"/>
      <c r="AN6" s="796"/>
    </row>
    <row r="7" spans="1:40" s="797" customFormat="1" ht="22.5" customHeight="1">
      <c r="A7" s="796"/>
      <c r="B7" s="4242" t="str">
        <f>IF(入力シート!C24&lt;30000000,"福岡県"&amp;入力シート!C5&amp;"長　殿","福岡県知事　殿")</f>
        <v>福岡県○○県土整備事務所長　殿</v>
      </c>
      <c r="C7" s="4242"/>
      <c r="D7" s="4242"/>
      <c r="E7" s="4242"/>
      <c r="F7" s="4242"/>
      <c r="G7" s="4242"/>
      <c r="H7" s="4242"/>
      <c r="I7" s="4242"/>
      <c r="J7" s="4242"/>
      <c r="K7" s="4242"/>
      <c r="L7" s="4242"/>
      <c r="M7" s="4242"/>
      <c r="N7" s="4242"/>
      <c r="O7" s="4242"/>
      <c r="P7" s="4242"/>
      <c r="Q7" s="4242"/>
      <c r="R7" s="796"/>
      <c r="S7" s="796"/>
      <c r="T7" s="796"/>
      <c r="U7" s="796"/>
      <c r="V7" s="796"/>
      <c r="W7" s="796"/>
      <c r="X7" s="796"/>
      <c r="Y7" s="796"/>
      <c r="Z7" s="796"/>
      <c r="AA7" s="796"/>
      <c r="AB7" s="796"/>
      <c r="AC7" s="796"/>
      <c r="AD7" s="796"/>
      <c r="AE7" s="796"/>
      <c r="AF7" s="796"/>
      <c r="AG7" s="796"/>
      <c r="AH7" s="796"/>
      <c r="AI7" s="796"/>
      <c r="AJ7" s="796"/>
      <c r="AK7" s="796"/>
      <c r="AL7" s="796"/>
      <c r="AM7" s="796"/>
      <c r="AN7" s="796"/>
    </row>
    <row r="8" spans="1:40" s="797" customFormat="1">
      <c r="A8" s="796"/>
      <c r="B8" s="796"/>
      <c r="C8" s="796"/>
      <c r="D8" s="796"/>
      <c r="E8" s="796"/>
      <c r="F8" s="796"/>
      <c r="G8" s="796"/>
      <c r="H8" s="796"/>
      <c r="I8" s="796"/>
      <c r="J8" s="796"/>
      <c r="K8" s="796"/>
      <c r="L8" s="796"/>
      <c r="M8" s="796"/>
      <c r="N8" s="796"/>
      <c r="O8" s="796"/>
      <c r="P8" s="796"/>
      <c r="Q8" s="796"/>
      <c r="R8" s="796"/>
      <c r="S8" s="796"/>
      <c r="T8" s="796"/>
      <c r="U8" s="796"/>
      <c r="V8" s="796"/>
      <c r="W8" s="796"/>
      <c r="X8" s="796"/>
      <c r="Y8" s="796"/>
      <c r="Z8" s="796"/>
      <c r="AA8" s="796"/>
      <c r="AB8" s="796"/>
      <c r="AC8" s="796"/>
      <c r="AD8" s="796"/>
      <c r="AE8" s="796"/>
      <c r="AF8" s="796"/>
      <c r="AG8" s="796"/>
      <c r="AH8" s="796"/>
      <c r="AI8" s="796"/>
      <c r="AJ8" s="796"/>
      <c r="AK8" s="796"/>
      <c r="AL8" s="796"/>
      <c r="AM8" s="796"/>
      <c r="AN8" s="796"/>
    </row>
    <row r="9" spans="1:40" s="797" customFormat="1">
      <c r="A9" s="796"/>
      <c r="B9" s="796"/>
      <c r="C9" s="796"/>
      <c r="D9" s="796"/>
      <c r="E9" s="796"/>
      <c r="F9" s="796"/>
      <c r="G9" s="796"/>
      <c r="H9" s="796"/>
      <c r="I9" s="796"/>
      <c r="J9" s="796"/>
      <c r="K9" s="796"/>
      <c r="L9" s="796"/>
      <c r="M9" s="796"/>
      <c r="N9" s="796"/>
      <c r="O9" s="796"/>
      <c r="P9" s="796"/>
      <c r="Q9" s="796"/>
      <c r="R9" s="796"/>
      <c r="S9" s="796"/>
      <c r="T9" s="796" t="s">
        <v>1631</v>
      </c>
      <c r="U9" s="796"/>
      <c r="V9" s="796"/>
      <c r="W9" s="796"/>
      <c r="X9" s="796"/>
      <c r="Y9" s="796"/>
      <c r="Z9" s="796"/>
      <c r="AA9" s="796"/>
      <c r="AB9" s="796"/>
      <c r="AC9" s="796"/>
      <c r="AD9" s="796"/>
      <c r="AE9" s="796"/>
      <c r="AF9" s="796"/>
      <c r="AG9" s="796"/>
      <c r="AH9" s="796"/>
      <c r="AI9" s="796"/>
      <c r="AJ9" s="796"/>
      <c r="AK9" s="796"/>
      <c r="AL9" s="796"/>
      <c r="AM9" s="796"/>
      <c r="AN9" s="796"/>
    </row>
    <row r="10" spans="1:40" s="797" customFormat="1" ht="18.75" customHeight="1">
      <c r="A10" s="796"/>
      <c r="B10" s="796"/>
      <c r="C10" s="796"/>
      <c r="D10" s="796"/>
      <c r="E10" s="796"/>
      <c r="F10" s="796"/>
      <c r="G10" s="796"/>
      <c r="H10" s="796"/>
      <c r="I10" s="796"/>
      <c r="J10" s="796"/>
      <c r="K10" s="796"/>
      <c r="L10" s="796"/>
      <c r="M10" s="796"/>
      <c r="N10" s="796"/>
      <c r="O10" s="796"/>
      <c r="P10" s="796"/>
      <c r="Q10" s="796"/>
      <c r="R10" s="796"/>
      <c r="S10" s="796"/>
      <c r="T10" s="796"/>
      <c r="U10" s="798" t="s">
        <v>1632</v>
      </c>
      <c r="V10" s="798"/>
      <c r="W10" s="4239" t="str">
        <f>入力シート!C25</f>
        <v>福岡市博多区東公園７－７</v>
      </c>
      <c r="X10" s="4239"/>
      <c r="Y10" s="4239"/>
      <c r="Z10" s="4239"/>
      <c r="AA10" s="4239"/>
      <c r="AB10" s="4239"/>
      <c r="AC10" s="4239"/>
      <c r="AD10" s="4239"/>
      <c r="AE10" s="4239"/>
      <c r="AF10" s="4239"/>
      <c r="AG10" s="4239"/>
      <c r="AH10" s="4239"/>
      <c r="AI10" s="4239"/>
      <c r="AJ10" s="4239"/>
      <c r="AK10" s="4239"/>
      <c r="AL10" s="796"/>
      <c r="AM10" s="796"/>
      <c r="AN10" s="796"/>
    </row>
    <row r="11" spans="1:40" s="797" customFormat="1">
      <c r="A11" s="796"/>
      <c r="B11" s="796"/>
      <c r="C11" s="796"/>
      <c r="D11" s="796"/>
      <c r="E11" s="796"/>
      <c r="F11" s="796"/>
      <c r="G11" s="796"/>
      <c r="H11" s="796"/>
      <c r="I11" s="796"/>
      <c r="J11" s="796"/>
      <c r="K11" s="796"/>
      <c r="L11" s="796"/>
      <c r="M11" s="796"/>
      <c r="N11" s="796"/>
      <c r="O11" s="796"/>
      <c r="P11" s="796"/>
      <c r="Q11" s="796"/>
      <c r="R11" s="796"/>
      <c r="S11" s="796"/>
      <c r="T11" s="796"/>
      <c r="U11" s="799"/>
      <c r="V11" s="799"/>
      <c r="W11" s="799"/>
      <c r="X11" s="799"/>
      <c r="Y11" s="799"/>
      <c r="Z11" s="799"/>
      <c r="AA11" s="799"/>
      <c r="AB11" s="799"/>
      <c r="AC11" s="799"/>
      <c r="AD11" s="799"/>
      <c r="AE11" s="799"/>
      <c r="AF11" s="799"/>
      <c r="AG11" s="799"/>
      <c r="AH11" s="799"/>
      <c r="AI11" s="796"/>
      <c r="AJ11" s="796"/>
      <c r="AK11" s="796"/>
      <c r="AL11" s="796"/>
      <c r="AM11" s="796"/>
      <c r="AN11" s="796"/>
    </row>
    <row r="12" spans="1:40" s="797" customFormat="1" ht="18.75" customHeight="1">
      <c r="A12" s="796"/>
      <c r="B12" s="796"/>
      <c r="C12" s="796"/>
      <c r="D12" s="796"/>
      <c r="E12" s="796"/>
      <c r="F12" s="796"/>
      <c r="G12" s="796"/>
      <c r="H12" s="796"/>
      <c r="I12" s="796"/>
      <c r="J12" s="796"/>
      <c r="K12" s="796"/>
      <c r="L12" s="796"/>
      <c r="M12" s="796"/>
      <c r="N12" s="796"/>
      <c r="O12" s="796"/>
      <c r="P12" s="796"/>
      <c r="Q12" s="796"/>
      <c r="R12" s="796"/>
      <c r="S12" s="796"/>
      <c r="T12" s="796"/>
      <c r="U12" s="798" t="s">
        <v>1633</v>
      </c>
      <c r="V12" s="798"/>
      <c r="W12" s="4239" t="str">
        <f>入力シート!C26</f>
        <v>(株）福岡企画技調</v>
      </c>
      <c r="X12" s="4239"/>
      <c r="Y12" s="4239"/>
      <c r="Z12" s="4239"/>
      <c r="AA12" s="4239"/>
      <c r="AB12" s="4239"/>
      <c r="AC12" s="4239"/>
      <c r="AD12" s="4239"/>
      <c r="AE12" s="4239"/>
      <c r="AF12" s="4239"/>
      <c r="AG12" s="4239"/>
      <c r="AH12" s="4239"/>
      <c r="AI12" s="796"/>
      <c r="AJ12" s="796"/>
      <c r="AK12" s="796"/>
      <c r="AL12" s="796"/>
      <c r="AM12" s="796"/>
      <c r="AN12" s="796"/>
    </row>
    <row r="13" spans="1:40" s="797" customFormat="1">
      <c r="A13" s="796"/>
      <c r="B13" s="796" t="s">
        <v>1634</v>
      </c>
      <c r="C13" s="796"/>
      <c r="D13" s="796"/>
      <c r="E13" s="796"/>
      <c r="F13" s="796"/>
      <c r="G13" s="796"/>
      <c r="H13" s="796"/>
      <c r="I13" s="796"/>
      <c r="J13" s="796"/>
      <c r="K13" s="796"/>
      <c r="L13" s="796"/>
      <c r="M13" s="796"/>
      <c r="N13" s="796"/>
      <c r="O13" s="796"/>
      <c r="P13" s="796"/>
      <c r="Q13" s="796"/>
      <c r="R13" s="796"/>
      <c r="S13" s="796"/>
      <c r="T13" s="796"/>
      <c r="U13" s="796"/>
      <c r="V13" s="796"/>
      <c r="W13" s="796"/>
      <c r="X13" s="796"/>
      <c r="Y13" s="796"/>
      <c r="Z13" s="796"/>
      <c r="AA13" s="796"/>
      <c r="AB13" s="796"/>
      <c r="AC13" s="796"/>
      <c r="AD13" s="796"/>
      <c r="AE13" s="796"/>
      <c r="AF13" s="796"/>
      <c r="AG13" s="796"/>
      <c r="AH13" s="796"/>
      <c r="AI13" s="796"/>
      <c r="AJ13" s="796"/>
      <c r="AK13" s="796"/>
      <c r="AL13" s="796"/>
      <c r="AM13" s="796"/>
      <c r="AN13" s="796"/>
    </row>
    <row r="14" spans="1:40" s="797" customFormat="1" ht="22.5" customHeight="1" thickBot="1">
      <c r="A14" s="796"/>
      <c r="B14" s="796"/>
      <c r="C14" s="799"/>
      <c r="D14" s="4243" t="s">
        <v>1697</v>
      </c>
      <c r="E14" s="4243"/>
      <c r="F14" s="4243"/>
      <c r="G14" s="4243"/>
      <c r="H14" s="4243"/>
      <c r="I14" s="4243"/>
      <c r="J14" s="4243"/>
      <c r="K14" s="4243"/>
      <c r="L14" s="4243"/>
      <c r="M14" s="4243"/>
      <c r="N14" s="4243"/>
      <c r="O14" s="4243"/>
      <c r="P14" s="4243"/>
      <c r="Q14" s="4243"/>
      <c r="R14" s="4243"/>
      <c r="S14" s="4243"/>
      <c r="T14" s="4243"/>
      <c r="U14" s="4243"/>
      <c r="V14" s="4243"/>
      <c r="W14" s="4243"/>
      <c r="X14" s="4243"/>
      <c r="Y14" s="4243"/>
      <c r="Z14" s="4243"/>
      <c r="AA14" s="4243"/>
      <c r="AB14" s="4243"/>
      <c r="AC14" s="4243"/>
      <c r="AD14" s="4243"/>
      <c r="AE14" s="4243"/>
      <c r="AF14" s="4243"/>
      <c r="AG14" s="4243"/>
      <c r="AH14" s="4243"/>
      <c r="AI14" s="4243"/>
      <c r="AJ14" s="4243"/>
      <c r="AK14" s="4243"/>
      <c r="AL14" s="4243"/>
      <c r="AM14" s="796"/>
      <c r="AN14" s="796"/>
    </row>
    <row r="15" spans="1:40" s="797" customFormat="1" ht="13.8" thickTop="1">
      <c r="A15" s="796"/>
      <c r="B15" s="796"/>
      <c r="C15" s="799"/>
      <c r="D15" s="796"/>
      <c r="E15" s="796"/>
      <c r="F15" s="796"/>
      <c r="G15" s="796"/>
      <c r="H15" s="796"/>
      <c r="I15" s="796"/>
      <c r="J15" s="796"/>
      <c r="K15" s="796"/>
      <c r="L15" s="796"/>
      <c r="M15" s="796"/>
      <c r="N15" s="796"/>
      <c r="O15" s="796"/>
      <c r="P15" s="796"/>
      <c r="Q15" s="796"/>
      <c r="R15" s="796"/>
      <c r="S15" s="796"/>
      <c r="T15" s="796"/>
      <c r="U15" s="796"/>
      <c r="V15" s="796"/>
      <c r="W15" s="796"/>
      <c r="X15" s="796"/>
      <c r="Y15" s="796"/>
      <c r="Z15" s="796"/>
      <c r="AA15" s="796"/>
      <c r="AB15" s="796"/>
      <c r="AC15" s="796"/>
      <c r="AD15" s="796"/>
      <c r="AE15" s="796"/>
      <c r="AF15" s="796"/>
      <c r="AG15" s="796"/>
      <c r="AH15" s="796"/>
      <c r="AI15" s="796"/>
      <c r="AJ15" s="796"/>
      <c r="AK15" s="796"/>
      <c r="AL15" s="796"/>
      <c r="AM15" s="796"/>
      <c r="AN15" s="796"/>
    </row>
    <row r="16" spans="1:40" s="797" customFormat="1">
      <c r="A16" s="796"/>
      <c r="B16" s="796" t="s">
        <v>1635</v>
      </c>
      <c r="C16" s="799"/>
      <c r="D16" s="796"/>
      <c r="E16" s="796"/>
      <c r="F16" s="796"/>
      <c r="G16" s="796"/>
      <c r="H16" s="796"/>
      <c r="I16" s="796"/>
      <c r="J16" s="796"/>
      <c r="K16" s="796"/>
      <c r="L16" s="796"/>
      <c r="M16" s="796"/>
      <c r="N16" s="796"/>
      <c r="O16" s="796"/>
      <c r="P16" s="796"/>
      <c r="Q16" s="796"/>
      <c r="R16" s="796"/>
      <c r="S16" s="796"/>
      <c r="T16" s="796"/>
      <c r="U16" s="796"/>
      <c r="V16" s="796"/>
      <c r="W16" s="796"/>
      <c r="X16" s="796"/>
      <c r="Y16" s="796"/>
      <c r="Z16" s="796"/>
      <c r="AA16" s="796"/>
      <c r="AB16" s="796"/>
      <c r="AC16" s="796"/>
      <c r="AD16" s="796"/>
      <c r="AE16" s="796"/>
      <c r="AF16" s="796"/>
      <c r="AG16" s="796"/>
      <c r="AH16" s="796"/>
      <c r="AI16" s="796"/>
      <c r="AJ16" s="796"/>
      <c r="AK16" s="796"/>
      <c r="AL16" s="796"/>
      <c r="AM16" s="796"/>
      <c r="AN16" s="796"/>
    </row>
    <row r="17" spans="1:40" s="797" customFormat="1" ht="22.5" customHeight="1" thickBot="1">
      <c r="A17" s="796"/>
      <c r="B17" s="796"/>
      <c r="C17" s="799"/>
      <c r="D17" s="4244">
        <v>12345678901234</v>
      </c>
      <c r="E17" s="4244"/>
      <c r="F17" s="4244"/>
      <c r="G17" s="4244"/>
      <c r="H17" s="4244"/>
      <c r="I17" s="4244"/>
      <c r="J17" s="4244"/>
      <c r="K17" s="4244"/>
      <c r="L17" s="4244"/>
      <c r="M17" s="4244"/>
      <c r="N17" s="4244"/>
      <c r="O17" s="4244"/>
      <c r="P17" s="4244"/>
      <c r="Q17" s="4244"/>
      <c r="R17" s="4244"/>
      <c r="S17" s="4244"/>
      <c r="T17" s="4244"/>
      <c r="U17" s="4244"/>
      <c r="V17" s="4244"/>
      <c r="W17" s="4244"/>
      <c r="X17" s="4244"/>
      <c r="Y17" s="4244"/>
      <c r="Z17" s="4244"/>
      <c r="AA17" s="4244"/>
      <c r="AB17" s="4244"/>
      <c r="AC17" s="4244"/>
      <c r="AD17" s="4244"/>
      <c r="AE17" s="4244"/>
      <c r="AF17" s="4244"/>
      <c r="AG17" s="4244"/>
      <c r="AH17" s="4244"/>
      <c r="AI17" s="4244"/>
      <c r="AJ17" s="4244"/>
      <c r="AK17" s="4244"/>
      <c r="AL17" s="4244"/>
      <c r="AM17" s="796"/>
      <c r="AN17" s="796"/>
    </row>
    <row r="18" spans="1:40" s="797" customFormat="1" ht="13.8" thickTop="1">
      <c r="A18" s="796"/>
      <c r="B18" s="796"/>
      <c r="C18" s="799"/>
      <c r="D18" s="796"/>
      <c r="E18" s="796"/>
      <c r="F18" s="796"/>
      <c r="G18" s="796"/>
      <c r="H18" s="796"/>
      <c r="I18" s="796"/>
      <c r="J18" s="796"/>
      <c r="K18" s="796"/>
      <c r="L18" s="796"/>
      <c r="M18" s="796"/>
      <c r="N18" s="796"/>
      <c r="O18" s="796"/>
      <c r="P18" s="796"/>
      <c r="Q18" s="796"/>
      <c r="R18" s="796"/>
      <c r="S18" s="796"/>
      <c r="T18" s="796"/>
      <c r="U18" s="796"/>
      <c r="V18" s="796"/>
      <c r="W18" s="796"/>
      <c r="X18" s="796"/>
      <c r="Y18" s="796"/>
      <c r="Z18" s="796"/>
      <c r="AA18" s="796"/>
      <c r="AB18" s="796"/>
      <c r="AC18" s="796"/>
      <c r="AD18" s="796"/>
      <c r="AE18" s="796"/>
      <c r="AF18" s="796"/>
      <c r="AG18" s="796"/>
      <c r="AH18" s="796"/>
      <c r="AI18" s="796"/>
      <c r="AJ18" s="796"/>
      <c r="AK18" s="796"/>
      <c r="AL18" s="796"/>
      <c r="AM18" s="796"/>
      <c r="AN18" s="796"/>
    </row>
    <row r="19" spans="1:40" s="797" customFormat="1">
      <c r="A19" s="796"/>
      <c r="B19" s="796" t="s">
        <v>1636</v>
      </c>
      <c r="C19" s="799"/>
      <c r="D19" s="796"/>
      <c r="E19" s="796"/>
      <c r="F19" s="796"/>
      <c r="G19" s="796"/>
      <c r="H19" s="796"/>
      <c r="I19" s="796"/>
      <c r="J19" s="796"/>
      <c r="K19" s="796"/>
      <c r="L19" s="796"/>
      <c r="M19" s="796"/>
      <c r="N19" s="796"/>
      <c r="O19" s="796"/>
      <c r="P19" s="796"/>
      <c r="Q19" s="796"/>
      <c r="R19" s="796"/>
      <c r="S19" s="796"/>
      <c r="T19" s="796"/>
      <c r="U19" s="796"/>
      <c r="V19" s="796"/>
      <c r="W19" s="796"/>
      <c r="X19" s="796"/>
      <c r="Y19" s="796"/>
      <c r="Z19" s="796"/>
      <c r="AA19" s="796"/>
      <c r="AB19" s="796"/>
      <c r="AC19" s="796"/>
      <c r="AD19" s="796"/>
      <c r="AE19" s="796"/>
      <c r="AF19" s="796"/>
      <c r="AG19" s="796"/>
      <c r="AH19" s="796"/>
      <c r="AI19" s="796"/>
      <c r="AJ19" s="796"/>
      <c r="AK19" s="796"/>
      <c r="AL19" s="796"/>
      <c r="AM19" s="796"/>
      <c r="AN19" s="796"/>
    </row>
    <row r="20" spans="1:40" s="797" customFormat="1" ht="22.5" customHeight="1" thickBot="1">
      <c r="A20" s="796"/>
      <c r="B20" s="796"/>
      <c r="C20" s="799"/>
      <c r="D20" s="4245" t="str">
        <f>"第50"&amp;入力シート!C3&amp;"-"&amp;入力シート!C4&amp;"号　"&amp;入力シート!C10</f>
        <v>第507-12345-001号　県道博多天神線排水性舗装工事（第２工区）</v>
      </c>
      <c r="E20" s="4245"/>
      <c r="F20" s="4245"/>
      <c r="G20" s="4245"/>
      <c r="H20" s="4245"/>
      <c r="I20" s="4245"/>
      <c r="J20" s="4245"/>
      <c r="K20" s="4245"/>
      <c r="L20" s="4245"/>
      <c r="M20" s="4245"/>
      <c r="N20" s="4245"/>
      <c r="O20" s="4245"/>
      <c r="P20" s="4245"/>
      <c r="Q20" s="4245"/>
      <c r="R20" s="4245"/>
      <c r="S20" s="4245"/>
      <c r="T20" s="4245"/>
      <c r="U20" s="4245"/>
      <c r="V20" s="4245"/>
      <c r="W20" s="4245"/>
      <c r="X20" s="4245"/>
      <c r="Y20" s="4245"/>
      <c r="Z20" s="4245"/>
      <c r="AA20" s="4245"/>
      <c r="AB20" s="4245"/>
      <c r="AC20" s="4245"/>
      <c r="AD20" s="4245"/>
      <c r="AE20" s="4245"/>
      <c r="AF20" s="4245"/>
      <c r="AG20" s="4245"/>
      <c r="AH20" s="4245"/>
      <c r="AI20" s="4245"/>
      <c r="AJ20" s="4245"/>
      <c r="AK20" s="4245"/>
      <c r="AL20" s="4245"/>
      <c r="AM20" s="796"/>
      <c r="AN20" s="796"/>
    </row>
    <row r="21" spans="1:40" s="797" customFormat="1" ht="13.8" thickTop="1">
      <c r="A21" s="796"/>
      <c r="B21" s="796"/>
      <c r="C21" s="799"/>
      <c r="D21" s="796"/>
      <c r="E21" s="796"/>
      <c r="F21" s="796"/>
      <c r="G21" s="796"/>
      <c r="H21" s="796"/>
      <c r="I21" s="796"/>
      <c r="J21" s="796"/>
      <c r="K21" s="796"/>
      <c r="L21" s="796"/>
      <c r="M21" s="796"/>
      <c r="N21" s="796"/>
      <c r="O21" s="796"/>
      <c r="P21" s="796"/>
      <c r="Q21" s="796"/>
      <c r="R21" s="796"/>
      <c r="S21" s="796"/>
      <c r="T21" s="796"/>
      <c r="U21" s="796"/>
      <c r="V21" s="796"/>
      <c r="W21" s="796"/>
      <c r="X21" s="796"/>
      <c r="Y21" s="796"/>
      <c r="Z21" s="796"/>
      <c r="AA21" s="796"/>
      <c r="AB21" s="796"/>
      <c r="AC21" s="796"/>
      <c r="AD21" s="796"/>
      <c r="AE21" s="796"/>
      <c r="AF21" s="796"/>
      <c r="AG21" s="796"/>
      <c r="AH21" s="796"/>
      <c r="AI21" s="796"/>
      <c r="AJ21" s="796"/>
      <c r="AK21" s="796"/>
      <c r="AL21" s="796"/>
      <c r="AM21" s="796"/>
      <c r="AN21" s="796"/>
    </row>
    <row r="22" spans="1:40" s="797" customFormat="1">
      <c r="A22" s="796"/>
      <c r="B22" s="796" t="s">
        <v>1637</v>
      </c>
      <c r="C22" s="799"/>
      <c r="D22" s="796"/>
      <c r="E22" s="796"/>
      <c r="F22" s="796"/>
      <c r="G22" s="796"/>
      <c r="H22" s="796"/>
      <c r="I22" s="796"/>
      <c r="J22" s="796"/>
      <c r="K22" s="796"/>
      <c r="L22" s="796"/>
      <c r="M22" s="796"/>
      <c r="N22" s="796"/>
      <c r="O22" s="796"/>
      <c r="P22" s="796"/>
      <c r="Q22" s="796"/>
      <c r="R22" s="796"/>
      <c r="S22" s="796"/>
      <c r="T22" s="796"/>
      <c r="U22" s="796"/>
      <c r="V22" s="796"/>
      <c r="W22" s="796"/>
      <c r="X22" s="796"/>
      <c r="Y22" s="796"/>
      <c r="Z22" s="796"/>
      <c r="AA22" s="796"/>
      <c r="AB22" s="796"/>
      <c r="AC22" s="796"/>
      <c r="AD22" s="796"/>
      <c r="AE22" s="796"/>
      <c r="AF22" s="796"/>
      <c r="AG22" s="796"/>
      <c r="AH22" s="796"/>
      <c r="AI22" s="796"/>
      <c r="AJ22" s="796"/>
      <c r="AK22" s="796"/>
      <c r="AL22" s="796"/>
      <c r="AM22" s="796"/>
      <c r="AN22" s="796"/>
    </row>
    <row r="23" spans="1:40" s="797" customFormat="1" ht="22.5" customHeight="1" thickBot="1">
      <c r="A23" s="796"/>
      <c r="B23" s="796"/>
      <c r="C23" s="799"/>
      <c r="D23" s="4244">
        <v>56789012345678</v>
      </c>
      <c r="E23" s="4244"/>
      <c r="F23" s="4244"/>
      <c r="G23" s="4244"/>
      <c r="H23" s="4244"/>
      <c r="I23" s="4244"/>
      <c r="J23" s="4244"/>
      <c r="K23" s="4244"/>
      <c r="L23" s="4244"/>
      <c r="M23" s="4244"/>
      <c r="N23" s="4244"/>
      <c r="O23" s="4244"/>
      <c r="P23" s="4244"/>
      <c r="Q23" s="4244"/>
      <c r="R23" s="4244"/>
      <c r="S23" s="4244"/>
      <c r="T23" s="4244"/>
      <c r="U23" s="4244"/>
      <c r="V23" s="4244"/>
      <c r="W23" s="4244"/>
      <c r="X23" s="4244"/>
      <c r="Y23" s="4244"/>
      <c r="Z23" s="4244"/>
      <c r="AA23" s="4244"/>
      <c r="AB23" s="4244"/>
      <c r="AC23" s="4244"/>
      <c r="AD23" s="4244"/>
      <c r="AE23" s="4244"/>
      <c r="AF23" s="4244"/>
      <c r="AG23" s="4244"/>
      <c r="AH23" s="4244"/>
      <c r="AI23" s="4244"/>
      <c r="AJ23" s="4244"/>
      <c r="AK23" s="4244"/>
      <c r="AL23" s="4244"/>
      <c r="AM23" s="796"/>
      <c r="AN23" s="796"/>
    </row>
    <row r="24" spans="1:40" s="797" customFormat="1" ht="13.8" thickTop="1">
      <c r="A24" s="796"/>
      <c r="B24" s="796"/>
      <c r="C24" s="799"/>
      <c r="D24" s="796"/>
      <c r="E24" s="796"/>
      <c r="F24" s="796"/>
      <c r="G24" s="796"/>
      <c r="H24" s="796"/>
      <c r="I24" s="796"/>
      <c r="J24" s="796"/>
      <c r="K24" s="796"/>
      <c r="L24" s="796"/>
      <c r="M24" s="796"/>
      <c r="N24" s="796"/>
      <c r="O24" s="796"/>
      <c r="P24" s="796"/>
      <c r="Q24" s="796"/>
      <c r="R24" s="796"/>
      <c r="S24" s="796"/>
      <c r="T24" s="796"/>
      <c r="U24" s="796"/>
      <c r="V24" s="796"/>
      <c r="W24" s="796"/>
      <c r="X24" s="796"/>
      <c r="Y24" s="796"/>
      <c r="Z24" s="796"/>
      <c r="AA24" s="796"/>
      <c r="AB24" s="796"/>
      <c r="AC24" s="796"/>
      <c r="AD24" s="796"/>
      <c r="AE24" s="796"/>
      <c r="AF24" s="796"/>
      <c r="AG24" s="796"/>
      <c r="AH24" s="796"/>
      <c r="AI24" s="796"/>
      <c r="AJ24" s="796"/>
      <c r="AK24" s="796"/>
      <c r="AL24" s="796"/>
      <c r="AM24" s="796"/>
      <c r="AN24" s="796"/>
    </row>
    <row r="25" spans="1:40" s="797" customFormat="1">
      <c r="A25" s="796"/>
      <c r="B25" s="796" t="s">
        <v>1638</v>
      </c>
      <c r="C25" s="799"/>
      <c r="D25" s="796"/>
      <c r="E25" s="796"/>
      <c r="F25" s="796"/>
      <c r="G25" s="796"/>
      <c r="H25" s="796"/>
      <c r="I25" s="796"/>
      <c r="J25" s="796"/>
      <c r="K25" s="796"/>
      <c r="L25" s="796"/>
      <c r="M25" s="796"/>
      <c r="N25" s="796"/>
      <c r="O25" s="796"/>
      <c r="P25" s="796"/>
      <c r="Q25" s="796"/>
      <c r="R25" s="796"/>
      <c r="S25" s="796"/>
      <c r="T25" s="796"/>
      <c r="U25" s="796"/>
      <c r="V25" s="796"/>
      <c r="W25" s="796"/>
      <c r="X25" s="796"/>
      <c r="Y25" s="796"/>
      <c r="Z25" s="796"/>
      <c r="AA25" s="796"/>
      <c r="AB25" s="796"/>
      <c r="AC25" s="796"/>
      <c r="AD25" s="796"/>
      <c r="AE25" s="796"/>
      <c r="AF25" s="796"/>
      <c r="AG25" s="796"/>
      <c r="AH25" s="796"/>
      <c r="AI25" s="796"/>
      <c r="AJ25" s="796"/>
      <c r="AK25" s="796"/>
      <c r="AL25" s="796"/>
      <c r="AM25" s="796"/>
      <c r="AN25" s="796"/>
    </row>
    <row r="26" spans="1:40" s="797" customFormat="1" ht="22.5" customHeight="1" thickBot="1">
      <c r="A26" s="796"/>
      <c r="B26" s="796"/>
      <c r="C26" s="799"/>
      <c r="D26" s="800"/>
      <c r="E26" s="800"/>
      <c r="F26" s="800"/>
      <c r="G26" s="800"/>
      <c r="H26" s="4249">
        <f>入力シート!C14</f>
        <v>45840</v>
      </c>
      <c r="I26" s="4249"/>
      <c r="J26" s="4249"/>
      <c r="K26" s="4249"/>
      <c r="L26" s="4249"/>
      <c r="M26" s="4249"/>
      <c r="N26" s="4249"/>
      <c r="O26" s="4249"/>
      <c r="P26" s="4249"/>
      <c r="Q26" s="4249"/>
      <c r="R26" s="800" t="s">
        <v>1628</v>
      </c>
      <c r="S26" s="800"/>
      <c r="T26" s="800" t="s">
        <v>1639</v>
      </c>
      <c r="U26" s="800"/>
      <c r="V26" s="4249">
        <f>入力シート!C15</f>
        <v>45988</v>
      </c>
      <c r="W26" s="4249"/>
      <c r="X26" s="4249"/>
      <c r="Y26" s="4249"/>
      <c r="Z26" s="4249"/>
      <c r="AA26" s="4249"/>
      <c r="AB26" s="4249"/>
      <c r="AC26" s="4249"/>
      <c r="AD26" s="4249"/>
      <c r="AE26" s="4249"/>
      <c r="AF26" s="4249"/>
      <c r="AG26" s="800"/>
      <c r="AH26" s="800"/>
      <c r="AI26" s="800"/>
      <c r="AJ26" s="800"/>
      <c r="AK26" s="800"/>
      <c r="AL26" s="800"/>
      <c r="AM26" s="796"/>
      <c r="AN26" s="796"/>
    </row>
    <row r="27" spans="1:40" s="797" customFormat="1" ht="13.8" thickTop="1">
      <c r="A27" s="796"/>
      <c r="B27" s="796"/>
      <c r="C27" s="796"/>
      <c r="D27" s="796"/>
      <c r="E27" s="796"/>
      <c r="F27" s="796"/>
      <c r="G27" s="796"/>
      <c r="H27" s="796"/>
      <c r="I27" s="796"/>
      <c r="J27" s="796"/>
      <c r="K27" s="796"/>
      <c r="L27" s="796"/>
      <c r="M27" s="796"/>
      <c r="N27" s="796"/>
      <c r="O27" s="796"/>
      <c r="P27" s="796"/>
      <c r="Q27" s="796"/>
      <c r="R27" s="796"/>
      <c r="S27" s="796"/>
      <c r="T27" s="796"/>
      <c r="U27" s="796"/>
      <c r="V27" s="796"/>
      <c r="W27" s="796"/>
      <c r="X27" s="796"/>
      <c r="Y27" s="796"/>
      <c r="Z27" s="796"/>
      <c r="AA27" s="796"/>
      <c r="AB27" s="796"/>
      <c r="AC27" s="796"/>
      <c r="AD27" s="796"/>
      <c r="AE27" s="796"/>
      <c r="AF27" s="796"/>
      <c r="AG27" s="796"/>
      <c r="AH27" s="796"/>
      <c r="AI27" s="796"/>
      <c r="AJ27" s="796"/>
      <c r="AK27" s="796"/>
      <c r="AL27" s="796"/>
      <c r="AM27" s="796"/>
      <c r="AN27" s="796"/>
    </row>
    <row r="28" spans="1:40" s="797" customFormat="1">
      <c r="A28" s="796"/>
      <c r="B28" s="796" t="s">
        <v>1640</v>
      </c>
      <c r="C28" s="796"/>
      <c r="D28" s="796"/>
      <c r="E28" s="796"/>
      <c r="F28" s="796"/>
      <c r="G28" s="796"/>
      <c r="H28" s="796"/>
      <c r="I28" s="796"/>
      <c r="J28" s="796"/>
      <c r="K28" s="796"/>
      <c r="L28" s="796"/>
      <c r="M28" s="796"/>
      <c r="N28" s="796"/>
      <c r="O28" s="796"/>
      <c r="P28" s="796"/>
      <c r="Q28" s="796"/>
      <c r="R28" s="796"/>
      <c r="S28" s="796"/>
      <c r="T28" s="796"/>
      <c r="U28" s="796"/>
      <c r="V28" s="796"/>
      <c r="W28" s="796"/>
      <c r="X28" s="796"/>
      <c r="Y28" s="796"/>
      <c r="Z28" s="796"/>
      <c r="AA28" s="796"/>
      <c r="AB28" s="796"/>
      <c r="AC28" s="796"/>
      <c r="AD28" s="796"/>
      <c r="AE28" s="796"/>
      <c r="AF28" s="796"/>
      <c r="AG28" s="796"/>
      <c r="AH28" s="796"/>
      <c r="AI28" s="796"/>
      <c r="AJ28" s="796"/>
      <c r="AK28" s="796"/>
      <c r="AL28" s="796"/>
      <c r="AM28" s="796"/>
      <c r="AN28" s="796"/>
    </row>
    <row r="29" spans="1:40" s="797" customFormat="1">
      <c r="A29" s="796"/>
      <c r="B29" s="796"/>
      <c r="C29" s="796"/>
      <c r="D29" s="796"/>
      <c r="E29" s="796"/>
      <c r="F29" s="796"/>
      <c r="G29" s="796"/>
      <c r="H29" s="796"/>
      <c r="I29" s="796"/>
      <c r="J29" s="796"/>
      <c r="K29" s="796"/>
      <c r="L29" s="796"/>
      <c r="M29" s="796"/>
      <c r="N29" s="796"/>
      <c r="O29" s="796"/>
      <c r="P29" s="796"/>
      <c r="Q29" s="796"/>
      <c r="R29" s="796"/>
      <c r="S29" s="796"/>
      <c r="T29" s="796"/>
      <c r="U29" s="796"/>
      <c r="V29" s="796"/>
      <c r="W29" s="796"/>
      <c r="X29" s="796"/>
      <c r="Y29" s="796"/>
      <c r="Z29" s="796"/>
      <c r="AA29" s="796"/>
      <c r="AB29" s="796"/>
      <c r="AC29" s="796"/>
      <c r="AD29" s="796"/>
      <c r="AE29" s="796"/>
      <c r="AF29" s="796"/>
      <c r="AG29" s="796"/>
      <c r="AH29" s="796"/>
      <c r="AI29" s="796"/>
      <c r="AJ29" s="796"/>
      <c r="AK29" s="796"/>
      <c r="AL29" s="796"/>
      <c r="AM29" s="796"/>
      <c r="AN29" s="796"/>
    </row>
    <row r="30" spans="1:40" s="797" customFormat="1">
      <c r="A30" s="801" t="s">
        <v>1641</v>
      </c>
      <c r="B30" s="796" t="s">
        <v>1642</v>
      </c>
      <c r="C30" s="796"/>
      <c r="D30" s="796"/>
      <c r="E30" s="796"/>
      <c r="F30" s="796"/>
      <c r="G30" s="796"/>
      <c r="H30" s="796"/>
      <c r="I30" s="796"/>
      <c r="J30" s="796"/>
      <c r="K30" s="796"/>
      <c r="L30" s="796"/>
      <c r="M30" s="796"/>
      <c r="N30" s="796"/>
      <c r="O30" s="796"/>
      <c r="P30" s="796"/>
      <c r="Q30" s="796"/>
      <c r="R30" s="796"/>
      <c r="S30" s="796"/>
      <c r="T30" s="796"/>
      <c r="U30" s="796"/>
      <c r="V30" s="796"/>
      <c r="W30" s="796"/>
      <c r="X30" s="796"/>
      <c r="Y30" s="796"/>
      <c r="Z30" s="796"/>
      <c r="AA30" s="796"/>
      <c r="AB30" s="796"/>
      <c r="AC30" s="796"/>
      <c r="AD30" s="796"/>
      <c r="AE30" s="796"/>
      <c r="AF30" s="796"/>
      <c r="AG30" s="796"/>
      <c r="AH30" s="796"/>
      <c r="AI30" s="796"/>
      <c r="AJ30" s="796"/>
      <c r="AK30" s="796"/>
      <c r="AL30" s="796"/>
      <c r="AM30" s="796"/>
      <c r="AN30" s="796"/>
    </row>
    <row r="31" spans="1:40" s="797" customFormat="1">
      <c r="A31" s="796"/>
      <c r="B31" s="796"/>
      <c r="C31" s="796"/>
      <c r="D31" s="796"/>
      <c r="E31" s="796"/>
      <c r="F31" s="796"/>
      <c r="G31" s="796"/>
      <c r="H31" s="796"/>
      <c r="I31" s="796"/>
      <c r="J31" s="796"/>
      <c r="K31" s="796"/>
      <c r="L31" s="796"/>
      <c r="M31" s="796"/>
      <c r="N31" s="796"/>
      <c r="O31" s="796"/>
      <c r="P31" s="796"/>
      <c r="Q31" s="796"/>
      <c r="R31" s="796"/>
      <c r="S31" s="796"/>
      <c r="T31" s="796"/>
      <c r="U31" s="796"/>
      <c r="V31" s="796"/>
      <c r="W31" s="796"/>
      <c r="X31" s="796"/>
      <c r="Y31" s="796"/>
      <c r="Z31" s="796"/>
      <c r="AA31" s="796"/>
      <c r="AB31" s="796"/>
      <c r="AC31" s="796"/>
      <c r="AD31" s="796"/>
      <c r="AE31" s="796"/>
      <c r="AF31" s="796"/>
      <c r="AG31" s="796"/>
      <c r="AH31" s="796"/>
      <c r="AI31" s="796"/>
      <c r="AJ31" s="796"/>
      <c r="AK31" s="796"/>
      <c r="AL31" s="796"/>
      <c r="AM31" s="796"/>
      <c r="AN31" s="796"/>
    </row>
    <row r="32" spans="1:40" s="797" customFormat="1" ht="15.75" customHeight="1">
      <c r="A32" s="796"/>
      <c r="B32" s="796" t="s">
        <v>1643</v>
      </c>
      <c r="C32" s="796"/>
      <c r="D32" s="796"/>
      <c r="E32" s="796"/>
      <c r="F32" s="796"/>
      <c r="G32" s="796"/>
      <c r="H32" s="796"/>
      <c r="I32" s="796"/>
      <c r="J32" s="796"/>
      <c r="K32" s="796"/>
      <c r="L32" s="796"/>
      <c r="M32" s="796"/>
      <c r="N32" s="796"/>
      <c r="O32" s="796"/>
      <c r="P32" s="796"/>
      <c r="Q32" s="796"/>
      <c r="R32" s="796"/>
      <c r="S32" s="796"/>
      <c r="T32" s="796"/>
      <c r="U32" s="796"/>
      <c r="V32" s="796"/>
      <c r="W32" s="796"/>
      <c r="X32" s="796"/>
      <c r="Y32" s="796"/>
      <c r="Z32" s="796"/>
      <c r="AA32" s="796"/>
      <c r="AB32" s="796"/>
      <c r="AC32" s="796"/>
      <c r="AD32" s="4247">
        <v>1386</v>
      </c>
      <c r="AE32" s="4247"/>
      <c r="AF32" s="4247"/>
      <c r="AG32" s="4247"/>
      <c r="AH32" s="4247"/>
      <c r="AI32" s="4247"/>
      <c r="AJ32" s="4247"/>
      <c r="AK32" s="4248" t="s">
        <v>1644</v>
      </c>
      <c r="AL32" s="4248"/>
      <c r="AM32" s="796"/>
      <c r="AN32" s="796"/>
    </row>
    <row r="33" spans="1:40" s="797" customFormat="1">
      <c r="A33" s="796"/>
      <c r="B33" s="796"/>
      <c r="C33" s="796"/>
      <c r="D33" s="796"/>
      <c r="E33" s="796"/>
      <c r="F33" s="796"/>
      <c r="G33" s="796"/>
      <c r="H33" s="796"/>
      <c r="I33" s="796"/>
      <c r="J33" s="796"/>
      <c r="K33" s="796"/>
      <c r="L33" s="796"/>
      <c r="M33" s="796"/>
      <c r="N33" s="796"/>
      <c r="O33" s="796"/>
      <c r="P33" s="796"/>
      <c r="Q33" s="796"/>
      <c r="R33" s="796"/>
      <c r="S33" s="796"/>
      <c r="T33" s="796"/>
      <c r="U33" s="796"/>
      <c r="V33" s="796"/>
      <c r="W33" s="796"/>
      <c r="X33" s="796"/>
      <c r="Y33" s="796"/>
      <c r="Z33" s="796"/>
      <c r="AA33" s="796"/>
      <c r="AB33" s="796"/>
      <c r="AC33" s="796"/>
      <c r="AD33" s="796"/>
      <c r="AE33" s="796"/>
      <c r="AF33" s="796"/>
      <c r="AG33" s="796"/>
      <c r="AH33" s="796"/>
      <c r="AI33" s="796"/>
      <c r="AJ33" s="796"/>
      <c r="AK33" s="796"/>
      <c r="AL33" s="796"/>
      <c r="AM33" s="796"/>
      <c r="AN33" s="796"/>
    </row>
    <row r="34" spans="1:40" s="797" customFormat="1" ht="15.75" customHeight="1">
      <c r="A34" s="796"/>
      <c r="B34" s="796" t="s">
        <v>1645</v>
      </c>
      <c r="C34" s="796"/>
      <c r="D34" s="796"/>
      <c r="E34" s="796"/>
      <c r="F34" s="796"/>
      <c r="G34" s="796"/>
      <c r="H34" s="796"/>
      <c r="I34" s="796"/>
      <c r="J34" s="796"/>
      <c r="K34" s="796"/>
      <c r="L34" s="796"/>
      <c r="M34" s="796"/>
      <c r="N34" s="796"/>
      <c r="O34" s="796"/>
      <c r="P34" s="796"/>
      <c r="Q34" s="796"/>
      <c r="R34" s="796"/>
      <c r="S34" s="796"/>
      <c r="T34" s="796"/>
      <c r="U34" s="796"/>
      <c r="V34" s="796"/>
      <c r="W34" s="796"/>
      <c r="X34" s="796"/>
      <c r="Y34" s="796"/>
      <c r="Z34" s="796"/>
      <c r="AA34" s="796"/>
      <c r="AB34" s="796"/>
      <c r="AC34" s="796"/>
      <c r="AD34" s="4246">
        <v>4</v>
      </c>
      <c r="AE34" s="4246"/>
      <c r="AF34" s="4246"/>
      <c r="AG34" s="4246"/>
      <c r="AH34" s="4246"/>
      <c r="AI34" s="4246"/>
      <c r="AJ34" s="4246"/>
      <c r="AK34" s="4246"/>
      <c r="AL34" s="798" t="s">
        <v>1646</v>
      </c>
      <c r="AM34" s="796"/>
      <c r="AN34" s="796"/>
    </row>
    <row r="35" spans="1:40" s="797" customFormat="1">
      <c r="A35" s="796"/>
      <c r="B35" s="796"/>
      <c r="C35" s="796"/>
      <c r="D35" s="796"/>
      <c r="E35" s="796"/>
      <c r="F35" s="796"/>
      <c r="G35" s="796"/>
      <c r="H35" s="796"/>
      <c r="I35" s="796"/>
      <c r="J35" s="796"/>
      <c r="K35" s="796"/>
      <c r="L35" s="796"/>
      <c r="M35" s="796"/>
      <c r="N35" s="796"/>
      <c r="O35" s="796"/>
      <c r="P35" s="796"/>
      <c r="Q35" s="796"/>
      <c r="R35" s="796"/>
      <c r="S35" s="796"/>
      <c r="T35" s="796"/>
      <c r="U35" s="796"/>
      <c r="V35" s="796"/>
      <c r="W35" s="796"/>
      <c r="X35" s="796"/>
      <c r="Y35" s="796"/>
      <c r="Z35" s="796"/>
      <c r="AA35" s="796"/>
      <c r="AB35" s="796"/>
      <c r="AC35" s="796"/>
      <c r="AD35" s="796"/>
      <c r="AE35" s="796"/>
      <c r="AF35" s="796"/>
      <c r="AG35" s="796"/>
      <c r="AH35" s="796"/>
      <c r="AI35" s="802"/>
      <c r="AJ35" s="796"/>
      <c r="AK35" s="796"/>
      <c r="AL35" s="796"/>
      <c r="AM35" s="796"/>
      <c r="AN35" s="796"/>
    </row>
    <row r="36" spans="1:40" s="797" customFormat="1" ht="15.75" customHeight="1">
      <c r="A36" s="796"/>
      <c r="B36" s="796" t="s">
        <v>1647</v>
      </c>
      <c r="C36" s="796"/>
      <c r="D36" s="796"/>
      <c r="E36" s="796"/>
      <c r="F36" s="796"/>
      <c r="G36" s="796"/>
      <c r="H36" s="796"/>
      <c r="I36" s="796"/>
      <c r="J36" s="796"/>
      <c r="K36" s="796"/>
      <c r="L36" s="796"/>
      <c r="M36" s="796"/>
      <c r="N36" s="796"/>
      <c r="O36" s="796"/>
      <c r="P36" s="796"/>
      <c r="Q36" s="796"/>
      <c r="R36" s="796"/>
      <c r="S36" s="796"/>
      <c r="T36" s="796"/>
      <c r="U36" s="796"/>
      <c r="V36" s="796"/>
      <c r="W36" s="796"/>
      <c r="X36" s="796"/>
      <c r="Y36" s="796"/>
      <c r="Z36" s="796"/>
      <c r="AA36" s="796"/>
      <c r="AB36" s="796"/>
      <c r="AC36" s="796"/>
      <c r="AD36" s="4246">
        <v>945</v>
      </c>
      <c r="AE36" s="4246"/>
      <c r="AF36" s="4246"/>
      <c r="AG36" s="4246"/>
      <c r="AH36" s="4246"/>
      <c r="AI36" s="4246"/>
      <c r="AJ36" s="4246"/>
      <c r="AK36" s="4246"/>
      <c r="AL36" s="798" t="s">
        <v>1648</v>
      </c>
      <c r="AM36" s="796"/>
      <c r="AN36" s="796"/>
    </row>
    <row r="37" spans="1:40" s="797" customFormat="1">
      <c r="A37" s="796"/>
      <c r="B37" s="796"/>
      <c r="C37" s="796"/>
      <c r="D37" s="796"/>
      <c r="E37" s="796"/>
      <c r="F37" s="796"/>
      <c r="G37" s="796"/>
      <c r="H37" s="796"/>
      <c r="I37" s="796"/>
      <c r="J37" s="796"/>
      <c r="K37" s="796"/>
      <c r="L37" s="796"/>
      <c r="M37" s="796"/>
      <c r="N37" s="796"/>
      <c r="O37" s="796"/>
      <c r="P37" s="796"/>
      <c r="Q37" s="796"/>
      <c r="R37" s="796"/>
      <c r="S37" s="796"/>
      <c r="T37" s="796"/>
      <c r="U37" s="796"/>
      <c r="V37" s="796"/>
      <c r="W37" s="796"/>
      <c r="X37" s="796"/>
      <c r="Y37" s="796"/>
      <c r="Z37" s="796"/>
      <c r="AA37" s="796"/>
      <c r="AB37" s="796"/>
      <c r="AC37" s="796"/>
      <c r="AD37" s="796"/>
      <c r="AE37" s="796"/>
      <c r="AF37" s="796"/>
      <c r="AG37" s="796"/>
      <c r="AH37" s="796"/>
      <c r="AI37" s="796"/>
      <c r="AJ37" s="796"/>
      <c r="AK37" s="796"/>
      <c r="AL37" s="796"/>
      <c r="AM37" s="796"/>
      <c r="AN37" s="796"/>
    </row>
    <row r="38" spans="1:40" s="797" customFormat="1">
      <c r="A38" s="801" t="s">
        <v>1649</v>
      </c>
      <c r="B38" s="796" t="s">
        <v>1650</v>
      </c>
      <c r="C38" s="796"/>
      <c r="D38" s="796"/>
      <c r="E38" s="796"/>
      <c r="F38" s="796"/>
      <c r="G38" s="796"/>
      <c r="H38" s="796"/>
      <c r="I38" s="796"/>
      <c r="J38" s="796"/>
      <c r="K38" s="796"/>
      <c r="L38" s="796"/>
      <c r="M38" s="796"/>
      <c r="N38" s="796"/>
      <c r="O38" s="796"/>
      <c r="P38" s="796"/>
      <c r="Q38" s="796"/>
      <c r="R38" s="796"/>
      <c r="S38" s="796"/>
      <c r="T38" s="796"/>
      <c r="U38" s="796"/>
      <c r="V38" s="796"/>
      <c r="W38" s="796"/>
      <c r="X38" s="796"/>
      <c r="Y38" s="796"/>
      <c r="Z38" s="796"/>
      <c r="AA38" s="796"/>
      <c r="AB38" s="796"/>
      <c r="AC38" s="796"/>
      <c r="AD38" s="796"/>
      <c r="AE38" s="796"/>
      <c r="AF38" s="796"/>
      <c r="AG38" s="796"/>
      <c r="AH38" s="796"/>
      <c r="AI38" s="796"/>
      <c r="AJ38" s="796"/>
      <c r="AK38" s="796"/>
      <c r="AL38" s="796"/>
      <c r="AM38" s="796"/>
      <c r="AN38" s="796"/>
    </row>
    <row r="39" spans="1:40" s="797" customFormat="1">
      <c r="A39" s="796"/>
      <c r="B39" s="796"/>
      <c r="C39" s="796"/>
      <c r="D39" s="796"/>
      <c r="E39" s="796"/>
      <c r="F39" s="796"/>
      <c r="G39" s="796"/>
      <c r="H39" s="796"/>
      <c r="I39" s="796"/>
      <c r="J39" s="796"/>
      <c r="K39" s="796"/>
      <c r="L39" s="796"/>
      <c r="M39" s="796"/>
      <c r="N39" s="796"/>
      <c r="O39" s="796"/>
      <c r="P39" s="796"/>
      <c r="Q39" s="796"/>
      <c r="R39" s="796"/>
      <c r="S39" s="796"/>
      <c r="T39" s="796"/>
      <c r="U39" s="796"/>
      <c r="V39" s="796"/>
      <c r="W39" s="796"/>
      <c r="X39" s="796"/>
      <c r="Y39" s="796"/>
      <c r="Z39" s="796"/>
      <c r="AA39" s="796"/>
      <c r="AB39" s="796"/>
      <c r="AC39" s="796"/>
      <c r="AD39" s="796"/>
      <c r="AE39" s="796"/>
      <c r="AF39" s="796"/>
      <c r="AG39" s="796"/>
      <c r="AH39" s="796"/>
      <c r="AI39" s="796"/>
      <c r="AJ39" s="796"/>
      <c r="AK39" s="796"/>
      <c r="AL39" s="796"/>
      <c r="AM39" s="796"/>
      <c r="AN39" s="796"/>
    </row>
    <row r="40" spans="1:40" s="797" customFormat="1" ht="15.75" customHeight="1">
      <c r="A40" s="796"/>
      <c r="B40" s="796" t="s">
        <v>1651</v>
      </c>
      <c r="C40" s="796"/>
      <c r="D40" s="796"/>
      <c r="E40" s="796"/>
      <c r="F40" s="796"/>
      <c r="G40" s="796"/>
      <c r="H40" s="796"/>
      <c r="I40" s="796"/>
      <c r="J40" s="796"/>
      <c r="K40" s="796"/>
      <c r="L40" s="796"/>
      <c r="M40" s="796"/>
      <c r="N40" s="796"/>
      <c r="O40" s="796"/>
      <c r="P40" s="796"/>
      <c r="Q40" s="796"/>
      <c r="R40" s="796"/>
      <c r="S40" s="796"/>
      <c r="T40" s="796"/>
      <c r="U40" s="796"/>
      <c r="V40" s="796"/>
      <c r="W40" s="796"/>
      <c r="X40" s="796"/>
      <c r="Y40" s="796"/>
      <c r="Z40" s="796"/>
      <c r="AA40" s="796"/>
      <c r="AB40" s="796"/>
      <c r="AC40" s="796"/>
      <c r="AD40" s="4246">
        <v>4</v>
      </c>
      <c r="AE40" s="4246"/>
      <c r="AF40" s="4246"/>
      <c r="AG40" s="4246"/>
      <c r="AH40" s="4246"/>
      <c r="AI40" s="4246"/>
      <c r="AJ40" s="4246"/>
      <c r="AK40" s="798" t="s">
        <v>1644</v>
      </c>
      <c r="AL40" s="798"/>
      <c r="AM40" s="796"/>
      <c r="AN40" s="796"/>
    </row>
    <row r="41" spans="1:40" s="797" customFormat="1">
      <c r="A41" s="796"/>
      <c r="B41" s="796"/>
      <c r="C41" s="796"/>
      <c r="D41" s="796"/>
      <c r="E41" s="796"/>
      <c r="F41" s="796"/>
      <c r="G41" s="796"/>
      <c r="H41" s="796"/>
      <c r="I41" s="796"/>
      <c r="J41" s="796"/>
      <c r="K41" s="796"/>
      <c r="L41" s="796"/>
      <c r="M41" s="796"/>
      <c r="N41" s="796"/>
      <c r="O41" s="796"/>
      <c r="P41" s="796"/>
      <c r="Q41" s="796"/>
      <c r="R41" s="796"/>
      <c r="S41" s="796"/>
      <c r="T41" s="796"/>
      <c r="U41" s="796"/>
      <c r="V41" s="796"/>
      <c r="W41" s="796"/>
      <c r="X41" s="796"/>
      <c r="Y41" s="796"/>
      <c r="Z41" s="796"/>
      <c r="AA41" s="796"/>
      <c r="AB41" s="796"/>
      <c r="AC41" s="796"/>
      <c r="AD41" s="796"/>
      <c r="AE41" s="796"/>
      <c r="AF41" s="796"/>
      <c r="AG41" s="796"/>
      <c r="AH41" s="796"/>
      <c r="AI41" s="796"/>
      <c r="AJ41" s="796"/>
      <c r="AK41" s="796"/>
      <c r="AL41" s="796"/>
      <c r="AM41" s="796"/>
      <c r="AN41" s="796"/>
    </row>
    <row r="42" spans="1:40" s="797" customFormat="1">
      <c r="A42" s="796"/>
      <c r="B42" s="796"/>
      <c r="C42" s="796" t="s">
        <v>1652</v>
      </c>
      <c r="D42" s="796"/>
      <c r="E42" s="796"/>
      <c r="F42" s="796"/>
      <c r="G42" s="796"/>
      <c r="H42" s="796"/>
      <c r="I42" s="796"/>
      <c r="J42" s="796"/>
      <c r="K42" s="796"/>
      <c r="L42" s="796"/>
      <c r="M42" s="796"/>
      <c r="N42" s="796"/>
      <c r="O42" s="796"/>
      <c r="P42" s="796"/>
      <c r="Q42" s="796"/>
      <c r="R42" s="796"/>
      <c r="S42" s="796"/>
      <c r="T42" s="796"/>
      <c r="U42" s="796"/>
      <c r="V42" s="796"/>
      <c r="W42" s="796"/>
      <c r="X42" s="796"/>
      <c r="Y42" s="796"/>
      <c r="Z42" s="796"/>
      <c r="AA42" s="796"/>
      <c r="AB42" s="796"/>
      <c r="AC42" s="796"/>
      <c r="AD42" s="796"/>
      <c r="AE42" s="796"/>
      <c r="AF42" s="796"/>
      <c r="AG42" s="796"/>
      <c r="AH42" s="796"/>
      <c r="AI42" s="796"/>
      <c r="AJ42" s="796"/>
      <c r="AK42" s="796"/>
      <c r="AL42" s="796"/>
      <c r="AM42" s="796"/>
      <c r="AN42" s="796"/>
    </row>
    <row r="43" spans="1:40" s="797" customFormat="1">
      <c r="A43" s="796"/>
      <c r="B43" s="796"/>
      <c r="C43" s="796"/>
      <c r="D43" s="796"/>
      <c r="E43" s="796"/>
      <c r="F43" s="796"/>
      <c r="G43" s="796"/>
      <c r="H43" s="796"/>
      <c r="I43" s="796"/>
      <c r="J43" s="796"/>
      <c r="K43" s="796"/>
      <c r="L43" s="796"/>
      <c r="M43" s="796"/>
      <c r="N43" s="796" t="s">
        <v>1653</v>
      </c>
      <c r="O43" s="796"/>
      <c r="P43" s="796"/>
      <c r="Q43" s="796"/>
      <c r="R43" s="796"/>
      <c r="S43" s="796"/>
      <c r="T43" s="796"/>
      <c r="U43" s="796"/>
      <c r="V43" s="796"/>
      <c r="W43" s="796"/>
      <c r="X43" s="796" t="s">
        <v>1654</v>
      </c>
      <c r="Y43" s="796"/>
      <c r="Z43" s="796"/>
      <c r="AA43" s="796"/>
      <c r="AB43" s="796"/>
      <c r="AC43" s="796"/>
      <c r="AD43" s="796"/>
      <c r="AE43" s="796"/>
      <c r="AF43" s="796"/>
      <c r="AG43" s="796"/>
      <c r="AH43" s="796"/>
      <c r="AI43" s="796"/>
      <c r="AJ43" s="796"/>
      <c r="AK43" s="796"/>
      <c r="AL43" s="796"/>
      <c r="AM43" s="796"/>
      <c r="AN43" s="796"/>
    </row>
    <row r="44" spans="1:40" s="797" customFormat="1">
      <c r="A44" s="796"/>
      <c r="B44" s="796"/>
      <c r="C44" s="796"/>
      <c r="D44" s="796"/>
      <c r="E44" s="796"/>
      <c r="F44" s="796"/>
      <c r="G44" s="796"/>
      <c r="H44" s="796"/>
      <c r="I44" s="796"/>
      <c r="J44" s="796"/>
      <c r="K44" s="796"/>
      <c r="L44" s="796"/>
      <c r="M44" s="796"/>
      <c r="N44" s="796"/>
      <c r="O44" s="796"/>
      <c r="P44" s="796"/>
      <c r="Q44" s="796"/>
      <c r="R44" s="796"/>
      <c r="S44" s="796"/>
      <c r="T44" s="796"/>
      <c r="U44" s="796"/>
      <c r="V44" s="796"/>
      <c r="W44" s="796"/>
      <c r="X44" s="796"/>
      <c r="Y44" s="796"/>
      <c r="Z44" s="796"/>
      <c r="AA44" s="796"/>
      <c r="AB44" s="796"/>
      <c r="AC44" s="796"/>
      <c r="AD44" s="796"/>
      <c r="AE44" s="796"/>
      <c r="AF44" s="796"/>
      <c r="AG44" s="796"/>
      <c r="AH44" s="796"/>
      <c r="AI44" s="796"/>
      <c r="AJ44" s="796"/>
      <c r="AK44" s="796"/>
      <c r="AL44" s="796"/>
      <c r="AM44" s="796"/>
      <c r="AN44" s="796"/>
    </row>
    <row r="45" spans="1:40" s="797" customFormat="1" ht="15.75" customHeight="1">
      <c r="A45" s="796"/>
      <c r="B45" s="796" t="s">
        <v>1655</v>
      </c>
      <c r="C45" s="796" t="s">
        <v>1656</v>
      </c>
      <c r="D45" s="796"/>
      <c r="E45" s="796"/>
      <c r="F45" s="796"/>
      <c r="G45" s="796"/>
      <c r="H45" s="796"/>
      <c r="I45" s="796"/>
      <c r="J45" s="796"/>
      <c r="K45" s="796"/>
      <c r="L45" s="796"/>
      <c r="M45" s="796"/>
      <c r="N45" s="796"/>
      <c r="O45" s="796"/>
      <c r="P45" s="796"/>
      <c r="Q45" s="796"/>
      <c r="R45" s="796"/>
      <c r="S45" s="796"/>
      <c r="T45" s="796"/>
      <c r="U45" s="796"/>
      <c r="V45" s="796"/>
      <c r="W45" s="796"/>
      <c r="X45" s="796"/>
      <c r="Y45" s="796"/>
      <c r="Z45" s="796"/>
      <c r="AA45" s="796"/>
      <c r="AB45" s="796"/>
      <c r="AC45" s="796"/>
      <c r="AD45" s="4246"/>
      <c r="AE45" s="4246"/>
      <c r="AF45" s="4246"/>
      <c r="AG45" s="4246"/>
      <c r="AH45" s="4246"/>
      <c r="AI45" s="4246"/>
      <c r="AJ45" s="4246"/>
      <c r="AK45" s="4246"/>
      <c r="AL45" s="798" t="s">
        <v>1646</v>
      </c>
      <c r="AM45" s="796"/>
      <c r="AN45" s="796"/>
    </row>
    <row r="46" spans="1:40" s="797" customFormat="1">
      <c r="A46" s="796"/>
      <c r="B46" s="796"/>
      <c r="C46" s="796"/>
      <c r="D46" s="796"/>
      <c r="E46" s="796"/>
      <c r="F46" s="796"/>
      <c r="G46" s="796"/>
      <c r="H46" s="796"/>
      <c r="I46" s="796"/>
      <c r="J46" s="796"/>
      <c r="K46" s="796"/>
      <c r="L46" s="796"/>
      <c r="M46" s="796"/>
      <c r="N46" s="796"/>
      <c r="O46" s="796"/>
      <c r="P46" s="796"/>
      <c r="Q46" s="796"/>
      <c r="R46" s="796"/>
      <c r="S46" s="796"/>
      <c r="T46" s="796"/>
      <c r="U46" s="796"/>
      <c r="V46" s="796"/>
      <c r="W46" s="796"/>
      <c r="X46" s="796"/>
      <c r="Y46" s="796"/>
      <c r="Z46" s="796"/>
      <c r="AA46" s="796"/>
      <c r="AB46" s="796"/>
      <c r="AC46" s="796"/>
      <c r="AD46" s="796"/>
      <c r="AE46" s="796"/>
      <c r="AF46" s="796"/>
      <c r="AG46" s="796"/>
      <c r="AH46" s="796"/>
      <c r="AI46" s="796"/>
      <c r="AJ46" s="796"/>
      <c r="AK46" s="796"/>
      <c r="AL46" s="796"/>
      <c r="AM46" s="796"/>
      <c r="AN46" s="796"/>
    </row>
    <row r="47" spans="1:40" s="797" customFormat="1" ht="15.75" customHeight="1">
      <c r="A47" s="796"/>
      <c r="B47" s="796" t="s">
        <v>1657</v>
      </c>
      <c r="C47" s="796" t="s">
        <v>1658</v>
      </c>
      <c r="D47" s="796"/>
      <c r="E47" s="796"/>
      <c r="F47" s="796"/>
      <c r="G47" s="796"/>
      <c r="H47" s="796"/>
      <c r="I47" s="796"/>
      <c r="J47" s="796"/>
      <c r="K47" s="796"/>
      <c r="L47" s="796"/>
      <c r="M47" s="796"/>
      <c r="N47" s="796"/>
      <c r="O47" s="796"/>
      <c r="P47" s="796"/>
      <c r="Q47" s="796"/>
      <c r="R47" s="796"/>
      <c r="S47" s="796"/>
      <c r="T47" s="796"/>
      <c r="U47" s="796"/>
      <c r="V47" s="796"/>
      <c r="W47" s="796"/>
      <c r="X47" s="796"/>
      <c r="Y47" s="796"/>
      <c r="Z47" s="796"/>
      <c r="AA47" s="796"/>
      <c r="AB47" s="796"/>
      <c r="AC47" s="796"/>
      <c r="AD47" s="4246"/>
      <c r="AE47" s="4246"/>
      <c r="AF47" s="4246"/>
      <c r="AG47" s="4246"/>
      <c r="AH47" s="4246"/>
      <c r="AI47" s="4246"/>
      <c r="AJ47" s="4246"/>
      <c r="AK47" s="4246"/>
      <c r="AL47" s="798" t="s">
        <v>1648</v>
      </c>
      <c r="AM47" s="796"/>
      <c r="AN47" s="796"/>
    </row>
    <row r="48" spans="1:40" s="797" customFormat="1">
      <c r="A48" s="796"/>
      <c r="B48" s="796"/>
      <c r="C48" s="796"/>
      <c r="D48" s="796"/>
      <c r="E48" s="796"/>
      <c r="F48" s="796"/>
      <c r="G48" s="796"/>
      <c r="H48" s="796"/>
      <c r="I48" s="796"/>
      <c r="J48" s="796"/>
      <c r="K48" s="796"/>
      <c r="L48" s="796"/>
      <c r="M48" s="796"/>
      <c r="N48" s="796"/>
      <c r="O48" s="796"/>
      <c r="P48" s="796"/>
      <c r="Q48" s="796"/>
      <c r="R48" s="796"/>
      <c r="S48" s="796"/>
      <c r="T48" s="796"/>
      <c r="U48" s="796"/>
      <c r="V48" s="796"/>
      <c r="W48" s="796"/>
      <c r="X48" s="796"/>
      <c r="Y48" s="796"/>
      <c r="Z48" s="796"/>
      <c r="AA48" s="796"/>
      <c r="AB48" s="796"/>
      <c r="AC48" s="796"/>
      <c r="AD48" s="796"/>
      <c r="AE48" s="796"/>
      <c r="AF48" s="796"/>
      <c r="AG48" s="796"/>
      <c r="AH48" s="796"/>
      <c r="AI48" s="796"/>
      <c r="AJ48" s="796"/>
      <c r="AK48" s="796"/>
      <c r="AL48" s="796"/>
      <c r="AM48" s="796"/>
      <c r="AN48" s="796"/>
    </row>
    <row r="49" spans="1:40" s="797" customFormat="1">
      <c r="A49" s="796" t="s">
        <v>1659</v>
      </c>
      <c r="B49" s="796"/>
      <c r="C49" s="796"/>
      <c r="D49" s="796"/>
      <c r="E49" s="796"/>
      <c r="F49" s="796"/>
      <c r="G49" s="796"/>
      <c r="H49" s="796"/>
      <c r="I49" s="796"/>
      <c r="J49" s="796"/>
      <c r="K49" s="796"/>
      <c r="L49" s="796"/>
      <c r="M49" s="796"/>
      <c r="N49" s="796"/>
      <c r="O49" s="796"/>
      <c r="P49" s="796"/>
      <c r="Q49" s="796"/>
      <c r="R49" s="796"/>
      <c r="S49" s="796"/>
      <c r="T49" s="796"/>
      <c r="U49" s="796"/>
      <c r="V49" s="796"/>
      <c r="W49" s="796"/>
      <c r="X49" s="796"/>
      <c r="Y49" s="796"/>
      <c r="Z49" s="796"/>
      <c r="AA49" s="796"/>
      <c r="AB49" s="796"/>
      <c r="AC49" s="796"/>
      <c r="AD49" s="796"/>
      <c r="AE49" s="796"/>
      <c r="AF49" s="796"/>
      <c r="AG49" s="796"/>
      <c r="AH49" s="796"/>
      <c r="AI49" s="796"/>
      <c r="AJ49" s="796"/>
      <c r="AK49" s="796"/>
      <c r="AL49" s="796"/>
      <c r="AM49" s="796"/>
      <c r="AN49" s="796"/>
    </row>
    <row r="50" spans="1:40" s="797" customFormat="1">
      <c r="A50" s="796"/>
      <c r="B50" s="796"/>
      <c r="C50" s="796"/>
      <c r="D50" s="796"/>
      <c r="E50" s="796"/>
      <c r="F50" s="796"/>
      <c r="G50" s="796"/>
      <c r="H50" s="796"/>
      <c r="I50" s="796"/>
      <c r="J50" s="796"/>
      <c r="K50" s="796"/>
      <c r="L50" s="796"/>
      <c r="M50" s="796"/>
      <c r="N50" s="796"/>
      <c r="O50" s="796"/>
      <c r="P50" s="796"/>
      <c r="Q50" s="796"/>
      <c r="R50" s="796"/>
      <c r="S50" s="796"/>
      <c r="T50" s="796"/>
      <c r="U50" s="796"/>
      <c r="V50" s="796"/>
      <c r="W50" s="796"/>
      <c r="X50" s="796"/>
      <c r="Y50" s="796"/>
      <c r="Z50" s="796"/>
      <c r="AA50" s="796"/>
      <c r="AB50" s="796"/>
      <c r="AC50" s="796"/>
      <c r="AD50" s="796"/>
      <c r="AE50" s="796"/>
      <c r="AF50" s="796"/>
      <c r="AG50" s="796"/>
      <c r="AH50" s="796"/>
      <c r="AI50" s="796"/>
      <c r="AJ50" s="796"/>
      <c r="AK50" s="796"/>
      <c r="AL50" s="796"/>
      <c r="AM50" s="796"/>
      <c r="AN50" s="796"/>
    </row>
    <row r="51" spans="1:40" s="797" customFormat="1" ht="15.75" customHeight="1">
      <c r="A51" s="796"/>
      <c r="B51" s="796" t="s">
        <v>1660</v>
      </c>
      <c r="C51" s="796" t="s">
        <v>1661</v>
      </c>
      <c r="D51" s="796"/>
      <c r="E51" s="796"/>
      <c r="F51" s="796"/>
      <c r="G51" s="796"/>
      <c r="H51" s="796"/>
      <c r="I51" s="796"/>
      <c r="J51" s="796"/>
      <c r="K51" s="796"/>
      <c r="L51" s="796"/>
      <c r="M51" s="796"/>
      <c r="N51" s="796"/>
      <c r="O51" s="796"/>
      <c r="P51" s="796"/>
      <c r="Q51" s="796"/>
      <c r="R51" s="796"/>
      <c r="S51" s="796"/>
      <c r="T51" s="796"/>
      <c r="U51" s="796"/>
      <c r="V51" s="796"/>
      <c r="W51" s="796"/>
      <c r="X51" s="796"/>
      <c r="Y51" s="796"/>
      <c r="Z51" s="796"/>
      <c r="AA51" s="796"/>
      <c r="AB51" s="796"/>
      <c r="AC51" s="796"/>
      <c r="AD51" s="4246"/>
      <c r="AE51" s="4246"/>
      <c r="AF51" s="4246"/>
      <c r="AG51" s="4246"/>
      <c r="AH51" s="4246"/>
      <c r="AI51" s="4246"/>
      <c r="AJ51" s="4246"/>
      <c r="AK51" s="798" t="s">
        <v>1644</v>
      </c>
      <c r="AL51" s="798"/>
      <c r="AM51" s="796"/>
      <c r="AN51" s="796"/>
    </row>
    <row r="52" spans="1:40" s="797" customFormat="1">
      <c r="A52" s="796"/>
      <c r="B52" s="796"/>
      <c r="C52" s="796"/>
      <c r="D52" s="796"/>
      <c r="E52" s="796"/>
      <c r="F52" s="796"/>
      <c r="G52" s="796"/>
      <c r="H52" s="796"/>
      <c r="I52" s="796"/>
      <c r="J52" s="796"/>
      <c r="K52" s="796"/>
      <c r="L52" s="796"/>
      <c r="M52" s="796"/>
      <c r="N52" s="796"/>
      <c r="O52" s="796"/>
      <c r="P52" s="796"/>
      <c r="Q52" s="796"/>
      <c r="R52" s="796"/>
      <c r="S52" s="796"/>
      <c r="T52" s="796"/>
      <c r="U52" s="796"/>
      <c r="V52" s="796"/>
      <c r="W52" s="796"/>
      <c r="X52" s="796"/>
      <c r="Y52" s="796"/>
      <c r="Z52" s="796"/>
      <c r="AA52" s="796"/>
      <c r="AB52" s="796"/>
      <c r="AC52" s="796"/>
      <c r="AD52" s="796"/>
      <c r="AE52" s="796"/>
      <c r="AF52" s="796"/>
      <c r="AG52" s="796"/>
      <c r="AH52" s="796"/>
      <c r="AI52" s="796"/>
      <c r="AJ52" s="796"/>
      <c r="AK52" s="796"/>
      <c r="AL52" s="796"/>
      <c r="AM52" s="796"/>
      <c r="AN52" s="796"/>
    </row>
    <row r="53" spans="1:40" s="797" customFormat="1" ht="18.75" customHeight="1">
      <c r="A53" s="796"/>
      <c r="B53" s="796" t="s">
        <v>1662</v>
      </c>
      <c r="C53" s="796" t="s">
        <v>1663</v>
      </c>
      <c r="D53" s="796"/>
      <c r="E53" s="796"/>
      <c r="F53" s="796"/>
      <c r="G53" s="796"/>
      <c r="H53" s="796"/>
      <c r="I53" s="796"/>
      <c r="J53" s="796"/>
      <c r="K53" s="796"/>
      <c r="L53" s="796"/>
      <c r="M53" s="796"/>
      <c r="N53" s="796"/>
      <c r="O53" s="796"/>
      <c r="P53" s="796"/>
      <c r="Q53" s="796"/>
      <c r="R53" s="796"/>
      <c r="S53" s="796"/>
      <c r="T53" s="796"/>
      <c r="U53" s="796"/>
      <c r="V53" s="796"/>
      <c r="W53" s="796"/>
      <c r="X53" s="796"/>
      <c r="Y53" s="796"/>
      <c r="Z53" s="796"/>
      <c r="AA53" s="796"/>
      <c r="AB53" s="796"/>
      <c r="AC53" s="796"/>
      <c r="AD53" s="4246"/>
      <c r="AE53" s="4246"/>
      <c r="AF53" s="4246"/>
      <c r="AG53" s="4246"/>
      <c r="AH53" s="4246"/>
      <c r="AI53" s="4246"/>
      <c r="AJ53" s="4246"/>
      <c r="AK53" s="4246"/>
      <c r="AL53" s="798" t="s">
        <v>1646</v>
      </c>
      <c r="AM53" s="796"/>
      <c r="AN53" s="796"/>
    </row>
    <row r="54" spans="1:40" s="797" customFormat="1">
      <c r="A54" s="796"/>
      <c r="B54" s="796"/>
      <c r="C54" s="796"/>
      <c r="D54" s="796"/>
      <c r="E54" s="796"/>
      <c r="F54" s="796"/>
      <c r="G54" s="796"/>
      <c r="H54" s="796"/>
      <c r="I54" s="796"/>
      <c r="J54" s="796"/>
      <c r="K54" s="796"/>
      <c r="L54" s="796"/>
      <c r="M54" s="796"/>
      <c r="N54" s="796"/>
      <c r="O54" s="796"/>
      <c r="P54" s="796"/>
      <c r="Q54" s="796"/>
      <c r="R54" s="796"/>
      <c r="S54" s="796"/>
      <c r="T54" s="796"/>
      <c r="U54" s="796"/>
      <c r="V54" s="796"/>
      <c r="W54" s="796"/>
      <c r="X54" s="796"/>
      <c r="Y54" s="796"/>
      <c r="Z54" s="796"/>
      <c r="AA54" s="796"/>
      <c r="AB54" s="796"/>
      <c r="AC54" s="796"/>
      <c r="AD54" s="796"/>
      <c r="AE54" s="796"/>
      <c r="AF54" s="796"/>
      <c r="AG54" s="796"/>
      <c r="AH54" s="796"/>
      <c r="AI54" s="796"/>
      <c r="AJ54" s="796"/>
      <c r="AK54" s="796"/>
      <c r="AL54" s="796"/>
      <c r="AM54" s="796"/>
      <c r="AN54" s="796"/>
    </row>
    <row r="55" spans="1:40" s="797" customFormat="1" ht="15.75" customHeight="1">
      <c r="A55" s="796"/>
      <c r="B55" s="796" t="s">
        <v>1662</v>
      </c>
      <c r="C55" s="796" t="s">
        <v>1664</v>
      </c>
      <c r="D55" s="796"/>
      <c r="E55" s="796"/>
      <c r="F55" s="796"/>
      <c r="G55" s="796"/>
      <c r="H55" s="796"/>
      <c r="I55" s="796"/>
      <c r="J55" s="796"/>
      <c r="K55" s="796"/>
      <c r="L55" s="796"/>
      <c r="M55" s="796"/>
      <c r="N55" s="796"/>
      <c r="O55" s="796"/>
      <c r="P55" s="796"/>
      <c r="Q55" s="796"/>
      <c r="R55" s="796"/>
      <c r="S55" s="796"/>
      <c r="T55" s="796"/>
      <c r="U55" s="796"/>
      <c r="V55" s="796"/>
      <c r="W55" s="796"/>
      <c r="X55" s="796"/>
      <c r="Y55" s="796"/>
      <c r="Z55" s="796"/>
      <c r="AA55" s="796"/>
      <c r="AB55" s="796"/>
      <c r="AC55" s="796"/>
      <c r="AD55" s="4246"/>
      <c r="AE55" s="4246"/>
      <c r="AF55" s="4246"/>
      <c r="AG55" s="4246"/>
      <c r="AH55" s="4246"/>
      <c r="AI55" s="4246"/>
      <c r="AJ55" s="4246"/>
      <c r="AK55" s="4246"/>
      <c r="AL55" s="798" t="s">
        <v>1648</v>
      </c>
      <c r="AM55" s="796"/>
      <c r="AN55" s="796"/>
    </row>
    <row r="56" spans="1:40">
      <c r="A56" s="794"/>
      <c r="B56" s="794"/>
      <c r="C56" s="794"/>
      <c r="D56" s="794"/>
      <c r="E56" s="794"/>
      <c r="F56" s="794"/>
      <c r="G56" s="794"/>
      <c r="H56" s="794"/>
      <c r="I56" s="794"/>
      <c r="J56" s="794"/>
      <c r="K56" s="794"/>
      <c r="L56" s="794"/>
      <c r="M56" s="794"/>
      <c r="N56" s="794"/>
      <c r="O56" s="794"/>
      <c r="P56" s="794"/>
      <c r="Q56" s="794"/>
      <c r="R56" s="794"/>
      <c r="S56" s="794"/>
      <c r="T56" s="794"/>
      <c r="U56" s="794"/>
      <c r="V56" s="794"/>
      <c r="W56" s="794"/>
      <c r="X56" s="794"/>
      <c r="Y56" s="794"/>
      <c r="Z56" s="794"/>
      <c r="AA56" s="794"/>
      <c r="AB56" s="794"/>
      <c r="AC56" s="794"/>
      <c r="AD56" s="794"/>
      <c r="AE56" s="794"/>
      <c r="AF56" s="794"/>
      <c r="AG56" s="794"/>
      <c r="AH56" s="794"/>
      <c r="AI56" s="794"/>
      <c r="AJ56" s="794"/>
      <c r="AK56" s="794"/>
      <c r="AL56" s="794"/>
      <c r="AM56" s="794"/>
      <c r="AN56" s="794"/>
    </row>
    <row r="57" spans="1:40">
      <c r="A57" s="794"/>
      <c r="B57" s="794"/>
      <c r="C57" s="794"/>
      <c r="D57" s="794"/>
      <c r="E57" s="794"/>
      <c r="F57" s="794"/>
      <c r="G57" s="794"/>
      <c r="H57" s="794"/>
      <c r="I57" s="794"/>
      <c r="J57" s="794"/>
      <c r="K57" s="794"/>
      <c r="L57" s="794"/>
      <c r="M57" s="794"/>
      <c r="N57" s="794"/>
      <c r="O57" s="794"/>
      <c r="P57" s="794"/>
      <c r="Q57" s="794"/>
      <c r="R57" s="794"/>
      <c r="S57" s="794"/>
      <c r="T57" s="794"/>
      <c r="U57" s="794"/>
      <c r="V57" s="794"/>
      <c r="W57" s="794"/>
      <c r="X57" s="794"/>
      <c r="Y57" s="794"/>
      <c r="Z57" s="794"/>
      <c r="AA57" s="794"/>
      <c r="AB57" s="794"/>
      <c r="AC57" s="794"/>
      <c r="AD57" s="794"/>
      <c r="AE57" s="794"/>
      <c r="AF57" s="794"/>
      <c r="AG57" s="794"/>
      <c r="AH57" s="794"/>
      <c r="AI57" s="794"/>
      <c r="AJ57" s="794"/>
      <c r="AK57" s="794"/>
      <c r="AL57" s="794"/>
      <c r="AM57" s="794"/>
      <c r="AN57" s="794"/>
    </row>
    <row r="58" spans="1:40">
      <c r="A58" s="794"/>
      <c r="B58" s="794"/>
      <c r="C58" s="794"/>
      <c r="D58" s="794"/>
      <c r="E58" s="794"/>
      <c r="F58" s="794"/>
      <c r="G58" s="794"/>
      <c r="H58" s="794"/>
      <c r="I58" s="794"/>
      <c r="J58" s="794"/>
      <c r="K58" s="794"/>
      <c r="L58" s="794"/>
      <c r="M58" s="794"/>
      <c r="N58" s="794"/>
      <c r="O58" s="794"/>
      <c r="P58" s="794"/>
      <c r="Q58" s="794"/>
      <c r="R58" s="794"/>
      <c r="S58" s="794"/>
      <c r="T58" s="794"/>
      <c r="U58" s="794"/>
      <c r="V58" s="794"/>
      <c r="W58" s="794"/>
      <c r="X58" s="794"/>
      <c r="Y58" s="794"/>
      <c r="Z58" s="794"/>
      <c r="AA58" s="794"/>
      <c r="AB58" s="794"/>
      <c r="AC58" s="794"/>
      <c r="AD58" s="794"/>
      <c r="AE58" s="794"/>
      <c r="AF58" s="794"/>
      <c r="AG58" s="794"/>
      <c r="AH58" s="794"/>
      <c r="AI58" s="794"/>
      <c r="AJ58" s="794"/>
      <c r="AK58" s="794"/>
      <c r="AL58" s="794"/>
      <c r="AM58" s="794"/>
      <c r="AN58" s="794"/>
    </row>
  </sheetData>
  <mergeCells count="23">
    <mergeCell ref="H26:Q26"/>
    <mergeCell ref="V26:AF26"/>
    <mergeCell ref="AD45:AK45"/>
    <mergeCell ref="AD47:AK47"/>
    <mergeCell ref="AD51:AJ51"/>
    <mergeCell ref="AD53:AK53"/>
    <mergeCell ref="AD55:AK55"/>
    <mergeCell ref="AD32:AJ32"/>
    <mergeCell ref="AK32:AL32"/>
    <mergeCell ref="AD34:AK34"/>
    <mergeCell ref="AD36:AK36"/>
    <mergeCell ref="AD40:AJ40"/>
    <mergeCell ref="W12:AH12"/>
    <mergeCell ref="D14:AL14"/>
    <mergeCell ref="D17:AL17"/>
    <mergeCell ref="D20:AL20"/>
    <mergeCell ref="D23:AL23"/>
    <mergeCell ref="W10:AK10"/>
    <mergeCell ref="A3:AL3"/>
    <mergeCell ref="AB5:AE5"/>
    <mergeCell ref="AG5:AH5"/>
    <mergeCell ref="AJ5:AK5"/>
    <mergeCell ref="B7:Q7"/>
  </mergeCells>
  <phoneticPr fontId="19"/>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 r:id="rId4" name="Check Box 1">
              <controlPr defaultSize="0" autoFill="0" autoLine="0" autoPict="0">
                <anchor moveWithCells="1">
                  <from>
                    <xdr:col>10</xdr:col>
                    <xdr:colOff>114300</xdr:colOff>
                    <xdr:row>41</xdr:row>
                    <xdr:rowOff>99060</xdr:rowOff>
                  </from>
                  <to>
                    <xdr:col>12</xdr:col>
                    <xdr:colOff>38100</xdr:colOff>
                    <xdr:row>43</xdr:row>
                    <xdr:rowOff>60960</xdr:rowOff>
                  </to>
                </anchor>
              </controlPr>
            </control>
          </mc:Choice>
        </mc:AlternateContent>
        <mc:AlternateContent xmlns:mc="http://schemas.openxmlformats.org/markup-compatibility/2006">
          <mc:Choice Requires="x14">
            <control shapeId="8" r:id="rId5" name="Check Box 2">
              <controlPr defaultSize="0" autoFill="0" autoLine="0" autoPict="0">
                <anchor moveWithCells="1">
                  <from>
                    <xdr:col>20</xdr:col>
                    <xdr:colOff>114300</xdr:colOff>
                    <xdr:row>41</xdr:row>
                    <xdr:rowOff>99060</xdr:rowOff>
                  </from>
                  <to>
                    <xdr:col>22</xdr:col>
                    <xdr:colOff>38100</xdr:colOff>
                    <xdr:row>43</xdr:row>
                    <xdr:rowOff>68580</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Z129"/>
  <sheetViews>
    <sheetView view="pageBreakPreview" topLeftCell="A7" zoomScale="70" zoomScaleNormal="93" zoomScaleSheetLayoutView="70" workbookViewId="0">
      <selection activeCell="W10" sqref="W10"/>
    </sheetView>
  </sheetViews>
  <sheetFormatPr defaultColWidth="9" defaultRowHeight="13.2"/>
  <cols>
    <col min="1" max="1" width="5" style="805" customWidth="1"/>
    <col min="2" max="2" width="2.6640625" style="805" customWidth="1"/>
    <col min="3" max="3" width="0.88671875" style="805" customWidth="1"/>
    <col min="4" max="4" width="9" style="805"/>
    <col min="5" max="5" width="7.6640625" style="805" customWidth="1"/>
    <col min="6" max="6" width="14.109375" style="805" customWidth="1"/>
    <col min="7" max="7" width="4.109375" style="805" customWidth="1"/>
    <col min="8" max="8" width="3.6640625" style="805" customWidth="1"/>
    <col min="9" max="9" width="6.6640625" style="805" customWidth="1"/>
    <col min="10" max="10" width="5.21875" style="805" customWidth="1"/>
    <col min="11" max="11" width="4.77734375" style="805" customWidth="1"/>
    <col min="12" max="12" width="2.44140625" style="805" customWidth="1"/>
    <col min="13" max="13" width="3.33203125" style="805" customWidth="1"/>
    <col min="14" max="14" width="6" style="805" customWidth="1"/>
    <col min="15" max="15" width="7.77734375" style="805" customWidth="1"/>
    <col min="16" max="16" width="4" style="805" customWidth="1"/>
    <col min="17" max="17" width="5.109375" style="805" customWidth="1"/>
    <col min="18" max="18" width="6.77734375" style="805" customWidth="1"/>
    <col min="19" max="19" width="1.6640625" style="805" customWidth="1"/>
    <col min="20" max="20" width="4.33203125" style="805" customWidth="1"/>
    <col min="21" max="16384" width="9" style="805"/>
  </cols>
  <sheetData>
    <row r="1" spans="1:26">
      <c r="A1" s="803" t="s">
        <v>1665</v>
      </c>
      <c r="B1" s="803"/>
      <c r="C1" s="803"/>
      <c r="D1" s="803"/>
      <c r="E1" s="803"/>
      <c r="F1" s="803"/>
      <c r="G1" s="803"/>
      <c r="H1" s="803"/>
      <c r="I1" s="803"/>
      <c r="J1" s="803"/>
      <c r="K1" s="803"/>
      <c r="L1" s="803"/>
      <c r="M1" s="803"/>
      <c r="N1" s="803"/>
      <c r="O1" s="803"/>
      <c r="P1" s="803"/>
      <c r="Q1" s="803"/>
      <c r="R1" s="803"/>
      <c r="S1" s="803"/>
      <c r="T1" s="803"/>
      <c r="U1" s="803"/>
      <c r="V1" s="803"/>
      <c r="W1" s="803"/>
      <c r="X1" s="804"/>
      <c r="Y1" s="804"/>
      <c r="Z1" s="804"/>
    </row>
    <row r="2" spans="1:26">
      <c r="A2" s="803"/>
      <c r="B2" s="803"/>
      <c r="C2" s="803"/>
      <c r="D2" s="803"/>
      <c r="E2" s="803"/>
      <c r="F2" s="803"/>
      <c r="G2" s="803"/>
      <c r="H2" s="803"/>
      <c r="I2" s="803"/>
      <c r="J2" s="803"/>
      <c r="K2" s="803"/>
      <c r="L2" s="803"/>
      <c r="M2" s="803"/>
      <c r="N2" s="803"/>
      <c r="O2" s="803"/>
      <c r="P2" s="803"/>
      <c r="Q2" s="803"/>
      <c r="R2" s="803"/>
      <c r="S2" s="803"/>
      <c r="T2" s="803"/>
      <c r="U2" s="803"/>
      <c r="V2" s="804"/>
      <c r="W2" s="804"/>
      <c r="X2" s="804"/>
      <c r="Y2" s="804"/>
      <c r="Z2" s="804"/>
    </row>
    <row r="3" spans="1:26" ht="20.100000000000001" customHeight="1">
      <c r="A3" s="803"/>
      <c r="B3" s="4252" t="s">
        <v>1666</v>
      </c>
      <c r="C3" s="4252"/>
      <c r="D3" s="4252"/>
      <c r="E3" s="4253" t="str">
        <f>IF(入力シート!C24&lt;30000000,"福岡県"&amp;入力シート!C5&amp;"長","福岡県知事")</f>
        <v>福岡県○○県土整備事務所長</v>
      </c>
      <c r="F3" s="4253"/>
      <c r="G3" s="4253"/>
      <c r="H3" s="4253"/>
      <c r="I3" s="4253"/>
      <c r="J3" s="806" t="s">
        <v>1630</v>
      </c>
      <c r="K3" s="803"/>
      <c r="L3" s="803"/>
      <c r="M3" s="803"/>
      <c r="N3" s="803"/>
      <c r="O3" s="803"/>
      <c r="P3" s="803"/>
      <c r="Q3" s="803"/>
      <c r="R3" s="803"/>
      <c r="S3" s="803"/>
      <c r="T3" s="803"/>
      <c r="U3" s="803"/>
      <c r="V3" s="804"/>
      <c r="W3" s="804"/>
      <c r="X3" s="804"/>
      <c r="Y3" s="804"/>
      <c r="Z3" s="804"/>
    </row>
    <row r="4" spans="1:26" ht="20.100000000000001" customHeight="1">
      <c r="A4" s="803"/>
      <c r="B4" s="4254" t="s">
        <v>1667</v>
      </c>
      <c r="C4" s="4254"/>
      <c r="D4" s="4254"/>
      <c r="E4" s="4254"/>
      <c r="F4" s="4254"/>
      <c r="G4" s="4255" t="str">
        <f>"第50"&amp;入力シート!C3&amp;"-"&amp;入力シート!C4&amp;"号　"&amp;入力シート!C10</f>
        <v>第507-12345-001号　県道博多天神線排水性舗装工事（第２工区）</v>
      </c>
      <c r="H4" s="4255"/>
      <c r="I4" s="4255"/>
      <c r="J4" s="4255"/>
      <c r="K4" s="4255"/>
      <c r="L4" s="4255"/>
      <c r="M4" s="4255"/>
      <c r="N4" s="4255"/>
      <c r="O4" s="4255"/>
      <c r="P4" s="4255"/>
      <c r="Q4" s="4255"/>
      <c r="R4" s="4255"/>
      <c r="S4" s="4255"/>
      <c r="T4" s="4255"/>
      <c r="U4" s="803"/>
      <c r="V4" s="804"/>
      <c r="W4" s="804"/>
      <c r="X4" s="804"/>
      <c r="Y4" s="804"/>
      <c r="Z4" s="804"/>
    </row>
    <row r="5" spans="1:26" ht="3.9" customHeight="1">
      <c r="A5" s="803"/>
      <c r="B5" s="803"/>
      <c r="C5" s="803"/>
      <c r="D5" s="803"/>
      <c r="E5" s="803"/>
      <c r="F5" s="803"/>
      <c r="G5" s="803"/>
      <c r="H5" s="803"/>
      <c r="I5" s="803"/>
      <c r="J5" s="803"/>
      <c r="K5" s="803"/>
      <c r="L5" s="803"/>
      <c r="M5" s="803"/>
      <c r="N5" s="803"/>
      <c r="O5" s="803"/>
      <c r="P5" s="803"/>
      <c r="Q5" s="803"/>
      <c r="R5" s="803"/>
      <c r="S5" s="803"/>
      <c r="T5" s="803"/>
      <c r="U5" s="803"/>
      <c r="V5" s="804"/>
      <c r="W5" s="804"/>
      <c r="X5" s="804"/>
      <c r="Y5" s="804"/>
      <c r="Z5" s="804"/>
    </row>
    <row r="6" spans="1:26" ht="20.100000000000001" customHeight="1">
      <c r="A6" s="803"/>
      <c r="B6" s="4256" t="s">
        <v>1637</v>
      </c>
      <c r="C6" s="4257"/>
      <c r="D6" s="4257"/>
      <c r="E6" s="4257"/>
      <c r="F6" s="4257"/>
      <c r="G6" s="4258"/>
      <c r="H6" s="4258"/>
      <c r="I6" s="4258"/>
      <c r="J6" s="4258"/>
      <c r="K6" s="4259"/>
      <c r="L6" s="803"/>
      <c r="M6" s="4260" t="s">
        <v>1668</v>
      </c>
      <c r="N6" s="4261"/>
      <c r="O6" s="4262">
        <f>入力シート!C24</f>
        <v>4000000</v>
      </c>
      <c r="P6" s="4262"/>
      <c r="Q6" s="4262"/>
      <c r="R6" s="807" t="s">
        <v>1669</v>
      </c>
      <c r="S6" s="808"/>
      <c r="T6" s="803"/>
      <c r="U6" s="803"/>
      <c r="V6" s="804"/>
      <c r="W6" s="804"/>
      <c r="X6" s="804"/>
      <c r="Y6" s="804"/>
      <c r="Z6" s="804"/>
    </row>
    <row r="7" spans="1:26" ht="3" customHeight="1">
      <c r="A7" s="803"/>
      <c r="B7" s="803"/>
      <c r="C7" s="803"/>
      <c r="D7" s="803"/>
      <c r="E7" s="803"/>
      <c r="F7" s="803"/>
      <c r="G7" s="803"/>
      <c r="H7" s="803"/>
      <c r="I7" s="803"/>
      <c r="J7" s="803"/>
      <c r="K7" s="803"/>
      <c r="L7" s="803"/>
      <c r="M7" s="803"/>
      <c r="N7" s="803"/>
      <c r="O7" s="803"/>
      <c r="P7" s="803"/>
      <c r="Q7" s="803"/>
      <c r="R7" s="803"/>
      <c r="S7" s="803"/>
      <c r="T7" s="803"/>
      <c r="U7" s="803"/>
      <c r="V7" s="804"/>
      <c r="W7" s="804"/>
      <c r="X7" s="804"/>
      <c r="Y7" s="804"/>
      <c r="Z7" s="804"/>
    </row>
    <row r="8" spans="1:26" ht="23.1" customHeight="1">
      <c r="A8" s="803"/>
      <c r="B8" s="803"/>
      <c r="C8" s="803"/>
      <c r="D8" s="803"/>
      <c r="E8" s="803"/>
      <c r="F8" s="803" t="s">
        <v>1670</v>
      </c>
      <c r="G8" s="809"/>
      <c r="H8" s="809"/>
      <c r="I8" s="809"/>
      <c r="J8" s="809"/>
      <c r="K8" s="809"/>
      <c r="L8" s="809"/>
      <c r="M8" s="809"/>
      <c r="N8" s="809"/>
      <c r="O8" s="809"/>
      <c r="P8" s="809"/>
      <c r="Q8" s="809"/>
      <c r="R8" s="809"/>
      <c r="S8" s="803"/>
      <c r="T8" s="803"/>
      <c r="U8" s="803"/>
      <c r="V8" s="804"/>
      <c r="W8" s="804"/>
      <c r="X8" s="804"/>
      <c r="Y8" s="804"/>
      <c r="Z8" s="804"/>
    </row>
    <row r="9" spans="1:26" ht="3" customHeight="1">
      <c r="A9" s="803"/>
      <c r="B9" s="803"/>
      <c r="C9" s="803"/>
      <c r="D9" s="803"/>
      <c r="E9" s="803"/>
      <c r="F9" s="803"/>
      <c r="G9" s="803"/>
      <c r="H9" s="803"/>
      <c r="I9" s="803"/>
      <c r="J9" s="803"/>
      <c r="K9" s="803"/>
      <c r="L9" s="803"/>
      <c r="M9" s="803"/>
      <c r="N9" s="803"/>
      <c r="O9" s="803"/>
      <c r="P9" s="803"/>
      <c r="Q9" s="803"/>
      <c r="R9" s="803"/>
      <c r="S9" s="803"/>
      <c r="T9" s="803"/>
      <c r="U9" s="803"/>
      <c r="V9" s="804"/>
      <c r="W9" s="804"/>
      <c r="X9" s="804"/>
      <c r="Y9" s="804"/>
      <c r="Z9" s="804"/>
    </row>
    <row r="10" spans="1:26" ht="23.1" customHeight="1">
      <c r="A10" s="803"/>
      <c r="B10" s="803"/>
      <c r="C10" s="803"/>
      <c r="D10" s="803"/>
      <c r="E10" s="803"/>
      <c r="F10" s="803" t="s">
        <v>1671</v>
      </c>
      <c r="G10" s="4263" t="str">
        <f>入力シート!C25</f>
        <v>福岡市博多区東公園７－７</v>
      </c>
      <c r="H10" s="4263"/>
      <c r="I10" s="4263"/>
      <c r="J10" s="4263"/>
      <c r="K10" s="4263"/>
      <c r="L10" s="4263"/>
      <c r="M10" s="4263"/>
      <c r="N10" s="4263"/>
      <c r="O10" s="4263"/>
      <c r="P10" s="4263"/>
      <c r="Q10" s="4263"/>
      <c r="R10" s="4263"/>
      <c r="S10" s="803"/>
      <c r="T10" s="803"/>
      <c r="U10" s="803"/>
      <c r="V10" s="804"/>
      <c r="W10" s="804"/>
      <c r="X10" s="804"/>
      <c r="Y10" s="804"/>
      <c r="Z10" s="804"/>
    </row>
    <row r="11" spans="1:26" ht="3" customHeight="1">
      <c r="A11" s="803"/>
      <c r="B11" s="803"/>
      <c r="C11" s="803"/>
      <c r="D11" s="803"/>
      <c r="E11" s="803"/>
      <c r="F11" s="803"/>
      <c r="G11" s="803"/>
      <c r="H11" s="803"/>
      <c r="I11" s="803"/>
      <c r="J11" s="803"/>
      <c r="K11" s="803"/>
      <c r="L11" s="803"/>
      <c r="M11" s="803"/>
      <c r="N11" s="803"/>
      <c r="O11" s="803"/>
      <c r="P11" s="803"/>
      <c r="Q11" s="803"/>
      <c r="R11" s="803"/>
      <c r="S11" s="803"/>
      <c r="T11" s="803"/>
      <c r="U11" s="803"/>
      <c r="V11" s="804"/>
      <c r="W11" s="804"/>
      <c r="X11" s="804"/>
      <c r="Y11" s="804"/>
      <c r="Z11" s="804"/>
    </row>
    <row r="12" spans="1:26" ht="23.1" customHeight="1">
      <c r="A12" s="803"/>
      <c r="B12" s="803"/>
      <c r="C12" s="803"/>
      <c r="D12" s="803"/>
      <c r="E12" s="803"/>
      <c r="F12" s="810" t="s">
        <v>1672</v>
      </c>
      <c r="G12" s="4255" t="str">
        <f>入力シート!C26</f>
        <v>(株）福岡企画技調</v>
      </c>
      <c r="H12" s="4255"/>
      <c r="I12" s="4255"/>
      <c r="J12" s="4255"/>
      <c r="K12" s="4255"/>
      <c r="L12" s="4255"/>
      <c r="M12" s="4255"/>
      <c r="N12" s="4255"/>
      <c r="O12" s="4255"/>
      <c r="P12" s="4255"/>
      <c r="Q12" s="4255"/>
      <c r="R12" s="4255"/>
      <c r="S12" s="803"/>
      <c r="T12" s="803"/>
      <c r="U12" s="803"/>
      <c r="V12" s="804"/>
      <c r="W12" s="804"/>
      <c r="X12" s="804"/>
      <c r="Y12" s="804"/>
      <c r="Z12" s="804"/>
    </row>
    <row r="13" spans="1:26" ht="5.0999999999999996" customHeight="1">
      <c r="A13" s="803"/>
      <c r="B13" s="803"/>
      <c r="C13" s="803"/>
      <c r="D13" s="803"/>
      <c r="E13" s="803"/>
      <c r="F13" s="803"/>
      <c r="G13" s="803"/>
      <c r="H13" s="803"/>
      <c r="I13" s="803"/>
      <c r="J13" s="803"/>
      <c r="K13" s="803"/>
      <c r="L13" s="803"/>
      <c r="M13" s="803"/>
      <c r="N13" s="803"/>
      <c r="O13" s="803"/>
      <c r="P13" s="803"/>
      <c r="Q13" s="803"/>
      <c r="R13" s="803"/>
      <c r="S13" s="803"/>
      <c r="T13" s="803"/>
      <c r="U13" s="803"/>
      <c r="V13" s="804"/>
      <c r="W13" s="804"/>
      <c r="X13" s="804"/>
      <c r="Y13" s="804"/>
      <c r="Z13" s="804"/>
    </row>
    <row r="14" spans="1:26" ht="18" customHeight="1">
      <c r="A14" s="803"/>
      <c r="B14" s="803"/>
      <c r="C14" s="803"/>
      <c r="D14" s="803"/>
      <c r="E14" s="803"/>
      <c r="F14" s="811" t="s">
        <v>1634</v>
      </c>
      <c r="G14" s="812"/>
      <c r="H14" s="812"/>
      <c r="I14" s="812"/>
      <c r="J14" s="812"/>
      <c r="K14" s="4264"/>
      <c r="L14" s="4264"/>
      <c r="M14" s="4264"/>
      <c r="N14" s="4264"/>
      <c r="O14" s="4264"/>
      <c r="P14" s="4264"/>
      <c r="Q14" s="4264"/>
      <c r="R14" s="4265"/>
      <c r="S14" s="803"/>
      <c r="T14" s="803"/>
      <c r="U14" s="803"/>
      <c r="V14" s="804"/>
      <c r="W14" s="804"/>
      <c r="X14" s="804"/>
      <c r="Y14" s="804"/>
      <c r="Z14" s="804"/>
    </row>
    <row r="15" spans="1:26" ht="3.9" customHeight="1">
      <c r="A15" s="803"/>
      <c r="B15" s="803"/>
      <c r="C15" s="803"/>
      <c r="D15" s="803"/>
      <c r="E15" s="803"/>
      <c r="F15" s="803"/>
      <c r="G15" s="803"/>
      <c r="H15" s="803"/>
      <c r="I15" s="803"/>
      <c r="J15" s="803"/>
      <c r="K15" s="803"/>
      <c r="L15" s="803"/>
      <c r="M15" s="803"/>
      <c r="N15" s="803"/>
      <c r="O15" s="803"/>
      <c r="P15" s="803"/>
      <c r="Q15" s="803"/>
      <c r="R15" s="803"/>
      <c r="S15" s="803"/>
      <c r="T15" s="803"/>
      <c r="U15" s="803"/>
      <c r="V15" s="804"/>
      <c r="W15" s="804"/>
      <c r="X15" s="804"/>
      <c r="Y15" s="804"/>
      <c r="Z15" s="804"/>
    </row>
    <row r="16" spans="1:26" ht="18" customHeight="1">
      <c r="A16" s="803"/>
      <c r="B16" s="803"/>
      <c r="C16" s="803"/>
      <c r="D16" s="803"/>
      <c r="E16" s="803"/>
      <c r="F16" s="811" t="s">
        <v>1635</v>
      </c>
      <c r="G16" s="811"/>
      <c r="H16" s="812"/>
      <c r="I16" s="812"/>
      <c r="J16" s="812"/>
      <c r="K16" s="4266"/>
      <c r="L16" s="4266"/>
      <c r="M16" s="4266"/>
      <c r="N16" s="4266"/>
      <c r="O16" s="4266"/>
      <c r="P16" s="4266"/>
      <c r="Q16" s="4266"/>
      <c r="R16" s="4267"/>
      <c r="S16" s="803"/>
      <c r="T16" s="803"/>
      <c r="U16" s="803"/>
      <c r="V16" s="804"/>
      <c r="W16" s="804"/>
      <c r="X16" s="804"/>
      <c r="Y16" s="804"/>
      <c r="Z16" s="804"/>
    </row>
    <row r="17" spans="1:21" ht="3.9" customHeight="1">
      <c r="A17" s="803"/>
      <c r="B17" s="803"/>
      <c r="C17" s="803"/>
      <c r="D17" s="803"/>
      <c r="E17" s="803"/>
      <c r="F17" s="803"/>
      <c r="G17" s="803"/>
      <c r="H17" s="803"/>
      <c r="I17" s="803"/>
      <c r="J17" s="803"/>
      <c r="K17" s="803"/>
      <c r="L17" s="803"/>
      <c r="M17" s="803"/>
      <c r="N17" s="803"/>
      <c r="O17" s="803"/>
      <c r="P17" s="803"/>
      <c r="Q17" s="803"/>
      <c r="R17" s="803"/>
      <c r="S17" s="803"/>
      <c r="T17" s="803"/>
      <c r="U17" s="813"/>
    </row>
    <row r="18" spans="1:21" ht="18" customHeight="1">
      <c r="A18" s="803"/>
      <c r="B18" s="803"/>
      <c r="C18" s="803"/>
      <c r="D18" s="803"/>
      <c r="E18" s="803"/>
      <c r="F18" s="811" t="s">
        <v>1673</v>
      </c>
      <c r="G18" s="812"/>
      <c r="H18" s="812"/>
      <c r="I18" s="812"/>
      <c r="J18" s="812"/>
      <c r="K18" s="4268"/>
      <c r="L18" s="4268"/>
      <c r="M18" s="4268"/>
      <c r="N18" s="4268"/>
      <c r="O18" s="4268"/>
      <c r="P18" s="4268"/>
      <c r="Q18" s="4268"/>
      <c r="R18" s="814" t="s">
        <v>1669</v>
      </c>
      <c r="S18" s="808"/>
      <c r="T18" s="803"/>
      <c r="U18" s="813"/>
    </row>
    <row r="19" spans="1:21" ht="3" customHeight="1">
      <c r="A19" s="803"/>
      <c r="B19" s="803"/>
      <c r="C19" s="803"/>
      <c r="D19" s="803"/>
      <c r="E19" s="803"/>
      <c r="F19" s="803"/>
      <c r="G19" s="803"/>
      <c r="H19" s="803"/>
      <c r="I19" s="803"/>
      <c r="J19" s="803"/>
      <c r="K19" s="803"/>
      <c r="L19" s="803"/>
      <c r="M19" s="803"/>
      <c r="N19" s="803"/>
      <c r="O19" s="803"/>
      <c r="P19" s="803"/>
      <c r="Q19" s="803"/>
      <c r="R19" s="803"/>
      <c r="S19" s="803"/>
      <c r="T19" s="803"/>
      <c r="U19" s="813"/>
    </row>
    <row r="20" spans="1:21" ht="30" customHeight="1">
      <c r="A20" s="803"/>
      <c r="B20" s="803"/>
      <c r="C20" s="803"/>
      <c r="D20" s="4250" t="s">
        <v>1674</v>
      </c>
      <c r="E20" s="4251"/>
      <c r="F20" s="4251"/>
      <c r="G20" s="4251"/>
      <c r="H20" s="4251"/>
      <c r="I20" s="4251"/>
      <c r="J20" s="4251"/>
      <c r="K20" s="4251"/>
      <c r="L20" s="4251"/>
      <c r="M20" s="4251"/>
      <c r="N20" s="4251"/>
      <c r="O20" s="4251"/>
      <c r="P20" s="4251"/>
      <c r="Q20" s="4251"/>
      <c r="R20" s="4251"/>
      <c r="S20" s="815"/>
      <c r="T20" s="803"/>
      <c r="U20" s="813"/>
    </row>
    <row r="21" spans="1:21" ht="2.1" customHeight="1">
      <c r="A21" s="803"/>
      <c r="B21" s="803"/>
      <c r="C21" s="803"/>
      <c r="D21" s="803"/>
      <c r="E21" s="803"/>
      <c r="F21" s="803"/>
      <c r="G21" s="803"/>
      <c r="H21" s="803"/>
      <c r="I21" s="803"/>
      <c r="J21" s="803"/>
      <c r="K21" s="803"/>
      <c r="L21" s="803"/>
      <c r="M21" s="803"/>
      <c r="N21" s="803"/>
      <c r="O21" s="803"/>
      <c r="P21" s="803"/>
      <c r="Q21" s="803"/>
      <c r="R21" s="803"/>
      <c r="S21" s="803"/>
      <c r="T21" s="803"/>
      <c r="U21" s="813"/>
    </row>
    <row r="22" spans="1:21" ht="375" customHeight="1">
      <c r="A22" s="803"/>
      <c r="B22" s="803"/>
      <c r="C22" s="803"/>
      <c r="D22" s="803"/>
      <c r="E22" s="803"/>
      <c r="F22" s="803"/>
      <c r="G22" s="803"/>
      <c r="H22" s="803"/>
      <c r="I22" s="803"/>
      <c r="J22" s="803"/>
      <c r="K22" s="803"/>
      <c r="L22" s="803"/>
      <c r="M22" s="803"/>
      <c r="N22" s="803"/>
      <c r="O22" s="803"/>
      <c r="P22" s="803"/>
      <c r="Q22" s="803"/>
      <c r="R22" s="803"/>
      <c r="S22" s="803"/>
      <c r="T22" s="816" t="s">
        <v>1675</v>
      </c>
      <c r="U22" s="813"/>
    </row>
    <row r="23" spans="1:21" ht="18" customHeight="1">
      <c r="A23" s="803"/>
      <c r="B23" s="803" t="s">
        <v>1676</v>
      </c>
      <c r="C23" s="803"/>
      <c r="D23" s="803"/>
      <c r="E23" s="803"/>
      <c r="F23" s="803"/>
      <c r="G23" s="803"/>
      <c r="H23" s="803"/>
      <c r="I23" s="803"/>
      <c r="J23" s="803"/>
      <c r="K23" s="803"/>
      <c r="L23" s="803"/>
      <c r="M23" s="803"/>
      <c r="N23" s="803"/>
      <c r="O23" s="803"/>
      <c r="P23" s="803"/>
      <c r="Q23" s="803"/>
      <c r="R23" s="803"/>
      <c r="S23" s="803"/>
      <c r="T23" s="803"/>
      <c r="U23" s="813"/>
    </row>
    <row r="24" spans="1:21" ht="6.9" customHeight="1">
      <c r="A24" s="803"/>
      <c r="B24" s="803"/>
      <c r="C24" s="803"/>
      <c r="D24" s="803"/>
      <c r="E24" s="803"/>
      <c r="F24" s="803"/>
      <c r="G24" s="803"/>
      <c r="H24" s="803"/>
      <c r="I24" s="803"/>
      <c r="J24" s="803"/>
      <c r="K24" s="803"/>
      <c r="L24" s="803"/>
      <c r="M24" s="803"/>
      <c r="N24" s="803"/>
      <c r="O24" s="803"/>
      <c r="P24" s="803"/>
      <c r="Q24" s="803"/>
      <c r="R24" s="803"/>
      <c r="S24" s="803"/>
      <c r="T24" s="803"/>
      <c r="U24" s="813"/>
    </row>
    <row r="25" spans="1:21" ht="18" customHeight="1">
      <c r="A25" s="803"/>
      <c r="B25" s="817"/>
      <c r="C25" s="803"/>
      <c r="D25" s="803" t="s">
        <v>1677</v>
      </c>
      <c r="E25" s="803"/>
      <c r="F25" s="803"/>
      <c r="G25" s="803"/>
      <c r="H25" s="803"/>
      <c r="I25" s="803"/>
      <c r="J25" s="803"/>
      <c r="K25" s="803"/>
      <c r="L25" s="803"/>
      <c r="M25" s="803"/>
      <c r="N25" s="803"/>
      <c r="O25" s="803"/>
      <c r="P25" s="803"/>
      <c r="Q25" s="803"/>
      <c r="R25" s="803"/>
      <c r="S25" s="803"/>
      <c r="T25" s="803"/>
      <c r="U25" s="813"/>
    </row>
    <row r="26" spans="1:21" ht="6.75" customHeight="1">
      <c r="A26" s="803"/>
      <c r="B26" s="803"/>
      <c r="C26" s="803"/>
      <c r="D26" s="803"/>
      <c r="E26" s="803"/>
      <c r="F26" s="803"/>
      <c r="G26" s="803"/>
      <c r="H26" s="803"/>
      <c r="I26" s="803"/>
      <c r="J26" s="803"/>
      <c r="K26" s="803"/>
      <c r="L26" s="803"/>
      <c r="M26" s="803"/>
      <c r="N26" s="803"/>
      <c r="O26" s="803"/>
      <c r="P26" s="803"/>
      <c r="Q26" s="803"/>
      <c r="R26" s="803"/>
      <c r="S26" s="803"/>
      <c r="T26" s="803"/>
      <c r="U26" s="813"/>
    </row>
    <row r="27" spans="1:21" ht="18" customHeight="1">
      <c r="A27" s="803"/>
      <c r="B27" s="817" t="s">
        <v>1698</v>
      </c>
      <c r="C27" s="803"/>
      <c r="D27" s="803" t="s">
        <v>1678</v>
      </c>
      <c r="E27" s="803"/>
      <c r="F27" s="803"/>
      <c r="G27" s="803"/>
      <c r="H27" s="803"/>
      <c r="I27" s="803"/>
      <c r="J27" s="803"/>
      <c r="K27" s="803"/>
      <c r="L27" s="803"/>
      <c r="M27" s="803"/>
      <c r="N27" s="803"/>
      <c r="O27" s="803"/>
      <c r="P27" s="803"/>
      <c r="Q27" s="803"/>
      <c r="R27" s="803"/>
      <c r="S27" s="803"/>
      <c r="T27" s="803"/>
      <c r="U27" s="813"/>
    </row>
    <row r="28" spans="1:21">
      <c r="A28" s="803"/>
      <c r="B28" s="803"/>
      <c r="C28" s="803"/>
      <c r="D28" s="803"/>
      <c r="E28" s="803"/>
      <c r="F28" s="818" t="s">
        <v>1679</v>
      </c>
      <c r="G28" s="819"/>
      <c r="H28" s="803"/>
      <c r="I28" s="4269" t="s">
        <v>1680</v>
      </c>
      <c r="J28" s="4270"/>
      <c r="K28" s="803"/>
      <c r="L28" s="803"/>
      <c r="M28" s="803"/>
      <c r="N28" s="803"/>
      <c r="O28" s="803"/>
      <c r="P28" s="803"/>
      <c r="Q28" s="803"/>
      <c r="R28" s="803"/>
      <c r="S28" s="803"/>
      <c r="T28" s="803"/>
      <c r="U28" s="813"/>
    </row>
    <row r="29" spans="1:21" ht="33" customHeight="1">
      <c r="A29" s="803"/>
      <c r="B29" s="803"/>
      <c r="C29" s="803"/>
      <c r="D29" s="803"/>
      <c r="E29" s="803"/>
      <c r="F29" s="827">
        <v>945</v>
      </c>
      <c r="G29" s="820" t="s">
        <v>1644</v>
      </c>
      <c r="H29" s="808" t="s">
        <v>1681</v>
      </c>
      <c r="I29" s="4271">
        <v>320</v>
      </c>
      <c r="J29" s="4272"/>
      <c r="K29" s="821" t="s">
        <v>1669</v>
      </c>
      <c r="L29" s="4273" t="s">
        <v>1682</v>
      </c>
      <c r="M29" s="4274"/>
      <c r="N29" s="4275">
        <f>IF(F29="","",F29*I29)</f>
        <v>302400</v>
      </c>
      <c r="O29" s="4276"/>
      <c r="P29" s="821" t="s">
        <v>1669</v>
      </c>
      <c r="Q29" s="803"/>
      <c r="R29" s="803"/>
      <c r="S29" s="803"/>
      <c r="T29" s="803"/>
      <c r="U29" s="813"/>
    </row>
    <row r="30" spans="1:21" ht="6.75" customHeight="1">
      <c r="A30" s="803"/>
      <c r="B30" s="803"/>
      <c r="C30" s="803"/>
      <c r="D30" s="803"/>
      <c r="E30" s="803"/>
      <c r="F30" s="803"/>
      <c r="G30" s="822"/>
      <c r="H30" s="808"/>
      <c r="I30" s="803"/>
      <c r="J30" s="803"/>
      <c r="K30" s="822"/>
      <c r="L30" s="808"/>
      <c r="M30" s="803"/>
      <c r="N30" s="803"/>
      <c r="O30" s="803"/>
      <c r="P30" s="822"/>
      <c r="Q30" s="803"/>
      <c r="R30" s="803"/>
      <c r="S30" s="803"/>
      <c r="T30" s="803"/>
      <c r="U30" s="813"/>
    </row>
    <row r="31" spans="1:21" ht="18" customHeight="1">
      <c r="A31" s="803"/>
      <c r="B31" s="817"/>
      <c r="C31" s="803"/>
      <c r="D31" s="803" t="s">
        <v>1683</v>
      </c>
      <c r="E31" s="803"/>
      <c r="F31" s="803"/>
      <c r="G31" s="803"/>
      <c r="H31" s="803"/>
      <c r="I31" s="803"/>
      <c r="J31" s="803"/>
      <c r="K31" s="803"/>
      <c r="L31" s="803"/>
      <c r="M31" s="803"/>
      <c r="N31" s="803"/>
      <c r="O31" s="803"/>
      <c r="P31" s="803"/>
      <c r="Q31" s="803"/>
      <c r="R31" s="803"/>
      <c r="S31" s="803"/>
      <c r="T31" s="803"/>
      <c r="U31" s="813"/>
    </row>
    <row r="32" spans="1:21">
      <c r="A32" s="803"/>
      <c r="B32" s="803"/>
      <c r="C32" s="803"/>
      <c r="D32" s="803"/>
      <c r="E32" s="803"/>
      <c r="F32" s="823" t="s">
        <v>1668</v>
      </c>
      <c r="G32" s="803"/>
      <c r="H32" s="803"/>
      <c r="I32" s="823" t="s">
        <v>1684</v>
      </c>
      <c r="J32" s="803"/>
      <c r="K32" s="4269" t="s">
        <v>1685</v>
      </c>
      <c r="L32" s="4269"/>
      <c r="M32" s="803"/>
      <c r="N32" s="803"/>
      <c r="O32" s="803"/>
      <c r="P32" s="803"/>
      <c r="Q32" s="803"/>
      <c r="R32" s="803"/>
      <c r="S32" s="803"/>
      <c r="T32" s="803"/>
      <c r="U32" s="813"/>
    </row>
    <row r="33" spans="1:25">
      <c r="A33" s="803"/>
      <c r="B33" s="803"/>
      <c r="C33" s="803"/>
      <c r="D33" s="803"/>
      <c r="E33" s="803"/>
      <c r="F33" s="4291"/>
      <c r="G33" s="4285" t="s">
        <v>1669</v>
      </c>
      <c r="H33" s="4273" t="s">
        <v>1681</v>
      </c>
      <c r="I33" s="828"/>
      <c r="J33" s="4294" t="s">
        <v>1686</v>
      </c>
      <c r="K33" s="829"/>
      <c r="L33" s="820" t="s">
        <v>1687</v>
      </c>
      <c r="M33" s="4294" t="s">
        <v>1682</v>
      </c>
      <c r="N33" s="4279" t="str">
        <f>IF(F33="","",F33*I33/1000*K33/70)</f>
        <v/>
      </c>
      <c r="O33" s="4280"/>
      <c r="P33" s="4285" t="s">
        <v>1669</v>
      </c>
      <c r="Q33" s="803"/>
      <c r="R33" s="803"/>
      <c r="S33" s="803"/>
      <c r="T33" s="803"/>
      <c r="U33" s="813"/>
    </row>
    <row r="34" spans="1:25" ht="3" customHeight="1">
      <c r="A34" s="803"/>
      <c r="B34" s="803"/>
      <c r="C34" s="803"/>
      <c r="D34" s="803"/>
      <c r="E34" s="803"/>
      <c r="F34" s="4292"/>
      <c r="G34" s="4274"/>
      <c r="H34" s="4273"/>
      <c r="I34" s="824"/>
      <c r="J34" s="4294"/>
      <c r="K34" s="825"/>
      <c r="L34" s="825"/>
      <c r="M34" s="4294"/>
      <c r="N34" s="4281"/>
      <c r="O34" s="4282"/>
      <c r="P34" s="4274"/>
      <c r="Q34" s="803"/>
      <c r="R34" s="803"/>
      <c r="S34" s="803"/>
      <c r="T34" s="803"/>
      <c r="U34" s="813"/>
    </row>
    <row r="35" spans="1:25">
      <c r="A35" s="803"/>
      <c r="B35" s="803"/>
      <c r="C35" s="803"/>
      <c r="D35" s="803"/>
      <c r="E35" s="803"/>
      <c r="F35" s="4293"/>
      <c r="G35" s="4286"/>
      <c r="H35" s="4273"/>
      <c r="I35" s="826">
        <v>1000</v>
      </c>
      <c r="J35" s="4294"/>
      <c r="K35" s="803">
        <v>70</v>
      </c>
      <c r="L35" s="803" t="s">
        <v>1687</v>
      </c>
      <c r="M35" s="4294"/>
      <c r="N35" s="4283"/>
      <c r="O35" s="4284"/>
      <c r="P35" s="4286"/>
      <c r="Q35" s="803"/>
      <c r="R35" s="803"/>
      <c r="S35" s="803"/>
      <c r="T35" s="803"/>
      <c r="U35" s="813"/>
    </row>
    <row r="36" spans="1:25">
      <c r="A36" s="803"/>
      <c r="B36" s="803"/>
      <c r="C36" s="803"/>
      <c r="D36" s="803"/>
      <c r="E36" s="803"/>
      <c r="F36" s="803" t="s">
        <v>1688</v>
      </c>
      <c r="G36" s="803"/>
      <c r="H36" s="803"/>
      <c r="I36" s="803"/>
      <c r="J36" s="803"/>
      <c r="K36" s="803"/>
      <c r="L36" s="803"/>
      <c r="M36" s="803"/>
      <c r="N36" s="803"/>
      <c r="O36" s="803"/>
      <c r="P36" s="803"/>
      <c r="Q36" s="803"/>
      <c r="R36" s="803"/>
      <c r="S36" s="803"/>
      <c r="T36" s="803"/>
      <c r="U36" s="813"/>
    </row>
    <row r="37" spans="1:25" ht="18" customHeight="1">
      <c r="A37" s="803"/>
      <c r="B37" s="817" t="s">
        <v>865</v>
      </c>
      <c r="C37" s="803"/>
      <c r="D37" s="803" t="s">
        <v>1689</v>
      </c>
      <c r="E37" s="803"/>
      <c r="F37" s="803"/>
      <c r="G37" s="803"/>
      <c r="H37" s="803"/>
      <c r="I37" s="803"/>
      <c r="J37" s="803"/>
      <c r="K37" s="803"/>
      <c r="L37" s="803"/>
      <c r="M37" s="803"/>
      <c r="N37" s="803"/>
      <c r="O37" s="803"/>
      <c r="P37" s="803"/>
      <c r="Q37" s="803"/>
      <c r="R37" s="803"/>
      <c r="S37" s="803"/>
      <c r="T37" s="803"/>
      <c r="U37" s="813"/>
    </row>
    <row r="38" spans="1:25" ht="27.9" customHeight="1">
      <c r="A38" s="803"/>
      <c r="B38" s="803"/>
      <c r="C38" s="803"/>
      <c r="D38" s="803"/>
      <c r="E38" s="4287" t="s">
        <v>1690</v>
      </c>
      <c r="F38" s="4288"/>
      <c r="G38" s="4289"/>
      <c r="H38" s="4289"/>
      <c r="I38" s="4289"/>
      <c r="J38" s="4289"/>
      <c r="K38" s="4289"/>
      <c r="L38" s="4289"/>
      <c r="M38" s="4289"/>
      <c r="N38" s="4289"/>
      <c r="O38" s="4289"/>
      <c r="P38" s="4289"/>
      <c r="Q38" s="4289"/>
      <c r="R38" s="4290"/>
      <c r="S38" s="803"/>
      <c r="T38" s="803"/>
      <c r="U38" s="813"/>
    </row>
    <row r="39" spans="1:25">
      <c r="A39" s="803"/>
      <c r="B39" s="803"/>
      <c r="C39" s="803"/>
      <c r="D39" s="803"/>
      <c r="E39" s="803"/>
      <c r="F39" s="803"/>
      <c r="G39" s="803"/>
      <c r="H39" s="803"/>
      <c r="I39" s="803"/>
      <c r="J39" s="803"/>
      <c r="K39" s="803"/>
      <c r="L39" s="803"/>
      <c r="M39" s="803"/>
      <c r="N39" s="803"/>
      <c r="O39" s="803"/>
      <c r="P39" s="803"/>
      <c r="Q39" s="803"/>
      <c r="R39" s="803"/>
      <c r="S39" s="803"/>
      <c r="T39" s="803"/>
      <c r="U39" s="813"/>
    </row>
    <row r="40" spans="1:25">
      <c r="A40" s="803"/>
      <c r="B40" s="803"/>
      <c r="C40" s="803"/>
      <c r="D40" s="803" t="s">
        <v>1691</v>
      </c>
      <c r="E40" s="803"/>
      <c r="F40" s="803"/>
      <c r="G40" s="803"/>
      <c r="H40" s="803"/>
      <c r="I40" s="803"/>
      <c r="J40" s="803"/>
      <c r="K40" s="803"/>
      <c r="L40" s="803"/>
      <c r="M40" s="803"/>
      <c r="N40" s="803"/>
      <c r="O40" s="803"/>
      <c r="P40" s="803"/>
      <c r="Q40" s="803"/>
      <c r="R40" s="803"/>
      <c r="S40" s="803"/>
      <c r="T40" s="803"/>
      <c r="U40" s="813"/>
    </row>
    <row r="41" spans="1:25" ht="20.100000000000001" customHeight="1">
      <c r="A41" s="803"/>
      <c r="B41" s="803"/>
      <c r="C41" s="803"/>
      <c r="D41" s="803" t="s">
        <v>1692</v>
      </c>
      <c r="E41" s="803"/>
      <c r="F41" s="803"/>
      <c r="G41" s="803"/>
      <c r="H41" s="803"/>
      <c r="I41" s="803"/>
      <c r="J41" s="803"/>
      <c r="K41" s="803"/>
      <c r="L41" s="803"/>
      <c r="M41" s="803"/>
      <c r="N41" s="803"/>
      <c r="O41" s="803"/>
      <c r="P41" s="803"/>
      <c r="Q41" s="803"/>
      <c r="R41" s="803"/>
      <c r="S41" s="803"/>
      <c r="T41" s="803"/>
      <c r="U41" s="813"/>
    </row>
    <row r="42" spans="1:25" ht="20.100000000000001" customHeight="1">
      <c r="A42" s="803"/>
      <c r="B42" s="803"/>
      <c r="C42" s="803"/>
      <c r="D42" s="4277" t="s">
        <v>1693</v>
      </c>
      <c r="E42" s="4278"/>
      <c r="F42" s="4278"/>
      <c r="G42" s="4278"/>
      <c r="H42" s="4278"/>
      <c r="I42" s="4278"/>
      <c r="J42" s="4278"/>
      <c r="K42" s="4278"/>
      <c r="L42" s="4278"/>
      <c r="M42" s="4278"/>
      <c r="N42" s="4278"/>
      <c r="O42" s="803" t="s">
        <v>1694</v>
      </c>
      <c r="P42" s="803"/>
      <c r="Q42" s="803"/>
      <c r="R42" s="803"/>
      <c r="S42" s="803"/>
      <c r="T42" s="803"/>
      <c r="U42" s="813"/>
    </row>
    <row r="43" spans="1:25" ht="20.100000000000001" customHeight="1">
      <c r="A43" s="803"/>
      <c r="B43" s="803"/>
      <c r="C43" s="803"/>
      <c r="D43" s="4278" t="s">
        <v>1695</v>
      </c>
      <c r="E43" s="4278"/>
      <c r="F43" s="4278"/>
      <c r="G43" s="4278"/>
      <c r="H43" s="4278"/>
      <c r="I43" s="4278"/>
      <c r="J43" s="4278"/>
      <c r="K43" s="4278"/>
      <c r="L43" s="4278"/>
      <c r="M43" s="4278"/>
      <c r="N43" s="4278"/>
      <c r="O43" s="803" t="s">
        <v>1694</v>
      </c>
      <c r="P43" s="803"/>
      <c r="Q43" s="803"/>
      <c r="R43" s="803"/>
      <c r="S43" s="803"/>
      <c r="T43" s="803"/>
      <c r="U43" s="813"/>
      <c r="Y43" s="813"/>
    </row>
    <row r="44" spans="1:25" ht="19.5" customHeight="1">
      <c r="A44" s="803"/>
      <c r="B44" s="804"/>
      <c r="C44" s="804"/>
      <c r="D44" s="4277" t="s">
        <v>1696</v>
      </c>
      <c r="E44" s="4278"/>
      <c r="F44" s="4278"/>
      <c r="G44" s="4278"/>
      <c r="H44" s="4278"/>
      <c r="I44" s="4278"/>
      <c r="J44" s="4278"/>
      <c r="K44" s="4278"/>
      <c r="L44" s="4278"/>
      <c r="M44" s="4278"/>
      <c r="N44" s="4278"/>
      <c r="O44" s="803" t="s">
        <v>1694</v>
      </c>
      <c r="P44" s="804"/>
      <c r="Q44" s="804"/>
      <c r="R44" s="804"/>
      <c r="S44" s="804"/>
      <c r="T44" s="804"/>
      <c r="U44" s="813"/>
      <c r="V44" s="804"/>
    </row>
    <row r="45" spans="1:25">
      <c r="A45" s="813"/>
      <c r="U45" s="813"/>
    </row>
    <row r="46" spans="1:25">
      <c r="A46" s="813"/>
      <c r="U46" s="813"/>
    </row>
    <row r="47" spans="1:25">
      <c r="A47" s="813"/>
      <c r="U47" s="813"/>
    </row>
    <row r="48" spans="1:25">
      <c r="A48" s="813"/>
      <c r="U48" s="813"/>
    </row>
    <row r="49" spans="1:21">
      <c r="A49" s="813"/>
      <c r="E49" s="813"/>
      <c r="U49" s="813"/>
    </row>
    <row r="50" spans="1:21">
      <c r="A50" s="813"/>
      <c r="U50" s="813"/>
    </row>
    <row r="51" spans="1:21">
      <c r="A51" s="813"/>
      <c r="U51" s="813"/>
    </row>
    <row r="52" spans="1:21">
      <c r="A52" s="813"/>
      <c r="U52" s="813"/>
    </row>
    <row r="53" spans="1:21">
      <c r="A53" s="813"/>
      <c r="U53" s="813"/>
    </row>
    <row r="54" spans="1:21">
      <c r="A54" s="813"/>
      <c r="U54" s="813"/>
    </row>
    <row r="55" spans="1:21">
      <c r="A55" s="813"/>
      <c r="U55" s="813"/>
    </row>
    <row r="56" spans="1:21">
      <c r="A56" s="813"/>
      <c r="U56" s="813"/>
    </row>
    <row r="57" spans="1:21">
      <c r="A57" s="813"/>
      <c r="U57" s="813"/>
    </row>
    <row r="58" spans="1:21">
      <c r="A58" s="813"/>
      <c r="U58" s="813"/>
    </row>
    <row r="59" spans="1:21">
      <c r="A59" s="813"/>
      <c r="U59" s="813"/>
    </row>
    <row r="60" spans="1:21">
      <c r="A60" s="813"/>
      <c r="U60" s="813"/>
    </row>
    <row r="61" spans="1:21">
      <c r="A61" s="813"/>
      <c r="U61" s="813"/>
    </row>
    <row r="62" spans="1:21">
      <c r="A62" s="813"/>
      <c r="U62" s="813"/>
    </row>
    <row r="63" spans="1:21">
      <c r="A63" s="813"/>
      <c r="U63" s="813"/>
    </row>
    <row r="64" spans="1:21">
      <c r="A64" s="813"/>
      <c r="U64" s="813"/>
    </row>
    <row r="65" spans="1:21">
      <c r="A65" s="813"/>
      <c r="U65" s="813"/>
    </row>
    <row r="66" spans="1:21">
      <c r="A66" s="813"/>
      <c r="U66" s="813"/>
    </row>
    <row r="67" spans="1:21">
      <c r="A67" s="813"/>
      <c r="U67" s="813"/>
    </row>
    <row r="68" spans="1:21">
      <c r="A68" s="813"/>
      <c r="U68" s="813"/>
    </row>
    <row r="69" spans="1:21">
      <c r="A69" s="813"/>
      <c r="U69" s="813"/>
    </row>
    <row r="70" spans="1:21">
      <c r="A70" s="813"/>
      <c r="U70" s="813"/>
    </row>
    <row r="71" spans="1:21">
      <c r="A71" s="813"/>
      <c r="U71" s="813"/>
    </row>
    <row r="72" spans="1:21">
      <c r="A72" s="813"/>
      <c r="U72" s="813"/>
    </row>
    <row r="73" spans="1:21">
      <c r="A73" s="813"/>
      <c r="U73" s="813"/>
    </row>
    <row r="74" spans="1:21">
      <c r="A74" s="813"/>
      <c r="U74" s="813"/>
    </row>
    <row r="75" spans="1:21">
      <c r="A75" s="813"/>
      <c r="U75" s="813"/>
    </row>
    <row r="76" spans="1:21">
      <c r="A76" s="813"/>
      <c r="U76" s="813"/>
    </row>
    <row r="77" spans="1:21">
      <c r="A77" s="813"/>
      <c r="U77" s="813"/>
    </row>
    <row r="78" spans="1:21">
      <c r="A78" s="813"/>
      <c r="U78" s="813"/>
    </row>
    <row r="79" spans="1:21">
      <c r="U79" s="813"/>
    </row>
    <row r="80" spans="1:21">
      <c r="U80" s="813"/>
    </row>
    <row r="81" spans="21:21">
      <c r="U81" s="813"/>
    </row>
    <row r="82" spans="21:21">
      <c r="U82" s="813"/>
    </row>
    <row r="83" spans="21:21">
      <c r="U83" s="813"/>
    </row>
    <row r="84" spans="21:21">
      <c r="U84" s="813"/>
    </row>
    <row r="85" spans="21:21">
      <c r="U85" s="813"/>
    </row>
    <row r="86" spans="21:21">
      <c r="U86" s="813"/>
    </row>
    <row r="87" spans="21:21">
      <c r="U87" s="813"/>
    </row>
    <row r="88" spans="21:21">
      <c r="U88" s="813"/>
    </row>
    <row r="89" spans="21:21">
      <c r="U89" s="813"/>
    </row>
    <row r="90" spans="21:21">
      <c r="U90" s="813"/>
    </row>
    <row r="91" spans="21:21">
      <c r="U91" s="813"/>
    </row>
    <row r="92" spans="21:21">
      <c r="U92" s="813"/>
    </row>
    <row r="93" spans="21:21">
      <c r="U93" s="813"/>
    </row>
    <row r="94" spans="21:21">
      <c r="U94" s="813"/>
    </row>
    <row r="95" spans="21:21">
      <c r="U95" s="813"/>
    </row>
    <row r="96" spans="21:21">
      <c r="U96" s="813"/>
    </row>
    <row r="97" spans="21:21">
      <c r="U97" s="813"/>
    </row>
    <row r="98" spans="21:21">
      <c r="U98" s="813"/>
    </row>
    <row r="99" spans="21:21">
      <c r="U99" s="813"/>
    </row>
    <row r="100" spans="21:21">
      <c r="U100" s="813"/>
    </row>
    <row r="101" spans="21:21">
      <c r="U101" s="813"/>
    </row>
    <row r="102" spans="21:21">
      <c r="U102" s="813"/>
    </row>
    <row r="103" spans="21:21">
      <c r="U103" s="813"/>
    </row>
    <row r="104" spans="21:21">
      <c r="U104" s="813"/>
    </row>
    <row r="105" spans="21:21">
      <c r="U105" s="813"/>
    </row>
    <row r="106" spans="21:21">
      <c r="U106" s="813"/>
    </row>
    <row r="107" spans="21:21">
      <c r="U107" s="813"/>
    </row>
    <row r="108" spans="21:21">
      <c r="U108" s="813"/>
    </row>
    <row r="109" spans="21:21">
      <c r="U109" s="813"/>
    </row>
    <row r="110" spans="21:21">
      <c r="U110" s="813"/>
    </row>
    <row r="111" spans="21:21">
      <c r="U111" s="813"/>
    </row>
    <row r="112" spans="21:21">
      <c r="U112" s="813"/>
    </row>
    <row r="113" spans="21:21">
      <c r="U113" s="813"/>
    </row>
    <row r="114" spans="21:21">
      <c r="U114" s="813"/>
    </row>
    <row r="115" spans="21:21">
      <c r="U115" s="813"/>
    </row>
    <row r="116" spans="21:21">
      <c r="U116" s="813"/>
    </row>
    <row r="117" spans="21:21">
      <c r="U117" s="813"/>
    </row>
    <row r="118" spans="21:21">
      <c r="U118" s="813"/>
    </row>
    <row r="119" spans="21:21">
      <c r="U119" s="813"/>
    </row>
    <row r="120" spans="21:21">
      <c r="U120" s="813"/>
    </row>
    <row r="121" spans="21:21">
      <c r="U121" s="813"/>
    </row>
    <row r="122" spans="21:21">
      <c r="U122" s="813"/>
    </row>
    <row r="123" spans="21:21">
      <c r="U123" s="813"/>
    </row>
    <row r="124" spans="21:21">
      <c r="U124" s="813"/>
    </row>
    <row r="125" spans="21:21">
      <c r="U125" s="813"/>
    </row>
    <row r="126" spans="21:21">
      <c r="U126" s="813"/>
    </row>
    <row r="127" spans="21:21">
      <c r="U127" s="813"/>
    </row>
    <row r="128" spans="21:21">
      <c r="U128" s="813"/>
    </row>
    <row r="129" spans="21:21">
      <c r="U129" s="813"/>
    </row>
  </sheetData>
  <mergeCells count="31">
    <mergeCell ref="D44:N44"/>
    <mergeCell ref="N33:O35"/>
    <mergeCell ref="P33:P35"/>
    <mergeCell ref="E38:F38"/>
    <mergeCell ref="G38:R38"/>
    <mergeCell ref="D42:N42"/>
    <mergeCell ref="D43:N43"/>
    <mergeCell ref="F33:F35"/>
    <mergeCell ref="G33:G35"/>
    <mergeCell ref="H33:H35"/>
    <mergeCell ref="J33:J35"/>
    <mergeCell ref="M33:M35"/>
    <mergeCell ref="I28:J28"/>
    <mergeCell ref="I29:J29"/>
    <mergeCell ref="L29:M29"/>
    <mergeCell ref="N29:O29"/>
    <mergeCell ref="K32:L32"/>
    <mergeCell ref="D20:R20"/>
    <mergeCell ref="B3:D3"/>
    <mergeCell ref="E3:I3"/>
    <mergeCell ref="B4:F4"/>
    <mergeCell ref="G4:T4"/>
    <mergeCell ref="B6:F6"/>
    <mergeCell ref="G6:K6"/>
    <mergeCell ref="M6:N6"/>
    <mergeCell ref="O6:Q6"/>
    <mergeCell ref="G10:R10"/>
    <mergeCell ref="G12:R12"/>
    <mergeCell ref="K14:R14"/>
    <mergeCell ref="K16:R16"/>
    <mergeCell ref="K18:Q18"/>
  </mergeCells>
  <phoneticPr fontId="19"/>
  <dataValidations count="1">
    <dataValidation type="list" allowBlank="1" showInputMessage="1" showErrorMessage="1" sqref="B25 B27 B31 B37">
      <formula1>"レ,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P72"/>
  <sheetViews>
    <sheetView showGridLines="0" view="pageBreakPreview" topLeftCell="A70" zoomScale="91" zoomScaleNormal="85" zoomScaleSheetLayoutView="91" workbookViewId="0">
      <selection activeCell="C11" sqref="C11"/>
    </sheetView>
  </sheetViews>
  <sheetFormatPr defaultRowHeight="13.2"/>
  <cols>
    <col min="1" max="1" width="5.21875" style="831" customWidth="1"/>
    <col min="2" max="2" width="13" style="831" customWidth="1"/>
    <col min="3" max="3" width="5" style="831" customWidth="1"/>
    <col min="4" max="4" width="28.21875" style="831" customWidth="1"/>
    <col min="5" max="5" width="14.21875" style="831" customWidth="1"/>
    <col min="6" max="6" width="46" style="831" customWidth="1"/>
    <col min="7" max="256" width="9" style="831"/>
    <col min="257" max="257" width="5.21875" style="831" customWidth="1"/>
    <col min="258" max="258" width="13" style="831" customWidth="1"/>
    <col min="259" max="259" width="5" style="831" customWidth="1"/>
    <col min="260" max="260" width="28.21875" style="831" customWidth="1"/>
    <col min="261" max="261" width="14.21875" style="831" customWidth="1"/>
    <col min="262" max="262" width="46" style="831" customWidth="1"/>
    <col min="263" max="512" width="9" style="831"/>
    <col min="513" max="513" width="5.21875" style="831" customWidth="1"/>
    <col min="514" max="514" width="13" style="831" customWidth="1"/>
    <col min="515" max="515" width="5" style="831" customWidth="1"/>
    <col min="516" max="516" width="28.21875" style="831" customWidth="1"/>
    <col min="517" max="517" width="14.21875" style="831" customWidth="1"/>
    <col min="518" max="518" width="46" style="831" customWidth="1"/>
    <col min="519" max="768" width="9" style="831"/>
    <col min="769" max="769" width="5.21875" style="831" customWidth="1"/>
    <col min="770" max="770" width="13" style="831" customWidth="1"/>
    <col min="771" max="771" width="5" style="831" customWidth="1"/>
    <col min="772" max="772" width="28.21875" style="831" customWidth="1"/>
    <col min="773" max="773" width="14.21875" style="831" customWidth="1"/>
    <col min="774" max="774" width="46" style="831" customWidth="1"/>
    <col min="775" max="1024" width="9" style="831"/>
    <col min="1025" max="1025" width="5.21875" style="831" customWidth="1"/>
    <col min="1026" max="1026" width="13" style="831" customWidth="1"/>
    <col min="1027" max="1027" width="5" style="831" customWidth="1"/>
    <col min="1028" max="1028" width="28.21875" style="831" customWidth="1"/>
    <col min="1029" max="1029" width="14.21875" style="831" customWidth="1"/>
    <col min="1030" max="1030" width="46" style="831" customWidth="1"/>
    <col min="1031" max="1280" width="9" style="831"/>
    <col min="1281" max="1281" width="5.21875" style="831" customWidth="1"/>
    <col min="1282" max="1282" width="13" style="831" customWidth="1"/>
    <col min="1283" max="1283" width="5" style="831" customWidth="1"/>
    <col min="1284" max="1284" width="28.21875" style="831" customWidth="1"/>
    <col min="1285" max="1285" width="14.21875" style="831" customWidth="1"/>
    <col min="1286" max="1286" width="46" style="831" customWidth="1"/>
    <col min="1287" max="1536" width="9" style="831"/>
    <col min="1537" max="1537" width="5.21875" style="831" customWidth="1"/>
    <col min="1538" max="1538" width="13" style="831" customWidth="1"/>
    <col min="1539" max="1539" width="5" style="831" customWidth="1"/>
    <col min="1540" max="1540" width="28.21875" style="831" customWidth="1"/>
    <col min="1541" max="1541" width="14.21875" style="831" customWidth="1"/>
    <col min="1542" max="1542" width="46" style="831" customWidth="1"/>
    <col min="1543" max="1792" width="9" style="831"/>
    <col min="1793" max="1793" width="5.21875" style="831" customWidth="1"/>
    <col min="1794" max="1794" width="13" style="831" customWidth="1"/>
    <col min="1795" max="1795" width="5" style="831" customWidth="1"/>
    <col min="1796" max="1796" width="28.21875" style="831" customWidth="1"/>
    <col min="1797" max="1797" width="14.21875" style="831" customWidth="1"/>
    <col min="1798" max="1798" width="46" style="831" customWidth="1"/>
    <col min="1799" max="2048" width="9" style="831"/>
    <col min="2049" max="2049" width="5.21875" style="831" customWidth="1"/>
    <col min="2050" max="2050" width="13" style="831" customWidth="1"/>
    <col min="2051" max="2051" width="5" style="831" customWidth="1"/>
    <col min="2052" max="2052" width="28.21875" style="831" customWidth="1"/>
    <col min="2053" max="2053" width="14.21875" style="831" customWidth="1"/>
    <col min="2054" max="2054" width="46" style="831" customWidth="1"/>
    <col min="2055" max="2304" width="9" style="831"/>
    <col min="2305" max="2305" width="5.21875" style="831" customWidth="1"/>
    <col min="2306" max="2306" width="13" style="831" customWidth="1"/>
    <col min="2307" max="2307" width="5" style="831" customWidth="1"/>
    <col min="2308" max="2308" width="28.21875" style="831" customWidth="1"/>
    <col min="2309" max="2309" width="14.21875" style="831" customWidth="1"/>
    <col min="2310" max="2310" width="46" style="831" customWidth="1"/>
    <col min="2311" max="2560" width="9" style="831"/>
    <col min="2561" max="2561" width="5.21875" style="831" customWidth="1"/>
    <col min="2562" max="2562" width="13" style="831" customWidth="1"/>
    <col min="2563" max="2563" width="5" style="831" customWidth="1"/>
    <col min="2564" max="2564" width="28.21875" style="831" customWidth="1"/>
    <col min="2565" max="2565" width="14.21875" style="831" customWidth="1"/>
    <col min="2566" max="2566" width="46" style="831" customWidth="1"/>
    <col min="2567" max="2816" width="9" style="831"/>
    <col min="2817" max="2817" width="5.21875" style="831" customWidth="1"/>
    <col min="2818" max="2818" width="13" style="831" customWidth="1"/>
    <col min="2819" max="2819" width="5" style="831" customWidth="1"/>
    <col min="2820" max="2820" width="28.21875" style="831" customWidth="1"/>
    <col min="2821" max="2821" width="14.21875" style="831" customWidth="1"/>
    <col min="2822" max="2822" width="46" style="831" customWidth="1"/>
    <col min="2823" max="3072" width="9" style="831"/>
    <col min="3073" max="3073" width="5.21875" style="831" customWidth="1"/>
    <col min="3074" max="3074" width="13" style="831" customWidth="1"/>
    <col min="3075" max="3075" width="5" style="831" customWidth="1"/>
    <col min="3076" max="3076" width="28.21875" style="831" customWidth="1"/>
    <col min="3077" max="3077" width="14.21875" style="831" customWidth="1"/>
    <col min="3078" max="3078" width="46" style="831" customWidth="1"/>
    <col min="3079" max="3328" width="9" style="831"/>
    <col min="3329" max="3329" width="5.21875" style="831" customWidth="1"/>
    <col min="3330" max="3330" width="13" style="831" customWidth="1"/>
    <col min="3331" max="3331" width="5" style="831" customWidth="1"/>
    <col min="3332" max="3332" width="28.21875" style="831" customWidth="1"/>
    <col min="3333" max="3333" width="14.21875" style="831" customWidth="1"/>
    <col min="3334" max="3334" width="46" style="831" customWidth="1"/>
    <col min="3335" max="3584" width="9" style="831"/>
    <col min="3585" max="3585" width="5.21875" style="831" customWidth="1"/>
    <col min="3586" max="3586" width="13" style="831" customWidth="1"/>
    <col min="3587" max="3587" width="5" style="831" customWidth="1"/>
    <col min="3588" max="3588" width="28.21875" style="831" customWidth="1"/>
    <col min="3589" max="3589" width="14.21875" style="831" customWidth="1"/>
    <col min="3590" max="3590" width="46" style="831" customWidth="1"/>
    <col min="3591" max="3840" width="9" style="831"/>
    <col min="3841" max="3841" width="5.21875" style="831" customWidth="1"/>
    <col min="3842" max="3842" width="13" style="831" customWidth="1"/>
    <col min="3843" max="3843" width="5" style="831" customWidth="1"/>
    <col min="3844" max="3844" width="28.21875" style="831" customWidth="1"/>
    <col min="3845" max="3845" width="14.21875" style="831" customWidth="1"/>
    <col min="3846" max="3846" width="46" style="831" customWidth="1"/>
    <col min="3847" max="4096" width="9" style="831"/>
    <col min="4097" max="4097" width="5.21875" style="831" customWidth="1"/>
    <col min="4098" max="4098" width="13" style="831" customWidth="1"/>
    <col min="4099" max="4099" width="5" style="831" customWidth="1"/>
    <col min="4100" max="4100" width="28.21875" style="831" customWidth="1"/>
    <col min="4101" max="4101" width="14.21875" style="831" customWidth="1"/>
    <col min="4102" max="4102" width="46" style="831" customWidth="1"/>
    <col min="4103" max="4352" width="9" style="831"/>
    <col min="4353" max="4353" width="5.21875" style="831" customWidth="1"/>
    <col min="4354" max="4354" width="13" style="831" customWidth="1"/>
    <col min="4355" max="4355" width="5" style="831" customWidth="1"/>
    <col min="4356" max="4356" width="28.21875" style="831" customWidth="1"/>
    <col min="4357" max="4357" width="14.21875" style="831" customWidth="1"/>
    <col min="4358" max="4358" width="46" style="831" customWidth="1"/>
    <col min="4359" max="4608" width="9" style="831"/>
    <col min="4609" max="4609" width="5.21875" style="831" customWidth="1"/>
    <col min="4610" max="4610" width="13" style="831" customWidth="1"/>
    <col min="4611" max="4611" width="5" style="831" customWidth="1"/>
    <col min="4612" max="4612" width="28.21875" style="831" customWidth="1"/>
    <col min="4613" max="4613" width="14.21875" style="831" customWidth="1"/>
    <col min="4614" max="4614" width="46" style="831" customWidth="1"/>
    <col min="4615" max="4864" width="9" style="831"/>
    <col min="4865" max="4865" width="5.21875" style="831" customWidth="1"/>
    <col min="4866" max="4866" width="13" style="831" customWidth="1"/>
    <col min="4867" max="4867" width="5" style="831" customWidth="1"/>
    <col min="4868" max="4868" width="28.21875" style="831" customWidth="1"/>
    <col min="4869" max="4869" width="14.21875" style="831" customWidth="1"/>
    <col min="4870" max="4870" width="46" style="831" customWidth="1"/>
    <col min="4871" max="5120" width="9" style="831"/>
    <col min="5121" max="5121" width="5.21875" style="831" customWidth="1"/>
    <col min="5122" max="5122" width="13" style="831" customWidth="1"/>
    <col min="5123" max="5123" width="5" style="831" customWidth="1"/>
    <col min="5124" max="5124" width="28.21875" style="831" customWidth="1"/>
    <col min="5125" max="5125" width="14.21875" style="831" customWidth="1"/>
    <col min="5126" max="5126" width="46" style="831" customWidth="1"/>
    <col min="5127" max="5376" width="9" style="831"/>
    <col min="5377" max="5377" width="5.21875" style="831" customWidth="1"/>
    <col min="5378" max="5378" width="13" style="831" customWidth="1"/>
    <col min="5379" max="5379" width="5" style="831" customWidth="1"/>
    <col min="5380" max="5380" width="28.21875" style="831" customWidth="1"/>
    <col min="5381" max="5381" width="14.21875" style="831" customWidth="1"/>
    <col min="5382" max="5382" width="46" style="831" customWidth="1"/>
    <col min="5383" max="5632" width="9" style="831"/>
    <col min="5633" max="5633" width="5.21875" style="831" customWidth="1"/>
    <col min="5634" max="5634" width="13" style="831" customWidth="1"/>
    <col min="5635" max="5635" width="5" style="831" customWidth="1"/>
    <col min="5636" max="5636" width="28.21875" style="831" customWidth="1"/>
    <col min="5637" max="5637" width="14.21875" style="831" customWidth="1"/>
    <col min="5638" max="5638" width="46" style="831" customWidth="1"/>
    <col min="5639" max="5888" width="9" style="831"/>
    <col min="5889" max="5889" width="5.21875" style="831" customWidth="1"/>
    <col min="5890" max="5890" width="13" style="831" customWidth="1"/>
    <col min="5891" max="5891" width="5" style="831" customWidth="1"/>
    <col min="5892" max="5892" width="28.21875" style="831" customWidth="1"/>
    <col min="5893" max="5893" width="14.21875" style="831" customWidth="1"/>
    <col min="5894" max="5894" width="46" style="831" customWidth="1"/>
    <col min="5895" max="6144" width="9" style="831"/>
    <col min="6145" max="6145" width="5.21875" style="831" customWidth="1"/>
    <col min="6146" max="6146" width="13" style="831" customWidth="1"/>
    <col min="6147" max="6147" width="5" style="831" customWidth="1"/>
    <col min="6148" max="6148" width="28.21875" style="831" customWidth="1"/>
    <col min="6149" max="6149" width="14.21875" style="831" customWidth="1"/>
    <col min="6150" max="6150" width="46" style="831" customWidth="1"/>
    <col min="6151" max="6400" width="9" style="831"/>
    <col min="6401" max="6401" width="5.21875" style="831" customWidth="1"/>
    <col min="6402" max="6402" width="13" style="831" customWidth="1"/>
    <col min="6403" max="6403" width="5" style="831" customWidth="1"/>
    <col min="6404" max="6404" width="28.21875" style="831" customWidth="1"/>
    <col min="6405" max="6405" width="14.21875" style="831" customWidth="1"/>
    <col min="6406" max="6406" width="46" style="831" customWidth="1"/>
    <col min="6407" max="6656" width="9" style="831"/>
    <col min="6657" max="6657" width="5.21875" style="831" customWidth="1"/>
    <col min="6658" max="6658" width="13" style="831" customWidth="1"/>
    <col min="6659" max="6659" width="5" style="831" customWidth="1"/>
    <col min="6660" max="6660" width="28.21875" style="831" customWidth="1"/>
    <col min="6661" max="6661" width="14.21875" style="831" customWidth="1"/>
    <col min="6662" max="6662" width="46" style="831" customWidth="1"/>
    <col min="6663" max="6912" width="9" style="831"/>
    <col min="6913" max="6913" width="5.21875" style="831" customWidth="1"/>
    <col min="6914" max="6914" width="13" style="831" customWidth="1"/>
    <col min="6915" max="6915" width="5" style="831" customWidth="1"/>
    <col min="6916" max="6916" width="28.21875" style="831" customWidth="1"/>
    <col min="6917" max="6917" width="14.21875" style="831" customWidth="1"/>
    <col min="6918" max="6918" width="46" style="831" customWidth="1"/>
    <col min="6919" max="7168" width="9" style="831"/>
    <col min="7169" max="7169" width="5.21875" style="831" customWidth="1"/>
    <col min="7170" max="7170" width="13" style="831" customWidth="1"/>
    <col min="7171" max="7171" width="5" style="831" customWidth="1"/>
    <col min="7172" max="7172" width="28.21875" style="831" customWidth="1"/>
    <col min="7173" max="7173" width="14.21875" style="831" customWidth="1"/>
    <col min="7174" max="7174" width="46" style="831" customWidth="1"/>
    <col min="7175" max="7424" width="9" style="831"/>
    <col min="7425" max="7425" width="5.21875" style="831" customWidth="1"/>
    <col min="7426" max="7426" width="13" style="831" customWidth="1"/>
    <col min="7427" max="7427" width="5" style="831" customWidth="1"/>
    <col min="7428" max="7428" width="28.21875" style="831" customWidth="1"/>
    <col min="7429" max="7429" width="14.21875" style="831" customWidth="1"/>
    <col min="7430" max="7430" width="46" style="831" customWidth="1"/>
    <col min="7431" max="7680" width="9" style="831"/>
    <col min="7681" max="7681" width="5.21875" style="831" customWidth="1"/>
    <col min="7682" max="7682" width="13" style="831" customWidth="1"/>
    <col min="7683" max="7683" width="5" style="831" customWidth="1"/>
    <col min="7684" max="7684" width="28.21875" style="831" customWidth="1"/>
    <col min="7685" max="7685" width="14.21875" style="831" customWidth="1"/>
    <col min="7686" max="7686" width="46" style="831" customWidth="1"/>
    <col min="7687" max="7936" width="9" style="831"/>
    <col min="7937" max="7937" width="5.21875" style="831" customWidth="1"/>
    <col min="7938" max="7938" width="13" style="831" customWidth="1"/>
    <col min="7939" max="7939" width="5" style="831" customWidth="1"/>
    <col min="7940" max="7940" width="28.21875" style="831" customWidth="1"/>
    <col min="7941" max="7941" width="14.21875" style="831" customWidth="1"/>
    <col min="7942" max="7942" width="46" style="831" customWidth="1"/>
    <col min="7943" max="8192" width="9" style="831"/>
    <col min="8193" max="8193" width="5.21875" style="831" customWidth="1"/>
    <col min="8194" max="8194" width="13" style="831" customWidth="1"/>
    <col min="8195" max="8195" width="5" style="831" customWidth="1"/>
    <col min="8196" max="8196" width="28.21875" style="831" customWidth="1"/>
    <col min="8197" max="8197" width="14.21875" style="831" customWidth="1"/>
    <col min="8198" max="8198" width="46" style="831" customWidth="1"/>
    <col min="8199" max="8448" width="9" style="831"/>
    <col min="8449" max="8449" width="5.21875" style="831" customWidth="1"/>
    <col min="8450" max="8450" width="13" style="831" customWidth="1"/>
    <col min="8451" max="8451" width="5" style="831" customWidth="1"/>
    <col min="8452" max="8452" width="28.21875" style="831" customWidth="1"/>
    <col min="8453" max="8453" width="14.21875" style="831" customWidth="1"/>
    <col min="8454" max="8454" width="46" style="831" customWidth="1"/>
    <col min="8455" max="8704" width="9" style="831"/>
    <col min="8705" max="8705" width="5.21875" style="831" customWidth="1"/>
    <col min="8706" max="8706" width="13" style="831" customWidth="1"/>
    <col min="8707" max="8707" width="5" style="831" customWidth="1"/>
    <col min="8708" max="8708" width="28.21875" style="831" customWidth="1"/>
    <col min="8709" max="8709" width="14.21875" style="831" customWidth="1"/>
    <col min="8710" max="8710" width="46" style="831" customWidth="1"/>
    <col min="8711" max="8960" width="9" style="831"/>
    <col min="8961" max="8961" width="5.21875" style="831" customWidth="1"/>
    <col min="8962" max="8962" width="13" style="831" customWidth="1"/>
    <col min="8963" max="8963" width="5" style="831" customWidth="1"/>
    <col min="8964" max="8964" width="28.21875" style="831" customWidth="1"/>
    <col min="8965" max="8965" width="14.21875" style="831" customWidth="1"/>
    <col min="8966" max="8966" width="46" style="831" customWidth="1"/>
    <col min="8967" max="9216" width="9" style="831"/>
    <col min="9217" max="9217" width="5.21875" style="831" customWidth="1"/>
    <col min="9218" max="9218" width="13" style="831" customWidth="1"/>
    <col min="9219" max="9219" width="5" style="831" customWidth="1"/>
    <col min="9220" max="9220" width="28.21875" style="831" customWidth="1"/>
    <col min="9221" max="9221" width="14.21875" style="831" customWidth="1"/>
    <col min="9222" max="9222" width="46" style="831" customWidth="1"/>
    <col min="9223" max="9472" width="9" style="831"/>
    <col min="9473" max="9473" width="5.21875" style="831" customWidth="1"/>
    <col min="9474" max="9474" width="13" style="831" customWidth="1"/>
    <col min="9475" max="9475" width="5" style="831" customWidth="1"/>
    <col min="9476" max="9476" width="28.21875" style="831" customWidth="1"/>
    <col min="9477" max="9477" width="14.21875" style="831" customWidth="1"/>
    <col min="9478" max="9478" width="46" style="831" customWidth="1"/>
    <col min="9479" max="9728" width="9" style="831"/>
    <col min="9729" max="9729" width="5.21875" style="831" customWidth="1"/>
    <col min="9730" max="9730" width="13" style="831" customWidth="1"/>
    <col min="9731" max="9731" width="5" style="831" customWidth="1"/>
    <col min="9732" max="9732" width="28.21875" style="831" customWidth="1"/>
    <col min="9733" max="9733" width="14.21875" style="831" customWidth="1"/>
    <col min="9734" max="9734" width="46" style="831" customWidth="1"/>
    <col min="9735" max="9984" width="9" style="831"/>
    <col min="9985" max="9985" width="5.21875" style="831" customWidth="1"/>
    <col min="9986" max="9986" width="13" style="831" customWidth="1"/>
    <col min="9987" max="9987" width="5" style="831" customWidth="1"/>
    <col min="9988" max="9988" width="28.21875" style="831" customWidth="1"/>
    <col min="9989" max="9989" width="14.21875" style="831" customWidth="1"/>
    <col min="9990" max="9990" width="46" style="831" customWidth="1"/>
    <col min="9991" max="10240" width="9" style="831"/>
    <col min="10241" max="10241" width="5.21875" style="831" customWidth="1"/>
    <col min="10242" max="10242" width="13" style="831" customWidth="1"/>
    <col min="10243" max="10243" width="5" style="831" customWidth="1"/>
    <col min="10244" max="10244" width="28.21875" style="831" customWidth="1"/>
    <col min="10245" max="10245" width="14.21875" style="831" customWidth="1"/>
    <col min="10246" max="10246" width="46" style="831" customWidth="1"/>
    <col min="10247" max="10496" width="9" style="831"/>
    <col min="10497" max="10497" width="5.21875" style="831" customWidth="1"/>
    <col min="10498" max="10498" width="13" style="831" customWidth="1"/>
    <col min="10499" max="10499" width="5" style="831" customWidth="1"/>
    <col min="10500" max="10500" width="28.21875" style="831" customWidth="1"/>
    <col min="10501" max="10501" width="14.21875" style="831" customWidth="1"/>
    <col min="10502" max="10502" width="46" style="831" customWidth="1"/>
    <col min="10503" max="10752" width="9" style="831"/>
    <col min="10753" max="10753" width="5.21875" style="831" customWidth="1"/>
    <col min="10754" max="10754" width="13" style="831" customWidth="1"/>
    <col min="10755" max="10755" width="5" style="831" customWidth="1"/>
    <col min="10756" max="10756" width="28.21875" style="831" customWidth="1"/>
    <col min="10757" max="10757" width="14.21875" style="831" customWidth="1"/>
    <col min="10758" max="10758" width="46" style="831" customWidth="1"/>
    <col min="10759" max="11008" width="9" style="831"/>
    <col min="11009" max="11009" width="5.21875" style="831" customWidth="1"/>
    <col min="11010" max="11010" width="13" style="831" customWidth="1"/>
    <col min="11011" max="11011" width="5" style="831" customWidth="1"/>
    <col min="11012" max="11012" width="28.21875" style="831" customWidth="1"/>
    <col min="11013" max="11013" width="14.21875" style="831" customWidth="1"/>
    <col min="11014" max="11014" width="46" style="831" customWidth="1"/>
    <col min="11015" max="11264" width="9" style="831"/>
    <col min="11265" max="11265" width="5.21875" style="831" customWidth="1"/>
    <col min="11266" max="11266" width="13" style="831" customWidth="1"/>
    <col min="11267" max="11267" width="5" style="831" customWidth="1"/>
    <col min="11268" max="11268" width="28.21875" style="831" customWidth="1"/>
    <col min="11269" max="11269" width="14.21875" style="831" customWidth="1"/>
    <col min="11270" max="11270" width="46" style="831" customWidth="1"/>
    <col min="11271" max="11520" width="9" style="831"/>
    <col min="11521" max="11521" width="5.21875" style="831" customWidth="1"/>
    <col min="11522" max="11522" width="13" style="831" customWidth="1"/>
    <col min="11523" max="11523" width="5" style="831" customWidth="1"/>
    <col min="11524" max="11524" width="28.21875" style="831" customWidth="1"/>
    <col min="11525" max="11525" width="14.21875" style="831" customWidth="1"/>
    <col min="11526" max="11526" width="46" style="831" customWidth="1"/>
    <col min="11527" max="11776" width="9" style="831"/>
    <col min="11777" max="11777" width="5.21875" style="831" customWidth="1"/>
    <col min="11778" max="11778" width="13" style="831" customWidth="1"/>
    <col min="11779" max="11779" width="5" style="831" customWidth="1"/>
    <col min="11780" max="11780" width="28.21875" style="831" customWidth="1"/>
    <col min="11781" max="11781" width="14.21875" style="831" customWidth="1"/>
    <col min="11782" max="11782" width="46" style="831" customWidth="1"/>
    <col min="11783" max="12032" width="9" style="831"/>
    <col min="12033" max="12033" width="5.21875" style="831" customWidth="1"/>
    <col min="12034" max="12034" width="13" style="831" customWidth="1"/>
    <col min="12035" max="12035" width="5" style="831" customWidth="1"/>
    <col min="12036" max="12036" width="28.21875" style="831" customWidth="1"/>
    <col min="12037" max="12037" width="14.21875" style="831" customWidth="1"/>
    <col min="12038" max="12038" width="46" style="831" customWidth="1"/>
    <col min="12039" max="12288" width="9" style="831"/>
    <col min="12289" max="12289" width="5.21875" style="831" customWidth="1"/>
    <col min="12290" max="12290" width="13" style="831" customWidth="1"/>
    <col min="12291" max="12291" width="5" style="831" customWidth="1"/>
    <col min="12292" max="12292" width="28.21875" style="831" customWidth="1"/>
    <col min="12293" max="12293" width="14.21875" style="831" customWidth="1"/>
    <col min="12294" max="12294" width="46" style="831" customWidth="1"/>
    <col min="12295" max="12544" width="9" style="831"/>
    <col min="12545" max="12545" width="5.21875" style="831" customWidth="1"/>
    <col min="12546" max="12546" width="13" style="831" customWidth="1"/>
    <col min="12547" max="12547" width="5" style="831" customWidth="1"/>
    <col min="12548" max="12548" width="28.21875" style="831" customWidth="1"/>
    <col min="12549" max="12549" width="14.21875" style="831" customWidth="1"/>
    <col min="12550" max="12550" width="46" style="831" customWidth="1"/>
    <col min="12551" max="12800" width="9" style="831"/>
    <col min="12801" max="12801" width="5.21875" style="831" customWidth="1"/>
    <col min="12802" max="12802" width="13" style="831" customWidth="1"/>
    <col min="12803" max="12803" width="5" style="831" customWidth="1"/>
    <col min="12804" max="12804" width="28.21875" style="831" customWidth="1"/>
    <col min="12805" max="12805" width="14.21875" style="831" customWidth="1"/>
    <col min="12806" max="12806" width="46" style="831" customWidth="1"/>
    <col min="12807" max="13056" width="9" style="831"/>
    <col min="13057" max="13057" width="5.21875" style="831" customWidth="1"/>
    <col min="13058" max="13058" width="13" style="831" customWidth="1"/>
    <col min="13059" max="13059" width="5" style="831" customWidth="1"/>
    <col min="13060" max="13060" width="28.21875" style="831" customWidth="1"/>
    <col min="13061" max="13061" width="14.21875" style="831" customWidth="1"/>
    <col min="13062" max="13062" width="46" style="831" customWidth="1"/>
    <col min="13063" max="13312" width="9" style="831"/>
    <col min="13313" max="13313" width="5.21875" style="831" customWidth="1"/>
    <col min="13314" max="13314" width="13" style="831" customWidth="1"/>
    <col min="13315" max="13315" width="5" style="831" customWidth="1"/>
    <col min="13316" max="13316" width="28.21875" style="831" customWidth="1"/>
    <col min="13317" max="13317" width="14.21875" style="831" customWidth="1"/>
    <col min="13318" max="13318" width="46" style="831" customWidth="1"/>
    <col min="13319" max="13568" width="9" style="831"/>
    <col min="13569" max="13569" width="5.21875" style="831" customWidth="1"/>
    <col min="13570" max="13570" width="13" style="831" customWidth="1"/>
    <col min="13571" max="13571" width="5" style="831" customWidth="1"/>
    <col min="13572" max="13572" width="28.21875" style="831" customWidth="1"/>
    <col min="13573" max="13573" width="14.21875" style="831" customWidth="1"/>
    <col min="13574" max="13574" width="46" style="831" customWidth="1"/>
    <col min="13575" max="13824" width="9" style="831"/>
    <col min="13825" max="13825" width="5.21875" style="831" customWidth="1"/>
    <col min="13826" max="13826" width="13" style="831" customWidth="1"/>
    <col min="13827" max="13827" width="5" style="831" customWidth="1"/>
    <col min="13828" max="13828" width="28.21875" style="831" customWidth="1"/>
    <col min="13829" max="13829" width="14.21875" style="831" customWidth="1"/>
    <col min="13830" max="13830" width="46" style="831" customWidth="1"/>
    <col min="13831" max="14080" width="9" style="831"/>
    <col min="14081" max="14081" width="5.21875" style="831" customWidth="1"/>
    <col min="14082" max="14082" width="13" style="831" customWidth="1"/>
    <col min="14083" max="14083" width="5" style="831" customWidth="1"/>
    <col min="14084" max="14084" width="28.21875" style="831" customWidth="1"/>
    <col min="14085" max="14085" width="14.21875" style="831" customWidth="1"/>
    <col min="14086" max="14086" width="46" style="831" customWidth="1"/>
    <col min="14087" max="14336" width="9" style="831"/>
    <col min="14337" max="14337" width="5.21875" style="831" customWidth="1"/>
    <col min="14338" max="14338" width="13" style="831" customWidth="1"/>
    <col min="14339" max="14339" width="5" style="831" customWidth="1"/>
    <col min="14340" max="14340" width="28.21875" style="831" customWidth="1"/>
    <col min="14341" max="14341" width="14.21875" style="831" customWidth="1"/>
    <col min="14342" max="14342" width="46" style="831" customWidth="1"/>
    <col min="14343" max="14592" width="9" style="831"/>
    <col min="14593" max="14593" width="5.21875" style="831" customWidth="1"/>
    <col min="14594" max="14594" width="13" style="831" customWidth="1"/>
    <col min="14595" max="14595" width="5" style="831" customWidth="1"/>
    <col min="14596" max="14596" width="28.21875" style="831" customWidth="1"/>
    <col min="14597" max="14597" width="14.21875" style="831" customWidth="1"/>
    <col min="14598" max="14598" width="46" style="831" customWidth="1"/>
    <col min="14599" max="14848" width="9" style="831"/>
    <col min="14849" max="14849" width="5.21875" style="831" customWidth="1"/>
    <col min="14850" max="14850" width="13" style="831" customWidth="1"/>
    <col min="14851" max="14851" width="5" style="831" customWidth="1"/>
    <col min="14852" max="14852" width="28.21875" style="831" customWidth="1"/>
    <col min="14853" max="14853" width="14.21875" style="831" customWidth="1"/>
    <col min="14854" max="14854" width="46" style="831" customWidth="1"/>
    <col min="14855" max="15104" width="9" style="831"/>
    <col min="15105" max="15105" width="5.21875" style="831" customWidth="1"/>
    <col min="15106" max="15106" width="13" style="831" customWidth="1"/>
    <col min="15107" max="15107" width="5" style="831" customWidth="1"/>
    <col min="15108" max="15108" width="28.21875" style="831" customWidth="1"/>
    <col min="15109" max="15109" width="14.21875" style="831" customWidth="1"/>
    <col min="15110" max="15110" width="46" style="831" customWidth="1"/>
    <col min="15111" max="15360" width="9" style="831"/>
    <col min="15361" max="15361" width="5.21875" style="831" customWidth="1"/>
    <col min="15362" max="15362" width="13" style="831" customWidth="1"/>
    <col min="15363" max="15363" width="5" style="831" customWidth="1"/>
    <col min="15364" max="15364" width="28.21875" style="831" customWidth="1"/>
    <col min="15365" max="15365" width="14.21875" style="831" customWidth="1"/>
    <col min="15366" max="15366" width="46" style="831" customWidth="1"/>
    <col min="15367" max="15616" width="9" style="831"/>
    <col min="15617" max="15617" width="5.21875" style="831" customWidth="1"/>
    <col min="15618" max="15618" width="13" style="831" customWidth="1"/>
    <col min="15619" max="15619" width="5" style="831" customWidth="1"/>
    <col min="15620" max="15620" width="28.21875" style="831" customWidth="1"/>
    <col min="15621" max="15621" width="14.21875" style="831" customWidth="1"/>
    <col min="15622" max="15622" width="46" style="831" customWidth="1"/>
    <col min="15623" max="15872" width="9" style="831"/>
    <col min="15873" max="15873" width="5.21875" style="831" customWidth="1"/>
    <col min="15874" max="15874" width="13" style="831" customWidth="1"/>
    <col min="15875" max="15875" width="5" style="831" customWidth="1"/>
    <col min="15876" max="15876" width="28.21875" style="831" customWidth="1"/>
    <col min="15877" max="15877" width="14.21875" style="831" customWidth="1"/>
    <col min="15878" max="15878" width="46" style="831" customWidth="1"/>
    <col min="15879" max="16128" width="9" style="831"/>
    <col min="16129" max="16129" width="5.21875" style="831" customWidth="1"/>
    <col min="16130" max="16130" width="13" style="831" customWidth="1"/>
    <col min="16131" max="16131" width="5" style="831" customWidth="1"/>
    <col min="16132" max="16132" width="28.21875" style="831" customWidth="1"/>
    <col min="16133" max="16133" width="14.21875" style="831" customWidth="1"/>
    <col min="16134" max="16134" width="46" style="831" customWidth="1"/>
    <col min="16135" max="16384" width="9" style="831"/>
  </cols>
  <sheetData>
    <row r="1" spans="1:42" ht="19.2">
      <c r="A1" s="830" t="s">
        <v>1723</v>
      </c>
    </row>
    <row r="3" spans="1:42" ht="21.75" customHeight="1">
      <c r="A3" s="4298" t="s">
        <v>74</v>
      </c>
      <c r="B3" s="4299"/>
      <c r="C3" s="4300"/>
      <c r="D3" s="863" t="str">
        <f>入力シート!C10</f>
        <v>県道博多天神線排水性舗装工事（第２工区）</v>
      </c>
      <c r="E3" s="833"/>
      <c r="F3" s="834"/>
    </row>
    <row r="4" spans="1:42" ht="21.75" customHeight="1">
      <c r="A4" s="835" t="s">
        <v>1724</v>
      </c>
      <c r="B4" s="836"/>
      <c r="C4" s="837"/>
      <c r="D4" s="832" t="str">
        <f>入力シート!C26</f>
        <v>(株）福岡企画技調</v>
      </c>
      <c r="E4" s="833"/>
      <c r="F4" s="834"/>
    </row>
    <row r="5" spans="1:42" ht="21.75" customHeight="1">
      <c r="A5" s="835" t="s">
        <v>1725</v>
      </c>
      <c r="B5" s="836"/>
      <c r="C5" s="837"/>
      <c r="D5" s="838"/>
      <c r="E5" s="839" t="s">
        <v>1726</v>
      </c>
      <c r="F5" s="840"/>
    </row>
    <row r="7" spans="1:42" ht="16.2">
      <c r="A7" s="841" t="s">
        <v>1727</v>
      </c>
      <c r="B7" s="842"/>
      <c r="C7" s="842"/>
    </row>
    <row r="8" spans="1:42" ht="27" customHeight="1">
      <c r="A8" s="4301" t="s">
        <v>1728</v>
      </c>
      <c r="B8" s="4302"/>
      <c r="C8" s="843" t="s">
        <v>1729</v>
      </c>
      <c r="D8" s="4298" t="s">
        <v>1730</v>
      </c>
      <c r="E8" s="4299"/>
      <c r="F8" s="4300"/>
      <c r="L8" s="844"/>
      <c r="M8" s="844"/>
      <c r="N8" s="844"/>
      <c r="O8" s="844"/>
      <c r="P8" s="844"/>
      <c r="Q8" s="844"/>
      <c r="R8" s="844"/>
      <c r="S8" s="844"/>
      <c r="T8" s="844"/>
      <c r="U8" s="844"/>
      <c r="V8" s="844"/>
      <c r="W8" s="844"/>
      <c r="X8" s="844"/>
      <c r="Y8" s="844"/>
      <c r="Z8" s="844"/>
      <c r="AA8" s="844"/>
      <c r="AB8" s="844"/>
      <c r="AC8" s="844"/>
      <c r="AD8" s="844"/>
      <c r="AE8" s="844"/>
      <c r="AF8" s="844"/>
      <c r="AG8" s="844"/>
      <c r="AH8" s="844"/>
      <c r="AI8" s="844"/>
      <c r="AJ8" s="844"/>
      <c r="AK8" s="844"/>
      <c r="AL8" s="844"/>
      <c r="AM8" s="844"/>
      <c r="AN8" s="844"/>
      <c r="AO8" s="844"/>
      <c r="AP8" s="844"/>
    </row>
    <row r="9" spans="1:42" ht="27" customHeight="1">
      <c r="A9" s="4303"/>
      <c r="B9" s="4304"/>
      <c r="C9" s="845"/>
      <c r="D9" s="4305" t="str">
        <f>IF(C9="②","手続確認済（搬出可能）",IF(C9="①","手続確認済（区域指定地域に該当し、所管の都道府県等へ汚染土壌の区域外搬出に関する確認済）",""))</f>
        <v/>
      </c>
      <c r="E9" s="4306"/>
      <c r="F9" s="4307"/>
      <c r="G9" s="846"/>
      <c r="H9" s="847"/>
      <c r="I9" s="847"/>
      <c r="J9" s="847"/>
      <c r="K9" s="847"/>
      <c r="L9" s="844"/>
      <c r="M9" s="844"/>
      <c r="N9" s="844"/>
      <c r="O9" s="844"/>
      <c r="P9" s="844"/>
      <c r="Q9" s="844"/>
      <c r="R9" s="844"/>
      <c r="S9" s="844"/>
      <c r="T9" s="844"/>
      <c r="U9" s="844"/>
      <c r="V9" s="844"/>
      <c r="W9" s="844"/>
      <c r="X9" s="844"/>
      <c r="Y9" s="844"/>
      <c r="Z9" s="844"/>
      <c r="AA9" s="844"/>
      <c r="AB9" s="844"/>
      <c r="AC9" s="844"/>
      <c r="AD9" s="844"/>
      <c r="AE9" s="844"/>
      <c r="AF9" s="844"/>
      <c r="AG9" s="844"/>
      <c r="AH9" s="844"/>
      <c r="AI9" s="844"/>
      <c r="AJ9" s="844"/>
      <c r="AK9" s="844"/>
      <c r="AL9" s="844"/>
      <c r="AM9" s="844"/>
      <c r="AN9" s="844"/>
      <c r="AO9" s="844"/>
      <c r="AP9" s="844"/>
    </row>
    <row r="10" spans="1:42" ht="27" customHeight="1">
      <c r="A10" s="4303"/>
      <c r="B10" s="4304"/>
      <c r="C10" s="845"/>
      <c r="D10" s="4308" t="str">
        <f>IF(C10="②","手続確認済（搬出可能）",IF(C10="①","手続確認済（区域指定地域に該当し、所管の都道府県等へ汚染土壌の区域外搬出に関する確認済）",""))</f>
        <v/>
      </c>
      <c r="E10" s="4309"/>
      <c r="F10" s="4310"/>
      <c r="G10" s="846"/>
      <c r="H10" s="847"/>
      <c r="I10" s="847"/>
      <c r="J10" s="847"/>
      <c r="K10" s="847"/>
      <c r="L10" s="844"/>
      <c r="M10" s="844"/>
      <c r="N10" s="844"/>
      <c r="O10" s="844"/>
      <c r="P10" s="844"/>
      <c r="Q10" s="844"/>
      <c r="R10" s="844"/>
      <c r="S10" s="844"/>
      <c r="T10" s="844"/>
      <c r="U10" s="844"/>
      <c r="V10" s="844"/>
      <c r="W10" s="844"/>
      <c r="X10" s="844"/>
      <c r="Y10" s="844"/>
      <c r="Z10" s="844"/>
      <c r="AA10" s="844"/>
      <c r="AB10" s="844"/>
      <c r="AC10" s="844"/>
      <c r="AD10" s="844"/>
      <c r="AE10" s="844"/>
      <c r="AF10" s="844"/>
      <c r="AG10" s="844"/>
      <c r="AH10" s="844"/>
      <c r="AI10" s="844"/>
      <c r="AJ10" s="844"/>
      <c r="AK10" s="844"/>
      <c r="AL10" s="844"/>
      <c r="AM10" s="844"/>
      <c r="AN10" s="844"/>
      <c r="AO10" s="844"/>
      <c r="AP10" s="844"/>
    </row>
    <row r="11" spans="1:42" ht="27" customHeight="1">
      <c r="A11" s="4303"/>
      <c r="B11" s="4304"/>
      <c r="C11" s="848"/>
      <c r="D11" s="4305" t="str">
        <f>IF(C11="②","手続確認済（搬出可能）",IF(C11="①","手続確認済（区域指定地域に該当し、所管の都道府県等へ汚染土壌の区域外搬出に関する届出済）",""))</f>
        <v/>
      </c>
      <c r="E11" s="4306"/>
      <c r="F11" s="4307"/>
      <c r="G11" s="846"/>
      <c r="H11" s="847"/>
      <c r="I11" s="847"/>
      <c r="J11" s="847"/>
      <c r="K11" s="847"/>
      <c r="L11" s="844"/>
      <c r="M11" s="844"/>
      <c r="N11" s="844"/>
      <c r="O11" s="844"/>
      <c r="P11" s="844"/>
      <c r="Q11" s="844"/>
      <c r="R11" s="844"/>
      <c r="S11" s="844"/>
      <c r="T11" s="844"/>
      <c r="U11" s="844"/>
      <c r="V11" s="844"/>
      <c r="W11" s="844"/>
      <c r="X11" s="844"/>
      <c r="Y11" s="844"/>
      <c r="Z11" s="844"/>
      <c r="AA11" s="844"/>
      <c r="AB11" s="844"/>
      <c r="AC11" s="844"/>
      <c r="AD11" s="844"/>
      <c r="AE11" s="844"/>
      <c r="AF11" s="844"/>
      <c r="AG11" s="844"/>
      <c r="AH11" s="844"/>
      <c r="AI11" s="844"/>
      <c r="AJ11" s="844"/>
      <c r="AK11" s="844"/>
      <c r="AL11" s="844"/>
      <c r="AM11" s="844"/>
      <c r="AN11" s="844"/>
      <c r="AO11" s="844"/>
      <c r="AP11" s="844"/>
    </row>
    <row r="12" spans="1:42" ht="16.5" customHeight="1">
      <c r="A12" s="849"/>
      <c r="B12" s="4311" t="s">
        <v>1731</v>
      </c>
      <c r="C12" s="4312"/>
      <c r="D12" s="4312"/>
      <c r="E12" s="4312"/>
      <c r="F12" s="4312"/>
      <c r="G12" s="844"/>
      <c r="H12" s="844"/>
      <c r="I12" s="844"/>
      <c r="J12" s="844"/>
      <c r="K12" s="844"/>
      <c r="L12" s="844"/>
      <c r="M12" s="844"/>
      <c r="N12" s="844"/>
      <c r="O12" s="844"/>
      <c r="P12" s="844"/>
      <c r="Q12" s="844"/>
      <c r="R12" s="844"/>
      <c r="S12" s="844"/>
      <c r="T12" s="844"/>
      <c r="U12" s="844"/>
      <c r="V12" s="844"/>
      <c r="W12" s="844"/>
      <c r="X12" s="844"/>
      <c r="Y12" s="844"/>
      <c r="Z12" s="844"/>
      <c r="AA12" s="844"/>
      <c r="AB12" s="844"/>
      <c r="AC12" s="844"/>
      <c r="AD12" s="844"/>
      <c r="AE12" s="844"/>
      <c r="AF12" s="844"/>
      <c r="AG12" s="844"/>
      <c r="AH12" s="844"/>
      <c r="AI12" s="844"/>
      <c r="AJ12" s="844"/>
      <c r="AK12" s="844"/>
      <c r="AL12" s="844"/>
      <c r="AM12" s="844"/>
      <c r="AN12" s="844"/>
      <c r="AO12" s="844"/>
      <c r="AP12" s="844"/>
    </row>
    <row r="13" spans="1:42" ht="6.75" customHeight="1"/>
    <row r="14" spans="1:42" ht="16.2">
      <c r="A14" s="841" t="s">
        <v>1732</v>
      </c>
      <c r="B14" s="842"/>
      <c r="C14" s="842"/>
    </row>
    <row r="15" spans="1:42" ht="14.25" customHeight="1">
      <c r="A15" s="850" t="s">
        <v>1733</v>
      </c>
      <c r="B15" s="4298" t="s">
        <v>1734</v>
      </c>
      <c r="C15" s="4299"/>
      <c r="D15" s="4300"/>
      <c r="E15" s="850" t="s">
        <v>1735</v>
      </c>
      <c r="F15" s="850" t="s">
        <v>1736</v>
      </c>
    </row>
    <row r="16" spans="1:42" ht="40.5" customHeight="1">
      <c r="A16" s="851">
        <v>1</v>
      </c>
      <c r="B16" s="4295"/>
      <c r="C16" s="4296"/>
      <c r="D16" s="4297"/>
      <c r="E16" s="851"/>
      <c r="F16" s="852"/>
    </row>
    <row r="17" spans="1:6" ht="40.5" customHeight="1">
      <c r="A17" s="851">
        <f t="shared" ref="A17:A22" si="0">A16+1</f>
        <v>2</v>
      </c>
      <c r="B17" s="4295"/>
      <c r="C17" s="4296"/>
      <c r="D17" s="4297"/>
      <c r="E17" s="851"/>
      <c r="F17" s="852"/>
    </row>
    <row r="18" spans="1:6" ht="40.5" customHeight="1">
      <c r="A18" s="851">
        <f t="shared" si="0"/>
        <v>3</v>
      </c>
      <c r="B18" s="4295"/>
      <c r="C18" s="4296"/>
      <c r="D18" s="4297"/>
      <c r="E18" s="851"/>
      <c r="F18" s="852"/>
    </row>
    <row r="19" spans="1:6" ht="40.5" customHeight="1">
      <c r="A19" s="851">
        <f t="shared" si="0"/>
        <v>4</v>
      </c>
      <c r="B19" s="4295"/>
      <c r="C19" s="4296"/>
      <c r="D19" s="4297"/>
      <c r="E19" s="851"/>
      <c r="F19" s="852"/>
    </row>
    <row r="20" spans="1:6" ht="40.5" customHeight="1">
      <c r="A20" s="851">
        <f t="shared" si="0"/>
        <v>5</v>
      </c>
      <c r="B20" s="4295"/>
      <c r="C20" s="4296"/>
      <c r="D20" s="4297"/>
      <c r="E20" s="851"/>
      <c r="F20" s="852"/>
    </row>
    <row r="21" spans="1:6" ht="40.5" customHeight="1">
      <c r="A21" s="851">
        <f t="shared" si="0"/>
        <v>6</v>
      </c>
      <c r="B21" s="4295"/>
      <c r="C21" s="4296"/>
      <c r="D21" s="4297"/>
      <c r="E21" s="851"/>
      <c r="F21" s="852"/>
    </row>
    <row r="22" spans="1:6" ht="40.5" customHeight="1">
      <c r="A22" s="851">
        <f t="shared" si="0"/>
        <v>7</v>
      </c>
      <c r="B22" s="4295"/>
      <c r="C22" s="4296"/>
      <c r="D22" s="4297"/>
      <c r="E22" s="851"/>
      <c r="F22" s="852"/>
    </row>
    <row r="23" spans="1:6" ht="40.5" customHeight="1">
      <c r="A23" s="851"/>
      <c r="B23" s="4295"/>
      <c r="C23" s="4296"/>
      <c r="D23" s="4297"/>
      <c r="E23" s="840"/>
      <c r="F23" s="852"/>
    </row>
    <row r="24" spans="1:6" ht="40.5" customHeight="1">
      <c r="A24" s="851"/>
      <c r="B24" s="4295"/>
      <c r="C24" s="4296"/>
      <c r="D24" s="4297"/>
      <c r="E24" s="840"/>
      <c r="F24" s="852"/>
    </row>
    <row r="25" spans="1:6" ht="40.5" customHeight="1">
      <c r="A25" s="851"/>
      <c r="B25" s="4295"/>
      <c r="C25" s="4296"/>
      <c r="D25" s="4297"/>
      <c r="E25" s="840"/>
      <c r="F25" s="852"/>
    </row>
    <row r="26" spans="1:6" ht="40.5" customHeight="1">
      <c r="A26" s="851"/>
      <c r="B26" s="4295"/>
      <c r="C26" s="4296"/>
      <c r="D26" s="4297"/>
      <c r="E26" s="840"/>
      <c r="F26" s="852"/>
    </row>
    <row r="27" spans="1:6" ht="40.5" customHeight="1">
      <c r="A27" s="851"/>
      <c r="B27" s="4295"/>
      <c r="C27" s="4296"/>
      <c r="D27" s="4297"/>
      <c r="E27" s="840"/>
      <c r="F27" s="852"/>
    </row>
    <row r="28" spans="1:6" ht="40.5" customHeight="1">
      <c r="A28" s="851"/>
      <c r="B28" s="853"/>
      <c r="C28" s="854"/>
      <c r="D28" s="855"/>
      <c r="E28" s="840"/>
      <c r="F28" s="852"/>
    </row>
    <row r="29" spans="1:6" ht="40.5" customHeight="1">
      <c r="A29" s="851"/>
      <c r="B29" s="853"/>
      <c r="C29" s="854"/>
      <c r="D29" s="855"/>
      <c r="E29" s="840"/>
      <c r="F29" s="852"/>
    </row>
    <row r="30" spans="1:6" ht="40.5" customHeight="1">
      <c r="A30" s="851"/>
      <c r="B30" s="853"/>
      <c r="C30" s="854"/>
      <c r="D30" s="855"/>
      <c r="E30" s="840"/>
      <c r="F30" s="852"/>
    </row>
    <row r="31" spans="1:6" ht="40.5" customHeight="1">
      <c r="A31" s="851"/>
      <c r="B31" s="853"/>
      <c r="C31" s="854"/>
      <c r="D31" s="855"/>
      <c r="E31" s="840"/>
      <c r="F31" s="852"/>
    </row>
    <row r="32" spans="1:6" ht="40.5" customHeight="1">
      <c r="A32" s="851"/>
      <c r="B32" s="853"/>
      <c r="C32" s="854"/>
      <c r="D32" s="855"/>
      <c r="E32" s="840"/>
      <c r="F32" s="852"/>
    </row>
    <row r="33" spans="1:42">
      <c r="A33" s="851"/>
      <c r="B33" s="4295"/>
      <c r="C33" s="4296"/>
      <c r="D33" s="4297"/>
      <c r="E33" s="840"/>
      <c r="F33" s="852"/>
    </row>
    <row r="34" spans="1:42">
      <c r="F34" s="856"/>
    </row>
    <row r="39" spans="1:42" ht="19.2">
      <c r="A39" s="830" t="s">
        <v>1723</v>
      </c>
    </row>
    <row r="41" spans="1:42" ht="21.75" customHeight="1">
      <c r="A41" s="4298" t="s">
        <v>74</v>
      </c>
      <c r="B41" s="4299"/>
      <c r="C41" s="4300"/>
      <c r="D41" s="832" t="s">
        <v>1737</v>
      </c>
      <c r="E41" s="833"/>
      <c r="F41" s="834"/>
    </row>
    <row r="42" spans="1:42" ht="21.75" customHeight="1">
      <c r="A42" s="835" t="s">
        <v>1724</v>
      </c>
      <c r="B42" s="836"/>
      <c r="C42" s="837"/>
      <c r="D42" s="832" t="s">
        <v>1738</v>
      </c>
      <c r="E42" s="833"/>
      <c r="F42" s="834"/>
    </row>
    <row r="43" spans="1:42" ht="21.75" customHeight="1">
      <c r="A43" s="835" t="s">
        <v>1725</v>
      </c>
      <c r="B43" s="836"/>
      <c r="C43" s="837"/>
      <c r="D43" s="838">
        <v>45076</v>
      </c>
      <c r="E43" s="839" t="s">
        <v>1726</v>
      </c>
      <c r="F43" s="840" t="s">
        <v>1739</v>
      </c>
    </row>
    <row r="45" spans="1:42" ht="16.2">
      <c r="A45" s="841" t="s">
        <v>1727</v>
      </c>
      <c r="B45" s="842"/>
      <c r="C45" s="842"/>
    </row>
    <row r="46" spans="1:42" ht="27" customHeight="1">
      <c r="A46" s="4301" t="s">
        <v>1728</v>
      </c>
      <c r="B46" s="4302"/>
      <c r="C46" s="843" t="s">
        <v>1729</v>
      </c>
      <c r="D46" s="4298" t="s">
        <v>1730</v>
      </c>
      <c r="E46" s="4299"/>
      <c r="F46" s="4300"/>
      <c r="L46" s="844"/>
      <c r="M46" s="844"/>
      <c r="N46" s="844"/>
      <c r="O46" s="844"/>
      <c r="P46" s="844"/>
      <c r="Q46" s="844"/>
      <c r="R46" s="844"/>
      <c r="S46" s="844"/>
      <c r="T46" s="844"/>
      <c r="U46" s="844"/>
      <c r="V46" s="844"/>
      <c r="W46" s="844"/>
      <c r="X46" s="844"/>
      <c r="Y46" s="844"/>
      <c r="Z46" s="844"/>
      <c r="AA46" s="844"/>
      <c r="AB46" s="844"/>
      <c r="AC46" s="844"/>
      <c r="AD46" s="844"/>
      <c r="AE46" s="844"/>
      <c r="AF46" s="844"/>
      <c r="AG46" s="844"/>
      <c r="AH46" s="844"/>
      <c r="AI46" s="844"/>
      <c r="AJ46" s="844"/>
      <c r="AK46" s="844"/>
      <c r="AL46" s="844"/>
      <c r="AM46" s="844"/>
      <c r="AN46" s="844"/>
      <c r="AO46" s="844"/>
      <c r="AP46" s="844"/>
    </row>
    <row r="47" spans="1:42" ht="27" customHeight="1">
      <c r="A47" s="4303" t="s">
        <v>1740</v>
      </c>
      <c r="B47" s="4304"/>
      <c r="C47" s="845" t="s">
        <v>1741</v>
      </c>
      <c r="D47" s="4305" t="str">
        <f>IF(C47="②","手続確認済（搬出可能）",IF(C47="①","手続確認済（区域指定地域に該当し、所管の都道府県等へ汚染土壌の区域外搬出に関する確認済）",""))</f>
        <v>手続確認済（搬出可能）</v>
      </c>
      <c r="E47" s="4306"/>
      <c r="F47" s="4307"/>
      <c r="G47" s="846"/>
      <c r="H47" s="847"/>
      <c r="I47" s="847"/>
      <c r="J47" s="847"/>
      <c r="K47" s="847"/>
      <c r="L47" s="844"/>
      <c r="M47" s="844"/>
      <c r="N47" s="844"/>
      <c r="O47" s="844"/>
      <c r="P47" s="844"/>
      <c r="Q47" s="844"/>
      <c r="R47" s="844"/>
      <c r="S47" s="844"/>
      <c r="T47" s="844"/>
      <c r="U47" s="844"/>
      <c r="V47" s="844"/>
      <c r="W47" s="844"/>
      <c r="X47" s="844"/>
      <c r="Y47" s="844"/>
      <c r="Z47" s="844"/>
      <c r="AA47" s="844"/>
      <c r="AB47" s="844"/>
      <c r="AC47" s="844"/>
      <c r="AD47" s="844"/>
      <c r="AE47" s="844"/>
      <c r="AF47" s="844"/>
      <c r="AG47" s="844"/>
      <c r="AH47" s="844"/>
      <c r="AI47" s="844"/>
      <c r="AJ47" s="844"/>
      <c r="AK47" s="844"/>
      <c r="AL47" s="844"/>
      <c r="AM47" s="844"/>
      <c r="AN47" s="844"/>
      <c r="AO47" s="844"/>
      <c r="AP47" s="844"/>
    </row>
    <row r="48" spans="1:42" ht="27" customHeight="1">
      <c r="A48" s="4303" t="s">
        <v>1742</v>
      </c>
      <c r="B48" s="4304"/>
      <c r="C48" s="845" t="s">
        <v>1743</v>
      </c>
      <c r="D48" s="4308" t="str">
        <f>IF(C48="②","手続確認済（搬出可能）",IF(C48="①","手続確認済（区域指定地域に該当し、所管の都道府県等へ汚染土壌の区域外搬出に関する確認済）",""))</f>
        <v>手続確認済（区域指定地域に該当し、所管の都道府県等へ汚染土壌の区域外搬出に関する確認済）</v>
      </c>
      <c r="E48" s="4309"/>
      <c r="F48" s="4310"/>
      <c r="G48" s="846"/>
      <c r="H48" s="847"/>
      <c r="I48" s="847"/>
      <c r="J48" s="847"/>
      <c r="K48" s="847"/>
      <c r="L48" s="844"/>
      <c r="M48" s="844"/>
      <c r="N48" s="844"/>
      <c r="O48" s="844"/>
      <c r="P48" s="844"/>
      <c r="Q48" s="844"/>
      <c r="R48" s="844"/>
      <c r="S48" s="844"/>
      <c r="T48" s="844"/>
      <c r="U48" s="844"/>
      <c r="V48" s="844"/>
      <c r="W48" s="844"/>
      <c r="X48" s="844"/>
      <c r="Y48" s="844"/>
      <c r="Z48" s="844"/>
      <c r="AA48" s="844"/>
      <c r="AB48" s="844"/>
      <c r="AC48" s="844"/>
      <c r="AD48" s="844"/>
      <c r="AE48" s="844"/>
      <c r="AF48" s="844"/>
      <c r="AG48" s="844"/>
      <c r="AH48" s="844"/>
      <c r="AI48" s="844"/>
      <c r="AJ48" s="844"/>
      <c r="AK48" s="844"/>
      <c r="AL48" s="844"/>
      <c r="AM48" s="844"/>
      <c r="AN48" s="844"/>
      <c r="AO48" s="844"/>
      <c r="AP48" s="844"/>
    </row>
    <row r="49" spans="1:42" ht="27" customHeight="1">
      <c r="A49" s="4303"/>
      <c r="B49" s="4304"/>
      <c r="C49" s="848"/>
      <c r="D49" s="4305" t="str">
        <f>IF(C49="②","手続確認済（搬出可能）",IF(C49="①","手続確認済（区域指定地域に該当し、所管の都道府県等へ汚染土壌の区域外搬出に関する届出済）",""))</f>
        <v/>
      </c>
      <c r="E49" s="4306"/>
      <c r="F49" s="4307"/>
      <c r="G49" s="846"/>
      <c r="H49" s="847"/>
      <c r="I49" s="847"/>
      <c r="J49" s="847"/>
      <c r="K49" s="847"/>
      <c r="L49" s="844"/>
      <c r="M49" s="844"/>
      <c r="N49" s="844"/>
      <c r="O49" s="844"/>
      <c r="P49" s="844"/>
      <c r="Q49" s="844"/>
      <c r="R49" s="844"/>
      <c r="S49" s="844"/>
      <c r="T49" s="844"/>
      <c r="U49" s="844"/>
      <c r="V49" s="844"/>
      <c r="W49" s="844"/>
      <c r="X49" s="844"/>
      <c r="Y49" s="844"/>
      <c r="Z49" s="844"/>
      <c r="AA49" s="844"/>
      <c r="AB49" s="844"/>
      <c r="AC49" s="844"/>
      <c r="AD49" s="844"/>
      <c r="AE49" s="844"/>
      <c r="AF49" s="844"/>
      <c r="AG49" s="844"/>
      <c r="AH49" s="844"/>
      <c r="AI49" s="844"/>
      <c r="AJ49" s="844"/>
      <c r="AK49" s="844"/>
      <c r="AL49" s="844"/>
      <c r="AM49" s="844"/>
      <c r="AN49" s="844"/>
      <c r="AO49" s="844"/>
      <c r="AP49" s="844"/>
    </row>
    <row r="50" spans="1:42" ht="16.5" customHeight="1">
      <c r="A50" s="849"/>
      <c r="B50" s="4311" t="s">
        <v>1731</v>
      </c>
      <c r="C50" s="4312"/>
      <c r="D50" s="4312"/>
      <c r="E50" s="4312"/>
      <c r="F50" s="4312"/>
      <c r="G50" s="844"/>
      <c r="H50" s="844"/>
      <c r="I50" s="844"/>
      <c r="J50" s="844"/>
      <c r="K50" s="844"/>
      <c r="L50" s="844"/>
      <c r="M50" s="844"/>
      <c r="N50" s="844"/>
      <c r="O50" s="844"/>
      <c r="P50" s="844"/>
      <c r="Q50" s="844"/>
      <c r="R50" s="844"/>
      <c r="S50" s="844"/>
      <c r="T50" s="844"/>
      <c r="U50" s="844"/>
      <c r="V50" s="844"/>
      <c r="W50" s="844"/>
      <c r="X50" s="844"/>
      <c r="Y50" s="844"/>
      <c r="Z50" s="844"/>
      <c r="AA50" s="844"/>
      <c r="AB50" s="844"/>
      <c r="AC50" s="844"/>
      <c r="AD50" s="844"/>
      <c r="AE50" s="844"/>
      <c r="AF50" s="844"/>
      <c r="AG50" s="844"/>
      <c r="AH50" s="844"/>
      <c r="AI50" s="844"/>
      <c r="AJ50" s="844"/>
      <c r="AK50" s="844"/>
      <c r="AL50" s="844"/>
      <c r="AM50" s="844"/>
      <c r="AN50" s="844"/>
      <c r="AO50" s="844"/>
      <c r="AP50" s="844"/>
    </row>
    <row r="51" spans="1:42" ht="6.75" customHeight="1"/>
    <row r="52" spans="1:42" ht="16.2">
      <c r="A52" s="841" t="s">
        <v>1732</v>
      </c>
      <c r="B52" s="842"/>
      <c r="C52" s="842"/>
    </row>
    <row r="53" spans="1:42" ht="14.25" customHeight="1">
      <c r="A53" s="850" t="s">
        <v>1733</v>
      </c>
      <c r="B53" s="4298" t="s">
        <v>1734</v>
      </c>
      <c r="C53" s="4299"/>
      <c r="D53" s="4300"/>
      <c r="E53" s="850" t="s">
        <v>1735</v>
      </c>
      <c r="F53" s="850" t="s">
        <v>1736</v>
      </c>
    </row>
    <row r="54" spans="1:42" ht="40.5" customHeight="1">
      <c r="A54" s="851">
        <v>1</v>
      </c>
      <c r="B54" s="4295" t="s">
        <v>1744</v>
      </c>
      <c r="C54" s="4296"/>
      <c r="D54" s="4297"/>
      <c r="E54" s="851" t="s">
        <v>1745</v>
      </c>
      <c r="F54" s="852" t="s">
        <v>1746</v>
      </c>
    </row>
    <row r="55" spans="1:42" ht="40.5" customHeight="1">
      <c r="A55" s="851">
        <f t="shared" ref="A55:A60" si="1">A54+1</f>
        <v>2</v>
      </c>
      <c r="B55" s="4295" t="s">
        <v>1747</v>
      </c>
      <c r="C55" s="4296"/>
      <c r="D55" s="4297"/>
      <c r="E55" s="851" t="s">
        <v>1748</v>
      </c>
      <c r="F55" s="852" t="s">
        <v>1749</v>
      </c>
    </row>
    <row r="56" spans="1:42" ht="40.5" customHeight="1">
      <c r="A56" s="851">
        <f t="shared" si="1"/>
        <v>3</v>
      </c>
      <c r="B56" s="4295" t="s">
        <v>1750</v>
      </c>
      <c r="C56" s="4296"/>
      <c r="D56" s="4297"/>
      <c r="E56" s="851" t="s">
        <v>1751</v>
      </c>
      <c r="F56" s="852" t="s">
        <v>1752</v>
      </c>
    </row>
    <row r="57" spans="1:42" ht="40.5" customHeight="1">
      <c r="A57" s="851">
        <f t="shared" si="1"/>
        <v>4</v>
      </c>
      <c r="B57" s="4295" t="s">
        <v>1744</v>
      </c>
      <c r="C57" s="4296"/>
      <c r="D57" s="4297"/>
      <c r="E57" s="851" t="s">
        <v>1753</v>
      </c>
      <c r="F57" s="852" t="s">
        <v>1754</v>
      </c>
    </row>
    <row r="58" spans="1:42" ht="40.5" customHeight="1">
      <c r="A58" s="851">
        <f t="shared" si="1"/>
        <v>5</v>
      </c>
      <c r="B58" s="4295" t="s">
        <v>1755</v>
      </c>
      <c r="C58" s="4296"/>
      <c r="D58" s="4297"/>
      <c r="E58" s="851" t="s">
        <v>1753</v>
      </c>
      <c r="F58" s="852" t="s">
        <v>1756</v>
      </c>
    </row>
    <row r="59" spans="1:42" ht="40.5" customHeight="1">
      <c r="A59" s="851">
        <f t="shared" si="1"/>
        <v>6</v>
      </c>
      <c r="B59" s="4295" t="s">
        <v>1757</v>
      </c>
      <c r="C59" s="4296"/>
      <c r="D59" s="4297"/>
      <c r="E59" s="851" t="s">
        <v>1758</v>
      </c>
      <c r="F59" s="852" t="s">
        <v>1759</v>
      </c>
    </row>
    <row r="60" spans="1:42" ht="40.5" customHeight="1">
      <c r="A60" s="851">
        <f t="shared" si="1"/>
        <v>7</v>
      </c>
      <c r="B60" s="4295" t="s">
        <v>1760</v>
      </c>
      <c r="C60" s="4296"/>
      <c r="D60" s="4297"/>
      <c r="E60" s="851" t="s">
        <v>1761</v>
      </c>
      <c r="F60" s="852" t="s">
        <v>1762</v>
      </c>
    </row>
    <row r="61" spans="1:42" ht="40.5" customHeight="1">
      <c r="A61" s="851"/>
      <c r="B61" s="853"/>
      <c r="C61" s="854"/>
      <c r="D61" s="855"/>
      <c r="E61" s="840"/>
      <c r="F61" s="852"/>
    </row>
    <row r="62" spans="1:42" ht="40.5" customHeight="1">
      <c r="A62" s="851"/>
      <c r="B62" s="853"/>
      <c r="C62" s="854"/>
      <c r="D62" s="855"/>
      <c r="E62" s="840"/>
      <c r="F62" s="852"/>
    </row>
    <row r="63" spans="1:42" ht="40.5" customHeight="1">
      <c r="A63" s="851"/>
      <c r="B63" s="853"/>
      <c r="C63" s="854"/>
      <c r="D63" s="855"/>
      <c r="E63" s="840"/>
      <c r="F63" s="852"/>
    </row>
    <row r="64" spans="1:42" ht="40.5" customHeight="1">
      <c r="A64" s="851"/>
      <c r="B64" s="853"/>
      <c r="C64" s="854"/>
      <c r="D64" s="855"/>
      <c r="E64" s="840"/>
      <c r="F64" s="852"/>
    </row>
    <row r="65" spans="1:6" ht="40.5" customHeight="1">
      <c r="A65" s="851"/>
      <c r="B65" s="4295"/>
      <c r="C65" s="4296"/>
      <c r="D65" s="4297"/>
      <c r="E65" s="840"/>
      <c r="F65" s="852"/>
    </row>
    <row r="66" spans="1:6" ht="40.5" customHeight="1">
      <c r="A66" s="851"/>
      <c r="B66" s="853"/>
      <c r="C66" s="854"/>
      <c r="D66" s="855"/>
      <c r="E66" s="840"/>
      <c r="F66" s="852"/>
    </row>
    <row r="67" spans="1:6" ht="40.5" customHeight="1">
      <c r="A67" s="851"/>
      <c r="B67" s="853"/>
      <c r="C67" s="854"/>
      <c r="D67" s="855"/>
      <c r="E67" s="840"/>
      <c r="F67" s="852"/>
    </row>
    <row r="68" spans="1:6" ht="40.5" customHeight="1">
      <c r="A68" s="851"/>
      <c r="B68" s="853"/>
      <c r="C68" s="854"/>
      <c r="D68" s="855"/>
      <c r="E68" s="840"/>
      <c r="F68" s="852"/>
    </row>
    <row r="69" spans="1:6" ht="40.5" customHeight="1">
      <c r="A69" s="851"/>
      <c r="B69" s="853"/>
      <c r="C69" s="854"/>
      <c r="D69" s="855"/>
      <c r="E69" s="840"/>
      <c r="F69" s="852"/>
    </row>
    <row r="70" spans="1:6" ht="40.5" customHeight="1">
      <c r="A70" s="851"/>
      <c r="B70" s="853"/>
      <c r="C70" s="854"/>
      <c r="D70" s="855"/>
      <c r="E70" s="840"/>
      <c r="F70" s="852"/>
    </row>
    <row r="71" spans="1:6">
      <c r="A71" s="851"/>
      <c r="B71" s="4295"/>
      <c r="C71" s="4296"/>
      <c r="D71" s="4297"/>
      <c r="E71" s="840"/>
      <c r="F71" s="852"/>
    </row>
    <row r="72" spans="1:6">
      <c r="F72" s="856"/>
    </row>
  </sheetData>
  <sheetProtection formatCells="0" insertRows="0" deleteRows="0"/>
  <mergeCells count="44">
    <mergeCell ref="B71:D71"/>
    <mergeCell ref="B56:D56"/>
    <mergeCell ref="B57:D57"/>
    <mergeCell ref="B58:D58"/>
    <mergeCell ref="B59:D59"/>
    <mergeCell ref="B60:D60"/>
    <mergeCell ref="B65:D65"/>
    <mergeCell ref="B55:D55"/>
    <mergeCell ref="A46:B46"/>
    <mergeCell ref="D46:F46"/>
    <mergeCell ref="A47:B47"/>
    <mergeCell ref="D47:F47"/>
    <mergeCell ref="A48:B48"/>
    <mergeCell ref="D48:F48"/>
    <mergeCell ref="A49:B49"/>
    <mergeCell ref="D49:F49"/>
    <mergeCell ref="B50:F50"/>
    <mergeCell ref="B53:D53"/>
    <mergeCell ref="B54:D54"/>
    <mergeCell ref="A41:C41"/>
    <mergeCell ref="B18:D18"/>
    <mergeCell ref="B19:D19"/>
    <mergeCell ref="B20:D20"/>
    <mergeCell ref="B21:D21"/>
    <mergeCell ref="B22:D22"/>
    <mergeCell ref="B23:D23"/>
    <mergeCell ref="B24:D24"/>
    <mergeCell ref="B25:D25"/>
    <mergeCell ref="B26:D26"/>
    <mergeCell ref="B27:D27"/>
    <mergeCell ref="B33:D33"/>
    <mergeCell ref="B17:D17"/>
    <mergeCell ref="A3:C3"/>
    <mergeCell ref="A8:B8"/>
    <mergeCell ref="D8:F8"/>
    <mergeCell ref="A9:B9"/>
    <mergeCell ref="D9:F9"/>
    <mergeCell ref="A10:B10"/>
    <mergeCell ref="D10:F10"/>
    <mergeCell ref="A11:B11"/>
    <mergeCell ref="D11:F11"/>
    <mergeCell ref="B12:F12"/>
    <mergeCell ref="B15:D15"/>
    <mergeCell ref="B16:D16"/>
  </mergeCells>
  <phoneticPr fontId="19"/>
  <dataValidations count="2">
    <dataValidation type="list" allowBlank="1" showInputMessage="1" showErrorMessage="1" sqref="E16:E21 JA16:JA21 SW16:SW21 ACS16:ACS21 AMO16:AMO21 AWK16:AWK21 BGG16:BGG21 BQC16:BQC21 BZY16:BZY21 CJU16:CJU21 CTQ16:CTQ21 DDM16:DDM21 DNI16:DNI21 DXE16:DXE21 EHA16:EHA21 EQW16:EQW21 FAS16:FAS21 FKO16:FKO21 FUK16:FUK21 GEG16:GEG21 GOC16:GOC21 GXY16:GXY21 HHU16:HHU21 HRQ16:HRQ21 IBM16:IBM21 ILI16:ILI21 IVE16:IVE21 JFA16:JFA21 JOW16:JOW21 JYS16:JYS21 KIO16:KIO21 KSK16:KSK21 LCG16:LCG21 LMC16:LMC21 LVY16:LVY21 MFU16:MFU21 MPQ16:MPQ21 MZM16:MZM21 NJI16:NJI21 NTE16:NTE21 ODA16:ODA21 OMW16:OMW21 OWS16:OWS21 PGO16:PGO21 PQK16:PQK21 QAG16:QAG21 QKC16:QKC21 QTY16:QTY21 RDU16:RDU21 RNQ16:RNQ21 RXM16:RXM21 SHI16:SHI21 SRE16:SRE21 TBA16:TBA21 TKW16:TKW21 TUS16:TUS21 UEO16:UEO21 UOK16:UOK21 UYG16:UYG21 VIC16:VIC21 VRY16:VRY21 WBU16:WBU21 WLQ16:WLQ21 WVM16:WVM21 E65552:E65557 JA65552:JA65557 SW65552:SW65557 ACS65552:ACS65557 AMO65552:AMO65557 AWK65552:AWK65557 BGG65552:BGG65557 BQC65552:BQC65557 BZY65552:BZY65557 CJU65552:CJU65557 CTQ65552:CTQ65557 DDM65552:DDM65557 DNI65552:DNI65557 DXE65552:DXE65557 EHA65552:EHA65557 EQW65552:EQW65557 FAS65552:FAS65557 FKO65552:FKO65557 FUK65552:FUK65557 GEG65552:GEG65557 GOC65552:GOC65557 GXY65552:GXY65557 HHU65552:HHU65557 HRQ65552:HRQ65557 IBM65552:IBM65557 ILI65552:ILI65557 IVE65552:IVE65557 JFA65552:JFA65557 JOW65552:JOW65557 JYS65552:JYS65557 KIO65552:KIO65557 KSK65552:KSK65557 LCG65552:LCG65557 LMC65552:LMC65557 LVY65552:LVY65557 MFU65552:MFU65557 MPQ65552:MPQ65557 MZM65552:MZM65557 NJI65552:NJI65557 NTE65552:NTE65557 ODA65552:ODA65557 OMW65552:OMW65557 OWS65552:OWS65557 PGO65552:PGO65557 PQK65552:PQK65557 QAG65552:QAG65557 QKC65552:QKC65557 QTY65552:QTY65557 RDU65552:RDU65557 RNQ65552:RNQ65557 RXM65552:RXM65557 SHI65552:SHI65557 SRE65552:SRE65557 TBA65552:TBA65557 TKW65552:TKW65557 TUS65552:TUS65557 UEO65552:UEO65557 UOK65552:UOK65557 UYG65552:UYG65557 VIC65552:VIC65557 VRY65552:VRY65557 WBU65552:WBU65557 WLQ65552:WLQ65557 WVM65552:WVM65557 E131088:E131093 JA131088:JA131093 SW131088:SW131093 ACS131088:ACS131093 AMO131088:AMO131093 AWK131088:AWK131093 BGG131088:BGG131093 BQC131088:BQC131093 BZY131088:BZY131093 CJU131088:CJU131093 CTQ131088:CTQ131093 DDM131088:DDM131093 DNI131088:DNI131093 DXE131088:DXE131093 EHA131088:EHA131093 EQW131088:EQW131093 FAS131088:FAS131093 FKO131088:FKO131093 FUK131088:FUK131093 GEG131088:GEG131093 GOC131088:GOC131093 GXY131088:GXY131093 HHU131088:HHU131093 HRQ131088:HRQ131093 IBM131088:IBM131093 ILI131088:ILI131093 IVE131088:IVE131093 JFA131088:JFA131093 JOW131088:JOW131093 JYS131088:JYS131093 KIO131088:KIO131093 KSK131088:KSK131093 LCG131088:LCG131093 LMC131088:LMC131093 LVY131088:LVY131093 MFU131088:MFU131093 MPQ131088:MPQ131093 MZM131088:MZM131093 NJI131088:NJI131093 NTE131088:NTE131093 ODA131088:ODA131093 OMW131088:OMW131093 OWS131088:OWS131093 PGO131088:PGO131093 PQK131088:PQK131093 QAG131088:QAG131093 QKC131088:QKC131093 QTY131088:QTY131093 RDU131088:RDU131093 RNQ131088:RNQ131093 RXM131088:RXM131093 SHI131088:SHI131093 SRE131088:SRE131093 TBA131088:TBA131093 TKW131088:TKW131093 TUS131088:TUS131093 UEO131088:UEO131093 UOK131088:UOK131093 UYG131088:UYG131093 VIC131088:VIC131093 VRY131088:VRY131093 WBU131088:WBU131093 WLQ131088:WLQ131093 WVM131088:WVM131093 E196624:E196629 JA196624:JA196629 SW196624:SW196629 ACS196624:ACS196629 AMO196624:AMO196629 AWK196624:AWK196629 BGG196624:BGG196629 BQC196624:BQC196629 BZY196624:BZY196629 CJU196624:CJU196629 CTQ196624:CTQ196629 DDM196624:DDM196629 DNI196624:DNI196629 DXE196624:DXE196629 EHA196624:EHA196629 EQW196624:EQW196629 FAS196624:FAS196629 FKO196624:FKO196629 FUK196624:FUK196629 GEG196624:GEG196629 GOC196624:GOC196629 GXY196624:GXY196629 HHU196624:HHU196629 HRQ196624:HRQ196629 IBM196624:IBM196629 ILI196624:ILI196629 IVE196624:IVE196629 JFA196624:JFA196629 JOW196624:JOW196629 JYS196624:JYS196629 KIO196624:KIO196629 KSK196624:KSK196629 LCG196624:LCG196629 LMC196624:LMC196629 LVY196624:LVY196629 MFU196624:MFU196629 MPQ196624:MPQ196629 MZM196624:MZM196629 NJI196624:NJI196629 NTE196624:NTE196629 ODA196624:ODA196629 OMW196624:OMW196629 OWS196624:OWS196629 PGO196624:PGO196629 PQK196624:PQK196629 QAG196624:QAG196629 QKC196624:QKC196629 QTY196624:QTY196629 RDU196624:RDU196629 RNQ196624:RNQ196629 RXM196624:RXM196629 SHI196624:SHI196629 SRE196624:SRE196629 TBA196624:TBA196629 TKW196624:TKW196629 TUS196624:TUS196629 UEO196624:UEO196629 UOK196624:UOK196629 UYG196624:UYG196629 VIC196624:VIC196629 VRY196624:VRY196629 WBU196624:WBU196629 WLQ196624:WLQ196629 WVM196624:WVM196629 E262160:E262165 JA262160:JA262165 SW262160:SW262165 ACS262160:ACS262165 AMO262160:AMO262165 AWK262160:AWK262165 BGG262160:BGG262165 BQC262160:BQC262165 BZY262160:BZY262165 CJU262160:CJU262165 CTQ262160:CTQ262165 DDM262160:DDM262165 DNI262160:DNI262165 DXE262160:DXE262165 EHA262160:EHA262165 EQW262160:EQW262165 FAS262160:FAS262165 FKO262160:FKO262165 FUK262160:FUK262165 GEG262160:GEG262165 GOC262160:GOC262165 GXY262160:GXY262165 HHU262160:HHU262165 HRQ262160:HRQ262165 IBM262160:IBM262165 ILI262160:ILI262165 IVE262160:IVE262165 JFA262160:JFA262165 JOW262160:JOW262165 JYS262160:JYS262165 KIO262160:KIO262165 KSK262160:KSK262165 LCG262160:LCG262165 LMC262160:LMC262165 LVY262160:LVY262165 MFU262160:MFU262165 MPQ262160:MPQ262165 MZM262160:MZM262165 NJI262160:NJI262165 NTE262160:NTE262165 ODA262160:ODA262165 OMW262160:OMW262165 OWS262160:OWS262165 PGO262160:PGO262165 PQK262160:PQK262165 QAG262160:QAG262165 QKC262160:QKC262165 QTY262160:QTY262165 RDU262160:RDU262165 RNQ262160:RNQ262165 RXM262160:RXM262165 SHI262160:SHI262165 SRE262160:SRE262165 TBA262160:TBA262165 TKW262160:TKW262165 TUS262160:TUS262165 UEO262160:UEO262165 UOK262160:UOK262165 UYG262160:UYG262165 VIC262160:VIC262165 VRY262160:VRY262165 WBU262160:WBU262165 WLQ262160:WLQ262165 WVM262160:WVM262165 E327696:E327701 JA327696:JA327701 SW327696:SW327701 ACS327696:ACS327701 AMO327696:AMO327701 AWK327696:AWK327701 BGG327696:BGG327701 BQC327696:BQC327701 BZY327696:BZY327701 CJU327696:CJU327701 CTQ327696:CTQ327701 DDM327696:DDM327701 DNI327696:DNI327701 DXE327696:DXE327701 EHA327696:EHA327701 EQW327696:EQW327701 FAS327696:FAS327701 FKO327696:FKO327701 FUK327696:FUK327701 GEG327696:GEG327701 GOC327696:GOC327701 GXY327696:GXY327701 HHU327696:HHU327701 HRQ327696:HRQ327701 IBM327696:IBM327701 ILI327696:ILI327701 IVE327696:IVE327701 JFA327696:JFA327701 JOW327696:JOW327701 JYS327696:JYS327701 KIO327696:KIO327701 KSK327696:KSK327701 LCG327696:LCG327701 LMC327696:LMC327701 LVY327696:LVY327701 MFU327696:MFU327701 MPQ327696:MPQ327701 MZM327696:MZM327701 NJI327696:NJI327701 NTE327696:NTE327701 ODA327696:ODA327701 OMW327696:OMW327701 OWS327696:OWS327701 PGO327696:PGO327701 PQK327696:PQK327701 QAG327696:QAG327701 QKC327696:QKC327701 QTY327696:QTY327701 RDU327696:RDU327701 RNQ327696:RNQ327701 RXM327696:RXM327701 SHI327696:SHI327701 SRE327696:SRE327701 TBA327696:TBA327701 TKW327696:TKW327701 TUS327696:TUS327701 UEO327696:UEO327701 UOK327696:UOK327701 UYG327696:UYG327701 VIC327696:VIC327701 VRY327696:VRY327701 WBU327696:WBU327701 WLQ327696:WLQ327701 WVM327696:WVM327701 E393232:E393237 JA393232:JA393237 SW393232:SW393237 ACS393232:ACS393237 AMO393232:AMO393237 AWK393232:AWK393237 BGG393232:BGG393237 BQC393232:BQC393237 BZY393232:BZY393237 CJU393232:CJU393237 CTQ393232:CTQ393237 DDM393232:DDM393237 DNI393232:DNI393237 DXE393232:DXE393237 EHA393232:EHA393237 EQW393232:EQW393237 FAS393232:FAS393237 FKO393232:FKO393237 FUK393232:FUK393237 GEG393232:GEG393237 GOC393232:GOC393237 GXY393232:GXY393237 HHU393232:HHU393237 HRQ393232:HRQ393237 IBM393232:IBM393237 ILI393232:ILI393237 IVE393232:IVE393237 JFA393232:JFA393237 JOW393232:JOW393237 JYS393232:JYS393237 KIO393232:KIO393237 KSK393232:KSK393237 LCG393232:LCG393237 LMC393232:LMC393237 LVY393232:LVY393237 MFU393232:MFU393237 MPQ393232:MPQ393237 MZM393232:MZM393237 NJI393232:NJI393237 NTE393232:NTE393237 ODA393232:ODA393237 OMW393232:OMW393237 OWS393232:OWS393237 PGO393232:PGO393237 PQK393232:PQK393237 QAG393232:QAG393237 QKC393232:QKC393237 QTY393232:QTY393237 RDU393232:RDU393237 RNQ393232:RNQ393237 RXM393232:RXM393237 SHI393232:SHI393237 SRE393232:SRE393237 TBA393232:TBA393237 TKW393232:TKW393237 TUS393232:TUS393237 UEO393232:UEO393237 UOK393232:UOK393237 UYG393232:UYG393237 VIC393232:VIC393237 VRY393232:VRY393237 WBU393232:WBU393237 WLQ393232:WLQ393237 WVM393232:WVM393237 E458768:E458773 JA458768:JA458773 SW458768:SW458773 ACS458768:ACS458773 AMO458768:AMO458773 AWK458768:AWK458773 BGG458768:BGG458773 BQC458768:BQC458773 BZY458768:BZY458773 CJU458768:CJU458773 CTQ458768:CTQ458773 DDM458768:DDM458773 DNI458768:DNI458773 DXE458768:DXE458773 EHA458768:EHA458773 EQW458768:EQW458773 FAS458768:FAS458773 FKO458768:FKO458773 FUK458768:FUK458773 GEG458768:GEG458773 GOC458768:GOC458773 GXY458768:GXY458773 HHU458768:HHU458773 HRQ458768:HRQ458773 IBM458768:IBM458773 ILI458768:ILI458773 IVE458768:IVE458773 JFA458768:JFA458773 JOW458768:JOW458773 JYS458768:JYS458773 KIO458768:KIO458773 KSK458768:KSK458773 LCG458768:LCG458773 LMC458768:LMC458773 LVY458768:LVY458773 MFU458768:MFU458773 MPQ458768:MPQ458773 MZM458768:MZM458773 NJI458768:NJI458773 NTE458768:NTE458773 ODA458768:ODA458773 OMW458768:OMW458773 OWS458768:OWS458773 PGO458768:PGO458773 PQK458768:PQK458773 QAG458768:QAG458773 QKC458768:QKC458773 QTY458768:QTY458773 RDU458768:RDU458773 RNQ458768:RNQ458773 RXM458768:RXM458773 SHI458768:SHI458773 SRE458768:SRE458773 TBA458768:TBA458773 TKW458768:TKW458773 TUS458768:TUS458773 UEO458768:UEO458773 UOK458768:UOK458773 UYG458768:UYG458773 VIC458768:VIC458773 VRY458768:VRY458773 WBU458768:WBU458773 WLQ458768:WLQ458773 WVM458768:WVM458773 E524304:E524309 JA524304:JA524309 SW524304:SW524309 ACS524304:ACS524309 AMO524304:AMO524309 AWK524304:AWK524309 BGG524304:BGG524309 BQC524304:BQC524309 BZY524304:BZY524309 CJU524304:CJU524309 CTQ524304:CTQ524309 DDM524304:DDM524309 DNI524304:DNI524309 DXE524304:DXE524309 EHA524304:EHA524309 EQW524304:EQW524309 FAS524304:FAS524309 FKO524304:FKO524309 FUK524304:FUK524309 GEG524304:GEG524309 GOC524304:GOC524309 GXY524304:GXY524309 HHU524304:HHU524309 HRQ524304:HRQ524309 IBM524304:IBM524309 ILI524304:ILI524309 IVE524304:IVE524309 JFA524304:JFA524309 JOW524304:JOW524309 JYS524304:JYS524309 KIO524304:KIO524309 KSK524304:KSK524309 LCG524304:LCG524309 LMC524304:LMC524309 LVY524304:LVY524309 MFU524304:MFU524309 MPQ524304:MPQ524309 MZM524304:MZM524309 NJI524304:NJI524309 NTE524304:NTE524309 ODA524304:ODA524309 OMW524304:OMW524309 OWS524304:OWS524309 PGO524304:PGO524309 PQK524304:PQK524309 QAG524304:QAG524309 QKC524304:QKC524309 QTY524304:QTY524309 RDU524304:RDU524309 RNQ524304:RNQ524309 RXM524304:RXM524309 SHI524304:SHI524309 SRE524304:SRE524309 TBA524304:TBA524309 TKW524304:TKW524309 TUS524304:TUS524309 UEO524304:UEO524309 UOK524304:UOK524309 UYG524304:UYG524309 VIC524304:VIC524309 VRY524304:VRY524309 WBU524304:WBU524309 WLQ524304:WLQ524309 WVM524304:WVM524309 E589840:E589845 JA589840:JA589845 SW589840:SW589845 ACS589840:ACS589845 AMO589840:AMO589845 AWK589840:AWK589845 BGG589840:BGG589845 BQC589840:BQC589845 BZY589840:BZY589845 CJU589840:CJU589845 CTQ589840:CTQ589845 DDM589840:DDM589845 DNI589840:DNI589845 DXE589840:DXE589845 EHA589840:EHA589845 EQW589840:EQW589845 FAS589840:FAS589845 FKO589840:FKO589845 FUK589840:FUK589845 GEG589840:GEG589845 GOC589840:GOC589845 GXY589840:GXY589845 HHU589840:HHU589845 HRQ589840:HRQ589845 IBM589840:IBM589845 ILI589840:ILI589845 IVE589840:IVE589845 JFA589840:JFA589845 JOW589840:JOW589845 JYS589840:JYS589845 KIO589840:KIO589845 KSK589840:KSK589845 LCG589840:LCG589845 LMC589840:LMC589845 LVY589840:LVY589845 MFU589840:MFU589845 MPQ589840:MPQ589845 MZM589840:MZM589845 NJI589840:NJI589845 NTE589840:NTE589845 ODA589840:ODA589845 OMW589840:OMW589845 OWS589840:OWS589845 PGO589840:PGO589845 PQK589840:PQK589845 QAG589840:QAG589845 QKC589840:QKC589845 QTY589840:QTY589845 RDU589840:RDU589845 RNQ589840:RNQ589845 RXM589840:RXM589845 SHI589840:SHI589845 SRE589840:SRE589845 TBA589840:TBA589845 TKW589840:TKW589845 TUS589840:TUS589845 UEO589840:UEO589845 UOK589840:UOK589845 UYG589840:UYG589845 VIC589840:VIC589845 VRY589840:VRY589845 WBU589840:WBU589845 WLQ589840:WLQ589845 WVM589840:WVM589845 E655376:E655381 JA655376:JA655381 SW655376:SW655381 ACS655376:ACS655381 AMO655376:AMO655381 AWK655376:AWK655381 BGG655376:BGG655381 BQC655376:BQC655381 BZY655376:BZY655381 CJU655376:CJU655381 CTQ655376:CTQ655381 DDM655376:DDM655381 DNI655376:DNI655381 DXE655376:DXE655381 EHA655376:EHA655381 EQW655376:EQW655381 FAS655376:FAS655381 FKO655376:FKO655381 FUK655376:FUK655381 GEG655376:GEG655381 GOC655376:GOC655381 GXY655376:GXY655381 HHU655376:HHU655381 HRQ655376:HRQ655381 IBM655376:IBM655381 ILI655376:ILI655381 IVE655376:IVE655381 JFA655376:JFA655381 JOW655376:JOW655381 JYS655376:JYS655381 KIO655376:KIO655381 KSK655376:KSK655381 LCG655376:LCG655381 LMC655376:LMC655381 LVY655376:LVY655381 MFU655376:MFU655381 MPQ655376:MPQ655381 MZM655376:MZM655381 NJI655376:NJI655381 NTE655376:NTE655381 ODA655376:ODA655381 OMW655376:OMW655381 OWS655376:OWS655381 PGO655376:PGO655381 PQK655376:PQK655381 QAG655376:QAG655381 QKC655376:QKC655381 QTY655376:QTY655381 RDU655376:RDU655381 RNQ655376:RNQ655381 RXM655376:RXM655381 SHI655376:SHI655381 SRE655376:SRE655381 TBA655376:TBA655381 TKW655376:TKW655381 TUS655376:TUS655381 UEO655376:UEO655381 UOK655376:UOK655381 UYG655376:UYG655381 VIC655376:VIC655381 VRY655376:VRY655381 WBU655376:WBU655381 WLQ655376:WLQ655381 WVM655376:WVM655381 E720912:E720917 JA720912:JA720917 SW720912:SW720917 ACS720912:ACS720917 AMO720912:AMO720917 AWK720912:AWK720917 BGG720912:BGG720917 BQC720912:BQC720917 BZY720912:BZY720917 CJU720912:CJU720917 CTQ720912:CTQ720917 DDM720912:DDM720917 DNI720912:DNI720917 DXE720912:DXE720917 EHA720912:EHA720917 EQW720912:EQW720917 FAS720912:FAS720917 FKO720912:FKO720917 FUK720912:FUK720917 GEG720912:GEG720917 GOC720912:GOC720917 GXY720912:GXY720917 HHU720912:HHU720917 HRQ720912:HRQ720917 IBM720912:IBM720917 ILI720912:ILI720917 IVE720912:IVE720917 JFA720912:JFA720917 JOW720912:JOW720917 JYS720912:JYS720917 KIO720912:KIO720917 KSK720912:KSK720917 LCG720912:LCG720917 LMC720912:LMC720917 LVY720912:LVY720917 MFU720912:MFU720917 MPQ720912:MPQ720917 MZM720912:MZM720917 NJI720912:NJI720917 NTE720912:NTE720917 ODA720912:ODA720917 OMW720912:OMW720917 OWS720912:OWS720917 PGO720912:PGO720917 PQK720912:PQK720917 QAG720912:QAG720917 QKC720912:QKC720917 QTY720912:QTY720917 RDU720912:RDU720917 RNQ720912:RNQ720917 RXM720912:RXM720917 SHI720912:SHI720917 SRE720912:SRE720917 TBA720912:TBA720917 TKW720912:TKW720917 TUS720912:TUS720917 UEO720912:UEO720917 UOK720912:UOK720917 UYG720912:UYG720917 VIC720912:VIC720917 VRY720912:VRY720917 WBU720912:WBU720917 WLQ720912:WLQ720917 WVM720912:WVM720917 E786448:E786453 JA786448:JA786453 SW786448:SW786453 ACS786448:ACS786453 AMO786448:AMO786453 AWK786448:AWK786453 BGG786448:BGG786453 BQC786448:BQC786453 BZY786448:BZY786453 CJU786448:CJU786453 CTQ786448:CTQ786453 DDM786448:DDM786453 DNI786448:DNI786453 DXE786448:DXE786453 EHA786448:EHA786453 EQW786448:EQW786453 FAS786448:FAS786453 FKO786448:FKO786453 FUK786448:FUK786453 GEG786448:GEG786453 GOC786448:GOC786453 GXY786448:GXY786453 HHU786448:HHU786453 HRQ786448:HRQ786453 IBM786448:IBM786453 ILI786448:ILI786453 IVE786448:IVE786453 JFA786448:JFA786453 JOW786448:JOW786453 JYS786448:JYS786453 KIO786448:KIO786453 KSK786448:KSK786453 LCG786448:LCG786453 LMC786448:LMC786453 LVY786448:LVY786453 MFU786448:MFU786453 MPQ786448:MPQ786453 MZM786448:MZM786453 NJI786448:NJI786453 NTE786448:NTE786453 ODA786448:ODA786453 OMW786448:OMW786453 OWS786448:OWS786453 PGO786448:PGO786453 PQK786448:PQK786453 QAG786448:QAG786453 QKC786448:QKC786453 QTY786448:QTY786453 RDU786448:RDU786453 RNQ786448:RNQ786453 RXM786448:RXM786453 SHI786448:SHI786453 SRE786448:SRE786453 TBA786448:TBA786453 TKW786448:TKW786453 TUS786448:TUS786453 UEO786448:UEO786453 UOK786448:UOK786453 UYG786448:UYG786453 VIC786448:VIC786453 VRY786448:VRY786453 WBU786448:WBU786453 WLQ786448:WLQ786453 WVM786448:WVM786453 E851984:E851989 JA851984:JA851989 SW851984:SW851989 ACS851984:ACS851989 AMO851984:AMO851989 AWK851984:AWK851989 BGG851984:BGG851989 BQC851984:BQC851989 BZY851984:BZY851989 CJU851984:CJU851989 CTQ851984:CTQ851989 DDM851984:DDM851989 DNI851984:DNI851989 DXE851984:DXE851989 EHA851984:EHA851989 EQW851984:EQW851989 FAS851984:FAS851989 FKO851984:FKO851989 FUK851984:FUK851989 GEG851984:GEG851989 GOC851984:GOC851989 GXY851984:GXY851989 HHU851984:HHU851989 HRQ851984:HRQ851989 IBM851984:IBM851989 ILI851984:ILI851989 IVE851984:IVE851989 JFA851984:JFA851989 JOW851984:JOW851989 JYS851984:JYS851989 KIO851984:KIO851989 KSK851984:KSK851989 LCG851984:LCG851989 LMC851984:LMC851989 LVY851984:LVY851989 MFU851984:MFU851989 MPQ851984:MPQ851989 MZM851984:MZM851989 NJI851984:NJI851989 NTE851984:NTE851989 ODA851984:ODA851989 OMW851984:OMW851989 OWS851984:OWS851989 PGO851984:PGO851989 PQK851984:PQK851989 QAG851984:QAG851989 QKC851984:QKC851989 QTY851984:QTY851989 RDU851984:RDU851989 RNQ851984:RNQ851989 RXM851984:RXM851989 SHI851984:SHI851989 SRE851984:SRE851989 TBA851984:TBA851989 TKW851984:TKW851989 TUS851984:TUS851989 UEO851984:UEO851989 UOK851984:UOK851989 UYG851984:UYG851989 VIC851984:VIC851989 VRY851984:VRY851989 WBU851984:WBU851989 WLQ851984:WLQ851989 WVM851984:WVM851989 E917520:E917525 JA917520:JA917525 SW917520:SW917525 ACS917520:ACS917525 AMO917520:AMO917525 AWK917520:AWK917525 BGG917520:BGG917525 BQC917520:BQC917525 BZY917520:BZY917525 CJU917520:CJU917525 CTQ917520:CTQ917525 DDM917520:DDM917525 DNI917520:DNI917525 DXE917520:DXE917525 EHA917520:EHA917525 EQW917520:EQW917525 FAS917520:FAS917525 FKO917520:FKO917525 FUK917520:FUK917525 GEG917520:GEG917525 GOC917520:GOC917525 GXY917520:GXY917525 HHU917520:HHU917525 HRQ917520:HRQ917525 IBM917520:IBM917525 ILI917520:ILI917525 IVE917520:IVE917525 JFA917520:JFA917525 JOW917520:JOW917525 JYS917520:JYS917525 KIO917520:KIO917525 KSK917520:KSK917525 LCG917520:LCG917525 LMC917520:LMC917525 LVY917520:LVY917525 MFU917520:MFU917525 MPQ917520:MPQ917525 MZM917520:MZM917525 NJI917520:NJI917525 NTE917520:NTE917525 ODA917520:ODA917525 OMW917520:OMW917525 OWS917520:OWS917525 PGO917520:PGO917525 PQK917520:PQK917525 QAG917520:QAG917525 QKC917520:QKC917525 QTY917520:QTY917525 RDU917520:RDU917525 RNQ917520:RNQ917525 RXM917520:RXM917525 SHI917520:SHI917525 SRE917520:SRE917525 TBA917520:TBA917525 TKW917520:TKW917525 TUS917520:TUS917525 UEO917520:UEO917525 UOK917520:UOK917525 UYG917520:UYG917525 VIC917520:VIC917525 VRY917520:VRY917525 WBU917520:WBU917525 WLQ917520:WLQ917525 WVM917520:WVM917525 E983056:E983061 JA983056:JA983061 SW983056:SW983061 ACS983056:ACS983061 AMO983056:AMO983061 AWK983056:AWK983061 BGG983056:BGG983061 BQC983056:BQC983061 BZY983056:BZY983061 CJU983056:CJU983061 CTQ983056:CTQ983061 DDM983056:DDM983061 DNI983056:DNI983061 DXE983056:DXE983061 EHA983056:EHA983061 EQW983056:EQW983061 FAS983056:FAS983061 FKO983056:FKO983061 FUK983056:FUK983061 GEG983056:GEG983061 GOC983056:GOC983061 GXY983056:GXY983061 HHU983056:HHU983061 HRQ983056:HRQ983061 IBM983056:IBM983061 ILI983056:ILI983061 IVE983056:IVE983061 JFA983056:JFA983061 JOW983056:JOW983061 JYS983056:JYS983061 KIO983056:KIO983061 KSK983056:KSK983061 LCG983056:LCG983061 LMC983056:LMC983061 LVY983056:LVY983061 MFU983056:MFU983061 MPQ983056:MPQ983061 MZM983056:MZM983061 NJI983056:NJI983061 NTE983056:NTE983061 ODA983056:ODA983061 OMW983056:OMW983061 OWS983056:OWS983061 PGO983056:PGO983061 PQK983056:PQK983061 QAG983056:QAG983061 QKC983056:QKC983061 QTY983056:QTY983061 RDU983056:RDU983061 RNQ983056:RNQ983061 RXM983056:RXM983061 SHI983056:SHI983061 SRE983056:SRE983061 TBA983056:TBA983061 TKW983056:TKW983061 TUS983056:TUS983061 UEO983056:UEO983061 UOK983056:UOK983061 UYG983056:UYG983061 VIC983056:VIC983061 VRY983056:VRY983061 WBU983056:WBU983061 WLQ983056:WLQ983061 WVM983056:WVM983061 E24:E33 JA24:JA33 SW24:SW33 ACS24:ACS33 AMO24:AMO33 AWK24:AWK33 BGG24:BGG33 BQC24:BQC33 BZY24:BZY33 CJU24:CJU33 CTQ24:CTQ33 DDM24:DDM33 DNI24:DNI33 DXE24:DXE33 EHA24:EHA33 EQW24:EQW33 FAS24:FAS33 FKO24:FKO33 FUK24:FUK33 GEG24:GEG33 GOC24:GOC33 GXY24:GXY33 HHU24:HHU33 HRQ24:HRQ33 IBM24:IBM33 ILI24:ILI33 IVE24:IVE33 JFA24:JFA33 JOW24:JOW33 JYS24:JYS33 KIO24:KIO33 KSK24:KSK33 LCG24:LCG33 LMC24:LMC33 LVY24:LVY33 MFU24:MFU33 MPQ24:MPQ33 MZM24:MZM33 NJI24:NJI33 NTE24:NTE33 ODA24:ODA33 OMW24:OMW33 OWS24:OWS33 PGO24:PGO33 PQK24:PQK33 QAG24:QAG33 QKC24:QKC33 QTY24:QTY33 RDU24:RDU33 RNQ24:RNQ33 RXM24:RXM33 SHI24:SHI33 SRE24:SRE33 TBA24:TBA33 TKW24:TKW33 TUS24:TUS33 UEO24:UEO33 UOK24:UOK33 UYG24:UYG33 VIC24:VIC33 VRY24:VRY33 WBU24:WBU33 WLQ24:WLQ33 WVM24:WVM33 E65560:E65569 JA65560:JA65569 SW65560:SW65569 ACS65560:ACS65569 AMO65560:AMO65569 AWK65560:AWK65569 BGG65560:BGG65569 BQC65560:BQC65569 BZY65560:BZY65569 CJU65560:CJU65569 CTQ65560:CTQ65569 DDM65560:DDM65569 DNI65560:DNI65569 DXE65560:DXE65569 EHA65560:EHA65569 EQW65560:EQW65569 FAS65560:FAS65569 FKO65560:FKO65569 FUK65560:FUK65569 GEG65560:GEG65569 GOC65560:GOC65569 GXY65560:GXY65569 HHU65560:HHU65569 HRQ65560:HRQ65569 IBM65560:IBM65569 ILI65560:ILI65569 IVE65560:IVE65569 JFA65560:JFA65569 JOW65560:JOW65569 JYS65560:JYS65569 KIO65560:KIO65569 KSK65560:KSK65569 LCG65560:LCG65569 LMC65560:LMC65569 LVY65560:LVY65569 MFU65560:MFU65569 MPQ65560:MPQ65569 MZM65560:MZM65569 NJI65560:NJI65569 NTE65560:NTE65569 ODA65560:ODA65569 OMW65560:OMW65569 OWS65560:OWS65569 PGO65560:PGO65569 PQK65560:PQK65569 QAG65560:QAG65569 QKC65560:QKC65569 QTY65560:QTY65569 RDU65560:RDU65569 RNQ65560:RNQ65569 RXM65560:RXM65569 SHI65560:SHI65569 SRE65560:SRE65569 TBA65560:TBA65569 TKW65560:TKW65569 TUS65560:TUS65569 UEO65560:UEO65569 UOK65560:UOK65569 UYG65560:UYG65569 VIC65560:VIC65569 VRY65560:VRY65569 WBU65560:WBU65569 WLQ65560:WLQ65569 WVM65560:WVM65569 E131096:E131105 JA131096:JA131105 SW131096:SW131105 ACS131096:ACS131105 AMO131096:AMO131105 AWK131096:AWK131105 BGG131096:BGG131105 BQC131096:BQC131105 BZY131096:BZY131105 CJU131096:CJU131105 CTQ131096:CTQ131105 DDM131096:DDM131105 DNI131096:DNI131105 DXE131096:DXE131105 EHA131096:EHA131105 EQW131096:EQW131105 FAS131096:FAS131105 FKO131096:FKO131105 FUK131096:FUK131105 GEG131096:GEG131105 GOC131096:GOC131105 GXY131096:GXY131105 HHU131096:HHU131105 HRQ131096:HRQ131105 IBM131096:IBM131105 ILI131096:ILI131105 IVE131096:IVE131105 JFA131096:JFA131105 JOW131096:JOW131105 JYS131096:JYS131105 KIO131096:KIO131105 KSK131096:KSK131105 LCG131096:LCG131105 LMC131096:LMC131105 LVY131096:LVY131105 MFU131096:MFU131105 MPQ131096:MPQ131105 MZM131096:MZM131105 NJI131096:NJI131105 NTE131096:NTE131105 ODA131096:ODA131105 OMW131096:OMW131105 OWS131096:OWS131105 PGO131096:PGO131105 PQK131096:PQK131105 QAG131096:QAG131105 QKC131096:QKC131105 QTY131096:QTY131105 RDU131096:RDU131105 RNQ131096:RNQ131105 RXM131096:RXM131105 SHI131096:SHI131105 SRE131096:SRE131105 TBA131096:TBA131105 TKW131096:TKW131105 TUS131096:TUS131105 UEO131096:UEO131105 UOK131096:UOK131105 UYG131096:UYG131105 VIC131096:VIC131105 VRY131096:VRY131105 WBU131096:WBU131105 WLQ131096:WLQ131105 WVM131096:WVM131105 E196632:E196641 JA196632:JA196641 SW196632:SW196641 ACS196632:ACS196641 AMO196632:AMO196641 AWK196632:AWK196641 BGG196632:BGG196641 BQC196632:BQC196641 BZY196632:BZY196641 CJU196632:CJU196641 CTQ196632:CTQ196641 DDM196632:DDM196641 DNI196632:DNI196641 DXE196632:DXE196641 EHA196632:EHA196641 EQW196632:EQW196641 FAS196632:FAS196641 FKO196632:FKO196641 FUK196632:FUK196641 GEG196632:GEG196641 GOC196632:GOC196641 GXY196632:GXY196641 HHU196632:HHU196641 HRQ196632:HRQ196641 IBM196632:IBM196641 ILI196632:ILI196641 IVE196632:IVE196641 JFA196632:JFA196641 JOW196632:JOW196641 JYS196632:JYS196641 KIO196632:KIO196641 KSK196632:KSK196641 LCG196632:LCG196641 LMC196632:LMC196641 LVY196632:LVY196641 MFU196632:MFU196641 MPQ196632:MPQ196641 MZM196632:MZM196641 NJI196632:NJI196641 NTE196632:NTE196641 ODA196632:ODA196641 OMW196632:OMW196641 OWS196632:OWS196641 PGO196632:PGO196641 PQK196632:PQK196641 QAG196632:QAG196641 QKC196632:QKC196641 QTY196632:QTY196641 RDU196632:RDU196641 RNQ196632:RNQ196641 RXM196632:RXM196641 SHI196632:SHI196641 SRE196632:SRE196641 TBA196632:TBA196641 TKW196632:TKW196641 TUS196632:TUS196641 UEO196632:UEO196641 UOK196632:UOK196641 UYG196632:UYG196641 VIC196632:VIC196641 VRY196632:VRY196641 WBU196632:WBU196641 WLQ196632:WLQ196641 WVM196632:WVM196641 E262168:E262177 JA262168:JA262177 SW262168:SW262177 ACS262168:ACS262177 AMO262168:AMO262177 AWK262168:AWK262177 BGG262168:BGG262177 BQC262168:BQC262177 BZY262168:BZY262177 CJU262168:CJU262177 CTQ262168:CTQ262177 DDM262168:DDM262177 DNI262168:DNI262177 DXE262168:DXE262177 EHA262168:EHA262177 EQW262168:EQW262177 FAS262168:FAS262177 FKO262168:FKO262177 FUK262168:FUK262177 GEG262168:GEG262177 GOC262168:GOC262177 GXY262168:GXY262177 HHU262168:HHU262177 HRQ262168:HRQ262177 IBM262168:IBM262177 ILI262168:ILI262177 IVE262168:IVE262177 JFA262168:JFA262177 JOW262168:JOW262177 JYS262168:JYS262177 KIO262168:KIO262177 KSK262168:KSK262177 LCG262168:LCG262177 LMC262168:LMC262177 LVY262168:LVY262177 MFU262168:MFU262177 MPQ262168:MPQ262177 MZM262168:MZM262177 NJI262168:NJI262177 NTE262168:NTE262177 ODA262168:ODA262177 OMW262168:OMW262177 OWS262168:OWS262177 PGO262168:PGO262177 PQK262168:PQK262177 QAG262168:QAG262177 QKC262168:QKC262177 QTY262168:QTY262177 RDU262168:RDU262177 RNQ262168:RNQ262177 RXM262168:RXM262177 SHI262168:SHI262177 SRE262168:SRE262177 TBA262168:TBA262177 TKW262168:TKW262177 TUS262168:TUS262177 UEO262168:UEO262177 UOK262168:UOK262177 UYG262168:UYG262177 VIC262168:VIC262177 VRY262168:VRY262177 WBU262168:WBU262177 WLQ262168:WLQ262177 WVM262168:WVM262177 E327704:E327713 JA327704:JA327713 SW327704:SW327713 ACS327704:ACS327713 AMO327704:AMO327713 AWK327704:AWK327713 BGG327704:BGG327713 BQC327704:BQC327713 BZY327704:BZY327713 CJU327704:CJU327713 CTQ327704:CTQ327713 DDM327704:DDM327713 DNI327704:DNI327713 DXE327704:DXE327713 EHA327704:EHA327713 EQW327704:EQW327713 FAS327704:FAS327713 FKO327704:FKO327713 FUK327704:FUK327713 GEG327704:GEG327713 GOC327704:GOC327713 GXY327704:GXY327713 HHU327704:HHU327713 HRQ327704:HRQ327713 IBM327704:IBM327713 ILI327704:ILI327713 IVE327704:IVE327713 JFA327704:JFA327713 JOW327704:JOW327713 JYS327704:JYS327713 KIO327704:KIO327713 KSK327704:KSK327713 LCG327704:LCG327713 LMC327704:LMC327713 LVY327704:LVY327713 MFU327704:MFU327713 MPQ327704:MPQ327713 MZM327704:MZM327713 NJI327704:NJI327713 NTE327704:NTE327713 ODA327704:ODA327713 OMW327704:OMW327713 OWS327704:OWS327713 PGO327704:PGO327713 PQK327704:PQK327713 QAG327704:QAG327713 QKC327704:QKC327713 QTY327704:QTY327713 RDU327704:RDU327713 RNQ327704:RNQ327713 RXM327704:RXM327713 SHI327704:SHI327713 SRE327704:SRE327713 TBA327704:TBA327713 TKW327704:TKW327713 TUS327704:TUS327713 UEO327704:UEO327713 UOK327704:UOK327713 UYG327704:UYG327713 VIC327704:VIC327713 VRY327704:VRY327713 WBU327704:WBU327713 WLQ327704:WLQ327713 WVM327704:WVM327713 E393240:E393249 JA393240:JA393249 SW393240:SW393249 ACS393240:ACS393249 AMO393240:AMO393249 AWK393240:AWK393249 BGG393240:BGG393249 BQC393240:BQC393249 BZY393240:BZY393249 CJU393240:CJU393249 CTQ393240:CTQ393249 DDM393240:DDM393249 DNI393240:DNI393249 DXE393240:DXE393249 EHA393240:EHA393249 EQW393240:EQW393249 FAS393240:FAS393249 FKO393240:FKO393249 FUK393240:FUK393249 GEG393240:GEG393249 GOC393240:GOC393249 GXY393240:GXY393249 HHU393240:HHU393249 HRQ393240:HRQ393249 IBM393240:IBM393249 ILI393240:ILI393249 IVE393240:IVE393249 JFA393240:JFA393249 JOW393240:JOW393249 JYS393240:JYS393249 KIO393240:KIO393249 KSK393240:KSK393249 LCG393240:LCG393249 LMC393240:LMC393249 LVY393240:LVY393249 MFU393240:MFU393249 MPQ393240:MPQ393249 MZM393240:MZM393249 NJI393240:NJI393249 NTE393240:NTE393249 ODA393240:ODA393249 OMW393240:OMW393249 OWS393240:OWS393249 PGO393240:PGO393249 PQK393240:PQK393249 QAG393240:QAG393249 QKC393240:QKC393249 QTY393240:QTY393249 RDU393240:RDU393249 RNQ393240:RNQ393249 RXM393240:RXM393249 SHI393240:SHI393249 SRE393240:SRE393249 TBA393240:TBA393249 TKW393240:TKW393249 TUS393240:TUS393249 UEO393240:UEO393249 UOK393240:UOK393249 UYG393240:UYG393249 VIC393240:VIC393249 VRY393240:VRY393249 WBU393240:WBU393249 WLQ393240:WLQ393249 WVM393240:WVM393249 E458776:E458785 JA458776:JA458785 SW458776:SW458785 ACS458776:ACS458785 AMO458776:AMO458785 AWK458776:AWK458785 BGG458776:BGG458785 BQC458776:BQC458785 BZY458776:BZY458785 CJU458776:CJU458785 CTQ458776:CTQ458785 DDM458776:DDM458785 DNI458776:DNI458785 DXE458776:DXE458785 EHA458776:EHA458785 EQW458776:EQW458785 FAS458776:FAS458785 FKO458776:FKO458785 FUK458776:FUK458785 GEG458776:GEG458785 GOC458776:GOC458785 GXY458776:GXY458785 HHU458776:HHU458785 HRQ458776:HRQ458785 IBM458776:IBM458785 ILI458776:ILI458785 IVE458776:IVE458785 JFA458776:JFA458785 JOW458776:JOW458785 JYS458776:JYS458785 KIO458776:KIO458785 KSK458776:KSK458785 LCG458776:LCG458785 LMC458776:LMC458785 LVY458776:LVY458785 MFU458776:MFU458785 MPQ458776:MPQ458785 MZM458776:MZM458785 NJI458776:NJI458785 NTE458776:NTE458785 ODA458776:ODA458785 OMW458776:OMW458785 OWS458776:OWS458785 PGO458776:PGO458785 PQK458776:PQK458785 QAG458776:QAG458785 QKC458776:QKC458785 QTY458776:QTY458785 RDU458776:RDU458785 RNQ458776:RNQ458785 RXM458776:RXM458785 SHI458776:SHI458785 SRE458776:SRE458785 TBA458776:TBA458785 TKW458776:TKW458785 TUS458776:TUS458785 UEO458776:UEO458785 UOK458776:UOK458785 UYG458776:UYG458785 VIC458776:VIC458785 VRY458776:VRY458785 WBU458776:WBU458785 WLQ458776:WLQ458785 WVM458776:WVM458785 E524312:E524321 JA524312:JA524321 SW524312:SW524321 ACS524312:ACS524321 AMO524312:AMO524321 AWK524312:AWK524321 BGG524312:BGG524321 BQC524312:BQC524321 BZY524312:BZY524321 CJU524312:CJU524321 CTQ524312:CTQ524321 DDM524312:DDM524321 DNI524312:DNI524321 DXE524312:DXE524321 EHA524312:EHA524321 EQW524312:EQW524321 FAS524312:FAS524321 FKO524312:FKO524321 FUK524312:FUK524321 GEG524312:GEG524321 GOC524312:GOC524321 GXY524312:GXY524321 HHU524312:HHU524321 HRQ524312:HRQ524321 IBM524312:IBM524321 ILI524312:ILI524321 IVE524312:IVE524321 JFA524312:JFA524321 JOW524312:JOW524321 JYS524312:JYS524321 KIO524312:KIO524321 KSK524312:KSK524321 LCG524312:LCG524321 LMC524312:LMC524321 LVY524312:LVY524321 MFU524312:MFU524321 MPQ524312:MPQ524321 MZM524312:MZM524321 NJI524312:NJI524321 NTE524312:NTE524321 ODA524312:ODA524321 OMW524312:OMW524321 OWS524312:OWS524321 PGO524312:PGO524321 PQK524312:PQK524321 QAG524312:QAG524321 QKC524312:QKC524321 QTY524312:QTY524321 RDU524312:RDU524321 RNQ524312:RNQ524321 RXM524312:RXM524321 SHI524312:SHI524321 SRE524312:SRE524321 TBA524312:TBA524321 TKW524312:TKW524321 TUS524312:TUS524321 UEO524312:UEO524321 UOK524312:UOK524321 UYG524312:UYG524321 VIC524312:VIC524321 VRY524312:VRY524321 WBU524312:WBU524321 WLQ524312:WLQ524321 WVM524312:WVM524321 E589848:E589857 JA589848:JA589857 SW589848:SW589857 ACS589848:ACS589857 AMO589848:AMO589857 AWK589848:AWK589857 BGG589848:BGG589857 BQC589848:BQC589857 BZY589848:BZY589857 CJU589848:CJU589857 CTQ589848:CTQ589857 DDM589848:DDM589857 DNI589848:DNI589857 DXE589848:DXE589857 EHA589848:EHA589857 EQW589848:EQW589857 FAS589848:FAS589857 FKO589848:FKO589857 FUK589848:FUK589857 GEG589848:GEG589857 GOC589848:GOC589857 GXY589848:GXY589857 HHU589848:HHU589857 HRQ589848:HRQ589857 IBM589848:IBM589857 ILI589848:ILI589857 IVE589848:IVE589857 JFA589848:JFA589857 JOW589848:JOW589857 JYS589848:JYS589857 KIO589848:KIO589857 KSK589848:KSK589857 LCG589848:LCG589857 LMC589848:LMC589857 LVY589848:LVY589857 MFU589848:MFU589857 MPQ589848:MPQ589857 MZM589848:MZM589857 NJI589848:NJI589857 NTE589848:NTE589857 ODA589848:ODA589857 OMW589848:OMW589857 OWS589848:OWS589857 PGO589848:PGO589857 PQK589848:PQK589857 QAG589848:QAG589857 QKC589848:QKC589857 QTY589848:QTY589857 RDU589848:RDU589857 RNQ589848:RNQ589857 RXM589848:RXM589857 SHI589848:SHI589857 SRE589848:SRE589857 TBA589848:TBA589857 TKW589848:TKW589857 TUS589848:TUS589857 UEO589848:UEO589857 UOK589848:UOK589857 UYG589848:UYG589857 VIC589848:VIC589857 VRY589848:VRY589857 WBU589848:WBU589857 WLQ589848:WLQ589857 WVM589848:WVM589857 E655384:E655393 JA655384:JA655393 SW655384:SW655393 ACS655384:ACS655393 AMO655384:AMO655393 AWK655384:AWK655393 BGG655384:BGG655393 BQC655384:BQC655393 BZY655384:BZY655393 CJU655384:CJU655393 CTQ655384:CTQ655393 DDM655384:DDM655393 DNI655384:DNI655393 DXE655384:DXE655393 EHA655384:EHA655393 EQW655384:EQW655393 FAS655384:FAS655393 FKO655384:FKO655393 FUK655384:FUK655393 GEG655384:GEG655393 GOC655384:GOC655393 GXY655384:GXY655393 HHU655384:HHU655393 HRQ655384:HRQ655393 IBM655384:IBM655393 ILI655384:ILI655393 IVE655384:IVE655393 JFA655384:JFA655393 JOW655384:JOW655393 JYS655384:JYS655393 KIO655384:KIO655393 KSK655384:KSK655393 LCG655384:LCG655393 LMC655384:LMC655393 LVY655384:LVY655393 MFU655384:MFU655393 MPQ655384:MPQ655393 MZM655384:MZM655393 NJI655384:NJI655393 NTE655384:NTE655393 ODA655384:ODA655393 OMW655384:OMW655393 OWS655384:OWS655393 PGO655384:PGO655393 PQK655384:PQK655393 QAG655384:QAG655393 QKC655384:QKC655393 QTY655384:QTY655393 RDU655384:RDU655393 RNQ655384:RNQ655393 RXM655384:RXM655393 SHI655384:SHI655393 SRE655384:SRE655393 TBA655384:TBA655393 TKW655384:TKW655393 TUS655384:TUS655393 UEO655384:UEO655393 UOK655384:UOK655393 UYG655384:UYG655393 VIC655384:VIC655393 VRY655384:VRY655393 WBU655384:WBU655393 WLQ655384:WLQ655393 WVM655384:WVM655393 E720920:E720929 JA720920:JA720929 SW720920:SW720929 ACS720920:ACS720929 AMO720920:AMO720929 AWK720920:AWK720929 BGG720920:BGG720929 BQC720920:BQC720929 BZY720920:BZY720929 CJU720920:CJU720929 CTQ720920:CTQ720929 DDM720920:DDM720929 DNI720920:DNI720929 DXE720920:DXE720929 EHA720920:EHA720929 EQW720920:EQW720929 FAS720920:FAS720929 FKO720920:FKO720929 FUK720920:FUK720929 GEG720920:GEG720929 GOC720920:GOC720929 GXY720920:GXY720929 HHU720920:HHU720929 HRQ720920:HRQ720929 IBM720920:IBM720929 ILI720920:ILI720929 IVE720920:IVE720929 JFA720920:JFA720929 JOW720920:JOW720929 JYS720920:JYS720929 KIO720920:KIO720929 KSK720920:KSK720929 LCG720920:LCG720929 LMC720920:LMC720929 LVY720920:LVY720929 MFU720920:MFU720929 MPQ720920:MPQ720929 MZM720920:MZM720929 NJI720920:NJI720929 NTE720920:NTE720929 ODA720920:ODA720929 OMW720920:OMW720929 OWS720920:OWS720929 PGO720920:PGO720929 PQK720920:PQK720929 QAG720920:QAG720929 QKC720920:QKC720929 QTY720920:QTY720929 RDU720920:RDU720929 RNQ720920:RNQ720929 RXM720920:RXM720929 SHI720920:SHI720929 SRE720920:SRE720929 TBA720920:TBA720929 TKW720920:TKW720929 TUS720920:TUS720929 UEO720920:UEO720929 UOK720920:UOK720929 UYG720920:UYG720929 VIC720920:VIC720929 VRY720920:VRY720929 WBU720920:WBU720929 WLQ720920:WLQ720929 WVM720920:WVM720929 E786456:E786465 JA786456:JA786465 SW786456:SW786465 ACS786456:ACS786465 AMO786456:AMO786465 AWK786456:AWK786465 BGG786456:BGG786465 BQC786456:BQC786465 BZY786456:BZY786465 CJU786456:CJU786465 CTQ786456:CTQ786465 DDM786456:DDM786465 DNI786456:DNI786465 DXE786456:DXE786465 EHA786456:EHA786465 EQW786456:EQW786465 FAS786456:FAS786465 FKO786456:FKO786465 FUK786456:FUK786465 GEG786456:GEG786465 GOC786456:GOC786465 GXY786456:GXY786465 HHU786456:HHU786465 HRQ786456:HRQ786465 IBM786456:IBM786465 ILI786456:ILI786465 IVE786456:IVE786465 JFA786456:JFA786465 JOW786456:JOW786465 JYS786456:JYS786465 KIO786456:KIO786465 KSK786456:KSK786465 LCG786456:LCG786465 LMC786456:LMC786465 LVY786456:LVY786465 MFU786456:MFU786465 MPQ786456:MPQ786465 MZM786456:MZM786465 NJI786456:NJI786465 NTE786456:NTE786465 ODA786456:ODA786465 OMW786456:OMW786465 OWS786456:OWS786465 PGO786456:PGO786465 PQK786456:PQK786465 QAG786456:QAG786465 QKC786456:QKC786465 QTY786456:QTY786465 RDU786456:RDU786465 RNQ786456:RNQ786465 RXM786456:RXM786465 SHI786456:SHI786465 SRE786456:SRE786465 TBA786456:TBA786465 TKW786456:TKW786465 TUS786456:TUS786465 UEO786456:UEO786465 UOK786456:UOK786465 UYG786456:UYG786465 VIC786456:VIC786465 VRY786456:VRY786465 WBU786456:WBU786465 WLQ786456:WLQ786465 WVM786456:WVM786465 E851992:E852001 JA851992:JA852001 SW851992:SW852001 ACS851992:ACS852001 AMO851992:AMO852001 AWK851992:AWK852001 BGG851992:BGG852001 BQC851992:BQC852001 BZY851992:BZY852001 CJU851992:CJU852001 CTQ851992:CTQ852001 DDM851992:DDM852001 DNI851992:DNI852001 DXE851992:DXE852001 EHA851992:EHA852001 EQW851992:EQW852001 FAS851992:FAS852001 FKO851992:FKO852001 FUK851992:FUK852001 GEG851992:GEG852001 GOC851992:GOC852001 GXY851992:GXY852001 HHU851992:HHU852001 HRQ851992:HRQ852001 IBM851992:IBM852001 ILI851992:ILI852001 IVE851992:IVE852001 JFA851992:JFA852001 JOW851992:JOW852001 JYS851992:JYS852001 KIO851992:KIO852001 KSK851992:KSK852001 LCG851992:LCG852001 LMC851992:LMC852001 LVY851992:LVY852001 MFU851992:MFU852001 MPQ851992:MPQ852001 MZM851992:MZM852001 NJI851992:NJI852001 NTE851992:NTE852001 ODA851992:ODA852001 OMW851992:OMW852001 OWS851992:OWS852001 PGO851992:PGO852001 PQK851992:PQK852001 QAG851992:QAG852001 QKC851992:QKC852001 QTY851992:QTY852001 RDU851992:RDU852001 RNQ851992:RNQ852001 RXM851992:RXM852001 SHI851992:SHI852001 SRE851992:SRE852001 TBA851992:TBA852001 TKW851992:TKW852001 TUS851992:TUS852001 UEO851992:UEO852001 UOK851992:UOK852001 UYG851992:UYG852001 VIC851992:VIC852001 VRY851992:VRY852001 WBU851992:WBU852001 WLQ851992:WLQ852001 WVM851992:WVM852001 E917528:E917537 JA917528:JA917537 SW917528:SW917537 ACS917528:ACS917537 AMO917528:AMO917537 AWK917528:AWK917537 BGG917528:BGG917537 BQC917528:BQC917537 BZY917528:BZY917537 CJU917528:CJU917537 CTQ917528:CTQ917537 DDM917528:DDM917537 DNI917528:DNI917537 DXE917528:DXE917537 EHA917528:EHA917537 EQW917528:EQW917537 FAS917528:FAS917537 FKO917528:FKO917537 FUK917528:FUK917537 GEG917528:GEG917537 GOC917528:GOC917537 GXY917528:GXY917537 HHU917528:HHU917537 HRQ917528:HRQ917537 IBM917528:IBM917537 ILI917528:ILI917537 IVE917528:IVE917537 JFA917528:JFA917537 JOW917528:JOW917537 JYS917528:JYS917537 KIO917528:KIO917537 KSK917528:KSK917537 LCG917528:LCG917537 LMC917528:LMC917537 LVY917528:LVY917537 MFU917528:MFU917537 MPQ917528:MPQ917537 MZM917528:MZM917537 NJI917528:NJI917537 NTE917528:NTE917537 ODA917528:ODA917537 OMW917528:OMW917537 OWS917528:OWS917537 PGO917528:PGO917537 PQK917528:PQK917537 QAG917528:QAG917537 QKC917528:QKC917537 QTY917528:QTY917537 RDU917528:RDU917537 RNQ917528:RNQ917537 RXM917528:RXM917537 SHI917528:SHI917537 SRE917528:SRE917537 TBA917528:TBA917537 TKW917528:TKW917537 TUS917528:TUS917537 UEO917528:UEO917537 UOK917528:UOK917537 UYG917528:UYG917537 VIC917528:VIC917537 VRY917528:VRY917537 WBU917528:WBU917537 WLQ917528:WLQ917537 WVM917528:WVM917537 E983064:E983073 JA983064:JA983073 SW983064:SW983073 ACS983064:ACS983073 AMO983064:AMO983073 AWK983064:AWK983073 BGG983064:BGG983073 BQC983064:BQC983073 BZY983064:BZY983073 CJU983064:CJU983073 CTQ983064:CTQ983073 DDM983064:DDM983073 DNI983064:DNI983073 DXE983064:DXE983073 EHA983064:EHA983073 EQW983064:EQW983073 FAS983064:FAS983073 FKO983064:FKO983073 FUK983064:FUK983073 GEG983064:GEG983073 GOC983064:GOC983073 GXY983064:GXY983073 HHU983064:HHU983073 HRQ983064:HRQ983073 IBM983064:IBM983073 ILI983064:ILI983073 IVE983064:IVE983073 JFA983064:JFA983073 JOW983064:JOW983073 JYS983064:JYS983073 KIO983064:KIO983073 KSK983064:KSK983073 LCG983064:LCG983073 LMC983064:LMC983073 LVY983064:LVY983073 MFU983064:MFU983073 MPQ983064:MPQ983073 MZM983064:MZM983073 NJI983064:NJI983073 NTE983064:NTE983073 ODA983064:ODA983073 OMW983064:OMW983073 OWS983064:OWS983073 PGO983064:PGO983073 PQK983064:PQK983073 QAG983064:QAG983073 QKC983064:QKC983073 QTY983064:QTY983073 RDU983064:RDU983073 RNQ983064:RNQ983073 RXM983064:RXM983073 SHI983064:SHI983073 SRE983064:SRE983073 TBA983064:TBA983073 TKW983064:TKW983073 TUS983064:TUS983073 UEO983064:UEO983073 UOK983064:UOK983073 UYG983064:UYG983073 VIC983064:VIC983073 VRY983064:VRY983073 WBU983064:WBU983073 WLQ983064:WLQ983073 WVM983064:WVM983073 E54:E59 JA54:JA59 SW54:SW59 ACS54:ACS59 AMO54:AMO59 AWK54:AWK59 BGG54:BGG59 BQC54:BQC59 BZY54:BZY59 CJU54:CJU59 CTQ54:CTQ59 DDM54:DDM59 DNI54:DNI59 DXE54:DXE59 EHA54:EHA59 EQW54:EQW59 FAS54:FAS59 FKO54:FKO59 FUK54:FUK59 GEG54:GEG59 GOC54:GOC59 GXY54:GXY59 HHU54:HHU59 HRQ54:HRQ59 IBM54:IBM59 ILI54:ILI59 IVE54:IVE59 JFA54:JFA59 JOW54:JOW59 JYS54:JYS59 KIO54:KIO59 KSK54:KSK59 LCG54:LCG59 LMC54:LMC59 LVY54:LVY59 MFU54:MFU59 MPQ54:MPQ59 MZM54:MZM59 NJI54:NJI59 NTE54:NTE59 ODA54:ODA59 OMW54:OMW59 OWS54:OWS59 PGO54:PGO59 PQK54:PQK59 QAG54:QAG59 QKC54:QKC59 QTY54:QTY59 RDU54:RDU59 RNQ54:RNQ59 RXM54:RXM59 SHI54:SHI59 SRE54:SRE59 TBA54:TBA59 TKW54:TKW59 TUS54:TUS59 UEO54:UEO59 UOK54:UOK59 UYG54:UYG59 VIC54:VIC59 VRY54:VRY59 WBU54:WBU59 WLQ54:WLQ59 WVM54:WVM59 E65590:E65595 JA65590:JA65595 SW65590:SW65595 ACS65590:ACS65595 AMO65590:AMO65595 AWK65590:AWK65595 BGG65590:BGG65595 BQC65590:BQC65595 BZY65590:BZY65595 CJU65590:CJU65595 CTQ65590:CTQ65595 DDM65590:DDM65595 DNI65590:DNI65595 DXE65590:DXE65595 EHA65590:EHA65595 EQW65590:EQW65595 FAS65590:FAS65595 FKO65590:FKO65595 FUK65590:FUK65595 GEG65590:GEG65595 GOC65590:GOC65595 GXY65590:GXY65595 HHU65590:HHU65595 HRQ65590:HRQ65595 IBM65590:IBM65595 ILI65590:ILI65595 IVE65590:IVE65595 JFA65590:JFA65595 JOW65590:JOW65595 JYS65590:JYS65595 KIO65590:KIO65595 KSK65590:KSK65595 LCG65590:LCG65595 LMC65590:LMC65595 LVY65590:LVY65595 MFU65590:MFU65595 MPQ65590:MPQ65595 MZM65590:MZM65595 NJI65590:NJI65595 NTE65590:NTE65595 ODA65590:ODA65595 OMW65590:OMW65595 OWS65590:OWS65595 PGO65590:PGO65595 PQK65590:PQK65595 QAG65590:QAG65595 QKC65590:QKC65595 QTY65590:QTY65595 RDU65590:RDU65595 RNQ65590:RNQ65595 RXM65590:RXM65595 SHI65590:SHI65595 SRE65590:SRE65595 TBA65590:TBA65595 TKW65590:TKW65595 TUS65590:TUS65595 UEO65590:UEO65595 UOK65590:UOK65595 UYG65590:UYG65595 VIC65590:VIC65595 VRY65590:VRY65595 WBU65590:WBU65595 WLQ65590:WLQ65595 WVM65590:WVM65595 E131126:E131131 JA131126:JA131131 SW131126:SW131131 ACS131126:ACS131131 AMO131126:AMO131131 AWK131126:AWK131131 BGG131126:BGG131131 BQC131126:BQC131131 BZY131126:BZY131131 CJU131126:CJU131131 CTQ131126:CTQ131131 DDM131126:DDM131131 DNI131126:DNI131131 DXE131126:DXE131131 EHA131126:EHA131131 EQW131126:EQW131131 FAS131126:FAS131131 FKO131126:FKO131131 FUK131126:FUK131131 GEG131126:GEG131131 GOC131126:GOC131131 GXY131126:GXY131131 HHU131126:HHU131131 HRQ131126:HRQ131131 IBM131126:IBM131131 ILI131126:ILI131131 IVE131126:IVE131131 JFA131126:JFA131131 JOW131126:JOW131131 JYS131126:JYS131131 KIO131126:KIO131131 KSK131126:KSK131131 LCG131126:LCG131131 LMC131126:LMC131131 LVY131126:LVY131131 MFU131126:MFU131131 MPQ131126:MPQ131131 MZM131126:MZM131131 NJI131126:NJI131131 NTE131126:NTE131131 ODA131126:ODA131131 OMW131126:OMW131131 OWS131126:OWS131131 PGO131126:PGO131131 PQK131126:PQK131131 QAG131126:QAG131131 QKC131126:QKC131131 QTY131126:QTY131131 RDU131126:RDU131131 RNQ131126:RNQ131131 RXM131126:RXM131131 SHI131126:SHI131131 SRE131126:SRE131131 TBA131126:TBA131131 TKW131126:TKW131131 TUS131126:TUS131131 UEO131126:UEO131131 UOK131126:UOK131131 UYG131126:UYG131131 VIC131126:VIC131131 VRY131126:VRY131131 WBU131126:WBU131131 WLQ131126:WLQ131131 WVM131126:WVM131131 E196662:E196667 JA196662:JA196667 SW196662:SW196667 ACS196662:ACS196667 AMO196662:AMO196667 AWK196662:AWK196667 BGG196662:BGG196667 BQC196662:BQC196667 BZY196662:BZY196667 CJU196662:CJU196667 CTQ196662:CTQ196667 DDM196662:DDM196667 DNI196662:DNI196667 DXE196662:DXE196667 EHA196662:EHA196667 EQW196662:EQW196667 FAS196662:FAS196667 FKO196662:FKO196667 FUK196662:FUK196667 GEG196662:GEG196667 GOC196662:GOC196667 GXY196662:GXY196667 HHU196662:HHU196667 HRQ196662:HRQ196667 IBM196662:IBM196667 ILI196662:ILI196667 IVE196662:IVE196667 JFA196662:JFA196667 JOW196662:JOW196667 JYS196662:JYS196667 KIO196662:KIO196667 KSK196662:KSK196667 LCG196662:LCG196667 LMC196662:LMC196667 LVY196662:LVY196667 MFU196662:MFU196667 MPQ196662:MPQ196667 MZM196662:MZM196667 NJI196662:NJI196667 NTE196662:NTE196667 ODA196662:ODA196667 OMW196662:OMW196667 OWS196662:OWS196667 PGO196662:PGO196667 PQK196662:PQK196667 QAG196662:QAG196667 QKC196662:QKC196667 QTY196662:QTY196667 RDU196662:RDU196667 RNQ196662:RNQ196667 RXM196662:RXM196667 SHI196662:SHI196667 SRE196662:SRE196667 TBA196662:TBA196667 TKW196662:TKW196667 TUS196662:TUS196667 UEO196662:UEO196667 UOK196662:UOK196667 UYG196662:UYG196667 VIC196662:VIC196667 VRY196662:VRY196667 WBU196662:WBU196667 WLQ196662:WLQ196667 WVM196662:WVM196667 E262198:E262203 JA262198:JA262203 SW262198:SW262203 ACS262198:ACS262203 AMO262198:AMO262203 AWK262198:AWK262203 BGG262198:BGG262203 BQC262198:BQC262203 BZY262198:BZY262203 CJU262198:CJU262203 CTQ262198:CTQ262203 DDM262198:DDM262203 DNI262198:DNI262203 DXE262198:DXE262203 EHA262198:EHA262203 EQW262198:EQW262203 FAS262198:FAS262203 FKO262198:FKO262203 FUK262198:FUK262203 GEG262198:GEG262203 GOC262198:GOC262203 GXY262198:GXY262203 HHU262198:HHU262203 HRQ262198:HRQ262203 IBM262198:IBM262203 ILI262198:ILI262203 IVE262198:IVE262203 JFA262198:JFA262203 JOW262198:JOW262203 JYS262198:JYS262203 KIO262198:KIO262203 KSK262198:KSK262203 LCG262198:LCG262203 LMC262198:LMC262203 LVY262198:LVY262203 MFU262198:MFU262203 MPQ262198:MPQ262203 MZM262198:MZM262203 NJI262198:NJI262203 NTE262198:NTE262203 ODA262198:ODA262203 OMW262198:OMW262203 OWS262198:OWS262203 PGO262198:PGO262203 PQK262198:PQK262203 QAG262198:QAG262203 QKC262198:QKC262203 QTY262198:QTY262203 RDU262198:RDU262203 RNQ262198:RNQ262203 RXM262198:RXM262203 SHI262198:SHI262203 SRE262198:SRE262203 TBA262198:TBA262203 TKW262198:TKW262203 TUS262198:TUS262203 UEO262198:UEO262203 UOK262198:UOK262203 UYG262198:UYG262203 VIC262198:VIC262203 VRY262198:VRY262203 WBU262198:WBU262203 WLQ262198:WLQ262203 WVM262198:WVM262203 E327734:E327739 JA327734:JA327739 SW327734:SW327739 ACS327734:ACS327739 AMO327734:AMO327739 AWK327734:AWK327739 BGG327734:BGG327739 BQC327734:BQC327739 BZY327734:BZY327739 CJU327734:CJU327739 CTQ327734:CTQ327739 DDM327734:DDM327739 DNI327734:DNI327739 DXE327734:DXE327739 EHA327734:EHA327739 EQW327734:EQW327739 FAS327734:FAS327739 FKO327734:FKO327739 FUK327734:FUK327739 GEG327734:GEG327739 GOC327734:GOC327739 GXY327734:GXY327739 HHU327734:HHU327739 HRQ327734:HRQ327739 IBM327734:IBM327739 ILI327734:ILI327739 IVE327734:IVE327739 JFA327734:JFA327739 JOW327734:JOW327739 JYS327734:JYS327739 KIO327734:KIO327739 KSK327734:KSK327739 LCG327734:LCG327739 LMC327734:LMC327739 LVY327734:LVY327739 MFU327734:MFU327739 MPQ327734:MPQ327739 MZM327734:MZM327739 NJI327734:NJI327739 NTE327734:NTE327739 ODA327734:ODA327739 OMW327734:OMW327739 OWS327734:OWS327739 PGO327734:PGO327739 PQK327734:PQK327739 QAG327734:QAG327739 QKC327734:QKC327739 QTY327734:QTY327739 RDU327734:RDU327739 RNQ327734:RNQ327739 RXM327734:RXM327739 SHI327734:SHI327739 SRE327734:SRE327739 TBA327734:TBA327739 TKW327734:TKW327739 TUS327734:TUS327739 UEO327734:UEO327739 UOK327734:UOK327739 UYG327734:UYG327739 VIC327734:VIC327739 VRY327734:VRY327739 WBU327734:WBU327739 WLQ327734:WLQ327739 WVM327734:WVM327739 E393270:E393275 JA393270:JA393275 SW393270:SW393275 ACS393270:ACS393275 AMO393270:AMO393275 AWK393270:AWK393275 BGG393270:BGG393275 BQC393270:BQC393275 BZY393270:BZY393275 CJU393270:CJU393275 CTQ393270:CTQ393275 DDM393270:DDM393275 DNI393270:DNI393275 DXE393270:DXE393275 EHA393270:EHA393275 EQW393270:EQW393275 FAS393270:FAS393275 FKO393270:FKO393275 FUK393270:FUK393275 GEG393270:GEG393275 GOC393270:GOC393275 GXY393270:GXY393275 HHU393270:HHU393275 HRQ393270:HRQ393275 IBM393270:IBM393275 ILI393270:ILI393275 IVE393270:IVE393275 JFA393270:JFA393275 JOW393270:JOW393275 JYS393270:JYS393275 KIO393270:KIO393275 KSK393270:KSK393275 LCG393270:LCG393275 LMC393270:LMC393275 LVY393270:LVY393275 MFU393270:MFU393275 MPQ393270:MPQ393275 MZM393270:MZM393275 NJI393270:NJI393275 NTE393270:NTE393275 ODA393270:ODA393275 OMW393270:OMW393275 OWS393270:OWS393275 PGO393270:PGO393275 PQK393270:PQK393275 QAG393270:QAG393275 QKC393270:QKC393275 QTY393270:QTY393275 RDU393270:RDU393275 RNQ393270:RNQ393275 RXM393270:RXM393275 SHI393270:SHI393275 SRE393270:SRE393275 TBA393270:TBA393275 TKW393270:TKW393275 TUS393270:TUS393275 UEO393270:UEO393275 UOK393270:UOK393275 UYG393270:UYG393275 VIC393270:VIC393275 VRY393270:VRY393275 WBU393270:WBU393275 WLQ393270:WLQ393275 WVM393270:WVM393275 E458806:E458811 JA458806:JA458811 SW458806:SW458811 ACS458806:ACS458811 AMO458806:AMO458811 AWK458806:AWK458811 BGG458806:BGG458811 BQC458806:BQC458811 BZY458806:BZY458811 CJU458806:CJU458811 CTQ458806:CTQ458811 DDM458806:DDM458811 DNI458806:DNI458811 DXE458806:DXE458811 EHA458806:EHA458811 EQW458806:EQW458811 FAS458806:FAS458811 FKO458806:FKO458811 FUK458806:FUK458811 GEG458806:GEG458811 GOC458806:GOC458811 GXY458806:GXY458811 HHU458806:HHU458811 HRQ458806:HRQ458811 IBM458806:IBM458811 ILI458806:ILI458811 IVE458806:IVE458811 JFA458806:JFA458811 JOW458806:JOW458811 JYS458806:JYS458811 KIO458806:KIO458811 KSK458806:KSK458811 LCG458806:LCG458811 LMC458806:LMC458811 LVY458806:LVY458811 MFU458806:MFU458811 MPQ458806:MPQ458811 MZM458806:MZM458811 NJI458806:NJI458811 NTE458806:NTE458811 ODA458806:ODA458811 OMW458806:OMW458811 OWS458806:OWS458811 PGO458806:PGO458811 PQK458806:PQK458811 QAG458806:QAG458811 QKC458806:QKC458811 QTY458806:QTY458811 RDU458806:RDU458811 RNQ458806:RNQ458811 RXM458806:RXM458811 SHI458806:SHI458811 SRE458806:SRE458811 TBA458806:TBA458811 TKW458806:TKW458811 TUS458806:TUS458811 UEO458806:UEO458811 UOK458806:UOK458811 UYG458806:UYG458811 VIC458806:VIC458811 VRY458806:VRY458811 WBU458806:WBU458811 WLQ458806:WLQ458811 WVM458806:WVM458811 E524342:E524347 JA524342:JA524347 SW524342:SW524347 ACS524342:ACS524347 AMO524342:AMO524347 AWK524342:AWK524347 BGG524342:BGG524347 BQC524342:BQC524347 BZY524342:BZY524347 CJU524342:CJU524347 CTQ524342:CTQ524347 DDM524342:DDM524347 DNI524342:DNI524347 DXE524342:DXE524347 EHA524342:EHA524347 EQW524342:EQW524347 FAS524342:FAS524347 FKO524342:FKO524347 FUK524342:FUK524347 GEG524342:GEG524347 GOC524342:GOC524347 GXY524342:GXY524347 HHU524342:HHU524347 HRQ524342:HRQ524347 IBM524342:IBM524347 ILI524342:ILI524347 IVE524342:IVE524347 JFA524342:JFA524347 JOW524342:JOW524347 JYS524342:JYS524347 KIO524342:KIO524347 KSK524342:KSK524347 LCG524342:LCG524347 LMC524342:LMC524347 LVY524342:LVY524347 MFU524342:MFU524347 MPQ524342:MPQ524347 MZM524342:MZM524347 NJI524342:NJI524347 NTE524342:NTE524347 ODA524342:ODA524347 OMW524342:OMW524347 OWS524342:OWS524347 PGO524342:PGO524347 PQK524342:PQK524347 QAG524342:QAG524347 QKC524342:QKC524347 QTY524342:QTY524347 RDU524342:RDU524347 RNQ524342:RNQ524347 RXM524342:RXM524347 SHI524342:SHI524347 SRE524342:SRE524347 TBA524342:TBA524347 TKW524342:TKW524347 TUS524342:TUS524347 UEO524342:UEO524347 UOK524342:UOK524347 UYG524342:UYG524347 VIC524342:VIC524347 VRY524342:VRY524347 WBU524342:WBU524347 WLQ524342:WLQ524347 WVM524342:WVM524347 E589878:E589883 JA589878:JA589883 SW589878:SW589883 ACS589878:ACS589883 AMO589878:AMO589883 AWK589878:AWK589883 BGG589878:BGG589883 BQC589878:BQC589883 BZY589878:BZY589883 CJU589878:CJU589883 CTQ589878:CTQ589883 DDM589878:DDM589883 DNI589878:DNI589883 DXE589878:DXE589883 EHA589878:EHA589883 EQW589878:EQW589883 FAS589878:FAS589883 FKO589878:FKO589883 FUK589878:FUK589883 GEG589878:GEG589883 GOC589878:GOC589883 GXY589878:GXY589883 HHU589878:HHU589883 HRQ589878:HRQ589883 IBM589878:IBM589883 ILI589878:ILI589883 IVE589878:IVE589883 JFA589878:JFA589883 JOW589878:JOW589883 JYS589878:JYS589883 KIO589878:KIO589883 KSK589878:KSK589883 LCG589878:LCG589883 LMC589878:LMC589883 LVY589878:LVY589883 MFU589878:MFU589883 MPQ589878:MPQ589883 MZM589878:MZM589883 NJI589878:NJI589883 NTE589878:NTE589883 ODA589878:ODA589883 OMW589878:OMW589883 OWS589878:OWS589883 PGO589878:PGO589883 PQK589878:PQK589883 QAG589878:QAG589883 QKC589878:QKC589883 QTY589878:QTY589883 RDU589878:RDU589883 RNQ589878:RNQ589883 RXM589878:RXM589883 SHI589878:SHI589883 SRE589878:SRE589883 TBA589878:TBA589883 TKW589878:TKW589883 TUS589878:TUS589883 UEO589878:UEO589883 UOK589878:UOK589883 UYG589878:UYG589883 VIC589878:VIC589883 VRY589878:VRY589883 WBU589878:WBU589883 WLQ589878:WLQ589883 WVM589878:WVM589883 E655414:E655419 JA655414:JA655419 SW655414:SW655419 ACS655414:ACS655419 AMO655414:AMO655419 AWK655414:AWK655419 BGG655414:BGG655419 BQC655414:BQC655419 BZY655414:BZY655419 CJU655414:CJU655419 CTQ655414:CTQ655419 DDM655414:DDM655419 DNI655414:DNI655419 DXE655414:DXE655419 EHA655414:EHA655419 EQW655414:EQW655419 FAS655414:FAS655419 FKO655414:FKO655419 FUK655414:FUK655419 GEG655414:GEG655419 GOC655414:GOC655419 GXY655414:GXY655419 HHU655414:HHU655419 HRQ655414:HRQ655419 IBM655414:IBM655419 ILI655414:ILI655419 IVE655414:IVE655419 JFA655414:JFA655419 JOW655414:JOW655419 JYS655414:JYS655419 KIO655414:KIO655419 KSK655414:KSK655419 LCG655414:LCG655419 LMC655414:LMC655419 LVY655414:LVY655419 MFU655414:MFU655419 MPQ655414:MPQ655419 MZM655414:MZM655419 NJI655414:NJI655419 NTE655414:NTE655419 ODA655414:ODA655419 OMW655414:OMW655419 OWS655414:OWS655419 PGO655414:PGO655419 PQK655414:PQK655419 QAG655414:QAG655419 QKC655414:QKC655419 QTY655414:QTY655419 RDU655414:RDU655419 RNQ655414:RNQ655419 RXM655414:RXM655419 SHI655414:SHI655419 SRE655414:SRE655419 TBA655414:TBA655419 TKW655414:TKW655419 TUS655414:TUS655419 UEO655414:UEO655419 UOK655414:UOK655419 UYG655414:UYG655419 VIC655414:VIC655419 VRY655414:VRY655419 WBU655414:WBU655419 WLQ655414:WLQ655419 WVM655414:WVM655419 E720950:E720955 JA720950:JA720955 SW720950:SW720955 ACS720950:ACS720955 AMO720950:AMO720955 AWK720950:AWK720955 BGG720950:BGG720955 BQC720950:BQC720955 BZY720950:BZY720955 CJU720950:CJU720955 CTQ720950:CTQ720955 DDM720950:DDM720955 DNI720950:DNI720955 DXE720950:DXE720955 EHA720950:EHA720955 EQW720950:EQW720955 FAS720950:FAS720955 FKO720950:FKO720955 FUK720950:FUK720955 GEG720950:GEG720955 GOC720950:GOC720955 GXY720950:GXY720955 HHU720950:HHU720955 HRQ720950:HRQ720955 IBM720950:IBM720955 ILI720950:ILI720955 IVE720950:IVE720955 JFA720950:JFA720955 JOW720950:JOW720955 JYS720950:JYS720955 KIO720950:KIO720955 KSK720950:KSK720955 LCG720950:LCG720955 LMC720950:LMC720955 LVY720950:LVY720955 MFU720950:MFU720955 MPQ720950:MPQ720955 MZM720950:MZM720955 NJI720950:NJI720955 NTE720950:NTE720955 ODA720950:ODA720955 OMW720950:OMW720955 OWS720950:OWS720955 PGO720950:PGO720955 PQK720950:PQK720955 QAG720950:QAG720955 QKC720950:QKC720955 QTY720950:QTY720955 RDU720950:RDU720955 RNQ720950:RNQ720955 RXM720950:RXM720955 SHI720950:SHI720955 SRE720950:SRE720955 TBA720950:TBA720955 TKW720950:TKW720955 TUS720950:TUS720955 UEO720950:UEO720955 UOK720950:UOK720955 UYG720950:UYG720955 VIC720950:VIC720955 VRY720950:VRY720955 WBU720950:WBU720955 WLQ720950:WLQ720955 WVM720950:WVM720955 E786486:E786491 JA786486:JA786491 SW786486:SW786491 ACS786486:ACS786491 AMO786486:AMO786491 AWK786486:AWK786491 BGG786486:BGG786491 BQC786486:BQC786491 BZY786486:BZY786491 CJU786486:CJU786491 CTQ786486:CTQ786491 DDM786486:DDM786491 DNI786486:DNI786491 DXE786486:DXE786491 EHA786486:EHA786491 EQW786486:EQW786491 FAS786486:FAS786491 FKO786486:FKO786491 FUK786486:FUK786491 GEG786486:GEG786491 GOC786486:GOC786491 GXY786486:GXY786491 HHU786486:HHU786491 HRQ786486:HRQ786491 IBM786486:IBM786491 ILI786486:ILI786491 IVE786486:IVE786491 JFA786486:JFA786491 JOW786486:JOW786491 JYS786486:JYS786491 KIO786486:KIO786491 KSK786486:KSK786491 LCG786486:LCG786491 LMC786486:LMC786491 LVY786486:LVY786491 MFU786486:MFU786491 MPQ786486:MPQ786491 MZM786486:MZM786491 NJI786486:NJI786491 NTE786486:NTE786491 ODA786486:ODA786491 OMW786486:OMW786491 OWS786486:OWS786491 PGO786486:PGO786491 PQK786486:PQK786491 QAG786486:QAG786491 QKC786486:QKC786491 QTY786486:QTY786491 RDU786486:RDU786491 RNQ786486:RNQ786491 RXM786486:RXM786491 SHI786486:SHI786491 SRE786486:SRE786491 TBA786486:TBA786491 TKW786486:TKW786491 TUS786486:TUS786491 UEO786486:UEO786491 UOK786486:UOK786491 UYG786486:UYG786491 VIC786486:VIC786491 VRY786486:VRY786491 WBU786486:WBU786491 WLQ786486:WLQ786491 WVM786486:WVM786491 E852022:E852027 JA852022:JA852027 SW852022:SW852027 ACS852022:ACS852027 AMO852022:AMO852027 AWK852022:AWK852027 BGG852022:BGG852027 BQC852022:BQC852027 BZY852022:BZY852027 CJU852022:CJU852027 CTQ852022:CTQ852027 DDM852022:DDM852027 DNI852022:DNI852027 DXE852022:DXE852027 EHA852022:EHA852027 EQW852022:EQW852027 FAS852022:FAS852027 FKO852022:FKO852027 FUK852022:FUK852027 GEG852022:GEG852027 GOC852022:GOC852027 GXY852022:GXY852027 HHU852022:HHU852027 HRQ852022:HRQ852027 IBM852022:IBM852027 ILI852022:ILI852027 IVE852022:IVE852027 JFA852022:JFA852027 JOW852022:JOW852027 JYS852022:JYS852027 KIO852022:KIO852027 KSK852022:KSK852027 LCG852022:LCG852027 LMC852022:LMC852027 LVY852022:LVY852027 MFU852022:MFU852027 MPQ852022:MPQ852027 MZM852022:MZM852027 NJI852022:NJI852027 NTE852022:NTE852027 ODA852022:ODA852027 OMW852022:OMW852027 OWS852022:OWS852027 PGO852022:PGO852027 PQK852022:PQK852027 QAG852022:QAG852027 QKC852022:QKC852027 QTY852022:QTY852027 RDU852022:RDU852027 RNQ852022:RNQ852027 RXM852022:RXM852027 SHI852022:SHI852027 SRE852022:SRE852027 TBA852022:TBA852027 TKW852022:TKW852027 TUS852022:TUS852027 UEO852022:UEO852027 UOK852022:UOK852027 UYG852022:UYG852027 VIC852022:VIC852027 VRY852022:VRY852027 WBU852022:WBU852027 WLQ852022:WLQ852027 WVM852022:WVM852027 E917558:E917563 JA917558:JA917563 SW917558:SW917563 ACS917558:ACS917563 AMO917558:AMO917563 AWK917558:AWK917563 BGG917558:BGG917563 BQC917558:BQC917563 BZY917558:BZY917563 CJU917558:CJU917563 CTQ917558:CTQ917563 DDM917558:DDM917563 DNI917558:DNI917563 DXE917558:DXE917563 EHA917558:EHA917563 EQW917558:EQW917563 FAS917558:FAS917563 FKO917558:FKO917563 FUK917558:FUK917563 GEG917558:GEG917563 GOC917558:GOC917563 GXY917558:GXY917563 HHU917558:HHU917563 HRQ917558:HRQ917563 IBM917558:IBM917563 ILI917558:ILI917563 IVE917558:IVE917563 JFA917558:JFA917563 JOW917558:JOW917563 JYS917558:JYS917563 KIO917558:KIO917563 KSK917558:KSK917563 LCG917558:LCG917563 LMC917558:LMC917563 LVY917558:LVY917563 MFU917558:MFU917563 MPQ917558:MPQ917563 MZM917558:MZM917563 NJI917558:NJI917563 NTE917558:NTE917563 ODA917558:ODA917563 OMW917558:OMW917563 OWS917558:OWS917563 PGO917558:PGO917563 PQK917558:PQK917563 QAG917558:QAG917563 QKC917558:QKC917563 QTY917558:QTY917563 RDU917558:RDU917563 RNQ917558:RNQ917563 RXM917558:RXM917563 SHI917558:SHI917563 SRE917558:SRE917563 TBA917558:TBA917563 TKW917558:TKW917563 TUS917558:TUS917563 UEO917558:UEO917563 UOK917558:UOK917563 UYG917558:UYG917563 VIC917558:VIC917563 VRY917558:VRY917563 WBU917558:WBU917563 WLQ917558:WLQ917563 WVM917558:WVM917563 E983094:E983099 JA983094:JA983099 SW983094:SW983099 ACS983094:ACS983099 AMO983094:AMO983099 AWK983094:AWK983099 BGG983094:BGG983099 BQC983094:BQC983099 BZY983094:BZY983099 CJU983094:CJU983099 CTQ983094:CTQ983099 DDM983094:DDM983099 DNI983094:DNI983099 DXE983094:DXE983099 EHA983094:EHA983099 EQW983094:EQW983099 FAS983094:FAS983099 FKO983094:FKO983099 FUK983094:FUK983099 GEG983094:GEG983099 GOC983094:GOC983099 GXY983094:GXY983099 HHU983094:HHU983099 HRQ983094:HRQ983099 IBM983094:IBM983099 ILI983094:ILI983099 IVE983094:IVE983099 JFA983094:JFA983099 JOW983094:JOW983099 JYS983094:JYS983099 KIO983094:KIO983099 KSK983094:KSK983099 LCG983094:LCG983099 LMC983094:LMC983099 LVY983094:LVY983099 MFU983094:MFU983099 MPQ983094:MPQ983099 MZM983094:MZM983099 NJI983094:NJI983099 NTE983094:NTE983099 ODA983094:ODA983099 OMW983094:OMW983099 OWS983094:OWS983099 PGO983094:PGO983099 PQK983094:PQK983099 QAG983094:QAG983099 QKC983094:QKC983099 QTY983094:QTY983099 RDU983094:RDU983099 RNQ983094:RNQ983099 RXM983094:RXM983099 SHI983094:SHI983099 SRE983094:SRE983099 TBA983094:TBA983099 TKW983094:TKW983099 TUS983094:TUS983099 UEO983094:UEO983099 UOK983094:UOK983099 UYG983094:UYG983099 VIC983094:VIC983099 VRY983094:VRY983099 WBU983094:WBU983099 WLQ983094:WLQ983099 WVM983094:WVM983099 E62:E71 JA62:JA71 SW62:SW71 ACS62:ACS71 AMO62:AMO71 AWK62:AWK71 BGG62:BGG71 BQC62:BQC71 BZY62:BZY71 CJU62:CJU71 CTQ62:CTQ71 DDM62:DDM71 DNI62:DNI71 DXE62:DXE71 EHA62:EHA71 EQW62:EQW71 FAS62:FAS71 FKO62:FKO71 FUK62:FUK71 GEG62:GEG71 GOC62:GOC71 GXY62:GXY71 HHU62:HHU71 HRQ62:HRQ71 IBM62:IBM71 ILI62:ILI71 IVE62:IVE71 JFA62:JFA71 JOW62:JOW71 JYS62:JYS71 KIO62:KIO71 KSK62:KSK71 LCG62:LCG71 LMC62:LMC71 LVY62:LVY71 MFU62:MFU71 MPQ62:MPQ71 MZM62:MZM71 NJI62:NJI71 NTE62:NTE71 ODA62:ODA71 OMW62:OMW71 OWS62:OWS71 PGO62:PGO71 PQK62:PQK71 QAG62:QAG71 QKC62:QKC71 QTY62:QTY71 RDU62:RDU71 RNQ62:RNQ71 RXM62:RXM71 SHI62:SHI71 SRE62:SRE71 TBA62:TBA71 TKW62:TKW71 TUS62:TUS71 UEO62:UEO71 UOK62:UOK71 UYG62:UYG71 VIC62:VIC71 VRY62:VRY71 WBU62:WBU71 WLQ62:WLQ71 WVM62:WVM71 E65598:E65607 JA65598:JA65607 SW65598:SW65607 ACS65598:ACS65607 AMO65598:AMO65607 AWK65598:AWK65607 BGG65598:BGG65607 BQC65598:BQC65607 BZY65598:BZY65607 CJU65598:CJU65607 CTQ65598:CTQ65607 DDM65598:DDM65607 DNI65598:DNI65607 DXE65598:DXE65607 EHA65598:EHA65607 EQW65598:EQW65607 FAS65598:FAS65607 FKO65598:FKO65607 FUK65598:FUK65607 GEG65598:GEG65607 GOC65598:GOC65607 GXY65598:GXY65607 HHU65598:HHU65607 HRQ65598:HRQ65607 IBM65598:IBM65607 ILI65598:ILI65607 IVE65598:IVE65607 JFA65598:JFA65607 JOW65598:JOW65607 JYS65598:JYS65607 KIO65598:KIO65607 KSK65598:KSK65607 LCG65598:LCG65607 LMC65598:LMC65607 LVY65598:LVY65607 MFU65598:MFU65607 MPQ65598:MPQ65607 MZM65598:MZM65607 NJI65598:NJI65607 NTE65598:NTE65607 ODA65598:ODA65607 OMW65598:OMW65607 OWS65598:OWS65607 PGO65598:PGO65607 PQK65598:PQK65607 QAG65598:QAG65607 QKC65598:QKC65607 QTY65598:QTY65607 RDU65598:RDU65607 RNQ65598:RNQ65607 RXM65598:RXM65607 SHI65598:SHI65607 SRE65598:SRE65607 TBA65598:TBA65607 TKW65598:TKW65607 TUS65598:TUS65607 UEO65598:UEO65607 UOK65598:UOK65607 UYG65598:UYG65607 VIC65598:VIC65607 VRY65598:VRY65607 WBU65598:WBU65607 WLQ65598:WLQ65607 WVM65598:WVM65607 E131134:E131143 JA131134:JA131143 SW131134:SW131143 ACS131134:ACS131143 AMO131134:AMO131143 AWK131134:AWK131143 BGG131134:BGG131143 BQC131134:BQC131143 BZY131134:BZY131143 CJU131134:CJU131143 CTQ131134:CTQ131143 DDM131134:DDM131143 DNI131134:DNI131143 DXE131134:DXE131143 EHA131134:EHA131143 EQW131134:EQW131143 FAS131134:FAS131143 FKO131134:FKO131143 FUK131134:FUK131143 GEG131134:GEG131143 GOC131134:GOC131143 GXY131134:GXY131143 HHU131134:HHU131143 HRQ131134:HRQ131143 IBM131134:IBM131143 ILI131134:ILI131143 IVE131134:IVE131143 JFA131134:JFA131143 JOW131134:JOW131143 JYS131134:JYS131143 KIO131134:KIO131143 KSK131134:KSK131143 LCG131134:LCG131143 LMC131134:LMC131143 LVY131134:LVY131143 MFU131134:MFU131143 MPQ131134:MPQ131143 MZM131134:MZM131143 NJI131134:NJI131143 NTE131134:NTE131143 ODA131134:ODA131143 OMW131134:OMW131143 OWS131134:OWS131143 PGO131134:PGO131143 PQK131134:PQK131143 QAG131134:QAG131143 QKC131134:QKC131143 QTY131134:QTY131143 RDU131134:RDU131143 RNQ131134:RNQ131143 RXM131134:RXM131143 SHI131134:SHI131143 SRE131134:SRE131143 TBA131134:TBA131143 TKW131134:TKW131143 TUS131134:TUS131143 UEO131134:UEO131143 UOK131134:UOK131143 UYG131134:UYG131143 VIC131134:VIC131143 VRY131134:VRY131143 WBU131134:WBU131143 WLQ131134:WLQ131143 WVM131134:WVM131143 E196670:E196679 JA196670:JA196679 SW196670:SW196679 ACS196670:ACS196679 AMO196670:AMO196679 AWK196670:AWK196679 BGG196670:BGG196679 BQC196670:BQC196679 BZY196670:BZY196679 CJU196670:CJU196679 CTQ196670:CTQ196679 DDM196670:DDM196679 DNI196670:DNI196679 DXE196670:DXE196679 EHA196670:EHA196679 EQW196670:EQW196679 FAS196670:FAS196679 FKO196670:FKO196679 FUK196670:FUK196679 GEG196670:GEG196679 GOC196670:GOC196679 GXY196670:GXY196679 HHU196670:HHU196679 HRQ196670:HRQ196679 IBM196670:IBM196679 ILI196670:ILI196679 IVE196670:IVE196679 JFA196670:JFA196679 JOW196670:JOW196679 JYS196670:JYS196679 KIO196670:KIO196679 KSK196670:KSK196679 LCG196670:LCG196679 LMC196670:LMC196679 LVY196670:LVY196679 MFU196670:MFU196679 MPQ196670:MPQ196679 MZM196670:MZM196679 NJI196670:NJI196679 NTE196670:NTE196679 ODA196670:ODA196679 OMW196670:OMW196679 OWS196670:OWS196679 PGO196670:PGO196679 PQK196670:PQK196679 QAG196670:QAG196679 QKC196670:QKC196679 QTY196670:QTY196679 RDU196670:RDU196679 RNQ196670:RNQ196679 RXM196670:RXM196679 SHI196670:SHI196679 SRE196670:SRE196679 TBA196670:TBA196679 TKW196670:TKW196679 TUS196670:TUS196679 UEO196670:UEO196679 UOK196670:UOK196679 UYG196670:UYG196679 VIC196670:VIC196679 VRY196670:VRY196679 WBU196670:WBU196679 WLQ196670:WLQ196679 WVM196670:WVM196679 E262206:E262215 JA262206:JA262215 SW262206:SW262215 ACS262206:ACS262215 AMO262206:AMO262215 AWK262206:AWK262215 BGG262206:BGG262215 BQC262206:BQC262215 BZY262206:BZY262215 CJU262206:CJU262215 CTQ262206:CTQ262215 DDM262206:DDM262215 DNI262206:DNI262215 DXE262206:DXE262215 EHA262206:EHA262215 EQW262206:EQW262215 FAS262206:FAS262215 FKO262206:FKO262215 FUK262206:FUK262215 GEG262206:GEG262215 GOC262206:GOC262215 GXY262206:GXY262215 HHU262206:HHU262215 HRQ262206:HRQ262215 IBM262206:IBM262215 ILI262206:ILI262215 IVE262206:IVE262215 JFA262206:JFA262215 JOW262206:JOW262215 JYS262206:JYS262215 KIO262206:KIO262215 KSK262206:KSK262215 LCG262206:LCG262215 LMC262206:LMC262215 LVY262206:LVY262215 MFU262206:MFU262215 MPQ262206:MPQ262215 MZM262206:MZM262215 NJI262206:NJI262215 NTE262206:NTE262215 ODA262206:ODA262215 OMW262206:OMW262215 OWS262206:OWS262215 PGO262206:PGO262215 PQK262206:PQK262215 QAG262206:QAG262215 QKC262206:QKC262215 QTY262206:QTY262215 RDU262206:RDU262215 RNQ262206:RNQ262215 RXM262206:RXM262215 SHI262206:SHI262215 SRE262206:SRE262215 TBA262206:TBA262215 TKW262206:TKW262215 TUS262206:TUS262215 UEO262206:UEO262215 UOK262206:UOK262215 UYG262206:UYG262215 VIC262206:VIC262215 VRY262206:VRY262215 WBU262206:WBU262215 WLQ262206:WLQ262215 WVM262206:WVM262215 E327742:E327751 JA327742:JA327751 SW327742:SW327751 ACS327742:ACS327751 AMO327742:AMO327751 AWK327742:AWK327751 BGG327742:BGG327751 BQC327742:BQC327751 BZY327742:BZY327751 CJU327742:CJU327751 CTQ327742:CTQ327751 DDM327742:DDM327751 DNI327742:DNI327751 DXE327742:DXE327751 EHA327742:EHA327751 EQW327742:EQW327751 FAS327742:FAS327751 FKO327742:FKO327751 FUK327742:FUK327751 GEG327742:GEG327751 GOC327742:GOC327751 GXY327742:GXY327751 HHU327742:HHU327751 HRQ327742:HRQ327751 IBM327742:IBM327751 ILI327742:ILI327751 IVE327742:IVE327751 JFA327742:JFA327751 JOW327742:JOW327751 JYS327742:JYS327751 KIO327742:KIO327751 KSK327742:KSK327751 LCG327742:LCG327751 LMC327742:LMC327751 LVY327742:LVY327751 MFU327742:MFU327751 MPQ327742:MPQ327751 MZM327742:MZM327751 NJI327742:NJI327751 NTE327742:NTE327751 ODA327742:ODA327751 OMW327742:OMW327751 OWS327742:OWS327751 PGO327742:PGO327751 PQK327742:PQK327751 QAG327742:QAG327751 QKC327742:QKC327751 QTY327742:QTY327751 RDU327742:RDU327751 RNQ327742:RNQ327751 RXM327742:RXM327751 SHI327742:SHI327751 SRE327742:SRE327751 TBA327742:TBA327751 TKW327742:TKW327751 TUS327742:TUS327751 UEO327742:UEO327751 UOK327742:UOK327751 UYG327742:UYG327751 VIC327742:VIC327751 VRY327742:VRY327751 WBU327742:WBU327751 WLQ327742:WLQ327751 WVM327742:WVM327751 E393278:E393287 JA393278:JA393287 SW393278:SW393287 ACS393278:ACS393287 AMO393278:AMO393287 AWK393278:AWK393287 BGG393278:BGG393287 BQC393278:BQC393287 BZY393278:BZY393287 CJU393278:CJU393287 CTQ393278:CTQ393287 DDM393278:DDM393287 DNI393278:DNI393287 DXE393278:DXE393287 EHA393278:EHA393287 EQW393278:EQW393287 FAS393278:FAS393287 FKO393278:FKO393287 FUK393278:FUK393287 GEG393278:GEG393287 GOC393278:GOC393287 GXY393278:GXY393287 HHU393278:HHU393287 HRQ393278:HRQ393287 IBM393278:IBM393287 ILI393278:ILI393287 IVE393278:IVE393287 JFA393278:JFA393287 JOW393278:JOW393287 JYS393278:JYS393287 KIO393278:KIO393287 KSK393278:KSK393287 LCG393278:LCG393287 LMC393278:LMC393287 LVY393278:LVY393287 MFU393278:MFU393287 MPQ393278:MPQ393287 MZM393278:MZM393287 NJI393278:NJI393287 NTE393278:NTE393287 ODA393278:ODA393287 OMW393278:OMW393287 OWS393278:OWS393287 PGO393278:PGO393287 PQK393278:PQK393287 QAG393278:QAG393287 QKC393278:QKC393287 QTY393278:QTY393287 RDU393278:RDU393287 RNQ393278:RNQ393287 RXM393278:RXM393287 SHI393278:SHI393287 SRE393278:SRE393287 TBA393278:TBA393287 TKW393278:TKW393287 TUS393278:TUS393287 UEO393278:UEO393287 UOK393278:UOK393287 UYG393278:UYG393287 VIC393278:VIC393287 VRY393278:VRY393287 WBU393278:WBU393287 WLQ393278:WLQ393287 WVM393278:WVM393287 E458814:E458823 JA458814:JA458823 SW458814:SW458823 ACS458814:ACS458823 AMO458814:AMO458823 AWK458814:AWK458823 BGG458814:BGG458823 BQC458814:BQC458823 BZY458814:BZY458823 CJU458814:CJU458823 CTQ458814:CTQ458823 DDM458814:DDM458823 DNI458814:DNI458823 DXE458814:DXE458823 EHA458814:EHA458823 EQW458814:EQW458823 FAS458814:FAS458823 FKO458814:FKO458823 FUK458814:FUK458823 GEG458814:GEG458823 GOC458814:GOC458823 GXY458814:GXY458823 HHU458814:HHU458823 HRQ458814:HRQ458823 IBM458814:IBM458823 ILI458814:ILI458823 IVE458814:IVE458823 JFA458814:JFA458823 JOW458814:JOW458823 JYS458814:JYS458823 KIO458814:KIO458823 KSK458814:KSK458823 LCG458814:LCG458823 LMC458814:LMC458823 LVY458814:LVY458823 MFU458814:MFU458823 MPQ458814:MPQ458823 MZM458814:MZM458823 NJI458814:NJI458823 NTE458814:NTE458823 ODA458814:ODA458823 OMW458814:OMW458823 OWS458814:OWS458823 PGO458814:PGO458823 PQK458814:PQK458823 QAG458814:QAG458823 QKC458814:QKC458823 QTY458814:QTY458823 RDU458814:RDU458823 RNQ458814:RNQ458823 RXM458814:RXM458823 SHI458814:SHI458823 SRE458814:SRE458823 TBA458814:TBA458823 TKW458814:TKW458823 TUS458814:TUS458823 UEO458814:UEO458823 UOK458814:UOK458823 UYG458814:UYG458823 VIC458814:VIC458823 VRY458814:VRY458823 WBU458814:WBU458823 WLQ458814:WLQ458823 WVM458814:WVM458823 E524350:E524359 JA524350:JA524359 SW524350:SW524359 ACS524350:ACS524359 AMO524350:AMO524359 AWK524350:AWK524359 BGG524350:BGG524359 BQC524350:BQC524359 BZY524350:BZY524359 CJU524350:CJU524359 CTQ524350:CTQ524359 DDM524350:DDM524359 DNI524350:DNI524359 DXE524350:DXE524359 EHA524350:EHA524359 EQW524350:EQW524359 FAS524350:FAS524359 FKO524350:FKO524359 FUK524350:FUK524359 GEG524350:GEG524359 GOC524350:GOC524359 GXY524350:GXY524359 HHU524350:HHU524359 HRQ524350:HRQ524359 IBM524350:IBM524359 ILI524350:ILI524359 IVE524350:IVE524359 JFA524350:JFA524359 JOW524350:JOW524359 JYS524350:JYS524359 KIO524350:KIO524359 KSK524350:KSK524359 LCG524350:LCG524359 LMC524350:LMC524359 LVY524350:LVY524359 MFU524350:MFU524359 MPQ524350:MPQ524359 MZM524350:MZM524359 NJI524350:NJI524359 NTE524350:NTE524359 ODA524350:ODA524359 OMW524350:OMW524359 OWS524350:OWS524359 PGO524350:PGO524359 PQK524350:PQK524359 QAG524350:QAG524359 QKC524350:QKC524359 QTY524350:QTY524359 RDU524350:RDU524359 RNQ524350:RNQ524359 RXM524350:RXM524359 SHI524350:SHI524359 SRE524350:SRE524359 TBA524350:TBA524359 TKW524350:TKW524359 TUS524350:TUS524359 UEO524350:UEO524359 UOK524350:UOK524359 UYG524350:UYG524359 VIC524350:VIC524359 VRY524350:VRY524359 WBU524350:WBU524359 WLQ524350:WLQ524359 WVM524350:WVM524359 E589886:E589895 JA589886:JA589895 SW589886:SW589895 ACS589886:ACS589895 AMO589886:AMO589895 AWK589886:AWK589895 BGG589886:BGG589895 BQC589886:BQC589895 BZY589886:BZY589895 CJU589886:CJU589895 CTQ589886:CTQ589895 DDM589886:DDM589895 DNI589886:DNI589895 DXE589886:DXE589895 EHA589886:EHA589895 EQW589886:EQW589895 FAS589886:FAS589895 FKO589886:FKO589895 FUK589886:FUK589895 GEG589886:GEG589895 GOC589886:GOC589895 GXY589886:GXY589895 HHU589886:HHU589895 HRQ589886:HRQ589895 IBM589886:IBM589895 ILI589886:ILI589895 IVE589886:IVE589895 JFA589886:JFA589895 JOW589886:JOW589895 JYS589886:JYS589895 KIO589886:KIO589895 KSK589886:KSK589895 LCG589886:LCG589895 LMC589886:LMC589895 LVY589886:LVY589895 MFU589886:MFU589895 MPQ589886:MPQ589895 MZM589886:MZM589895 NJI589886:NJI589895 NTE589886:NTE589895 ODA589886:ODA589895 OMW589886:OMW589895 OWS589886:OWS589895 PGO589886:PGO589895 PQK589886:PQK589895 QAG589886:QAG589895 QKC589886:QKC589895 QTY589886:QTY589895 RDU589886:RDU589895 RNQ589886:RNQ589895 RXM589886:RXM589895 SHI589886:SHI589895 SRE589886:SRE589895 TBA589886:TBA589895 TKW589886:TKW589895 TUS589886:TUS589895 UEO589886:UEO589895 UOK589886:UOK589895 UYG589886:UYG589895 VIC589886:VIC589895 VRY589886:VRY589895 WBU589886:WBU589895 WLQ589886:WLQ589895 WVM589886:WVM589895 E655422:E655431 JA655422:JA655431 SW655422:SW655431 ACS655422:ACS655431 AMO655422:AMO655431 AWK655422:AWK655431 BGG655422:BGG655431 BQC655422:BQC655431 BZY655422:BZY655431 CJU655422:CJU655431 CTQ655422:CTQ655431 DDM655422:DDM655431 DNI655422:DNI655431 DXE655422:DXE655431 EHA655422:EHA655431 EQW655422:EQW655431 FAS655422:FAS655431 FKO655422:FKO655431 FUK655422:FUK655431 GEG655422:GEG655431 GOC655422:GOC655431 GXY655422:GXY655431 HHU655422:HHU655431 HRQ655422:HRQ655431 IBM655422:IBM655431 ILI655422:ILI655431 IVE655422:IVE655431 JFA655422:JFA655431 JOW655422:JOW655431 JYS655422:JYS655431 KIO655422:KIO655431 KSK655422:KSK655431 LCG655422:LCG655431 LMC655422:LMC655431 LVY655422:LVY655431 MFU655422:MFU655431 MPQ655422:MPQ655431 MZM655422:MZM655431 NJI655422:NJI655431 NTE655422:NTE655431 ODA655422:ODA655431 OMW655422:OMW655431 OWS655422:OWS655431 PGO655422:PGO655431 PQK655422:PQK655431 QAG655422:QAG655431 QKC655422:QKC655431 QTY655422:QTY655431 RDU655422:RDU655431 RNQ655422:RNQ655431 RXM655422:RXM655431 SHI655422:SHI655431 SRE655422:SRE655431 TBA655422:TBA655431 TKW655422:TKW655431 TUS655422:TUS655431 UEO655422:UEO655431 UOK655422:UOK655431 UYG655422:UYG655431 VIC655422:VIC655431 VRY655422:VRY655431 WBU655422:WBU655431 WLQ655422:WLQ655431 WVM655422:WVM655431 E720958:E720967 JA720958:JA720967 SW720958:SW720967 ACS720958:ACS720967 AMO720958:AMO720967 AWK720958:AWK720967 BGG720958:BGG720967 BQC720958:BQC720967 BZY720958:BZY720967 CJU720958:CJU720967 CTQ720958:CTQ720967 DDM720958:DDM720967 DNI720958:DNI720967 DXE720958:DXE720967 EHA720958:EHA720967 EQW720958:EQW720967 FAS720958:FAS720967 FKO720958:FKO720967 FUK720958:FUK720967 GEG720958:GEG720967 GOC720958:GOC720967 GXY720958:GXY720967 HHU720958:HHU720967 HRQ720958:HRQ720967 IBM720958:IBM720967 ILI720958:ILI720967 IVE720958:IVE720967 JFA720958:JFA720967 JOW720958:JOW720967 JYS720958:JYS720967 KIO720958:KIO720967 KSK720958:KSK720967 LCG720958:LCG720967 LMC720958:LMC720967 LVY720958:LVY720967 MFU720958:MFU720967 MPQ720958:MPQ720967 MZM720958:MZM720967 NJI720958:NJI720967 NTE720958:NTE720967 ODA720958:ODA720967 OMW720958:OMW720967 OWS720958:OWS720967 PGO720958:PGO720967 PQK720958:PQK720967 QAG720958:QAG720967 QKC720958:QKC720967 QTY720958:QTY720967 RDU720958:RDU720967 RNQ720958:RNQ720967 RXM720958:RXM720967 SHI720958:SHI720967 SRE720958:SRE720967 TBA720958:TBA720967 TKW720958:TKW720967 TUS720958:TUS720967 UEO720958:UEO720967 UOK720958:UOK720967 UYG720958:UYG720967 VIC720958:VIC720967 VRY720958:VRY720967 WBU720958:WBU720967 WLQ720958:WLQ720967 WVM720958:WVM720967 E786494:E786503 JA786494:JA786503 SW786494:SW786503 ACS786494:ACS786503 AMO786494:AMO786503 AWK786494:AWK786503 BGG786494:BGG786503 BQC786494:BQC786503 BZY786494:BZY786503 CJU786494:CJU786503 CTQ786494:CTQ786503 DDM786494:DDM786503 DNI786494:DNI786503 DXE786494:DXE786503 EHA786494:EHA786503 EQW786494:EQW786503 FAS786494:FAS786503 FKO786494:FKO786503 FUK786494:FUK786503 GEG786494:GEG786503 GOC786494:GOC786503 GXY786494:GXY786503 HHU786494:HHU786503 HRQ786494:HRQ786503 IBM786494:IBM786503 ILI786494:ILI786503 IVE786494:IVE786503 JFA786494:JFA786503 JOW786494:JOW786503 JYS786494:JYS786503 KIO786494:KIO786503 KSK786494:KSK786503 LCG786494:LCG786503 LMC786494:LMC786503 LVY786494:LVY786503 MFU786494:MFU786503 MPQ786494:MPQ786503 MZM786494:MZM786503 NJI786494:NJI786503 NTE786494:NTE786503 ODA786494:ODA786503 OMW786494:OMW786503 OWS786494:OWS786503 PGO786494:PGO786503 PQK786494:PQK786503 QAG786494:QAG786503 QKC786494:QKC786503 QTY786494:QTY786503 RDU786494:RDU786503 RNQ786494:RNQ786503 RXM786494:RXM786503 SHI786494:SHI786503 SRE786494:SRE786503 TBA786494:TBA786503 TKW786494:TKW786503 TUS786494:TUS786503 UEO786494:UEO786503 UOK786494:UOK786503 UYG786494:UYG786503 VIC786494:VIC786503 VRY786494:VRY786503 WBU786494:WBU786503 WLQ786494:WLQ786503 WVM786494:WVM786503 E852030:E852039 JA852030:JA852039 SW852030:SW852039 ACS852030:ACS852039 AMO852030:AMO852039 AWK852030:AWK852039 BGG852030:BGG852039 BQC852030:BQC852039 BZY852030:BZY852039 CJU852030:CJU852039 CTQ852030:CTQ852039 DDM852030:DDM852039 DNI852030:DNI852039 DXE852030:DXE852039 EHA852030:EHA852039 EQW852030:EQW852039 FAS852030:FAS852039 FKO852030:FKO852039 FUK852030:FUK852039 GEG852030:GEG852039 GOC852030:GOC852039 GXY852030:GXY852039 HHU852030:HHU852039 HRQ852030:HRQ852039 IBM852030:IBM852039 ILI852030:ILI852039 IVE852030:IVE852039 JFA852030:JFA852039 JOW852030:JOW852039 JYS852030:JYS852039 KIO852030:KIO852039 KSK852030:KSK852039 LCG852030:LCG852039 LMC852030:LMC852039 LVY852030:LVY852039 MFU852030:MFU852039 MPQ852030:MPQ852039 MZM852030:MZM852039 NJI852030:NJI852039 NTE852030:NTE852039 ODA852030:ODA852039 OMW852030:OMW852039 OWS852030:OWS852039 PGO852030:PGO852039 PQK852030:PQK852039 QAG852030:QAG852039 QKC852030:QKC852039 QTY852030:QTY852039 RDU852030:RDU852039 RNQ852030:RNQ852039 RXM852030:RXM852039 SHI852030:SHI852039 SRE852030:SRE852039 TBA852030:TBA852039 TKW852030:TKW852039 TUS852030:TUS852039 UEO852030:UEO852039 UOK852030:UOK852039 UYG852030:UYG852039 VIC852030:VIC852039 VRY852030:VRY852039 WBU852030:WBU852039 WLQ852030:WLQ852039 WVM852030:WVM852039 E917566:E917575 JA917566:JA917575 SW917566:SW917575 ACS917566:ACS917575 AMO917566:AMO917575 AWK917566:AWK917575 BGG917566:BGG917575 BQC917566:BQC917575 BZY917566:BZY917575 CJU917566:CJU917575 CTQ917566:CTQ917575 DDM917566:DDM917575 DNI917566:DNI917575 DXE917566:DXE917575 EHA917566:EHA917575 EQW917566:EQW917575 FAS917566:FAS917575 FKO917566:FKO917575 FUK917566:FUK917575 GEG917566:GEG917575 GOC917566:GOC917575 GXY917566:GXY917575 HHU917566:HHU917575 HRQ917566:HRQ917575 IBM917566:IBM917575 ILI917566:ILI917575 IVE917566:IVE917575 JFA917566:JFA917575 JOW917566:JOW917575 JYS917566:JYS917575 KIO917566:KIO917575 KSK917566:KSK917575 LCG917566:LCG917575 LMC917566:LMC917575 LVY917566:LVY917575 MFU917566:MFU917575 MPQ917566:MPQ917575 MZM917566:MZM917575 NJI917566:NJI917575 NTE917566:NTE917575 ODA917566:ODA917575 OMW917566:OMW917575 OWS917566:OWS917575 PGO917566:PGO917575 PQK917566:PQK917575 QAG917566:QAG917575 QKC917566:QKC917575 QTY917566:QTY917575 RDU917566:RDU917575 RNQ917566:RNQ917575 RXM917566:RXM917575 SHI917566:SHI917575 SRE917566:SRE917575 TBA917566:TBA917575 TKW917566:TKW917575 TUS917566:TUS917575 UEO917566:UEO917575 UOK917566:UOK917575 UYG917566:UYG917575 VIC917566:VIC917575 VRY917566:VRY917575 WBU917566:WBU917575 WLQ917566:WLQ917575 WVM917566:WVM917575 E983102:E983111 JA983102:JA983111 SW983102:SW983111 ACS983102:ACS983111 AMO983102:AMO983111 AWK983102:AWK983111 BGG983102:BGG983111 BQC983102:BQC983111 BZY983102:BZY983111 CJU983102:CJU983111 CTQ983102:CTQ983111 DDM983102:DDM983111 DNI983102:DNI983111 DXE983102:DXE983111 EHA983102:EHA983111 EQW983102:EQW983111 FAS983102:FAS983111 FKO983102:FKO983111 FUK983102:FUK983111 GEG983102:GEG983111 GOC983102:GOC983111 GXY983102:GXY983111 HHU983102:HHU983111 HRQ983102:HRQ983111 IBM983102:IBM983111 ILI983102:ILI983111 IVE983102:IVE983111 JFA983102:JFA983111 JOW983102:JOW983111 JYS983102:JYS983111 KIO983102:KIO983111 KSK983102:KSK983111 LCG983102:LCG983111 LMC983102:LMC983111 LVY983102:LVY983111 MFU983102:MFU983111 MPQ983102:MPQ983111 MZM983102:MZM983111 NJI983102:NJI983111 NTE983102:NTE983111 ODA983102:ODA983111 OMW983102:OMW983111 OWS983102:OWS983111 PGO983102:PGO983111 PQK983102:PQK983111 QAG983102:QAG983111 QKC983102:QKC983111 QTY983102:QTY983111 RDU983102:RDU983111 RNQ983102:RNQ983111 RXM983102:RXM983111 SHI983102:SHI983111 SRE983102:SRE983111 TBA983102:TBA983111 TKW983102:TKW983111 TUS983102:TUS983111 UEO983102:UEO983111 UOK983102:UOK983111 UYG983102:UYG983111 VIC983102:VIC983111 VRY983102:VRY983111 WBU983102:WBU983111 WLQ983102:WLQ983111 WVM983102:WVM983111">
      <formula1>"規制未指定,盛土許可等,公共施設用地等,他法令許可等,許可不要工事等,別途理由,規制区域外"</formula1>
    </dataValidation>
    <dataValidation type="list" allowBlank="1" showInputMessage="1" showErrorMessage="1" sqref="C9:C10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C65545:C65546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C131081:C131082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C196617:C196618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C262153:C262154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C327689:C327690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C393225:C393226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C458761:C458762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C524297:C524298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C589833:C589834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C655369:C655370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C720905:C720906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C786441:C786442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C851977:C851978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C917513:C917514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C983049:C983050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47:C48 IY47:IY48 SU47:SU48 ACQ47:ACQ48 AMM47:AMM48 AWI47:AWI48 BGE47:BGE48 BQA47:BQA48 BZW47:BZW48 CJS47:CJS48 CTO47:CTO48 DDK47:DDK48 DNG47:DNG48 DXC47:DXC48 EGY47:EGY48 EQU47:EQU48 FAQ47:FAQ48 FKM47:FKM48 FUI47:FUI48 GEE47:GEE48 GOA47:GOA48 GXW47:GXW48 HHS47:HHS48 HRO47:HRO48 IBK47:IBK48 ILG47:ILG48 IVC47:IVC48 JEY47:JEY48 JOU47:JOU48 JYQ47:JYQ48 KIM47:KIM48 KSI47:KSI48 LCE47:LCE48 LMA47:LMA48 LVW47:LVW48 MFS47:MFS48 MPO47:MPO48 MZK47:MZK48 NJG47:NJG48 NTC47:NTC48 OCY47:OCY48 OMU47:OMU48 OWQ47:OWQ48 PGM47:PGM48 PQI47:PQI48 QAE47:QAE48 QKA47:QKA48 QTW47:QTW48 RDS47:RDS48 RNO47:RNO48 RXK47:RXK48 SHG47:SHG48 SRC47:SRC48 TAY47:TAY48 TKU47:TKU48 TUQ47:TUQ48 UEM47:UEM48 UOI47:UOI48 UYE47:UYE48 VIA47:VIA48 VRW47:VRW48 WBS47:WBS48 WLO47:WLO48 WVK47:WVK48 C65583:C65584 IY65583:IY65584 SU65583:SU65584 ACQ65583:ACQ65584 AMM65583:AMM65584 AWI65583:AWI65584 BGE65583:BGE65584 BQA65583:BQA65584 BZW65583:BZW65584 CJS65583:CJS65584 CTO65583:CTO65584 DDK65583:DDK65584 DNG65583:DNG65584 DXC65583:DXC65584 EGY65583:EGY65584 EQU65583:EQU65584 FAQ65583:FAQ65584 FKM65583:FKM65584 FUI65583:FUI65584 GEE65583:GEE65584 GOA65583:GOA65584 GXW65583:GXW65584 HHS65583:HHS65584 HRO65583:HRO65584 IBK65583:IBK65584 ILG65583:ILG65584 IVC65583:IVC65584 JEY65583:JEY65584 JOU65583:JOU65584 JYQ65583:JYQ65584 KIM65583:KIM65584 KSI65583:KSI65584 LCE65583:LCE65584 LMA65583:LMA65584 LVW65583:LVW65584 MFS65583:MFS65584 MPO65583:MPO65584 MZK65583:MZK65584 NJG65583:NJG65584 NTC65583:NTC65584 OCY65583:OCY65584 OMU65583:OMU65584 OWQ65583:OWQ65584 PGM65583:PGM65584 PQI65583:PQI65584 QAE65583:QAE65584 QKA65583:QKA65584 QTW65583:QTW65584 RDS65583:RDS65584 RNO65583:RNO65584 RXK65583:RXK65584 SHG65583:SHG65584 SRC65583:SRC65584 TAY65583:TAY65584 TKU65583:TKU65584 TUQ65583:TUQ65584 UEM65583:UEM65584 UOI65583:UOI65584 UYE65583:UYE65584 VIA65583:VIA65584 VRW65583:VRW65584 WBS65583:WBS65584 WLO65583:WLO65584 WVK65583:WVK65584 C131119:C131120 IY131119:IY131120 SU131119:SU131120 ACQ131119:ACQ131120 AMM131119:AMM131120 AWI131119:AWI131120 BGE131119:BGE131120 BQA131119:BQA131120 BZW131119:BZW131120 CJS131119:CJS131120 CTO131119:CTO131120 DDK131119:DDK131120 DNG131119:DNG131120 DXC131119:DXC131120 EGY131119:EGY131120 EQU131119:EQU131120 FAQ131119:FAQ131120 FKM131119:FKM131120 FUI131119:FUI131120 GEE131119:GEE131120 GOA131119:GOA131120 GXW131119:GXW131120 HHS131119:HHS131120 HRO131119:HRO131120 IBK131119:IBK131120 ILG131119:ILG131120 IVC131119:IVC131120 JEY131119:JEY131120 JOU131119:JOU131120 JYQ131119:JYQ131120 KIM131119:KIM131120 KSI131119:KSI131120 LCE131119:LCE131120 LMA131119:LMA131120 LVW131119:LVW131120 MFS131119:MFS131120 MPO131119:MPO131120 MZK131119:MZK131120 NJG131119:NJG131120 NTC131119:NTC131120 OCY131119:OCY131120 OMU131119:OMU131120 OWQ131119:OWQ131120 PGM131119:PGM131120 PQI131119:PQI131120 QAE131119:QAE131120 QKA131119:QKA131120 QTW131119:QTW131120 RDS131119:RDS131120 RNO131119:RNO131120 RXK131119:RXK131120 SHG131119:SHG131120 SRC131119:SRC131120 TAY131119:TAY131120 TKU131119:TKU131120 TUQ131119:TUQ131120 UEM131119:UEM131120 UOI131119:UOI131120 UYE131119:UYE131120 VIA131119:VIA131120 VRW131119:VRW131120 WBS131119:WBS131120 WLO131119:WLO131120 WVK131119:WVK131120 C196655:C196656 IY196655:IY196656 SU196655:SU196656 ACQ196655:ACQ196656 AMM196655:AMM196656 AWI196655:AWI196656 BGE196655:BGE196656 BQA196655:BQA196656 BZW196655:BZW196656 CJS196655:CJS196656 CTO196655:CTO196656 DDK196655:DDK196656 DNG196655:DNG196656 DXC196655:DXC196656 EGY196655:EGY196656 EQU196655:EQU196656 FAQ196655:FAQ196656 FKM196655:FKM196656 FUI196655:FUI196656 GEE196655:GEE196656 GOA196655:GOA196656 GXW196655:GXW196656 HHS196655:HHS196656 HRO196655:HRO196656 IBK196655:IBK196656 ILG196655:ILG196656 IVC196655:IVC196656 JEY196655:JEY196656 JOU196655:JOU196656 JYQ196655:JYQ196656 KIM196655:KIM196656 KSI196655:KSI196656 LCE196655:LCE196656 LMA196655:LMA196656 LVW196655:LVW196656 MFS196655:MFS196656 MPO196655:MPO196656 MZK196655:MZK196656 NJG196655:NJG196656 NTC196655:NTC196656 OCY196655:OCY196656 OMU196655:OMU196656 OWQ196655:OWQ196656 PGM196655:PGM196656 PQI196655:PQI196656 QAE196655:QAE196656 QKA196655:QKA196656 QTW196655:QTW196656 RDS196655:RDS196656 RNO196655:RNO196656 RXK196655:RXK196656 SHG196655:SHG196656 SRC196655:SRC196656 TAY196655:TAY196656 TKU196655:TKU196656 TUQ196655:TUQ196656 UEM196655:UEM196656 UOI196655:UOI196656 UYE196655:UYE196656 VIA196655:VIA196656 VRW196655:VRW196656 WBS196655:WBS196656 WLO196655:WLO196656 WVK196655:WVK196656 C262191:C262192 IY262191:IY262192 SU262191:SU262192 ACQ262191:ACQ262192 AMM262191:AMM262192 AWI262191:AWI262192 BGE262191:BGE262192 BQA262191:BQA262192 BZW262191:BZW262192 CJS262191:CJS262192 CTO262191:CTO262192 DDK262191:DDK262192 DNG262191:DNG262192 DXC262191:DXC262192 EGY262191:EGY262192 EQU262191:EQU262192 FAQ262191:FAQ262192 FKM262191:FKM262192 FUI262191:FUI262192 GEE262191:GEE262192 GOA262191:GOA262192 GXW262191:GXW262192 HHS262191:HHS262192 HRO262191:HRO262192 IBK262191:IBK262192 ILG262191:ILG262192 IVC262191:IVC262192 JEY262191:JEY262192 JOU262191:JOU262192 JYQ262191:JYQ262192 KIM262191:KIM262192 KSI262191:KSI262192 LCE262191:LCE262192 LMA262191:LMA262192 LVW262191:LVW262192 MFS262191:MFS262192 MPO262191:MPO262192 MZK262191:MZK262192 NJG262191:NJG262192 NTC262191:NTC262192 OCY262191:OCY262192 OMU262191:OMU262192 OWQ262191:OWQ262192 PGM262191:PGM262192 PQI262191:PQI262192 QAE262191:QAE262192 QKA262191:QKA262192 QTW262191:QTW262192 RDS262191:RDS262192 RNO262191:RNO262192 RXK262191:RXK262192 SHG262191:SHG262192 SRC262191:SRC262192 TAY262191:TAY262192 TKU262191:TKU262192 TUQ262191:TUQ262192 UEM262191:UEM262192 UOI262191:UOI262192 UYE262191:UYE262192 VIA262191:VIA262192 VRW262191:VRW262192 WBS262191:WBS262192 WLO262191:WLO262192 WVK262191:WVK262192 C327727:C327728 IY327727:IY327728 SU327727:SU327728 ACQ327727:ACQ327728 AMM327727:AMM327728 AWI327727:AWI327728 BGE327727:BGE327728 BQA327727:BQA327728 BZW327727:BZW327728 CJS327727:CJS327728 CTO327727:CTO327728 DDK327727:DDK327728 DNG327727:DNG327728 DXC327727:DXC327728 EGY327727:EGY327728 EQU327727:EQU327728 FAQ327727:FAQ327728 FKM327727:FKM327728 FUI327727:FUI327728 GEE327727:GEE327728 GOA327727:GOA327728 GXW327727:GXW327728 HHS327727:HHS327728 HRO327727:HRO327728 IBK327727:IBK327728 ILG327727:ILG327728 IVC327727:IVC327728 JEY327727:JEY327728 JOU327727:JOU327728 JYQ327727:JYQ327728 KIM327727:KIM327728 KSI327727:KSI327728 LCE327727:LCE327728 LMA327727:LMA327728 LVW327727:LVW327728 MFS327727:MFS327728 MPO327727:MPO327728 MZK327727:MZK327728 NJG327727:NJG327728 NTC327727:NTC327728 OCY327727:OCY327728 OMU327727:OMU327728 OWQ327727:OWQ327728 PGM327727:PGM327728 PQI327727:PQI327728 QAE327727:QAE327728 QKA327727:QKA327728 QTW327727:QTW327728 RDS327727:RDS327728 RNO327727:RNO327728 RXK327727:RXK327728 SHG327727:SHG327728 SRC327727:SRC327728 TAY327727:TAY327728 TKU327727:TKU327728 TUQ327727:TUQ327728 UEM327727:UEM327728 UOI327727:UOI327728 UYE327727:UYE327728 VIA327727:VIA327728 VRW327727:VRW327728 WBS327727:WBS327728 WLO327727:WLO327728 WVK327727:WVK327728 C393263:C393264 IY393263:IY393264 SU393263:SU393264 ACQ393263:ACQ393264 AMM393263:AMM393264 AWI393263:AWI393264 BGE393263:BGE393264 BQA393263:BQA393264 BZW393263:BZW393264 CJS393263:CJS393264 CTO393263:CTO393264 DDK393263:DDK393264 DNG393263:DNG393264 DXC393263:DXC393264 EGY393263:EGY393264 EQU393263:EQU393264 FAQ393263:FAQ393264 FKM393263:FKM393264 FUI393263:FUI393264 GEE393263:GEE393264 GOA393263:GOA393264 GXW393263:GXW393264 HHS393263:HHS393264 HRO393263:HRO393264 IBK393263:IBK393264 ILG393263:ILG393264 IVC393263:IVC393264 JEY393263:JEY393264 JOU393263:JOU393264 JYQ393263:JYQ393264 KIM393263:KIM393264 KSI393263:KSI393264 LCE393263:LCE393264 LMA393263:LMA393264 LVW393263:LVW393264 MFS393263:MFS393264 MPO393263:MPO393264 MZK393263:MZK393264 NJG393263:NJG393264 NTC393263:NTC393264 OCY393263:OCY393264 OMU393263:OMU393264 OWQ393263:OWQ393264 PGM393263:PGM393264 PQI393263:PQI393264 QAE393263:QAE393264 QKA393263:QKA393264 QTW393263:QTW393264 RDS393263:RDS393264 RNO393263:RNO393264 RXK393263:RXK393264 SHG393263:SHG393264 SRC393263:SRC393264 TAY393263:TAY393264 TKU393263:TKU393264 TUQ393263:TUQ393264 UEM393263:UEM393264 UOI393263:UOI393264 UYE393263:UYE393264 VIA393263:VIA393264 VRW393263:VRW393264 WBS393263:WBS393264 WLO393263:WLO393264 WVK393263:WVK393264 C458799:C458800 IY458799:IY458800 SU458799:SU458800 ACQ458799:ACQ458800 AMM458799:AMM458800 AWI458799:AWI458800 BGE458799:BGE458800 BQA458799:BQA458800 BZW458799:BZW458800 CJS458799:CJS458800 CTO458799:CTO458800 DDK458799:DDK458800 DNG458799:DNG458800 DXC458799:DXC458800 EGY458799:EGY458800 EQU458799:EQU458800 FAQ458799:FAQ458800 FKM458799:FKM458800 FUI458799:FUI458800 GEE458799:GEE458800 GOA458799:GOA458800 GXW458799:GXW458800 HHS458799:HHS458800 HRO458799:HRO458800 IBK458799:IBK458800 ILG458799:ILG458800 IVC458799:IVC458800 JEY458799:JEY458800 JOU458799:JOU458800 JYQ458799:JYQ458800 KIM458799:KIM458800 KSI458799:KSI458800 LCE458799:LCE458800 LMA458799:LMA458800 LVW458799:LVW458800 MFS458799:MFS458800 MPO458799:MPO458800 MZK458799:MZK458800 NJG458799:NJG458800 NTC458799:NTC458800 OCY458799:OCY458800 OMU458799:OMU458800 OWQ458799:OWQ458800 PGM458799:PGM458800 PQI458799:PQI458800 QAE458799:QAE458800 QKA458799:QKA458800 QTW458799:QTW458800 RDS458799:RDS458800 RNO458799:RNO458800 RXK458799:RXK458800 SHG458799:SHG458800 SRC458799:SRC458800 TAY458799:TAY458800 TKU458799:TKU458800 TUQ458799:TUQ458800 UEM458799:UEM458800 UOI458799:UOI458800 UYE458799:UYE458800 VIA458799:VIA458800 VRW458799:VRW458800 WBS458799:WBS458800 WLO458799:WLO458800 WVK458799:WVK458800 C524335:C524336 IY524335:IY524336 SU524335:SU524336 ACQ524335:ACQ524336 AMM524335:AMM524336 AWI524335:AWI524336 BGE524335:BGE524336 BQA524335:BQA524336 BZW524335:BZW524336 CJS524335:CJS524336 CTO524335:CTO524336 DDK524335:DDK524336 DNG524335:DNG524336 DXC524335:DXC524336 EGY524335:EGY524336 EQU524335:EQU524336 FAQ524335:FAQ524336 FKM524335:FKM524336 FUI524335:FUI524336 GEE524335:GEE524336 GOA524335:GOA524336 GXW524335:GXW524336 HHS524335:HHS524336 HRO524335:HRO524336 IBK524335:IBK524336 ILG524335:ILG524336 IVC524335:IVC524336 JEY524335:JEY524336 JOU524335:JOU524336 JYQ524335:JYQ524336 KIM524335:KIM524336 KSI524335:KSI524336 LCE524335:LCE524336 LMA524335:LMA524336 LVW524335:LVW524336 MFS524335:MFS524336 MPO524335:MPO524336 MZK524335:MZK524336 NJG524335:NJG524336 NTC524335:NTC524336 OCY524335:OCY524336 OMU524335:OMU524336 OWQ524335:OWQ524336 PGM524335:PGM524336 PQI524335:PQI524336 QAE524335:QAE524336 QKA524335:QKA524336 QTW524335:QTW524336 RDS524335:RDS524336 RNO524335:RNO524336 RXK524335:RXK524336 SHG524335:SHG524336 SRC524335:SRC524336 TAY524335:TAY524336 TKU524335:TKU524336 TUQ524335:TUQ524336 UEM524335:UEM524336 UOI524335:UOI524336 UYE524335:UYE524336 VIA524335:VIA524336 VRW524335:VRW524336 WBS524335:WBS524336 WLO524335:WLO524336 WVK524335:WVK524336 C589871:C589872 IY589871:IY589872 SU589871:SU589872 ACQ589871:ACQ589872 AMM589871:AMM589872 AWI589871:AWI589872 BGE589871:BGE589872 BQA589871:BQA589872 BZW589871:BZW589872 CJS589871:CJS589872 CTO589871:CTO589872 DDK589871:DDK589872 DNG589871:DNG589872 DXC589871:DXC589872 EGY589871:EGY589872 EQU589871:EQU589872 FAQ589871:FAQ589872 FKM589871:FKM589872 FUI589871:FUI589872 GEE589871:GEE589872 GOA589871:GOA589872 GXW589871:GXW589872 HHS589871:HHS589872 HRO589871:HRO589872 IBK589871:IBK589872 ILG589871:ILG589872 IVC589871:IVC589872 JEY589871:JEY589872 JOU589871:JOU589872 JYQ589871:JYQ589872 KIM589871:KIM589872 KSI589871:KSI589872 LCE589871:LCE589872 LMA589871:LMA589872 LVW589871:LVW589872 MFS589871:MFS589872 MPO589871:MPO589872 MZK589871:MZK589872 NJG589871:NJG589872 NTC589871:NTC589872 OCY589871:OCY589872 OMU589871:OMU589872 OWQ589871:OWQ589872 PGM589871:PGM589872 PQI589871:PQI589872 QAE589871:QAE589872 QKA589871:QKA589872 QTW589871:QTW589872 RDS589871:RDS589872 RNO589871:RNO589872 RXK589871:RXK589872 SHG589871:SHG589872 SRC589871:SRC589872 TAY589871:TAY589872 TKU589871:TKU589872 TUQ589871:TUQ589872 UEM589871:UEM589872 UOI589871:UOI589872 UYE589871:UYE589872 VIA589871:VIA589872 VRW589871:VRW589872 WBS589871:WBS589872 WLO589871:WLO589872 WVK589871:WVK589872 C655407:C655408 IY655407:IY655408 SU655407:SU655408 ACQ655407:ACQ655408 AMM655407:AMM655408 AWI655407:AWI655408 BGE655407:BGE655408 BQA655407:BQA655408 BZW655407:BZW655408 CJS655407:CJS655408 CTO655407:CTO655408 DDK655407:DDK655408 DNG655407:DNG655408 DXC655407:DXC655408 EGY655407:EGY655408 EQU655407:EQU655408 FAQ655407:FAQ655408 FKM655407:FKM655408 FUI655407:FUI655408 GEE655407:GEE655408 GOA655407:GOA655408 GXW655407:GXW655408 HHS655407:HHS655408 HRO655407:HRO655408 IBK655407:IBK655408 ILG655407:ILG655408 IVC655407:IVC655408 JEY655407:JEY655408 JOU655407:JOU655408 JYQ655407:JYQ655408 KIM655407:KIM655408 KSI655407:KSI655408 LCE655407:LCE655408 LMA655407:LMA655408 LVW655407:LVW655408 MFS655407:MFS655408 MPO655407:MPO655408 MZK655407:MZK655408 NJG655407:NJG655408 NTC655407:NTC655408 OCY655407:OCY655408 OMU655407:OMU655408 OWQ655407:OWQ655408 PGM655407:PGM655408 PQI655407:PQI655408 QAE655407:QAE655408 QKA655407:QKA655408 QTW655407:QTW655408 RDS655407:RDS655408 RNO655407:RNO655408 RXK655407:RXK655408 SHG655407:SHG655408 SRC655407:SRC655408 TAY655407:TAY655408 TKU655407:TKU655408 TUQ655407:TUQ655408 UEM655407:UEM655408 UOI655407:UOI655408 UYE655407:UYE655408 VIA655407:VIA655408 VRW655407:VRW655408 WBS655407:WBS655408 WLO655407:WLO655408 WVK655407:WVK655408 C720943:C720944 IY720943:IY720944 SU720943:SU720944 ACQ720943:ACQ720944 AMM720943:AMM720944 AWI720943:AWI720944 BGE720943:BGE720944 BQA720943:BQA720944 BZW720943:BZW720944 CJS720943:CJS720944 CTO720943:CTO720944 DDK720943:DDK720944 DNG720943:DNG720944 DXC720943:DXC720944 EGY720943:EGY720944 EQU720943:EQU720944 FAQ720943:FAQ720944 FKM720943:FKM720944 FUI720943:FUI720944 GEE720943:GEE720944 GOA720943:GOA720944 GXW720943:GXW720944 HHS720943:HHS720944 HRO720943:HRO720944 IBK720943:IBK720944 ILG720943:ILG720944 IVC720943:IVC720944 JEY720943:JEY720944 JOU720943:JOU720944 JYQ720943:JYQ720944 KIM720943:KIM720944 KSI720943:KSI720944 LCE720943:LCE720944 LMA720943:LMA720944 LVW720943:LVW720944 MFS720943:MFS720944 MPO720943:MPO720944 MZK720943:MZK720944 NJG720943:NJG720944 NTC720943:NTC720944 OCY720943:OCY720944 OMU720943:OMU720944 OWQ720943:OWQ720944 PGM720943:PGM720944 PQI720943:PQI720944 QAE720943:QAE720944 QKA720943:QKA720944 QTW720943:QTW720944 RDS720943:RDS720944 RNO720943:RNO720944 RXK720943:RXK720944 SHG720943:SHG720944 SRC720943:SRC720944 TAY720943:TAY720944 TKU720943:TKU720944 TUQ720943:TUQ720944 UEM720943:UEM720944 UOI720943:UOI720944 UYE720943:UYE720944 VIA720943:VIA720944 VRW720943:VRW720944 WBS720943:WBS720944 WLO720943:WLO720944 WVK720943:WVK720944 C786479:C786480 IY786479:IY786480 SU786479:SU786480 ACQ786479:ACQ786480 AMM786479:AMM786480 AWI786479:AWI786480 BGE786479:BGE786480 BQA786479:BQA786480 BZW786479:BZW786480 CJS786479:CJS786480 CTO786479:CTO786480 DDK786479:DDK786480 DNG786479:DNG786480 DXC786479:DXC786480 EGY786479:EGY786480 EQU786479:EQU786480 FAQ786479:FAQ786480 FKM786479:FKM786480 FUI786479:FUI786480 GEE786479:GEE786480 GOA786479:GOA786480 GXW786479:GXW786480 HHS786479:HHS786480 HRO786479:HRO786480 IBK786479:IBK786480 ILG786479:ILG786480 IVC786479:IVC786480 JEY786479:JEY786480 JOU786479:JOU786480 JYQ786479:JYQ786480 KIM786479:KIM786480 KSI786479:KSI786480 LCE786479:LCE786480 LMA786479:LMA786480 LVW786479:LVW786480 MFS786479:MFS786480 MPO786479:MPO786480 MZK786479:MZK786480 NJG786479:NJG786480 NTC786479:NTC786480 OCY786479:OCY786480 OMU786479:OMU786480 OWQ786479:OWQ786480 PGM786479:PGM786480 PQI786479:PQI786480 QAE786479:QAE786480 QKA786479:QKA786480 QTW786479:QTW786480 RDS786479:RDS786480 RNO786479:RNO786480 RXK786479:RXK786480 SHG786479:SHG786480 SRC786479:SRC786480 TAY786479:TAY786480 TKU786479:TKU786480 TUQ786479:TUQ786480 UEM786479:UEM786480 UOI786479:UOI786480 UYE786479:UYE786480 VIA786479:VIA786480 VRW786479:VRW786480 WBS786479:WBS786480 WLO786479:WLO786480 WVK786479:WVK786480 C852015:C852016 IY852015:IY852016 SU852015:SU852016 ACQ852015:ACQ852016 AMM852015:AMM852016 AWI852015:AWI852016 BGE852015:BGE852016 BQA852015:BQA852016 BZW852015:BZW852016 CJS852015:CJS852016 CTO852015:CTO852016 DDK852015:DDK852016 DNG852015:DNG852016 DXC852015:DXC852016 EGY852015:EGY852016 EQU852015:EQU852016 FAQ852015:FAQ852016 FKM852015:FKM852016 FUI852015:FUI852016 GEE852015:GEE852016 GOA852015:GOA852016 GXW852015:GXW852016 HHS852015:HHS852016 HRO852015:HRO852016 IBK852015:IBK852016 ILG852015:ILG852016 IVC852015:IVC852016 JEY852015:JEY852016 JOU852015:JOU852016 JYQ852015:JYQ852016 KIM852015:KIM852016 KSI852015:KSI852016 LCE852015:LCE852016 LMA852015:LMA852016 LVW852015:LVW852016 MFS852015:MFS852016 MPO852015:MPO852016 MZK852015:MZK852016 NJG852015:NJG852016 NTC852015:NTC852016 OCY852015:OCY852016 OMU852015:OMU852016 OWQ852015:OWQ852016 PGM852015:PGM852016 PQI852015:PQI852016 QAE852015:QAE852016 QKA852015:QKA852016 QTW852015:QTW852016 RDS852015:RDS852016 RNO852015:RNO852016 RXK852015:RXK852016 SHG852015:SHG852016 SRC852015:SRC852016 TAY852015:TAY852016 TKU852015:TKU852016 TUQ852015:TUQ852016 UEM852015:UEM852016 UOI852015:UOI852016 UYE852015:UYE852016 VIA852015:VIA852016 VRW852015:VRW852016 WBS852015:WBS852016 WLO852015:WLO852016 WVK852015:WVK852016 C917551:C917552 IY917551:IY917552 SU917551:SU917552 ACQ917551:ACQ917552 AMM917551:AMM917552 AWI917551:AWI917552 BGE917551:BGE917552 BQA917551:BQA917552 BZW917551:BZW917552 CJS917551:CJS917552 CTO917551:CTO917552 DDK917551:DDK917552 DNG917551:DNG917552 DXC917551:DXC917552 EGY917551:EGY917552 EQU917551:EQU917552 FAQ917551:FAQ917552 FKM917551:FKM917552 FUI917551:FUI917552 GEE917551:GEE917552 GOA917551:GOA917552 GXW917551:GXW917552 HHS917551:HHS917552 HRO917551:HRO917552 IBK917551:IBK917552 ILG917551:ILG917552 IVC917551:IVC917552 JEY917551:JEY917552 JOU917551:JOU917552 JYQ917551:JYQ917552 KIM917551:KIM917552 KSI917551:KSI917552 LCE917551:LCE917552 LMA917551:LMA917552 LVW917551:LVW917552 MFS917551:MFS917552 MPO917551:MPO917552 MZK917551:MZK917552 NJG917551:NJG917552 NTC917551:NTC917552 OCY917551:OCY917552 OMU917551:OMU917552 OWQ917551:OWQ917552 PGM917551:PGM917552 PQI917551:PQI917552 QAE917551:QAE917552 QKA917551:QKA917552 QTW917551:QTW917552 RDS917551:RDS917552 RNO917551:RNO917552 RXK917551:RXK917552 SHG917551:SHG917552 SRC917551:SRC917552 TAY917551:TAY917552 TKU917551:TKU917552 TUQ917551:TUQ917552 UEM917551:UEM917552 UOI917551:UOI917552 UYE917551:UYE917552 VIA917551:VIA917552 VRW917551:VRW917552 WBS917551:WBS917552 WLO917551:WLO917552 WVK917551:WVK917552 C983087:C983088 IY983087:IY983088 SU983087:SU983088 ACQ983087:ACQ983088 AMM983087:AMM983088 AWI983087:AWI983088 BGE983087:BGE983088 BQA983087:BQA983088 BZW983087:BZW983088 CJS983087:CJS983088 CTO983087:CTO983088 DDK983087:DDK983088 DNG983087:DNG983088 DXC983087:DXC983088 EGY983087:EGY983088 EQU983087:EQU983088 FAQ983087:FAQ983088 FKM983087:FKM983088 FUI983087:FUI983088 GEE983087:GEE983088 GOA983087:GOA983088 GXW983087:GXW983088 HHS983087:HHS983088 HRO983087:HRO983088 IBK983087:IBK983088 ILG983087:ILG983088 IVC983087:IVC983088 JEY983087:JEY983088 JOU983087:JOU983088 JYQ983087:JYQ983088 KIM983087:KIM983088 KSI983087:KSI983088 LCE983087:LCE983088 LMA983087:LMA983088 LVW983087:LVW983088 MFS983087:MFS983088 MPO983087:MPO983088 MZK983087:MZK983088 NJG983087:NJG983088 NTC983087:NTC983088 OCY983087:OCY983088 OMU983087:OMU983088 OWQ983087:OWQ983088 PGM983087:PGM983088 PQI983087:PQI983088 QAE983087:QAE983088 QKA983087:QKA983088 QTW983087:QTW983088 RDS983087:RDS983088 RNO983087:RNO983088 RXK983087:RXK983088 SHG983087:SHG983088 SRC983087:SRC983088 TAY983087:TAY983088 TKU983087:TKU983088 TUQ983087:TUQ983088 UEM983087:UEM983088 UOI983087:UOI983088 UYE983087:UYE983088 VIA983087:VIA983088 VRW983087:VRW983088 WBS983087:WBS983088 WLO983087:WLO983088 WVK983087:WVK983088 G47:G49 JC47:JC49 SY47:SY49 ACU47:ACU49 AMQ47:AMQ49 AWM47:AWM49 BGI47:BGI49 BQE47:BQE49 CAA47:CAA49 CJW47:CJW49 CTS47:CTS49 DDO47:DDO49 DNK47:DNK49 DXG47:DXG49 EHC47:EHC49 EQY47:EQY49 FAU47:FAU49 FKQ47:FKQ49 FUM47:FUM49 GEI47:GEI49 GOE47:GOE49 GYA47:GYA49 HHW47:HHW49 HRS47:HRS49 IBO47:IBO49 ILK47:ILK49 IVG47:IVG49 JFC47:JFC49 JOY47:JOY49 JYU47:JYU49 KIQ47:KIQ49 KSM47:KSM49 LCI47:LCI49 LME47:LME49 LWA47:LWA49 MFW47:MFW49 MPS47:MPS49 MZO47:MZO49 NJK47:NJK49 NTG47:NTG49 ODC47:ODC49 OMY47:OMY49 OWU47:OWU49 PGQ47:PGQ49 PQM47:PQM49 QAI47:QAI49 QKE47:QKE49 QUA47:QUA49 RDW47:RDW49 RNS47:RNS49 RXO47:RXO49 SHK47:SHK49 SRG47:SRG49 TBC47:TBC49 TKY47:TKY49 TUU47:TUU49 UEQ47:UEQ49 UOM47:UOM49 UYI47:UYI49 VIE47:VIE49 VSA47:VSA49 WBW47:WBW49 WLS47:WLS49 WVO47:WVO49 G65583:G65585 JC65583:JC65585 SY65583:SY65585 ACU65583:ACU65585 AMQ65583:AMQ65585 AWM65583:AWM65585 BGI65583:BGI65585 BQE65583:BQE65585 CAA65583:CAA65585 CJW65583:CJW65585 CTS65583:CTS65585 DDO65583:DDO65585 DNK65583:DNK65585 DXG65583:DXG65585 EHC65583:EHC65585 EQY65583:EQY65585 FAU65583:FAU65585 FKQ65583:FKQ65585 FUM65583:FUM65585 GEI65583:GEI65585 GOE65583:GOE65585 GYA65583:GYA65585 HHW65583:HHW65585 HRS65583:HRS65585 IBO65583:IBO65585 ILK65583:ILK65585 IVG65583:IVG65585 JFC65583:JFC65585 JOY65583:JOY65585 JYU65583:JYU65585 KIQ65583:KIQ65585 KSM65583:KSM65585 LCI65583:LCI65585 LME65583:LME65585 LWA65583:LWA65585 MFW65583:MFW65585 MPS65583:MPS65585 MZO65583:MZO65585 NJK65583:NJK65585 NTG65583:NTG65585 ODC65583:ODC65585 OMY65583:OMY65585 OWU65583:OWU65585 PGQ65583:PGQ65585 PQM65583:PQM65585 QAI65583:QAI65585 QKE65583:QKE65585 QUA65583:QUA65585 RDW65583:RDW65585 RNS65583:RNS65585 RXO65583:RXO65585 SHK65583:SHK65585 SRG65583:SRG65585 TBC65583:TBC65585 TKY65583:TKY65585 TUU65583:TUU65585 UEQ65583:UEQ65585 UOM65583:UOM65585 UYI65583:UYI65585 VIE65583:VIE65585 VSA65583:VSA65585 WBW65583:WBW65585 WLS65583:WLS65585 WVO65583:WVO65585 G131119:G131121 JC131119:JC131121 SY131119:SY131121 ACU131119:ACU131121 AMQ131119:AMQ131121 AWM131119:AWM131121 BGI131119:BGI131121 BQE131119:BQE131121 CAA131119:CAA131121 CJW131119:CJW131121 CTS131119:CTS131121 DDO131119:DDO131121 DNK131119:DNK131121 DXG131119:DXG131121 EHC131119:EHC131121 EQY131119:EQY131121 FAU131119:FAU131121 FKQ131119:FKQ131121 FUM131119:FUM131121 GEI131119:GEI131121 GOE131119:GOE131121 GYA131119:GYA131121 HHW131119:HHW131121 HRS131119:HRS131121 IBO131119:IBO131121 ILK131119:ILK131121 IVG131119:IVG131121 JFC131119:JFC131121 JOY131119:JOY131121 JYU131119:JYU131121 KIQ131119:KIQ131121 KSM131119:KSM131121 LCI131119:LCI131121 LME131119:LME131121 LWA131119:LWA131121 MFW131119:MFW131121 MPS131119:MPS131121 MZO131119:MZO131121 NJK131119:NJK131121 NTG131119:NTG131121 ODC131119:ODC131121 OMY131119:OMY131121 OWU131119:OWU131121 PGQ131119:PGQ131121 PQM131119:PQM131121 QAI131119:QAI131121 QKE131119:QKE131121 QUA131119:QUA131121 RDW131119:RDW131121 RNS131119:RNS131121 RXO131119:RXO131121 SHK131119:SHK131121 SRG131119:SRG131121 TBC131119:TBC131121 TKY131119:TKY131121 TUU131119:TUU131121 UEQ131119:UEQ131121 UOM131119:UOM131121 UYI131119:UYI131121 VIE131119:VIE131121 VSA131119:VSA131121 WBW131119:WBW131121 WLS131119:WLS131121 WVO131119:WVO131121 G196655:G196657 JC196655:JC196657 SY196655:SY196657 ACU196655:ACU196657 AMQ196655:AMQ196657 AWM196655:AWM196657 BGI196655:BGI196657 BQE196655:BQE196657 CAA196655:CAA196657 CJW196655:CJW196657 CTS196655:CTS196657 DDO196655:DDO196657 DNK196655:DNK196657 DXG196655:DXG196657 EHC196655:EHC196657 EQY196655:EQY196657 FAU196655:FAU196657 FKQ196655:FKQ196657 FUM196655:FUM196657 GEI196655:GEI196657 GOE196655:GOE196657 GYA196655:GYA196657 HHW196655:HHW196657 HRS196655:HRS196657 IBO196655:IBO196657 ILK196655:ILK196657 IVG196655:IVG196657 JFC196655:JFC196657 JOY196655:JOY196657 JYU196655:JYU196657 KIQ196655:KIQ196657 KSM196655:KSM196657 LCI196655:LCI196657 LME196655:LME196657 LWA196655:LWA196657 MFW196655:MFW196657 MPS196655:MPS196657 MZO196655:MZO196657 NJK196655:NJK196657 NTG196655:NTG196657 ODC196655:ODC196657 OMY196655:OMY196657 OWU196655:OWU196657 PGQ196655:PGQ196657 PQM196655:PQM196657 QAI196655:QAI196657 QKE196655:QKE196657 QUA196655:QUA196657 RDW196655:RDW196657 RNS196655:RNS196657 RXO196655:RXO196657 SHK196655:SHK196657 SRG196655:SRG196657 TBC196655:TBC196657 TKY196655:TKY196657 TUU196655:TUU196657 UEQ196655:UEQ196657 UOM196655:UOM196657 UYI196655:UYI196657 VIE196655:VIE196657 VSA196655:VSA196657 WBW196655:WBW196657 WLS196655:WLS196657 WVO196655:WVO196657 G262191:G262193 JC262191:JC262193 SY262191:SY262193 ACU262191:ACU262193 AMQ262191:AMQ262193 AWM262191:AWM262193 BGI262191:BGI262193 BQE262191:BQE262193 CAA262191:CAA262193 CJW262191:CJW262193 CTS262191:CTS262193 DDO262191:DDO262193 DNK262191:DNK262193 DXG262191:DXG262193 EHC262191:EHC262193 EQY262191:EQY262193 FAU262191:FAU262193 FKQ262191:FKQ262193 FUM262191:FUM262193 GEI262191:GEI262193 GOE262191:GOE262193 GYA262191:GYA262193 HHW262191:HHW262193 HRS262191:HRS262193 IBO262191:IBO262193 ILK262191:ILK262193 IVG262191:IVG262193 JFC262191:JFC262193 JOY262191:JOY262193 JYU262191:JYU262193 KIQ262191:KIQ262193 KSM262191:KSM262193 LCI262191:LCI262193 LME262191:LME262193 LWA262191:LWA262193 MFW262191:MFW262193 MPS262191:MPS262193 MZO262191:MZO262193 NJK262191:NJK262193 NTG262191:NTG262193 ODC262191:ODC262193 OMY262191:OMY262193 OWU262191:OWU262193 PGQ262191:PGQ262193 PQM262191:PQM262193 QAI262191:QAI262193 QKE262191:QKE262193 QUA262191:QUA262193 RDW262191:RDW262193 RNS262191:RNS262193 RXO262191:RXO262193 SHK262191:SHK262193 SRG262191:SRG262193 TBC262191:TBC262193 TKY262191:TKY262193 TUU262191:TUU262193 UEQ262191:UEQ262193 UOM262191:UOM262193 UYI262191:UYI262193 VIE262191:VIE262193 VSA262191:VSA262193 WBW262191:WBW262193 WLS262191:WLS262193 WVO262191:WVO262193 G327727:G327729 JC327727:JC327729 SY327727:SY327729 ACU327727:ACU327729 AMQ327727:AMQ327729 AWM327727:AWM327729 BGI327727:BGI327729 BQE327727:BQE327729 CAA327727:CAA327729 CJW327727:CJW327729 CTS327727:CTS327729 DDO327727:DDO327729 DNK327727:DNK327729 DXG327727:DXG327729 EHC327727:EHC327729 EQY327727:EQY327729 FAU327727:FAU327729 FKQ327727:FKQ327729 FUM327727:FUM327729 GEI327727:GEI327729 GOE327727:GOE327729 GYA327727:GYA327729 HHW327727:HHW327729 HRS327727:HRS327729 IBO327727:IBO327729 ILK327727:ILK327729 IVG327727:IVG327729 JFC327727:JFC327729 JOY327727:JOY327729 JYU327727:JYU327729 KIQ327727:KIQ327729 KSM327727:KSM327729 LCI327727:LCI327729 LME327727:LME327729 LWA327727:LWA327729 MFW327727:MFW327729 MPS327727:MPS327729 MZO327727:MZO327729 NJK327727:NJK327729 NTG327727:NTG327729 ODC327727:ODC327729 OMY327727:OMY327729 OWU327727:OWU327729 PGQ327727:PGQ327729 PQM327727:PQM327729 QAI327727:QAI327729 QKE327727:QKE327729 QUA327727:QUA327729 RDW327727:RDW327729 RNS327727:RNS327729 RXO327727:RXO327729 SHK327727:SHK327729 SRG327727:SRG327729 TBC327727:TBC327729 TKY327727:TKY327729 TUU327727:TUU327729 UEQ327727:UEQ327729 UOM327727:UOM327729 UYI327727:UYI327729 VIE327727:VIE327729 VSA327727:VSA327729 WBW327727:WBW327729 WLS327727:WLS327729 WVO327727:WVO327729 G393263:G393265 JC393263:JC393265 SY393263:SY393265 ACU393263:ACU393265 AMQ393263:AMQ393265 AWM393263:AWM393265 BGI393263:BGI393265 BQE393263:BQE393265 CAA393263:CAA393265 CJW393263:CJW393265 CTS393263:CTS393265 DDO393263:DDO393265 DNK393263:DNK393265 DXG393263:DXG393265 EHC393263:EHC393265 EQY393263:EQY393265 FAU393263:FAU393265 FKQ393263:FKQ393265 FUM393263:FUM393265 GEI393263:GEI393265 GOE393263:GOE393265 GYA393263:GYA393265 HHW393263:HHW393265 HRS393263:HRS393265 IBO393263:IBO393265 ILK393263:ILK393265 IVG393263:IVG393265 JFC393263:JFC393265 JOY393263:JOY393265 JYU393263:JYU393265 KIQ393263:KIQ393265 KSM393263:KSM393265 LCI393263:LCI393265 LME393263:LME393265 LWA393263:LWA393265 MFW393263:MFW393265 MPS393263:MPS393265 MZO393263:MZO393265 NJK393263:NJK393265 NTG393263:NTG393265 ODC393263:ODC393265 OMY393263:OMY393265 OWU393263:OWU393265 PGQ393263:PGQ393265 PQM393263:PQM393265 QAI393263:QAI393265 QKE393263:QKE393265 QUA393263:QUA393265 RDW393263:RDW393265 RNS393263:RNS393265 RXO393263:RXO393265 SHK393263:SHK393265 SRG393263:SRG393265 TBC393263:TBC393265 TKY393263:TKY393265 TUU393263:TUU393265 UEQ393263:UEQ393265 UOM393263:UOM393265 UYI393263:UYI393265 VIE393263:VIE393265 VSA393263:VSA393265 WBW393263:WBW393265 WLS393263:WLS393265 WVO393263:WVO393265 G458799:G458801 JC458799:JC458801 SY458799:SY458801 ACU458799:ACU458801 AMQ458799:AMQ458801 AWM458799:AWM458801 BGI458799:BGI458801 BQE458799:BQE458801 CAA458799:CAA458801 CJW458799:CJW458801 CTS458799:CTS458801 DDO458799:DDO458801 DNK458799:DNK458801 DXG458799:DXG458801 EHC458799:EHC458801 EQY458799:EQY458801 FAU458799:FAU458801 FKQ458799:FKQ458801 FUM458799:FUM458801 GEI458799:GEI458801 GOE458799:GOE458801 GYA458799:GYA458801 HHW458799:HHW458801 HRS458799:HRS458801 IBO458799:IBO458801 ILK458799:ILK458801 IVG458799:IVG458801 JFC458799:JFC458801 JOY458799:JOY458801 JYU458799:JYU458801 KIQ458799:KIQ458801 KSM458799:KSM458801 LCI458799:LCI458801 LME458799:LME458801 LWA458799:LWA458801 MFW458799:MFW458801 MPS458799:MPS458801 MZO458799:MZO458801 NJK458799:NJK458801 NTG458799:NTG458801 ODC458799:ODC458801 OMY458799:OMY458801 OWU458799:OWU458801 PGQ458799:PGQ458801 PQM458799:PQM458801 QAI458799:QAI458801 QKE458799:QKE458801 QUA458799:QUA458801 RDW458799:RDW458801 RNS458799:RNS458801 RXO458799:RXO458801 SHK458799:SHK458801 SRG458799:SRG458801 TBC458799:TBC458801 TKY458799:TKY458801 TUU458799:TUU458801 UEQ458799:UEQ458801 UOM458799:UOM458801 UYI458799:UYI458801 VIE458799:VIE458801 VSA458799:VSA458801 WBW458799:WBW458801 WLS458799:WLS458801 WVO458799:WVO458801 G524335:G524337 JC524335:JC524337 SY524335:SY524337 ACU524335:ACU524337 AMQ524335:AMQ524337 AWM524335:AWM524337 BGI524335:BGI524337 BQE524335:BQE524337 CAA524335:CAA524337 CJW524335:CJW524337 CTS524335:CTS524337 DDO524335:DDO524337 DNK524335:DNK524337 DXG524335:DXG524337 EHC524335:EHC524337 EQY524335:EQY524337 FAU524335:FAU524337 FKQ524335:FKQ524337 FUM524335:FUM524337 GEI524335:GEI524337 GOE524335:GOE524337 GYA524335:GYA524337 HHW524335:HHW524337 HRS524335:HRS524337 IBO524335:IBO524337 ILK524335:ILK524337 IVG524335:IVG524337 JFC524335:JFC524337 JOY524335:JOY524337 JYU524335:JYU524337 KIQ524335:KIQ524337 KSM524335:KSM524337 LCI524335:LCI524337 LME524335:LME524337 LWA524335:LWA524337 MFW524335:MFW524337 MPS524335:MPS524337 MZO524335:MZO524337 NJK524335:NJK524337 NTG524335:NTG524337 ODC524335:ODC524337 OMY524335:OMY524337 OWU524335:OWU524337 PGQ524335:PGQ524337 PQM524335:PQM524337 QAI524335:QAI524337 QKE524335:QKE524337 QUA524335:QUA524337 RDW524335:RDW524337 RNS524335:RNS524337 RXO524335:RXO524337 SHK524335:SHK524337 SRG524335:SRG524337 TBC524335:TBC524337 TKY524335:TKY524337 TUU524335:TUU524337 UEQ524335:UEQ524337 UOM524335:UOM524337 UYI524335:UYI524337 VIE524335:VIE524337 VSA524335:VSA524337 WBW524335:WBW524337 WLS524335:WLS524337 WVO524335:WVO524337 G589871:G589873 JC589871:JC589873 SY589871:SY589873 ACU589871:ACU589873 AMQ589871:AMQ589873 AWM589871:AWM589873 BGI589871:BGI589873 BQE589871:BQE589873 CAA589871:CAA589873 CJW589871:CJW589873 CTS589871:CTS589873 DDO589871:DDO589873 DNK589871:DNK589873 DXG589871:DXG589873 EHC589871:EHC589873 EQY589871:EQY589873 FAU589871:FAU589873 FKQ589871:FKQ589873 FUM589871:FUM589873 GEI589871:GEI589873 GOE589871:GOE589873 GYA589871:GYA589873 HHW589871:HHW589873 HRS589871:HRS589873 IBO589871:IBO589873 ILK589871:ILK589873 IVG589871:IVG589873 JFC589871:JFC589873 JOY589871:JOY589873 JYU589871:JYU589873 KIQ589871:KIQ589873 KSM589871:KSM589873 LCI589871:LCI589873 LME589871:LME589873 LWA589871:LWA589873 MFW589871:MFW589873 MPS589871:MPS589873 MZO589871:MZO589873 NJK589871:NJK589873 NTG589871:NTG589873 ODC589871:ODC589873 OMY589871:OMY589873 OWU589871:OWU589873 PGQ589871:PGQ589873 PQM589871:PQM589873 QAI589871:QAI589873 QKE589871:QKE589873 QUA589871:QUA589873 RDW589871:RDW589873 RNS589871:RNS589873 RXO589871:RXO589873 SHK589871:SHK589873 SRG589871:SRG589873 TBC589871:TBC589873 TKY589871:TKY589873 TUU589871:TUU589873 UEQ589871:UEQ589873 UOM589871:UOM589873 UYI589871:UYI589873 VIE589871:VIE589873 VSA589871:VSA589873 WBW589871:WBW589873 WLS589871:WLS589873 WVO589871:WVO589873 G655407:G655409 JC655407:JC655409 SY655407:SY655409 ACU655407:ACU655409 AMQ655407:AMQ655409 AWM655407:AWM655409 BGI655407:BGI655409 BQE655407:BQE655409 CAA655407:CAA655409 CJW655407:CJW655409 CTS655407:CTS655409 DDO655407:DDO655409 DNK655407:DNK655409 DXG655407:DXG655409 EHC655407:EHC655409 EQY655407:EQY655409 FAU655407:FAU655409 FKQ655407:FKQ655409 FUM655407:FUM655409 GEI655407:GEI655409 GOE655407:GOE655409 GYA655407:GYA655409 HHW655407:HHW655409 HRS655407:HRS655409 IBO655407:IBO655409 ILK655407:ILK655409 IVG655407:IVG655409 JFC655407:JFC655409 JOY655407:JOY655409 JYU655407:JYU655409 KIQ655407:KIQ655409 KSM655407:KSM655409 LCI655407:LCI655409 LME655407:LME655409 LWA655407:LWA655409 MFW655407:MFW655409 MPS655407:MPS655409 MZO655407:MZO655409 NJK655407:NJK655409 NTG655407:NTG655409 ODC655407:ODC655409 OMY655407:OMY655409 OWU655407:OWU655409 PGQ655407:PGQ655409 PQM655407:PQM655409 QAI655407:QAI655409 QKE655407:QKE655409 QUA655407:QUA655409 RDW655407:RDW655409 RNS655407:RNS655409 RXO655407:RXO655409 SHK655407:SHK655409 SRG655407:SRG655409 TBC655407:TBC655409 TKY655407:TKY655409 TUU655407:TUU655409 UEQ655407:UEQ655409 UOM655407:UOM655409 UYI655407:UYI655409 VIE655407:VIE655409 VSA655407:VSA655409 WBW655407:WBW655409 WLS655407:WLS655409 WVO655407:WVO655409 G720943:G720945 JC720943:JC720945 SY720943:SY720945 ACU720943:ACU720945 AMQ720943:AMQ720945 AWM720943:AWM720945 BGI720943:BGI720945 BQE720943:BQE720945 CAA720943:CAA720945 CJW720943:CJW720945 CTS720943:CTS720945 DDO720943:DDO720945 DNK720943:DNK720945 DXG720943:DXG720945 EHC720943:EHC720945 EQY720943:EQY720945 FAU720943:FAU720945 FKQ720943:FKQ720945 FUM720943:FUM720945 GEI720943:GEI720945 GOE720943:GOE720945 GYA720943:GYA720945 HHW720943:HHW720945 HRS720943:HRS720945 IBO720943:IBO720945 ILK720943:ILK720945 IVG720943:IVG720945 JFC720943:JFC720945 JOY720943:JOY720945 JYU720943:JYU720945 KIQ720943:KIQ720945 KSM720943:KSM720945 LCI720943:LCI720945 LME720943:LME720945 LWA720943:LWA720945 MFW720943:MFW720945 MPS720943:MPS720945 MZO720943:MZO720945 NJK720943:NJK720945 NTG720943:NTG720945 ODC720943:ODC720945 OMY720943:OMY720945 OWU720943:OWU720945 PGQ720943:PGQ720945 PQM720943:PQM720945 QAI720943:QAI720945 QKE720943:QKE720945 QUA720943:QUA720945 RDW720943:RDW720945 RNS720943:RNS720945 RXO720943:RXO720945 SHK720943:SHK720945 SRG720943:SRG720945 TBC720943:TBC720945 TKY720943:TKY720945 TUU720943:TUU720945 UEQ720943:UEQ720945 UOM720943:UOM720945 UYI720943:UYI720945 VIE720943:VIE720945 VSA720943:VSA720945 WBW720943:WBW720945 WLS720943:WLS720945 WVO720943:WVO720945 G786479:G786481 JC786479:JC786481 SY786479:SY786481 ACU786479:ACU786481 AMQ786479:AMQ786481 AWM786479:AWM786481 BGI786479:BGI786481 BQE786479:BQE786481 CAA786479:CAA786481 CJW786479:CJW786481 CTS786479:CTS786481 DDO786479:DDO786481 DNK786479:DNK786481 DXG786479:DXG786481 EHC786479:EHC786481 EQY786479:EQY786481 FAU786479:FAU786481 FKQ786479:FKQ786481 FUM786479:FUM786481 GEI786479:GEI786481 GOE786479:GOE786481 GYA786479:GYA786481 HHW786479:HHW786481 HRS786479:HRS786481 IBO786479:IBO786481 ILK786479:ILK786481 IVG786479:IVG786481 JFC786479:JFC786481 JOY786479:JOY786481 JYU786479:JYU786481 KIQ786479:KIQ786481 KSM786479:KSM786481 LCI786479:LCI786481 LME786479:LME786481 LWA786479:LWA786481 MFW786479:MFW786481 MPS786479:MPS786481 MZO786479:MZO786481 NJK786479:NJK786481 NTG786479:NTG786481 ODC786479:ODC786481 OMY786479:OMY786481 OWU786479:OWU786481 PGQ786479:PGQ786481 PQM786479:PQM786481 QAI786479:QAI786481 QKE786479:QKE786481 QUA786479:QUA786481 RDW786479:RDW786481 RNS786479:RNS786481 RXO786479:RXO786481 SHK786479:SHK786481 SRG786479:SRG786481 TBC786479:TBC786481 TKY786479:TKY786481 TUU786479:TUU786481 UEQ786479:UEQ786481 UOM786479:UOM786481 UYI786479:UYI786481 VIE786479:VIE786481 VSA786479:VSA786481 WBW786479:WBW786481 WLS786479:WLS786481 WVO786479:WVO786481 G852015:G852017 JC852015:JC852017 SY852015:SY852017 ACU852015:ACU852017 AMQ852015:AMQ852017 AWM852015:AWM852017 BGI852015:BGI852017 BQE852015:BQE852017 CAA852015:CAA852017 CJW852015:CJW852017 CTS852015:CTS852017 DDO852015:DDO852017 DNK852015:DNK852017 DXG852015:DXG852017 EHC852015:EHC852017 EQY852015:EQY852017 FAU852015:FAU852017 FKQ852015:FKQ852017 FUM852015:FUM852017 GEI852015:GEI852017 GOE852015:GOE852017 GYA852015:GYA852017 HHW852015:HHW852017 HRS852015:HRS852017 IBO852015:IBO852017 ILK852015:ILK852017 IVG852015:IVG852017 JFC852015:JFC852017 JOY852015:JOY852017 JYU852015:JYU852017 KIQ852015:KIQ852017 KSM852015:KSM852017 LCI852015:LCI852017 LME852015:LME852017 LWA852015:LWA852017 MFW852015:MFW852017 MPS852015:MPS852017 MZO852015:MZO852017 NJK852015:NJK852017 NTG852015:NTG852017 ODC852015:ODC852017 OMY852015:OMY852017 OWU852015:OWU852017 PGQ852015:PGQ852017 PQM852015:PQM852017 QAI852015:QAI852017 QKE852015:QKE852017 QUA852015:QUA852017 RDW852015:RDW852017 RNS852015:RNS852017 RXO852015:RXO852017 SHK852015:SHK852017 SRG852015:SRG852017 TBC852015:TBC852017 TKY852015:TKY852017 TUU852015:TUU852017 UEQ852015:UEQ852017 UOM852015:UOM852017 UYI852015:UYI852017 VIE852015:VIE852017 VSA852015:VSA852017 WBW852015:WBW852017 WLS852015:WLS852017 WVO852015:WVO852017 G917551:G917553 JC917551:JC917553 SY917551:SY917553 ACU917551:ACU917553 AMQ917551:AMQ917553 AWM917551:AWM917553 BGI917551:BGI917553 BQE917551:BQE917553 CAA917551:CAA917553 CJW917551:CJW917553 CTS917551:CTS917553 DDO917551:DDO917553 DNK917551:DNK917553 DXG917551:DXG917553 EHC917551:EHC917553 EQY917551:EQY917553 FAU917551:FAU917553 FKQ917551:FKQ917553 FUM917551:FUM917553 GEI917551:GEI917553 GOE917551:GOE917553 GYA917551:GYA917553 HHW917551:HHW917553 HRS917551:HRS917553 IBO917551:IBO917553 ILK917551:ILK917553 IVG917551:IVG917553 JFC917551:JFC917553 JOY917551:JOY917553 JYU917551:JYU917553 KIQ917551:KIQ917553 KSM917551:KSM917553 LCI917551:LCI917553 LME917551:LME917553 LWA917551:LWA917553 MFW917551:MFW917553 MPS917551:MPS917553 MZO917551:MZO917553 NJK917551:NJK917553 NTG917551:NTG917553 ODC917551:ODC917553 OMY917551:OMY917553 OWU917551:OWU917553 PGQ917551:PGQ917553 PQM917551:PQM917553 QAI917551:QAI917553 QKE917551:QKE917553 QUA917551:QUA917553 RDW917551:RDW917553 RNS917551:RNS917553 RXO917551:RXO917553 SHK917551:SHK917553 SRG917551:SRG917553 TBC917551:TBC917553 TKY917551:TKY917553 TUU917551:TUU917553 UEQ917551:UEQ917553 UOM917551:UOM917553 UYI917551:UYI917553 VIE917551:VIE917553 VSA917551:VSA917553 WBW917551:WBW917553 WLS917551:WLS917553 WVO917551:WVO917553 G983087:G983089 JC983087:JC983089 SY983087:SY983089 ACU983087:ACU983089 AMQ983087:AMQ983089 AWM983087:AWM983089 BGI983087:BGI983089 BQE983087:BQE983089 CAA983087:CAA983089 CJW983087:CJW983089 CTS983087:CTS983089 DDO983087:DDO983089 DNK983087:DNK983089 DXG983087:DXG983089 EHC983087:EHC983089 EQY983087:EQY983089 FAU983087:FAU983089 FKQ983087:FKQ983089 FUM983087:FUM983089 GEI983087:GEI983089 GOE983087:GOE983089 GYA983087:GYA983089 HHW983087:HHW983089 HRS983087:HRS983089 IBO983087:IBO983089 ILK983087:ILK983089 IVG983087:IVG983089 JFC983087:JFC983089 JOY983087:JOY983089 JYU983087:JYU983089 KIQ983087:KIQ983089 KSM983087:KSM983089 LCI983087:LCI983089 LME983087:LME983089 LWA983087:LWA983089 MFW983087:MFW983089 MPS983087:MPS983089 MZO983087:MZO983089 NJK983087:NJK983089 NTG983087:NTG983089 ODC983087:ODC983089 OMY983087:OMY983089 OWU983087:OWU983089 PGQ983087:PGQ983089 PQM983087:PQM983089 QAI983087:QAI983089 QKE983087:QKE983089 QUA983087:QUA983089 RDW983087:RDW983089 RNS983087:RNS983089 RXO983087:RXO983089 SHK983087:SHK983089 SRG983087:SRG983089 TBC983087:TBC983089 TKY983087:TKY983089 TUU983087:TUU983089 UEQ983087:UEQ983089 UOM983087:UOM983089 UYI983087:UYI983089 VIE983087:VIE983089 VSA983087:VSA983089 WBW983087:WBW983089 WLS983087:WLS983089 WVO983087:WVO983089">
      <formula1>"①,②"</formula1>
    </dataValidation>
  </dataValidations>
  <pageMargins left="0.70866141732283472" right="0.70866141732283472" top="0.74803149606299213" bottom="0.74803149606299213" header="0.31496062992125984" footer="0.31496062992125984"/>
  <pageSetup paperSize="9" scale="77" fitToHeight="0" orientation="portrait" blackAndWhite="1" r:id="rId1"/>
  <headerFooter alignWithMargins="0"/>
  <rowBreaks count="1" manualBreakCount="1">
    <brk id="37" max="5" man="1"/>
  </rowBreaks>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2:Y150"/>
  <sheetViews>
    <sheetView view="pageBreakPreview" topLeftCell="A25" zoomScaleNormal="100" zoomScaleSheetLayoutView="100" workbookViewId="0">
      <selection activeCell="U8" sqref="U8"/>
    </sheetView>
  </sheetViews>
  <sheetFormatPr defaultRowHeight="13.2"/>
  <cols>
    <col min="1" max="1" width="23.21875" style="857" bestFit="1" customWidth="1"/>
    <col min="2" max="2" width="3.44140625" style="858" customWidth="1"/>
    <col min="3" max="3" width="5.21875" style="857" bestFit="1" customWidth="1"/>
    <col min="4" max="4" width="3.88671875" style="857" customWidth="1"/>
    <col min="5" max="5" width="3.33203125" style="857" customWidth="1"/>
    <col min="6" max="6" width="3.77734375" style="857" customWidth="1"/>
    <col min="7" max="7" width="3.33203125" style="857" customWidth="1"/>
    <col min="8" max="8" width="4.109375" style="857" customWidth="1"/>
    <col min="9" max="9" width="3.33203125" style="857" customWidth="1"/>
    <col min="10" max="10" width="10.44140625" style="857" customWidth="1"/>
    <col min="11" max="11" width="3.77734375" style="857" customWidth="1"/>
    <col min="12" max="12" width="9" style="857"/>
    <col min="13" max="13" width="4.88671875" style="857" customWidth="1"/>
    <col min="14" max="19" width="3.6640625" style="857" customWidth="1"/>
    <col min="20" max="256" width="9" style="857"/>
    <col min="257" max="257" width="23.21875" style="857" bestFit="1" customWidth="1"/>
    <col min="258" max="258" width="3.44140625" style="857" customWidth="1"/>
    <col min="259" max="259" width="5.21875" style="857" bestFit="1" customWidth="1"/>
    <col min="260" max="260" width="3.88671875" style="857" customWidth="1"/>
    <col min="261" max="261" width="3.33203125" style="857" customWidth="1"/>
    <col min="262" max="262" width="3.77734375" style="857" customWidth="1"/>
    <col min="263" max="263" width="3.33203125" style="857" customWidth="1"/>
    <col min="264" max="264" width="4.109375" style="857" customWidth="1"/>
    <col min="265" max="265" width="3.33203125" style="857" customWidth="1"/>
    <col min="266" max="266" width="10.44140625" style="857" customWidth="1"/>
    <col min="267" max="267" width="3.77734375" style="857" customWidth="1"/>
    <col min="268" max="268" width="9" style="857"/>
    <col min="269" max="269" width="4.88671875" style="857" customWidth="1"/>
    <col min="270" max="275" width="3.6640625" style="857" customWidth="1"/>
    <col min="276" max="512" width="9" style="857"/>
    <col min="513" max="513" width="23.21875" style="857" bestFit="1" customWidth="1"/>
    <col min="514" max="514" width="3.44140625" style="857" customWidth="1"/>
    <col min="515" max="515" width="5.21875" style="857" bestFit="1" customWidth="1"/>
    <col min="516" max="516" width="3.88671875" style="857" customWidth="1"/>
    <col min="517" max="517" width="3.33203125" style="857" customWidth="1"/>
    <col min="518" max="518" width="3.77734375" style="857" customWidth="1"/>
    <col min="519" max="519" width="3.33203125" style="857" customWidth="1"/>
    <col min="520" max="520" width="4.109375" style="857" customWidth="1"/>
    <col min="521" max="521" width="3.33203125" style="857" customWidth="1"/>
    <col min="522" max="522" width="10.44140625" style="857" customWidth="1"/>
    <col min="523" max="523" width="3.77734375" style="857" customWidth="1"/>
    <col min="524" max="524" width="9" style="857"/>
    <col min="525" max="525" width="4.88671875" style="857" customWidth="1"/>
    <col min="526" max="531" width="3.6640625" style="857" customWidth="1"/>
    <col min="532" max="768" width="9" style="857"/>
    <col min="769" max="769" width="23.21875" style="857" bestFit="1" customWidth="1"/>
    <col min="770" max="770" width="3.44140625" style="857" customWidth="1"/>
    <col min="771" max="771" width="5.21875" style="857" bestFit="1" customWidth="1"/>
    <col min="772" max="772" width="3.88671875" style="857" customWidth="1"/>
    <col min="773" max="773" width="3.33203125" style="857" customWidth="1"/>
    <col min="774" max="774" width="3.77734375" style="857" customWidth="1"/>
    <col min="775" max="775" width="3.33203125" style="857" customWidth="1"/>
    <col min="776" max="776" width="4.109375" style="857" customWidth="1"/>
    <col min="777" max="777" width="3.33203125" style="857" customWidth="1"/>
    <col min="778" max="778" width="10.44140625" style="857" customWidth="1"/>
    <col min="779" max="779" width="3.77734375" style="857" customWidth="1"/>
    <col min="780" max="780" width="9" style="857"/>
    <col min="781" max="781" width="4.88671875" style="857" customWidth="1"/>
    <col min="782" max="787" width="3.6640625" style="857" customWidth="1"/>
    <col min="788" max="1024" width="9" style="857"/>
    <col min="1025" max="1025" width="23.21875" style="857" bestFit="1" customWidth="1"/>
    <col min="1026" max="1026" width="3.44140625" style="857" customWidth="1"/>
    <col min="1027" max="1027" width="5.21875" style="857" bestFit="1" customWidth="1"/>
    <col min="1028" max="1028" width="3.88671875" style="857" customWidth="1"/>
    <col min="1029" max="1029" width="3.33203125" style="857" customWidth="1"/>
    <col min="1030" max="1030" width="3.77734375" style="857" customWidth="1"/>
    <col min="1031" max="1031" width="3.33203125" style="857" customWidth="1"/>
    <col min="1032" max="1032" width="4.109375" style="857" customWidth="1"/>
    <col min="1033" max="1033" width="3.33203125" style="857" customWidth="1"/>
    <col min="1034" max="1034" width="10.44140625" style="857" customWidth="1"/>
    <col min="1035" max="1035" width="3.77734375" style="857" customWidth="1"/>
    <col min="1036" max="1036" width="9" style="857"/>
    <col min="1037" max="1037" width="4.88671875" style="857" customWidth="1"/>
    <col min="1038" max="1043" width="3.6640625" style="857" customWidth="1"/>
    <col min="1044" max="1280" width="9" style="857"/>
    <col min="1281" max="1281" width="23.21875" style="857" bestFit="1" customWidth="1"/>
    <col min="1282" max="1282" width="3.44140625" style="857" customWidth="1"/>
    <col min="1283" max="1283" width="5.21875" style="857" bestFit="1" customWidth="1"/>
    <col min="1284" max="1284" width="3.88671875" style="857" customWidth="1"/>
    <col min="1285" max="1285" width="3.33203125" style="857" customWidth="1"/>
    <col min="1286" max="1286" width="3.77734375" style="857" customWidth="1"/>
    <col min="1287" max="1287" width="3.33203125" style="857" customWidth="1"/>
    <col min="1288" max="1288" width="4.109375" style="857" customWidth="1"/>
    <col min="1289" max="1289" width="3.33203125" style="857" customWidth="1"/>
    <col min="1290" max="1290" width="10.44140625" style="857" customWidth="1"/>
    <col min="1291" max="1291" width="3.77734375" style="857" customWidth="1"/>
    <col min="1292" max="1292" width="9" style="857"/>
    <col min="1293" max="1293" width="4.88671875" style="857" customWidth="1"/>
    <col min="1294" max="1299" width="3.6640625" style="857" customWidth="1"/>
    <col min="1300" max="1536" width="9" style="857"/>
    <col min="1537" max="1537" width="23.21875" style="857" bestFit="1" customWidth="1"/>
    <col min="1538" max="1538" width="3.44140625" style="857" customWidth="1"/>
    <col min="1539" max="1539" width="5.21875" style="857" bestFit="1" customWidth="1"/>
    <col min="1540" max="1540" width="3.88671875" style="857" customWidth="1"/>
    <col min="1541" max="1541" width="3.33203125" style="857" customWidth="1"/>
    <col min="1542" max="1542" width="3.77734375" style="857" customWidth="1"/>
    <col min="1543" max="1543" width="3.33203125" style="857" customWidth="1"/>
    <col min="1544" max="1544" width="4.109375" style="857" customWidth="1"/>
    <col min="1545" max="1545" width="3.33203125" style="857" customWidth="1"/>
    <col min="1546" max="1546" width="10.44140625" style="857" customWidth="1"/>
    <col min="1547" max="1547" width="3.77734375" style="857" customWidth="1"/>
    <col min="1548" max="1548" width="9" style="857"/>
    <col min="1549" max="1549" width="4.88671875" style="857" customWidth="1"/>
    <col min="1550" max="1555" width="3.6640625" style="857" customWidth="1"/>
    <col min="1556" max="1792" width="9" style="857"/>
    <col min="1793" max="1793" width="23.21875" style="857" bestFit="1" customWidth="1"/>
    <col min="1794" max="1794" width="3.44140625" style="857" customWidth="1"/>
    <col min="1795" max="1795" width="5.21875" style="857" bestFit="1" customWidth="1"/>
    <col min="1796" max="1796" width="3.88671875" style="857" customWidth="1"/>
    <col min="1797" max="1797" width="3.33203125" style="857" customWidth="1"/>
    <col min="1798" max="1798" width="3.77734375" style="857" customWidth="1"/>
    <col min="1799" max="1799" width="3.33203125" style="857" customWidth="1"/>
    <col min="1800" max="1800" width="4.109375" style="857" customWidth="1"/>
    <col min="1801" max="1801" width="3.33203125" style="857" customWidth="1"/>
    <col min="1802" max="1802" width="10.44140625" style="857" customWidth="1"/>
    <col min="1803" max="1803" width="3.77734375" style="857" customWidth="1"/>
    <col min="1804" max="1804" width="9" style="857"/>
    <col min="1805" max="1805" width="4.88671875" style="857" customWidth="1"/>
    <col min="1806" max="1811" width="3.6640625" style="857" customWidth="1"/>
    <col min="1812" max="2048" width="9" style="857"/>
    <col min="2049" max="2049" width="23.21875" style="857" bestFit="1" customWidth="1"/>
    <col min="2050" max="2050" width="3.44140625" style="857" customWidth="1"/>
    <col min="2051" max="2051" width="5.21875" style="857" bestFit="1" customWidth="1"/>
    <col min="2052" max="2052" width="3.88671875" style="857" customWidth="1"/>
    <col min="2053" max="2053" width="3.33203125" style="857" customWidth="1"/>
    <col min="2054" max="2054" width="3.77734375" style="857" customWidth="1"/>
    <col min="2055" max="2055" width="3.33203125" style="857" customWidth="1"/>
    <col min="2056" max="2056" width="4.109375" style="857" customWidth="1"/>
    <col min="2057" max="2057" width="3.33203125" style="857" customWidth="1"/>
    <col min="2058" max="2058" width="10.44140625" style="857" customWidth="1"/>
    <col min="2059" max="2059" width="3.77734375" style="857" customWidth="1"/>
    <col min="2060" max="2060" width="9" style="857"/>
    <col min="2061" max="2061" width="4.88671875" style="857" customWidth="1"/>
    <col min="2062" max="2067" width="3.6640625" style="857" customWidth="1"/>
    <col min="2068" max="2304" width="9" style="857"/>
    <col min="2305" max="2305" width="23.21875" style="857" bestFit="1" customWidth="1"/>
    <col min="2306" max="2306" width="3.44140625" style="857" customWidth="1"/>
    <col min="2307" max="2307" width="5.21875" style="857" bestFit="1" customWidth="1"/>
    <col min="2308" max="2308" width="3.88671875" style="857" customWidth="1"/>
    <col min="2309" max="2309" width="3.33203125" style="857" customWidth="1"/>
    <col min="2310" max="2310" width="3.77734375" style="857" customWidth="1"/>
    <col min="2311" max="2311" width="3.33203125" style="857" customWidth="1"/>
    <col min="2312" max="2312" width="4.109375" style="857" customWidth="1"/>
    <col min="2313" max="2313" width="3.33203125" style="857" customWidth="1"/>
    <col min="2314" max="2314" width="10.44140625" style="857" customWidth="1"/>
    <col min="2315" max="2315" width="3.77734375" style="857" customWidth="1"/>
    <col min="2316" max="2316" width="9" style="857"/>
    <col min="2317" max="2317" width="4.88671875" style="857" customWidth="1"/>
    <col min="2318" max="2323" width="3.6640625" style="857" customWidth="1"/>
    <col min="2324" max="2560" width="9" style="857"/>
    <col min="2561" max="2561" width="23.21875" style="857" bestFit="1" customWidth="1"/>
    <col min="2562" max="2562" width="3.44140625" style="857" customWidth="1"/>
    <col min="2563" max="2563" width="5.21875" style="857" bestFit="1" customWidth="1"/>
    <col min="2564" max="2564" width="3.88671875" style="857" customWidth="1"/>
    <col min="2565" max="2565" width="3.33203125" style="857" customWidth="1"/>
    <col min="2566" max="2566" width="3.77734375" style="857" customWidth="1"/>
    <col min="2567" max="2567" width="3.33203125" style="857" customWidth="1"/>
    <col min="2568" max="2568" width="4.109375" style="857" customWidth="1"/>
    <col min="2569" max="2569" width="3.33203125" style="857" customWidth="1"/>
    <col min="2570" max="2570" width="10.44140625" style="857" customWidth="1"/>
    <col min="2571" max="2571" width="3.77734375" style="857" customWidth="1"/>
    <col min="2572" max="2572" width="9" style="857"/>
    <col min="2573" max="2573" width="4.88671875" style="857" customWidth="1"/>
    <col min="2574" max="2579" width="3.6640625" style="857" customWidth="1"/>
    <col min="2580" max="2816" width="9" style="857"/>
    <col min="2817" max="2817" width="23.21875" style="857" bestFit="1" customWidth="1"/>
    <col min="2818" max="2818" width="3.44140625" style="857" customWidth="1"/>
    <col min="2819" max="2819" width="5.21875" style="857" bestFit="1" customWidth="1"/>
    <col min="2820" max="2820" width="3.88671875" style="857" customWidth="1"/>
    <col min="2821" max="2821" width="3.33203125" style="857" customWidth="1"/>
    <col min="2822" max="2822" width="3.77734375" style="857" customWidth="1"/>
    <col min="2823" max="2823" width="3.33203125" style="857" customWidth="1"/>
    <col min="2824" max="2824" width="4.109375" style="857" customWidth="1"/>
    <col min="2825" max="2825" width="3.33203125" style="857" customWidth="1"/>
    <col min="2826" max="2826" width="10.44140625" style="857" customWidth="1"/>
    <col min="2827" max="2827" width="3.77734375" style="857" customWidth="1"/>
    <col min="2828" max="2828" width="9" style="857"/>
    <col min="2829" max="2829" width="4.88671875" style="857" customWidth="1"/>
    <col min="2830" max="2835" width="3.6640625" style="857" customWidth="1"/>
    <col min="2836" max="3072" width="9" style="857"/>
    <col min="3073" max="3073" width="23.21875" style="857" bestFit="1" customWidth="1"/>
    <col min="3074" max="3074" width="3.44140625" style="857" customWidth="1"/>
    <col min="3075" max="3075" width="5.21875" style="857" bestFit="1" customWidth="1"/>
    <col min="3076" max="3076" width="3.88671875" style="857" customWidth="1"/>
    <col min="3077" max="3077" width="3.33203125" style="857" customWidth="1"/>
    <col min="3078" max="3078" width="3.77734375" style="857" customWidth="1"/>
    <col min="3079" max="3079" width="3.33203125" style="857" customWidth="1"/>
    <col min="3080" max="3080" width="4.109375" style="857" customWidth="1"/>
    <col min="3081" max="3081" width="3.33203125" style="857" customWidth="1"/>
    <col min="3082" max="3082" width="10.44140625" style="857" customWidth="1"/>
    <col min="3083" max="3083" width="3.77734375" style="857" customWidth="1"/>
    <col min="3084" max="3084" width="9" style="857"/>
    <col min="3085" max="3085" width="4.88671875" style="857" customWidth="1"/>
    <col min="3086" max="3091" width="3.6640625" style="857" customWidth="1"/>
    <col min="3092" max="3328" width="9" style="857"/>
    <col min="3329" max="3329" width="23.21875" style="857" bestFit="1" customWidth="1"/>
    <col min="3330" max="3330" width="3.44140625" style="857" customWidth="1"/>
    <col min="3331" max="3331" width="5.21875" style="857" bestFit="1" customWidth="1"/>
    <col min="3332" max="3332" width="3.88671875" style="857" customWidth="1"/>
    <col min="3333" max="3333" width="3.33203125" style="857" customWidth="1"/>
    <col min="3334" max="3334" width="3.77734375" style="857" customWidth="1"/>
    <col min="3335" max="3335" width="3.33203125" style="857" customWidth="1"/>
    <col min="3336" max="3336" width="4.109375" style="857" customWidth="1"/>
    <col min="3337" max="3337" width="3.33203125" style="857" customWidth="1"/>
    <col min="3338" max="3338" width="10.44140625" style="857" customWidth="1"/>
    <col min="3339" max="3339" width="3.77734375" style="857" customWidth="1"/>
    <col min="3340" max="3340" width="9" style="857"/>
    <col min="3341" max="3341" width="4.88671875" style="857" customWidth="1"/>
    <col min="3342" max="3347" width="3.6640625" style="857" customWidth="1"/>
    <col min="3348" max="3584" width="9" style="857"/>
    <col min="3585" max="3585" width="23.21875" style="857" bestFit="1" customWidth="1"/>
    <col min="3586" max="3586" width="3.44140625" style="857" customWidth="1"/>
    <col min="3587" max="3587" width="5.21875" style="857" bestFit="1" customWidth="1"/>
    <col min="3588" max="3588" width="3.88671875" style="857" customWidth="1"/>
    <col min="3589" max="3589" width="3.33203125" style="857" customWidth="1"/>
    <col min="3590" max="3590" width="3.77734375" style="857" customWidth="1"/>
    <col min="3591" max="3591" width="3.33203125" style="857" customWidth="1"/>
    <col min="3592" max="3592" width="4.109375" style="857" customWidth="1"/>
    <col min="3593" max="3593" width="3.33203125" style="857" customWidth="1"/>
    <col min="3594" max="3594" width="10.44140625" style="857" customWidth="1"/>
    <col min="3595" max="3595" width="3.77734375" style="857" customWidth="1"/>
    <col min="3596" max="3596" width="9" style="857"/>
    <col min="3597" max="3597" width="4.88671875" style="857" customWidth="1"/>
    <col min="3598" max="3603" width="3.6640625" style="857" customWidth="1"/>
    <col min="3604" max="3840" width="9" style="857"/>
    <col min="3841" max="3841" width="23.21875" style="857" bestFit="1" customWidth="1"/>
    <col min="3842" max="3842" width="3.44140625" style="857" customWidth="1"/>
    <col min="3843" max="3843" width="5.21875" style="857" bestFit="1" customWidth="1"/>
    <col min="3844" max="3844" width="3.88671875" style="857" customWidth="1"/>
    <col min="3845" max="3845" width="3.33203125" style="857" customWidth="1"/>
    <col min="3846" max="3846" width="3.77734375" style="857" customWidth="1"/>
    <col min="3847" max="3847" width="3.33203125" style="857" customWidth="1"/>
    <col min="3848" max="3848" width="4.109375" style="857" customWidth="1"/>
    <col min="3849" max="3849" width="3.33203125" style="857" customWidth="1"/>
    <col min="3850" max="3850" width="10.44140625" style="857" customWidth="1"/>
    <col min="3851" max="3851" width="3.77734375" style="857" customWidth="1"/>
    <col min="3852" max="3852" width="9" style="857"/>
    <col min="3853" max="3853" width="4.88671875" style="857" customWidth="1"/>
    <col min="3854" max="3859" width="3.6640625" style="857" customWidth="1"/>
    <col min="3860" max="4096" width="9" style="857"/>
    <col min="4097" max="4097" width="23.21875" style="857" bestFit="1" customWidth="1"/>
    <col min="4098" max="4098" width="3.44140625" style="857" customWidth="1"/>
    <col min="4099" max="4099" width="5.21875" style="857" bestFit="1" customWidth="1"/>
    <col min="4100" max="4100" width="3.88671875" style="857" customWidth="1"/>
    <col min="4101" max="4101" width="3.33203125" style="857" customWidth="1"/>
    <col min="4102" max="4102" width="3.77734375" style="857" customWidth="1"/>
    <col min="4103" max="4103" width="3.33203125" style="857" customWidth="1"/>
    <col min="4104" max="4104" width="4.109375" style="857" customWidth="1"/>
    <col min="4105" max="4105" width="3.33203125" style="857" customWidth="1"/>
    <col min="4106" max="4106" width="10.44140625" style="857" customWidth="1"/>
    <col min="4107" max="4107" width="3.77734375" style="857" customWidth="1"/>
    <col min="4108" max="4108" width="9" style="857"/>
    <col min="4109" max="4109" width="4.88671875" style="857" customWidth="1"/>
    <col min="4110" max="4115" width="3.6640625" style="857" customWidth="1"/>
    <col min="4116" max="4352" width="9" style="857"/>
    <col min="4353" max="4353" width="23.21875" style="857" bestFit="1" customWidth="1"/>
    <col min="4354" max="4354" width="3.44140625" style="857" customWidth="1"/>
    <col min="4355" max="4355" width="5.21875" style="857" bestFit="1" customWidth="1"/>
    <col min="4356" max="4356" width="3.88671875" style="857" customWidth="1"/>
    <col min="4357" max="4357" width="3.33203125" style="857" customWidth="1"/>
    <col min="4358" max="4358" width="3.77734375" style="857" customWidth="1"/>
    <col min="4359" max="4359" width="3.33203125" style="857" customWidth="1"/>
    <col min="4360" max="4360" width="4.109375" style="857" customWidth="1"/>
    <col min="4361" max="4361" width="3.33203125" style="857" customWidth="1"/>
    <col min="4362" max="4362" width="10.44140625" style="857" customWidth="1"/>
    <col min="4363" max="4363" width="3.77734375" style="857" customWidth="1"/>
    <col min="4364" max="4364" width="9" style="857"/>
    <col min="4365" max="4365" width="4.88671875" style="857" customWidth="1"/>
    <col min="4366" max="4371" width="3.6640625" style="857" customWidth="1"/>
    <col min="4372" max="4608" width="9" style="857"/>
    <col min="4609" max="4609" width="23.21875" style="857" bestFit="1" customWidth="1"/>
    <col min="4610" max="4610" width="3.44140625" style="857" customWidth="1"/>
    <col min="4611" max="4611" width="5.21875" style="857" bestFit="1" customWidth="1"/>
    <col min="4612" max="4612" width="3.88671875" style="857" customWidth="1"/>
    <col min="4613" max="4613" width="3.33203125" style="857" customWidth="1"/>
    <col min="4614" max="4614" width="3.77734375" style="857" customWidth="1"/>
    <col min="4615" max="4615" width="3.33203125" style="857" customWidth="1"/>
    <col min="4616" max="4616" width="4.109375" style="857" customWidth="1"/>
    <col min="4617" max="4617" width="3.33203125" style="857" customWidth="1"/>
    <col min="4618" max="4618" width="10.44140625" style="857" customWidth="1"/>
    <col min="4619" max="4619" width="3.77734375" style="857" customWidth="1"/>
    <col min="4620" max="4620" width="9" style="857"/>
    <col min="4621" max="4621" width="4.88671875" style="857" customWidth="1"/>
    <col min="4622" max="4627" width="3.6640625" style="857" customWidth="1"/>
    <col min="4628" max="4864" width="9" style="857"/>
    <col min="4865" max="4865" width="23.21875" style="857" bestFit="1" customWidth="1"/>
    <col min="4866" max="4866" width="3.44140625" style="857" customWidth="1"/>
    <col min="4867" max="4867" width="5.21875" style="857" bestFit="1" customWidth="1"/>
    <col min="4868" max="4868" width="3.88671875" style="857" customWidth="1"/>
    <col min="4869" max="4869" width="3.33203125" style="857" customWidth="1"/>
    <col min="4870" max="4870" width="3.77734375" style="857" customWidth="1"/>
    <col min="4871" max="4871" width="3.33203125" style="857" customWidth="1"/>
    <col min="4872" max="4872" width="4.109375" style="857" customWidth="1"/>
    <col min="4873" max="4873" width="3.33203125" style="857" customWidth="1"/>
    <col min="4874" max="4874" width="10.44140625" style="857" customWidth="1"/>
    <col min="4875" max="4875" width="3.77734375" style="857" customWidth="1"/>
    <col min="4876" max="4876" width="9" style="857"/>
    <col min="4877" max="4877" width="4.88671875" style="857" customWidth="1"/>
    <col min="4878" max="4883" width="3.6640625" style="857" customWidth="1"/>
    <col min="4884" max="5120" width="9" style="857"/>
    <col min="5121" max="5121" width="23.21875" style="857" bestFit="1" customWidth="1"/>
    <col min="5122" max="5122" width="3.44140625" style="857" customWidth="1"/>
    <col min="5123" max="5123" width="5.21875" style="857" bestFit="1" customWidth="1"/>
    <col min="5124" max="5124" width="3.88671875" style="857" customWidth="1"/>
    <col min="5125" max="5125" width="3.33203125" style="857" customWidth="1"/>
    <col min="5126" max="5126" width="3.77734375" style="857" customWidth="1"/>
    <col min="5127" max="5127" width="3.33203125" style="857" customWidth="1"/>
    <col min="5128" max="5128" width="4.109375" style="857" customWidth="1"/>
    <col min="5129" max="5129" width="3.33203125" style="857" customWidth="1"/>
    <col min="5130" max="5130" width="10.44140625" style="857" customWidth="1"/>
    <col min="5131" max="5131" width="3.77734375" style="857" customWidth="1"/>
    <col min="5132" max="5132" width="9" style="857"/>
    <col min="5133" max="5133" width="4.88671875" style="857" customWidth="1"/>
    <col min="5134" max="5139" width="3.6640625" style="857" customWidth="1"/>
    <col min="5140" max="5376" width="9" style="857"/>
    <col min="5377" max="5377" width="23.21875" style="857" bestFit="1" customWidth="1"/>
    <col min="5378" max="5378" width="3.44140625" style="857" customWidth="1"/>
    <col min="5379" max="5379" width="5.21875" style="857" bestFit="1" customWidth="1"/>
    <col min="5380" max="5380" width="3.88671875" style="857" customWidth="1"/>
    <col min="5381" max="5381" width="3.33203125" style="857" customWidth="1"/>
    <col min="5382" max="5382" width="3.77734375" style="857" customWidth="1"/>
    <col min="5383" max="5383" width="3.33203125" style="857" customWidth="1"/>
    <col min="5384" max="5384" width="4.109375" style="857" customWidth="1"/>
    <col min="5385" max="5385" width="3.33203125" style="857" customWidth="1"/>
    <col min="5386" max="5386" width="10.44140625" style="857" customWidth="1"/>
    <col min="5387" max="5387" width="3.77734375" style="857" customWidth="1"/>
    <col min="5388" max="5388" width="9" style="857"/>
    <col min="5389" max="5389" width="4.88671875" style="857" customWidth="1"/>
    <col min="5390" max="5395" width="3.6640625" style="857" customWidth="1"/>
    <col min="5396" max="5632" width="9" style="857"/>
    <col min="5633" max="5633" width="23.21875" style="857" bestFit="1" customWidth="1"/>
    <col min="5634" max="5634" width="3.44140625" style="857" customWidth="1"/>
    <col min="5635" max="5635" width="5.21875" style="857" bestFit="1" customWidth="1"/>
    <col min="5636" max="5636" width="3.88671875" style="857" customWidth="1"/>
    <col min="5637" max="5637" width="3.33203125" style="857" customWidth="1"/>
    <col min="5638" max="5638" width="3.77734375" style="857" customWidth="1"/>
    <col min="5639" max="5639" width="3.33203125" style="857" customWidth="1"/>
    <col min="5640" max="5640" width="4.109375" style="857" customWidth="1"/>
    <col min="5641" max="5641" width="3.33203125" style="857" customWidth="1"/>
    <col min="5642" max="5642" width="10.44140625" style="857" customWidth="1"/>
    <col min="5643" max="5643" width="3.77734375" style="857" customWidth="1"/>
    <col min="5644" max="5644" width="9" style="857"/>
    <col min="5645" max="5645" width="4.88671875" style="857" customWidth="1"/>
    <col min="5646" max="5651" width="3.6640625" style="857" customWidth="1"/>
    <col min="5652" max="5888" width="9" style="857"/>
    <col min="5889" max="5889" width="23.21875" style="857" bestFit="1" customWidth="1"/>
    <col min="5890" max="5890" width="3.44140625" style="857" customWidth="1"/>
    <col min="5891" max="5891" width="5.21875" style="857" bestFit="1" customWidth="1"/>
    <col min="5892" max="5892" width="3.88671875" style="857" customWidth="1"/>
    <col min="5893" max="5893" width="3.33203125" style="857" customWidth="1"/>
    <col min="5894" max="5894" width="3.77734375" style="857" customWidth="1"/>
    <col min="5895" max="5895" width="3.33203125" style="857" customWidth="1"/>
    <col min="5896" max="5896" width="4.109375" style="857" customWidth="1"/>
    <col min="5897" max="5897" width="3.33203125" style="857" customWidth="1"/>
    <col min="5898" max="5898" width="10.44140625" style="857" customWidth="1"/>
    <col min="5899" max="5899" width="3.77734375" style="857" customWidth="1"/>
    <col min="5900" max="5900" width="9" style="857"/>
    <col min="5901" max="5901" width="4.88671875" style="857" customWidth="1"/>
    <col min="5902" max="5907" width="3.6640625" style="857" customWidth="1"/>
    <col min="5908" max="6144" width="9" style="857"/>
    <col min="6145" max="6145" width="23.21875" style="857" bestFit="1" customWidth="1"/>
    <col min="6146" max="6146" width="3.44140625" style="857" customWidth="1"/>
    <col min="6147" max="6147" width="5.21875" style="857" bestFit="1" customWidth="1"/>
    <col min="6148" max="6148" width="3.88671875" style="857" customWidth="1"/>
    <col min="6149" max="6149" width="3.33203125" style="857" customWidth="1"/>
    <col min="6150" max="6150" width="3.77734375" style="857" customWidth="1"/>
    <col min="6151" max="6151" width="3.33203125" style="857" customWidth="1"/>
    <col min="6152" max="6152" width="4.109375" style="857" customWidth="1"/>
    <col min="6153" max="6153" width="3.33203125" style="857" customWidth="1"/>
    <col min="6154" max="6154" width="10.44140625" style="857" customWidth="1"/>
    <col min="6155" max="6155" width="3.77734375" style="857" customWidth="1"/>
    <col min="6156" max="6156" width="9" style="857"/>
    <col min="6157" max="6157" width="4.88671875" style="857" customWidth="1"/>
    <col min="6158" max="6163" width="3.6640625" style="857" customWidth="1"/>
    <col min="6164" max="6400" width="9" style="857"/>
    <col min="6401" max="6401" width="23.21875" style="857" bestFit="1" customWidth="1"/>
    <col min="6402" max="6402" width="3.44140625" style="857" customWidth="1"/>
    <col min="6403" max="6403" width="5.21875" style="857" bestFit="1" customWidth="1"/>
    <col min="6404" max="6404" width="3.88671875" style="857" customWidth="1"/>
    <col min="6405" max="6405" width="3.33203125" style="857" customWidth="1"/>
    <col min="6406" max="6406" width="3.77734375" style="857" customWidth="1"/>
    <col min="6407" max="6407" width="3.33203125" style="857" customWidth="1"/>
    <col min="6408" max="6408" width="4.109375" style="857" customWidth="1"/>
    <col min="6409" max="6409" width="3.33203125" style="857" customWidth="1"/>
    <col min="6410" max="6410" width="10.44140625" style="857" customWidth="1"/>
    <col min="6411" max="6411" width="3.77734375" style="857" customWidth="1"/>
    <col min="6412" max="6412" width="9" style="857"/>
    <col min="6413" max="6413" width="4.88671875" style="857" customWidth="1"/>
    <col min="6414" max="6419" width="3.6640625" style="857" customWidth="1"/>
    <col min="6420" max="6656" width="9" style="857"/>
    <col min="6657" max="6657" width="23.21875" style="857" bestFit="1" customWidth="1"/>
    <col min="6658" max="6658" width="3.44140625" style="857" customWidth="1"/>
    <col min="6659" max="6659" width="5.21875" style="857" bestFit="1" customWidth="1"/>
    <col min="6660" max="6660" width="3.88671875" style="857" customWidth="1"/>
    <col min="6661" max="6661" width="3.33203125" style="857" customWidth="1"/>
    <col min="6662" max="6662" width="3.77734375" style="857" customWidth="1"/>
    <col min="6663" max="6663" width="3.33203125" style="857" customWidth="1"/>
    <col min="6664" max="6664" width="4.109375" style="857" customWidth="1"/>
    <col min="6665" max="6665" width="3.33203125" style="857" customWidth="1"/>
    <col min="6666" max="6666" width="10.44140625" style="857" customWidth="1"/>
    <col min="6667" max="6667" width="3.77734375" style="857" customWidth="1"/>
    <col min="6668" max="6668" width="9" style="857"/>
    <col min="6669" max="6669" width="4.88671875" style="857" customWidth="1"/>
    <col min="6670" max="6675" width="3.6640625" style="857" customWidth="1"/>
    <col min="6676" max="6912" width="9" style="857"/>
    <col min="6913" max="6913" width="23.21875" style="857" bestFit="1" customWidth="1"/>
    <col min="6914" max="6914" width="3.44140625" style="857" customWidth="1"/>
    <col min="6915" max="6915" width="5.21875" style="857" bestFit="1" customWidth="1"/>
    <col min="6916" max="6916" width="3.88671875" style="857" customWidth="1"/>
    <col min="6917" max="6917" width="3.33203125" style="857" customWidth="1"/>
    <col min="6918" max="6918" width="3.77734375" style="857" customWidth="1"/>
    <col min="6919" max="6919" width="3.33203125" style="857" customWidth="1"/>
    <col min="6920" max="6920" width="4.109375" style="857" customWidth="1"/>
    <col min="6921" max="6921" width="3.33203125" style="857" customWidth="1"/>
    <col min="6922" max="6922" width="10.44140625" style="857" customWidth="1"/>
    <col min="6923" max="6923" width="3.77734375" style="857" customWidth="1"/>
    <col min="6924" max="6924" width="9" style="857"/>
    <col min="6925" max="6925" width="4.88671875" style="857" customWidth="1"/>
    <col min="6926" max="6931" width="3.6640625" style="857" customWidth="1"/>
    <col min="6932" max="7168" width="9" style="857"/>
    <col min="7169" max="7169" width="23.21875" style="857" bestFit="1" customWidth="1"/>
    <col min="7170" max="7170" width="3.44140625" style="857" customWidth="1"/>
    <col min="7171" max="7171" width="5.21875" style="857" bestFit="1" customWidth="1"/>
    <col min="7172" max="7172" width="3.88671875" style="857" customWidth="1"/>
    <col min="7173" max="7173" width="3.33203125" style="857" customWidth="1"/>
    <col min="7174" max="7174" width="3.77734375" style="857" customWidth="1"/>
    <col min="7175" max="7175" width="3.33203125" style="857" customWidth="1"/>
    <col min="7176" max="7176" width="4.109375" style="857" customWidth="1"/>
    <col min="7177" max="7177" width="3.33203125" style="857" customWidth="1"/>
    <col min="7178" max="7178" width="10.44140625" style="857" customWidth="1"/>
    <col min="7179" max="7179" width="3.77734375" style="857" customWidth="1"/>
    <col min="7180" max="7180" width="9" style="857"/>
    <col min="7181" max="7181" width="4.88671875" style="857" customWidth="1"/>
    <col min="7182" max="7187" width="3.6640625" style="857" customWidth="1"/>
    <col min="7188" max="7424" width="9" style="857"/>
    <col min="7425" max="7425" width="23.21875" style="857" bestFit="1" customWidth="1"/>
    <col min="7426" max="7426" width="3.44140625" style="857" customWidth="1"/>
    <col min="7427" max="7427" width="5.21875" style="857" bestFit="1" customWidth="1"/>
    <col min="7428" max="7428" width="3.88671875" style="857" customWidth="1"/>
    <col min="7429" max="7429" width="3.33203125" style="857" customWidth="1"/>
    <col min="7430" max="7430" width="3.77734375" style="857" customWidth="1"/>
    <col min="7431" max="7431" width="3.33203125" style="857" customWidth="1"/>
    <col min="7432" max="7432" width="4.109375" style="857" customWidth="1"/>
    <col min="7433" max="7433" width="3.33203125" style="857" customWidth="1"/>
    <col min="7434" max="7434" width="10.44140625" style="857" customWidth="1"/>
    <col min="7435" max="7435" width="3.77734375" style="857" customWidth="1"/>
    <col min="7436" max="7436" width="9" style="857"/>
    <col min="7437" max="7437" width="4.88671875" style="857" customWidth="1"/>
    <col min="7438" max="7443" width="3.6640625" style="857" customWidth="1"/>
    <col min="7444" max="7680" width="9" style="857"/>
    <col min="7681" max="7681" width="23.21875" style="857" bestFit="1" customWidth="1"/>
    <col min="7682" max="7682" width="3.44140625" style="857" customWidth="1"/>
    <col min="7683" max="7683" width="5.21875" style="857" bestFit="1" customWidth="1"/>
    <col min="7684" max="7684" width="3.88671875" style="857" customWidth="1"/>
    <col min="7685" max="7685" width="3.33203125" style="857" customWidth="1"/>
    <col min="7686" max="7686" width="3.77734375" style="857" customWidth="1"/>
    <col min="7687" max="7687" width="3.33203125" style="857" customWidth="1"/>
    <col min="7688" max="7688" width="4.109375" style="857" customWidth="1"/>
    <col min="7689" max="7689" width="3.33203125" style="857" customWidth="1"/>
    <col min="7690" max="7690" width="10.44140625" style="857" customWidth="1"/>
    <col min="7691" max="7691" width="3.77734375" style="857" customWidth="1"/>
    <col min="7692" max="7692" width="9" style="857"/>
    <col min="7693" max="7693" width="4.88671875" style="857" customWidth="1"/>
    <col min="7694" max="7699" width="3.6640625" style="857" customWidth="1"/>
    <col min="7700" max="7936" width="9" style="857"/>
    <col min="7937" max="7937" width="23.21875" style="857" bestFit="1" customWidth="1"/>
    <col min="7938" max="7938" width="3.44140625" style="857" customWidth="1"/>
    <col min="7939" max="7939" width="5.21875" style="857" bestFit="1" customWidth="1"/>
    <col min="7940" max="7940" width="3.88671875" style="857" customWidth="1"/>
    <col min="7941" max="7941" width="3.33203125" style="857" customWidth="1"/>
    <col min="7942" max="7942" width="3.77734375" style="857" customWidth="1"/>
    <col min="7943" max="7943" width="3.33203125" style="857" customWidth="1"/>
    <col min="7944" max="7944" width="4.109375" style="857" customWidth="1"/>
    <col min="7945" max="7945" width="3.33203125" style="857" customWidth="1"/>
    <col min="7946" max="7946" width="10.44140625" style="857" customWidth="1"/>
    <col min="7947" max="7947" width="3.77734375" style="857" customWidth="1"/>
    <col min="7948" max="7948" width="9" style="857"/>
    <col min="7949" max="7949" width="4.88671875" style="857" customWidth="1"/>
    <col min="7950" max="7955" width="3.6640625" style="857" customWidth="1"/>
    <col min="7956" max="8192" width="9" style="857"/>
    <col min="8193" max="8193" width="23.21875" style="857" bestFit="1" customWidth="1"/>
    <col min="8194" max="8194" width="3.44140625" style="857" customWidth="1"/>
    <col min="8195" max="8195" width="5.21875" style="857" bestFit="1" customWidth="1"/>
    <col min="8196" max="8196" width="3.88671875" style="857" customWidth="1"/>
    <col min="8197" max="8197" width="3.33203125" style="857" customWidth="1"/>
    <col min="8198" max="8198" width="3.77734375" style="857" customWidth="1"/>
    <col min="8199" max="8199" width="3.33203125" style="857" customWidth="1"/>
    <col min="8200" max="8200" width="4.109375" style="857" customWidth="1"/>
    <col min="8201" max="8201" width="3.33203125" style="857" customWidth="1"/>
    <col min="8202" max="8202" width="10.44140625" style="857" customWidth="1"/>
    <col min="8203" max="8203" width="3.77734375" style="857" customWidth="1"/>
    <col min="8204" max="8204" width="9" style="857"/>
    <col min="8205" max="8205" width="4.88671875" style="857" customWidth="1"/>
    <col min="8206" max="8211" width="3.6640625" style="857" customWidth="1"/>
    <col min="8212" max="8448" width="9" style="857"/>
    <col min="8449" max="8449" width="23.21875" style="857" bestFit="1" customWidth="1"/>
    <col min="8450" max="8450" width="3.44140625" style="857" customWidth="1"/>
    <col min="8451" max="8451" width="5.21875" style="857" bestFit="1" customWidth="1"/>
    <col min="8452" max="8452" width="3.88671875" style="857" customWidth="1"/>
    <col min="8453" max="8453" width="3.33203125" style="857" customWidth="1"/>
    <col min="8454" max="8454" width="3.77734375" style="857" customWidth="1"/>
    <col min="8455" max="8455" width="3.33203125" style="857" customWidth="1"/>
    <col min="8456" max="8456" width="4.109375" style="857" customWidth="1"/>
    <col min="8457" max="8457" width="3.33203125" style="857" customWidth="1"/>
    <col min="8458" max="8458" width="10.44140625" style="857" customWidth="1"/>
    <col min="8459" max="8459" width="3.77734375" style="857" customWidth="1"/>
    <col min="8460" max="8460" width="9" style="857"/>
    <col min="8461" max="8461" width="4.88671875" style="857" customWidth="1"/>
    <col min="8462" max="8467" width="3.6640625" style="857" customWidth="1"/>
    <col min="8468" max="8704" width="9" style="857"/>
    <col min="8705" max="8705" width="23.21875" style="857" bestFit="1" customWidth="1"/>
    <col min="8706" max="8706" width="3.44140625" style="857" customWidth="1"/>
    <col min="8707" max="8707" width="5.21875" style="857" bestFit="1" customWidth="1"/>
    <col min="8708" max="8708" width="3.88671875" style="857" customWidth="1"/>
    <col min="8709" max="8709" width="3.33203125" style="857" customWidth="1"/>
    <col min="8710" max="8710" width="3.77734375" style="857" customWidth="1"/>
    <col min="8711" max="8711" width="3.33203125" style="857" customWidth="1"/>
    <col min="8712" max="8712" width="4.109375" style="857" customWidth="1"/>
    <col min="8713" max="8713" width="3.33203125" style="857" customWidth="1"/>
    <col min="8714" max="8714" width="10.44140625" style="857" customWidth="1"/>
    <col min="8715" max="8715" width="3.77734375" style="857" customWidth="1"/>
    <col min="8716" max="8716" width="9" style="857"/>
    <col min="8717" max="8717" width="4.88671875" style="857" customWidth="1"/>
    <col min="8718" max="8723" width="3.6640625" style="857" customWidth="1"/>
    <col min="8724" max="8960" width="9" style="857"/>
    <col min="8961" max="8961" width="23.21875" style="857" bestFit="1" customWidth="1"/>
    <col min="8962" max="8962" width="3.44140625" style="857" customWidth="1"/>
    <col min="8963" max="8963" width="5.21875" style="857" bestFit="1" customWidth="1"/>
    <col min="8964" max="8964" width="3.88671875" style="857" customWidth="1"/>
    <col min="8965" max="8965" width="3.33203125" style="857" customWidth="1"/>
    <col min="8966" max="8966" width="3.77734375" style="857" customWidth="1"/>
    <col min="8967" max="8967" width="3.33203125" style="857" customWidth="1"/>
    <col min="8968" max="8968" width="4.109375" style="857" customWidth="1"/>
    <col min="8969" max="8969" width="3.33203125" style="857" customWidth="1"/>
    <col min="8970" max="8970" width="10.44140625" style="857" customWidth="1"/>
    <col min="8971" max="8971" width="3.77734375" style="857" customWidth="1"/>
    <col min="8972" max="8972" width="9" style="857"/>
    <col min="8973" max="8973" width="4.88671875" style="857" customWidth="1"/>
    <col min="8974" max="8979" width="3.6640625" style="857" customWidth="1"/>
    <col min="8980" max="9216" width="9" style="857"/>
    <col min="9217" max="9217" width="23.21875" style="857" bestFit="1" customWidth="1"/>
    <col min="9218" max="9218" width="3.44140625" style="857" customWidth="1"/>
    <col min="9219" max="9219" width="5.21875" style="857" bestFit="1" customWidth="1"/>
    <col min="9220" max="9220" width="3.88671875" style="857" customWidth="1"/>
    <col min="9221" max="9221" width="3.33203125" style="857" customWidth="1"/>
    <col min="9222" max="9222" width="3.77734375" style="857" customWidth="1"/>
    <col min="9223" max="9223" width="3.33203125" style="857" customWidth="1"/>
    <col min="9224" max="9224" width="4.109375" style="857" customWidth="1"/>
    <col min="9225" max="9225" width="3.33203125" style="857" customWidth="1"/>
    <col min="9226" max="9226" width="10.44140625" style="857" customWidth="1"/>
    <col min="9227" max="9227" width="3.77734375" style="857" customWidth="1"/>
    <col min="9228" max="9228" width="9" style="857"/>
    <col min="9229" max="9229" width="4.88671875" style="857" customWidth="1"/>
    <col min="9230" max="9235" width="3.6640625" style="857" customWidth="1"/>
    <col min="9236" max="9472" width="9" style="857"/>
    <col min="9473" max="9473" width="23.21875" style="857" bestFit="1" customWidth="1"/>
    <col min="9474" max="9474" width="3.44140625" style="857" customWidth="1"/>
    <col min="9475" max="9475" width="5.21875" style="857" bestFit="1" customWidth="1"/>
    <col min="9476" max="9476" width="3.88671875" style="857" customWidth="1"/>
    <col min="9477" max="9477" width="3.33203125" style="857" customWidth="1"/>
    <col min="9478" max="9478" width="3.77734375" style="857" customWidth="1"/>
    <col min="9479" max="9479" width="3.33203125" style="857" customWidth="1"/>
    <col min="9480" max="9480" width="4.109375" style="857" customWidth="1"/>
    <col min="9481" max="9481" width="3.33203125" style="857" customWidth="1"/>
    <col min="9482" max="9482" width="10.44140625" style="857" customWidth="1"/>
    <col min="9483" max="9483" width="3.77734375" style="857" customWidth="1"/>
    <col min="9484" max="9484" width="9" style="857"/>
    <col min="9485" max="9485" width="4.88671875" style="857" customWidth="1"/>
    <col min="9486" max="9491" width="3.6640625" style="857" customWidth="1"/>
    <col min="9492" max="9728" width="9" style="857"/>
    <col min="9729" max="9729" width="23.21875" style="857" bestFit="1" customWidth="1"/>
    <col min="9730" max="9730" width="3.44140625" style="857" customWidth="1"/>
    <col min="9731" max="9731" width="5.21875" style="857" bestFit="1" customWidth="1"/>
    <col min="9732" max="9732" width="3.88671875" style="857" customWidth="1"/>
    <col min="9733" max="9733" width="3.33203125" style="857" customWidth="1"/>
    <col min="9734" max="9734" width="3.77734375" style="857" customWidth="1"/>
    <col min="9735" max="9735" width="3.33203125" style="857" customWidth="1"/>
    <col min="9736" max="9736" width="4.109375" style="857" customWidth="1"/>
    <col min="9737" max="9737" width="3.33203125" style="857" customWidth="1"/>
    <col min="9738" max="9738" width="10.44140625" style="857" customWidth="1"/>
    <col min="9739" max="9739" width="3.77734375" style="857" customWidth="1"/>
    <col min="9740" max="9740" width="9" style="857"/>
    <col min="9741" max="9741" width="4.88671875" style="857" customWidth="1"/>
    <col min="9742" max="9747" width="3.6640625" style="857" customWidth="1"/>
    <col min="9748" max="9984" width="9" style="857"/>
    <col min="9985" max="9985" width="23.21875" style="857" bestFit="1" customWidth="1"/>
    <col min="9986" max="9986" width="3.44140625" style="857" customWidth="1"/>
    <col min="9987" max="9987" width="5.21875" style="857" bestFit="1" customWidth="1"/>
    <col min="9988" max="9988" width="3.88671875" style="857" customWidth="1"/>
    <col min="9989" max="9989" width="3.33203125" style="857" customWidth="1"/>
    <col min="9990" max="9990" width="3.77734375" style="857" customWidth="1"/>
    <col min="9991" max="9991" width="3.33203125" style="857" customWidth="1"/>
    <col min="9992" max="9992" width="4.109375" style="857" customWidth="1"/>
    <col min="9993" max="9993" width="3.33203125" style="857" customWidth="1"/>
    <col min="9994" max="9994" width="10.44140625" style="857" customWidth="1"/>
    <col min="9995" max="9995" width="3.77734375" style="857" customWidth="1"/>
    <col min="9996" max="9996" width="9" style="857"/>
    <col min="9997" max="9997" width="4.88671875" style="857" customWidth="1"/>
    <col min="9998" max="10003" width="3.6640625" style="857" customWidth="1"/>
    <col min="10004" max="10240" width="9" style="857"/>
    <col min="10241" max="10241" width="23.21875" style="857" bestFit="1" customWidth="1"/>
    <col min="10242" max="10242" width="3.44140625" style="857" customWidth="1"/>
    <col min="10243" max="10243" width="5.21875" style="857" bestFit="1" customWidth="1"/>
    <col min="10244" max="10244" width="3.88671875" style="857" customWidth="1"/>
    <col min="10245" max="10245" width="3.33203125" style="857" customWidth="1"/>
    <col min="10246" max="10246" width="3.77734375" style="857" customWidth="1"/>
    <col min="10247" max="10247" width="3.33203125" style="857" customWidth="1"/>
    <col min="10248" max="10248" width="4.109375" style="857" customWidth="1"/>
    <col min="10249" max="10249" width="3.33203125" style="857" customWidth="1"/>
    <col min="10250" max="10250" width="10.44140625" style="857" customWidth="1"/>
    <col min="10251" max="10251" width="3.77734375" style="857" customWidth="1"/>
    <col min="10252" max="10252" width="9" style="857"/>
    <col min="10253" max="10253" width="4.88671875" style="857" customWidth="1"/>
    <col min="10254" max="10259" width="3.6640625" style="857" customWidth="1"/>
    <col min="10260" max="10496" width="9" style="857"/>
    <col min="10497" max="10497" width="23.21875" style="857" bestFit="1" customWidth="1"/>
    <col min="10498" max="10498" width="3.44140625" style="857" customWidth="1"/>
    <col min="10499" max="10499" width="5.21875" style="857" bestFit="1" customWidth="1"/>
    <col min="10500" max="10500" width="3.88671875" style="857" customWidth="1"/>
    <col min="10501" max="10501" width="3.33203125" style="857" customWidth="1"/>
    <col min="10502" max="10502" width="3.77734375" style="857" customWidth="1"/>
    <col min="10503" max="10503" width="3.33203125" style="857" customWidth="1"/>
    <col min="10504" max="10504" width="4.109375" style="857" customWidth="1"/>
    <col min="10505" max="10505" width="3.33203125" style="857" customWidth="1"/>
    <col min="10506" max="10506" width="10.44140625" style="857" customWidth="1"/>
    <col min="10507" max="10507" width="3.77734375" style="857" customWidth="1"/>
    <col min="10508" max="10508" width="9" style="857"/>
    <col min="10509" max="10509" width="4.88671875" style="857" customWidth="1"/>
    <col min="10510" max="10515" width="3.6640625" style="857" customWidth="1"/>
    <col min="10516" max="10752" width="9" style="857"/>
    <col min="10753" max="10753" width="23.21875" style="857" bestFit="1" customWidth="1"/>
    <col min="10754" max="10754" width="3.44140625" style="857" customWidth="1"/>
    <col min="10755" max="10755" width="5.21875" style="857" bestFit="1" customWidth="1"/>
    <col min="10756" max="10756" width="3.88671875" style="857" customWidth="1"/>
    <col min="10757" max="10757" width="3.33203125" style="857" customWidth="1"/>
    <col min="10758" max="10758" width="3.77734375" style="857" customWidth="1"/>
    <col min="10759" max="10759" width="3.33203125" style="857" customWidth="1"/>
    <col min="10760" max="10760" width="4.109375" style="857" customWidth="1"/>
    <col min="10761" max="10761" width="3.33203125" style="857" customWidth="1"/>
    <col min="10762" max="10762" width="10.44140625" style="857" customWidth="1"/>
    <col min="10763" max="10763" width="3.77734375" style="857" customWidth="1"/>
    <col min="10764" max="10764" width="9" style="857"/>
    <col min="10765" max="10765" width="4.88671875" style="857" customWidth="1"/>
    <col min="10766" max="10771" width="3.6640625" style="857" customWidth="1"/>
    <col min="10772" max="11008" width="9" style="857"/>
    <col min="11009" max="11009" width="23.21875" style="857" bestFit="1" customWidth="1"/>
    <col min="11010" max="11010" width="3.44140625" style="857" customWidth="1"/>
    <col min="11011" max="11011" width="5.21875" style="857" bestFit="1" customWidth="1"/>
    <col min="11012" max="11012" width="3.88671875" style="857" customWidth="1"/>
    <col min="11013" max="11013" width="3.33203125" style="857" customWidth="1"/>
    <col min="11014" max="11014" width="3.77734375" style="857" customWidth="1"/>
    <col min="11015" max="11015" width="3.33203125" style="857" customWidth="1"/>
    <col min="11016" max="11016" width="4.109375" style="857" customWidth="1"/>
    <col min="11017" max="11017" width="3.33203125" style="857" customWidth="1"/>
    <col min="11018" max="11018" width="10.44140625" style="857" customWidth="1"/>
    <col min="11019" max="11019" width="3.77734375" style="857" customWidth="1"/>
    <col min="11020" max="11020" width="9" style="857"/>
    <col min="11021" max="11021" width="4.88671875" style="857" customWidth="1"/>
    <col min="11022" max="11027" width="3.6640625" style="857" customWidth="1"/>
    <col min="11028" max="11264" width="9" style="857"/>
    <col min="11265" max="11265" width="23.21875" style="857" bestFit="1" customWidth="1"/>
    <col min="11266" max="11266" width="3.44140625" style="857" customWidth="1"/>
    <col min="11267" max="11267" width="5.21875" style="857" bestFit="1" customWidth="1"/>
    <col min="11268" max="11268" width="3.88671875" style="857" customWidth="1"/>
    <col min="11269" max="11269" width="3.33203125" style="857" customWidth="1"/>
    <col min="11270" max="11270" width="3.77734375" style="857" customWidth="1"/>
    <col min="11271" max="11271" width="3.33203125" style="857" customWidth="1"/>
    <col min="11272" max="11272" width="4.109375" style="857" customWidth="1"/>
    <col min="11273" max="11273" width="3.33203125" style="857" customWidth="1"/>
    <col min="11274" max="11274" width="10.44140625" style="857" customWidth="1"/>
    <col min="11275" max="11275" width="3.77734375" style="857" customWidth="1"/>
    <col min="11276" max="11276" width="9" style="857"/>
    <col min="11277" max="11277" width="4.88671875" style="857" customWidth="1"/>
    <col min="11278" max="11283" width="3.6640625" style="857" customWidth="1"/>
    <col min="11284" max="11520" width="9" style="857"/>
    <col min="11521" max="11521" width="23.21875" style="857" bestFit="1" customWidth="1"/>
    <col min="11522" max="11522" width="3.44140625" style="857" customWidth="1"/>
    <col min="11523" max="11523" width="5.21875" style="857" bestFit="1" customWidth="1"/>
    <col min="11524" max="11524" width="3.88671875" style="857" customWidth="1"/>
    <col min="11525" max="11525" width="3.33203125" style="857" customWidth="1"/>
    <col min="11526" max="11526" width="3.77734375" style="857" customWidth="1"/>
    <col min="11527" max="11527" width="3.33203125" style="857" customWidth="1"/>
    <col min="11528" max="11528" width="4.109375" style="857" customWidth="1"/>
    <col min="11529" max="11529" width="3.33203125" style="857" customWidth="1"/>
    <col min="11530" max="11530" width="10.44140625" style="857" customWidth="1"/>
    <col min="11531" max="11531" width="3.77734375" style="857" customWidth="1"/>
    <col min="11532" max="11532" width="9" style="857"/>
    <col min="11533" max="11533" width="4.88671875" style="857" customWidth="1"/>
    <col min="11534" max="11539" width="3.6640625" style="857" customWidth="1"/>
    <col min="11540" max="11776" width="9" style="857"/>
    <col min="11777" max="11777" width="23.21875" style="857" bestFit="1" customWidth="1"/>
    <col min="11778" max="11778" width="3.44140625" style="857" customWidth="1"/>
    <col min="11779" max="11779" width="5.21875" style="857" bestFit="1" customWidth="1"/>
    <col min="11780" max="11780" width="3.88671875" style="857" customWidth="1"/>
    <col min="11781" max="11781" width="3.33203125" style="857" customWidth="1"/>
    <col min="11782" max="11782" width="3.77734375" style="857" customWidth="1"/>
    <col min="11783" max="11783" width="3.33203125" style="857" customWidth="1"/>
    <col min="11784" max="11784" width="4.109375" style="857" customWidth="1"/>
    <col min="11785" max="11785" width="3.33203125" style="857" customWidth="1"/>
    <col min="11786" max="11786" width="10.44140625" style="857" customWidth="1"/>
    <col min="11787" max="11787" width="3.77734375" style="857" customWidth="1"/>
    <col min="11788" max="11788" width="9" style="857"/>
    <col min="11789" max="11789" width="4.88671875" style="857" customWidth="1"/>
    <col min="11790" max="11795" width="3.6640625" style="857" customWidth="1"/>
    <col min="11796" max="12032" width="9" style="857"/>
    <col min="12033" max="12033" width="23.21875" style="857" bestFit="1" customWidth="1"/>
    <col min="12034" max="12034" width="3.44140625" style="857" customWidth="1"/>
    <col min="12035" max="12035" width="5.21875" style="857" bestFit="1" customWidth="1"/>
    <col min="12036" max="12036" width="3.88671875" style="857" customWidth="1"/>
    <col min="12037" max="12037" width="3.33203125" style="857" customWidth="1"/>
    <col min="12038" max="12038" width="3.77734375" style="857" customWidth="1"/>
    <col min="12039" max="12039" width="3.33203125" style="857" customWidth="1"/>
    <col min="12040" max="12040" width="4.109375" style="857" customWidth="1"/>
    <col min="12041" max="12041" width="3.33203125" style="857" customWidth="1"/>
    <col min="12042" max="12042" width="10.44140625" style="857" customWidth="1"/>
    <col min="12043" max="12043" width="3.77734375" style="857" customWidth="1"/>
    <col min="12044" max="12044" width="9" style="857"/>
    <col min="12045" max="12045" width="4.88671875" style="857" customWidth="1"/>
    <col min="12046" max="12051" width="3.6640625" style="857" customWidth="1"/>
    <col min="12052" max="12288" width="9" style="857"/>
    <col min="12289" max="12289" width="23.21875" style="857" bestFit="1" customWidth="1"/>
    <col min="12290" max="12290" width="3.44140625" style="857" customWidth="1"/>
    <col min="12291" max="12291" width="5.21875" style="857" bestFit="1" customWidth="1"/>
    <col min="12292" max="12292" width="3.88671875" style="857" customWidth="1"/>
    <col min="12293" max="12293" width="3.33203125" style="857" customWidth="1"/>
    <col min="12294" max="12294" width="3.77734375" style="857" customWidth="1"/>
    <col min="12295" max="12295" width="3.33203125" style="857" customWidth="1"/>
    <col min="12296" max="12296" width="4.109375" style="857" customWidth="1"/>
    <col min="12297" max="12297" width="3.33203125" style="857" customWidth="1"/>
    <col min="12298" max="12298" width="10.44140625" style="857" customWidth="1"/>
    <col min="12299" max="12299" width="3.77734375" style="857" customWidth="1"/>
    <col min="12300" max="12300" width="9" style="857"/>
    <col min="12301" max="12301" width="4.88671875" style="857" customWidth="1"/>
    <col min="12302" max="12307" width="3.6640625" style="857" customWidth="1"/>
    <col min="12308" max="12544" width="9" style="857"/>
    <col min="12545" max="12545" width="23.21875" style="857" bestFit="1" customWidth="1"/>
    <col min="12546" max="12546" width="3.44140625" style="857" customWidth="1"/>
    <col min="12547" max="12547" width="5.21875" style="857" bestFit="1" customWidth="1"/>
    <col min="12548" max="12548" width="3.88671875" style="857" customWidth="1"/>
    <col min="12549" max="12549" width="3.33203125" style="857" customWidth="1"/>
    <col min="12550" max="12550" width="3.77734375" style="857" customWidth="1"/>
    <col min="12551" max="12551" width="3.33203125" style="857" customWidth="1"/>
    <col min="12552" max="12552" width="4.109375" style="857" customWidth="1"/>
    <col min="12553" max="12553" width="3.33203125" style="857" customWidth="1"/>
    <col min="12554" max="12554" width="10.44140625" style="857" customWidth="1"/>
    <col min="12555" max="12555" width="3.77734375" style="857" customWidth="1"/>
    <col min="12556" max="12556" width="9" style="857"/>
    <col min="12557" max="12557" width="4.88671875" style="857" customWidth="1"/>
    <col min="12558" max="12563" width="3.6640625" style="857" customWidth="1"/>
    <col min="12564" max="12800" width="9" style="857"/>
    <col min="12801" max="12801" width="23.21875" style="857" bestFit="1" customWidth="1"/>
    <col min="12802" max="12802" width="3.44140625" style="857" customWidth="1"/>
    <col min="12803" max="12803" width="5.21875" style="857" bestFit="1" customWidth="1"/>
    <col min="12804" max="12804" width="3.88671875" style="857" customWidth="1"/>
    <col min="12805" max="12805" width="3.33203125" style="857" customWidth="1"/>
    <col min="12806" max="12806" width="3.77734375" style="857" customWidth="1"/>
    <col min="12807" max="12807" width="3.33203125" style="857" customWidth="1"/>
    <col min="12808" max="12808" width="4.109375" style="857" customWidth="1"/>
    <col min="12809" max="12809" width="3.33203125" style="857" customWidth="1"/>
    <col min="12810" max="12810" width="10.44140625" style="857" customWidth="1"/>
    <col min="12811" max="12811" width="3.77734375" style="857" customWidth="1"/>
    <col min="12812" max="12812" width="9" style="857"/>
    <col min="12813" max="12813" width="4.88671875" style="857" customWidth="1"/>
    <col min="12814" max="12819" width="3.6640625" style="857" customWidth="1"/>
    <col min="12820" max="13056" width="9" style="857"/>
    <col min="13057" max="13057" width="23.21875" style="857" bestFit="1" customWidth="1"/>
    <col min="13058" max="13058" width="3.44140625" style="857" customWidth="1"/>
    <col min="13059" max="13059" width="5.21875" style="857" bestFit="1" customWidth="1"/>
    <col min="13060" max="13060" width="3.88671875" style="857" customWidth="1"/>
    <col min="13061" max="13061" width="3.33203125" style="857" customWidth="1"/>
    <col min="13062" max="13062" width="3.77734375" style="857" customWidth="1"/>
    <col min="13063" max="13063" width="3.33203125" style="857" customWidth="1"/>
    <col min="13064" max="13064" width="4.109375" style="857" customWidth="1"/>
    <col min="13065" max="13065" width="3.33203125" style="857" customWidth="1"/>
    <col min="13066" max="13066" width="10.44140625" style="857" customWidth="1"/>
    <col min="13067" max="13067" width="3.77734375" style="857" customWidth="1"/>
    <col min="13068" max="13068" width="9" style="857"/>
    <col min="13069" max="13069" width="4.88671875" style="857" customWidth="1"/>
    <col min="13070" max="13075" width="3.6640625" style="857" customWidth="1"/>
    <col min="13076" max="13312" width="9" style="857"/>
    <col min="13313" max="13313" width="23.21875" style="857" bestFit="1" customWidth="1"/>
    <col min="13314" max="13314" width="3.44140625" style="857" customWidth="1"/>
    <col min="13315" max="13315" width="5.21875" style="857" bestFit="1" customWidth="1"/>
    <col min="13316" max="13316" width="3.88671875" style="857" customWidth="1"/>
    <col min="13317" max="13317" width="3.33203125" style="857" customWidth="1"/>
    <col min="13318" max="13318" width="3.77734375" style="857" customWidth="1"/>
    <col min="13319" max="13319" width="3.33203125" style="857" customWidth="1"/>
    <col min="13320" max="13320" width="4.109375" style="857" customWidth="1"/>
    <col min="13321" max="13321" width="3.33203125" style="857" customWidth="1"/>
    <col min="13322" max="13322" width="10.44140625" style="857" customWidth="1"/>
    <col min="13323" max="13323" width="3.77734375" style="857" customWidth="1"/>
    <col min="13324" max="13324" width="9" style="857"/>
    <col min="13325" max="13325" width="4.88671875" style="857" customWidth="1"/>
    <col min="13326" max="13331" width="3.6640625" style="857" customWidth="1"/>
    <col min="13332" max="13568" width="9" style="857"/>
    <col min="13569" max="13569" width="23.21875" style="857" bestFit="1" customWidth="1"/>
    <col min="13570" max="13570" width="3.44140625" style="857" customWidth="1"/>
    <col min="13571" max="13571" width="5.21875" style="857" bestFit="1" customWidth="1"/>
    <col min="13572" max="13572" width="3.88671875" style="857" customWidth="1"/>
    <col min="13573" max="13573" width="3.33203125" style="857" customWidth="1"/>
    <col min="13574" max="13574" width="3.77734375" style="857" customWidth="1"/>
    <col min="13575" max="13575" width="3.33203125" style="857" customWidth="1"/>
    <col min="13576" max="13576" width="4.109375" style="857" customWidth="1"/>
    <col min="13577" max="13577" width="3.33203125" style="857" customWidth="1"/>
    <col min="13578" max="13578" width="10.44140625" style="857" customWidth="1"/>
    <col min="13579" max="13579" width="3.77734375" style="857" customWidth="1"/>
    <col min="13580" max="13580" width="9" style="857"/>
    <col min="13581" max="13581" width="4.88671875" style="857" customWidth="1"/>
    <col min="13582" max="13587" width="3.6640625" style="857" customWidth="1"/>
    <col min="13588" max="13824" width="9" style="857"/>
    <col min="13825" max="13825" width="23.21875" style="857" bestFit="1" customWidth="1"/>
    <col min="13826" max="13826" width="3.44140625" style="857" customWidth="1"/>
    <col min="13827" max="13827" width="5.21875" style="857" bestFit="1" customWidth="1"/>
    <col min="13828" max="13828" width="3.88671875" style="857" customWidth="1"/>
    <col min="13829" max="13829" width="3.33203125" style="857" customWidth="1"/>
    <col min="13830" max="13830" width="3.77734375" style="857" customWidth="1"/>
    <col min="13831" max="13831" width="3.33203125" style="857" customWidth="1"/>
    <col min="13832" max="13832" width="4.109375" style="857" customWidth="1"/>
    <col min="13833" max="13833" width="3.33203125" style="857" customWidth="1"/>
    <col min="13834" max="13834" width="10.44140625" style="857" customWidth="1"/>
    <col min="13835" max="13835" width="3.77734375" style="857" customWidth="1"/>
    <col min="13836" max="13836" width="9" style="857"/>
    <col min="13837" max="13837" width="4.88671875" style="857" customWidth="1"/>
    <col min="13838" max="13843" width="3.6640625" style="857" customWidth="1"/>
    <col min="13844" max="14080" width="9" style="857"/>
    <col min="14081" max="14081" width="23.21875" style="857" bestFit="1" customWidth="1"/>
    <col min="14082" max="14082" width="3.44140625" style="857" customWidth="1"/>
    <col min="14083" max="14083" width="5.21875" style="857" bestFit="1" customWidth="1"/>
    <col min="14084" max="14084" width="3.88671875" style="857" customWidth="1"/>
    <col min="14085" max="14085" width="3.33203125" style="857" customWidth="1"/>
    <col min="14086" max="14086" width="3.77734375" style="857" customWidth="1"/>
    <col min="14087" max="14087" width="3.33203125" style="857" customWidth="1"/>
    <col min="14088" max="14088" width="4.109375" style="857" customWidth="1"/>
    <col min="14089" max="14089" width="3.33203125" style="857" customWidth="1"/>
    <col min="14090" max="14090" width="10.44140625" style="857" customWidth="1"/>
    <col min="14091" max="14091" width="3.77734375" style="857" customWidth="1"/>
    <col min="14092" max="14092" width="9" style="857"/>
    <col min="14093" max="14093" width="4.88671875" style="857" customWidth="1"/>
    <col min="14094" max="14099" width="3.6640625" style="857" customWidth="1"/>
    <col min="14100" max="14336" width="9" style="857"/>
    <col min="14337" max="14337" width="23.21875" style="857" bestFit="1" customWidth="1"/>
    <col min="14338" max="14338" width="3.44140625" style="857" customWidth="1"/>
    <col min="14339" max="14339" width="5.21875" style="857" bestFit="1" customWidth="1"/>
    <col min="14340" max="14340" width="3.88671875" style="857" customWidth="1"/>
    <col min="14341" max="14341" width="3.33203125" style="857" customWidth="1"/>
    <col min="14342" max="14342" width="3.77734375" style="857" customWidth="1"/>
    <col min="14343" max="14343" width="3.33203125" style="857" customWidth="1"/>
    <col min="14344" max="14344" width="4.109375" style="857" customWidth="1"/>
    <col min="14345" max="14345" width="3.33203125" style="857" customWidth="1"/>
    <col min="14346" max="14346" width="10.44140625" style="857" customWidth="1"/>
    <col min="14347" max="14347" width="3.77734375" style="857" customWidth="1"/>
    <col min="14348" max="14348" width="9" style="857"/>
    <col min="14349" max="14349" width="4.88671875" style="857" customWidth="1"/>
    <col min="14350" max="14355" width="3.6640625" style="857" customWidth="1"/>
    <col min="14356" max="14592" width="9" style="857"/>
    <col min="14593" max="14593" width="23.21875" style="857" bestFit="1" customWidth="1"/>
    <col min="14594" max="14594" width="3.44140625" style="857" customWidth="1"/>
    <col min="14595" max="14595" width="5.21875" style="857" bestFit="1" customWidth="1"/>
    <col min="14596" max="14596" width="3.88671875" style="857" customWidth="1"/>
    <col min="14597" max="14597" width="3.33203125" style="857" customWidth="1"/>
    <col min="14598" max="14598" width="3.77734375" style="857" customWidth="1"/>
    <col min="14599" max="14599" width="3.33203125" style="857" customWidth="1"/>
    <col min="14600" max="14600" width="4.109375" style="857" customWidth="1"/>
    <col min="14601" max="14601" width="3.33203125" style="857" customWidth="1"/>
    <col min="14602" max="14602" width="10.44140625" style="857" customWidth="1"/>
    <col min="14603" max="14603" width="3.77734375" style="857" customWidth="1"/>
    <col min="14604" max="14604" width="9" style="857"/>
    <col min="14605" max="14605" width="4.88671875" style="857" customWidth="1"/>
    <col min="14606" max="14611" width="3.6640625" style="857" customWidth="1"/>
    <col min="14612" max="14848" width="9" style="857"/>
    <col min="14849" max="14849" width="23.21875" style="857" bestFit="1" customWidth="1"/>
    <col min="14850" max="14850" width="3.44140625" style="857" customWidth="1"/>
    <col min="14851" max="14851" width="5.21875" style="857" bestFit="1" customWidth="1"/>
    <col min="14852" max="14852" width="3.88671875" style="857" customWidth="1"/>
    <col min="14853" max="14853" width="3.33203125" style="857" customWidth="1"/>
    <col min="14854" max="14854" width="3.77734375" style="857" customWidth="1"/>
    <col min="14855" max="14855" width="3.33203125" style="857" customWidth="1"/>
    <col min="14856" max="14856" width="4.109375" style="857" customWidth="1"/>
    <col min="14857" max="14857" width="3.33203125" style="857" customWidth="1"/>
    <col min="14858" max="14858" width="10.44140625" style="857" customWidth="1"/>
    <col min="14859" max="14859" width="3.77734375" style="857" customWidth="1"/>
    <col min="14860" max="14860" width="9" style="857"/>
    <col min="14861" max="14861" width="4.88671875" style="857" customWidth="1"/>
    <col min="14862" max="14867" width="3.6640625" style="857" customWidth="1"/>
    <col min="14868" max="15104" width="9" style="857"/>
    <col min="15105" max="15105" width="23.21875" style="857" bestFit="1" customWidth="1"/>
    <col min="15106" max="15106" width="3.44140625" style="857" customWidth="1"/>
    <col min="15107" max="15107" width="5.21875" style="857" bestFit="1" customWidth="1"/>
    <col min="15108" max="15108" width="3.88671875" style="857" customWidth="1"/>
    <col min="15109" max="15109" width="3.33203125" style="857" customWidth="1"/>
    <col min="15110" max="15110" width="3.77734375" style="857" customWidth="1"/>
    <col min="15111" max="15111" width="3.33203125" style="857" customWidth="1"/>
    <col min="15112" max="15112" width="4.109375" style="857" customWidth="1"/>
    <col min="15113" max="15113" width="3.33203125" style="857" customWidth="1"/>
    <col min="15114" max="15114" width="10.44140625" style="857" customWidth="1"/>
    <col min="15115" max="15115" width="3.77734375" style="857" customWidth="1"/>
    <col min="15116" max="15116" width="9" style="857"/>
    <col min="15117" max="15117" width="4.88671875" style="857" customWidth="1"/>
    <col min="15118" max="15123" width="3.6640625" style="857" customWidth="1"/>
    <col min="15124" max="15360" width="9" style="857"/>
    <col min="15361" max="15361" width="23.21875" style="857" bestFit="1" customWidth="1"/>
    <col min="15362" max="15362" width="3.44140625" style="857" customWidth="1"/>
    <col min="15363" max="15363" width="5.21875" style="857" bestFit="1" customWidth="1"/>
    <col min="15364" max="15364" width="3.88671875" style="857" customWidth="1"/>
    <col min="15365" max="15365" width="3.33203125" style="857" customWidth="1"/>
    <col min="15366" max="15366" width="3.77734375" style="857" customWidth="1"/>
    <col min="15367" max="15367" width="3.33203125" style="857" customWidth="1"/>
    <col min="15368" max="15368" width="4.109375" style="857" customWidth="1"/>
    <col min="15369" max="15369" width="3.33203125" style="857" customWidth="1"/>
    <col min="15370" max="15370" width="10.44140625" style="857" customWidth="1"/>
    <col min="15371" max="15371" width="3.77734375" style="857" customWidth="1"/>
    <col min="15372" max="15372" width="9" style="857"/>
    <col min="15373" max="15373" width="4.88671875" style="857" customWidth="1"/>
    <col min="15374" max="15379" width="3.6640625" style="857" customWidth="1"/>
    <col min="15380" max="15616" width="9" style="857"/>
    <col min="15617" max="15617" width="23.21875" style="857" bestFit="1" customWidth="1"/>
    <col min="15618" max="15618" width="3.44140625" style="857" customWidth="1"/>
    <col min="15619" max="15619" width="5.21875" style="857" bestFit="1" customWidth="1"/>
    <col min="15620" max="15620" width="3.88671875" style="857" customWidth="1"/>
    <col min="15621" max="15621" width="3.33203125" style="857" customWidth="1"/>
    <col min="15622" max="15622" width="3.77734375" style="857" customWidth="1"/>
    <col min="15623" max="15623" width="3.33203125" style="857" customWidth="1"/>
    <col min="15624" max="15624" width="4.109375" style="857" customWidth="1"/>
    <col min="15625" max="15625" width="3.33203125" style="857" customWidth="1"/>
    <col min="15626" max="15626" width="10.44140625" style="857" customWidth="1"/>
    <col min="15627" max="15627" width="3.77734375" style="857" customWidth="1"/>
    <col min="15628" max="15628" width="9" style="857"/>
    <col min="15629" max="15629" width="4.88671875" style="857" customWidth="1"/>
    <col min="15630" max="15635" width="3.6640625" style="857" customWidth="1"/>
    <col min="15636" max="15872" width="9" style="857"/>
    <col min="15873" max="15873" width="23.21875" style="857" bestFit="1" customWidth="1"/>
    <col min="15874" max="15874" width="3.44140625" style="857" customWidth="1"/>
    <col min="15875" max="15875" width="5.21875" style="857" bestFit="1" customWidth="1"/>
    <col min="15876" max="15876" width="3.88671875" style="857" customWidth="1"/>
    <col min="15877" max="15877" width="3.33203125" style="857" customWidth="1"/>
    <col min="15878" max="15878" width="3.77734375" style="857" customWidth="1"/>
    <col min="15879" max="15879" width="3.33203125" style="857" customWidth="1"/>
    <col min="15880" max="15880" width="4.109375" style="857" customWidth="1"/>
    <col min="15881" max="15881" width="3.33203125" style="857" customWidth="1"/>
    <col min="15882" max="15882" width="10.44140625" style="857" customWidth="1"/>
    <col min="15883" max="15883" width="3.77734375" style="857" customWidth="1"/>
    <col min="15884" max="15884" width="9" style="857"/>
    <col min="15885" max="15885" width="4.88671875" style="857" customWidth="1"/>
    <col min="15886" max="15891" width="3.6640625" style="857" customWidth="1"/>
    <col min="15892" max="16128" width="9" style="857"/>
    <col min="16129" max="16129" width="23.21875" style="857" bestFit="1" customWidth="1"/>
    <col min="16130" max="16130" width="3.44140625" style="857" customWidth="1"/>
    <col min="16131" max="16131" width="5.21875" style="857" bestFit="1" customWidth="1"/>
    <col min="16132" max="16132" width="3.88671875" style="857" customWidth="1"/>
    <col min="16133" max="16133" width="3.33203125" style="857" customWidth="1"/>
    <col min="16134" max="16134" width="3.77734375" style="857" customWidth="1"/>
    <col min="16135" max="16135" width="3.33203125" style="857" customWidth="1"/>
    <col min="16136" max="16136" width="4.109375" style="857" customWidth="1"/>
    <col min="16137" max="16137" width="3.33203125" style="857" customWidth="1"/>
    <col min="16138" max="16138" width="10.44140625" style="857" customWidth="1"/>
    <col min="16139" max="16139" width="3.77734375" style="857" customWidth="1"/>
    <col min="16140" max="16140" width="9" style="857"/>
    <col min="16141" max="16141" width="4.88671875" style="857" customWidth="1"/>
    <col min="16142" max="16147" width="3.6640625" style="857" customWidth="1"/>
    <col min="16148" max="16384" width="9" style="857"/>
  </cols>
  <sheetData>
    <row r="2" spans="1:19" ht="18.75" customHeight="1">
      <c r="M2" s="857" t="s">
        <v>1765</v>
      </c>
      <c r="N2" s="859"/>
      <c r="O2" s="857" t="s">
        <v>5</v>
      </c>
      <c r="P2" s="859"/>
      <c r="Q2" s="857" t="s">
        <v>6</v>
      </c>
      <c r="R2" s="859"/>
      <c r="S2" s="857" t="s">
        <v>7</v>
      </c>
    </row>
    <row r="6" spans="1:19">
      <c r="A6" s="857" t="s">
        <v>1766</v>
      </c>
    </row>
    <row r="7" spans="1:19" ht="18.75" customHeight="1">
      <c r="A7" s="4313"/>
      <c r="B7" s="4313"/>
      <c r="C7" s="4313"/>
      <c r="D7" s="4313"/>
    </row>
    <row r="8" spans="1:19" ht="12.75" customHeight="1">
      <c r="A8" s="4314" t="s">
        <v>1767</v>
      </c>
      <c r="B8" s="4314"/>
      <c r="C8" s="4314"/>
      <c r="D8" s="4314"/>
    </row>
    <row r="9" spans="1:19" ht="18.75" customHeight="1">
      <c r="A9" s="4313"/>
      <c r="B9" s="4313"/>
      <c r="C9" s="4313"/>
      <c r="D9" s="4313"/>
      <c r="E9" s="857" t="s">
        <v>1768</v>
      </c>
    </row>
    <row r="10" spans="1:19">
      <c r="K10" s="857" t="s">
        <v>1769</v>
      </c>
    </row>
    <row r="11" spans="1:19" ht="18.75" customHeight="1">
      <c r="K11" s="4313"/>
      <c r="L11" s="4313"/>
      <c r="M11" s="4313"/>
      <c r="N11" s="4313"/>
      <c r="O11" s="4313"/>
      <c r="P11" s="4313"/>
      <c r="Q11" s="4313"/>
      <c r="R11" s="4313"/>
    </row>
    <row r="12" spans="1:19" ht="12.75" customHeight="1">
      <c r="K12" s="4314" t="s">
        <v>1770</v>
      </c>
      <c r="L12" s="4314"/>
      <c r="M12" s="4314"/>
      <c r="N12" s="4314"/>
      <c r="O12" s="4314"/>
      <c r="P12" s="4314"/>
      <c r="Q12" s="4314"/>
      <c r="R12" s="4314"/>
    </row>
    <row r="13" spans="1:19" ht="18.75" customHeight="1">
      <c r="K13" s="4313"/>
      <c r="L13" s="4313"/>
      <c r="M13" s="4313"/>
      <c r="N13" s="4313"/>
      <c r="O13" s="4313"/>
      <c r="P13" s="4313"/>
      <c r="Q13" s="4313"/>
      <c r="R13" s="4313"/>
    </row>
    <row r="14" spans="1:19" ht="21.75" customHeight="1"/>
    <row r="15" spans="1:19" ht="21.75" customHeight="1"/>
    <row r="16" spans="1:19" ht="25.5" customHeight="1">
      <c r="A16" s="4315" t="s">
        <v>1771</v>
      </c>
      <c r="B16" s="4315"/>
      <c r="C16" s="4315"/>
      <c r="D16" s="4315"/>
      <c r="E16" s="4315"/>
      <c r="F16" s="4315"/>
      <c r="G16" s="4315"/>
      <c r="H16" s="4315"/>
      <c r="I16" s="4315"/>
      <c r="J16" s="4315"/>
      <c r="K16" s="4315"/>
      <c r="L16" s="4315"/>
      <c r="M16" s="4315"/>
      <c r="N16" s="4315"/>
      <c r="O16" s="4315"/>
      <c r="P16" s="4315"/>
      <c r="Q16" s="4315"/>
      <c r="R16" s="4315"/>
      <c r="S16" s="4315"/>
    </row>
    <row r="17" spans="1:25" ht="30.75" customHeight="1"/>
    <row r="18" spans="1:25" ht="30.75" customHeight="1"/>
    <row r="19" spans="1:25" ht="24" customHeight="1">
      <c r="A19" s="857" t="s">
        <v>1772</v>
      </c>
      <c r="B19" s="858" t="s">
        <v>1773</v>
      </c>
      <c r="C19" s="4313">
        <f>K11</f>
        <v>0</v>
      </c>
      <c r="D19" s="4313"/>
      <c r="E19" s="4313"/>
      <c r="F19" s="4313"/>
      <c r="G19" s="4313"/>
      <c r="H19" s="4313"/>
      <c r="I19" s="4313"/>
      <c r="J19" s="4313"/>
      <c r="K19" s="4313"/>
      <c r="L19" s="4313"/>
      <c r="M19" s="4313"/>
      <c r="N19" s="4313"/>
      <c r="O19" s="4313"/>
      <c r="P19" s="4313"/>
      <c r="Q19" s="4313"/>
      <c r="R19" s="4313"/>
      <c r="S19" s="4313"/>
    </row>
    <row r="20" spans="1:25" ht="24" customHeight="1"/>
    <row r="21" spans="1:25" ht="24" customHeight="1">
      <c r="C21" s="4313"/>
      <c r="D21" s="4313"/>
      <c r="E21" s="4313"/>
      <c r="F21" s="4313"/>
      <c r="G21" s="4313"/>
      <c r="H21" s="4313"/>
      <c r="I21" s="4313"/>
      <c r="J21" s="4313"/>
      <c r="K21" s="4313"/>
      <c r="L21" s="4313"/>
      <c r="M21" s="4313"/>
      <c r="N21" s="4313"/>
      <c r="O21" s="4313"/>
      <c r="P21" s="4313"/>
      <c r="Q21" s="4313"/>
      <c r="R21" s="4313"/>
      <c r="S21" s="4313"/>
    </row>
    <row r="22" spans="1:25" ht="24" customHeight="1"/>
    <row r="23" spans="1:25" ht="24" customHeight="1">
      <c r="A23" s="857" t="s">
        <v>1774</v>
      </c>
      <c r="B23" s="858" t="s">
        <v>1773</v>
      </c>
      <c r="C23" s="4313"/>
      <c r="D23" s="4313"/>
      <c r="E23" s="4313"/>
      <c r="F23" s="4313"/>
      <c r="G23" s="4313"/>
      <c r="H23" s="4313"/>
      <c r="I23" s="4313"/>
      <c r="J23" s="4313"/>
      <c r="K23" s="4313"/>
      <c r="L23" s="4313"/>
      <c r="M23" s="4313"/>
      <c r="N23" s="4313"/>
      <c r="O23" s="4313"/>
      <c r="P23" s="4313"/>
      <c r="Q23" s="4313"/>
      <c r="R23" s="4313"/>
      <c r="S23" s="4313"/>
    </row>
    <row r="24" spans="1:25" ht="24" customHeight="1"/>
    <row r="25" spans="1:25" ht="24" customHeight="1">
      <c r="A25" s="857" t="s">
        <v>1775</v>
      </c>
      <c r="B25" s="858" t="s">
        <v>1776</v>
      </c>
      <c r="C25" s="4313">
        <f>A7</f>
        <v>0</v>
      </c>
      <c r="D25" s="4313"/>
      <c r="E25" s="4313"/>
      <c r="F25" s="4313"/>
      <c r="G25" s="4313"/>
      <c r="H25" s="4313"/>
      <c r="I25" s="4313"/>
      <c r="J25" s="4313"/>
      <c r="K25" s="4313"/>
      <c r="L25" s="4313"/>
      <c r="M25" s="4313"/>
      <c r="N25" s="4313"/>
      <c r="O25" s="4313"/>
      <c r="P25" s="4313"/>
      <c r="Q25" s="4313"/>
      <c r="R25" s="4313"/>
      <c r="S25" s="4313"/>
    </row>
    <row r="26" spans="1:25" ht="24" customHeight="1"/>
    <row r="27" spans="1:25" ht="24" customHeight="1">
      <c r="C27" s="4313"/>
      <c r="D27" s="4313"/>
      <c r="E27" s="4313"/>
      <c r="F27" s="4313"/>
      <c r="G27" s="4313"/>
      <c r="H27" s="4313"/>
      <c r="I27" s="4313"/>
      <c r="J27" s="4313"/>
      <c r="K27" s="4313"/>
      <c r="L27" s="4313"/>
      <c r="M27" s="4313"/>
      <c r="N27" s="4313"/>
      <c r="O27" s="4313"/>
      <c r="P27" s="4313"/>
      <c r="Q27" s="4313"/>
      <c r="R27" s="4313"/>
      <c r="S27" s="4313"/>
    </row>
    <row r="28" spans="1:25" ht="24" customHeight="1"/>
    <row r="29" spans="1:25" ht="24" customHeight="1">
      <c r="A29" s="857" t="s">
        <v>1777</v>
      </c>
      <c r="B29" s="858" t="s">
        <v>1776</v>
      </c>
      <c r="C29" s="4316"/>
      <c r="D29" s="4316"/>
      <c r="E29" s="4316"/>
      <c r="F29" s="4316"/>
      <c r="H29" s="4316"/>
      <c r="I29" s="4316"/>
      <c r="J29" s="4316"/>
      <c r="L29" s="860"/>
      <c r="M29" s="857" t="s">
        <v>1778</v>
      </c>
      <c r="N29" s="4316"/>
      <c r="O29" s="4316"/>
      <c r="P29" s="4316"/>
      <c r="Q29" s="4316"/>
      <c r="U29" s="857" t="s">
        <v>1779</v>
      </c>
      <c r="W29" s="857" t="s">
        <v>1780</v>
      </c>
      <c r="Y29" s="857" t="s">
        <v>1781</v>
      </c>
    </row>
    <row r="30" spans="1:25" ht="24" customHeight="1">
      <c r="U30" s="857" t="s">
        <v>1782</v>
      </c>
      <c r="W30" s="857" t="s">
        <v>1783</v>
      </c>
      <c r="Y30" s="857" t="s">
        <v>1784</v>
      </c>
    </row>
    <row r="31" spans="1:25" ht="24" customHeight="1">
      <c r="C31" s="4316"/>
      <c r="D31" s="4316"/>
      <c r="E31" s="4316"/>
      <c r="F31" s="4316"/>
      <c r="H31" s="4316"/>
      <c r="I31" s="4316"/>
      <c r="J31" s="4316"/>
      <c r="L31" s="860"/>
      <c r="M31" s="857" t="s">
        <v>1785</v>
      </c>
      <c r="N31" s="4316"/>
      <c r="O31" s="4316"/>
      <c r="P31" s="4316"/>
      <c r="Q31" s="4316"/>
      <c r="W31" s="857" t="s">
        <v>1786</v>
      </c>
      <c r="Y31" s="857" t="s">
        <v>1787</v>
      </c>
    </row>
    <row r="32" spans="1:25" ht="24" customHeight="1">
      <c r="W32" s="857" t="s">
        <v>1788</v>
      </c>
    </row>
    <row r="33" spans="1:23" ht="24" customHeight="1">
      <c r="A33" s="857" t="s">
        <v>1789</v>
      </c>
      <c r="B33" s="858" t="s">
        <v>1776</v>
      </c>
      <c r="C33" s="857" t="s">
        <v>1765</v>
      </c>
      <c r="D33" s="859"/>
      <c r="E33" s="857" t="s">
        <v>5</v>
      </c>
      <c r="F33" s="859"/>
      <c r="G33" s="857" t="s">
        <v>6</v>
      </c>
      <c r="H33" s="859"/>
      <c r="I33" s="857" t="s">
        <v>7</v>
      </c>
      <c r="W33" s="857" t="s">
        <v>1790</v>
      </c>
    </row>
    <row r="34" spans="1:23" ht="24" customHeight="1"/>
    <row r="35" spans="1:23" ht="24" customHeight="1"/>
    <row r="38" spans="1:23" ht="18.75" customHeight="1">
      <c r="M38" s="857" t="s">
        <v>1765</v>
      </c>
      <c r="N38" s="859" t="s">
        <v>1791</v>
      </c>
      <c r="O38" s="857" t="s">
        <v>5</v>
      </c>
      <c r="P38" s="859" t="s">
        <v>1792</v>
      </c>
      <c r="Q38" s="857" t="s">
        <v>6</v>
      </c>
      <c r="R38" s="859" t="s">
        <v>1792</v>
      </c>
      <c r="S38" s="857" t="s">
        <v>7</v>
      </c>
    </row>
    <row r="42" spans="1:23">
      <c r="A42" s="857" t="s">
        <v>1766</v>
      </c>
    </row>
    <row r="43" spans="1:23" ht="18.75" customHeight="1">
      <c r="A43" s="4313" t="s">
        <v>1793</v>
      </c>
      <c r="B43" s="4313"/>
      <c r="C43" s="4313"/>
      <c r="D43" s="4313"/>
    </row>
    <row r="44" spans="1:23" ht="12.75" customHeight="1">
      <c r="A44" s="4314" t="s">
        <v>1767</v>
      </c>
      <c r="B44" s="4314"/>
      <c r="C44" s="4314"/>
      <c r="D44" s="4314"/>
    </row>
    <row r="45" spans="1:23" ht="18.75" customHeight="1">
      <c r="A45" s="4317" t="s">
        <v>1794</v>
      </c>
      <c r="B45" s="4317"/>
      <c r="C45" s="4317"/>
      <c r="D45" s="4317"/>
      <c r="E45" s="857" t="s">
        <v>1768</v>
      </c>
    </row>
    <row r="46" spans="1:23">
      <c r="K46" s="857" t="s">
        <v>1769</v>
      </c>
    </row>
    <row r="47" spans="1:23" ht="18.75" customHeight="1">
      <c r="K47" s="4313" t="s">
        <v>1795</v>
      </c>
      <c r="L47" s="4313"/>
      <c r="M47" s="4313"/>
      <c r="N47" s="4313"/>
      <c r="O47" s="4313"/>
      <c r="P47" s="4313"/>
      <c r="Q47" s="4313"/>
      <c r="R47" s="4313"/>
    </row>
    <row r="48" spans="1:23" ht="12.75" customHeight="1">
      <c r="K48" s="4314" t="s">
        <v>1770</v>
      </c>
      <c r="L48" s="4314"/>
      <c r="M48" s="4314"/>
      <c r="N48" s="4314"/>
      <c r="O48" s="4314"/>
      <c r="P48" s="4314"/>
      <c r="Q48" s="4314"/>
      <c r="R48" s="4314"/>
    </row>
    <row r="49" spans="1:19" ht="18.75" customHeight="1">
      <c r="K49" s="4317" t="s">
        <v>1796</v>
      </c>
      <c r="L49" s="4317"/>
      <c r="M49" s="4317"/>
      <c r="N49" s="4317"/>
      <c r="O49" s="4317"/>
      <c r="P49" s="4317"/>
      <c r="Q49" s="4317"/>
      <c r="R49" s="4317"/>
    </row>
    <row r="50" spans="1:19" ht="21.75" customHeight="1"/>
    <row r="51" spans="1:19" ht="21.75" customHeight="1"/>
    <row r="52" spans="1:19" ht="25.5" customHeight="1">
      <c r="A52" s="4315" t="s">
        <v>1771</v>
      </c>
      <c r="B52" s="4315"/>
      <c r="C52" s="4315"/>
      <c r="D52" s="4315"/>
      <c r="E52" s="4315"/>
      <c r="F52" s="4315"/>
      <c r="G52" s="4315"/>
      <c r="H52" s="4315"/>
      <c r="I52" s="4315"/>
      <c r="J52" s="4315"/>
      <c r="K52" s="4315"/>
      <c r="L52" s="4315"/>
      <c r="M52" s="4315"/>
      <c r="N52" s="4315"/>
      <c r="O52" s="4315"/>
      <c r="P52" s="4315"/>
      <c r="Q52" s="4315"/>
      <c r="R52" s="4315"/>
      <c r="S52" s="4315"/>
    </row>
    <row r="53" spans="1:19" ht="30.75" customHeight="1"/>
    <row r="54" spans="1:19" ht="30.75" customHeight="1"/>
    <row r="55" spans="1:19" ht="24" customHeight="1">
      <c r="A55" s="857" t="s">
        <v>1772</v>
      </c>
      <c r="B55" s="858" t="s">
        <v>1776</v>
      </c>
      <c r="C55" s="4313" t="s">
        <v>1795</v>
      </c>
      <c r="D55" s="4313"/>
      <c r="E55" s="4313"/>
      <c r="F55" s="4313"/>
      <c r="G55" s="4313"/>
      <c r="H55" s="4313"/>
      <c r="I55" s="4313"/>
      <c r="J55" s="4313"/>
      <c r="K55" s="4313"/>
      <c r="L55" s="4313"/>
      <c r="M55" s="4313"/>
      <c r="N55" s="4313"/>
      <c r="O55" s="4313"/>
      <c r="P55" s="4313"/>
      <c r="Q55" s="4313"/>
      <c r="R55" s="4313"/>
      <c r="S55" s="4313"/>
    </row>
    <row r="56" spans="1:19" ht="24" customHeight="1"/>
    <row r="57" spans="1:19" ht="24" customHeight="1">
      <c r="C57" s="4313" t="s">
        <v>1797</v>
      </c>
      <c r="D57" s="4313"/>
      <c r="E57" s="4313"/>
      <c r="F57" s="4313"/>
      <c r="G57" s="4313"/>
      <c r="H57" s="4313"/>
      <c r="I57" s="4313"/>
      <c r="J57" s="4313"/>
      <c r="K57" s="4313"/>
      <c r="L57" s="4313"/>
      <c r="M57" s="4313"/>
      <c r="N57" s="4313"/>
      <c r="O57" s="4313"/>
      <c r="P57" s="4313"/>
      <c r="Q57" s="4313"/>
      <c r="R57" s="4313"/>
      <c r="S57" s="4313"/>
    </row>
    <row r="58" spans="1:19" ht="24" customHeight="1"/>
    <row r="59" spans="1:19" ht="24" customHeight="1">
      <c r="A59" s="857" t="s">
        <v>1774</v>
      </c>
      <c r="B59" s="858" t="s">
        <v>1776</v>
      </c>
      <c r="C59" s="4313" t="s">
        <v>1798</v>
      </c>
      <c r="D59" s="4313"/>
      <c r="E59" s="4313"/>
      <c r="F59" s="4313"/>
      <c r="G59" s="4313"/>
      <c r="H59" s="4313"/>
      <c r="I59" s="4313"/>
      <c r="J59" s="4313"/>
      <c r="K59" s="4313"/>
      <c r="L59" s="4313"/>
      <c r="M59" s="4313"/>
      <c r="N59" s="4313"/>
      <c r="O59" s="4313"/>
      <c r="P59" s="4313"/>
      <c r="Q59" s="4313"/>
      <c r="R59" s="4313"/>
      <c r="S59" s="4313"/>
    </row>
    <row r="60" spans="1:19" ht="24" customHeight="1"/>
    <row r="61" spans="1:19" ht="24" customHeight="1">
      <c r="A61" s="857" t="s">
        <v>1775</v>
      </c>
      <c r="B61" s="858" t="s">
        <v>1773</v>
      </c>
      <c r="C61" s="4313" t="s">
        <v>1793</v>
      </c>
      <c r="D61" s="4313"/>
      <c r="E61" s="4313"/>
      <c r="F61" s="4313"/>
      <c r="G61" s="4313"/>
      <c r="H61" s="4313"/>
      <c r="I61" s="4313"/>
      <c r="J61" s="4313"/>
      <c r="K61" s="4313"/>
      <c r="L61" s="4313"/>
      <c r="M61" s="4313"/>
      <c r="N61" s="4313"/>
      <c r="O61" s="4313"/>
      <c r="P61" s="4313"/>
      <c r="Q61" s="4313"/>
      <c r="R61" s="4313"/>
      <c r="S61" s="4313"/>
    </row>
    <row r="62" spans="1:19" ht="24" customHeight="1"/>
    <row r="63" spans="1:19" ht="24" customHeight="1">
      <c r="C63" s="4313" t="s">
        <v>1799</v>
      </c>
      <c r="D63" s="4313"/>
      <c r="E63" s="4313"/>
      <c r="F63" s="4313"/>
      <c r="G63" s="4313"/>
      <c r="H63" s="4313"/>
      <c r="I63" s="4313"/>
      <c r="J63" s="4313"/>
      <c r="K63" s="4313"/>
      <c r="L63" s="4313"/>
      <c r="M63" s="4313"/>
      <c r="N63" s="4313"/>
      <c r="O63" s="4313"/>
      <c r="P63" s="4313"/>
      <c r="Q63" s="4313"/>
      <c r="R63" s="4313"/>
      <c r="S63" s="4313"/>
    </row>
    <row r="64" spans="1:19" ht="24" customHeight="1"/>
    <row r="65" spans="1:25" ht="24" customHeight="1">
      <c r="A65" s="857" t="s">
        <v>1777</v>
      </c>
      <c r="B65" s="858" t="s">
        <v>1776</v>
      </c>
      <c r="C65" s="4316" t="s">
        <v>1779</v>
      </c>
      <c r="D65" s="4316"/>
      <c r="E65" s="4316"/>
      <c r="F65" s="4316"/>
      <c r="H65" s="4316" t="s">
        <v>1780</v>
      </c>
      <c r="I65" s="4316"/>
      <c r="J65" s="4316"/>
      <c r="L65" s="860" t="s">
        <v>1800</v>
      </c>
      <c r="M65" s="857" t="s">
        <v>1778</v>
      </c>
      <c r="N65" s="4316" t="s">
        <v>1781</v>
      </c>
      <c r="O65" s="4316"/>
      <c r="P65" s="4316"/>
      <c r="Q65" s="4316"/>
      <c r="U65" s="857" t="s">
        <v>1779</v>
      </c>
      <c r="W65" s="857" t="s">
        <v>1780</v>
      </c>
      <c r="Y65" s="857" t="s">
        <v>1781</v>
      </c>
    </row>
    <row r="66" spans="1:25" ht="24" customHeight="1">
      <c r="U66" s="857" t="s">
        <v>1782</v>
      </c>
      <c r="W66" s="857" t="s">
        <v>1783</v>
      </c>
      <c r="Y66" s="857" t="s">
        <v>1784</v>
      </c>
    </row>
    <row r="67" spans="1:25" ht="24" customHeight="1">
      <c r="C67" s="4316" t="s">
        <v>1782</v>
      </c>
      <c r="D67" s="4316"/>
      <c r="E67" s="4316"/>
      <c r="F67" s="4316"/>
      <c r="H67" s="4316" t="s">
        <v>1780</v>
      </c>
      <c r="I67" s="4316"/>
      <c r="J67" s="4316"/>
      <c r="L67" s="860" t="s">
        <v>1801</v>
      </c>
      <c r="M67" s="857" t="s">
        <v>1778</v>
      </c>
      <c r="N67" s="4316" t="s">
        <v>1781</v>
      </c>
      <c r="O67" s="4316"/>
      <c r="P67" s="4316"/>
      <c r="Q67" s="4316"/>
      <c r="W67" s="857" t="s">
        <v>1786</v>
      </c>
      <c r="Y67" s="857" t="s">
        <v>1787</v>
      </c>
    </row>
    <row r="68" spans="1:25" ht="24" customHeight="1">
      <c r="W68" s="857" t="s">
        <v>1788</v>
      </c>
    </row>
    <row r="69" spans="1:25" ht="24" customHeight="1">
      <c r="A69" s="857" t="s">
        <v>1789</v>
      </c>
      <c r="B69" s="858" t="s">
        <v>1773</v>
      </c>
      <c r="C69" s="857" t="s">
        <v>1765</v>
      </c>
      <c r="D69" s="859" t="s">
        <v>1791</v>
      </c>
      <c r="E69" s="857" t="s">
        <v>5</v>
      </c>
      <c r="F69" s="859" t="s">
        <v>1802</v>
      </c>
      <c r="G69" s="857" t="s">
        <v>6</v>
      </c>
      <c r="H69" s="859" t="s">
        <v>1803</v>
      </c>
      <c r="I69" s="857" t="s">
        <v>7</v>
      </c>
      <c r="W69" s="857" t="s">
        <v>1790</v>
      </c>
    </row>
    <row r="70" spans="1:25" ht="24" customHeight="1"/>
    <row r="71" spans="1:25" ht="24" customHeight="1"/>
    <row r="79" spans="1:25" ht="18.75" customHeight="1">
      <c r="M79" s="857" t="s">
        <v>1765</v>
      </c>
      <c r="N79" s="859"/>
      <c r="O79" s="857" t="s">
        <v>5</v>
      </c>
      <c r="P79" s="859"/>
      <c r="Q79" s="857" t="s">
        <v>6</v>
      </c>
      <c r="R79" s="859"/>
      <c r="S79" s="857" t="s">
        <v>7</v>
      </c>
    </row>
    <row r="83" spans="1:19">
      <c r="A83" s="861"/>
      <c r="B83" s="862"/>
      <c r="C83" s="861"/>
      <c r="D83" s="861"/>
      <c r="E83" s="861"/>
      <c r="F83" s="861"/>
    </row>
    <row r="84" spans="1:19" ht="18.75" customHeight="1">
      <c r="E84" s="861"/>
      <c r="F84" s="861"/>
    </row>
    <row r="85" spans="1:19" ht="12.75" customHeight="1">
      <c r="A85" s="861"/>
      <c r="B85" s="862"/>
      <c r="C85" s="861"/>
      <c r="D85" s="861"/>
      <c r="E85" s="861"/>
      <c r="F85" s="861"/>
    </row>
    <row r="86" spans="1:19" ht="18.75" customHeight="1">
      <c r="A86" s="861"/>
      <c r="B86" s="862"/>
      <c r="C86" s="861"/>
      <c r="D86" s="861"/>
      <c r="E86" s="861"/>
      <c r="F86" s="861"/>
    </row>
    <row r="88" spans="1:19" ht="18.75" customHeight="1">
      <c r="K88" s="4313"/>
      <c r="L88" s="4313"/>
      <c r="M88" s="4313"/>
      <c r="N88" s="4313"/>
      <c r="O88" s="4313"/>
      <c r="P88" s="4313"/>
      <c r="Q88" s="4313"/>
      <c r="R88" s="4313"/>
    </row>
    <row r="89" spans="1:19" ht="12.75" customHeight="1">
      <c r="K89" s="4314" t="s">
        <v>1770</v>
      </c>
      <c r="L89" s="4314"/>
      <c r="M89" s="4314"/>
      <c r="N89" s="4314"/>
      <c r="O89" s="4314"/>
      <c r="P89" s="4314"/>
      <c r="Q89" s="4314"/>
      <c r="R89" s="4314"/>
    </row>
    <row r="90" spans="1:19" ht="18.75" customHeight="1">
      <c r="K90" s="4313"/>
      <c r="L90" s="4313"/>
      <c r="M90" s="4313"/>
      <c r="N90" s="4313"/>
      <c r="O90" s="4313"/>
      <c r="P90" s="4313"/>
      <c r="Q90" s="4313"/>
      <c r="R90" s="4313"/>
    </row>
    <row r="91" spans="1:19" ht="21.75" customHeight="1"/>
    <row r="92" spans="1:19" ht="21.75" customHeight="1"/>
    <row r="93" spans="1:19" ht="25.5" customHeight="1">
      <c r="A93" s="4315" t="s">
        <v>1804</v>
      </c>
      <c r="B93" s="4315"/>
      <c r="C93" s="4315"/>
      <c r="D93" s="4315"/>
      <c r="E93" s="4315"/>
      <c r="F93" s="4315"/>
      <c r="G93" s="4315"/>
      <c r="H93" s="4315"/>
      <c r="I93" s="4315"/>
      <c r="J93" s="4315"/>
      <c r="K93" s="4315"/>
      <c r="L93" s="4315"/>
      <c r="M93" s="4315"/>
      <c r="N93" s="4315"/>
      <c r="O93" s="4315"/>
      <c r="P93" s="4315"/>
      <c r="Q93" s="4315"/>
      <c r="R93" s="4315"/>
      <c r="S93" s="4315"/>
    </row>
    <row r="94" spans="1:19" ht="30.75" customHeight="1"/>
    <row r="95" spans="1:19" ht="30.75" customHeight="1"/>
    <row r="96" spans="1:19" ht="24" customHeight="1">
      <c r="A96" s="857" t="s">
        <v>1772</v>
      </c>
      <c r="B96" s="858" t="s">
        <v>1773</v>
      </c>
      <c r="C96" s="4313"/>
      <c r="D96" s="4313"/>
      <c r="E96" s="4313"/>
      <c r="F96" s="4313"/>
      <c r="G96" s="4313"/>
      <c r="H96" s="4313"/>
      <c r="I96" s="4313"/>
      <c r="J96" s="4313"/>
      <c r="K96" s="4313"/>
      <c r="L96" s="4313"/>
      <c r="M96" s="4313"/>
      <c r="N96" s="4313"/>
      <c r="O96" s="4313"/>
      <c r="P96" s="4313"/>
      <c r="Q96" s="4313"/>
      <c r="R96" s="4313"/>
      <c r="S96" s="4313"/>
    </row>
    <row r="97" spans="1:25" ht="24" customHeight="1"/>
    <row r="98" spans="1:25" ht="24" customHeight="1">
      <c r="C98" s="4313"/>
      <c r="D98" s="4313"/>
      <c r="E98" s="4313"/>
      <c r="F98" s="4313"/>
      <c r="G98" s="4313"/>
      <c r="H98" s="4313"/>
      <c r="I98" s="4313"/>
      <c r="J98" s="4313"/>
      <c r="K98" s="4313"/>
      <c r="L98" s="4313"/>
      <c r="M98" s="4313"/>
      <c r="N98" s="4313"/>
      <c r="O98" s="4313"/>
      <c r="P98" s="4313"/>
      <c r="Q98" s="4313"/>
      <c r="R98" s="4313"/>
      <c r="S98" s="4313"/>
    </row>
    <row r="99" spans="1:25" ht="24" customHeight="1"/>
    <row r="100" spans="1:25" ht="24" customHeight="1">
      <c r="A100" s="857" t="s">
        <v>1774</v>
      </c>
      <c r="B100" s="858" t="s">
        <v>1773</v>
      </c>
      <c r="C100" s="4313"/>
      <c r="D100" s="4313"/>
      <c r="E100" s="4313"/>
      <c r="F100" s="4313"/>
      <c r="G100" s="4313"/>
      <c r="H100" s="4313"/>
      <c r="I100" s="4313"/>
      <c r="J100" s="4313"/>
      <c r="K100" s="4313"/>
      <c r="L100" s="4313"/>
      <c r="M100" s="4313"/>
      <c r="N100" s="4313"/>
      <c r="O100" s="4313"/>
      <c r="P100" s="4313"/>
      <c r="Q100" s="4313"/>
      <c r="R100" s="4313"/>
      <c r="S100" s="4313"/>
    </row>
    <row r="101" spans="1:25" ht="24" customHeight="1"/>
    <row r="102" spans="1:25" ht="24" customHeight="1">
      <c r="A102" s="857" t="s">
        <v>1775</v>
      </c>
      <c r="B102" s="858" t="s">
        <v>1805</v>
      </c>
      <c r="C102" s="4313"/>
      <c r="D102" s="4313"/>
      <c r="E102" s="4313"/>
      <c r="F102" s="4313"/>
      <c r="G102" s="4313"/>
      <c r="H102" s="4313"/>
      <c r="I102" s="4313"/>
      <c r="J102" s="4313"/>
      <c r="K102" s="4313"/>
      <c r="L102" s="4313"/>
      <c r="M102" s="4313"/>
      <c r="N102" s="4313"/>
      <c r="O102" s="4313"/>
      <c r="P102" s="4313"/>
      <c r="Q102" s="4313"/>
      <c r="R102" s="4313"/>
      <c r="S102" s="4313"/>
    </row>
    <row r="103" spans="1:25" ht="24" customHeight="1"/>
    <row r="104" spans="1:25" ht="24" customHeight="1">
      <c r="C104" s="4313"/>
      <c r="D104" s="4313"/>
      <c r="E104" s="4313"/>
      <c r="F104" s="4313"/>
      <c r="G104" s="4313"/>
      <c r="H104" s="4313"/>
      <c r="I104" s="4313"/>
      <c r="J104" s="4313"/>
      <c r="K104" s="4313"/>
      <c r="L104" s="4313"/>
      <c r="M104" s="4313"/>
      <c r="N104" s="4313"/>
      <c r="O104" s="4313"/>
      <c r="P104" s="4313"/>
      <c r="Q104" s="4313"/>
      <c r="R104" s="4313"/>
      <c r="S104" s="4313"/>
    </row>
    <row r="105" spans="1:25" ht="24" customHeight="1"/>
    <row r="106" spans="1:25" ht="24" customHeight="1">
      <c r="A106" s="857" t="s">
        <v>1777</v>
      </c>
      <c r="B106" s="858" t="s">
        <v>1773</v>
      </c>
      <c r="C106" s="4316"/>
      <c r="D106" s="4316"/>
      <c r="E106" s="4316"/>
      <c r="F106" s="4316"/>
      <c r="H106" s="4316"/>
      <c r="I106" s="4316"/>
      <c r="J106" s="4316"/>
      <c r="L106" s="860"/>
      <c r="M106" s="857" t="s">
        <v>1806</v>
      </c>
      <c r="N106" s="4316"/>
      <c r="O106" s="4316"/>
      <c r="P106" s="4316"/>
      <c r="Q106" s="4316"/>
      <c r="U106" s="857" t="s">
        <v>1779</v>
      </c>
      <c r="W106" s="857" t="s">
        <v>1780</v>
      </c>
      <c r="Y106" s="857" t="s">
        <v>1781</v>
      </c>
    </row>
    <row r="107" spans="1:25" ht="24" customHeight="1">
      <c r="U107" s="857" t="s">
        <v>1782</v>
      </c>
      <c r="W107" s="857" t="s">
        <v>1783</v>
      </c>
      <c r="Y107" s="857" t="s">
        <v>1784</v>
      </c>
    </row>
    <row r="108" spans="1:25" ht="24" customHeight="1">
      <c r="C108" s="4316"/>
      <c r="D108" s="4316"/>
      <c r="E108" s="4316"/>
      <c r="F108" s="4316"/>
      <c r="H108" s="4316"/>
      <c r="I108" s="4316"/>
      <c r="J108" s="4316"/>
      <c r="L108" s="860"/>
      <c r="M108" s="857" t="s">
        <v>1806</v>
      </c>
      <c r="N108" s="4316"/>
      <c r="O108" s="4316"/>
      <c r="P108" s="4316"/>
      <c r="Q108" s="4316"/>
      <c r="W108" s="857" t="s">
        <v>1786</v>
      </c>
      <c r="Y108" s="857" t="s">
        <v>1787</v>
      </c>
    </row>
    <row r="109" spans="1:25" ht="24" customHeight="1">
      <c r="W109" s="857" t="s">
        <v>1788</v>
      </c>
    </row>
    <row r="110" spans="1:25" ht="24" customHeight="1">
      <c r="A110" s="857" t="s">
        <v>1789</v>
      </c>
      <c r="B110" s="858" t="s">
        <v>1805</v>
      </c>
      <c r="C110" s="857" t="s">
        <v>1765</v>
      </c>
      <c r="D110" s="859"/>
      <c r="E110" s="857" t="s">
        <v>5</v>
      </c>
      <c r="F110" s="859"/>
      <c r="G110" s="857" t="s">
        <v>6</v>
      </c>
      <c r="H110" s="859"/>
      <c r="I110" s="857" t="s">
        <v>7</v>
      </c>
      <c r="W110" s="857" t="s">
        <v>1790</v>
      </c>
    </row>
    <row r="111" spans="1:25" ht="24" customHeight="1"/>
    <row r="112" spans="1:25" ht="24" customHeight="1"/>
    <row r="113" spans="1:19" ht="24" customHeight="1"/>
    <row r="114" spans="1:19" ht="24" customHeight="1"/>
    <row r="115" spans="1:19" ht="24" customHeight="1"/>
    <row r="117" spans="1:19" ht="18.75" customHeight="1">
      <c r="M117" s="857" t="s">
        <v>1765</v>
      </c>
      <c r="N117" s="859" t="s">
        <v>1791</v>
      </c>
      <c r="O117" s="857" t="s">
        <v>5</v>
      </c>
      <c r="P117" s="859" t="s">
        <v>1792</v>
      </c>
      <c r="Q117" s="857" t="s">
        <v>6</v>
      </c>
      <c r="R117" s="859" t="s">
        <v>1792</v>
      </c>
      <c r="S117" s="857" t="s">
        <v>7</v>
      </c>
    </row>
    <row r="121" spans="1:19">
      <c r="A121" s="861"/>
      <c r="B121" s="862"/>
      <c r="C121" s="861"/>
      <c r="D121" s="861"/>
      <c r="E121" s="861"/>
      <c r="F121" s="861"/>
    </row>
    <row r="122" spans="1:19" ht="18.75" customHeight="1">
      <c r="E122" s="861"/>
      <c r="F122" s="861"/>
    </row>
    <row r="123" spans="1:19" ht="12.75" customHeight="1">
      <c r="A123" s="861"/>
      <c r="B123" s="862"/>
      <c r="C123" s="861"/>
      <c r="D123" s="861"/>
      <c r="E123" s="861"/>
      <c r="F123" s="861"/>
    </row>
    <row r="124" spans="1:19" ht="18.75" customHeight="1">
      <c r="A124" s="861"/>
      <c r="B124" s="862"/>
      <c r="C124" s="861"/>
      <c r="D124" s="861"/>
      <c r="E124" s="861"/>
      <c r="F124" s="861"/>
    </row>
    <row r="126" spans="1:19" ht="18.75" customHeight="1">
      <c r="K126" s="4313" t="s">
        <v>1807</v>
      </c>
      <c r="L126" s="4313"/>
      <c r="M126" s="4313"/>
      <c r="N126" s="4313"/>
      <c r="O126" s="4313"/>
      <c r="P126" s="4313"/>
      <c r="Q126" s="4313"/>
      <c r="R126" s="4313"/>
    </row>
    <row r="127" spans="1:19" ht="12.75" customHeight="1">
      <c r="K127" s="4314" t="s">
        <v>1770</v>
      </c>
      <c r="L127" s="4314"/>
      <c r="M127" s="4314"/>
      <c r="N127" s="4314"/>
      <c r="O127" s="4314"/>
      <c r="P127" s="4314"/>
      <c r="Q127" s="4314"/>
      <c r="R127" s="4314"/>
    </row>
    <row r="128" spans="1:19" ht="18.75" customHeight="1">
      <c r="K128" s="4317" t="s">
        <v>1808</v>
      </c>
      <c r="L128" s="4317"/>
      <c r="M128" s="4317"/>
      <c r="N128" s="4317"/>
      <c r="O128" s="4317"/>
      <c r="P128" s="4317"/>
      <c r="Q128" s="4317"/>
      <c r="R128" s="4317"/>
    </row>
    <row r="129" spans="1:25" ht="21.75" customHeight="1"/>
    <row r="130" spans="1:25" ht="21.75" customHeight="1"/>
    <row r="131" spans="1:25" ht="25.5" customHeight="1">
      <c r="A131" s="4315" t="s">
        <v>1804</v>
      </c>
      <c r="B131" s="4315"/>
      <c r="C131" s="4315"/>
      <c r="D131" s="4315"/>
      <c r="E131" s="4315"/>
      <c r="F131" s="4315"/>
      <c r="G131" s="4315"/>
      <c r="H131" s="4315"/>
      <c r="I131" s="4315"/>
      <c r="J131" s="4315"/>
      <c r="K131" s="4315"/>
      <c r="L131" s="4315"/>
      <c r="M131" s="4315"/>
      <c r="N131" s="4315"/>
      <c r="O131" s="4315"/>
      <c r="P131" s="4315"/>
      <c r="Q131" s="4315"/>
      <c r="R131" s="4315"/>
      <c r="S131" s="4315"/>
    </row>
    <row r="132" spans="1:25" ht="30.75" customHeight="1"/>
    <row r="133" spans="1:25" ht="30.75" customHeight="1"/>
    <row r="134" spans="1:25" ht="24" customHeight="1">
      <c r="A134" s="857" t="s">
        <v>1772</v>
      </c>
      <c r="B134" s="858" t="s">
        <v>1773</v>
      </c>
      <c r="C134" s="4313" t="s">
        <v>1809</v>
      </c>
      <c r="D134" s="4313"/>
      <c r="E134" s="4313"/>
      <c r="F134" s="4313"/>
      <c r="G134" s="4313"/>
      <c r="H134" s="4313"/>
      <c r="I134" s="4313"/>
      <c r="J134" s="4313"/>
      <c r="K134" s="4313"/>
      <c r="L134" s="4313"/>
      <c r="M134" s="4313"/>
      <c r="N134" s="4313"/>
      <c r="O134" s="4313"/>
      <c r="P134" s="4313"/>
      <c r="Q134" s="4313"/>
      <c r="R134" s="4313"/>
      <c r="S134" s="4313"/>
    </row>
    <row r="135" spans="1:25" ht="24" customHeight="1"/>
    <row r="136" spans="1:25" ht="24" customHeight="1">
      <c r="C136" s="4313" t="s">
        <v>1797</v>
      </c>
      <c r="D136" s="4313"/>
      <c r="E136" s="4313"/>
      <c r="F136" s="4313"/>
      <c r="G136" s="4313"/>
      <c r="H136" s="4313"/>
      <c r="I136" s="4313"/>
      <c r="J136" s="4313"/>
      <c r="K136" s="4313"/>
      <c r="L136" s="4313"/>
      <c r="M136" s="4313"/>
      <c r="N136" s="4313"/>
      <c r="O136" s="4313"/>
      <c r="P136" s="4313"/>
      <c r="Q136" s="4313"/>
      <c r="R136" s="4313"/>
      <c r="S136" s="4313"/>
    </row>
    <row r="137" spans="1:25" ht="24" customHeight="1"/>
    <row r="138" spans="1:25" ht="24" customHeight="1">
      <c r="A138" s="857" t="s">
        <v>1774</v>
      </c>
      <c r="B138" s="858" t="s">
        <v>1773</v>
      </c>
      <c r="C138" s="4313" t="s">
        <v>1810</v>
      </c>
      <c r="D138" s="4313"/>
      <c r="E138" s="4313"/>
      <c r="F138" s="4313"/>
      <c r="G138" s="4313"/>
      <c r="H138" s="4313"/>
      <c r="I138" s="4313"/>
      <c r="J138" s="4313"/>
      <c r="K138" s="4313"/>
      <c r="L138" s="4313"/>
      <c r="M138" s="4313"/>
      <c r="N138" s="4313"/>
      <c r="O138" s="4313"/>
      <c r="P138" s="4313"/>
      <c r="Q138" s="4313"/>
      <c r="R138" s="4313"/>
      <c r="S138" s="4313"/>
    </row>
    <row r="139" spans="1:25" ht="24" customHeight="1"/>
    <row r="140" spans="1:25" ht="24" customHeight="1">
      <c r="A140" s="857" t="s">
        <v>1775</v>
      </c>
      <c r="B140" s="858" t="s">
        <v>1776</v>
      </c>
      <c r="C140" s="4313" t="s">
        <v>1793</v>
      </c>
      <c r="D140" s="4313"/>
      <c r="E140" s="4313"/>
      <c r="F140" s="4313"/>
      <c r="G140" s="4313"/>
      <c r="H140" s="4313"/>
      <c r="I140" s="4313"/>
      <c r="J140" s="4313"/>
      <c r="K140" s="4313"/>
      <c r="L140" s="4313"/>
      <c r="M140" s="4313"/>
      <c r="N140" s="4313"/>
      <c r="O140" s="4313"/>
      <c r="P140" s="4313"/>
      <c r="Q140" s="4313"/>
      <c r="R140" s="4313"/>
      <c r="S140" s="4313"/>
    </row>
    <row r="141" spans="1:25" ht="24" customHeight="1"/>
    <row r="142" spans="1:25" ht="24" customHeight="1">
      <c r="C142" s="4313" t="s">
        <v>1799</v>
      </c>
      <c r="D142" s="4313"/>
      <c r="E142" s="4313"/>
      <c r="F142" s="4313"/>
      <c r="G142" s="4313"/>
      <c r="H142" s="4313"/>
      <c r="I142" s="4313"/>
      <c r="J142" s="4313"/>
      <c r="K142" s="4313"/>
      <c r="L142" s="4313"/>
      <c r="M142" s="4313"/>
      <c r="N142" s="4313"/>
      <c r="O142" s="4313"/>
      <c r="P142" s="4313"/>
      <c r="Q142" s="4313"/>
      <c r="R142" s="4313"/>
      <c r="S142" s="4313"/>
    </row>
    <row r="143" spans="1:25" ht="24" customHeight="1"/>
    <row r="144" spans="1:25" ht="24" customHeight="1">
      <c r="A144" s="857" t="s">
        <v>1777</v>
      </c>
      <c r="B144" s="858" t="s">
        <v>1776</v>
      </c>
      <c r="C144" s="4316" t="s">
        <v>1782</v>
      </c>
      <c r="D144" s="4316"/>
      <c r="E144" s="4316"/>
      <c r="F144" s="4316"/>
      <c r="H144" s="4316" t="s">
        <v>1783</v>
      </c>
      <c r="I144" s="4316"/>
      <c r="J144" s="4316"/>
      <c r="L144" s="860" t="s">
        <v>1811</v>
      </c>
      <c r="M144" s="857" t="s">
        <v>1785</v>
      </c>
      <c r="N144" s="4316" t="s">
        <v>1781</v>
      </c>
      <c r="O144" s="4316"/>
      <c r="P144" s="4316"/>
      <c r="Q144" s="4316"/>
      <c r="U144" s="857" t="s">
        <v>1779</v>
      </c>
      <c r="W144" s="857" t="s">
        <v>1780</v>
      </c>
      <c r="Y144" s="857" t="s">
        <v>1781</v>
      </c>
    </row>
    <row r="145" spans="1:25" ht="24" customHeight="1">
      <c r="U145" s="857" t="s">
        <v>1782</v>
      </c>
      <c r="W145" s="857" t="s">
        <v>1783</v>
      </c>
      <c r="Y145" s="857" t="s">
        <v>1784</v>
      </c>
    </row>
    <row r="146" spans="1:25" ht="24" customHeight="1">
      <c r="C146" s="4316"/>
      <c r="D146" s="4316"/>
      <c r="E146" s="4316"/>
      <c r="F146" s="4316"/>
      <c r="H146" s="4316"/>
      <c r="I146" s="4316"/>
      <c r="J146" s="4316"/>
      <c r="L146" s="860"/>
      <c r="M146" s="857" t="s">
        <v>1778</v>
      </c>
      <c r="N146" s="4316"/>
      <c r="O146" s="4316"/>
      <c r="P146" s="4316"/>
      <c r="Q146" s="4316"/>
      <c r="W146" s="857" t="s">
        <v>1786</v>
      </c>
      <c r="Y146" s="857" t="s">
        <v>1787</v>
      </c>
    </row>
    <row r="147" spans="1:25" ht="24" customHeight="1">
      <c r="W147" s="857" t="s">
        <v>1788</v>
      </c>
    </row>
    <row r="148" spans="1:25" ht="24" customHeight="1">
      <c r="A148" s="857" t="s">
        <v>1789</v>
      </c>
      <c r="B148" s="858" t="s">
        <v>1773</v>
      </c>
      <c r="C148" s="857" t="s">
        <v>1765</v>
      </c>
      <c r="D148" s="859" t="s">
        <v>1791</v>
      </c>
      <c r="E148" s="857" t="s">
        <v>5</v>
      </c>
      <c r="F148" s="859" t="s">
        <v>1791</v>
      </c>
      <c r="G148" s="857" t="s">
        <v>6</v>
      </c>
      <c r="H148" s="859" t="s">
        <v>1791</v>
      </c>
      <c r="I148" s="857" t="s">
        <v>7</v>
      </c>
      <c r="W148" s="857" t="s">
        <v>1790</v>
      </c>
    </row>
    <row r="149" spans="1:25" ht="24" customHeight="1"/>
    <row r="150" spans="1:25" ht="24" customHeight="1"/>
  </sheetData>
  <mergeCells count="66">
    <mergeCell ref="C144:F144"/>
    <mergeCell ref="H144:J144"/>
    <mergeCell ref="N144:Q144"/>
    <mergeCell ref="C146:F146"/>
    <mergeCell ref="H146:J146"/>
    <mergeCell ref="N146:Q146"/>
    <mergeCell ref="C142:S142"/>
    <mergeCell ref="C108:F108"/>
    <mergeCell ref="H108:J108"/>
    <mergeCell ref="N108:Q108"/>
    <mergeCell ref="K126:R126"/>
    <mergeCell ref="K127:R127"/>
    <mergeCell ref="K128:R128"/>
    <mergeCell ref="A131:S131"/>
    <mergeCell ref="C134:S134"/>
    <mergeCell ref="C136:S136"/>
    <mergeCell ref="C138:S138"/>
    <mergeCell ref="C140:S140"/>
    <mergeCell ref="C100:S100"/>
    <mergeCell ref="C102:S102"/>
    <mergeCell ref="C104:S104"/>
    <mergeCell ref="C106:F106"/>
    <mergeCell ref="H106:J106"/>
    <mergeCell ref="N106:Q106"/>
    <mergeCell ref="C98:S98"/>
    <mergeCell ref="C65:F65"/>
    <mergeCell ref="H65:J65"/>
    <mergeCell ref="N65:Q65"/>
    <mergeCell ref="C67:F67"/>
    <mergeCell ref="H67:J67"/>
    <mergeCell ref="N67:Q67"/>
    <mergeCell ref="K88:R88"/>
    <mergeCell ref="K89:R89"/>
    <mergeCell ref="K90:R90"/>
    <mergeCell ref="A93:S93"/>
    <mergeCell ref="C96:S96"/>
    <mergeCell ref="C63:S63"/>
    <mergeCell ref="A43:D43"/>
    <mergeCell ref="A44:D44"/>
    <mergeCell ref="A45:D45"/>
    <mergeCell ref="K47:R47"/>
    <mergeCell ref="K48:R48"/>
    <mergeCell ref="K49:R49"/>
    <mergeCell ref="A52:S52"/>
    <mergeCell ref="C55:S55"/>
    <mergeCell ref="C57:S57"/>
    <mergeCell ref="C59:S59"/>
    <mergeCell ref="C61:S61"/>
    <mergeCell ref="C29:F29"/>
    <mergeCell ref="H29:J29"/>
    <mergeCell ref="N29:Q29"/>
    <mergeCell ref="C31:F31"/>
    <mergeCell ref="H31:J31"/>
    <mergeCell ref="N31:Q31"/>
    <mergeCell ref="C27:S27"/>
    <mergeCell ref="A7:D7"/>
    <mergeCell ref="A8:D8"/>
    <mergeCell ref="A9:D9"/>
    <mergeCell ref="K11:R11"/>
    <mergeCell ref="K12:R12"/>
    <mergeCell ref="K13:R13"/>
    <mergeCell ref="A16:S16"/>
    <mergeCell ref="C19:S19"/>
    <mergeCell ref="C21:S21"/>
    <mergeCell ref="C23:S23"/>
    <mergeCell ref="C25:S25"/>
  </mergeCells>
  <phoneticPr fontId="19"/>
  <pageMargins left="0.70866141732283472" right="0.70866141732283472" top="0.74803149606299213" bottom="0.74803149606299213" header="0.31496062992125984" footer="0.31496062992125984"/>
  <pageSetup paperSize="9" scale="79" fitToHeight="0" orientation="portrait" blackAndWhite="1" r:id="rId1"/>
  <headerFooter alignWithMargins="0"/>
  <rowBreaks count="3" manualBreakCount="3">
    <brk id="36" max="18" man="1"/>
    <brk id="77" max="18" man="1"/>
    <brk id="115" max="18"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$Y$29:$Y$32</xm:f>
          </x14:formula1>
          <xm:sqref>N29:Q29 JJ29:JM29 TF29:TI29 ADB29:ADE29 AMX29:ANA29 AWT29:AWW29 BGP29:BGS29 BQL29:BQO29 CAH29:CAK29 CKD29:CKG29 CTZ29:CUC29 DDV29:DDY29 DNR29:DNU29 DXN29:DXQ29 EHJ29:EHM29 ERF29:ERI29 FBB29:FBE29 FKX29:FLA29 FUT29:FUW29 GEP29:GES29 GOL29:GOO29 GYH29:GYK29 HID29:HIG29 HRZ29:HSC29 IBV29:IBY29 ILR29:ILU29 IVN29:IVQ29 JFJ29:JFM29 JPF29:JPI29 JZB29:JZE29 KIX29:KJA29 KST29:KSW29 LCP29:LCS29 LML29:LMO29 LWH29:LWK29 MGD29:MGG29 MPZ29:MQC29 MZV29:MZY29 NJR29:NJU29 NTN29:NTQ29 ODJ29:ODM29 ONF29:ONI29 OXB29:OXE29 PGX29:PHA29 PQT29:PQW29 QAP29:QAS29 QKL29:QKO29 QUH29:QUK29 RED29:REG29 RNZ29:ROC29 RXV29:RXY29 SHR29:SHU29 SRN29:SRQ29 TBJ29:TBM29 TLF29:TLI29 TVB29:TVE29 UEX29:UFA29 UOT29:UOW29 UYP29:UYS29 VIL29:VIO29 VSH29:VSK29 WCD29:WCG29 WLZ29:WMC29 WVV29:WVY29 N65565:Q65565 JJ65565:JM65565 TF65565:TI65565 ADB65565:ADE65565 AMX65565:ANA65565 AWT65565:AWW65565 BGP65565:BGS65565 BQL65565:BQO65565 CAH65565:CAK65565 CKD65565:CKG65565 CTZ65565:CUC65565 DDV65565:DDY65565 DNR65565:DNU65565 DXN65565:DXQ65565 EHJ65565:EHM65565 ERF65565:ERI65565 FBB65565:FBE65565 FKX65565:FLA65565 FUT65565:FUW65565 GEP65565:GES65565 GOL65565:GOO65565 GYH65565:GYK65565 HID65565:HIG65565 HRZ65565:HSC65565 IBV65565:IBY65565 ILR65565:ILU65565 IVN65565:IVQ65565 JFJ65565:JFM65565 JPF65565:JPI65565 JZB65565:JZE65565 KIX65565:KJA65565 KST65565:KSW65565 LCP65565:LCS65565 LML65565:LMO65565 LWH65565:LWK65565 MGD65565:MGG65565 MPZ65565:MQC65565 MZV65565:MZY65565 NJR65565:NJU65565 NTN65565:NTQ65565 ODJ65565:ODM65565 ONF65565:ONI65565 OXB65565:OXE65565 PGX65565:PHA65565 PQT65565:PQW65565 QAP65565:QAS65565 QKL65565:QKO65565 QUH65565:QUK65565 RED65565:REG65565 RNZ65565:ROC65565 RXV65565:RXY65565 SHR65565:SHU65565 SRN65565:SRQ65565 TBJ65565:TBM65565 TLF65565:TLI65565 TVB65565:TVE65565 UEX65565:UFA65565 UOT65565:UOW65565 UYP65565:UYS65565 VIL65565:VIO65565 VSH65565:VSK65565 WCD65565:WCG65565 WLZ65565:WMC65565 WVV65565:WVY65565 N131101:Q131101 JJ131101:JM131101 TF131101:TI131101 ADB131101:ADE131101 AMX131101:ANA131101 AWT131101:AWW131101 BGP131101:BGS131101 BQL131101:BQO131101 CAH131101:CAK131101 CKD131101:CKG131101 CTZ131101:CUC131101 DDV131101:DDY131101 DNR131101:DNU131101 DXN131101:DXQ131101 EHJ131101:EHM131101 ERF131101:ERI131101 FBB131101:FBE131101 FKX131101:FLA131101 FUT131101:FUW131101 GEP131101:GES131101 GOL131101:GOO131101 GYH131101:GYK131101 HID131101:HIG131101 HRZ131101:HSC131101 IBV131101:IBY131101 ILR131101:ILU131101 IVN131101:IVQ131101 JFJ131101:JFM131101 JPF131101:JPI131101 JZB131101:JZE131101 KIX131101:KJA131101 KST131101:KSW131101 LCP131101:LCS131101 LML131101:LMO131101 LWH131101:LWK131101 MGD131101:MGG131101 MPZ131101:MQC131101 MZV131101:MZY131101 NJR131101:NJU131101 NTN131101:NTQ131101 ODJ131101:ODM131101 ONF131101:ONI131101 OXB131101:OXE131101 PGX131101:PHA131101 PQT131101:PQW131101 QAP131101:QAS131101 QKL131101:QKO131101 QUH131101:QUK131101 RED131101:REG131101 RNZ131101:ROC131101 RXV131101:RXY131101 SHR131101:SHU131101 SRN131101:SRQ131101 TBJ131101:TBM131101 TLF131101:TLI131101 TVB131101:TVE131101 UEX131101:UFA131101 UOT131101:UOW131101 UYP131101:UYS131101 VIL131101:VIO131101 VSH131101:VSK131101 WCD131101:WCG131101 WLZ131101:WMC131101 WVV131101:WVY131101 N196637:Q196637 JJ196637:JM196637 TF196637:TI196637 ADB196637:ADE196637 AMX196637:ANA196637 AWT196637:AWW196637 BGP196637:BGS196637 BQL196637:BQO196637 CAH196637:CAK196637 CKD196637:CKG196637 CTZ196637:CUC196637 DDV196637:DDY196637 DNR196637:DNU196637 DXN196637:DXQ196637 EHJ196637:EHM196637 ERF196637:ERI196637 FBB196637:FBE196637 FKX196637:FLA196637 FUT196637:FUW196637 GEP196637:GES196637 GOL196637:GOO196637 GYH196637:GYK196637 HID196637:HIG196637 HRZ196637:HSC196637 IBV196637:IBY196637 ILR196637:ILU196637 IVN196637:IVQ196637 JFJ196637:JFM196637 JPF196637:JPI196637 JZB196637:JZE196637 KIX196637:KJA196637 KST196637:KSW196637 LCP196637:LCS196637 LML196637:LMO196637 LWH196637:LWK196637 MGD196637:MGG196637 MPZ196637:MQC196637 MZV196637:MZY196637 NJR196637:NJU196637 NTN196637:NTQ196637 ODJ196637:ODM196637 ONF196637:ONI196637 OXB196637:OXE196637 PGX196637:PHA196637 PQT196637:PQW196637 QAP196637:QAS196637 QKL196637:QKO196637 QUH196637:QUK196637 RED196637:REG196637 RNZ196637:ROC196637 RXV196637:RXY196637 SHR196637:SHU196637 SRN196637:SRQ196637 TBJ196637:TBM196637 TLF196637:TLI196637 TVB196637:TVE196637 UEX196637:UFA196637 UOT196637:UOW196637 UYP196637:UYS196637 VIL196637:VIO196637 VSH196637:VSK196637 WCD196637:WCG196637 WLZ196637:WMC196637 WVV196637:WVY196637 N262173:Q262173 JJ262173:JM262173 TF262173:TI262173 ADB262173:ADE262173 AMX262173:ANA262173 AWT262173:AWW262173 BGP262173:BGS262173 BQL262173:BQO262173 CAH262173:CAK262173 CKD262173:CKG262173 CTZ262173:CUC262173 DDV262173:DDY262173 DNR262173:DNU262173 DXN262173:DXQ262173 EHJ262173:EHM262173 ERF262173:ERI262173 FBB262173:FBE262173 FKX262173:FLA262173 FUT262173:FUW262173 GEP262173:GES262173 GOL262173:GOO262173 GYH262173:GYK262173 HID262173:HIG262173 HRZ262173:HSC262173 IBV262173:IBY262173 ILR262173:ILU262173 IVN262173:IVQ262173 JFJ262173:JFM262173 JPF262173:JPI262173 JZB262173:JZE262173 KIX262173:KJA262173 KST262173:KSW262173 LCP262173:LCS262173 LML262173:LMO262173 LWH262173:LWK262173 MGD262173:MGG262173 MPZ262173:MQC262173 MZV262173:MZY262173 NJR262173:NJU262173 NTN262173:NTQ262173 ODJ262173:ODM262173 ONF262173:ONI262173 OXB262173:OXE262173 PGX262173:PHA262173 PQT262173:PQW262173 QAP262173:QAS262173 QKL262173:QKO262173 QUH262173:QUK262173 RED262173:REG262173 RNZ262173:ROC262173 RXV262173:RXY262173 SHR262173:SHU262173 SRN262173:SRQ262173 TBJ262173:TBM262173 TLF262173:TLI262173 TVB262173:TVE262173 UEX262173:UFA262173 UOT262173:UOW262173 UYP262173:UYS262173 VIL262173:VIO262173 VSH262173:VSK262173 WCD262173:WCG262173 WLZ262173:WMC262173 WVV262173:WVY262173 N327709:Q327709 JJ327709:JM327709 TF327709:TI327709 ADB327709:ADE327709 AMX327709:ANA327709 AWT327709:AWW327709 BGP327709:BGS327709 BQL327709:BQO327709 CAH327709:CAK327709 CKD327709:CKG327709 CTZ327709:CUC327709 DDV327709:DDY327709 DNR327709:DNU327709 DXN327709:DXQ327709 EHJ327709:EHM327709 ERF327709:ERI327709 FBB327709:FBE327709 FKX327709:FLA327709 FUT327709:FUW327709 GEP327709:GES327709 GOL327709:GOO327709 GYH327709:GYK327709 HID327709:HIG327709 HRZ327709:HSC327709 IBV327709:IBY327709 ILR327709:ILU327709 IVN327709:IVQ327709 JFJ327709:JFM327709 JPF327709:JPI327709 JZB327709:JZE327709 KIX327709:KJA327709 KST327709:KSW327709 LCP327709:LCS327709 LML327709:LMO327709 LWH327709:LWK327709 MGD327709:MGG327709 MPZ327709:MQC327709 MZV327709:MZY327709 NJR327709:NJU327709 NTN327709:NTQ327709 ODJ327709:ODM327709 ONF327709:ONI327709 OXB327709:OXE327709 PGX327709:PHA327709 PQT327709:PQW327709 QAP327709:QAS327709 QKL327709:QKO327709 QUH327709:QUK327709 RED327709:REG327709 RNZ327709:ROC327709 RXV327709:RXY327709 SHR327709:SHU327709 SRN327709:SRQ327709 TBJ327709:TBM327709 TLF327709:TLI327709 TVB327709:TVE327709 UEX327709:UFA327709 UOT327709:UOW327709 UYP327709:UYS327709 VIL327709:VIO327709 VSH327709:VSK327709 WCD327709:WCG327709 WLZ327709:WMC327709 WVV327709:WVY327709 N393245:Q393245 JJ393245:JM393245 TF393245:TI393245 ADB393245:ADE393245 AMX393245:ANA393245 AWT393245:AWW393245 BGP393245:BGS393245 BQL393245:BQO393245 CAH393245:CAK393245 CKD393245:CKG393245 CTZ393245:CUC393245 DDV393245:DDY393245 DNR393245:DNU393245 DXN393245:DXQ393245 EHJ393245:EHM393245 ERF393245:ERI393245 FBB393245:FBE393245 FKX393245:FLA393245 FUT393245:FUW393245 GEP393245:GES393245 GOL393245:GOO393245 GYH393245:GYK393245 HID393245:HIG393245 HRZ393245:HSC393245 IBV393245:IBY393245 ILR393245:ILU393245 IVN393245:IVQ393245 JFJ393245:JFM393245 JPF393245:JPI393245 JZB393245:JZE393245 KIX393245:KJA393245 KST393245:KSW393245 LCP393245:LCS393245 LML393245:LMO393245 LWH393245:LWK393245 MGD393245:MGG393245 MPZ393245:MQC393245 MZV393245:MZY393245 NJR393245:NJU393245 NTN393245:NTQ393245 ODJ393245:ODM393245 ONF393245:ONI393245 OXB393245:OXE393245 PGX393245:PHA393245 PQT393245:PQW393245 QAP393245:QAS393245 QKL393245:QKO393245 QUH393245:QUK393245 RED393245:REG393245 RNZ393245:ROC393245 RXV393245:RXY393245 SHR393245:SHU393245 SRN393245:SRQ393245 TBJ393245:TBM393245 TLF393245:TLI393245 TVB393245:TVE393245 UEX393245:UFA393245 UOT393245:UOW393245 UYP393245:UYS393245 VIL393245:VIO393245 VSH393245:VSK393245 WCD393245:WCG393245 WLZ393245:WMC393245 WVV393245:WVY393245 N458781:Q458781 JJ458781:JM458781 TF458781:TI458781 ADB458781:ADE458781 AMX458781:ANA458781 AWT458781:AWW458781 BGP458781:BGS458781 BQL458781:BQO458781 CAH458781:CAK458781 CKD458781:CKG458781 CTZ458781:CUC458781 DDV458781:DDY458781 DNR458781:DNU458781 DXN458781:DXQ458781 EHJ458781:EHM458781 ERF458781:ERI458781 FBB458781:FBE458781 FKX458781:FLA458781 FUT458781:FUW458781 GEP458781:GES458781 GOL458781:GOO458781 GYH458781:GYK458781 HID458781:HIG458781 HRZ458781:HSC458781 IBV458781:IBY458781 ILR458781:ILU458781 IVN458781:IVQ458781 JFJ458781:JFM458781 JPF458781:JPI458781 JZB458781:JZE458781 KIX458781:KJA458781 KST458781:KSW458781 LCP458781:LCS458781 LML458781:LMO458781 LWH458781:LWK458781 MGD458781:MGG458781 MPZ458781:MQC458781 MZV458781:MZY458781 NJR458781:NJU458781 NTN458781:NTQ458781 ODJ458781:ODM458781 ONF458781:ONI458781 OXB458781:OXE458781 PGX458781:PHA458781 PQT458781:PQW458781 QAP458781:QAS458781 QKL458781:QKO458781 QUH458781:QUK458781 RED458781:REG458781 RNZ458781:ROC458781 RXV458781:RXY458781 SHR458781:SHU458781 SRN458781:SRQ458781 TBJ458781:TBM458781 TLF458781:TLI458781 TVB458781:TVE458781 UEX458781:UFA458781 UOT458781:UOW458781 UYP458781:UYS458781 VIL458781:VIO458781 VSH458781:VSK458781 WCD458781:WCG458781 WLZ458781:WMC458781 WVV458781:WVY458781 N524317:Q524317 JJ524317:JM524317 TF524317:TI524317 ADB524317:ADE524317 AMX524317:ANA524317 AWT524317:AWW524317 BGP524317:BGS524317 BQL524317:BQO524317 CAH524317:CAK524317 CKD524317:CKG524317 CTZ524317:CUC524317 DDV524317:DDY524317 DNR524317:DNU524317 DXN524317:DXQ524317 EHJ524317:EHM524317 ERF524317:ERI524317 FBB524317:FBE524317 FKX524317:FLA524317 FUT524317:FUW524317 GEP524317:GES524317 GOL524317:GOO524317 GYH524317:GYK524317 HID524317:HIG524317 HRZ524317:HSC524317 IBV524317:IBY524317 ILR524317:ILU524317 IVN524317:IVQ524317 JFJ524317:JFM524317 JPF524317:JPI524317 JZB524317:JZE524317 KIX524317:KJA524317 KST524317:KSW524317 LCP524317:LCS524317 LML524317:LMO524317 LWH524317:LWK524317 MGD524317:MGG524317 MPZ524317:MQC524317 MZV524317:MZY524317 NJR524317:NJU524317 NTN524317:NTQ524317 ODJ524317:ODM524317 ONF524317:ONI524317 OXB524317:OXE524317 PGX524317:PHA524317 PQT524317:PQW524317 QAP524317:QAS524317 QKL524317:QKO524317 QUH524317:QUK524317 RED524317:REG524317 RNZ524317:ROC524317 RXV524317:RXY524317 SHR524317:SHU524317 SRN524317:SRQ524317 TBJ524317:TBM524317 TLF524317:TLI524317 TVB524317:TVE524317 UEX524317:UFA524317 UOT524317:UOW524317 UYP524317:UYS524317 VIL524317:VIO524317 VSH524317:VSK524317 WCD524317:WCG524317 WLZ524317:WMC524317 WVV524317:WVY524317 N589853:Q589853 JJ589853:JM589853 TF589853:TI589853 ADB589853:ADE589853 AMX589853:ANA589853 AWT589853:AWW589853 BGP589853:BGS589853 BQL589853:BQO589853 CAH589853:CAK589853 CKD589853:CKG589853 CTZ589853:CUC589853 DDV589853:DDY589853 DNR589853:DNU589853 DXN589853:DXQ589853 EHJ589853:EHM589853 ERF589853:ERI589853 FBB589853:FBE589853 FKX589853:FLA589853 FUT589853:FUW589853 GEP589853:GES589853 GOL589853:GOO589853 GYH589853:GYK589853 HID589853:HIG589853 HRZ589853:HSC589853 IBV589853:IBY589853 ILR589853:ILU589853 IVN589853:IVQ589853 JFJ589853:JFM589853 JPF589853:JPI589853 JZB589853:JZE589853 KIX589853:KJA589853 KST589853:KSW589853 LCP589853:LCS589853 LML589853:LMO589853 LWH589853:LWK589853 MGD589853:MGG589853 MPZ589853:MQC589853 MZV589853:MZY589853 NJR589853:NJU589853 NTN589853:NTQ589853 ODJ589853:ODM589853 ONF589853:ONI589853 OXB589853:OXE589853 PGX589853:PHA589853 PQT589853:PQW589853 QAP589853:QAS589853 QKL589853:QKO589853 QUH589853:QUK589853 RED589853:REG589853 RNZ589853:ROC589853 RXV589853:RXY589853 SHR589853:SHU589853 SRN589853:SRQ589853 TBJ589853:TBM589853 TLF589853:TLI589853 TVB589853:TVE589853 UEX589853:UFA589853 UOT589853:UOW589853 UYP589853:UYS589853 VIL589853:VIO589853 VSH589853:VSK589853 WCD589853:WCG589853 WLZ589853:WMC589853 WVV589853:WVY589853 N655389:Q655389 JJ655389:JM655389 TF655389:TI655389 ADB655389:ADE655389 AMX655389:ANA655389 AWT655389:AWW655389 BGP655389:BGS655389 BQL655389:BQO655389 CAH655389:CAK655389 CKD655389:CKG655389 CTZ655389:CUC655389 DDV655389:DDY655389 DNR655389:DNU655389 DXN655389:DXQ655389 EHJ655389:EHM655389 ERF655389:ERI655389 FBB655389:FBE655389 FKX655389:FLA655389 FUT655389:FUW655389 GEP655389:GES655389 GOL655389:GOO655389 GYH655389:GYK655389 HID655389:HIG655389 HRZ655389:HSC655389 IBV655389:IBY655389 ILR655389:ILU655389 IVN655389:IVQ655389 JFJ655389:JFM655389 JPF655389:JPI655389 JZB655389:JZE655389 KIX655389:KJA655389 KST655389:KSW655389 LCP655389:LCS655389 LML655389:LMO655389 LWH655389:LWK655389 MGD655389:MGG655389 MPZ655389:MQC655389 MZV655389:MZY655389 NJR655389:NJU655389 NTN655389:NTQ655389 ODJ655389:ODM655389 ONF655389:ONI655389 OXB655389:OXE655389 PGX655389:PHA655389 PQT655389:PQW655389 QAP655389:QAS655389 QKL655389:QKO655389 QUH655389:QUK655389 RED655389:REG655389 RNZ655389:ROC655389 RXV655389:RXY655389 SHR655389:SHU655389 SRN655389:SRQ655389 TBJ655389:TBM655389 TLF655389:TLI655389 TVB655389:TVE655389 UEX655389:UFA655389 UOT655389:UOW655389 UYP655389:UYS655389 VIL655389:VIO655389 VSH655389:VSK655389 WCD655389:WCG655389 WLZ655389:WMC655389 WVV655389:WVY655389 N720925:Q720925 JJ720925:JM720925 TF720925:TI720925 ADB720925:ADE720925 AMX720925:ANA720925 AWT720925:AWW720925 BGP720925:BGS720925 BQL720925:BQO720925 CAH720925:CAK720925 CKD720925:CKG720925 CTZ720925:CUC720925 DDV720925:DDY720925 DNR720925:DNU720925 DXN720925:DXQ720925 EHJ720925:EHM720925 ERF720925:ERI720925 FBB720925:FBE720925 FKX720925:FLA720925 FUT720925:FUW720925 GEP720925:GES720925 GOL720925:GOO720925 GYH720925:GYK720925 HID720925:HIG720925 HRZ720925:HSC720925 IBV720925:IBY720925 ILR720925:ILU720925 IVN720925:IVQ720925 JFJ720925:JFM720925 JPF720925:JPI720925 JZB720925:JZE720925 KIX720925:KJA720925 KST720925:KSW720925 LCP720925:LCS720925 LML720925:LMO720925 LWH720925:LWK720925 MGD720925:MGG720925 MPZ720925:MQC720925 MZV720925:MZY720925 NJR720925:NJU720925 NTN720925:NTQ720925 ODJ720925:ODM720925 ONF720925:ONI720925 OXB720925:OXE720925 PGX720925:PHA720925 PQT720925:PQW720925 QAP720925:QAS720925 QKL720925:QKO720925 QUH720925:QUK720925 RED720925:REG720925 RNZ720925:ROC720925 RXV720925:RXY720925 SHR720925:SHU720925 SRN720925:SRQ720925 TBJ720925:TBM720925 TLF720925:TLI720925 TVB720925:TVE720925 UEX720925:UFA720925 UOT720925:UOW720925 UYP720925:UYS720925 VIL720925:VIO720925 VSH720925:VSK720925 WCD720925:WCG720925 WLZ720925:WMC720925 WVV720925:WVY720925 N786461:Q786461 JJ786461:JM786461 TF786461:TI786461 ADB786461:ADE786461 AMX786461:ANA786461 AWT786461:AWW786461 BGP786461:BGS786461 BQL786461:BQO786461 CAH786461:CAK786461 CKD786461:CKG786461 CTZ786461:CUC786461 DDV786461:DDY786461 DNR786461:DNU786461 DXN786461:DXQ786461 EHJ786461:EHM786461 ERF786461:ERI786461 FBB786461:FBE786461 FKX786461:FLA786461 FUT786461:FUW786461 GEP786461:GES786461 GOL786461:GOO786461 GYH786461:GYK786461 HID786461:HIG786461 HRZ786461:HSC786461 IBV786461:IBY786461 ILR786461:ILU786461 IVN786461:IVQ786461 JFJ786461:JFM786461 JPF786461:JPI786461 JZB786461:JZE786461 KIX786461:KJA786461 KST786461:KSW786461 LCP786461:LCS786461 LML786461:LMO786461 LWH786461:LWK786461 MGD786461:MGG786461 MPZ786461:MQC786461 MZV786461:MZY786461 NJR786461:NJU786461 NTN786461:NTQ786461 ODJ786461:ODM786461 ONF786461:ONI786461 OXB786461:OXE786461 PGX786461:PHA786461 PQT786461:PQW786461 QAP786461:QAS786461 QKL786461:QKO786461 QUH786461:QUK786461 RED786461:REG786461 RNZ786461:ROC786461 RXV786461:RXY786461 SHR786461:SHU786461 SRN786461:SRQ786461 TBJ786461:TBM786461 TLF786461:TLI786461 TVB786461:TVE786461 UEX786461:UFA786461 UOT786461:UOW786461 UYP786461:UYS786461 VIL786461:VIO786461 VSH786461:VSK786461 WCD786461:WCG786461 WLZ786461:WMC786461 WVV786461:WVY786461 N851997:Q851997 JJ851997:JM851997 TF851997:TI851997 ADB851997:ADE851997 AMX851997:ANA851997 AWT851997:AWW851997 BGP851997:BGS851997 BQL851997:BQO851997 CAH851997:CAK851997 CKD851997:CKG851997 CTZ851997:CUC851997 DDV851997:DDY851997 DNR851997:DNU851997 DXN851997:DXQ851997 EHJ851997:EHM851997 ERF851997:ERI851997 FBB851997:FBE851997 FKX851997:FLA851997 FUT851997:FUW851997 GEP851997:GES851997 GOL851997:GOO851997 GYH851997:GYK851997 HID851997:HIG851997 HRZ851997:HSC851997 IBV851997:IBY851997 ILR851997:ILU851997 IVN851997:IVQ851997 JFJ851997:JFM851997 JPF851997:JPI851997 JZB851997:JZE851997 KIX851997:KJA851997 KST851997:KSW851997 LCP851997:LCS851997 LML851997:LMO851997 LWH851997:LWK851997 MGD851997:MGG851997 MPZ851997:MQC851997 MZV851997:MZY851997 NJR851997:NJU851997 NTN851997:NTQ851997 ODJ851997:ODM851997 ONF851997:ONI851997 OXB851997:OXE851997 PGX851997:PHA851997 PQT851997:PQW851997 QAP851997:QAS851997 QKL851997:QKO851997 QUH851997:QUK851997 RED851997:REG851997 RNZ851997:ROC851997 RXV851997:RXY851997 SHR851997:SHU851997 SRN851997:SRQ851997 TBJ851997:TBM851997 TLF851997:TLI851997 TVB851997:TVE851997 UEX851997:UFA851997 UOT851997:UOW851997 UYP851997:UYS851997 VIL851997:VIO851997 VSH851997:VSK851997 WCD851997:WCG851997 WLZ851997:WMC851997 WVV851997:WVY851997 N917533:Q917533 JJ917533:JM917533 TF917533:TI917533 ADB917533:ADE917533 AMX917533:ANA917533 AWT917533:AWW917533 BGP917533:BGS917533 BQL917533:BQO917533 CAH917533:CAK917533 CKD917533:CKG917533 CTZ917533:CUC917533 DDV917533:DDY917533 DNR917533:DNU917533 DXN917533:DXQ917533 EHJ917533:EHM917533 ERF917533:ERI917533 FBB917533:FBE917533 FKX917533:FLA917533 FUT917533:FUW917533 GEP917533:GES917533 GOL917533:GOO917533 GYH917533:GYK917533 HID917533:HIG917533 HRZ917533:HSC917533 IBV917533:IBY917533 ILR917533:ILU917533 IVN917533:IVQ917533 JFJ917533:JFM917533 JPF917533:JPI917533 JZB917533:JZE917533 KIX917533:KJA917533 KST917533:KSW917533 LCP917533:LCS917533 LML917533:LMO917533 LWH917533:LWK917533 MGD917533:MGG917533 MPZ917533:MQC917533 MZV917533:MZY917533 NJR917533:NJU917533 NTN917533:NTQ917533 ODJ917533:ODM917533 ONF917533:ONI917533 OXB917533:OXE917533 PGX917533:PHA917533 PQT917533:PQW917533 QAP917533:QAS917533 QKL917533:QKO917533 QUH917533:QUK917533 RED917533:REG917533 RNZ917533:ROC917533 RXV917533:RXY917533 SHR917533:SHU917533 SRN917533:SRQ917533 TBJ917533:TBM917533 TLF917533:TLI917533 TVB917533:TVE917533 UEX917533:UFA917533 UOT917533:UOW917533 UYP917533:UYS917533 VIL917533:VIO917533 VSH917533:VSK917533 WCD917533:WCG917533 WLZ917533:WMC917533 WVV917533:WVY917533 N983069:Q983069 JJ983069:JM983069 TF983069:TI983069 ADB983069:ADE983069 AMX983069:ANA983069 AWT983069:AWW983069 BGP983069:BGS983069 BQL983069:BQO983069 CAH983069:CAK983069 CKD983069:CKG983069 CTZ983069:CUC983069 DDV983069:DDY983069 DNR983069:DNU983069 DXN983069:DXQ983069 EHJ983069:EHM983069 ERF983069:ERI983069 FBB983069:FBE983069 FKX983069:FLA983069 FUT983069:FUW983069 GEP983069:GES983069 GOL983069:GOO983069 GYH983069:GYK983069 HID983069:HIG983069 HRZ983069:HSC983069 IBV983069:IBY983069 ILR983069:ILU983069 IVN983069:IVQ983069 JFJ983069:JFM983069 JPF983069:JPI983069 JZB983069:JZE983069 KIX983069:KJA983069 KST983069:KSW983069 LCP983069:LCS983069 LML983069:LMO983069 LWH983069:LWK983069 MGD983069:MGG983069 MPZ983069:MQC983069 MZV983069:MZY983069 NJR983069:NJU983069 NTN983069:NTQ983069 ODJ983069:ODM983069 ONF983069:ONI983069 OXB983069:OXE983069 PGX983069:PHA983069 PQT983069:PQW983069 QAP983069:QAS983069 QKL983069:QKO983069 QUH983069:QUK983069 RED983069:REG983069 RNZ983069:ROC983069 RXV983069:RXY983069 SHR983069:SHU983069 SRN983069:SRQ983069 TBJ983069:TBM983069 TLF983069:TLI983069 TVB983069:TVE983069 UEX983069:UFA983069 UOT983069:UOW983069 UYP983069:UYS983069 VIL983069:VIO983069 VSH983069:VSK983069 WCD983069:WCG983069 WLZ983069:WMC983069 WVV983069:WVY983069 N31:Q31 JJ31:JM31 TF31:TI31 ADB31:ADE31 AMX31:ANA31 AWT31:AWW31 BGP31:BGS31 BQL31:BQO31 CAH31:CAK31 CKD31:CKG31 CTZ31:CUC31 DDV31:DDY31 DNR31:DNU31 DXN31:DXQ31 EHJ31:EHM31 ERF31:ERI31 FBB31:FBE31 FKX31:FLA31 FUT31:FUW31 GEP31:GES31 GOL31:GOO31 GYH31:GYK31 HID31:HIG31 HRZ31:HSC31 IBV31:IBY31 ILR31:ILU31 IVN31:IVQ31 JFJ31:JFM31 JPF31:JPI31 JZB31:JZE31 KIX31:KJA31 KST31:KSW31 LCP31:LCS31 LML31:LMO31 LWH31:LWK31 MGD31:MGG31 MPZ31:MQC31 MZV31:MZY31 NJR31:NJU31 NTN31:NTQ31 ODJ31:ODM31 ONF31:ONI31 OXB31:OXE31 PGX31:PHA31 PQT31:PQW31 QAP31:QAS31 QKL31:QKO31 QUH31:QUK31 RED31:REG31 RNZ31:ROC31 RXV31:RXY31 SHR31:SHU31 SRN31:SRQ31 TBJ31:TBM31 TLF31:TLI31 TVB31:TVE31 UEX31:UFA31 UOT31:UOW31 UYP31:UYS31 VIL31:VIO31 VSH31:VSK31 WCD31:WCG31 WLZ31:WMC31 WVV31:WVY31 N65567:Q65567 JJ65567:JM65567 TF65567:TI65567 ADB65567:ADE65567 AMX65567:ANA65567 AWT65567:AWW65567 BGP65567:BGS65567 BQL65567:BQO65567 CAH65567:CAK65567 CKD65567:CKG65567 CTZ65567:CUC65567 DDV65567:DDY65567 DNR65567:DNU65567 DXN65567:DXQ65567 EHJ65567:EHM65567 ERF65567:ERI65567 FBB65567:FBE65567 FKX65567:FLA65567 FUT65567:FUW65567 GEP65567:GES65567 GOL65567:GOO65567 GYH65567:GYK65567 HID65567:HIG65567 HRZ65567:HSC65567 IBV65567:IBY65567 ILR65567:ILU65567 IVN65567:IVQ65567 JFJ65567:JFM65567 JPF65567:JPI65567 JZB65567:JZE65567 KIX65567:KJA65567 KST65567:KSW65567 LCP65567:LCS65567 LML65567:LMO65567 LWH65567:LWK65567 MGD65567:MGG65567 MPZ65567:MQC65567 MZV65567:MZY65567 NJR65567:NJU65567 NTN65567:NTQ65567 ODJ65567:ODM65567 ONF65567:ONI65567 OXB65567:OXE65567 PGX65567:PHA65567 PQT65567:PQW65567 QAP65567:QAS65567 QKL65567:QKO65567 QUH65567:QUK65567 RED65567:REG65567 RNZ65567:ROC65567 RXV65567:RXY65567 SHR65567:SHU65567 SRN65567:SRQ65567 TBJ65567:TBM65567 TLF65567:TLI65567 TVB65567:TVE65567 UEX65567:UFA65567 UOT65567:UOW65567 UYP65567:UYS65567 VIL65567:VIO65567 VSH65567:VSK65567 WCD65567:WCG65567 WLZ65567:WMC65567 WVV65567:WVY65567 N131103:Q131103 JJ131103:JM131103 TF131103:TI131103 ADB131103:ADE131103 AMX131103:ANA131103 AWT131103:AWW131103 BGP131103:BGS131103 BQL131103:BQO131103 CAH131103:CAK131103 CKD131103:CKG131103 CTZ131103:CUC131103 DDV131103:DDY131103 DNR131103:DNU131103 DXN131103:DXQ131103 EHJ131103:EHM131103 ERF131103:ERI131103 FBB131103:FBE131103 FKX131103:FLA131103 FUT131103:FUW131103 GEP131103:GES131103 GOL131103:GOO131103 GYH131103:GYK131103 HID131103:HIG131103 HRZ131103:HSC131103 IBV131103:IBY131103 ILR131103:ILU131103 IVN131103:IVQ131103 JFJ131103:JFM131103 JPF131103:JPI131103 JZB131103:JZE131103 KIX131103:KJA131103 KST131103:KSW131103 LCP131103:LCS131103 LML131103:LMO131103 LWH131103:LWK131103 MGD131103:MGG131103 MPZ131103:MQC131103 MZV131103:MZY131103 NJR131103:NJU131103 NTN131103:NTQ131103 ODJ131103:ODM131103 ONF131103:ONI131103 OXB131103:OXE131103 PGX131103:PHA131103 PQT131103:PQW131103 QAP131103:QAS131103 QKL131103:QKO131103 QUH131103:QUK131103 RED131103:REG131103 RNZ131103:ROC131103 RXV131103:RXY131103 SHR131103:SHU131103 SRN131103:SRQ131103 TBJ131103:TBM131103 TLF131103:TLI131103 TVB131103:TVE131103 UEX131103:UFA131103 UOT131103:UOW131103 UYP131103:UYS131103 VIL131103:VIO131103 VSH131103:VSK131103 WCD131103:WCG131103 WLZ131103:WMC131103 WVV131103:WVY131103 N196639:Q196639 JJ196639:JM196639 TF196639:TI196639 ADB196639:ADE196639 AMX196639:ANA196639 AWT196639:AWW196639 BGP196639:BGS196639 BQL196639:BQO196639 CAH196639:CAK196639 CKD196639:CKG196639 CTZ196639:CUC196639 DDV196639:DDY196639 DNR196639:DNU196639 DXN196639:DXQ196639 EHJ196639:EHM196639 ERF196639:ERI196639 FBB196639:FBE196639 FKX196639:FLA196639 FUT196639:FUW196639 GEP196639:GES196639 GOL196639:GOO196639 GYH196639:GYK196639 HID196639:HIG196639 HRZ196639:HSC196639 IBV196639:IBY196639 ILR196639:ILU196639 IVN196639:IVQ196639 JFJ196639:JFM196639 JPF196639:JPI196639 JZB196639:JZE196639 KIX196639:KJA196639 KST196639:KSW196639 LCP196639:LCS196639 LML196639:LMO196639 LWH196639:LWK196639 MGD196639:MGG196639 MPZ196639:MQC196639 MZV196639:MZY196639 NJR196639:NJU196639 NTN196639:NTQ196639 ODJ196639:ODM196639 ONF196639:ONI196639 OXB196639:OXE196639 PGX196639:PHA196639 PQT196639:PQW196639 QAP196639:QAS196639 QKL196639:QKO196639 QUH196639:QUK196639 RED196639:REG196639 RNZ196639:ROC196639 RXV196639:RXY196639 SHR196639:SHU196639 SRN196639:SRQ196639 TBJ196639:TBM196639 TLF196639:TLI196639 TVB196639:TVE196639 UEX196639:UFA196639 UOT196639:UOW196639 UYP196639:UYS196639 VIL196639:VIO196639 VSH196639:VSK196639 WCD196639:WCG196639 WLZ196639:WMC196639 WVV196639:WVY196639 N262175:Q262175 JJ262175:JM262175 TF262175:TI262175 ADB262175:ADE262175 AMX262175:ANA262175 AWT262175:AWW262175 BGP262175:BGS262175 BQL262175:BQO262175 CAH262175:CAK262175 CKD262175:CKG262175 CTZ262175:CUC262175 DDV262175:DDY262175 DNR262175:DNU262175 DXN262175:DXQ262175 EHJ262175:EHM262175 ERF262175:ERI262175 FBB262175:FBE262175 FKX262175:FLA262175 FUT262175:FUW262175 GEP262175:GES262175 GOL262175:GOO262175 GYH262175:GYK262175 HID262175:HIG262175 HRZ262175:HSC262175 IBV262175:IBY262175 ILR262175:ILU262175 IVN262175:IVQ262175 JFJ262175:JFM262175 JPF262175:JPI262175 JZB262175:JZE262175 KIX262175:KJA262175 KST262175:KSW262175 LCP262175:LCS262175 LML262175:LMO262175 LWH262175:LWK262175 MGD262175:MGG262175 MPZ262175:MQC262175 MZV262175:MZY262175 NJR262175:NJU262175 NTN262175:NTQ262175 ODJ262175:ODM262175 ONF262175:ONI262175 OXB262175:OXE262175 PGX262175:PHA262175 PQT262175:PQW262175 QAP262175:QAS262175 QKL262175:QKO262175 QUH262175:QUK262175 RED262175:REG262175 RNZ262175:ROC262175 RXV262175:RXY262175 SHR262175:SHU262175 SRN262175:SRQ262175 TBJ262175:TBM262175 TLF262175:TLI262175 TVB262175:TVE262175 UEX262175:UFA262175 UOT262175:UOW262175 UYP262175:UYS262175 VIL262175:VIO262175 VSH262175:VSK262175 WCD262175:WCG262175 WLZ262175:WMC262175 WVV262175:WVY262175 N327711:Q327711 JJ327711:JM327711 TF327711:TI327711 ADB327711:ADE327711 AMX327711:ANA327711 AWT327711:AWW327711 BGP327711:BGS327711 BQL327711:BQO327711 CAH327711:CAK327711 CKD327711:CKG327711 CTZ327711:CUC327711 DDV327711:DDY327711 DNR327711:DNU327711 DXN327711:DXQ327711 EHJ327711:EHM327711 ERF327711:ERI327711 FBB327711:FBE327711 FKX327711:FLA327711 FUT327711:FUW327711 GEP327711:GES327711 GOL327711:GOO327711 GYH327711:GYK327711 HID327711:HIG327711 HRZ327711:HSC327711 IBV327711:IBY327711 ILR327711:ILU327711 IVN327711:IVQ327711 JFJ327711:JFM327711 JPF327711:JPI327711 JZB327711:JZE327711 KIX327711:KJA327711 KST327711:KSW327711 LCP327711:LCS327711 LML327711:LMO327711 LWH327711:LWK327711 MGD327711:MGG327711 MPZ327711:MQC327711 MZV327711:MZY327711 NJR327711:NJU327711 NTN327711:NTQ327711 ODJ327711:ODM327711 ONF327711:ONI327711 OXB327711:OXE327711 PGX327711:PHA327711 PQT327711:PQW327711 QAP327711:QAS327711 QKL327711:QKO327711 QUH327711:QUK327711 RED327711:REG327711 RNZ327711:ROC327711 RXV327711:RXY327711 SHR327711:SHU327711 SRN327711:SRQ327711 TBJ327711:TBM327711 TLF327711:TLI327711 TVB327711:TVE327711 UEX327711:UFA327711 UOT327711:UOW327711 UYP327711:UYS327711 VIL327711:VIO327711 VSH327711:VSK327711 WCD327711:WCG327711 WLZ327711:WMC327711 WVV327711:WVY327711 N393247:Q393247 JJ393247:JM393247 TF393247:TI393247 ADB393247:ADE393247 AMX393247:ANA393247 AWT393247:AWW393247 BGP393247:BGS393247 BQL393247:BQO393247 CAH393247:CAK393247 CKD393247:CKG393247 CTZ393247:CUC393247 DDV393247:DDY393247 DNR393247:DNU393247 DXN393247:DXQ393247 EHJ393247:EHM393247 ERF393247:ERI393247 FBB393247:FBE393247 FKX393247:FLA393247 FUT393247:FUW393247 GEP393247:GES393247 GOL393247:GOO393247 GYH393247:GYK393247 HID393247:HIG393247 HRZ393247:HSC393247 IBV393247:IBY393247 ILR393247:ILU393247 IVN393247:IVQ393247 JFJ393247:JFM393247 JPF393247:JPI393247 JZB393247:JZE393247 KIX393247:KJA393247 KST393247:KSW393247 LCP393247:LCS393247 LML393247:LMO393247 LWH393247:LWK393247 MGD393247:MGG393247 MPZ393247:MQC393247 MZV393247:MZY393247 NJR393247:NJU393247 NTN393247:NTQ393247 ODJ393247:ODM393247 ONF393247:ONI393247 OXB393247:OXE393247 PGX393247:PHA393247 PQT393247:PQW393247 QAP393247:QAS393247 QKL393247:QKO393247 QUH393247:QUK393247 RED393247:REG393247 RNZ393247:ROC393247 RXV393247:RXY393247 SHR393247:SHU393247 SRN393247:SRQ393247 TBJ393247:TBM393247 TLF393247:TLI393247 TVB393247:TVE393247 UEX393247:UFA393247 UOT393247:UOW393247 UYP393247:UYS393247 VIL393247:VIO393247 VSH393247:VSK393247 WCD393247:WCG393247 WLZ393247:WMC393247 WVV393247:WVY393247 N458783:Q458783 JJ458783:JM458783 TF458783:TI458783 ADB458783:ADE458783 AMX458783:ANA458783 AWT458783:AWW458783 BGP458783:BGS458783 BQL458783:BQO458783 CAH458783:CAK458783 CKD458783:CKG458783 CTZ458783:CUC458783 DDV458783:DDY458783 DNR458783:DNU458783 DXN458783:DXQ458783 EHJ458783:EHM458783 ERF458783:ERI458783 FBB458783:FBE458783 FKX458783:FLA458783 FUT458783:FUW458783 GEP458783:GES458783 GOL458783:GOO458783 GYH458783:GYK458783 HID458783:HIG458783 HRZ458783:HSC458783 IBV458783:IBY458783 ILR458783:ILU458783 IVN458783:IVQ458783 JFJ458783:JFM458783 JPF458783:JPI458783 JZB458783:JZE458783 KIX458783:KJA458783 KST458783:KSW458783 LCP458783:LCS458783 LML458783:LMO458783 LWH458783:LWK458783 MGD458783:MGG458783 MPZ458783:MQC458783 MZV458783:MZY458783 NJR458783:NJU458783 NTN458783:NTQ458783 ODJ458783:ODM458783 ONF458783:ONI458783 OXB458783:OXE458783 PGX458783:PHA458783 PQT458783:PQW458783 QAP458783:QAS458783 QKL458783:QKO458783 QUH458783:QUK458783 RED458783:REG458783 RNZ458783:ROC458783 RXV458783:RXY458783 SHR458783:SHU458783 SRN458783:SRQ458783 TBJ458783:TBM458783 TLF458783:TLI458783 TVB458783:TVE458783 UEX458783:UFA458783 UOT458783:UOW458783 UYP458783:UYS458783 VIL458783:VIO458783 VSH458783:VSK458783 WCD458783:WCG458783 WLZ458783:WMC458783 WVV458783:WVY458783 N524319:Q524319 JJ524319:JM524319 TF524319:TI524319 ADB524319:ADE524319 AMX524319:ANA524319 AWT524319:AWW524319 BGP524319:BGS524319 BQL524319:BQO524319 CAH524319:CAK524319 CKD524319:CKG524319 CTZ524319:CUC524319 DDV524319:DDY524319 DNR524319:DNU524319 DXN524319:DXQ524319 EHJ524319:EHM524319 ERF524319:ERI524319 FBB524319:FBE524319 FKX524319:FLA524319 FUT524319:FUW524319 GEP524319:GES524319 GOL524319:GOO524319 GYH524319:GYK524319 HID524319:HIG524319 HRZ524319:HSC524319 IBV524319:IBY524319 ILR524319:ILU524319 IVN524319:IVQ524319 JFJ524319:JFM524319 JPF524319:JPI524319 JZB524319:JZE524319 KIX524319:KJA524319 KST524319:KSW524319 LCP524319:LCS524319 LML524319:LMO524319 LWH524319:LWK524319 MGD524319:MGG524319 MPZ524319:MQC524319 MZV524319:MZY524319 NJR524319:NJU524319 NTN524319:NTQ524319 ODJ524319:ODM524319 ONF524319:ONI524319 OXB524319:OXE524319 PGX524319:PHA524319 PQT524319:PQW524319 QAP524319:QAS524319 QKL524319:QKO524319 QUH524319:QUK524319 RED524319:REG524319 RNZ524319:ROC524319 RXV524319:RXY524319 SHR524319:SHU524319 SRN524319:SRQ524319 TBJ524319:TBM524319 TLF524319:TLI524319 TVB524319:TVE524319 UEX524319:UFA524319 UOT524319:UOW524319 UYP524319:UYS524319 VIL524319:VIO524319 VSH524319:VSK524319 WCD524319:WCG524319 WLZ524319:WMC524319 WVV524319:WVY524319 N589855:Q589855 JJ589855:JM589855 TF589855:TI589855 ADB589855:ADE589855 AMX589855:ANA589855 AWT589855:AWW589855 BGP589855:BGS589855 BQL589855:BQO589855 CAH589855:CAK589855 CKD589855:CKG589855 CTZ589855:CUC589855 DDV589855:DDY589855 DNR589855:DNU589855 DXN589855:DXQ589855 EHJ589855:EHM589855 ERF589855:ERI589855 FBB589855:FBE589855 FKX589855:FLA589855 FUT589855:FUW589855 GEP589855:GES589855 GOL589855:GOO589855 GYH589855:GYK589855 HID589855:HIG589855 HRZ589855:HSC589855 IBV589855:IBY589855 ILR589855:ILU589855 IVN589855:IVQ589855 JFJ589855:JFM589855 JPF589855:JPI589855 JZB589855:JZE589855 KIX589855:KJA589855 KST589855:KSW589855 LCP589855:LCS589855 LML589855:LMO589855 LWH589855:LWK589855 MGD589855:MGG589855 MPZ589855:MQC589855 MZV589855:MZY589855 NJR589855:NJU589855 NTN589855:NTQ589855 ODJ589855:ODM589855 ONF589855:ONI589855 OXB589855:OXE589855 PGX589855:PHA589855 PQT589855:PQW589855 QAP589855:QAS589855 QKL589855:QKO589855 QUH589855:QUK589855 RED589855:REG589855 RNZ589855:ROC589855 RXV589855:RXY589855 SHR589855:SHU589855 SRN589855:SRQ589855 TBJ589855:TBM589855 TLF589855:TLI589855 TVB589855:TVE589855 UEX589855:UFA589855 UOT589855:UOW589855 UYP589855:UYS589855 VIL589855:VIO589855 VSH589855:VSK589855 WCD589855:WCG589855 WLZ589855:WMC589855 WVV589855:WVY589855 N655391:Q655391 JJ655391:JM655391 TF655391:TI655391 ADB655391:ADE655391 AMX655391:ANA655391 AWT655391:AWW655391 BGP655391:BGS655391 BQL655391:BQO655391 CAH655391:CAK655391 CKD655391:CKG655391 CTZ655391:CUC655391 DDV655391:DDY655391 DNR655391:DNU655391 DXN655391:DXQ655391 EHJ655391:EHM655391 ERF655391:ERI655391 FBB655391:FBE655391 FKX655391:FLA655391 FUT655391:FUW655391 GEP655391:GES655391 GOL655391:GOO655391 GYH655391:GYK655391 HID655391:HIG655391 HRZ655391:HSC655391 IBV655391:IBY655391 ILR655391:ILU655391 IVN655391:IVQ655391 JFJ655391:JFM655391 JPF655391:JPI655391 JZB655391:JZE655391 KIX655391:KJA655391 KST655391:KSW655391 LCP655391:LCS655391 LML655391:LMO655391 LWH655391:LWK655391 MGD655391:MGG655391 MPZ655391:MQC655391 MZV655391:MZY655391 NJR655391:NJU655391 NTN655391:NTQ655391 ODJ655391:ODM655391 ONF655391:ONI655391 OXB655391:OXE655391 PGX655391:PHA655391 PQT655391:PQW655391 QAP655391:QAS655391 QKL655391:QKO655391 QUH655391:QUK655391 RED655391:REG655391 RNZ655391:ROC655391 RXV655391:RXY655391 SHR655391:SHU655391 SRN655391:SRQ655391 TBJ655391:TBM655391 TLF655391:TLI655391 TVB655391:TVE655391 UEX655391:UFA655391 UOT655391:UOW655391 UYP655391:UYS655391 VIL655391:VIO655391 VSH655391:VSK655391 WCD655391:WCG655391 WLZ655391:WMC655391 WVV655391:WVY655391 N720927:Q720927 JJ720927:JM720927 TF720927:TI720927 ADB720927:ADE720927 AMX720927:ANA720927 AWT720927:AWW720927 BGP720927:BGS720927 BQL720927:BQO720927 CAH720927:CAK720927 CKD720927:CKG720927 CTZ720927:CUC720927 DDV720927:DDY720927 DNR720927:DNU720927 DXN720927:DXQ720927 EHJ720927:EHM720927 ERF720927:ERI720927 FBB720927:FBE720927 FKX720927:FLA720927 FUT720927:FUW720927 GEP720927:GES720927 GOL720927:GOO720927 GYH720927:GYK720927 HID720927:HIG720927 HRZ720927:HSC720927 IBV720927:IBY720927 ILR720927:ILU720927 IVN720927:IVQ720927 JFJ720927:JFM720927 JPF720927:JPI720927 JZB720927:JZE720927 KIX720927:KJA720927 KST720927:KSW720927 LCP720927:LCS720927 LML720927:LMO720927 LWH720927:LWK720927 MGD720927:MGG720927 MPZ720927:MQC720927 MZV720927:MZY720927 NJR720927:NJU720927 NTN720927:NTQ720927 ODJ720927:ODM720927 ONF720927:ONI720927 OXB720927:OXE720927 PGX720927:PHA720927 PQT720927:PQW720927 QAP720927:QAS720927 QKL720927:QKO720927 QUH720927:QUK720927 RED720927:REG720927 RNZ720927:ROC720927 RXV720927:RXY720927 SHR720927:SHU720927 SRN720927:SRQ720927 TBJ720927:TBM720927 TLF720927:TLI720927 TVB720927:TVE720927 UEX720927:UFA720927 UOT720927:UOW720927 UYP720927:UYS720927 VIL720927:VIO720927 VSH720927:VSK720927 WCD720927:WCG720927 WLZ720927:WMC720927 WVV720927:WVY720927 N786463:Q786463 JJ786463:JM786463 TF786463:TI786463 ADB786463:ADE786463 AMX786463:ANA786463 AWT786463:AWW786463 BGP786463:BGS786463 BQL786463:BQO786463 CAH786463:CAK786463 CKD786463:CKG786463 CTZ786463:CUC786463 DDV786463:DDY786463 DNR786463:DNU786463 DXN786463:DXQ786463 EHJ786463:EHM786463 ERF786463:ERI786463 FBB786463:FBE786463 FKX786463:FLA786463 FUT786463:FUW786463 GEP786463:GES786463 GOL786463:GOO786463 GYH786463:GYK786463 HID786463:HIG786463 HRZ786463:HSC786463 IBV786463:IBY786463 ILR786463:ILU786463 IVN786463:IVQ786463 JFJ786463:JFM786463 JPF786463:JPI786463 JZB786463:JZE786463 KIX786463:KJA786463 KST786463:KSW786463 LCP786463:LCS786463 LML786463:LMO786463 LWH786463:LWK786463 MGD786463:MGG786463 MPZ786463:MQC786463 MZV786463:MZY786463 NJR786463:NJU786463 NTN786463:NTQ786463 ODJ786463:ODM786463 ONF786463:ONI786463 OXB786463:OXE786463 PGX786463:PHA786463 PQT786463:PQW786463 QAP786463:QAS786463 QKL786463:QKO786463 QUH786463:QUK786463 RED786463:REG786463 RNZ786463:ROC786463 RXV786463:RXY786463 SHR786463:SHU786463 SRN786463:SRQ786463 TBJ786463:TBM786463 TLF786463:TLI786463 TVB786463:TVE786463 UEX786463:UFA786463 UOT786463:UOW786463 UYP786463:UYS786463 VIL786463:VIO786463 VSH786463:VSK786463 WCD786463:WCG786463 WLZ786463:WMC786463 WVV786463:WVY786463 N851999:Q851999 JJ851999:JM851999 TF851999:TI851999 ADB851999:ADE851999 AMX851999:ANA851999 AWT851999:AWW851999 BGP851999:BGS851999 BQL851999:BQO851999 CAH851999:CAK851999 CKD851999:CKG851999 CTZ851999:CUC851999 DDV851999:DDY851999 DNR851999:DNU851999 DXN851999:DXQ851999 EHJ851999:EHM851999 ERF851999:ERI851999 FBB851999:FBE851999 FKX851999:FLA851999 FUT851999:FUW851999 GEP851999:GES851999 GOL851999:GOO851999 GYH851999:GYK851999 HID851999:HIG851999 HRZ851999:HSC851999 IBV851999:IBY851999 ILR851999:ILU851999 IVN851999:IVQ851999 JFJ851999:JFM851999 JPF851999:JPI851999 JZB851999:JZE851999 KIX851999:KJA851999 KST851999:KSW851999 LCP851999:LCS851999 LML851999:LMO851999 LWH851999:LWK851999 MGD851999:MGG851999 MPZ851999:MQC851999 MZV851999:MZY851999 NJR851999:NJU851999 NTN851999:NTQ851999 ODJ851999:ODM851999 ONF851999:ONI851999 OXB851999:OXE851999 PGX851999:PHA851999 PQT851999:PQW851999 QAP851999:QAS851999 QKL851999:QKO851999 QUH851999:QUK851999 RED851999:REG851999 RNZ851999:ROC851999 RXV851999:RXY851999 SHR851999:SHU851999 SRN851999:SRQ851999 TBJ851999:TBM851999 TLF851999:TLI851999 TVB851999:TVE851999 UEX851999:UFA851999 UOT851999:UOW851999 UYP851999:UYS851999 VIL851999:VIO851999 VSH851999:VSK851999 WCD851999:WCG851999 WLZ851999:WMC851999 WVV851999:WVY851999 N917535:Q917535 JJ917535:JM917535 TF917535:TI917535 ADB917535:ADE917535 AMX917535:ANA917535 AWT917535:AWW917535 BGP917535:BGS917535 BQL917535:BQO917535 CAH917535:CAK917535 CKD917535:CKG917535 CTZ917535:CUC917535 DDV917535:DDY917535 DNR917535:DNU917535 DXN917535:DXQ917535 EHJ917535:EHM917535 ERF917535:ERI917535 FBB917535:FBE917535 FKX917535:FLA917535 FUT917535:FUW917535 GEP917535:GES917535 GOL917535:GOO917535 GYH917535:GYK917535 HID917535:HIG917535 HRZ917535:HSC917535 IBV917535:IBY917535 ILR917535:ILU917535 IVN917535:IVQ917535 JFJ917535:JFM917535 JPF917535:JPI917535 JZB917535:JZE917535 KIX917535:KJA917535 KST917535:KSW917535 LCP917535:LCS917535 LML917535:LMO917535 LWH917535:LWK917535 MGD917535:MGG917535 MPZ917535:MQC917535 MZV917535:MZY917535 NJR917535:NJU917535 NTN917535:NTQ917535 ODJ917535:ODM917535 ONF917535:ONI917535 OXB917535:OXE917535 PGX917535:PHA917535 PQT917535:PQW917535 QAP917535:QAS917535 QKL917535:QKO917535 QUH917535:QUK917535 RED917535:REG917535 RNZ917535:ROC917535 RXV917535:RXY917535 SHR917535:SHU917535 SRN917535:SRQ917535 TBJ917535:TBM917535 TLF917535:TLI917535 TVB917535:TVE917535 UEX917535:UFA917535 UOT917535:UOW917535 UYP917535:UYS917535 VIL917535:VIO917535 VSH917535:VSK917535 WCD917535:WCG917535 WLZ917535:WMC917535 WVV917535:WVY917535 N983071:Q983071 JJ983071:JM983071 TF983071:TI983071 ADB983071:ADE983071 AMX983071:ANA983071 AWT983071:AWW983071 BGP983071:BGS983071 BQL983071:BQO983071 CAH983071:CAK983071 CKD983071:CKG983071 CTZ983071:CUC983071 DDV983071:DDY983071 DNR983071:DNU983071 DXN983071:DXQ983071 EHJ983071:EHM983071 ERF983071:ERI983071 FBB983071:FBE983071 FKX983071:FLA983071 FUT983071:FUW983071 GEP983071:GES983071 GOL983071:GOO983071 GYH983071:GYK983071 HID983071:HIG983071 HRZ983071:HSC983071 IBV983071:IBY983071 ILR983071:ILU983071 IVN983071:IVQ983071 JFJ983071:JFM983071 JPF983071:JPI983071 JZB983071:JZE983071 KIX983071:KJA983071 KST983071:KSW983071 LCP983071:LCS983071 LML983071:LMO983071 LWH983071:LWK983071 MGD983071:MGG983071 MPZ983071:MQC983071 MZV983071:MZY983071 NJR983071:NJU983071 NTN983071:NTQ983071 ODJ983071:ODM983071 ONF983071:ONI983071 OXB983071:OXE983071 PGX983071:PHA983071 PQT983071:PQW983071 QAP983071:QAS983071 QKL983071:QKO983071 QUH983071:QUK983071 RED983071:REG983071 RNZ983071:ROC983071 RXV983071:RXY983071 SHR983071:SHU983071 SRN983071:SRQ983071 TBJ983071:TBM983071 TLF983071:TLI983071 TVB983071:TVE983071 UEX983071:UFA983071 UOT983071:UOW983071 UYP983071:UYS983071 VIL983071:VIO983071 VSH983071:VSK983071 WCD983071:WCG983071 WLZ983071:WMC983071 WVV983071:WVY983071 N106:Q106 JJ106:JM106 TF106:TI106 ADB106:ADE106 AMX106:ANA106 AWT106:AWW106 BGP106:BGS106 BQL106:BQO106 CAH106:CAK106 CKD106:CKG106 CTZ106:CUC106 DDV106:DDY106 DNR106:DNU106 DXN106:DXQ106 EHJ106:EHM106 ERF106:ERI106 FBB106:FBE106 FKX106:FLA106 FUT106:FUW106 GEP106:GES106 GOL106:GOO106 GYH106:GYK106 HID106:HIG106 HRZ106:HSC106 IBV106:IBY106 ILR106:ILU106 IVN106:IVQ106 JFJ106:JFM106 JPF106:JPI106 JZB106:JZE106 KIX106:KJA106 KST106:KSW106 LCP106:LCS106 LML106:LMO106 LWH106:LWK106 MGD106:MGG106 MPZ106:MQC106 MZV106:MZY106 NJR106:NJU106 NTN106:NTQ106 ODJ106:ODM106 ONF106:ONI106 OXB106:OXE106 PGX106:PHA106 PQT106:PQW106 QAP106:QAS106 QKL106:QKO106 QUH106:QUK106 RED106:REG106 RNZ106:ROC106 RXV106:RXY106 SHR106:SHU106 SRN106:SRQ106 TBJ106:TBM106 TLF106:TLI106 TVB106:TVE106 UEX106:UFA106 UOT106:UOW106 UYP106:UYS106 VIL106:VIO106 VSH106:VSK106 WCD106:WCG106 WLZ106:WMC106 WVV106:WVY106 N65642:Q65642 JJ65642:JM65642 TF65642:TI65642 ADB65642:ADE65642 AMX65642:ANA65642 AWT65642:AWW65642 BGP65642:BGS65642 BQL65642:BQO65642 CAH65642:CAK65642 CKD65642:CKG65642 CTZ65642:CUC65642 DDV65642:DDY65642 DNR65642:DNU65642 DXN65642:DXQ65642 EHJ65642:EHM65642 ERF65642:ERI65642 FBB65642:FBE65642 FKX65642:FLA65642 FUT65642:FUW65642 GEP65642:GES65642 GOL65642:GOO65642 GYH65642:GYK65642 HID65642:HIG65642 HRZ65642:HSC65642 IBV65642:IBY65642 ILR65642:ILU65642 IVN65642:IVQ65642 JFJ65642:JFM65642 JPF65642:JPI65642 JZB65642:JZE65642 KIX65642:KJA65642 KST65642:KSW65642 LCP65642:LCS65642 LML65642:LMO65642 LWH65642:LWK65642 MGD65642:MGG65642 MPZ65642:MQC65642 MZV65642:MZY65642 NJR65642:NJU65642 NTN65642:NTQ65642 ODJ65642:ODM65642 ONF65642:ONI65642 OXB65642:OXE65642 PGX65642:PHA65642 PQT65642:PQW65642 QAP65642:QAS65642 QKL65642:QKO65642 QUH65642:QUK65642 RED65642:REG65642 RNZ65642:ROC65642 RXV65642:RXY65642 SHR65642:SHU65642 SRN65642:SRQ65642 TBJ65642:TBM65642 TLF65642:TLI65642 TVB65642:TVE65642 UEX65642:UFA65642 UOT65642:UOW65642 UYP65642:UYS65642 VIL65642:VIO65642 VSH65642:VSK65642 WCD65642:WCG65642 WLZ65642:WMC65642 WVV65642:WVY65642 N131178:Q131178 JJ131178:JM131178 TF131178:TI131178 ADB131178:ADE131178 AMX131178:ANA131178 AWT131178:AWW131178 BGP131178:BGS131178 BQL131178:BQO131178 CAH131178:CAK131178 CKD131178:CKG131178 CTZ131178:CUC131178 DDV131178:DDY131178 DNR131178:DNU131178 DXN131178:DXQ131178 EHJ131178:EHM131178 ERF131178:ERI131178 FBB131178:FBE131178 FKX131178:FLA131178 FUT131178:FUW131178 GEP131178:GES131178 GOL131178:GOO131178 GYH131178:GYK131178 HID131178:HIG131178 HRZ131178:HSC131178 IBV131178:IBY131178 ILR131178:ILU131178 IVN131178:IVQ131178 JFJ131178:JFM131178 JPF131178:JPI131178 JZB131178:JZE131178 KIX131178:KJA131178 KST131178:KSW131178 LCP131178:LCS131178 LML131178:LMO131178 LWH131178:LWK131178 MGD131178:MGG131178 MPZ131178:MQC131178 MZV131178:MZY131178 NJR131178:NJU131178 NTN131178:NTQ131178 ODJ131178:ODM131178 ONF131178:ONI131178 OXB131178:OXE131178 PGX131178:PHA131178 PQT131178:PQW131178 QAP131178:QAS131178 QKL131178:QKO131178 QUH131178:QUK131178 RED131178:REG131178 RNZ131178:ROC131178 RXV131178:RXY131178 SHR131178:SHU131178 SRN131178:SRQ131178 TBJ131178:TBM131178 TLF131178:TLI131178 TVB131178:TVE131178 UEX131178:UFA131178 UOT131178:UOW131178 UYP131178:UYS131178 VIL131178:VIO131178 VSH131178:VSK131178 WCD131178:WCG131178 WLZ131178:WMC131178 WVV131178:WVY131178 N196714:Q196714 JJ196714:JM196714 TF196714:TI196714 ADB196714:ADE196714 AMX196714:ANA196714 AWT196714:AWW196714 BGP196714:BGS196714 BQL196714:BQO196714 CAH196714:CAK196714 CKD196714:CKG196714 CTZ196714:CUC196714 DDV196714:DDY196714 DNR196714:DNU196714 DXN196714:DXQ196714 EHJ196714:EHM196714 ERF196714:ERI196714 FBB196714:FBE196714 FKX196714:FLA196714 FUT196714:FUW196714 GEP196714:GES196714 GOL196714:GOO196714 GYH196714:GYK196714 HID196714:HIG196714 HRZ196714:HSC196714 IBV196714:IBY196714 ILR196714:ILU196714 IVN196714:IVQ196714 JFJ196714:JFM196714 JPF196714:JPI196714 JZB196714:JZE196714 KIX196714:KJA196714 KST196714:KSW196714 LCP196714:LCS196714 LML196714:LMO196714 LWH196714:LWK196714 MGD196714:MGG196714 MPZ196714:MQC196714 MZV196714:MZY196714 NJR196714:NJU196714 NTN196714:NTQ196714 ODJ196714:ODM196714 ONF196714:ONI196714 OXB196714:OXE196714 PGX196714:PHA196714 PQT196714:PQW196714 QAP196714:QAS196714 QKL196714:QKO196714 QUH196714:QUK196714 RED196714:REG196714 RNZ196714:ROC196714 RXV196714:RXY196714 SHR196714:SHU196714 SRN196714:SRQ196714 TBJ196714:TBM196714 TLF196714:TLI196714 TVB196714:TVE196714 UEX196714:UFA196714 UOT196714:UOW196714 UYP196714:UYS196714 VIL196714:VIO196714 VSH196714:VSK196714 WCD196714:WCG196714 WLZ196714:WMC196714 WVV196714:WVY196714 N262250:Q262250 JJ262250:JM262250 TF262250:TI262250 ADB262250:ADE262250 AMX262250:ANA262250 AWT262250:AWW262250 BGP262250:BGS262250 BQL262250:BQO262250 CAH262250:CAK262250 CKD262250:CKG262250 CTZ262250:CUC262250 DDV262250:DDY262250 DNR262250:DNU262250 DXN262250:DXQ262250 EHJ262250:EHM262250 ERF262250:ERI262250 FBB262250:FBE262250 FKX262250:FLA262250 FUT262250:FUW262250 GEP262250:GES262250 GOL262250:GOO262250 GYH262250:GYK262250 HID262250:HIG262250 HRZ262250:HSC262250 IBV262250:IBY262250 ILR262250:ILU262250 IVN262250:IVQ262250 JFJ262250:JFM262250 JPF262250:JPI262250 JZB262250:JZE262250 KIX262250:KJA262250 KST262250:KSW262250 LCP262250:LCS262250 LML262250:LMO262250 LWH262250:LWK262250 MGD262250:MGG262250 MPZ262250:MQC262250 MZV262250:MZY262250 NJR262250:NJU262250 NTN262250:NTQ262250 ODJ262250:ODM262250 ONF262250:ONI262250 OXB262250:OXE262250 PGX262250:PHA262250 PQT262250:PQW262250 QAP262250:QAS262250 QKL262250:QKO262250 QUH262250:QUK262250 RED262250:REG262250 RNZ262250:ROC262250 RXV262250:RXY262250 SHR262250:SHU262250 SRN262250:SRQ262250 TBJ262250:TBM262250 TLF262250:TLI262250 TVB262250:TVE262250 UEX262250:UFA262250 UOT262250:UOW262250 UYP262250:UYS262250 VIL262250:VIO262250 VSH262250:VSK262250 WCD262250:WCG262250 WLZ262250:WMC262250 WVV262250:WVY262250 N327786:Q327786 JJ327786:JM327786 TF327786:TI327786 ADB327786:ADE327786 AMX327786:ANA327786 AWT327786:AWW327786 BGP327786:BGS327786 BQL327786:BQO327786 CAH327786:CAK327786 CKD327786:CKG327786 CTZ327786:CUC327786 DDV327786:DDY327786 DNR327786:DNU327786 DXN327786:DXQ327786 EHJ327786:EHM327786 ERF327786:ERI327786 FBB327786:FBE327786 FKX327786:FLA327786 FUT327786:FUW327786 GEP327786:GES327786 GOL327786:GOO327786 GYH327786:GYK327786 HID327786:HIG327786 HRZ327786:HSC327786 IBV327786:IBY327786 ILR327786:ILU327786 IVN327786:IVQ327786 JFJ327786:JFM327786 JPF327786:JPI327786 JZB327786:JZE327786 KIX327786:KJA327786 KST327786:KSW327786 LCP327786:LCS327786 LML327786:LMO327786 LWH327786:LWK327786 MGD327786:MGG327786 MPZ327786:MQC327786 MZV327786:MZY327786 NJR327786:NJU327786 NTN327786:NTQ327786 ODJ327786:ODM327786 ONF327786:ONI327786 OXB327786:OXE327786 PGX327786:PHA327786 PQT327786:PQW327786 QAP327786:QAS327786 QKL327786:QKO327786 QUH327786:QUK327786 RED327786:REG327786 RNZ327786:ROC327786 RXV327786:RXY327786 SHR327786:SHU327786 SRN327786:SRQ327786 TBJ327786:TBM327786 TLF327786:TLI327786 TVB327786:TVE327786 UEX327786:UFA327786 UOT327786:UOW327786 UYP327786:UYS327786 VIL327786:VIO327786 VSH327786:VSK327786 WCD327786:WCG327786 WLZ327786:WMC327786 WVV327786:WVY327786 N393322:Q393322 JJ393322:JM393322 TF393322:TI393322 ADB393322:ADE393322 AMX393322:ANA393322 AWT393322:AWW393322 BGP393322:BGS393322 BQL393322:BQO393322 CAH393322:CAK393322 CKD393322:CKG393322 CTZ393322:CUC393322 DDV393322:DDY393322 DNR393322:DNU393322 DXN393322:DXQ393322 EHJ393322:EHM393322 ERF393322:ERI393322 FBB393322:FBE393322 FKX393322:FLA393322 FUT393322:FUW393322 GEP393322:GES393322 GOL393322:GOO393322 GYH393322:GYK393322 HID393322:HIG393322 HRZ393322:HSC393322 IBV393322:IBY393322 ILR393322:ILU393322 IVN393322:IVQ393322 JFJ393322:JFM393322 JPF393322:JPI393322 JZB393322:JZE393322 KIX393322:KJA393322 KST393322:KSW393322 LCP393322:LCS393322 LML393322:LMO393322 LWH393322:LWK393322 MGD393322:MGG393322 MPZ393322:MQC393322 MZV393322:MZY393322 NJR393322:NJU393322 NTN393322:NTQ393322 ODJ393322:ODM393322 ONF393322:ONI393322 OXB393322:OXE393322 PGX393322:PHA393322 PQT393322:PQW393322 QAP393322:QAS393322 QKL393322:QKO393322 QUH393322:QUK393322 RED393322:REG393322 RNZ393322:ROC393322 RXV393322:RXY393322 SHR393322:SHU393322 SRN393322:SRQ393322 TBJ393322:TBM393322 TLF393322:TLI393322 TVB393322:TVE393322 UEX393322:UFA393322 UOT393322:UOW393322 UYP393322:UYS393322 VIL393322:VIO393322 VSH393322:VSK393322 WCD393322:WCG393322 WLZ393322:WMC393322 WVV393322:WVY393322 N458858:Q458858 JJ458858:JM458858 TF458858:TI458858 ADB458858:ADE458858 AMX458858:ANA458858 AWT458858:AWW458858 BGP458858:BGS458858 BQL458858:BQO458858 CAH458858:CAK458858 CKD458858:CKG458858 CTZ458858:CUC458858 DDV458858:DDY458858 DNR458858:DNU458858 DXN458858:DXQ458858 EHJ458858:EHM458858 ERF458858:ERI458858 FBB458858:FBE458858 FKX458858:FLA458858 FUT458858:FUW458858 GEP458858:GES458858 GOL458858:GOO458858 GYH458858:GYK458858 HID458858:HIG458858 HRZ458858:HSC458858 IBV458858:IBY458858 ILR458858:ILU458858 IVN458858:IVQ458858 JFJ458858:JFM458858 JPF458858:JPI458858 JZB458858:JZE458858 KIX458858:KJA458858 KST458858:KSW458858 LCP458858:LCS458858 LML458858:LMO458858 LWH458858:LWK458858 MGD458858:MGG458858 MPZ458858:MQC458858 MZV458858:MZY458858 NJR458858:NJU458858 NTN458858:NTQ458858 ODJ458858:ODM458858 ONF458858:ONI458858 OXB458858:OXE458858 PGX458858:PHA458858 PQT458858:PQW458858 QAP458858:QAS458858 QKL458858:QKO458858 QUH458858:QUK458858 RED458858:REG458858 RNZ458858:ROC458858 RXV458858:RXY458858 SHR458858:SHU458858 SRN458858:SRQ458858 TBJ458858:TBM458858 TLF458858:TLI458858 TVB458858:TVE458858 UEX458858:UFA458858 UOT458858:UOW458858 UYP458858:UYS458858 VIL458858:VIO458858 VSH458858:VSK458858 WCD458858:WCG458858 WLZ458858:WMC458858 WVV458858:WVY458858 N524394:Q524394 JJ524394:JM524394 TF524394:TI524394 ADB524394:ADE524394 AMX524394:ANA524394 AWT524394:AWW524394 BGP524394:BGS524394 BQL524394:BQO524394 CAH524394:CAK524394 CKD524394:CKG524394 CTZ524394:CUC524394 DDV524394:DDY524394 DNR524394:DNU524394 DXN524394:DXQ524394 EHJ524394:EHM524394 ERF524394:ERI524394 FBB524394:FBE524394 FKX524394:FLA524394 FUT524394:FUW524394 GEP524394:GES524394 GOL524394:GOO524394 GYH524394:GYK524394 HID524394:HIG524394 HRZ524394:HSC524394 IBV524394:IBY524394 ILR524394:ILU524394 IVN524394:IVQ524394 JFJ524394:JFM524394 JPF524394:JPI524394 JZB524394:JZE524394 KIX524394:KJA524394 KST524394:KSW524394 LCP524394:LCS524394 LML524394:LMO524394 LWH524394:LWK524394 MGD524394:MGG524394 MPZ524394:MQC524394 MZV524394:MZY524394 NJR524394:NJU524394 NTN524394:NTQ524394 ODJ524394:ODM524394 ONF524394:ONI524394 OXB524394:OXE524394 PGX524394:PHA524394 PQT524394:PQW524394 QAP524394:QAS524394 QKL524394:QKO524394 QUH524394:QUK524394 RED524394:REG524394 RNZ524394:ROC524394 RXV524394:RXY524394 SHR524394:SHU524394 SRN524394:SRQ524394 TBJ524394:TBM524394 TLF524394:TLI524394 TVB524394:TVE524394 UEX524394:UFA524394 UOT524394:UOW524394 UYP524394:UYS524394 VIL524394:VIO524394 VSH524394:VSK524394 WCD524394:WCG524394 WLZ524394:WMC524394 WVV524394:WVY524394 N589930:Q589930 JJ589930:JM589930 TF589930:TI589930 ADB589930:ADE589930 AMX589930:ANA589930 AWT589930:AWW589930 BGP589930:BGS589930 BQL589930:BQO589930 CAH589930:CAK589930 CKD589930:CKG589930 CTZ589930:CUC589930 DDV589930:DDY589930 DNR589930:DNU589930 DXN589930:DXQ589930 EHJ589930:EHM589930 ERF589930:ERI589930 FBB589930:FBE589930 FKX589930:FLA589930 FUT589930:FUW589930 GEP589930:GES589930 GOL589930:GOO589930 GYH589930:GYK589930 HID589930:HIG589930 HRZ589930:HSC589930 IBV589930:IBY589930 ILR589930:ILU589930 IVN589930:IVQ589930 JFJ589930:JFM589930 JPF589930:JPI589930 JZB589930:JZE589930 KIX589930:KJA589930 KST589930:KSW589930 LCP589930:LCS589930 LML589930:LMO589930 LWH589930:LWK589930 MGD589930:MGG589930 MPZ589930:MQC589930 MZV589930:MZY589930 NJR589930:NJU589930 NTN589930:NTQ589930 ODJ589930:ODM589930 ONF589930:ONI589930 OXB589930:OXE589930 PGX589930:PHA589930 PQT589930:PQW589930 QAP589930:QAS589930 QKL589930:QKO589930 QUH589930:QUK589930 RED589930:REG589930 RNZ589930:ROC589930 RXV589930:RXY589930 SHR589930:SHU589930 SRN589930:SRQ589930 TBJ589930:TBM589930 TLF589930:TLI589930 TVB589930:TVE589930 UEX589930:UFA589930 UOT589930:UOW589930 UYP589930:UYS589930 VIL589930:VIO589930 VSH589930:VSK589930 WCD589930:WCG589930 WLZ589930:WMC589930 WVV589930:WVY589930 N655466:Q655466 JJ655466:JM655466 TF655466:TI655466 ADB655466:ADE655466 AMX655466:ANA655466 AWT655466:AWW655466 BGP655466:BGS655466 BQL655466:BQO655466 CAH655466:CAK655466 CKD655466:CKG655466 CTZ655466:CUC655466 DDV655466:DDY655466 DNR655466:DNU655466 DXN655466:DXQ655466 EHJ655466:EHM655466 ERF655466:ERI655466 FBB655466:FBE655466 FKX655466:FLA655466 FUT655466:FUW655466 GEP655466:GES655466 GOL655466:GOO655466 GYH655466:GYK655466 HID655466:HIG655466 HRZ655466:HSC655466 IBV655466:IBY655466 ILR655466:ILU655466 IVN655466:IVQ655466 JFJ655466:JFM655466 JPF655466:JPI655466 JZB655466:JZE655466 KIX655466:KJA655466 KST655466:KSW655466 LCP655466:LCS655466 LML655466:LMO655466 LWH655466:LWK655466 MGD655466:MGG655466 MPZ655466:MQC655466 MZV655466:MZY655466 NJR655466:NJU655466 NTN655466:NTQ655466 ODJ655466:ODM655466 ONF655466:ONI655466 OXB655466:OXE655466 PGX655466:PHA655466 PQT655466:PQW655466 QAP655466:QAS655466 QKL655466:QKO655466 QUH655466:QUK655466 RED655466:REG655466 RNZ655466:ROC655466 RXV655466:RXY655466 SHR655466:SHU655466 SRN655466:SRQ655466 TBJ655466:TBM655466 TLF655466:TLI655466 TVB655466:TVE655466 UEX655466:UFA655466 UOT655466:UOW655466 UYP655466:UYS655466 VIL655466:VIO655466 VSH655466:VSK655466 WCD655466:WCG655466 WLZ655466:WMC655466 WVV655466:WVY655466 N721002:Q721002 JJ721002:JM721002 TF721002:TI721002 ADB721002:ADE721002 AMX721002:ANA721002 AWT721002:AWW721002 BGP721002:BGS721002 BQL721002:BQO721002 CAH721002:CAK721002 CKD721002:CKG721002 CTZ721002:CUC721002 DDV721002:DDY721002 DNR721002:DNU721002 DXN721002:DXQ721002 EHJ721002:EHM721002 ERF721002:ERI721002 FBB721002:FBE721002 FKX721002:FLA721002 FUT721002:FUW721002 GEP721002:GES721002 GOL721002:GOO721002 GYH721002:GYK721002 HID721002:HIG721002 HRZ721002:HSC721002 IBV721002:IBY721002 ILR721002:ILU721002 IVN721002:IVQ721002 JFJ721002:JFM721002 JPF721002:JPI721002 JZB721002:JZE721002 KIX721002:KJA721002 KST721002:KSW721002 LCP721002:LCS721002 LML721002:LMO721002 LWH721002:LWK721002 MGD721002:MGG721002 MPZ721002:MQC721002 MZV721002:MZY721002 NJR721002:NJU721002 NTN721002:NTQ721002 ODJ721002:ODM721002 ONF721002:ONI721002 OXB721002:OXE721002 PGX721002:PHA721002 PQT721002:PQW721002 QAP721002:QAS721002 QKL721002:QKO721002 QUH721002:QUK721002 RED721002:REG721002 RNZ721002:ROC721002 RXV721002:RXY721002 SHR721002:SHU721002 SRN721002:SRQ721002 TBJ721002:TBM721002 TLF721002:TLI721002 TVB721002:TVE721002 UEX721002:UFA721002 UOT721002:UOW721002 UYP721002:UYS721002 VIL721002:VIO721002 VSH721002:VSK721002 WCD721002:WCG721002 WLZ721002:WMC721002 WVV721002:WVY721002 N786538:Q786538 JJ786538:JM786538 TF786538:TI786538 ADB786538:ADE786538 AMX786538:ANA786538 AWT786538:AWW786538 BGP786538:BGS786538 BQL786538:BQO786538 CAH786538:CAK786538 CKD786538:CKG786538 CTZ786538:CUC786538 DDV786538:DDY786538 DNR786538:DNU786538 DXN786538:DXQ786538 EHJ786538:EHM786538 ERF786538:ERI786538 FBB786538:FBE786538 FKX786538:FLA786538 FUT786538:FUW786538 GEP786538:GES786538 GOL786538:GOO786538 GYH786538:GYK786538 HID786538:HIG786538 HRZ786538:HSC786538 IBV786538:IBY786538 ILR786538:ILU786538 IVN786538:IVQ786538 JFJ786538:JFM786538 JPF786538:JPI786538 JZB786538:JZE786538 KIX786538:KJA786538 KST786538:KSW786538 LCP786538:LCS786538 LML786538:LMO786538 LWH786538:LWK786538 MGD786538:MGG786538 MPZ786538:MQC786538 MZV786538:MZY786538 NJR786538:NJU786538 NTN786538:NTQ786538 ODJ786538:ODM786538 ONF786538:ONI786538 OXB786538:OXE786538 PGX786538:PHA786538 PQT786538:PQW786538 QAP786538:QAS786538 QKL786538:QKO786538 QUH786538:QUK786538 RED786538:REG786538 RNZ786538:ROC786538 RXV786538:RXY786538 SHR786538:SHU786538 SRN786538:SRQ786538 TBJ786538:TBM786538 TLF786538:TLI786538 TVB786538:TVE786538 UEX786538:UFA786538 UOT786538:UOW786538 UYP786538:UYS786538 VIL786538:VIO786538 VSH786538:VSK786538 WCD786538:WCG786538 WLZ786538:WMC786538 WVV786538:WVY786538 N852074:Q852074 JJ852074:JM852074 TF852074:TI852074 ADB852074:ADE852074 AMX852074:ANA852074 AWT852074:AWW852074 BGP852074:BGS852074 BQL852074:BQO852074 CAH852074:CAK852074 CKD852074:CKG852074 CTZ852074:CUC852074 DDV852074:DDY852074 DNR852074:DNU852074 DXN852074:DXQ852074 EHJ852074:EHM852074 ERF852074:ERI852074 FBB852074:FBE852074 FKX852074:FLA852074 FUT852074:FUW852074 GEP852074:GES852074 GOL852074:GOO852074 GYH852074:GYK852074 HID852074:HIG852074 HRZ852074:HSC852074 IBV852074:IBY852074 ILR852074:ILU852074 IVN852074:IVQ852074 JFJ852074:JFM852074 JPF852074:JPI852074 JZB852074:JZE852074 KIX852074:KJA852074 KST852074:KSW852074 LCP852074:LCS852074 LML852074:LMO852074 LWH852074:LWK852074 MGD852074:MGG852074 MPZ852074:MQC852074 MZV852074:MZY852074 NJR852074:NJU852074 NTN852074:NTQ852074 ODJ852074:ODM852074 ONF852074:ONI852074 OXB852074:OXE852074 PGX852074:PHA852074 PQT852074:PQW852074 QAP852074:QAS852074 QKL852074:QKO852074 QUH852074:QUK852074 RED852074:REG852074 RNZ852074:ROC852074 RXV852074:RXY852074 SHR852074:SHU852074 SRN852074:SRQ852074 TBJ852074:TBM852074 TLF852074:TLI852074 TVB852074:TVE852074 UEX852074:UFA852074 UOT852074:UOW852074 UYP852074:UYS852074 VIL852074:VIO852074 VSH852074:VSK852074 WCD852074:WCG852074 WLZ852074:WMC852074 WVV852074:WVY852074 N917610:Q917610 JJ917610:JM917610 TF917610:TI917610 ADB917610:ADE917610 AMX917610:ANA917610 AWT917610:AWW917610 BGP917610:BGS917610 BQL917610:BQO917610 CAH917610:CAK917610 CKD917610:CKG917610 CTZ917610:CUC917610 DDV917610:DDY917610 DNR917610:DNU917610 DXN917610:DXQ917610 EHJ917610:EHM917610 ERF917610:ERI917610 FBB917610:FBE917610 FKX917610:FLA917610 FUT917610:FUW917610 GEP917610:GES917610 GOL917610:GOO917610 GYH917610:GYK917610 HID917610:HIG917610 HRZ917610:HSC917610 IBV917610:IBY917610 ILR917610:ILU917610 IVN917610:IVQ917610 JFJ917610:JFM917610 JPF917610:JPI917610 JZB917610:JZE917610 KIX917610:KJA917610 KST917610:KSW917610 LCP917610:LCS917610 LML917610:LMO917610 LWH917610:LWK917610 MGD917610:MGG917610 MPZ917610:MQC917610 MZV917610:MZY917610 NJR917610:NJU917610 NTN917610:NTQ917610 ODJ917610:ODM917610 ONF917610:ONI917610 OXB917610:OXE917610 PGX917610:PHA917610 PQT917610:PQW917610 QAP917610:QAS917610 QKL917610:QKO917610 QUH917610:QUK917610 RED917610:REG917610 RNZ917610:ROC917610 RXV917610:RXY917610 SHR917610:SHU917610 SRN917610:SRQ917610 TBJ917610:TBM917610 TLF917610:TLI917610 TVB917610:TVE917610 UEX917610:UFA917610 UOT917610:UOW917610 UYP917610:UYS917610 VIL917610:VIO917610 VSH917610:VSK917610 WCD917610:WCG917610 WLZ917610:WMC917610 WVV917610:WVY917610 N983146:Q983146 JJ983146:JM983146 TF983146:TI983146 ADB983146:ADE983146 AMX983146:ANA983146 AWT983146:AWW983146 BGP983146:BGS983146 BQL983146:BQO983146 CAH983146:CAK983146 CKD983146:CKG983146 CTZ983146:CUC983146 DDV983146:DDY983146 DNR983146:DNU983146 DXN983146:DXQ983146 EHJ983146:EHM983146 ERF983146:ERI983146 FBB983146:FBE983146 FKX983146:FLA983146 FUT983146:FUW983146 GEP983146:GES983146 GOL983146:GOO983146 GYH983146:GYK983146 HID983146:HIG983146 HRZ983146:HSC983146 IBV983146:IBY983146 ILR983146:ILU983146 IVN983146:IVQ983146 JFJ983146:JFM983146 JPF983146:JPI983146 JZB983146:JZE983146 KIX983146:KJA983146 KST983146:KSW983146 LCP983146:LCS983146 LML983146:LMO983146 LWH983146:LWK983146 MGD983146:MGG983146 MPZ983146:MQC983146 MZV983146:MZY983146 NJR983146:NJU983146 NTN983146:NTQ983146 ODJ983146:ODM983146 ONF983146:ONI983146 OXB983146:OXE983146 PGX983146:PHA983146 PQT983146:PQW983146 QAP983146:QAS983146 QKL983146:QKO983146 QUH983146:QUK983146 RED983146:REG983146 RNZ983146:ROC983146 RXV983146:RXY983146 SHR983146:SHU983146 SRN983146:SRQ983146 TBJ983146:TBM983146 TLF983146:TLI983146 TVB983146:TVE983146 UEX983146:UFA983146 UOT983146:UOW983146 UYP983146:UYS983146 VIL983146:VIO983146 VSH983146:VSK983146 WCD983146:WCG983146 WLZ983146:WMC983146 WVV983146:WVY983146 N108:Q108 JJ108:JM108 TF108:TI108 ADB108:ADE108 AMX108:ANA108 AWT108:AWW108 BGP108:BGS108 BQL108:BQO108 CAH108:CAK108 CKD108:CKG108 CTZ108:CUC108 DDV108:DDY108 DNR108:DNU108 DXN108:DXQ108 EHJ108:EHM108 ERF108:ERI108 FBB108:FBE108 FKX108:FLA108 FUT108:FUW108 GEP108:GES108 GOL108:GOO108 GYH108:GYK108 HID108:HIG108 HRZ108:HSC108 IBV108:IBY108 ILR108:ILU108 IVN108:IVQ108 JFJ108:JFM108 JPF108:JPI108 JZB108:JZE108 KIX108:KJA108 KST108:KSW108 LCP108:LCS108 LML108:LMO108 LWH108:LWK108 MGD108:MGG108 MPZ108:MQC108 MZV108:MZY108 NJR108:NJU108 NTN108:NTQ108 ODJ108:ODM108 ONF108:ONI108 OXB108:OXE108 PGX108:PHA108 PQT108:PQW108 QAP108:QAS108 QKL108:QKO108 QUH108:QUK108 RED108:REG108 RNZ108:ROC108 RXV108:RXY108 SHR108:SHU108 SRN108:SRQ108 TBJ108:TBM108 TLF108:TLI108 TVB108:TVE108 UEX108:UFA108 UOT108:UOW108 UYP108:UYS108 VIL108:VIO108 VSH108:VSK108 WCD108:WCG108 WLZ108:WMC108 WVV108:WVY108 N65644:Q65644 JJ65644:JM65644 TF65644:TI65644 ADB65644:ADE65644 AMX65644:ANA65644 AWT65644:AWW65644 BGP65644:BGS65644 BQL65644:BQO65644 CAH65644:CAK65644 CKD65644:CKG65644 CTZ65644:CUC65644 DDV65644:DDY65644 DNR65644:DNU65644 DXN65644:DXQ65644 EHJ65644:EHM65644 ERF65644:ERI65644 FBB65644:FBE65644 FKX65644:FLA65644 FUT65644:FUW65644 GEP65644:GES65644 GOL65644:GOO65644 GYH65644:GYK65644 HID65644:HIG65644 HRZ65644:HSC65644 IBV65644:IBY65644 ILR65644:ILU65644 IVN65644:IVQ65644 JFJ65644:JFM65644 JPF65644:JPI65644 JZB65644:JZE65644 KIX65644:KJA65644 KST65644:KSW65644 LCP65644:LCS65644 LML65644:LMO65644 LWH65644:LWK65644 MGD65644:MGG65644 MPZ65644:MQC65644 MZV65644:MZY65644 NJR65644:NJU65644 NTN65644:NTQ65644 ODJ65644:ODM65644 ONF65644:ONI65644 OXB65644:OXE65644 PGX65644:PHA65644 PQT65644:PQW65644 QAP65644:QAS65644 QKL65644:QKO65644 QUH65644:QUK65644 RED65644:REG65644 RNZ65644:ROC65644 RXV65644:RXY65644 SHR65644:SHU65644 SRN65644:SRQ65644 TBJ65644:TBM65644 TLF65644:TLI65644 TVB65644:TVE65644 UEX65644:UFA65644 UOT65644:UOW65644 UYP65644:UYS65644 VIL65644:VIO65644 VSH65644:VSK65644 WCD65644:WCG65644 WLZ65644:WMC65644 WVV65644:WVY65644 N131180:Q131180 JJ131180:JM131180 TF131180:TI131180 ADB131180:ADE131180 AMX131180:ANA131180 AWT131180:AWW131180 BGP131180:BGS131180 BQL131180:BQO131180 CAH131180:CAK131180 CKD131180:CKG131180 CTZ131180:CUC131180 DDV131180:DDY131180 DNR131180:DNU131180 DXN131180:DXQ131180 EHJ131180:EHM131180 ERF131180:ERI131180 FBB131180:FBE131180 FKX131180:FLA131180 FUT131180:FUW131180 GEP131180:GES131180 GOL131180:GOO131180 GYH131180:GYK131180 HID131180:HIG131180 HRZ131180:HSC131180 IBV131180:IBY131180 ILR131180:ILU131180 IVN131180:IVQ131180 JFJ131180:JFM131180 JPF131180:JPI131180 JZB131180:JZE131180 KIX131180:KJA131180 KST131180:KSW131180 LCP131180:LCS131180 LML131180:LMO131180 LWH131180:LWK131180 MGD131180:MGG131180 MPZ131180:MQC131180 MZV131180:MZY131180 NJR131180:NJU131180 NTN131180:NTQ131180 ODJ131180:ODM131180 ONF131180:ONI131180 OXB131180:OXE131180 PGX131180:PHA131180 PQT131180:PQW131180 QAP131180:QAS131180 QKL131180:QKO131180 QUH131180:QUK131180 RED131180:REG131180 RNZ131180:ROC131180 RXV131180:RXY131180 SHR131180:SHU131180 SRN131180:SRQ131180 TBJ131180:TBM131180 TLF131180:TLI131180 TVB131180:TVE131180 UEX131180:UFA131180 UOT131180:UOW131180 UYP131180:UYS131180 VIL131180:VIO131180 VSH131180:VSK131180 WCD131180:WCG131180 WLZ131180:WMC131180 WVV131180:WVY131180 N196716:Q196716 JJ196716:JM196716 TF196716:TI196716 ADB196716:ADE196716 AMX196716:ANA196716 AWT196716:AWW196716 BGP196716:BGS196716 BQL196716:BQO196716 CAH196716:CAK196716 CKD196716:CKG196716 CTZ196716:CUC196716 DDV196716:DDY196716 DNR196716:DNU196716 DXN196716:DXQ196716 EHJ196716:EHM196716 ERF196716:ERI196716 FBB196716:FBE196716 FKX196716:FLA196716 FUT196716:FUW196716 GEP196716:GES196716 GOL196716:GOO196716 GYH196716:GYK196716 HID196716:HIG196716 HRZ196716:HSC196716 IBV196716:IBY196716 ILR196716:ILU196716 IVN196716:IVQ196716 JFJ196716:JFM196716 JPF196716:JPI196716 JZB196716:JZE196716 KIX196716:KJA196716 KST196716:KSW196716 LCP196716:LCS196716 LML196716:LMO196716 LWH196716:LWK196716 MGD196716:MGG196716 MPZ196716:MQC196716 MZV196716:MZY196716 NJR196716:NJU196716 NTN196716:NTQ196716 ODJ196716:ODM196716 ONF196716:ONI196716 OXB196716:OXE196716 PGX196716:PHA196716 PQT196716:PQW196716 QAP196716:QAS196716 QKL196716:QKO196716 QUH196716:QUK196716 RED196716:REG196716 RNZ196716:ROC196716 RXV196716:RXY196716 SHR196716:SHU196716 SRN196716:SRQ196716 TBJ196716:TBM196716 TLF196716:TLI196716 TVB196716:TVE196716 UEX196716:UFA196716 UOT196716:UOW196716 UYP196716:UYS196716 VIL196716:VIO196716 VSH196716:VSK196716 WCD196716:WCG196716 WLZ196716:WMC196716 WVV196716:WVY196716 N262252:Q262252 JJ262252:JM262252 TF262252:TI262252 ADB262252:ADE262252 AMX262252:ANA262252 AWT262252:AWW262252 BGP262252:BGS262252 BQL262252:BQO262252 CAH262252:CAK262252 CKD262252:CKG262252 CTZ262252:CUC262252 DDV262252:DDY262252 DNR262252:DNU262252 DXN262252:DXQ262252 EHJ262252:EHM262252 ERF262252:ERI262252 FBB262252:FBE262252 FKX262252:FLA262252 FUT262252:FUW262252 GEP262252:GES262252 GOL262252:GOO262252 GYH262252:GYK262252 HID262252:HIG262252 HRZ262252:HSC262252 IBV262252:IBY262252 ILR262252:ILU262252 IVN262252:IVQ262252 JFJ262252:JFM262252 JPF262252:JPI262252 JZB262252:JZE262252 KIX262252:KJA262252 KST262252:KSW262252 LCP262252:LCS262252 LML262252:LMO262252 LWH262252:LWK262252 MGD262252:MGG262252 MPZ262252:MQC262252 MZV262252:MZY262252 NJR262252:NJU262252 NTN262252:NTQ262252 ODJ262252:ODM262252 ONF262252:ONI262252 OXB262252:OXE262252 PGX262252:PHA262252 PQT262252:PQW262252 QAP262252:QAS262252 QKL262252:QKO262252 QUH262252:QUK262252 RED262252:REG262252 RNZ262252:ROC262252 RXV262252:RXY262252 SHR262252:SHU262252 SRN262252:SRQ262252 TBJ262252:TBM262252 TLF262252:TLI262252 TVB262252:TVE262252 UEX262252:UFA262252 UOT262252:UOW262252 UYP262252:UYS262252 VIL262252:VIO262252 VSH262252:VSK262252 WCD262252:WCG262252 WLZ262252:WMC262252 WVV262252:WVY262252 N327788:Q327788 JJ327788:JM327788 TF327788:TI327788 ADB327788:ADE327788 AMX327788:ANA327788 AWT327788:AWW327788 BGP327788:BGS327788 BQL327788:BQO327788 CAH327788:CAK327788 CKD327788:CKG327788 CTZ327788:CUC327788 DDV327788:DDY327788 DNR327788:DNU327788 DXN327788:DXQ327788 EHJ327788:EHM327788 ERF327788:ERI327788 FBB327788:FBE327788 FKX327788:FLA327788 FUT327788:FUW327788 GEP327788:GES327788 GOL327788:GOO327788 GYH327788:GYK327788 HID327788:HIG327788 HRZ327788:HSC327788 IBV327788:IBY327788 ILR327788:ILU327788 IVN327788:IVQ327788 JFJ327788:JFM327788 JPF327788:JPI327788 JZB327788:JZE327788 KIX327788:KJA327788 KST327788:KSW327788 LCP327788:LCS327788 LML327788:LMO327788 LWH327788:LWK327788 MGD327788:MGG327788 MPZ327788:MQC327788 MZV327788:MZY327788 NJR327788:NJU327788 NTN327788:NTQ327788 ODJ327788:ODM327788 ONF327788:ONI327788 OXB327788:OXE327788 PGX327788:PHA327788 PQT327788:PQW327788 QAP327788:QAS327788 QKL327788:QKO327788 QUH327788:QUK327788 RED327788:REG327788 RNZ327788:ROC327788 RXV327788:RXY327788 SHR327788:SHU327788 SRN327788:SRQ327788 TBJ327788:TBM327788 TLF327788:TLI327788 TVB327788:TVE327788 UEX327788:UFA327788 UOT327788:UOW327788 UYP327788:UYS327788 VIL327788:VIO327788 VSH327788:VSK327788 WCD327788:WCG327788 WLZ327788:WMC327788 WVV327788:WVY327788 N393324:Q393324 JJ393324:JM393324 TF393324:TI393324 ADB393324:ADE393324 AMX393324:ANA393324 AWT393324:AWW393324 BGP393324:BGS393324 BQL393324:BQO393324 CAH393324:CAK393324 CKD393324:CKG393324 CTZ393324:CUC393324 DDV393324:DDY393324 DNR393324:DNU393324 DXN393324:DXQ393324 EHJ393324:EHM393324 ERF393324:ERI393324 FBB393324:FBE393324 FKX393324:FLA393324 FUT393324:FUW393324 GEP393324:GES393324 GOL393324:GOO393324 GYH393324:GYK393324 HID393324:HIG393324 HRZ393324:HSC393324 IBV393324:IBY393324 ILR393324:ILU393324 IVN393324:IVQ393324 JFJ393324:JFM393324 JPF393324:JPI393324 JZB393324:JZE393324 KIX393324:KJA393324 KST393324:KSW393324 LCP393324:LCS393324 LML393324:LMO393324 LWH393324:LWK393324 MGD393324:MGG393324 MPZ393324:MQC393324 MZV393324:MZY393324 NJR393324:NJU393324 NTN393324:NTQ393324 ODJ393324:ODM393324 ONF393324:ONI393324 OXB393324:OXE393324 PGX393324:PHA393324 PQT393324:PQW393324 QAP393324:QAS393324 QKL393324:QKO393324 QUH393324:QUK393324 RED393324:REG393324 RNZ393324:ROC393324 RXV393324:RXY393324 SHR393324:SHU393324 SRN393324:SRQ393324 TBJ393324:TBM393324 TLF393324:TLI393324 TVB393324:TVE393324 UEX393324:UFA393324 UOT393324:UOW393324 UYP393324:UYS393324 VIL393324:VIO393324 VSH393324:VSK393324 WCD393324:WCG393324 WLZ393324:WMC393324 WVV393324:WVY393324 N458860:Q458860 JJ458860:JM458860 TF458860:TI458860 ADB458860:ADE458860 AMX458860:ANA458860 AWT458860:AWW458860 BGP458860:BGS458860 BQL458860:BQO458860 CAH458860:CAK458860 CKD458860:CKG458860 CTZ458860:CUC458860 DDV458860:DDY458860 DNR458860:DNU458860 DXN458860:DXQ458860 EHJ458860:EHM458860 ERF458860:ERI458860 FBB458860:FBE458860 FKX458860:FLA458860 FUT458860:FUW458860 GEP458860:GES458860 GOL458860:GOO458860 GYH458860:GYK458860 HID458860:HIG458860 HRZ458860:HSC458860 IBV458860:IBY458860 ILR458860:ILU458860 IVN458860:IVQ458860 JFJ458860:JFM458860 JPF458860:JPI458860 JZB458860:JZE458860 KIX458860:KJA458860 KST458860:KSW458860 LCP458860:LCS458860 LML458860:LMO458860 LWH458860:LWK458860 MGD458860:MGG458860 MPZ458860:MQC458860 MZV458860:MZY458860 NJR458860:NJU458860 NTN458860:NTQ458860 ODJ458860:ODM458860 ONF458860:ONI458860 OXB458860:OXE458860 PGX458860:PHA458860 PQT458860:PQW458860 QAP458860:QAS458860 QKL458860:QKO458860 QUH458860:QUK458860 RED458860:REG458860 RNZ458860:ROC458860 RXV458860:RXY458860 SHR458860:SHU458860 SRN458860:SRQ458860 TBJ458860:TBM458860 TLF458860:TLI458860 TVB458860:TVE458860 UEX458860:UFA458860 UOT458860:UOW458860 UYP458860:UYS458860 VIL458860:VIO458860 VSH458860:VSK458860 WCD458860:WCG458860 WLZ458860:WMC458860 WVV458860:WVY458860 N524396:Q524396 JJ524396:JM524396 TF524396:TI524396 ADB524396:ADE524396 AMX524396:ANA524396 AWT524396:AWW524396 BGP524396:BGS524396 BQL524396:BQO524396 CAH524396:CAK524396 CKD524396:CKG524396 CTZ524396:CUC524396 DDV524396:DDY524396 DNR524396:DNU524396 DXN524396:DXQ524396 EHJ524396:EHM524396 ERF524396:ERI524396 FBB524396:FBE524396 FKX524396:FLA524396 FUT524396:FUW524396 GEP524396:GES524396 GOL524396:GOO524396 GYH524396:GYK524396 HID524396:HIG524396 HRZ524396:HSC524396 IBV524396:IBY524396 ILR524396:ILU524396 IVN524396:IVQ524396 JFJ524396:JFM524396 JPF524396:JPI524396 JZB524396:JZE524396 KIX524396:KJA524396 KST524396:KSW524396 LCP524396:LCS524396 LML524396:LMO524396 LWH524396:LWK524396 MGD524396:MGG524396 MPZ524396:MQC524396 MZV524396:MZY524396 NJR524396:NJU524396 NTN524396:NTQ524396 ODJ524396:ODM524396 ONF524396:ONI524396 OXB524396:OXE524396 PGX524396:PHA524396 PQT524396:PQW524396 QAP524396:QAS524396 QKL524396:QKO524396 QUH524396:QUK524396 RED524396:REG524396 RNZ524396:ROC524396 RXV524396:RXY524396 SHR524396:SHU524396 SRN524396:SRQ524396 TBJ524396:TBM524396 TLF524396:TLI524396 TVB524396:TVE524396 UEX524396:UFA524396 UOT524396:UOW524396 UYP524396:UYS524396 VIL524396:VIO524396 VSH524396:VSK524396 WCD524396:WCG524396 WLZ524396:WMC524396 WVV524396:WVY524396 N589932:Q589932 JJ589932:JM589932 TF589932:TI589932 ADB589932:ADE589932 AMX589932:ANA589932 AWT589932:AWW589932 BGP589932:BGS589932 BQL589932:BQO589932 CAH589932:CAK589932 CKD589932:CKG589932 CTZ589932:CUC589932 DDV589932:DDY589932 DNR589932:DNU589932 DXN589932:DXQ589932 EHJ589932:EHM589932 ERF589932:ERI589932 FBB589932:FBE589932 FKX589932:FLA589932 FUT589932:FUW589932 GEP589932:GES589932 GOL589932:GOO589932 GYH589932:GYK589932 HID589932:HIG589932 HRZ589932:HSC589932 IBV589932:IBY589932 ILR589932:ILU589932 IVN589932:IVQ589932 JFJ589932:JFM589932 JPF589932:JPI589932 JZB589932:JZE589932 KIX589932:KJA589932 KST589932:KSW589932 LCP589932:LCS589932 LML589932:LMO589932 LWH589932:LWK589932 MGD589932:MGG589932 MPZ589932:MQC589932 MZV589932:MZY589932 NJR589932:NJU589932 NTN589932:NTQ589932 ODJ589932:ODM589932 ONF589932:ONI589932 OXB589932:OXE589932 PGX589932:PHA589932 PQT589932:PQW589932 QAP589932:QAS589932 QKL589932:QKO589932 QUH589932:QUK589932 RED589932:REG589932 RNZ589932:ROC589932 RXV589932:RXY589932 SHR589932:SHU589932 SRN589932:SRQ589932 TBJ589932:TBM589932 TLF589932:TLI589932 TVB589932:TVE589932 UEX589932:UFA589932 UOT589932:UOW589932 UYP589932:UYS589932 VIL589932:VIO589932 VSH589932:VSK589932 WCD589932:WCG589932 WLZ589932:WMC589932 WVV589932:WVY589932 N655468:Q655468 JJ655468:JM655468 TF655468:TI655468 ADB655468:ADE655468 AMX655468:ANA655468 AWT655468:AWW655468 BGP655468:BGS655468 BQL655468:BQO655468 CAH655468:CAK655468 CKD655468:CKG655468 CTZ655468:CUC655468 DDV655468:DDY655468 DNR655468:DNU655468 DXN655468:DXQ655468 EHJ655468:EHM655468 ERF655468:ERI655468 FBB655468:FBE655468 FKX655468:FLA655468 FUT655468:FUW655468 GEP655468:GES655468 GOL655468:GOO655468 GYH655468:GYK655468 HID655468:HIG655468 HRZ655468:HSC655468 IBV655468:IBY655468 ILR655468:ILU655468 IVN655468:IVQ655468 JFJ655468:JFM655468 JPF655468:JPI655468 JZB655468:JZE655468 KIX655468:KJA655468 KST655468:KSW655468 LCP655468:LCS655468 LML655468:LMO655468 LWH655468:LWK655468 MGD655468:MGG655468 MPZ655468:MQC655468 MZV655468:MZY655468 NJR655468:NJU655468 NTN655468:NTQ655468 ODJ655468:ODM655468 ONF655468:ONI655468 OXB655468:OXE655468 PGX655468:PHA655468 PQT655468:PQW655468 QAP655468:QAS655468 QKL655468:QKO655468 QUH655468:QUK655468 RED655468:REG655468 RNZ655468:ROC655468 RXV655468:RXY655468 SHR655468:SHU655468 SRN655468:SRQ655468 TBJ655468:TBM655468 TLF655468:TLI655468 TVB655468:TVE655468 UEX655468:UFA655468 UOT655468:UOW655468 UYP655468:UYS655468 VIL655468:VIO655468 VSH655468:VSK655468 WCD655468:WCG655468 WLZ655468:WMC655468 WVV655468:WVY655468 N721004:Q721004 JJ721004:JM721004 TF721004:TI721004 ADB721004:ADE721004 AMX721004:ANA721004 AWT721004:AWW721004 BGP721004:BGS721004 BQL721004:BQO721004 CAH721004:CAK721004 CKD721004:CKG721004 CTZ721004:CUC721004 DDV721004:DDY721004 DNR721004:DNU721004 DXN721004:DXQ721004 EHJ721004:EHM721004 ERF721004:ERI721004 FBB721004:FBE721004 FKX721004:FLA721004 FUT721004:FUW721004 GEP721004:GES721004 GOL721004:GOO721004 GYH721004:GYK721004 HID721004:HIG721004 HRZ721004:HSC721004 IBV721004:IBY721004 ILR721004:ILU721004 IVN721004:IVQ721004 JFJ721004:JFM721004 JPF721004:JPI721004 JZB721004:JZE721004 KIX721004:KJA721004 KST721004:KSW721004 LCP721004:LCS721004 LML721004:LMO721004 LWH721004:LWK721004 MGD721004:MGG721004 MPZ721004:MQC721004 MZV721004:MZY721004 NJR721004:NJU721004 NTN721004:NTQ721004 ODJ721004:ODM721004 ONF721004:ONI721004 OXB721004:OXE721004 PGX721004:PHA721004 PQT721004:PQW721004 QAP721004:QAS721004 QKL721004:QKO721004 QUH721004:QUK721004 RED721004:REG721004 RNZ721004:ROC721004 RXV721004:RXY721004 SHR721004:SHU721004 SRN721004:SRQ721004 TBJ721004:TBM721004 TLF721004:TLI721004 TVB721004:TVE721004 UEX721004:UFA721004 UOT721004:UOW721004 UYP721004:UYS721004 VIL721004:VIO721004 VSH721004:VSK721004 WCD721004:WCG721004 WLZ721004:WMC721004 WVV721004:WVY721004 N786540:Q786540 JJ786540:JM786540 TF786540:TI786540 ADB786540:ADE786540 AMX786540:ANA786540 AWT786540:AWW786540 BGP786540:BGS786540 BQL786540:BQO786540 CAH786540:CAK786540 CKD786540:CKG786540 CTZ786540:CUC786540 DDV786540:DDY786540 DNR786540:DNU786540 DXN786540:DXQ786540 EHJ786540:EHM786540 ERF786540:ERI786540 FBB786540:FBE786540 FKX786540:FLA786540 FUT786540:FUW786540 GEP786540:GES786540 GOL786540:GOO786540 GYH786540:GYK786540 HID786540:HIG786540 HRZ786540:HSC786540 IBV786540:IBY786540 ILR786540:ILU786540 IVN786540:IVQ786540 JFJ786540:JFM786540 JPF786540:JPI786540 JZB786540:JZE786540 KIX786540:KJA786540 KST786540:KSW786540 LCP786540:LCS786540 LML786540:LMO786540 LWH786540:LWK786540 MGD786540:MGG786540 MPZ786540:MQC786540 MZV786540:MZY786540 NJR786540:NJU786540 NTN786540:NTQ786540 ODJ786540:ODM786540 ONF786540:ONI786540 OXB786540:OXE786540 PGX786540:PHA786540 PQT786540:PQW786540 QAP786540:QAS786540 QKL786540:QKO786540 QUH786540:QUK786540 RED786540:REG786540 RNZ786540:ROC786540 RXV786540:RXY786540 SHR786540:SHU786540 SRN786540:SRQ786540 TBJ786540:TBM786540 TLF786540:TLI786540 TVB786540:TVE786540 UEX786540:UFA786540 UOT786540:UOW786540 UYP786540:UYS786540 VIL786540:VIO786540 VSH786540:VSK786540 WCD786540:WCG786540 WLZ786540:WMC786540 WVV786540:WVY786540 N852076:Q852076 JJ852076:JM852076 TF852076:TI852076 ADB852076:ADE852076 AMX852076:ANA852076 AWT852076:AWW852076 BGP852076:BGS852076 BQL852076:BQO852076 CAH852076:CAK852076 CKD852076:CKG852076 CTZ852076:CUC852076 DDV852076:DDY852076 DNR852076:DNU852076 DXN852076:DXQ852076 EHJ852076:EHM852076 ERF852076:ERI852076 FBB852076:FBE852076 FKX852076:FLA852076 FUT852076:FUW852076 GEP852076:GES852076 GOL852076:GOO852076 GYH852076:GYK852076 HID852076:HIG852076 HRZ852076:HSC852076 IBV852076:IBY852076 ILR852076:ILU852076 IVN852076:IVQ852076 JFJ852076:JFM852076 JPF852076:JPI852076 JZB852076:JZE852076 KIX852076:KJA852076 KST852076:KSW852076 LCP852076:LCS852076 LML852076:LMO852076 LWH852076:LWK852076 MGD852076:MGG852076 MPZ852076:MQC852076 MZV852076:MZY852076 NJR852076:NJU852076 NTN852076:NTQ852076 ODJ852076:ODM852076 ONF852076:ONI852076 OXB852076:OXE852076 PGX852076:PHA852076 PQT852076:PQW852076 QAP852076:QAS852076 QKL852076:QKO852076 QUH852076:QUK852076 RED852076:REG852076 RNZ852076:ROC852076 RXV852076:RXY852076 SHR852076:SHU852076 SRN852076:SRQ852076 TBJ852076:TBM852076 TLF852076:TLI852076 TVB852076:TVE852076 UEX852076:UFA852076 UOT852076:UOW852076 UYP852076:UYS852076 VIL852076:VIO852076 VSH852076:VSK852076 WCD852076:WCG852076 WLZ852076:WMC852076 WVV852076:WVY852076 N917612:Q917612 JJ917612:JM917612 TF917612:TI917612 ADB917612:ADE917612 AMX917612:ANA917612 AWT917612:AWW917612 BGP917612:BGS917612 BQL917612:BQO917612 CAH917612:CAK917612 CKD917612:CKG917612 CTZ917612:CUC917612 DDV917612:DDY917612 DNR917612:DNU917612 DXN917612:DXQ917612 EHJ917612:EHM917612 ERF917612:ERI917612 FBB917612:FBE917612 FKX917612:FLA917612 FUT917612:FUW917612 GEP917612:GES917612 GOL917612:GOO917612 GYH917612:GYK917612 HID917612:HIG917612 HRZ917612:HSC917612 IBV917612:IBY917612 ILR917612:ILU917612 IVN917612:IVQ917612 JFJ917612:JFM917612 JPF917612:JPI917612 JZB917612:JZE917612 KIX917612:KJA917612 KST917612:KSW917612 LCP917612:LCS917612 LML917612:LMO917612 LWH917612:LWK917612 MGD917612:MGG917612 MPZ917612:MQC917612 MZV917612:MZY917612 NJR917612:NJU917612 NTN917612:NTQ917612 ODJ917612:ODM917612 ONF917612:ONI917612 OXB917612:OXE917612 PGX917612:PHA917612 PQT917612:PQW917612 QAP917612:QAS917612 QKL917612:QKO917612 QUH917612:QUK917612 RED917612:REG917612 RNZ917612:ROC917612 RXV917612:RXY917612 SHR917612:SHU917612 SRN917612:SRQ917612 TBJ917612:TBM917612 TLF917612:TLI917612 TVB917612:TVE917612 UEX917612:UFA917612 UOT917612:UOW917612 UYP917612:UYS917612 VIL917612:VIO917612 VSH917612:VSK917612 WCD917612:WCG917612 WLZ917612:WMC917612 WVV917612:WVY917612 N983148:Q983148 JJ983148:JM983148 TF983148:TI983148 ADB983148:ADE983148 AMX983148:ANA983148 AWT983148:AWW983148 BGP983148:BGS983148 BQL983148:BQO983148 CAH983148:CAK983148 CKD983148:CKG983148 CTZ983148:CUC983148 DDV983148:DDY983148 DNR983148:DNU983148 DXN983148:DXQ983148 EHJ983148:EHM983148 ERF983148:ERI983148 FBB983148:FBE983148 FKX983148:FLA983148 FUT983148:FUW983148 GEP983148:GES983148 GOL983148:GOO983148 GYH983148:GYK983148 HID983148:HIG983148 HRZ983148:HSC983148 IBV983148:IBY983148 ILR983148:ILU983148 IVN983148:IVQ983148 JFJ983148:JFM983148 JPF983148:JPI983148 JZB983148:JZE983148 KIX983148:KJA983148 KST983148:KSW983148 LCP983148:LCS983148 LML983148:LMO983148 LWH983148:LWK983148 MGD983148:MGG983148 MPZ983148:MQC983148 MZV983148:MZY983148 NJR983148:NJU983148 NTN983148:NTQ983148 ODJ983148:ODM983148 ONF983148:ONI983148 OXB983148:OXE983148 PGX983148:PHA983148 PQT983148:PQW983148 QAP983148:QAS983148 QKL983148:QKO983148 QUH983148:QUK983148 RED983148:REG983148 RNZ983148:ROC983148 RXV983148:RXY983148 SHR983148:SHU983148 SRN983148:SRQ983148 TBJ983148:TBM983148 TLF983148:TLI983148 TVB983148:TVE983148 UEX983148:UFA983148 UOT983148:UOW983148 UYP983148:UYS983148 VIL983148:VIO983148 VSH983148:VSK983148 WCD983148:WCG983148 WLZ983148:WMC983148 WVV983148:WVY983148 N65:Q65 JJ65:JM65 TF65:TI65 ADB65:ADE65 AMX65:ANA65 AWT65:AWW65 BGP65:BGS65 BQL65:BQO65 CAH65:CAK65 CKD65:CKG65 CTZ65:CUC65 DDV65:DDY65 DNR65:DNU65 DXN65:DXQ65 EHJ65:EHM65 ERF65:ERI65 FBB65:FBE65 FKX65:FLA65 FUT65:FUW65 GEP65:GES65 GOL65:GOO65 GYH65:GYK65 HID65:HIG65 HRZ65:HSC65 IBV65:IBY65 ILR65:ILU65 IVN65:IVQ65 JFJ65:JFM65 JPF65:JPI65 JZB65:JZE65 KIX65:KJA65 KST65:KSW65 LCP65:LCS65 LML65:LMO65 LWH65:LWK65 MGD65:MGG65 MPZ65:MQC65 MZV65:MZY65 NJR65:NJU65 NTN65:NTQ65 ODJ65:ODM65 ONF65:ONI65 OXB65:OXE65 PGX65:PHA65 PQT65:PQW65 QAP65:QAS65 QKL65:QKO65 QUH65:QUK65 RED65:REG65 RNZ65:ROC65 RXV65:RXY65 SHR65:SHU65 SRN65:SRQ65 TBJ65:TBM65 TLF65:TLI65 TVB65:TVE65 UEX65:UFA65 UOT65:UOW65 UYP65:UYS65 VIL65:VIO65 VSH65:VSK65 WCD65:WCG65 WLZ65:WMC65 WVV65:WVY65 N65601:Q65601 JJ65601:JM65601 TF65601:TI65601 ADB65601:ADE65601 AMX65601:ANA65601 AWT65601:AWW65601 BGP65601:BGS65601 BQL65601:BQO65601 CAH65601:CAK65601 CKD65601:CKG65601 CTZ65601:CUC65601 DDV65601:DDY65601 DNR65601:DNU65601 DXN65601:DXQ65601 EHJ65601:EHM65601 ERF65601:ERI65601 FBB65601:FBE65601 FKX65601:FLA65601 FUT65601:FUW65601 GEP65601:GES65601 GOL65601:GOO65601 GYH65601:GYK65601 HID65601:HIG65601 HRZ65601:HSC65601 IBV65601:IBY65601 ILR65601:ILU65601 IVN65601:IVQ65601 JFJ65601:JFM65601 JPF65601:JPI65601 JZB65601:JZE65601 KIX65601:KJA65601 KST65601:KSW65601 LCP65601:LCS65601 LML65601:LMO65601 LWH65601:LWK65601 MGD65601:MGG65601 MPZ65601:MQC65601 MZV65601:MZY65601 NJR65601:NJU65601 NTN65601:NTQ65601 ODJ65601:ODM65601 ONF65601:ONI65601 OXB65601:OXE65601 PGX65601:PHA65601 PQT65601:PQW65601 QAP65601:QAS65601 QKL65601:QKO65601 QUH65601:QUK65601 RED65601:REG65601 RNZ65601:ROC65601 RXV65601:RXY65601 SHR65601:SHU65601 SRN65601:SRQ65601 TBJ65601:TBM65601 TLF65601:TLI65601 TVB65601:TVE65601 UEX65601:UFA65601 UOT65601:UOW65601 UYP65601:UYS65601 VIL65601:VIO65601 VSH65601:VSK65601 WCD65601:WCG65601 WLZ65601:WMC65601 WVV65601:WVY65601 N131137:Q131137 JJ131137:JM131137 TF131137:TI131137 ADB131137:ADE131137 AMX131137:ANA131137 AWT131137:AWW131137 BGP131137:BGS131137 BQL131137:BQO131137 CAH131137:CAK131137 CKD131137:CKG131137 CTZ131137:CUC131137 DDV131137:DDY131137 DNR131137:DNU131137 DXN131137:DXQ131137 EHJ131137:EHM131137 ERF131137:ERI131137 FBB131137:FBE131137 FKX131137:FLA131137 FUT131137:FUW131137 GEP131137:GES131137 GOL131137:GOO131137 GYH131137:GYK131137 HID131137:HIG131137 HRZ131137:HSC131137 IBV131137:IBY131137 ILR131137:ILU131137 IVN131137:IVQ131137 JFJ131137:JFM131137 JPF131137:JPI131137 JZB131137:JZE131137 KIX131137:KJA131137 KST131137:KSW131137 LCP131137:LCS131137 LML131137:LMO131137 LWH131137:LWK131137 MGD131137:MGG131137 MPZ131137:MQC131137 MZV131137:MZY131137 NJR131137:NJU131137 NTN131137:NTQ131137 ODJ131137:ODM131137 ONF131137:ONI131137 OXB131137:OXE131137 PGX131137:PHA131137 PQT131137:PQW131137 QAP131137:QAS131137 QKL131137:QKO131137 QUH131137:QUK131137 RED131137:REG131137 RNZ131137:ROC131137 RXV131137:RXY131137 SHR131137:SHU131137 SRN131137:SRQ131137 TBJ131137:TBM131137 TLF131137:TLI131137 TVB131137:TVE131137 UEX131137:UFA131137 UOT131137:UOW131137 UYP131137:UYS131137 VIL131137:VIO131137 VSH131137:VSK131137 WCD131137:WCG131137 WLZ131137:WMC131137 WVV131137:WVY131137 N196673:Q196673 JJ196673:JM196673 TF196673:TI196673 ADB196673:ADE196673 AMX196673:ANA196673 AWT196673:AWW196673 BGP196673:BGS196673 BQL196673:BQO196673 CAH196673:CAK196673 CKD196673:CKG196673 CTZ196673:CUC196673 DDV196673:DDY196673 DNR196673:DNU196673 DXN196673:DXQ196673 EHJ196673:EHM196673 ERF196673:ERI196673 FBB196673:FBE196673 FKX196673:FLA196673 FUT196673:FUW196673 GEP196673:GES196673 GOL196673:GOO196673 GYH196673:GYK196673 HID196673:HIG196673 HRZ196673:HSC196673 IBV196673:IBY196673 ILR196673:ILU196673 IVN196673:IVQ196673 JFJ196673:JFM196673 JPF196673:JPI196673 JZB196673:JZE196673 KIX196673:KJA196673 KST196673:KSW196673 LCP196673:LCS196673 LML196673:LMO196673 LWH196673:LWK196673 MGD196673:MGG196673 MPZ196673:MQC196673 MZV196673:MZY196673 NJR196673:NJU196673 NTN196673:NTQ196673 ODJ196673:ODM196673 ONF196673:ONI196673 OXB196673:OXE196673 PGX196673:PHA196673 PQT196673:PQW196673 QAP196673:QAS196673 QKL196673:QKO196673 QUH196673:QUK196673 RED196673:REG196673 RNZ196673:ROC196673 RXV196673:RXY196673 SHR196673:SHU196673 SRN196673:SRQ196673 TBJ196673:TBM196673 TLF196673:TLI196673 TVB196673:TVE196673 UEX196673:UFA196673 UOT196673:UOW196673 UYP196673:UYS196673 VIL196673:VIO196673 VSH196673:VSK196673 WCD196673:WCG196673 WLZ196673:WMC196673 WVV196673:WVY196673 N262209:Q262209 JJ262209:JM262209 TF262209:TI262209 ADB262209:ADE262209 AMX262209:ANA262209 AWT262209:AWW262209 BGP262209:BGS262209 BQL262209:BQO262209 CAH262209:CAK262209 CKD262209:CKG262209 CTZ262209:CUC262209 DDV262209:DDY262209 DNR262209:DNU262209 DXN262209:DXQ262209 EHJ262209:EHM262209 ERF262209:ERI262209 FBB262209:FBE262209 FKX262209:FLA262209 FUT262209:FUW262209 GEP262209:GES262209 GOL262209:GOO262209 GYH262209:GYK262209 HID262209:HIG262209 HRZ262209:HSC262209 IBV262209:IBY262209 ILR262209:ILU262209 IVN262209:IVQ262209 JFJ262209:JFM262209 JPF262209:JPI262209 JZB262209:JZE262209 KIX262209:KJA262209 KST262209:KSW262209 LCP262209:LCS262209 LML262209:LMO262209 LWH262209:LWK262209 MGD262209:MGG262209 MPZ262209:MQC262209 MZV262209:MZY262209 NJR262209:NJU262209 NTN262209:NTQ262209 ODJ262209:ODM262209 ONF262209:ONI262209 OXB262209:OXE262209 PGX262209:PHA262209 PQT262209:PQW262209 QAP262209:QAS262209 QKL262209:QKO262209 QUH262209:QUK262209 RED262209:REG262209 RNZ262209:ROC262209 RXV262209:RXY262209 SHR262209:SHU262209 SRN262209:SRQ262209 TBJ262209:TBM262209 TLF262209:TLI262209 TVB262209:TVE262209 UEX262209:UFA262209 UOT262209:UOW262209 UYP262209:UYS262209 VIL262209:VIO262209 VSH262209:VSK262209 WCD262209:WCG262209 WLZ262209:WMC262209 WVV262209:WVY262209 N327745:Q327745 JJ327745:JM327745 TF327745:TI327745 ADB327745:ADE327745 AMX327745:ANA327745 AWT327745:AWW327745 BGP327745:BGS327745 BQL327745:BQO327745 CAH327745:CAK327745 CKD327745:CKG327745 CTZ327745:CUC327745 DDV327745:DDY327745 DNR327745:DNU327745 DXN327745:DXQ327745 EHJ327745:EHM327745 ERF327745:ERI327745 FBB327745:FBE327745 FKX327745:FLA327745 FUT327745:FUW327745 GEP327745:GES327745 GOL327745:GOO327745 GYH327745:GYK327745 HID327745:HIG327745 HRZ327745:HSC327745 IBV327745:IBY327745 ILR327745:ILU327745 IVN327745:IVQ327745 JFJ327745:JFM327745 JPF327745:JPI327745 JZB327745:JZE327745 KIX327745:KJA327745 KST327745:KSW327745 LCP327745:LCS327745 LML327745:LMO327745 LWH327745:LWK327745 MGD327745:MGG327745 MPZ327745:MQC327745 MZV327745:MZY327745 NJR327745:NJU327745 NTN327745:NTQ327745 ODJ327745:ODM327745 ONF327745:ONI327745 OXB327745:OXE327745 PGX327745:PHA327745 PQT327745:PQW327745 QAP327745:QAS327745 QKL327745:QKO327745 QUH327745:QUK327745 RED327745:REG327745 RNZ327745:ROC327745 RXV327745:RXY327745 SHR327745:SHU327745 SRN327745:SRQ327745 TBJ327745:TBM327745 TLF327745:TLI327745 TVB327745:TVE327745 UEX327745:UFA327745 UOT327745:UOW327745 UYP327745:UYS327745 VIL327745:VIO327745 VSH327745:VSK327745 WCD327745:WCG327745 WLZ327745:WMC327745 WVV327745:WVY327745 N393281:Q393281 JJ393281:JM393281 TF393281:TI393281 ADB393281:ADE393281 AMX393281:ANA393281 AWT393281:AWW393281 BGP393281:BGS393281 BQL393281:BQO393281 CAH393281:CAK393281 CKD393281:CKG393281 CTZ393281:CUC393281 DDV393281:DDY393281 DNR393281:DNU393281 DXN393281:DXQ393281 EHJ393281:EHM393281 ERF393281:ERI393281 FBB393281:FBE393281 FKX393281:FLA393281 FUT393281:FUW393281 GEP393281:GES393281 GOL393281:GOO393281 GYH393281:GYK393281 HID393281:HIG393281 HRZ393281:HSC393281 IBV393281:IBY393281 ILR393281:ILU393281 IVN393281:IVQ393281 JFJ393281:JFM393281 JPF393281:JPI393281 JZB393281:JZE393281 KIX393281:KJA393281 KST393281:KSW393281 LCP393281:LCS393281 LML393281:LMO393281 LWH393281:LWK393281 MGD393281:MGG393281 MPZ393281:MQC393281 MZV393281:MZY393281 NJR393281:NJU393281 NTN393281:NTQ393281 ODJ393281:ODM393281 ONF393281:ONI393281 OXB393281:OXE393281 PGX393281:PHA393281 PQT393281:PQW393281 QAP393281:QAS393281 QKL393281:QKO393281 QUH393281:QUK393281 RED393281:REG393281 RNZ393281:ROC393281 RXV393281:RXY393281 SHR393281:SHU393281 SRN393281:SRQ393281 TBJ393281:TBM393281 TLF393281:TLI393281 TVB393281:TVE393281 UEX393281:UFA393281 UOT393281:UOW393281 UYP393281:UYS393281 VIL393281:VIO393281 VSH393281:VSK393281 WCD393281:WCG393281 WLZ393281:WMC393281 WVV393281:WVY393281 N458817:Q458817 JJ458817:JM458817 TF458817:TI458817 ADB458817:ADE458817 AMX458817:ANA458817 AWT458817:AWW458817 BGP458817:BGS458817 BQL458817:BQO458817 CAH458817:CAK458817 CKD458817:CKG458817 CTZ458817:CUC458817 DDV458817:DDY458817 DNR458817:DNU458817 DXN458817:DXQ458817 EHJ458817:EHM458817 ERF458817:ERI458817 FBB458817:FBE458817 FKX458817:FLA458817 FUT458817:FUW458817 GEP458817:GES458817 GOL458817:GOO458817 GYH458817:GYK458817 HID458817:HIG458817 HRZ458817:HSC458817 IBV458817:IBY458817 ILR458817:ILU458817 IVN458817:IVQ458817 JFJ458817:JFM458817 JPF458817:JPI458817 JZB458817:JZE458817 KIX458817:KJA458817 KST458817:KSW458817 LCP458817:LCS458817 LML458817:LMO458817 LWH458817:LWK458817 MGD458817:MGG458817 MPZ458817:MQC458817 MZV458817:MZY458817 NJR458817:NJU458817 NTN458817:NTQ458817 ODJ458817:ODM458817 ONF458817:ONI458817 OXB458817:OXE458817 PGX458817:PHA458817 PQT458817:PQW458817 QAP458817:QAS458817 QKL458817:QKO458817 QUH458817:QUK458817 RED458817:REG458817 RNZ458817:ROC458817 RXV458817:RXY458817 SHR458817:SHU458817 SRN458817:SRQ458817 TBJ458817:TBM458817 TLF458817:TLI458817 TVB458817:TVE458817 UEX458817:UFA458817 UOT458817:UOW458817 UYP458817:UYS458817 VIL458817:VIO458817 VSH458817:VSK458817 WCD458817:WCG458817 WLZ458817:WMC458817 WVV458817:WVY458817 N524353:Q524353 JJ524353:JM524353 TF524353:TI524353 ADB524353:ADE524353 AMX524353:ANA524353 AWT524353:AWW524353 BGP524353:BGS524353 BQL524353:BQO524353 CAH524353:CAK524353 CKD524353:CKG524353 CTZ524353:CUC524353 DDV524353:DDY524353 DNR524353:DNU524353 DXN524353:DXQ524353 EHJ524353:EHM524353 ERF524353:ERI524353 FBB524353:FBE524353 FKX524353:FLA524353 FUT524353:FUW524353 GEP524353:GES524353 GOL524353:GOO524353 GYH524353:GYK524353 HID524353:HIG524353 HRZ524353:HSC524353 IBV524353:IBY524353 ILR524353:ILU524353 IVN524353:IVQ524353 JFJ524353:JFM524353 JPF524353:JPI524353 JZB524353:JZE524353 KIX524353:KJA524353 KST524353:KSW524353 LCP524353:LCS524353 LML524353:LMO524353 LWH524353:LWK524353 MGD524353:MGG524353 MPZ524353:MQC524353 MZV524353:MZY524353 NJR524353:NJU524353 NTN524353:NTQ524353 ODJ524353:ODM524353 ONF524353:ONI524353 OXB524353:OXE524353 PGX524353:PHA524353 PQT524353:PQW524353 QAP524353:QAS524353 QKL524353:QKO524353 QUH524353:QUK524353 RED524353:REG524353 RNZ524353:ROC524353 RXV524353:RXY524353 SHR524353:SHU524353 SRN524353:SRQ524353 TBJ524353:TBM524353 TLF524353:TLI524353 TVB524353:TVE524353 UEX524353:UFA524353 UOT524353:UOW524353 UYP524353:UYS524353 VIL524353:VIO524353 VSH524353:VSK524353 WCD524353:WCG524353 WLZ524353:WMC524353 WVV524353:WVY524353 N589889:Q589889 JJ589889:JM589889 TF589889:TI589889 ADB589889:ADE589889 AMX589889:ANA589889 AWT589889:AWW589889 BGP589889:BGS589889 BQL589889:BQO589889 CAH589889:CAK589889 CKD589889:CKG589889 CTZ589889:CUC589889 DDV589889:DDY589889 DNR589889:DNU589889 DXN589889:DXQ589889 EHJ589889:EHM589889 ERF589889:ERI589889 FBB589889:FBE589889 FKX589889:FLA589889 FUT589889:FUW589889 GEP589889:GES589889 GOL589889:GOO589889 GYH589889:GYK589889 HID589889:HIG589889 HRZ589889:HSC589889 IBV589889:IBY589889 ILR589889:ILU589889 IVN589889:IVQ589889 JFJ589889:JFM589889 JPF589889:JPI589889 JZB589889:JZE589889 KIX589889:KJA589889 KST589889:KSW589889 LCP589889:LCS589889 LML589889:LMO589889 LWH589889:LWK589889 MGD589889:MGG589889 MPZ589889:MQC589889 MZV589889:MZY589889 NJR589889:NJU589889 NTN589889:NTQ589889 ODJ589889:ODM589889 ONF589889:ONI589889 OXB589889:OXE589889 PGX589889:PHA589889 PQT589889:PQW589889 QAP589889:QAS589889 QKL589889:QKO589889 QUH589889:QUK589889 RED589889:REG589889 RNZ589889:ROC589889 RXV589889:RXY589889 SHR589889:SHU589889 SRN589889:SRQ589889 TBJ589889:TBM589889 TLF589889:TLI589889 TVB589889:TVE589889 UEX589889:UFA589889 UOT589889:UOW589889 UYP589889:UYS589889 VIL589889:VIO589889 VSH589889:VSK589889 WCD589889:WCG589889 WLZ589889:WMC589889 WVV589889:WVY589889 N655425:Q655425 JJ655425:JM655425 TF655425:TI655425 ADB655425:ADE655425 AMX655425:ANA655425 AWT655425:AWW655425 BGP655425:BGS655425 BQL655425:BQO655425 CAH655425:CAK655425 CKD655425:CKG655425 CTZ655425:CUC655425 DDV655425:DDY655425 DNR655425:DNU655425 DXN655425:DXQ655425 EHJ655425:EHM655425 ERF655425:ERI655425 FBB655425:FBE655425 FKX655425:FLA655425 FUT655425:FUW655425 GEP655425:GES655425 GOL655425:GOO655425 GYH655425:GYK655425 HID655425:HIG655425 HRZ655425:HSC655425 IBV655425:IBY655425 ILR655425:ILU655425 IVN655425:IVQ655425 JFJ655425:JFM655425 JPF655425:JPI655425 JZB655425:JZE655425 KIX655425:KJA655425 KST655425:KSW655425 LCP655425:LCS655425 LML655425:LMO655425 LWH655425:LWK655425 MGD655425:MGG655425 MPZ655425:MQC655425 MZV655425:MZY655425 NJR655425:NJU655425 NTN655425:NTQ655425 ODJ655425:ODM655425 ONF655425:ONI655425 OXB655425:OXE655425 PGX655425:PHA655425 PQT655425:PQW655425 QAP655425:QAS655425 QKL655425:QKO655425 QUH655425:QUK655425 RED655425:REG655425 RNZ655425:ROC655425 RXV655425:RXY655425 SHR655425:SHU655425 SRN655425:SRQ655425 TBJ655425:TBM655425 TLF655425:TLI655425 TVB655425:TVE655425 UEX655425:UFA655425 UOT655425:UOW655425 UYP655425:UYS655425 VIL655425:VIO655425 VSH655425:VSK655425 WCD655425:WCG655425 WLZ655425:WMC655425 WVV655425:WVY655425 N720961:Q720961 JJ720961:JM720961 TF720961:TI720961 ADB720961:ADE720961 AMX720961:ANA720961 AWT720961:AWW720961 BGP720961:BGS720961 BQL720961:BQO720961 CAH720961:CAK720961 CKD720961:CKG720961 CTZ720961:CUC720961 DDV720961:DDY720961 DNR720961:DNU720961 DXN720961:DXQ720961 EHJ720961:EHM720961 ERF720961:ERI720961 FBB720961:FBE720961 FKX720961:FLA720961 FUT720961:FUW720961 GEP720961:GES720961 GOL720961:GOO720961 GYH720961:GYK720961 HID720961:HIG720961 HRZ720961:HSC720961 IBV720961:IBY720961 ILR720961:ILU720961 IVN720961:IVQ720961 JFJ720961:JFM720961 JPF720961:JPI720961 JZB720961:JZE720961 KIX720961:KJA720961 KST720961:KSW720961 LCP720961:LCS720961 LML720961:LMO720961 LWH720961:LWK720961 MGD720961:MGG720961 MPZ720961:MQC720961 MZV720961:MZY720961 NJR720961:NJU720961 NTN720961:NTQ720961 ODJ720961:ODM720961 ONF720961:ONI720961 OXB720961:OXE720961 PGX720961:PHA720961 PQT720961:PQW720961 QAP720961:QAS720961 QKL720961:QKO720961 QUH720961:QUK720961 RED720961:REG720961 RNZ720961:ROC720961 RXV720961:RXY720961 SHR720961:SHU720961 SRN720961:SRQ720961 TBJ720961:TBM720961 TLF720961:TLI720961 TVB720961:TVE720961 UEX720961:UFA720961 UOT720961:UOW720961 UYP720961:UYS720961 VIL720961:VIO720961 VSH720961:VSK720961 WCD720961:WCG720961 WLZ720961:WMC720961 WVV720961:WVY720961 N786497:Q786497 JJ786497:JM786497 TF786497:TI786497 ADB786497:ADE786497 AMX786497:ANA786497 AWT786497:AWW786497 BGP786497:BGS786497 BQL786497:BQO786497 CAH786497:CAK786497 CKD786497:CKG786497 CTZ786497:CUC786497 DDV786497:DDY786497 DNR786497:DNU786497 DXN786497:DXQ786497 EHJ786497:EHM786497 ERF786497:ERI786497 FBB786497:FBE786497 FKX786497:FLA786497 FUT786497:FUW786497 GEP786497:GES786497 GOL786497:GOO786497 GYH786497:GYK786497 HID786497:HIG786497 HRZ786497:HSC786497 IBV786497:IBY786497 ILR786497:ILU786497 IVN786497:IVQ786497 JFJ786497:JFM786497 JPF786497:JPI786497 JZB786497:JZE786497 KIX786497:KJA786497 KST786497:KSW786497 LCP786497:LCS786497 LML786497:LMO786497 LWH786497:LWK786497 MGD786497:MGG786497 MPZ786497:MQC786497 MZV786497:MZY786497 NJR786497:NJU786497 NTN786497:NTQ786497 ODJ786497:ODM786497 ONF786497:ONI786497 OXB786497:OXE786497 PGX786497:PHA786497 PQT786497:PQW786497 QAP786497:QAS786497 QKL786497:QKO786497 QUH786497:QUK786497 RED786497:REG786497 RNZ786497:ROC786497 RXV786497:RXY786497 SHR786497:SHU786497 SRN786497:SRQ786497 TBJ786497:TBM786497 TLF786497:TLI786497 TVB786497:TVE786497 UEX786497:UFA786497 UOT786497:UOW786497 UYP786497:UYS786497 VIL786497:VIO786497 VSH786497:VSK786497 WCD786497:WCG786497 WLZ786497:WMC786497 WVV786497:WVY786497 N852033:Q852033 JJ852033:JM852033 TF852033:TI852033 ADB852033:ADE852033 AMX852033:ANA852033 AWT852033:AWW852033 BGP852033:BGS852033 BQL852033:BQO852033 CAH852033:CAK852033 CKD852033:CKG852033 CTZ852033:CUC852033 DDV852033:DDY852033 DNR852033:DNU852033 DXN852033:DXQ852033 EHJ852033:EHM852033 ERF852033:ERI852033 FBB852033:FBE852033 FKX852033:FLA852033 FUT852033:FUW852033 GEP852033:GES852033 GOL852033:GOO852033 GYH852033:GYK852033 HID852033:HIG852033 HRZ852033:HSC852033 IBV852033:IBY852033 ILR852033:ILU852033 IVN852033:IVQ852033 JFJ852033:JFM852033 JPF852033:JPI852033 JZB852033:JZE852033 KIX852033:KJA852033 KST852033:KSW852033 LCP852033:LCS852033 LML852033:LMO852033 LWH852033:LWK852033 MGD852033:MGG852033 MPZ852033:MQC852033 MZV852033:MZY852033 NJR852033:NJU852033 NTN852033:NTQ852033 ODJ852033:ODM852033 ONF852033:ONI852033 OXB852033:OXE852033 PGX852033:PHA852033 PQT852033:PQW852033 QAP852033:QAS852033 QKL852033:QKO852033 QUH852033:QUK852033 RED852033:REG852033 RNZ852033:ROC852033 RXV852033:RXY852033 SHR852033:SHU852033 SRN852033:SRQ852033 TBJ852033:TBM852033 TLF852033:TLI852033 TVB852033:TVE852033 UEX852033:UFA852033 UOT852033:UOW852033 UYP852033:UYS852033 VIL852033:VIO852033 VSH852033:VSK852033 WCD852033:WCG852033 WLZ852033:WMC852033 WVV852033:WVY852033 N917569:Q917569 JJ917569:JM917569 TF917569:TI917569 ADB917569:ADE917569 AMX917569:ANA917569 AWT917569:AWW917569 BGP917569:BGS917569 BQL917569:BQO917569 CAH917569:CAK917569 CKD917569:CKG917569 CTZ917569:CUC917569 DDV917569:DDY917569 DNR917569:DNU917569 DXN917569:DXQ917569 EHJ917569:EHM917569 ERF917569:ERI917569 FBB917569:FBE917569 FKX917569:FLA917569 FUT917569:FUW917569 GEP917569:GES917569 GOL917569:GOO917569 GYH917569:GYK917569 HID917569:HIG917569 HRZ917569:HSC917569 IBV917569:IBY917569 ILR917569:ILU917569 IVN917569:IVQ917569 JFJ917569:JFM917569 JPF917569:JPI917569 JZB917569:JZE917569 KIX917569:KJA917569 KST917569:KSW917569 LCP917569:LCS917569 LML917569:LMO917569 LWH917569:LWK917569 MGD917569:MGG917569 MPZ917569:MQC917569 MZV917569:MZY917569 NJR917569:NJU917569 NTN917569:NTQ917569 ODJ917569:ODM917569 ONF917569:ONI917569 OXB917569:OXE917569 PGX917569:PHA917569 PQT917569:PQW917569 QAP917569:QAS917569 QKL917569:QKO917569 QUH917569:QUK917569 RED917569:REG917569 RNZ917569:ROC917569 RXV917569:RXY917569 SHR917569:SHU917569 SRN917569:SRQ917569 TBJ917569:TBM917569 TLF917569:TLI917569 TVB917569:TVE917569 UEX917569:UFA917569 UOT917569:UOW917569 UYP917569:UYS917569 VIL917569:VIO917569 VSH917569:VSK917569 WCD917569:WCG917569 WLZ917569:WMC917569 WVV917569:WVY917569 N983105:Q983105 JJ983105:JM983105 TF983105:TI983105 ADB983105:ADE983105 AMX983105:ANA983105 AWT983105:AWW983105 BGP983105:BGS983105 BQL983105:BQO983105 CAH983105:CAK983105 CKD983105:CKG983105 CTZ983105:CUC983105 DDV983105:DDY983105 DNR983105:DNU983105 DXN983105:DXQ983105 EHJ983105:EHM983105 ERF983105:ERI983105 FBB983105:FBE983105 FKX983105:FLA983105 FUT983105:FUW983105 GEP983105:GES983105 GOL983105:GOO983105 GYH983105:GYK983105 HID983105:HIG983105 HRZ983105:HSC983105 IBV983105:IBY983105 ILR983105:ILU983105 IVN983105:IVQ983105 JFJ983105:JFM983105 JPF983105:JPI983105 JZB983105:JZE983105 KIX983105:KJA983105 KST983105:KSW983105 LCP983105:LCS983105 LML983105:LMO983105 LWH983105:LWK983105 MGD983105:MGG983105 MPZ983105:MQC983105 MZV983105:MZY983105 NJR983105:NJU983105 NTN983105:NTQ983105 ODJ983105:ODM983105 ONF983105:ONI983105 OXB983105:OXE983105 PGX983105:PHA983105 PQT983105:PQW983105 QAP983105:QAS983105 QKL983105:QKO983105 QUH983105:QUK983105 RED983105:REG983105 RNZ983105:ROC983105 RXV983105:RXY983105 SHR983105:SHU983105 SRN983105:SRQ983105 TBJ983105:TBM983105 TLF983105:TLI983105 TVB983105:TVE983105 UEX983105:UFA983105 UOT983105:UOW983105 UYP983105:UYS983105 VIL983105:VIO983105 VSH983105:VSK983105 WCD983105:WCG983105 WLZ983105:WMC983105 WVV983105:WVY983105 N67:Q67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N65603:Q65603 JJ65603:JM65603 TF65603:TI65603 ADB65603:ADE65603 AMX65603:ANA65603 AWT65603:AWW65603 BGP65603:BGS65603 BQL65603:BQO65603 CAH65603:CAK65603 CKD65603:CKG65603 CTZ65603:CUC65603 DDV65603:DDY65603 DNR65603:DNU65603 DXN65603:DXQ65603 EHJ65603:EHM65603 ERF65603:ERI65603 FBB65603:FBE65603 FKX65603:FLA65603 FUT65603:FUW65603 GEP65603:GES65603 GOL65603:GOO65603 GYH65603:GYK65603 HID65603:HIG65603 HRZ65603:HSC65603 IBV65603:IBY65603 ILR65603:ILU65603 IVN65603:IVQ65603 JFJ65603:JFM65603 JPF65603:JPI65603 JZB65603:JZE65603 KIX65603:KJA65603 KST65603:KSW65603 LCP65603:LCS65603 LML65603:LMO65603 LWH65603:LWK65603 MGD65603:MGG65603 MPZ65603:MQC65603 MZV65603:MZY65603 NJR65603:NJU65603 NTN65603:NTQ65603 ODJ65603:ODM65603 ONF65603:ONI65603 OXB65603:OXE65603 PGX65603:PHA65603 PQT65603:PQW65603 QAP65603:QAS65603 QKL65603:QKO65603 QUH65603:QUK65603 RED65603:REG65603 RNZ65603:ROC65603 RXV65603:RXY65603 SHR65603:SHU65603 SRN65603:SRQ65603 TBJ65603:TBM65603 TLF65603:TLI65603 TVB65603:TVE65603 UEX65603:UFA65603 UOT65603:UOW65603 UYP65603:UYS65603 VIL65603:VIO65603 VSH65603:VSK65603 WCD65603:WCG65603 WLZ65603:WMC65603 WVV65603:WVY65603 N131139:Q131139 JJ131139:JM131139 TF131139:TI131139 ADB131139:ADE131139 AMX131139:ANA131139 AWT131139:AWW131139 BGP131139:BGS131139 BQL131139:BQO131139 CAH131139:CAK131139 CKD131139:CKG131139 CTZ131139:CUC131139 DDV131139:DDY131139 DNR131139:DNU131139 DXN131139:DXQ131139 EHJ131139:EHM131139 ERF131139:ERI131139 FBB131139:FBE131139 FKX131139:FLA131139 FUT131139:FUW131139 GEP131139:GES131139 GOL131139:GOO131139 GYH131139:GYK131139 HID131139:HIG131139 HRZ131139:HSC131139 IBV131139:IBY131139 ILR131139:ILU131139 IVN131139:IVQ131139 JFJ131139:JFM131139 JPF131139:JPI131139 JZB131139:JZE131139 KIX131139:KJA131139 KST131139:KSW131139 LCP131139:LCS131139 LML131139:LMO131139 LWH131139:LWK131139 MGD131139:MGG131139 MPZ131139:MQC131139 MZV131139:MZY131139 NJR131139:NJU131139 NTN131139:NTQ131139 ODJ131139:ODM131139 ONF131139:ONI131139 OXB131139:OXE131139 PGX131139:PHA131139 PQT131139:PQW131139 QAP131139:QAS131139 QKL131139:QKO131139 QUH131139:QUK131139 RED131139:REG131139 RNZ131139:ROC131139 RXV131139:RXY131139 SHR131139:SHU131139 SRN131139:SRQ131139 TBJ131139:TBM131139 TLF131139:TLI131139 TVB131139:TVE131139 UEX131139:UFA131139 UOT131139:UOW131139 UYP131139:UYS131139 VIL131139:VIO131139 VSH131139:VSK131139 WCD131139:WCG131139 WLZ131139:WMC131139 WVV131139:WVY131139 N196675:Q196675 JJ196675:JM196675 TF196675:TI196675 ADB196675:ADE196675 AMX196675:ANA196675 AWT196675:AWW196675 BGP196675:BGS196675 BQL196675:BQO196675 CAH196675:CAK196675 CKD196675:CKG196675 CTZ196675:CUC196675 DDV196675:DDY196675 DNR196675:DNU196675 DXN196675:DXQ196675 EHJ196675:EHM196675 ERF196675:ERI196675 FBB196675:FBE196675 FKX196675:FLA196675 FUT196675:FUW196675 GEP196675:GES196675 GOL196675:GOO196675 GYH196675:GYK196675 HID196675:HIG196675 HRZ196675:HSC196675 IBV196675:IBY196675 ILR196675:ILU196675 IVN196675:IVQ196675 JFJ196675:JFM196675 JPF196675:JPI196675 JZB196675:JZE196675 KIX196675:KJA196675 KST196675:KSW196675 LCP196675:LCS196675 LML196675:LMO196675 LWH196675:LWK196675 MGD196675:MGG196675 MPZ196675:MQC196675 MZV196675:MZY196675 NJR196675:NJU196675 NTN196675:NTQ196675 ODJ196675:ODM196675 ONF196675:ONI196675 OXB196675:OXE196675 PGX196675:PHA196675 PQT196675:PQW196675 QAP196675:QAS196675 QKL196675:QKO196675 QUH196675:QUK196675 RED196675:REG196675 RNZ196675:ROC196675 RXV196675:RXY196675 SHR196675:SHU196675 SRN196675:SRQ196675 TBJ196675:TBM196675 TLF196675:TLI196675 TVB196675:TVE196675 UEX196675:UFA196675 UOT196675:UOW196675 UYP196675:UYS196675 VIL196675:VIO196675 VSH196675:VSK196675 WCD196675:WCG196675 WLZ196675:WMC196675 WVV196675:WVY196675 N262211:Q262211 JJ262211:JM262211 TF262211:TI262211 ADB262211:ADE262211 AMX262211:ANA262211 AWT262211:AWW262211 BGP262211:BGS262211 BQL262211:BQO262211 CAH262211:CAK262211 CKD262211:CKG262211 CTZ262211:CUC262211 DDV262211:DDY262211 DNR262211:DNU262211 DXN262211:DXQ262211 EHJ262211:EHM262211 ERF262211:ERI262211 FBB262211:FBE262211 FKX262211:FLA262211 FUT262211:FUW262211 GEP262211:GES262211 GOL262211:GOO262211 GYH262211:GYK262211 HID262211:HIG262211 HRZ262211:HSC262211 IBV262211:IBY262211 ILR262211:ILU262211 IVN262211:IVQ262211 JFJ262211:JFM262211 JPF262211:JPI262211 JZB262211:JZE262211 KIX262211:KJA262211 KST262211:KSW262211 LCP262211:LCS262211 LML262211:LMO262211 LWH262211:LWK262211 MGD262211:MGG262211 MPZ262211:MQC262211 MZV262211:MZY262211 NJR262211:NJU262211 NTN262211:NTQ262211 ODJ262211:ODM262211 ONF262211:ONI262211 OXB262211:OXE262211 PGX262211:PHA262211 PQT262211:PQW262211 QAP262211:QAS262211 QKL262211:QKO262211 QUH262211:QUK262211 RED262211:REG262211 RNZ262211:ROC262211 RXV262211:RXY262211 SHR262211:SHU262211 SRN262211:SRQ262211 TBJ262211:TBM262211 TLF262211:TLI262211 TVB262211:TVE262211 UEX262211:UFA262211 UOT262211:UOW262211 UYP262211:UYS262211 VIL262211:VIO262211 VSH262211:VSK262211 WCD262211:WCG262211 WLZ262211:WMC262211 WVV262211:WVY262211 N327747:Q327747 JJ327747:JM327747 TF327747:TI327747 ADB327747:ADE327747 AMX327747:ANA327747 AWT327747:AWW327747 BGP327747:BGS327747 BQL327747:BQO327747 CAH327747:CAK327747 CKD327747:CKG327747 CTZ327747:CUC327747 DDV327747:DDY327747 DNR327747:DNU327747 DXN327747:DXQ327747 EHJ327747:EHM327747 ERF327747:ERI327747 FBB327747:FBE327747 FKX327747:FLA327747 FUT327747:FUW327747 GEP327747:GES327747 GOL327747:GOO327747 GYH327747:GYK327747 HID327747:HIG327747 HRZ327747:HSC327747 IBV327747:IBY327747 ILR327747:ILU327747 IVN327747:IVQ327747 JFJ327747:JFM327747 JPF327747:JPI327747 JZB327747:JZE327747 KIX327747:KJA327747 KST327747:KSW327747 LCP327747:LCS327747 LML327747:LMO327747 LWH327747:LWK327747 MGD327747:MGG327747 MPZ327747:MQC327747 MZV327747:MZY327747 NJR327747:NJU327747 NTN327747:NTQ327747 ODJ327747:ODM327747 ONF327747:ONI327747 OXB327747:OXE327747 PGX327747:PHA327747 PQT327747:PQW327747 QAP327747:QAS327747 QKL327747:QKO327747 QUH327747:QUK327747 RED327747:REG327747 RNZ327747:ROC327747 RXV327747:RXY327747 SHR327747:SHU327747 SRN327747:SRQ327747 TBJ327747:TBM327747 TLF327747:TLI327747 TVB327747:TVE327747 UEX327747:UFA327747 UOT327747:UOW327747 UYP327747:UYS327747 VIL327747:VIO327747 VSH327747:VSK327747 WCD327747:WCG327747 WLZ327747:WMC327747 WVV327747:WVY327747 N393283:Q393283 JJ393283:JM393283 TF393283:TI393283 ADB393283:ADE393283 AMX393283:ANA393283 AWT393283:AWW393283 BGP393283:BGS393283 BQL393283:BQO393283 CAH393283:CAK393283 CKD393283:CKG393283 CTZ393283:CUC393283 DDV393283:DDY393283 DNR393283:DNU393283 DXN393283:DXQ393283 EHJ393283:EHM393283 ERF393283:ERI393283 FBB393283:FBE393283 FKX393283:FLA393283 FUT393283:FUW393283 GEP393283:GES393283 GOL393283:GOO393283 GYH393283:GYK393283 HID393283:HIG393283 HRZ393283:HSC393283 IBV393283:IBY393283 ILR393283:ILU393283 IVN393283:IVQ393283 JFJ393283:JFM393283 JPF393283:JPI393283 JZB393283:JZE393283 KIX393283:KJA393283 KST393283:KSW393283 LCP393283:LCS393283 LML393283:LMO393283 LWH393283:LWK393283 MGD393283:MGG393283 MPZ393283:MQC393283 MZV393283:MZY393283 NJR393283:NJU393283 NTN393283:NTQ393283 ODJ393283:ODM393283 ONF393283:ONI393283 OXB393283:OXE393283 PGX393283:PHA393283 PQT393283:PQW393283 QAP393283:QAS393283 QKL393283:QKO393283 QUH393283:QUK393283 RED393283:REG393283 RNZ393283:ROC393283 RXV393283:RXY393283 SHR393283:SHU393283 SRN393283:SRQ393283 TBJ393283:TBM393283 TLF393283:TLI393283 TVB393283:TVE393283 UEX393283:UFA393283 UOT393283:UOW393283 UYP393283:UYS393283 VIL393283:VIO393283 VSH393283:VSK393283 WCD393283:WCG393283 WLZ393283:WMC393283 WVV393283:WVY393283 N458819:Q458819 JJ458819:JM458819 TF458819:TI458819 ADB458819:ADE458819 AMX458819:ANA458819 AWT458819:AWW458819 BGP458819:BGS458819 BQL458819:BQO458819 CAH458819:CAK458819 CKD458819:CKG458819 CTZ458819:CUC458819 DDV458819:DDY458819 DNR458819:DNU458819 DXN458819:DXQ458819 EHJ458819:EHM458819 ERF458819:ERI458819 FBB458819:FBE458819 FKX458819:FLA458819 FUT458819:FUW458819 GEP458819:GES458819 GOL458819:GOO458819 GYH458819:GYK458819 HID458819:HIG458819 HRZ458819:HSC458819 IBV458819:IBY458819 ILR458819:ILU458819 IVN458819:IVQ458819 JFJ458819:JFM458819 JPF458819:JPI458819 JZB458819:JZE458819 KIX458819:KJA458819 KST458819:KSW458819 LCP458819:LCS458819 LML458819:LMO458819 LWH458819:LWK458819 MGD458819:MGG458819 MPZ458819:MQC458819 MZV458819:MZY458819 NJR458819:NJU458819 NTN458819:NTQ458819 ODJ458819:ODM458819 ONF458819:ONI458819 OXB458819:OXE458819 PGX458819:PHA458819 PQT458819:PQW458819 QAP458819:QAS458819 QKL458819:QKO458819 QUH458819:QUK458819 RED458819:REG458819 RNZ458819:ROC458819 RXV458819:RXY458819 SHR458819:SHU458819 SRN458819:SRQ458819 TBJ458819:TBM458819 TLF458819:TLI458819 TVB458819:TVE458819 UEX458819:UFA458819 UOT458819:UOW458819 UYP458819:UYS458819 VIL458819:VIO458819 VSH458819:VSK458819 WCD458819:WCG458819 WLZ458819:WMC458819 WVV458819:WVY458819 N524355:Q524355 JJ524355:JM524355 TF524355:TI524355 ADB524355:ADE524355 AMX524355:ANA524355 AWT524355:AWW524355 BGP524355:BGS524355 BQL524355:BQO524355 CAH524355:CAK524355 CKD524355:CKG524355 CTZ524355:CUC524355 DDV524355:DDY524355 DNR524355:DNU524355 DXN524355:DXQ524355 EHJ524355:EHM524355 ERF524355:ERI524355 FBB524355:FBE524355 FKX524355:FLA524355 FUT524355:FUW524355 GEP524355:GES524355 GOL524355:GOO524355 GYH524355:GYK524355 HID524355:HIG524355 HRZ524355:HSC524355 IBV524355:IBY524355 ILR524355:ILU524355 IVN524355:IVQ524355 JFJ524355:JFM524355 JPF524355:JPI524355 JZB524355:JZE524355 KIX524355:KJA524355 KST524355:KSW524355 LCP524355:LCS524355 LML524355:LMO524355 LWH524355:LWK524355 MGD524355:MGG524355 MPZ524355:MQC524355 MZV524355:MZY524355 NJR524355:NJU524355 NTN524355:NTQ524355 ODJ524355:ODM524355 ONF524355:ONI524355 OXB524355:OXE524355 PGX524355:PHA524355 PQT524355:PQW524355 QAP524355:QAS524355 QKL524355:QKO524355 QUH524355:QUK524355 RED524355:REG524355 RNZ524355:ROC524355 RXV524355:RXY524355 SHR524355:SHU524355 SRN524355:SRQ524355 TBJ524355:TBM524355 TLF524355:TLI524355 TVB524355:TVE524355 UEX524355:UFA524355 UOT524355:UOW524355 UYP524355:UYS524355 VIL524355:VIO524355 VSH524355:VSK524355 WCD524355:WCG524355 WLZ524355:WMC524355 WVV524355:WVY524355 N589891:Q589891 JJ589891:JM589891 TF589891:TI589891 ADB589891:ADE589891 AMX589891:ANA589891 AWT589891:AWW589891 BGP589891:BGS589891 BQL589891:BQO589891 CAH589891:CAK589891 CKD589891:CKG589891 CTZ589891:CUC589891 DDV589891:DDY589891 DNR589891:DNU589891 DXN589891:DXQ589891 EHJ589891:EHM589891 ERF589891:ERI589891 FBB589891:FBE589891 FKX589891:FLA589891 FUT589891:FUW589891 GEP589891:GES589891 GOL589891:GOO589891 GYH589891:GYK589891 HID589891:HIG589891 HRZ589891:HSC589891 IBV589891:IBY589891 ILR589891:ILU589891 IVN589891:IVQ589891 JFJ589891:JFM589891 JPF589891:JPI589891 JZB589891:JZE589891 KIX589891:KJA589891 KST589891:KSW589891 LCP589891:LCS589891 LML589891:LMO589891 LWH589891:LWK589891 MGD589891:MGG589891 MPZ589891:MQC589891 MZV589891:MZY589891 NJR589891:NJU589891 NTN589891:NTQ589891 ODJ589891:ODM589891 ONF589891:ONI589891 OXB589891:OXE589891 PGX589891:PHA589891 PQT589891:PQW589891 QAP589891:QAS589891 QKL589891:QKO589891 QUH589891:QUK589891 RED589891:REG589891 RNZ589891:ROC589891 RXV589891:RXY589891 SHR589891:SHU589891 SRN589891:SRQ589891 TBJ589891:TBM589891 TLF589891:TLI589891 TVB589891:TVE589891 UEX589891:UFA589891 UOT589891:UOW589891 UYP589891:UYS589891 VIL589891:VIO589891 VSH589891:VSK589891 WCD589891:WCG589891 WLZ589891:WMC589891 WVV589891:WVY589891 N655427:Q655427 JJ655427:JM655427 TF655427:TI655427 ADB655427:ADE655427 AMX655427:ANA655427 AWT655427:AWW655427 BGP655427:BGS655427 BQL655427:BQO655427 CAH655427:CAK655427 CKD655427:CKG655427 CTZ655427:CUC655427 DDV655427:DDY655427 DNR655427:DNU655427 DXN655427:DXQ655427 EHJ655427:EHM655427 ERF655427:ERI655427 FBB655427:FBE655427 FKX655427:FLA655427 FUT655427:FUW655427 GEP655427:GES655427 GOL655427:GOO655427 GYH655427:GYK655427 HID655427:HIG655427 HRZ655427:HSC655427 IBV655427:IBY655427 ILR655427:ILU655427 IVN655427:IVQ655427 JFJ655427:JFM655427 JPF655427:JPI655427 JZB655427:JZE655427 KIX655427:KJA655427 KST655427:KSW655427 LCP655427:LCS655427 LML655427:LMO655427 LWH655427:LWK655427 MGD655427:MGG655427 MPZ655427:MQC655427 MZV655427:MZY655427 NJR655427:NJU655427 NTN655427:NTQ655427 ODJ655427:ODM655427 ONF655427:ONI655427 OXB655427:OXE655427 PGX655427:PHA655427 PQT655427:PQW655427 QAP655427:QAS655427 QKL655427:QKO655427 QUH655427:QUK655427 RED655427:REG655427 RNZ655427:ROC655427 RXV655427:RXY655427 SHR655427:SHU655427 SRN655427:SRQ655427 TBJ655427:TBM655427 TLF655427:TLI655427 TVB655427:TVE655427 UEX655427:UFA655427 UOT655427:UOW655427 UYP655427:UYS655427 VIL655427:VIO655427 VSH655427:VSK655427 WCD655427:WCG655427 WLZ655427:WMC655427 WVV655427:WVY655427 N720963:Q720963 JJ720963:JM720963 TF720963:TI720963 ADB720963:ADE720963 AMX720963:ANA720963 AWT720963:AWW720963 BGP720963:BGS720963 BQL720963:BQO720963 CAH720963:CAK720963 CKD720963:CKG720963 CTZ720963:CUC720963 DDV720963:DDY720963 DNR720963:DNU720963 DXN720963:DXQ720963 EHJ720963:EHM720963 ERF720963:ERI720963 FBB720963:FBE720963 FKX720963:FLA720963 FUT720963:FUW720963 GEP720963:GES720963 GOL720963:GOO720963 GYH720963:GYK720963 HID720963:HIG720963 HRZ720963:HSC720963 IBV720963:IBY720963 ILR720963:ILU720963 IVN720963:IVQ720963 JFJ720963:JFM720963 JPF720963:JPI720963 JZB720963:JZE720963 KIX720963:KJA720963 KST720963:KSW720963 LCP720963:LCS720963 LML720963:LMO720963 LWH720963:LWK720963 MGD720963:MGG720963 MPZ720963:MQC720963 MZV720963:MZY720963 NJR720963:NJU720963 NTN720963:NTQ720963 ODJ720963:ODM720963 ONF720963:ONI720963 OXB720963:OXE720963 PGX720963:PHA720963 PQT720963:PQW720963 QAP720963:QAS720963 QKL720963:QKO720963 QUH720963:QUK720963 RED720963:REG720963 RNZ720963:ROC720963 RXV720963:RXY720963 SHR720963:SHU720963 SRN720963:SRQ720963 TBJ720963:TBM720963 TLF720963:TLI720963 TVB720963:TVE720963 UEX720963:UFA720963 UOT720963:UOW720963 UYP720963:UYS720963 VIL720963:VIO720963 VSH720963:VSK720963 WCD720963:WCG720963 WLZ720963:WMC720963 WVV720963:WVY720963 N786499:Q786499 JJ786499:JM786499 TF786499:TI786499 ADB786499:ADE786499 AMX786499:ANA786499 AWT786499:AWW786499 BGP786499:BGS786499 BQL786499:BQO786499 CAH786499:CAK786499 CKD786499:CKG786499 CTZ786499:CUC786499 DDV786499:DDY786499 DNR786499:DNU786499 DXN786499:DXQ786499 EHJ786499:EHM786499 ERF786499:ERI786499 FBB786499:FBE786499 FKX786499:FLA786499 FUT786499:FUW786499 GEP786499:GES786499 GOL786499:GOO786499 GYH786499:GYK786499 HID786499:HIG786499 HRZ786499:HSC786499 IBV786499:IBY786499 ILR786499:ILU786499 IVN786499:IVQ786499 JFJ786499:JFM786499 JPF786499:JPI786499 JZB786499:JZE786499 KIX786499:KJA786499 KST786499:KSW786499 LCP786499:LCS786499 LML786499:LMO786499 LWH786499:LWK786499 MGD786499:MGG786499 MPZ786499:MQC786499 MZV786499:MZY786499 NJR786499:NJU786499 NTN786499:NTQ786499 ODJ786499:ODM786499 ONF786499:ONI786499 OXB786499:OXE786499 PGX786499:PHA786499 PQT786499:PQW786499 QAP786499:QAS786499 QKL786499:QKO786499 QUH786499:QUK786499 RED786499:REG786499 RNZ786499:ROC786499 RXV786499:RXY786499 SHR786499:SHU786499 SRN786499:SRQ786499 TBJ786499:TBM786499 TLF786499:TLI786499 TVB786499:TVE786499 UEX786499:UFA786499 UOT786499:UOW786499 UYP786499:UYS786499 VIL786499:VIO786499 VSH786499:VSK786499 WCD786499:WCG786499 WLZ786499:WMC786499 WVV786499:WVY786499 N852035:Q852035 JJ852035:JM852035 TF852035:TI852035 ADB852035:ADE852035 AMX852035:ANA852035 AWT852035:AWW852035 BGP852035:BGS852035 BQL852035:BQO852035 CAH852035:CAK852035 CKD852035:CKG852035 CTZ852035:CUC852035 DDV852035:DDY852035 DNR852035:DNU852035 DXN852035:DXQ852035 EHJ852035:EHM852035 ERF852035:ERI852035 FBB852035:FBE852035 FKX852035:FLA852035 FUT852035:FUW852035 GEP852035:GES852035 GOL852035:GOO852035 GYH852035:GYK852035 HID852035:HIG852035 HRZ852035:HSC852035 IBV852035:IBY852035 ILR852035:ILU852035 IVN852035:IVQ852035 JFJ852035:JFM852035 JPF852035:JPI852035 JZB852035:JZE852035 KIX852035:KJA852035 KST852035:KSW852035 LCP852035:LCS852035 LML852035:LMO852035 LWH852035:LWK852035 MGD852035:MGG852035 MPZ852035:MQC852035 MZV852035:MZY852035 NJR852035:NJU852035 NTN852035:NTQ852035 ODJ852035:ODM852035 ONF852035:ONI852035 OXB852035:OXE852035 PGX852035:PHA852035 PQT852035:PQW852035 QAP852035:QAS852035 QKL852035:QKO852035 QUH852035:QUK852035 RED852035:REG852035 RNZ852035:ROC852035 RXV852035:RXY852035 SHR852035:SHU852035 SRN852035:SRQ852035 TBJ852035:TBM852035 TLF852035:TLI852035 TVB852035:TVE852035 UEX852035:UFA852035 UOT852035:UOW852035 UYP852035:UYS852035 VIL852035:VIO852035 VSH852035:VSK852035 WCD852035:WCG852035 WLZ852035:WMC852035 WVV852035:WVY852035 N917571:Q917571 JJ917571:JM917571 TF917571:TI917571 ADB917571:ADE917571 AMX917571:ANA917571 AWT917571:AWW917571 BGP917571:BGS917571 BQL917571:BQO917571 CAH917571:CAK917571 CKD917571:CKG917571 CTZ917571:CUC917571 DDV917571:DDY917571 DNR917571:DNU917571 DXN917571:DXQ917571 EHJ917571:EHM917571 ERF917571:ERI917571 FBB917571:FBE917571 FKX917571:FLA917571 FUT917571:FUW917571 GEP917571:GES917571 GOL917571:GOO917571 GYH917571:GYK917571 HID917571:HIG917571 HRZ917571:HSC917571 IBV917571:IBY917571 ILR917571:ILU917571 IVN917571:IVQ917571 JFJ917571:JFM917571 JPF917571:JPI917571 JZB917571:JZE917571 KIX917571:KJA917571 KST917571:KSW917571 LCP917571:LCS917571 LML917571:LMO917571 LWH917571:LWK917571 MGD917571:MGG917571 MPZ917571:MQC917571 MZV917571:MZY917571 NJR917571:NJU917571 NTN917571:NTQ917571 ODJ917571:ODM917571 ONF917571:ONI917571 OXB917571:OXE917571 PGX917571:PHA917571 PQT917571:PQW917571 QAP917571:QAS917571 QKL917571:QKO917571 QUH917571:QUK917571 RED917571:REG917571 RNZ917571:ROC917571 RXV917571:RXY917571 SHR917571:SHU917571 SRN917571:SRQ917571 TBJ917571:TBM917571 TLF917571:TLI917571 TVB917571:TVE917571 UEX917571:UFA917571 UOT917571:UOW917571 UYP917571:UYS917571 VIL917571:VIO917571 VSH917571:VSK917571 WCD917571:WCG917571 WLZ917571:WMC917571 WVV917571:WVY917571 N983107:Q983107 JJ983107:JM983107 TF983107:TI983107 ADB983107:ADE983107 AMX983107:ANA983107 AWT983107:AWW983107 BGP983107:BGS983107 BQL983107:BQO983107 CAH983107:CAK983107 CKD983107:CKG983107 CTZ983107:CUC983107 DDV983107:DDY983107 DNR983107:DNU983107 DXN983107:DXQ983107 EHJ983107:EHM983107 ERF983107:ERI983107 FBB983107:FBE983107 FKX983107:FLA983107 FUT983107:FUW983107 GEP983107:GES983107 GOL983107:GOO983107 GYH983107:GYK983107 HID983107:HIG983107 HRZ983107:HSC983107 IBV983107:IBY983107 ILR983107:ILU983107 IVN983107:IVQ983107 JFJ983107:JFM983107 JPF983107:JPI983107 JZB983107:JZE983107 KIX983107:KJA983107 KST983107:KSW983107 LCP983107:LCS983107 LML983107:LMO983107 LWH983107:LWK983107 MGD983107:MGG983107 MPZ983107:MQC983107 MZV983107:MZY983107 NJR983107:NJU983107 NTN983107:NTQ983107 ODJ983107:ODM983107 ONF983107:ONI983107 OXB983107:OXE983107 PGX983107:PHA983107 PQT983107:PQW983107 QAP983107:QAS983107 QKL983107:QKO983107 QUH983107:QUK983107 RED983107:REG983107 RNZ983107:ROC983107 RXV983107:RXY983107 SHR983107:SHU983107 SRN983107:SRQ983107 TBJ983107:TBM983107 TLF983107:TLI983107 TVB983107:TVE983107 UEX983107:UFA983107 UOT983107:UOW983107 UYP983107:UYS983107 VIL983107:VIO983107 VSH983107:VSK983107 WCD983107:WCG983107 WLZ983107:WMC983107 WVV983107:WVY983107 N144:Q144 JJ144:JM144 TF144:TI144 ADB144:ADE144 AMX144:ANA144 AWT144:AWW144 BGP144:BGS144 BQL144:BQO144 CAH144:CAK144 CKD144:CKG144 CTZ144:CUC144 DDV144:DDY144 DNR144:DNU144 DXN144:DXQ144 EHJ144:EHM144 ERF144:ERI144 FBB144:FBE144 FKX144:FLA144 FUT144:FUW144 GEP144:GES144 GOL144:GOO144 GYH144:GYK144 HID144:HIG144 HRZ144:HSC144 IBV144:IBY144 ILR144:ILU144 IVN144:IVQ144 JFJ144:JFM144 JPF144:JPI144 JZB144:JZE144 KIX144:KJA144 KST144:KSW144 LCP144:LCS144 LML144:LMO144 LWH144:LWK144 MGD144:MGG144 MPZ144:MQC144 MZV144:MZY144 NJR144:NJU144 NTN144:NTQ144 ODJ144:ODM144 ONF144:ONI144 OXB144:OXE144 PGX144:PHA144 PQT144:PQW144 QAP144:QAS144 QKL144:QKO144 QUH144:QUK144 RED144:REG144 RNZ144:ROC144 RXV144:RXY144 SHR144:SHU144 SRN144:SRQ144 TBJ144:TBM144 TLF144:TLI144 TVB144:TVE144 UEX144:UFA144 UOT144:UOW144 UYP144:UYS144 VIL144:VIO144 VSH144:VSK144 WCD144:WCG144 WLZ144:WMC144 WVV144:WVY144 N65680:Q65680 JJ65680:JM65680 TF65680:TI65680 ADB65680:ADE65680 AMX65680:ANA65680 AWT65680:AWW65680 BGP65680:BGS65680 BQL65680:BQO65680 CAH65680:CAK65680 CKD65680:CKG65680 CTZ65680:CUC65680 DDV65680:DDY65680 DNR65680:DNU65680 DXN65680:DXQ65680 EHJ65680:EHM65680 ERF65680:ERI65680 FBB65680:FBE65680 FKX65680:FLA65680 FUT65680:FUW65680 GEP65680:GES65680 GOL65680:GOO65680 GYH65680:GYK65680 HID65680:HIG65680 HRZ65680:HSC65680 IBV65680:IBY65680 ILR65680:ILU65680 IVN65680:IVQ65680 JFJ65680:JFM65680 JPF65680:JPI65680 JZB65680:JZE65680 KIX65680:KJA65680 KST65680:KSW65680 LCP65680:LCS65680 LML65680:LMO65680 LWH65680:LWK65680 MGD65680:MGG65680 MPZ65680:MQC65680 MZV65680:MZY65680 NJR65680:NJU65680 NTN65680:NTQ65680 ODJ65680:ODM65680 ONF65680:ONI65680 OXB65680:OXE65680 PGX65680:PHA65680 PQT65680:PQW65680 QAP65680:QAS65680 QKL65680:QKO65680 QUH65680:QUK65680 RED65680:REG65680 RNZ65680:ROC65680 RXV65680:RXY65680 SHR65680:SHU65680 SRN65680:SRQ65680 TBJ65680:TBM65680 TLF65680:TLI65680 TVB65680:TVE65680 UEX65680:UFA65680 UOT65680:UOW65680 UYP65680:UYS65680 VIL65680:VIO65680 VSH65680:VSK65680 WCD65680:WCG65680 WLZ65680:WMC65680 WVV65680:WVY65680 N131216:Q131216 JJ131216:JM131216 TF131216:TI131216 ADB131216:ADE131216 AMX131216:ANA131216 AWT131216:AWW131216 BGP131216:BGS131216 BQL131216:BQO131216 CAH131216:CAK131216 CKD131216:CKG131216 CTZ131216:CUC131216 DDV131216:DDY131216 DNR131216:DNU131216 DXN131216:DXQ131216 EHJ131216:EHM131216 ERF131216:ERI131216 FBB131216:FBE131216 FKX131216:FLA131216 FUT131216:FUW131216 GEP131216:GES131216 GOL131216:GOO131216 GYH131216:GYK131216 HID131216:HIG131216 HRZ131216:HSC131216 IBV131216:IBY131216 ILR131216:ILU131216 IVN131216:IVQ131216 JFJ131216:JFM131216 JPF131216:JPI131216 JZB131216:JZE131216 KIX131216:KJA131216 KST131216:KSW131216 LCP131216:LCS131216 LML131216:LMO131216 LWH131216:LWK131216 MGD131216:MGG131216 MPZ131216:MQC131216 MZV131216:MZY131216 NJR131216:NJU131216 NTN131216:NTQ131216 ODJ131216:ODM131216 ONF131216:ONI131216 OXB131216:OXE131216 PGX131216:PHA131216 PQT131216:PQW131216 QAP131216:QAS131216 QKL131216:QKO131216 QUH131216:QUK131216 RED131216:REG131216 RNZ131216:ROC131216 RXV131216:RXY131216 SHR131216:SHU131216 SRN131216:SRQ131216 TBJ131216:TBM131216 TLF131216:TLI131216 TVB131216:TVE131216 UEX131216:UFA131216 UOT131216:UOW131216 UYP131216:UYS131216 VIL131216:VIO131216 VSH131216:VSK131216 WCD131216:WCG131216 WLZ131216:WMC131216 WVV131216:WVY131216 N196752:Q196752 JJ196752:JM196752 TF196752:TI196752 ADB196752:ADE196752 AMX196752:ANA196752 AWT196752:AWW196752 BGP196752:BGS196752 BQL196752:BQO196752 CAH196752:CAK196752 CKD196752:CKG196752 CTZ196752:CUC196752 DDV196752:DDY196752 DNR196752:DNU196752 DXN196752:DXQ196752 EHJ196752:EHM196752 ERF196752:ERI196752 FBB196752:FBE196752 FKX196752:FLA196752 FUT196752:FUW196752 GEP196752:GES196752 GOL196752:GOO196752 GYH196752:GYK196752 HID196752:HIG196752 HRZ196752:HSC196752 IBV196752:IBY196752 ILR196752:ILU196752 IVN196752:IVQ196752 JFJ196752:JFM196752 JPF196752:JPI196752 JZB196752:JZE196752 KIX196752:KJA196752 KST196752:KSW196752 LCP196752:LCS196752 LML196752:LMO196752 LWH196752:LWK196752 MGD196752:MGG196752 MPZ196752:MQC196752 MZV196752:MZY196752 NJR196752:NJU196752 NTN196752:NTQ196752 ODJ196752:ODM196752 ONF196752:ONI196752 OXB196752:OXE196752 PGX196752:PHA196752 PQT196752:PQW196752 QAP196752:QAS196752 QKL196752:QKO196752 QUH196752:QUK196752 RED196752:REG196752 RNZ196752:ROC196752 RXV196752:RXY196752 SHR196752:SHU196752 SRN196752:SRQ196752 TBJ196752:TBM196752 TLF196752:TLI196752 TVB196752:TVE196752 UEX196752:UFA196752 UOT196752:UOW196752 UYP196752:UYS196752 VIL196752:VIO196752 VSH196752:VSK196752 WCD196752:WCG196752 WLZ196752:WMC196752 WVV196752:WVY196752 N262288:Q262288 JJ262288:JM262288 TF262288:TI262288 ADB262288:ADE262288 AMX262288:ANA262288 AWT262288:AWW262288 BGP262288:BGS262288 BQL262288:BQO262288 CAH262288:CAK262288 CKD262288:CKG262288 CTZ262288:CUC262288 DDV262288:DDY262288 DNR262288:DNU262288 DXN262288:DXQ262288 EHJ262288:EHM262288 ERF262288:ERI262288 FBB262288:FBE262288 FKX262288:FLA262288 FUT262288:FUW262288 GEP262288:GES262288 GOL262288:GOO262288 GYH262288:GYK262288 HID262288:HIG262288 HRZ262288:HSC262288 IBV262288:IBY262288 ILR262288:ILU262288 IVN262288:IVQ262288 JFJ262288:JFM262288 JPF262288:JPI262288 JZB262288:JZE262288 KIX262288:KJA262288 KST262288:KSW262288 LCP262288:LCS262288 LML262288:LMO262288 LWH262288:LWK262288 MGD262288:MGG262288 MPZ262288:MQC262288 MZV262288:MZY262288 NJR262288:NJU262288 NTN262288:NTQ262288 ODJ262288:ODM262288 ONF262288:ONI262288 OXB262288:OXE262288 PGX262288:PHA262288 PQT262288:PQW262288 QAP262288:QAS262288 QKL262288:QKO262288 QUH262288:QUK262288 RED262288:REG262288 RNZ262288:ROC262288 RXV262288:RXY262288 SHR262288:SHU262288 SRN262288:SRQ262288 TBJ262288:TBM262288 TLF262288:TLI262288 TVB262288:TVE262288 UEX262288:UFA262288 UOT262288:UOW262288 UYP262288:UYS262288 VIL262288:VIO262288 VSH262288:VSK262288 WCD262288:WCG262288 WLZ262288:WMC262288 WVV262288:WVY262288 N327824:Q327824 JJ327824:JM327824 TF327824:TI327824 ADB327824:ADE327824 AMX327824:ANA327824 AWT327824:AWW327824 BGP327824:BGS327824 BQL327824:BQO327824 CAH327824:CAK327824 CKD327824:CKG327824 CTZ327824:CUC327824 DDV327824:DDY327824 DNR327824:DNU327824 DXN327824:DXQ327824 EHJ327824:EHM327824 ERF327824:ERI327824 FBB327824:FBE327824 FKX327824:FLA327824 FUT327824:FUW327824 GEP327824:GES327824 GOL327824:GOO327824 GYH327824:GYK327824 HID327824:HIG327824 HRZ327824:HSC327824 IBV327824:IBY327824 ILR327824:ILU327824 IVN327824:IVQ327824 JFJ327824:JFM327824 JPF327824:JPI327824 JZB327824:JZE327824 KIX327824:KJA327824 KST327824:KSW327824 LCP327824:LCS327824 LML327824:LMO327824 LWH327824:LWK327824 MGD327824:MGG327824 MPZ327824:MQC327824 MZV327824:MZY327824 NJR327824:NJU327824 NTN327824:NTQ327824 ODJ327824:ODM327824 ONF327824:ONI327824 OXB327824:OXE327824 PGX327824:PHA327824 PQT327824:PQW327824 QAP327824:QAS327824 QKL327824:QKO327824 QUH327824:QUK327824 RED327824:REG327824 RNZ327824:ROC327824 RXV327824:RXY327824 SHR327824:SHU327824 SRN327824:SRQ327824 TBJ327824:TBM327824 TLF327824:TLI327824 TVB327824:TVE327824 UEX327824:UFA327824 UOT327824:UOW327824 UYP327824:UYS327824 VIL327824:VIO327824 VSH327824:VSK327824 WCD327824:WCG327824 WLZ327824:WMC327824 WVV327824:WVY327824 N393360:Q393360 JJ393360:JM393360 TF393360:TI393360 ADB393360:ADE393360 AMX393360:ANA393360 AWT393360:AWW393360 BGP393360:BGS393360 BQL393360:BQO393360 CAH393360:CAK393360 CKD393360:CKG393360 CTZ393360:CUC393360 DDV393360:DDY393360 DNR393360:DNU393360 DXN393360:DXQ393360 EHJ393360:EHM393360 ERF393360:ERI393360 FBB393360:FBE393360 FKX393360:FLA393360 FUT393360:FUW393360 GEP393360:GES393360 GOL393360:GOO393360 GYH393360:GYK393360 HID393360:HIG393360 HRZ393360:HSC393360 IBV393360:IBY393360 ILR393360:ILU393360 IVN393360:IVQ393360 JFJ393360:JFM393360 JPF393360:JPI393360 JZB393360:JZE393360 KIX393360:KJA393360 KST393360:KSW393360 LCP393360:LCS393360 LML393360:LMO393360 LWH393360:LWK393360 MGD393360:MGG393360 MPZ393360:MQC393360 MZV393360:MZY393360 NJR393360:NJU393360 NTN393360:NTQ393360 ODJ393360:ODM393360 ONF393360:ONI393360 OXB393360:OXE393360 PGX393360:PHA393360 PQT393360:PQW393360 QAP393360:QAS393360 QKL393360:QKO393360 QUH393360:QUK393360 RED393360:REG393360 RNZ393360:ROC393360 RXV393360:RXY393360 SHR393360:SHU393360 SRN393360:SRQ393360 TBJ393360:TBM393360 TLF393360:TLI393360 TVB393360:TVE393360 UEX393360:UFA393360 UOT393360:UOW393360 UYP393360:UYS393360 VIL393360:VIO393360 VSH393360:VSK393360 WCD393360:WCG393360 WLZ393360:WMC393360 WVV393360:WVY393360 N458896:Q458896 JJ458896:JM458896 TF458896:TI458896 ADB458896:ADE458896 AMX458896:ANA458896 AWT458896:AWW458896 BGP458896:BGS458896 BQL458896:BQO458896 CAH458896:CAK458896 CKD458896:CKG458896 CTZ458896:CUC458896 DDV458896:DDY458896 DNR458896:DNU458896 DXN458896:DXQ458896 EHJ458896:EHM458896 ERF458896:ERI458896 FBB458896:FBE458896 FKX458896:FLA458896 FUT458896:FUW458896 GEP458896:GES458896 GOL458896:GOO458896 GYH458896:GYK458896 HID458896:HIG458896 HRZ458896:HSC458896 IBV458896:IBY458896 ILR458896:ILU458896 IVN458896:IVQ458896 JFJ458896:JFM458896 JPF458896:JPI458896 JZB458896:JZE458896 KIX458896:KJA458896 KST458896:KSW458896 LCP458896:LCS458896 LML458896:LMO458896 LWH458896:LWK458896 MGD458896:MGG458896 MPZ458896:MQC458896 MZV458896:MZY458896 NJR458896:NJU458896 NTN458896:NTQ458896 ODJ458896:ODM458896 ONF458896:ONI458896 OXB458896:OXE458896 PGX458896:PHA458896 PQT458896:PQW458896 QAP458896:QAS458896 QKL458896:QKO458896 QUH458896:QUK458896 RED458896:REG458896 RNZ458896:ROC458896 RXV458896:RXY458896 SHR458896:SHU458896 SRN458896:SRQ458896 TBJ458896:TBM458896 TLF458896:TLI458896 TVB458896:TVE458896 UEX458896:UFA458896 UOT458896:UOW458896 UYP458896:UYS458896 VIL458896:VIO458896 VSH458896:VSK458896 WCD458896:WCG458896 WLZ458896:WMC458896 WVV458896:WVY458896 N524432:Q524432 JJ524432:JM524432 TF524432:TI524432 ADB524432:ADE524432 AMX524432:ANA524432 AWT524432:AWW524432 BGP524432:BGS524432 BQL524432:BQO524432 CAH524432:CAK524432 CKD524432:CKG524432 CTZ524432:CUC524432 DDV524432:DDY524432 DNR524432:DNU524432 DXN524432:DXQ524432 EHJ524432:EHM524432 ERF524432:ERI524432 FBB524432:FBE524432 FKX524432:FLA524432 FUT524432:FUW524432 GEP524432:GES524432 GOL524432:GOO524432 GYH524432:GYK524432 HID524432:HIG524432 HRZ524432:HSC524432 IBV524432:IBY524432 ILR524432:ILU524432 IVN524432:IVQ524432 JFJ524432:JFM524432 JPF524432:JPI524432 JZB524432:JZE524432 KIX524432:KJA524432 KST524432:KSW524432 LCP524432:LCS524432 LML524432:LMO524432 LWH524432:LWK524432 MGD524432:MGG524432 MPZ524432:MQC524432 MZV524432:MZY524432 NJR524432:NJU524432 NTN524432:NTQ524432 ODJ524432:ODM524432 ONF524432:ONI524432 OXB524432:OXE524432 PGX524432:PHA524432 PQT524432:PQW524432 QAP524432:QAS524432 QKL524432:QKO524432 QUH524432:QUK524432 RED524432:REG524432 RNZ524432:ROC524432 RXV524432:RXY524432 SHR524432:SHU524432 SRN524432:SRQ524432 TBJ524432:TBM524432 TLF524432:TLI524432 TVB524432:TVE524432 UEX524432:UFA524432 UOT524432:UOW524432 UYP524432:UYS524432 VIL524432:VIO524432 VSH524432:VSK524432 WCD524432:WCG524432 WLZ524432:WMC524432 WVV524432:WVY524432 N589968:Q589968 JJ589968:JM589968 TF589968:TI589968 ADB589968:ADE589968 AMX589968:ANA589968 AWT589968:AWW589968 BGP589968:BGS589968 BQL589968:BQO589968 CAH589968:CAK589968 CKD589968:CKG589968 CTZ589968:CUC589968 DDV589968:DDY589968 DNR589968:DNU589968 DXN589968:DXQ589968 EHJ589968:EHM589968 ERF589968:ERI589968 FBB589968:FBE589968 FKX589968:FLA589968 FUT589968:FUW589968 GEP589968:GES589968 GOL589968:GOO589968 GYH589968:GYK589968 HID589968:HIG589968 HRZ589968:HSC589968 IBV589968:IBY589968 ILR589968:ILU589968 IVN589968:IVQ589968 JFJ589968:JFM589968 JPF589968:JPI589968 JZB589968:JZE589968 KIX589968:KJA589968 KST589968:KSW589968 LCP589968:LCS589968 LML589968:LMO589968 LWH589968:LWK589968 MGD589968:MGG589968 MPZ589968:MQC589968 MZV589968:MZY589968 NJR589968:NJU589968 NTN589968:NTQ589968 ODJ589968:ODM589968 ONF589968:ONI589968 OXB589968:OXE589968 PGX589968:PHA589968 PQT589968:PQW589968 QAP589968:QAS589968 QKL589968:QKO589968 QUH589968:QUK589968 RED589968:REG589968 RNZ589968:ROC589968 RXV589968:RXY589968 SHR589968:SHU589968 SRN589968:SRQ589968 TBJ589968:TBM589968 TLF589968:TLI589968 TVB589968:TVE589968 UEX589968:UFA589968 UOT589968:UOW589968 UYP589968:UYS589968 VIL589968:VIO589968 VSH589968:VSK589968 WCD589968:WCG589968 WLZ589968:WMC589968 WVV589968:WVY589968 N655504:Q655504 JJ655504:JM655504 TF655504:TI655504 ADB655504:ADE655504 AMX655504:ANA655504 AWT655504:AWW655504 BGP655504:BGS655504 BQL655504:BQO655504 CAH655504:CAK655504 CKD655504:CKG655504 CTZ655504:CUC655504 DDV655504:DDY655504 DNR655504:DNU655504 DXN655504:DXQ655504 EHJ655504:EHM655504 ERF655504:ERI655504 FBB655504:FBE655504 FKX655504:FLA655504 FUT655504:FUW655504 GEP655504:GES655504 GOL655504:GOO655504 GYH655504:GYK655504 HID655504:HIG655504 HRZ655504:HSC655504 IBV655504:IBY655504 ILR655504:ILU655504 IVN655504:IVQ655504 JFJ655504:JFM655504 JPF655504:JPI655504 JZB655504:JZE655504 KIX655504:KJA655504 KST655504:KSW655504 LCP655504:LCS655504 LML655504:LMO655504 LWH655504:LWK655504 MGD655504:MGG655504 MPZ655504:MQC655504 MZV655504:MZY655504 NJR655504:NJU655504 NTN655504:NTQ655504 ODJ655504:ODM655504 ONF655504:ONI655504 OXB655504:OXE655504 PGX655504:PHA655504 PQT655504:PQW655504 QAP655504:QAS655504 QKL655504:QKO655504 QUH655504:QUK655504 RED655504:REG655504 RNZ655504:ROC655504 RXV655504:RXY655504 SHR655504:SHU655504 SRN655504:SRQ655504 TBJ655504:TBM655504 TLF655504:TLI655504 TVB655504:TVE655504 UEX655504:UFA655504 UOT655504:UOW655504 UYP655504:UYS655504 VIL655504:VIO655504 VSH655504:VSK655504 WCD655504:WCG655504 WLZ655504:WMC655504 WVV655504:WVY655504 N721040:Q721040 JJ721040:JM721040 TF721040:TI721040 ADB721040:ADE721040 AMX721040:ANA721040 AWT721040:AWW721040 BGP721040:BGS721040 BQL721040:BQO721040 CAH721040:CAK721040 CKD721040:CKG721040 CTZ721040:CUC721040 DDV721040:DDY721040 DNR721040:DNU721040 DXN721040:DXQ721040 EHJ721040:EHM721040 ERF721040:ERI721040 FBB721040:FBE721040 FKX721040:FLA721040 FUT721040:FUW721040 GEP721040:GES721040 GOL721040:GOO721040 GYH721040:GYK721040 HID721040:HIG721040 HRZ721040:HSC721040 IBV721040:IBY721040 ILR721040:ILU721040 IVN721040:IVQ721040 JFJ721040:JFM721040 JPF721040:JPI721040 JZB721040:JZE721040 KIX721040:KJA721040 KST721040:KSW721040 LCP721040:LCS721040 LML721040:LMO721040 LWH721040:LWK721040 MGD721040:MGG721040 MPZ721040:MQC721040 MZV721040:MZY721040 NJR721040:NJU721040 NTN721040:NTQ721040 ODJ721040:ODM721040 ONF721040:ONI721040 OXB721040:OXE721040 PGX721040:PHA721040 PQT721040:PQW721040 QAP721040:QAS721040 QKL721040:QKO721040 QUH721040:QUK721040 RED721040:REG721040 RNZ721040:ROC721040 RXV721040:RXY721040 SHR721040:SHU721040 SRN721040:SRQ721040 TBJ721040:TBM721040 TLF721040:TLI721040 TVB721040:TVE721040 UEX721040:UFA721040 UOT721040:UOW721040 UYP721040:UYS721040 VIL721040:VIO721040 VSH721040:VSK721040 WCD721040:WCG721040 WLZ721040:WMC721040 WVV721040:WVY721040 N786576:Q786576 JJ786576:JM786576 TF786576:TI786576 ADB786576:ADE786576 AMX786576:ANA786576 AWT786576:AWW786576 BGP786576:BGS786576 BQL786576:BQO786576 CAH786576:CAK786576 CKD786576:CKG786576 CTZ786576:CUC786576 DDV786576:DDY786576 DNR786576:DNU786576 DXN786576:DXQ786576 EHJ786576:EHM786576 ERF786576:ERI786576 FBB786576:FBE786576 FKX786576:FLA786576 FUT786576:FUW786576 GEP786576:GES786576 GOL786576:GOO786576 GYH786576:GYK786576 HID786576:HIG786576 HRZ786576:HSC786576 IBV786576:IBY786576 ILR786576:ILU786576 IVN786576:IVQ786576 JFJ786576:JFM786576 JPF786576:JPI786576 JZB786576:JZE786576 KIX786576:KJA786576 KST786576:KSW786576 LCP786576:LCS786576 LML786576:LMO786576 LWH786576:LWK786576 MGD786576:MGG786576 MPZ786576:MQC786576 MZV786576:MZY786576 NJR786576:NJU786576 NTN786576:NTQ786576 ODJ786576:ODM786576 ONF786576:ONI786576 OXB786576:OXE786576 PGX786576:PHA786576 PQT786576:PQW786576 QAP786576:QAS786576 QKL786576:QKO786576 QUH786576:QUK786576 RED786576:REG786576 RNZ786576:ROC786576 RXV786576:RXY786576 SHR786576:SHU786576 SRN786576:SRQ786576 TBJ786576:TBM786576 TLF786576:TLI786576 TVB786576:TVE786576 UEX786576:UFA786576 UOT786576:UOW786576 UYP786576:UYS786576 VIL786576:VIO786576 VSH786576:VSK786576 WCD786576:WCG786576 WLZ786576:WMC786576 WVV786576:WVY786576 N852112:Q852112 JJ852112:JM852112 TF852112:TI852112 ADB852112:ADE852112 AMX852112:ANA852112 AWT852112:AWW852112 BGP852112:BGS852112 BQL852112:BQO852112 CAH852112:CAK852112 CKD852112:CKG852112 CTZ852112:CUC852112 DDV852112:DDY852112 DNR852112:DNU852112 DXN852112:DXQ852112 EHJ852112:EHM852112 ERF852112:ERI852112 FBB852112:FBE852112 FKX852112:FLA852112 FUT852112:FUW852112 GEP852112:GES852112 GOL852112:GOO852112 GYH852112:GYK852112 HID852112:HIG852112 HRZ852112:HSC852112 IBV852112:IBY852112 ILR852112:ILU852112 IVN852112:IVQ852112 JFJ852112:JFM852112 JPF852112:JPI852112 JZB852112:JZE852112 KIX852112:KJA852112 KST852112:KSW852112 LCP852112:LCS852112 LML852112:LMO852112 LWH852112:LWK852112 MGD852112:MGG852112 MPZ852112:MQC852112 MZV852112:MZY852112 NJR852112:NJU852112 NTN852112:NTQ852112 ODJ852112:ODM852112 ONF852112:ONI852112 OXB852112:OXE852112 PGX852112:PHA852112 PQT852112:PQW852112 QAP852112:QAS852112 QKL852112:QKO852112 QUH852112:QUK852112 RED852112:REG852112 RNZ852112:ROC852112 RXV852112:RXY852112 SHR852112:SHU852112 SRN852112:SRQ852112 TBJ852112:TBM852112 TLF852112:TLI852112 TVB852112:TVE852112 UEX852112:UFA852112 UOT852112:UOW852112 UYP852112:UYS852112 VIL852112:VIO852112 VSH852112:VSK852112 WCD852112:WCG852112 WLZ852112:WMC852112 WVV852112:WVY852112 N917648:Q917648 JJ917648:JM917648 TF917648:TI917648 ADB917648:ADE917648 AMX917648:ANA917648 AWT917648:AWW917648 BGP917648:BGS917648 BQL917648:BQO917648 CAH917648:CAK917648 CKD917648:CKG917648 CTZ917648:CUC917648 DDV917648:DDY917648 DNR917648:DNU917648 DXN917648:DXQ917648 EHJ917648:EHM917648 ERF917648:ERI917648 FBB917648:FBE917648 FKX917648:FLA917648 FUT917648:FUW917648 GEP917648:GES917648 GOL917648:GOO917648 GYH917648:GYK917648 HID917648:HIG917648 HRZ917648:HSC917648 IBV917648:IBY917648 ILR917648:ILU917648 IVN917648:IVQ917648 JFJ917648:JFM917648 JPF917648:JPI917648 JZB917648:JZE917648 KIX917648:KJA917648 KST917648:KSW917648 LCP917648:LCS917648 LML917648:LMO917648 LWH917648:LWK917648 MGD917648:MGG917648 MPZ917648:MQC917648 MZV917648:MZY917648 NJR917648:NJU917648 NTN917648:NTQ917648 ODJ917648:ODM917648 ONF917648:ONI917648 OXB917648:OXE917648 PGX917648:PHA917648 PQT917648:PQW917648 QAP917648:QAS917648 QKL917648:QKO917648 QUH917648:QUK917648 RED917648:REG917648 RNZ917648:ROC917648 RXV917648:RXY917648 SHR917648:SHU917648 SRN917648:SRQ917648 TBJ917648:TBM917648 TLF917648:TLI917648 TVB917648:TVE917648 UEX917648:UFA917648 UOT917648:UOW917648 UYP917648:UYS917648 VIL917648:VIO917648 VSH917648:VSK917648 WCD917648:WCG917648 WLZ917648:WMC917648 WVV917648:WVY917648 N983184:Q983184 JJ983184:JM983184 TF983184:TI983184 ADB983184:ADE983184 AMX983184:ANA983184 AWT983184:AWW983184 BGP983184:BGS983184 BQL983184:BQO983184 CAH983184:CAK983184 CKD983184:CKG983184 CTZ983184:CUC983184 DDV983184:DDY983184 DNR983184:DNU983184 DXN983184:DXQ983184 EHJ983184:EHM983184 ERF983184:ERI983184 FBB983184:FBE983184 FKX983184:FLA983184 FUT983184:FUW983184 GEP983184:GES983184 GOL983184:GOO983184 GYH983184:GYK983184 HID983184:HIG983184 HRZ983184:HSC983184 IBV983184:IBY983184 ILR983184:ILU983184 IVN983184:IVQ983184 JFJ983184:JFM983184 JPF983184:JPI983184 JZB983184:JZE983184 KIX983184:KJA983184 KST983184:KSW983184 LCP983184:LCS983184 LML983184:LMO983184 LWH983184:LWK983184 MGD983184:MGG983184 MPZ983184:MQC983184 MZV983184:MZY983184 NJR983184:NJU983184 NTN983184:NTQ983184 ODJ983184:ODM983184 ONF983184:ONI983184 OXB983184:OXE983184 PGX983184:PHA983184 PQT983184:PQW983184 QAP983184:QAS983184 QKL983184:QKO983184 QUH983184:QUK983184 RED983184:REG983184 RNZ983184:ROC983184 RXV983184:RXY983184 SHR983184:SHU983184 SRN983184:SRQ983184 TBJ983184:TBM983184 TLF983184:TLI983184 TVB983184:TVE983184 UEX983184:UFA983184 UOT983184:UOW983184 UYP983184:UYS983184 VIL983184:VIO983184 VSH983184:VSK983184 WCD983184:WCG983184 WLZ983184:WMC983184 WVV983184:WVY983184 N146:Q146 JJ146:JM146 TF146:TI146 ADB146:ADE146 AMX146:ANA146 AWT146:AWW146 BGP146:BGS146 BQL146:BQO146 CAH146:CAK146 CKD146:CKG146 CTZ146:CUC146 DDV146:DDY146 DNR146:DNU146 DXN146:DXQ146 EHJ146:EHM146 ERF146:ERI146 FBB146:FBE146 FKX146:FLA146 FUT146:FUW146 GEP146:GES146 GOL146:GOO146 GYH146:GYK146 HID146:HIG146 HRZ146:HSC146 IBV146:IBY146 ILR146:ILU146 IVN146:IVQ146 JFJ146:JFM146 JPF146:JPI146 JZB146:JZE146 KIX146:KJA146 KST146:KSW146 LCP146:LCS146 LML146:LMO146 LWH146:LWK146 MGD146:MGG146 MPZ146:MQC146 MZV146:MZY146 NJR146:NJU146 NTN146:NTQ146 ODJ146:ODM146 ONF146:ONI146 OXB146:OXE146 PGX146:PHA146 PQT146:PQW146 QAP146:QAS146 QKL146:QKO146 QUH146:QUK146 RED146:REG146 RNZ146:ROC146 RXV146:RXY146 SHR146:SHU146 SRN146:SRQ146 TBJ146:TBM146 TLF146:TLI146 TVB146:TVE146 UEX146:UFA146 UOT146:UOW146 UYP146:UYS146 VIL146:VIO146 VSH146:VSK146 WCD146:WCG146 WLZ146:WMC146 WVV146:WVY146 N65682:Q65682 JJ65682:JM65682 TF65682:TI65682 ADB65682:ADE65682 AMX65682:ANA65682 AWT65682:AWW65682 BGP65682:BGS65682 BQL65682:BQO65682 CAH65682:CAK65682 CKD65682:CKG65682 CTZ65682:CUC65682 DDV65682:DDY65682 DNR65682:DNU65682 DXN65682:DXQ65682 EHJ65682:EHM65682 ERF65682:ERI65682 FBB65682:FBE65682 FKX65682:FLA65682 FUT65682:FUW65682 GEP65682:GES65682 GOL65682:GOO65682 GYH65682:GYK65682 HID65682:HIG65682 HRZ65682:HSC65682 IBV65682:IBY65682 ILR65682:ILU65682 IVN65682:IVQ65682 JFJ65682:JFM65682 JPF65682:JPI65682 JZB65682:JZE65682 KIX65682:KJA65682 KST65682:KSW65682 LCP65682:LCS65682 LML65682:LMO65682 LWH65682:LWK65682 MGD65682:MGG65682 MPZ65682:MQC65682 MZV65682:MZY65682 NJR65682:NJU65682 NTN65682:NTQ65682 ODJ65682:ODM65682 ONF65682:ONI65682 OXB65682:OXE65682 PGX65682:PHA65682 PQT65682:PQW65682 QAP65682:QAS65682 QKL65682:QKO65682 QUH65682:QUK65682 RED65682:REG65682 RNZ65682:ROC65682 RXV65682:RXY65682 SHR65682:SHU65682 SRN65682:SRQ65682 TBJ65682:TBM65682 TLF65682:TLI65682 TVB65682:TVE65682 UEX65682:UFA65682 UOT65682:UOW65682 UYP65682:UYS65682 VIL65682:VIO65682 VSH65682:VSK65682 WCD65682:WCG65682 WLZ65682:WMC65682 WVV65682:WVY65682 N131218:Q131218 JJ131218:JM131218 TF131218:TI131218 ADB131218:ADE131218 AMX131218:ANA131218 AWT131218:AWW131218 BGP131218:BGS131218 BQL131218:BQO131218 CAH131218:CAK131218 CKD131218:CKG131218 CTZ131218:CUC131218 DDV131218:DDY131218 DNR131218:DNU131218 DXN131218:DXQ131218 EHJ131218:EHM131218 ERF131218:ERI131218 FBB131218:FBE131218 FKX131218:FLA131218 FUT131218:FUW131218 GEP131218:GES131218 GOL131218:GOO131218 GYH131218:GYK131218 HID131218:HIG131218 HRZ131218:HSC131218 IBV131218:IBY131218 ILR131218:ILU131218 IVN131218:IVQ131218 JFJ131218:JFM131218 JPF131218:JPI131218 JZB131218:JZE131218 KIX131218:KJA131218 KST131218:KSW131218 LCP131218:LCS131218 LML131218:LMO131218 LWH131218:LWK131218 MGD131218:MGG131218 MPZ131218:MQC131218 MZV131218:MZY131218 NJR131218:NJU131218 NTN131218:NTQ131218 ODJ131218:ODM131218 ONF131218:ONI131218 OXB131218:OXE131218 PGX131218:PHA131218 PQT131218:PQW131218 QAP131218:QAS131218 QKL131218:QKO131218 QUH131218:QUK131218 RED131218:REG131218 RNZ131218:ROC131218 RXV131218:RXY131218 SHR131218:SHU131218 SRN131218:SRQ131218 TBJ131218:TBM131218 TLF131218:TLI131218 TVB131218:TVE131218 UEX131218:UFA131218 UOT131218:UOW131218 UYP131218:UYS131218 VIL131218:VIO131218 VSH131218:VSK131218 WCD131218:WCG131218 WLZ131218:WMC131218 WVV131218:WVY131218 N196754:Q196754 JJ196754:JM196754 TF196754:TI196754 ADB196754:ADE196754 AMX196754:ANA196754 AWT196754:AWW196754 BGP196754:BGS196754 BQL196754:BQO196754 CAH196754:CAK196754 CKD196754:CKG196754 CTZ196754:CUC196754 DDV196754:DDY196754 DNR196754:DNU196754 DXN196754:DXQ196754 EHJ196754:EHM196754 ERF196754:ERI196754 FBB196754:FBE196754 FKX196754:FLA196754 FUT196754:FUW196754 GEP196754:GES196754 GOL196754:GOO196754 GYH196754:GYK196754 HID196754:HIG196754 HRZ196754:HSC196754 IBV196754:IBY196754 ILR196754:ILU196754 IVN196754:IVQ196754 JFJ196754:JFM196754 JPF196754:JPI196754 JZB196754:JZE196754 KIX196754:KJA196754 KST196754:KSW196754 LCP196754:LCS196754 LML196754:LMO196754 LWH196754:LWK196754 MGD196754:MGG196754 MPZ196754:MQC196754 MZV196754:MZY196754 NJR196754:NJU196754 NTN196754:NTQ196754 ODJ196754:ODM196754 ONF196754:ONI196754 OXB196754:OXE196754 PGX196754:PHA196754 PQT196754:PQW196754 QAP196754:QAS196754 QKL196754:QKO196754 QUH196754:QUK196754 RED196754:REG196754 RNZ196754:ROC196754 RXV196754:RXY196754 SHR196754:SHU196754 SRN196754:SRQ196754 TBJ196754:TBM196754 TLF196754:TLI196754 TVB196754:TVE196754 UEX196754:UFA196754 UOT196754:UOW196754 UYP196754:UYS196754 VIL196754:VIO196754 VSH196754:VSK196754 WCD196754:WCG196754 WLZ196754:WMC196754 WVV196754:WVY196754 N262290:Q262290 JJ262290:JM262290 TF262290:TI262290 ADB262290:ADE262290 AMX262290:ANA262290 AWT262290:AWW262290 BGP262290:BGS262290 BQL262290:BQO262290 CAH262290:CAK262290 CKD262290:CKG262290 CTZ262290:CUC262290 DDV262290:DDY262290 DNR262290:DNU262290 DXN262290:DXQ262290 EHJ262290:EHM262290 ERF262290:ERI262290 FBB262290:FBE262290 FKX262290:FLA262290 FUT262290:FUW262290 GEP262290:GES262290 GOL262290:GOO262290 GYH262290:GYK262290 HID262290:HIG262290 HRZ262290:HSC262290 IBV262290:IBY262290 ILR262290:ILU262290 IVN262290:IVQ262290 JFJ262290:JFM262290 JPF262290:JPI262290 JZB262290:JZE262290 KIX262290:KJA262290 KST262290:KSW262290 LCP262290:LCS262290 LML262290:LMO262290 LWH262290:LWK262290 MGD262290:MGG262290 MPZ262290:MQC262290 MZV262290:MZY262290 NJR262290:NJU262290 NTN262290:NTQ262290 ODJ262290:ODM262290 ONF262290:ONI262290 OXB262290:OXE262290 PGX262290:PHA262290 PQT262290:PQW262290 QAP262290:QAS262290 QKL262290:QKO262290 QUH262290:QUK262290 RED262290:REG262290 RNZ262290:ROC262290 RXV262290:RXY262290 SHR262290:SHU262290 SRN262290:SRQ262290 TBJ262290:TBM262290 TLF262290:TLI262290 TVB262290:TVE262290 UEX262290:UFA262290 UOT262290:UOW262290 UYP262290:UYS262290 VIL262290:VIO262290 VSH262290:VSK262290 WCD262290:WCG262290 WLZ262290:WMC262290 WVV262290:WVY262290 N327826:Q327826 JJ327826:JM327826 TF327826:TI327826 ADB327826:ADE327826 AMX327826:ANA327826 AWT327826:AWW327826 BGP327826:BGS327826 BQL327826:BQO327826 CAH327826:CAK327826 CKD327826:CKG327826 CTZ327826:CUC327826 DDV327826:DDY327826 DNR327826:DNU327826 DXN327826:DXQ327826 EHJ327826:EHM327826 ERF327826:ERI327826 FBB327826:FBE327826 FKX327826:FLA327826 FUT327826:FUW327826 GEP327826:GES327826 GOL327826:GOO327826 GYH327826:GYK327826 HID327826:HIG327826 HRZ327826:HSC327826 IBV327826:IBY327826 ILR327826:ILU327826 IVN327826:IVQ327826 JFJ327826:JFM327826 JPF327826:JPI327826 JZB327826:JZE327826 KIX327826:KJA327826 KST327826:KSW327826 LCP327826:LCS327826 LML327826:LMO327826 LWH327826:LWK327826 MGD327826:MGG327826 MPZ327826:MQC327826 MZV327826:MZY327826 NJR327826:NJU327826 NTN327826:NTQ327826 ODJ327826:ODM327826 ONF327826:ONI327826 OXB327826:OXE327826 PGX327826:PHA327826 PQT327826:PQW327826 QAP327826:QAS327826 QKL327826:QKO327826 QUH327826:QUK327826 RED327826:REG327826 RNZ327826:ROC327826 RXV327826:RXY327826 SHR327826:SHU327826 SRN327826:SRQ327826 TBJ327826:TBM327826 TLF327826:TLI327826 TVB327826:TVE327826 UEX327826:UFA327826 UOT327826:UOW327826 UYP327826:UYS327826 VIL327826:VIO327826 VSH327826:VSK327826 WCD327826:WCG327826 WLZ327826:WMC327826 WVV327826:WVY327826 N393362:Q393362 JJ393362:JM393362 TF393362:TI393362 ADB393362:ADE393362 AMX393362:ANA393362 AWT393362:AWW393362 BGP393362:BGS393362 BQL393362:BQO393362 CAH393362:CAK393362 CKD393362:CKG393362 CTZ393362:CUC393362 DDV393362:DDY393362 DNR393362:DNU393362 DXN393362:DXQ393362 EHJ393362:EHM393362 ERF393362:ERI393362 FBB393362:FBE393362 FKX393362:FLA393362 FUT393362:FUW393362 GEP393362:GES393362 GOL393362:GOO393362 GYH393362:GYK393362 HID393362:HIG393362 HRZ393362:HSC393362 IBV393362:IBY393362 ILR393362:ILU393362 IVN393362:IVQ393362 JFJ393362:JFM393362 JPF393362:JPI393362 JZB393362:JZE393362 KIX393362:KJA393362 KST393362:KSW393362 LCP393362:LCS393362 LML393362:LMO393362 LWH393362:LWK393362 MGD393362:MGG393362 MPZ393362:MQC393362 MZV393362:MZY393362 NJR393362:NJU393362 NTN393362:NTQ393362 ODJ393362:ODM393362 ONF393362:ONI393362 OXB393362:OXE393362 PGX393362:PHA393362 PQT393362:PQW393362 QAP393362:QAS393362 QKL393362:QKO393362 QUH393362:QUK393362 RED393362:REG393362 RNZ393362:ROC393362 RXV393362:RXY393362 SHR393362:SHU393362 SRN393362:SRQ393362 TBJ393362:TBM393362 TLF393362:TLI393362 TVB393362:TVE393362 UEX393362:UFA393362 UOT393362:UOW393362 UYP393362:UYS393362 VIL393362:VIO393362 VSH393362:VSK393362 WCD393362:WCG393362 WLZ393362:WMC393362 WVV393362:WVY393362 N458898:Q458898 JJ458898:JM458898 TF458898:TI458898 ADB458898:ADE458898 AMX458898:ANA458898 AWT458898:AWW458898 BGP458898:BGS458898 BQL458898:BQO458898 CAH458898:CAK458898 CKD458898:CKG458898 CTZ458898:CUC458898 DDV458898:DDY458898 DNR458898:DNU458898 DXN458898:DXQ458898 EHJ458898:EHM458898 ERF458898:ERI458898 FBB458898:FBE458898 FKX458898:FLA458898 FUT458898:FUW458898 GEP458898:GES458898 GOL458898:GOO458898 GYH458898:GYK458898 HID458898:HIG458898 HRZ458898:HSC458898 IBV458898:IBY458898 ILR458898:ILU458898 IVN458898:IVQ458898 JFJ458898:JFM458898 JPF458898:JPI458898 JZB458898:JZE458898 KIX458898:KJA458898 KST458898:KSW458898 LCP458898:LCS458898 LML458898:LMO458898 LWH458898:LWK458898 MGD458898:MGG458898 MPZ458898:MQC458898 MZV458898:MZY458898 NJR458898:NJU458898 NTN458898:NTQ458898 ODJ458898:ODM458898 ONF458898:ONI458898 OXB458898:OXE458898 PGX458898:PHA458898 PQT458898:PQW458898 QAP458898:QAS458898 QKL458898:QKO458898 QUH458898:QUK458898 RED458898:REG458898 RNZ458898:ROC458898 RXV458898:RXY458898 SHR458898:SHU458898 SRN458898:SRQ458898 TBJ458898:TBM458898 TLF458898:TLI458898 TVB458898:TVE458898 UEX458898:UFA458898 UOT458898:UOW458898 UYP458898:UYS458898 VIL458898:VIO458898 VSH458898:VSK458898 WCD458898:WCG458898 WLZ458898:WMC458898 WVV458898:WVY458898 N524434:Q524434 JJ524434:JM524434 TF524434:TI524434 ADB524434:ADE524434 AMX524434:ANA524434 AWT524434:AWW524434 BGP524434:BGS524434 BQL524434:BQO524434 CAH524434:CAK524434 CKD524434:CKG524434 CTZ524434:CUC524434 DDV524434:DDY524434 DNR524434:DNU524434 DXN524434:DXQ524434 EHJ524434:EHM524434 ERF524434:ERI524434 FBB524434:FBE524434 FKX524434:FLA524434 FUT524434:FUW524434 GEP524434:GES524434 GOL524434:GOO524434 GYH524434:GYK524434 HID524434:HIG524434 HRZ524434:HSC524434 IBV524434:IBY524434 ILR524434:ILU524434 IVN524434:IVQ524434 JFJ524434:JFM524434 JPF524434:JPI524434 JZB524434:JZE524434 KIX524434:KJA524434 KST524434:KSW524434 LCP524434:LCS524434 LML524434:LMO524434 LWH524434:LWK524434 MGD524434:MGG524434 MPZ524434:MQC524434 MZV524434:MZY524434 NJR524434:NJU524434 NTN524434:NTQ524434 ODJ524434:ODM524434 ONF524434:ONI524434 OXB524434:OXE524434 PGX524434:PHA524434 PQT524434:PQW524434 QAP524434:QAS524434 QKL524434:QKO524434 QUH524434:QUK524434 RED524434:REG524434 RNZ524434:ROC524434 RXV524434:RXY524434 SHR524434:SHU524434 SRN524434:SRQ524434 TBJ524434:TBM524434 TLF524434:TLI524434 TVB524434:TVE524434 UEX524434:UFA524434 UOT524434:UOW524434 UYP524434:UYS524434 VIL524434:VIO524434 VSH524434:VSK524434 WCD524434:WCG524434 WLZ524434:WMC524434 WVV524434:WVY524434 N589970:Q589970 JJ589970:JM589970 TF589970:TI589970 ADB589970:ADE589970 AMX589970:ANA589970 AWT589970:AWW589970 BGP589970:BGS589970 BQL589970:BQO589970 CAH589970:CAK589970 CKD589970:CKG589970 CTZ589970:CUC589970 DDV589970:DDY589970 DNR589970:DNU589970 DXN589970:DXQ589970 EHJ589970:EHM589970 ERF589970:ERI589970 FBB589970:FBE589970 FKX589970:FLA589970 FUT589970:FUW589970 GEP589970:GES589970 GOL589970:GOO589970 GYH589970:GYK589970 HID589970:HIG589970 HRZ589970:HSC589970 IBV589970:IBY589970 ILR589970:ILU589970 IVN589970:IVQ589970 JFJ589970:JFM589970 JPF589970:JPI589970 JZB589970:JZE589970 KIX589970:KJA589970 KST589970:KSW589970 LCP589970:LCS589970 LML589970:LMO589970 LWH589970:LWK589970 MGD589970:MGG589970 MPZ589970:MQC589970 MZV589970:MZY589970 NJR589970:NJU589970 NTN589970:NTQ589970 ODJ589970:ODM589970 ONF589970:ONI589970 OXB589970:OXE589970 PGX589970:PHA589970 PQT589970:PQW589970 QAP589970:QAS589970 QKL589970:QKO589970 QUH589970:QUK589970 RED589970:REG589970 RNZ589970:ROC589970 RXV589970:RXY589970 SHR589970:SHU589970 SRN589970:SRQ589970 TBJ589970:TBM589970 TLF589970:TLI589970 TVB589970:TVE589970 UEX589970:UFA589970 UOT589970:UOW589970 UYP589970:UYS589970 VIL589970:VIO589970 VSH589970:VSK589970 WCD589970:WCG589970 WLZ589970:WMC589970 WVV589970:WVY589970 N655506:Q655506 JJ655506:JM655506 TF655506:TI655506 ADB655506:ADE655506 AMX655506:ANA655506 AWT655506:AWW655506 BGP655506:BGS655506 BQL655506:BQO655506 CAH655506:CAK655506 CKD655506:CKG655506 CTZ655506:CUC655506 DDV655506:DDY655506 DNR655506:DNU655506 DXN655506:DXQ655506 EHJ655506:EHM655506 ERF655506:ERI655506 FBB655506:FBE655506 FKX655506:FLA655506 FUT655506:FUW655506 GEP655506:GES655506 GOL655506:GOO655506 GYH655506:GYK655506 HID655506:HIG655506 HRZ655506:HSC655506 IBV655506:IBY655506 ILR655506:ILU655506 IVN655506:IVQ655506 JFJ655506:JFM655506 JPF655506:JPI655506 JZB655506:JZE655506 KIX655506:KJA655506 KST655506:KSW655506 LCP655506:LCS655506 LML655506:LMO655506 LWH655506:LWK655506 MGD655506:MGG655506 MPZ655506:MQC655506 MZV655506:MZY655506 NJR655506:NJU655506 NTN655506:NTQ655506 ODJ655506:ODM655506 ONF655506:ONI655506 OXB655506:OXE655506 PGX655506:PHA655506 PQT655506:PQW655506 QAP655506:QAS655506 QKL655506:QKO655506 QUH655506:QUK655506 RED655506:REG655506 RNZ655506:ROC655506 RXV655506:RXY655506 SHR655506:SHU655506 SRN655506:SRQ655506 TBJ655506:TBM655506 TLF655506:TLI655506 TVB655506:TVE655506 UEX655506:UFA655506 UOT655506:UOW655506 UYP655506:UYS655506 VIL655506:VIO655506 VSH655506:VSK655506 WCD655506:WCG655506 WLZ655506:WMC655506 WVV655506:WVY655506 N721042:Q721042 JJ721042:JM721042 TF721042:TI721042 ADB721042:ADE721042 AMX721042:ANA721042 AWT721042:AWW721042 BGP721042:BGS721042 BQL721042:BQO721042 CAH721042:CAK721042 CKD721042:CKG721042 CTZ721042:CUC721042 DDV721042:DDY721042 DNR721042:DNU721042 DXN721042:DXQ721042 EHJ721042:EHM721042 ERF721042:ERI721042 FBB721042:FBE721042 FKX721042:FLA721042 FUT721042:FUW721042 GEP721042:GES721042 GOL721042:GOO721042 GYH721042:GYK721042 HID721042:HIG721042 HRZ721042:HSC721042 IBV721042:IBY721042 ILR721042:ILU721042 IVN721042:IVQ721042 JFJ721042:JFM721042 JPF721042:JPI721042 JZB721042:JZE721042 KIX721042:KJA721042 KST721042:KSW721042 LCP721042:LCS721042 LML721042:LMO721042 LWH721042:LWK721042 MGD721042:MGG721042 MPZ721042:MQC721042 MZV721042:MZY721042 NJR721042:NJU721042 NTN721042:NTQ721042 ODJ721042:ODM721042 ONF721042:ONI721042 OXB721042:OXE721042 PGX721042:PHA721042 PQT721042:PQW721042 QAP721042:QAS721042 QKL721042:QKO721042 QUH721042:QUK721042 RED721042:REG721042 RNZ721042:ROC721042 RXV721042:RXY721042 SHR721042:SHU721042 SRN721042:SRQ721042 TBJ721042:TBM721042 TLF721042:TLI721042 TVB721042:TVE721042 UEX721042:UFA721042 UOT721042:UOW721042 UYP721042:UYS721042 VIL721042:VIO721042 VSH721042:VSK721042 WCD721042:WCG721042 WLZ721042:WMC721042 WVV721042:WVY721042 N786578:Q786578 JJ786578:JM786578 TF786578:TI786578 ADB786578:ADE786578 AMX786578:ANA786578 AWT786578:AWW786578 BGP786578:BGS786578 BQL786578:BQO786578 CAH786578:CAK786578 CKD786578:CKG786578 CTZ786578:CUC786578 DDV786578:DDY786578 DNR786578:DNU786578 DXN786578:DXQ786578 EHJ786578:EHM786578 ERF786578:ERI786578 FBB786578:FBE786578 FKX786578:FLA786578 FUT786578:FUW786578 GEP786578:GES786578 GOL786578:GOO786578 GYH786578:GYK786578 HID786578:HIG786578 HRZ786578:HSC786578 IBV786578:IBY786578 ILR786578:ILU786578 IVN786578:IVQ786578 JFJ786578:JFM786578 JPF786578:JPI786578 JZB786578:JZE786578 KIX786578:KJA786578 KST786578:KSW786578 LCP786578:LCS786578 LML786578:LMO786578 LWH786578:LWK786578 MGD786578:MGG786578 MPZ786578:MQC786578 MZV786578:MZY786578 NJR786578:NJU786578 NTN786578:NTQ786578 ODJ786578:ODM786578 ONF786578:ONI786578 OXB786578:OXE786578 PGX786578:PHA786578 PQT786578:PQW786578 QAP786578:QAS786578 QKL786578:QKO786578 QUH786578:QUK786578 RED786578:REG786578 RNZ786578:ROC786578 RXV786578:RXY786578 SHR786578:SHU786578 SRN786578:SRQ786578 TBJ786578:TBM786578 TLF786578:TLI786578 TVB786578:TVE786578 UEX786578:UFA786578 UOT786578:UOW786578 UYP786578:UYS786578 VIL786578:VIO786578 VSH786578:VSK786578 WCD786578:WCG786578 WLZ786578:WMC786578 WVV786578:WVY786578 N852114:Q852114 JJ852114:JM852114 TF852114:TI852114 ADB852114:ADE852114 AMX852114:ANA852114 AWT852114:AWW852114 BGP852114:BGS852114 BQL852114:BQO852114 CAH852114:CAK852114 CKD852114:CKG852114 CTZ852114:CUC852114 DDV852114:DDY852114 DNR852114:DNU852114 DXN852114:DXQ852114 EHJ852114:EHM852114 ERF852114:ERI852114 FBB852114:FBE852114 FKX852114:FLA852114 FUT852114:FUW852114 GEP852114:GES852114 GOL852114:GOO852114 GYH852114:GYK852114 HID852114:HIG852114 HRZ852114:HSC852114 IBV852114:IBY852114 ILR852114:ILU852114 IVN852114:IVQ852114 JFJ852114:JFM852114 JPF852114:JPI852114 JZB852114:JZE852114 KIX852114:KJA852114 KST852114:KSW852114 LCP852114:LCS852114 LML852114:LMO852114 LWH852114:LWK852114 MGD852114:MGG852114 MPZ852114:MQC852114 MZV852114:MZY852114 NJR852114:NJU852114 NTN852114:NTQ852114 ODJ852114:ODM852114 ONF852114:ONI852114 OXB852114:OXE852114 PGX852114:PHA852114 PQT852114:PQW852114 QAP852114:QAS852114 QKL852114:QKO852114 QUH852114:QUK852114 RED852114:REG852114 RNZ852114:ROC852114 RXV852114:RXY852114 SHR852114:SHU852114 SRN852114:SRQ852114 TBJ852114:TBM852114 TLF852114:TLI852114 TVB852114:TVE852114 UEX852114:UFA852114 UOT852114:UOW852114 UYP852114:UYS852114 VIL852114:VIO852114 VSH852114:VSK852114 WCD852114:WCG852114 WLZ852114:WMC852114 WVV852114:WVY852114 N917650:Q917650 JJ917650:JM917650 TF917650:TI917650 ADB917650:ADE917650 AMX917650:ANA917650 AWT917650:AWW917650 BGP917650:BGS917650 BQL917650:BQO917650 CAH917650:CAK917650 CKD917650:CKG917650 CTZ917650:CUC917650 DDV917650:DDY917650 DNR917650:DNU917650 DXN917650:DXQ917650 EHJ917650:EHM917650 ERF917650:ERI917650 FBB917650:FBE917650 FKX917650:FLA917650 FUT917650:FUW917650 GEP917650:GES917650 GOL917650:GOO917650 GYH917650:GYK917650 HID917650:HIG917650 HRZ917650:HSC917650 IBV917650:IBY917650 ILR917650:ILU917650 IVN917650:IVQ917650 JFJ917650:JFM917650 JPF917650:JPI917650 JZB917650:JZE917650 KIX917650:KJA917650 KST917650:KSW917650 LCP917650:LCS917650 LML917650:LMO917650 LWH917650:LWK917650 MGD917650:MGG917650 MPZ917650:MQC917650 MZV917650:MZY917650 NJR917650:NJU917650 NTN917650:NTQ917650 ODJ917650:ODM917650 ONF917650:ONI917650 OXB917650:OXE917650 PGX917650:PHA917650 PQT917650:PQW917650 QAP917650:QAS917650 QKL917650:QKO917650 QUH917650:QUK917650 RED917650:REG917650 RNZ917650:ROC917650 RXV917650:RXY917650 SHR917650:SHU917650 SRN917650:SRQ917650 TBJ917650:TBM917650 TLF917650:TLI917650 TVB917650:TVE917650 UEX917650:UFA917650 UOT917650:UOW917650 UYP917650:UYS917650 VIL917650:VIO917650 VSH917650:VSK917650 WCD917650:WCG917650 WLZ917650:WMC917650 WVV917650:WVY917650 N983186:Q983186 JJ983186:JM983186 TF983186:TI983186 ADB983186:ADE983186 AMX983186:ANA983186 AWT983186:AWW983186 BGP983186:BGS983186 BQL983186:BQO983186 CAH983186:CAK983186 CKD983186:CKG983186 CTZ983186:CUC983186 DDV983186:DDY983186 DNR983186:DNU983186 DXN983186:DXQ983186 EHJ983186:EHM983186 ERF983186:ERI983186 FBB983186:FBE983186 FKX983186:FLA983186 FUT983186:FUW983186 GEP983186:GES983186 GOL983186:GOO983186 GYH983186:GYK983186 HID983186:HIG983186 HRZ983186:HSC983186 IBV983186:IBY983186 ILR983186:ILU983186 IVN983186:IVQ983186 JFJ983186:JFM983186 JPF983186:JPI983186 JZB983186:JZE983186 KIX983186:KJA983186 KST983186:KSW983186 LCP983186:LCS983186 LML983186:LMO983186 LWH983186:LWK983186 MGD983186:MGG983186 MPZ983186:MQC983186 MZV983186:MZY983186 NJR983186:NJU983186 NTN983186:NTQ983186 ODJ983186:ODM983186 ONF983186:ONI983186 OXB983186:OXE983186 PGX983186:PHA983186 PQT983186:PQW983186 QAP983186:QAS983186 QKL983186:QKO983186 QUH983186:QUK983186 RED983186:REG983186 RNZ983186:ROC983186 RXV983186:RXY983186 SHR983186:SHU983186 SRN983186:SRQ983186 TBJ983186:TBM983186 TLF983186:TLI983186 TVB983186:TVE983186 UEX983186:UFA983186 UOT983186:UOW983186 UYP983186:UYS983186 VIL983186:VIO983186 VSH983186:VSK983186 WCD983186:WCG983186 WLZ983186:WMC983186 WVV983186:WVY983186</xm:sqref>
        </x14:dataValidation>
        <x14:dataValidation type="list" allowBlank="1" showInputMessage="1" showErrorMessage="1">
          <x14:formula1>
            <xm:f>$W$29:$W$36</xm:f>
          </x14:formula1>
          <xm:sqref>H29:J29 JD29:JF29 SZ29:TB29 ACV29:ACX29 AMR29:AMT29 AWN29:AWP29 BGJ29:BGL29 BQF29:BQH29 CAB29:CAD29 CJX29:CJZ29 CTT29:CTV29 DDP29:DDR29 DNL29:DNN29 DXH29:DXJ29 EHD29:EHF29 EQZ29:ERB29 FAV29:FAX29 FKR29:FKT29 FUN29:FUP29 GEJ29:GEL29 GOF29:GOH29 GYB29:GYD29 HHX29:HHZ29 HRT29:HRV29 IBP29:IBR29 ILL29:ILN29 IVH29:IVJ29 JFD29:JFF29 JOZ29:JPB29 JYV29:JYX29 KIR29:KIT29 KSN29:KSP29 LCJ29:LCL29 LMF29:LMH29 LWB29:LWD29 MFX29:MFZ29 MPT29:MPV29 MZP29:MZR29 NJL29:NJN29 NTH29:NTJ29 ODD29:ODF29 OMZ29:ONB29 OWV29:OWX29 PGR29:PGT29 PQN29:PQP29 QAJ29:QAL29 QKF29:QKH29 QUB29:QUD29 RDX29:RDZ29 RNT29:RNV29 RXP29:RXR29 SHL29:SHN29 SRH29:SRJ29 TBD29:TBF29 TKZ29:TLB29 TUV29:TUX29 UER29:UET29 UON29:UOP29 UYJ29:UYL29 VIF29:VIH29 VSB29:VSD29 WBX29:WBZ29 WLT29:WLV29 WVP29:WVR29 H65565:J65565 JD65565:JF65565 SZ65565:TB65565 ACV65565:ACX65565 AMR65565:AMT65565 AWN65565:AWP65565 BGJ65565:BGL65565 BQF65565:BQH65565 CAB65565:CAD65565 CJX65565:CJZ65565 CTT65565:CTV65565 DDP65565:DDR65565 DNL65565:DNN65565 DXH65565:DXJ65565 EHD65565:EHF65565 EQZ65565:ERB65565 FAV65565:FAX65565 FKR65565:FKT65565 FUN65565:FUP65565 GEJ65565:GEL65565 GOF65565:GOH65565 GYB65565:GYD65565 HHX65565:HHZ65565 HRT65565:HRV65565 IBP65565:IBR65565 ILL65565:ILN65565 IVH65565:IVJ65565 JFD65565:JFF65565 JOZ65565:JPB65565 JYV65565:JYX65565 KIR65565:KIT65565 KSN65565:KSP65565 LCJ65565:LCL65565 LMF65565:LMH65565 LWB65565:LWD65565 MFX65565:MFZ65565 MPT65565:MPV65565 MZP65565:MZR65565 NJL65565:NJN65565 NTH65565:NTJ65565 ODD65565:ODF65565 OMZ65565:ONB65565 OWV65565:OWX65565 PGR65565:PGT65565 PQN65565:PQP65565 QAJ65565:QAL65565 QKF65565:QKH65565 QUB65565:QUD65565 RDX65565:RDZ65565 RNT65565:RNV65565 RXP65565:RXR65565 SHL65565:SHN65565 SRH65565:SRJ65565 TBD65565:TBF65565 TKZ65565:TLB65565 TUV65565:TUX65565 UER65565:UET65565 UON65565:UOP65565 UYJ65565:UYL65565 VIF65565:VIH65565 VSB65565:VSD65565 WBX65565:WBZ65565 WLT65565:WLV65565 WVP65565:WVR65565 H131101:J131101 JD131101:JF131101 SZ131101:TB131101 ACV131101:ACX131101 AMR131101:AMT131101 AWN131101:AWP131101 BGJ131101:BGL131101 BQF131101:BQH131101 CAB131101:CAD131101 CJX131101:CJZ131101 CTT131101:CTV131101 DDP131101:DDR131101 DNL131101:DNN131101 DXH131101:DXJ131101 EHD131101:EHF131101 EQZ131101:ERB131101 FAV131101:FAX131101 FKR131101:FKT131101 FUN131101:FUP131101 GEJ131101:GEL131101 GOF131101:GOH131101 GYB131101:GYD131101 HHX131101:HHZ131101 HRT131101:HRV131101 IBP131101:IBR131101 ILL131101:ILN131101 IVH131101:IVJ131101 JFD131101:JFF131101 JOZ131101:JPB131101 JYV131101:JYX131101 KIR131101:KIT131101 KSN131101:KSP131101 LCJ131101:LCL131101 LMF131101:LMH131101 LWB131101:LWD131101 MFX131101:MFZ131101 MPT131101:MPV131101 MZP131101:MZR131101 NJL131101:NJN131101 NTH131101:NTJ131101 ODD131101:ODF131101 OMZ131101:ONB131101 OWV131101:OWX131101 PGR131101:PGT131101 PQN131101:PQP131101 QAJ131101:QAL131101 QKF131101:QKH131101 QUB131101:QUD131101 RDX131101:RDZ131101 RNT131101:RNV131101 RXP131101:RXR131101 SHL131101:SHN131101 SRH131101:SRJ131101 TBD131101:TBF131101 TKZ131101:TLB131101 TUV131101:TUX131101 UER131101:UET131101 UON131101:UOP131101 UYJ131101:UYL131101 VIF131101:VIH131101 VSB131101:VSD131101 WBX131101:WBZ131101 WLT131101:WLV131101 WVP131101:WVR131101 H196637:J196637 JD196637:JF196637 SZ196637:TB196637 ACV196637:ACX196637 AMR196637:AMT196637 AWN196637:AWP196637 BGJ196637:BGL196637 BQF196637:BQH196637 CAB196637:CAD196637 CJX196637:CJZ196637 CTT196637:CTV196637 DDP196637:DDR196637 DNL196637:DNN196637 DXH196637:DXJ196637 EHD196637:EHF196637 EQZ196637:ERB196637 FAV196637:FAX196637 FKR196637:FKT196637 FUN196637:FUP196637 GEJ196637:GEL196637 GOF196637:GOH196637 GYB196637:GYD196637 HHX196637:HHZ196637 HRT196637:HRV196637 IBP196637:IBR196637 ILL196637:ILN196637 IVH196637:IVJ196637 JFD196637:JFF196637 JOZ196637:JPB196637 JYV196637:JYX196637 KIR196637:KIT196637 KSN196637:KSP196637 LCJ196637:LCL196637 LMF196637:LMH196637 LWB196637:LWD196637 MFX196637:MFZ196637 MPT196637:MPV196637 MZP196637:MZR196637 NJL196637:NJN196637 NTH196637:NTJ196637 ODD196637:ODF196637 OMZ196637:ONB196637 OWV196637:OWX196637 PGR196637:PGT196637 PQN196637:PQP196637 QAJ196637:QAL196637 QKF196637:QKH196637 QUB196637:QUD196637 RDX196637:RDZ196637 RNT196637:RNV196637 RXP196637:RXR196637 SHL196637:SHN196637 SRH196637:SRJ196637 TBD196637:TBF196637 TKZ196637:TLB196637 TUV196637:TUX196637 UER196637:UET196637 UON196637:UOP196637 UYJ196637:UYL196637 VIF196637:VIH196637 VSB196637:VSD196637 WBX196637:WBZ196637 WLT196637:WLV196637 WVP196637:WVR196637 H262173:J262173 JD262173:JF262173 SZ262173:TB262173 ACV262173:ACX262173 AMR262173:AMT262173 AWN262173:AWP262173 BGJ262173:BGL262173 BQF262173:BQH262173 CAB262173:CAD262173 CJX262173:CJZ262173 CTT262173:CTV262173 DDP262173:DDR262173 DNL262173:DNN262173 DXH262173:DXJ262173 EHD262173:EHF262173 EQZ262173:ERB262173 FAV262173:FAX262173 FKR262173:FKT262173 FUN262173:FUP262173 GEJ262173:GEL262173 GOF262173:GOH262173 GYB262173:GYD262173 HHX262173:HHZ262173 HRT262173:HRV262173 IBP262173:IBR262173 ILL262173:ILN262173 IVH262173:IVJ262173 JFD262173:JFF262173 JOZ262173:JPB262173 JYV262173:JYX262173 KIR262173:KIT262173 KSN262173:KSP262173 LCJ262173:LCL262173 LMF262173:LMH262173 LWB262173:LWD262173 MFX262173:MFZ262173 MPT262173:MPV262173 MZP262173:MZR262173 NJL262173:NJN262173 NTH262173:NTJ262173 ODD262173:ODF262173 OMZ262173:ONB262173 OWV262173:OWX262173 PGR262173:PGT262173 PQN262173:PQP262173 QAJ262173:QAL262173 QKF262173:QKH262173 QUB262173:QUD262173 RDX262173:RDZ262173 RNT262173:RNV262173 RXP262173:RXR262173 SHL262173:SHN262173 SRH262173:SRJ262173 TBD262173:TBF262173 TKZ262173:TLB262173 TUV262173:TUX262173 UER262173:UET262173 UON262173:UOP262173 UYJ262173:UYL262173 VIF262173:VIH262173 VSB262173:VSD262173 WBX262173:WBZ262173 WLT262173:WLV262173 WVP262173:WVR262173 H327709:J327709 JD327709:JF327709 SZ327709:TB327709 ACV327709:ACX327709 AMR327709:AMT327709 AWN327709:AWP327709 BGJ327709:BGL327709 BQF327709:BQH327709 CAB327709:CAD327709 CJX327709:CJZ327709 CTT327709:CTV327709 DDP327709:DDR327709 DNL327709:DNN327709 DXH327709:DXJ327709 EHD327709:EHF327709 EQZ327709:ERB327709 FAV327709:FAX327709 FKR327709:FKT327709 FUN327709:FUP327709 GEJ327709:GEL327709 GOF327709:GOH327709 GYB327709:GYD327709 HHX327709:HHZ327709 HRT327709:HRV327709 IBP327709:IBR327709 ILL327709:ILN327709 IVH327709:IVJ327709 JFD327709:JFF327709 JOZ327709:JPB327709 JYV327709:JYX327709 KIR327709:KIT327709 KSN327709:KSP327709 LCJ327709:LCL327709 LMF327709:LMH327709 LWB327709:LWD327709 MFX327709:MFZ327709 MPT327709:MPV327709 MZP327709:MZR327709 NJL327709:NJN327709 NTH327709:NTJ327709 ODD327709:ODF327709 OMZ327709:ONB327709 OWV327709:OWX327709 PGR327709:PGT327709 PQN327709:PQP327709 QAJ327709:QAL327709 QKF327709:QKH327709 QUB327709:QUD327709 RDX327709:RDZ327709 RNT327709:RNV327709 RXP327709:RXR327709 SHL327709:SHN327709 SRH327709:SRJ327709 TBD327709:TBF327709 TKZ327709:TLB327709 TUV327709:TUX327709 UER327709:UET327709 UON327709:UOP327709 UYJ327709:UYL327709 VIF327709:VIH327709 VSB327709:VSD327709 WBX327709:WBZ327709 WLT327709:WLV327709 WVP327709:WVR327709 H393245:J393245 JD393245:JF393245 SZ393245:TB393245 ACV393245:ACX393245 AMR393245:AMT393245 AWN393245:AWP393245 BGJ393245:BGL393245 BQF393245:BQH393245 CAB393245:CAD393245 CJX393245:CJZ393245 CTT393245:CTV393245 DDP393245:DDR393245 DNL393245:DNN393245 DXH393245:DXJ393245 EHD393245:EHF393245 EQZ393245:ERB393245 FAV393245:FAX393245 FKR393245:FKT393245 FUN393245:FUP393245 GEJ393245:GEL393245 GOF393245:GOH393245 GYB393245:GYD393245 HHX393245:HHZ393245 HRT393245:HRV393245 IBP393245:IBR393245 ILL393245:ILN393245 IVH393245:IVJ393245 JFD393245:JFF393245 JOZ393245:JPB393245 JYV393245:JYX393245 KIR393245:KIT393245 KSN393245:KSP393245 LCJ393245:LCL393245 LMF393245:LMH393245 LWB393245:LWD393245 MFX393245:MFZ393245 MPT393245:MPV393245 MZP393245:MZR393245 NJL393245:NJN393245 NTH393245:NTJ393245 ODD393245:ODF393245 OMZ393245:ONB393245 OWV393245:OWX393245 PGR393245:PGT393245 PQN393245:PQP393245 QAJ393245:QAL393245 QKF393245:QKH393245 QUB393245:QUD393245 RDX393245:RDZ393245 RNT393245:RNV393245 RXP393245:RXR393245 SHL393245:SHN393245 SRH393245:SRJ393245 TBD393245:TBF393245 TKZ393245:TLB393245 TUV393245:TUX393245 UER393245:UET393245 UON393245:UOP393245 UYJ393245:UYL393245 VIF393245:VIH393245 VSB393245:VSD393245 WBX393245:WBZ393245 WLT393245:WLV393245 WVP393245:WVR393245 H458781:J458781 JD458781:JF458781 SZ458781:TB458781 ACV458781:ACX458781 AMR458781:AMT458781 AWN458781:AWP458781 BGJ458781:BGL458781 BQF458781:BQH458781 CAB458781:CAD458781 CJX458781:CJZ458781 CTT458781:CTV458781 DDP458781:DDR458781 DNL458781:DNN458781 DXH458781:DXJ458781 EHD458781:EHF458781 EQZ458781:ERB458781 FAV458781:FAX458781 FKR458781:FKT458781 FUN458781:FUP458781 GEJ458781:GEL458781 GOF458781:GOH458781 GYB458781:GYD458781 HHX458781:HHZ458781 HRT458781:HRV458781 IBP458781:IBR458781 ILL458781:ILN458781 IVH458781:IVJ458781 JFD458781:JFF458781 JOZ458781:JPB458781 JYV458781:JYX458781 KIR458781:KIT458781 KSN458781:KSP458781 LCJ458781:LCL458781 LMF458781:LMH458781 LWB458781:LWD458781 MFX458781:MFZ458781 MPT458781:MPV458781 MZP458781:MZR458781 NJL458781:NJN458781 NTH458781:NTJ458781 ODD458781:ODF458781 OMZ458781:ONB458781 OWV458781:OWX458781 PGR458781:PGT458781 PQN458781:PQP458781 QAJ458781:QAL458781 QKF458781:QKH458781 QUB458781:QUD458781 RDX458781:RDZ458781 RNT458781:RNV458781 RXP458781:RXR458781 SHL458781:SHN458781 SRH458781:SRJ458781 TBD458781:TBF458781 TKZ458781:TLB458781 TUV458781:TUX458781 UER458781:UET458781 UON458781:UOP458781 UYJ458781:UYL458781 VIF458781:VIH458781 VSB458781:VSD458781 WBX458781:WBZ458781 WLT458781:WLV458781 WVP458781:WVR458781 H524317:J524317 JD524317:JF524317 SZ524317:TB524317 ACV524317:ACX524317 AMR524317:AMT524317 AWN524317:AWP524317 BGJ524317:BGL524317 BQF524317:BQH524317 CAB524317:CAD524317 CJX524317:CJZ524317 CTT524317:CTV524317 DDP524317:DDR524317 DNL524317:DNN524317 DXH524317:DXJ524317 EHD524317:EHF524317 EQZ524317:ERB524317 FAV524317:FAX524317 FKR524317:FKT524317 FUN524317:FUP524317 GEJ524317:GEL524317 GOF524317:GOH524317 GYB524317:GYD524317 HHX524317:HHZ524317 HRT524317:HRV524317 IBP524317:IBR524317 ILL524317:ILN524317 IVH524317:IVJ524317 JFD524317:JFF524317 JOZ524317:JPB524317 JYV524317:JYX524317 KIR524317:KIT524317 KSN524317:KSP524317 LCJ524317:LCL524317 LMF524317:LMH524317 LWB524317:LWD524317 MFX524317:MFZ524317 MPT524317:MPV524317 MZP524317:MZR524317 NJL524317:NJN524317 NTH524317:NTJ524317 ODD524317:ODF524317 OMZ524317:ONB524317 OWV524317:OWX524317 PGR524317:PGT524317 PQN524317:PQP524317 QAJ524317:QAL524317 QKF524317:QKH524317 QUB524317:QUD524317 RDX524317:RDZ524317 RNT524317:RNV524317 RXP524317:RXR524317 SHL524317:SHN524317 SRH524317:SRJ524317 TBD524317:TBF524317 TKZ524317:TLB524317 TUV524317:TUX524317 UER524317:UET524317 UON524317:UOP524317 UYJ524317:UYL524317 VIF524317:VIH524317 VSB524317:VSD524317 WBX524317:WBZ524317 WLT524317:WLV524317 WVP524317:WVR524317 H589853:J589853 JD589853:JF589853 SZ589853:TB589853 ACV589853:ACX589853 AMR589853:AMT589853 AWN589853:AWP589853 BGJ589853:BGL589853 BQF589853:BQH589853 CAB589853:CAD589853 CJX589853:CJZ589853 CTT589853:CTV589853 DDP589853:DDR589853 DNL589853:DNN589853 DXH589853:DXJ589853 EHD589853:EHF589853 EQZ589853:ERB589853 FAV589853:FAX589853 FKR589853:FKT589853 FUN589853:FUP589853 GEJ589853:GEL589853 GOF589853:GOH589853 GYB589853:GYD589853 HHX589853:HHZ589853 HRT589853:HRV589853 IBP589853:IBR589853 ILL589853:ILN589853 IVH589853:IVJ589853 JFD589853:JFF589853 JOZ589853:JPB589853 JYV589853:JYX589853 KIR589853:KIT589853 KSN589853:KSP589853 LCJ589853:LCL589853 LMF589853:LMH589853 LWB589853:LWD589853 MFX589853:MFZ589853 MPT589853:MPV589853 MZP589853:MZR589853 NJL589853:NJN589853 NTH589853:NTJ589853 ODD589853:ODF589853 OMZ589853:ONB589853 OWV589853:OWX589853 PGR589853:PGT589853 PQN589853:PQP589853 QAJ589853:QAL589853 QKF589853:QKH589853 QUB589853:QUD589853 RDX589853:RDZ589853 RNT589853:RNV589853 RXP589853:RXR589853 SHL589853:SHN589853 SRH589853:SRJ589853 TBD589853:TBF589853 TKZ589853:TLB589853 TUV589853:TUX589853 UER589853:UET589853 UON589853:UOP589853 UYJ589853:UYL589853 VIF589853:VIH589853 VSB589853:VSD589853 WBX589853:WBZ589853 WLT589853:WLV589853 WVP589853:WVR589853 H655389:J655389 JD655389:JF655389 SZ655389:TB655389 ACV655389:ACX655389 AMR655389:AMT655389 AWN655389:AWP655389 BGJ655389:BGL655389 BQF655389:BQH655389 CAB655389:CAD655389 CJX655389:CJZ655389 CTT655389:CTV655389 DDP655389:DDR655389 DNL655389:DNN655389 DXH655389:DXJ655389 EHD655389:EHF655389 EQZ655389:ERB655389 FAV655389:FAX655389 FKR655389:FKT655389 FUN655389:FUP655389 GEJ655389:GEL655389 GOF655389:GOH655389 GYB655389:GYD655389 HHX655389:HHZ655389 HRT655389:HRV655389 IBP655389:IBR655389 ILL655389:ILN655389 IVH655389:IVJ655389 JFD655389:JFF655389 JOZ655389:JPB655389 JYV655389:JYX655389 KIR655389:KIT655389 KSN655389:KSP655389 LCJ655389:LCL655389 LMF655389:LMH655389 LWB655389:LWD655389 MFX655389:MFZ655389 MPT655389:MPV655389 MZP655389:MZR655389 NJL655389:NJN655389 NTH655389:NTJ655389 ODD655389:ODF655389 OMZ655389:ONB655389 OWV655389:OWX655389 PGR655389:PGT655389 PQN655389:PQP655389 QAJ655389:QAL655389 QKF655389:QKH655389 QUB655389:QUD655389 RDX655389:RDZ655389 RNT655389:RNV655389 RXP655389:RXR655389 SHL655389:SHN655389 SRH655389:SRJ655389 TBD655389:TBF655389 TKZ655389:TLB655389 TUV655389:TUX655389 UER655389:UET655389 UON655389:UOP655389 UYJ655389:UYL655389 VIF655389:VIH655389 VSB655389:VSD655389 WBX655389:WBZ655389 WLT655389:WLV655389 WVP655389:WVR655389 H720925:J720925 JD720925:JF720925 SZ720925:TB720925 ACV720925:ACX720925 AMR720925:AMT720925 AWN720925:AWP720925 BGJ720925:BGL720925 BQF720925:BQH720925 CAB720925:CAD720925 CJX720925:CJZ720925 CTT720925:CTV720925 DDP720925:DDR720925 DNL720925:DNN720925 DXH720925:DXJ720925 EHD720925:EHF720925 EQZ720925:ERB720925 FAV720925:FAX720925 FKR720925:FKT720925 FUN720925:FUP720925 GEJ720925:GEL720925 GOF720925:GOH720925 GYB720925:GYD720925 HHX720925:HHZ720925 HRT720925:HRV720925 IBP720925:IBR720925 ILL720925:ILN720925 IVH720925:IVJ720925 JFD720925:JFF720925 JOZ720925:JPB720925 JYV720925:JYX720925 KIR720925:KIT720925 KSN720925:KSP720925 LCJ720925:LCL720925 LMF720925:LMH720925 LWB720925:LWD720925 MFX720925:MFZ720925 MPT720925:MPV720925 MZP720925:MZR720925 NJL720925:NJN720925 NTH720925:NTJ720925 ODD720925:ODF720925 OMZ720925:ONB720925 OWV720925:OWX720925 PGR720925:PGT720925 PQN720925:PQP720925 QAJ720925:QAL720925 QKF720925:QKH720925 QUB720925:QUD720925 RDX720925:RDZ720925 RNT720925:RNV720925 RXP720925:RXR720925 SHL720925:SHN720925 SRH720925:SRJ720925 TBD720925:TBF720925 TKZ720925:TLB720925 TUV720925:TUX720925 UER720925:UET720925 UON720925:UOP720925 UYJ720925:UYL720925 VIF720925:VIH720925 VSB720925:VSD720925 WBX720925:WBZ720925 WLT720925:WLV720925 WVP720925:WVR720925 H786461:J786461 JD786461:JF786461 SZ786461:TB786461 ACV786461:ACX786461 AMR786461:AMT786461 AWN786461:AWP786461 BGJ786461:BGL786461 BQF786461:BQH786461 CAB786461:CAD786461 CJX786461:CJZ786461 CTT786461:CTV786461 DDP786461:DDR786461 DNL786461:DNN786461 DXH786461:DXJ786461 EHD786461:EHF786461 EQZ786461:ERB786461 FAV786461:FAX786461 FKR786461:FKT786461 FUN786461:FUP786461 GEJ786461:GEL786461 GOF786461:GOH786461 GYB786461:GYD786461 HHX786461:HHZ786461 HRT786461:HRV786461 IBP786461:IBR786461 ILL786461:ILN786461 IVH786461:IVJ786461 JFD786461:JFF786461 JOZ786461:JPB786461 JYV786461:JYX786461 KIR786461:KIT786461 KSN786461:KSP786461 LCJ786461:LCL786461 LMF786461:LMH786461 LWB786461:LWD786461 MFX786461:MFZ786461 MPT786461:MPV786461 MZP786461:MZR786461 NJL786461:NJN786461 NTH786461:NTJ786461 ODD786461:ODF786461 OMZ786461:ONB786461 OWV786461:OWX786461 PGR786461:PGT786461 PQN786461:PQP786461 QAJ786461:QAL786461 QKF786461:QKH786461 QUB786461:QUD786461 RDX786461:RDZ786461 RNT786461:RNV786461 RXP786461:RXR786461 SHL786461:SHN786461 SRH786461:SRJ786461 TBD786461:TBF786461 TKZ786461:TLB786461 TUV786461:TUX786461 UER786461:UET786461 UON786461:UOP786461 UYJ786461:UYL786461 VIF786461:VIH786461 VSB786461:VSD786461 WBX786461:WBZ786461 WLT786461:WLV786461 WVP786461:WVR786461 H851997:J851997 JD851997:JF851997 SZ851997:TB851997 ACV851997:ACX851997 AMR851997:AMT851997 AWN851997:AWP851997 BGJ851997:BGL851997 BQF851997:BQH851997 CAB851997:CAD851997 CJX851997:CJZ851997 CTT851997:CTV851997 DDP851997:DDR851997 DNL851997:DNN851997 DXH851997:DXJ851997 EHD851997:EHF851997 EQZ851997:ERB851997 FAV851997:FAX851997 FKR851997:FKT851997 FUN851997:FUP851997 GEJ851997:GEL851997 GOF851997:GOH851997 GYB851997:GYD851997 HHX851997:HHZ851997 HRT851997:HRV851997 IBP851997:IBR851997 ILL851997:ILN851997 IVH851997:IVJ851997 JFD851997:JFF851997 JOZ851997:JPB851997 JYV851997:JYX851997 KIR851997:KIT851997 KSN851997:KSP851997 LCJ851997:LCL851997 LMF851997:LMH851997 LWB851997:LWD851997 MFX851997:MFZ851997 MPT851997:MPV851997 MZP851997:MZR851997 NJL851997:NJN851997 NTH851997:NTJ851997 ODD851997:ODF851997 OMZ851997:ONB851997 OWV851997:OWX851997 PGR851997:PGT851997 PQN851997:PQP851997 QAJ851997:QAL851997 QKF851997:QKH851997 QUB851997:QUD851997 RDX851997:RDZ851997 RNT851997:RNV851997 RXP851997:RXR851997 SHL851997:SHN851997 SRH851997:SRJ851997 TBD851997:TBF851997 TKZ851997:TLB851997 TUV851997:TUX851997 UER851997:UET851997 UON851997:UOP851997 UYJ851997:UYL851997 VIF851997:VIH851997 VSB851997:VSD851997 WBX851997:WBZ851997 WLT851997:WLV851997 WVP851997:WVR851997 H917533:J917533 JD917533:JF917533 SZ917533:TB917533 ACV917533:ACX917533 AMR917533:AMT917533 AWN917533:AWP917533 BGJ917533:BGL917533 BQF917533:BQH917533 CAB917533:CAD917533 CJX917533:CJZ917533 CTT917533:CTV917533 DDP917533:DDR917533 DNL917533:DNN917533 DXH917533:DXJ917533 EHD917533:EHF917533 EQZ917533:ERB917533 FAV917533:FAX917533 FKR917533:FKT917533 FUN917533:FUP917533 GEJ917533:GEL917533 GOF917533:GOH917533 GYB917533:GYD917533 HHX917533:HHZ917533 HRT917533:HRV917533 IBP917533:IBR917533 ILL917533:ILN917533 IVH917533:IVJ917533 JFD917533:JFF917533 JOZ917533:JPB917533 JYV917533:JYX917533 KIR917533:KIT917533 KSN917533:KSP917533 LCJ917533:LCL917533 LMF917533:LMH917533 LWB917533:LWD917533 MFX917533:MFZ917533 MPT917533:MPV917533 MZP917533:MZR917533 NJL917533:NJN917533 NTH917533:NTJ917533 ODD917533:ODF917533 OMZ917533:ONB917533 OWV917533:OWX917533 PGR917533:PGT917533 PQN917533:PQP917533 QAJ917533:QAL917533 QKF917533:QKH917533 QUB917533:QUD917533 RDX917533:RDZ917533 RNT917533:RNV917533 RXP917533:RXR917533 SHL917533:SHN917533 SRH917533:SRJ917533 TBD917533:TBF917533 TKZ917533:TLB917533 TUV917533:TUX917533 UER917533:UET917533 UON917533:UOP917533 UYJ917533:UYL917533 VIF917533:VIH917533 VSB917533:VSD917533 WBX917533:WBZ917533 WLT917533:WLV917533 WVP917533:WVR917533 H983069:J983069 JD983069:JF983069 SZ983069:TB983069 ACV983069:ACX983069 AMR983069:AMT983069 AWN983069:AWP983069 BGJ983069:BGL983069 BQF983069:BQH983069 CAB983069:CAD983069 CJX983069:CJZ983069 CTT983069:CTV983069 DDP983069:DDR983069 DNL983069:DNN983069 DXH983069:DXJ983069 EHD983069:EHF983069 EQZ983069:ERB983069 FAV983069:FAX983069 FKR983069:FKT983069 FUN983069:FUP983069 GEJ983069:GEL983069 GOF983069:GOH983069 GYB983069:GYD983069 HHX983069:HHZ983069 HRT983069:HRV983069 IBP983069:IBR983069 ILL983069:ILN983069 IVH983069:IVJ983069 JFD983069:JFF983069 JOZ983069:JPB983069 JYV983069:JYX983069 KIR983069:KIT983069 KSN983069:KSP983069 LCJ983069:LCL983069 LMF983069:LMH983069 LWB983069:LWD983069 MFX983069:MFZ983069 MPT983069:MPV983069 MZP983069:MZR983069 NJL983069:NJN983069 NTH983069:NTJ983069 ODD983069:ODF983069 OMZ983069:ONB983069 OWV983069:OWX983069 PGR983069:PGT983069 PQN983069:PQP983069 QAJ983069:QAL983069 QKF983069:QKH983069 QUB983069:QUD983069 RDX983069:RDZ983069 RNT983069:RNV983069 RXP983069:RXR983069 SHL983069:SHN983069 SRH983069:SRJ983069 TBD983069:TBF983069 TKZ983069:TLB983069 TUV983069:TUX983069 UER983069:UET983069 UON983069:UOP983069 UYJ983069:UYL983069 VIF983069:VIH983069 VSB983069:VSD983069 WBX983069:WBZ983069 WLT983069:WLV983069 WVP983069:WVR983069 H31:J31 JD31:JF31 SZ31:TB31 ACV31:ACX31 AMR31:AMT31 AWN31:AWP31 BGJ31:BGL31 BQF31:BQH31 CAB31:CAD31 CJX31:CJZ31 CTT31:CTV31 DDP31:DDR31 DNL31:DNN31 DXH31:DXJ31 EHD31:EHF31 EQZ31:ERB31 FAV31:FAX31 FKR31:FKT31 FUN31:FUP31 GEJ31:GEL31 GOF31:GOH31 GYB31:GYD31 HHX31:HHZ31 HRT31:HRV31 IBP31:IBR31 ILL31:ILN31 IVH31:IVJ31 JFD31:JFF31 JOZ31:JPB31 JYV31:JYX31 KIR31:KIT31 KSN31:KSP31 LCJ31:LCL31 LMF31:LMH31 LWB31:LWD31 MFX31:MFZ31 MPT31:MPV31 MZP31:MZR31 NJL31:NJN31 NTH31:NTJ31 ODD31:ODF31 OMZ31:ONB31 OWV31:OWX31 PGR31:PGT31 PQN31:PQP31 QAJ31:QAL31 QKF31:QKH31 QUB31:QUD31 RDX31:RDZ31 RNT31:RNV31 RXP31:RXR31 SHL31:SHN31 SRH31:SRJ31 TBD31:TBF31 TKZ31:TLB31 TUV31:TUX31 UER31:UET31 UON31:UOP31 UYJ31:UYL31 VIF31:VIH31 VSB31:VSD31 WBX31:WBZ31 WLT31:WLV31 WVP31:WVR31 H65567:J65567 JD65567:JF65567 SZ65567:TB65567 ACV65567:ACX65567 AMR65567:AMT65567 AWN65567:AWP65567 BGJ65567:BGL65567 BQF65567:BQH65567 CAB65567:CAD65567 CJX65567:CJZ65567 CTT65567:CTV65567 DDP65567:DDR65567 DNL65567:DNN65567 DXH65567:DXJ65567 EHD65567:EHF65567 EQZ65567:ERB65567 FAV65567:FAX65567 FKR65567:FKT65567 FUN65567:FUP65567 GEJ65567:GEL65567 GOF65567:GOH65567 GYB65567:GYD65567 HHX65567:HHZ65567 HRT65567:HRV65567 IBP65567:IBR65567 ILL65567:ILN65567 IVH65567:IVJ65567 JFD65567:JFF65567 JOZ65567:JPB65567 JYV65567:JYX65567 KIR65567:KIT65567 KSN65567:KSP65567 LCJ65567:LCL65567 LMF65567:LMH65567 LWB65567:LWD65567 MFX65567:MFZ65567 MPT65567:MPV65567 MZP65567:MZR65567 NJL65567:NJN65567 NTH65567:NTJ65567 ODD65567:ODF65567 OMZ65567:ONB65567 OWV65567:OWX65567 PGR65567:PGT65567 PQN65567:PQP65567 QAJ65567:QAL65567 QKF65567:QKH65567 QUB65567:QUD65567 RDX65567:RDZ65567 RNT65567:RNV65567 RXP65567:RXR65567 SHL65567:SHN65567 SRH65567:SRJ65567 TBD65567:TBF65567 TKZ65567:TLB65567 TUV65567:TUX65567 UER65567:UET65567 UON65567:UOP65567 UYJ65567:UYL65567 VIF65567:VIH65567 VSB65567:VSD65567 WBX65567:WBZ65567 WLT65567:WLV65567 WVP65567:WVR65567 H131103:J131103 JD131103:JF131103 SZ131103:TB131103 ACV131103:ACX131103 AMR131103:AMT131103 AWN131103:AWP131103 BGJ131103:BGL131103 BQF131103:BQH131103 CAB131103:CAD131103 CJX131103:CJZ131103 CTT131103:CTV131103 DDP131103:DDR131103 DNL131103:DNN131103 DXH131103:DXJ131103 EHD131103:EHF131103 EQZ131103:ERB131103 FAV131103:FAX131103 FKR131103:FKT131103 FUN131103:FUP131103 GEJ131103:GEL131103 GOF131103:GOH131103 GYB131103:GYD131103 HHX131103:HHZ131103 HRT131103:HRV131103 IBP131103:IBR131103 ILL131103:ILN131103 IVH131103:IVJ131103 JFD131103:JFF131103 JOZ131103:JPB131103 JYV131103:JYX131103 KIR131103:KIT131103 KSN131103:KSP131103 LCJ131103:LCL131103 LMF131103:LMH131103 LWB131103:LWD131103 MFX131103:MFZ131103 MPT131103:MPV131103 MZP131103:MZR131103 NJL131103:NJN131103 NTH131103:NTJ131103 ODD131103:ODF131103 OMZ131103:ONB131103 OWV131103:OWX131103 PGR131103:PGT131103 PQN131103:PQP131103 QAJ131103:QAL131103 QKF131103:QKH131103 QUB131103:QUD131103 RDX131103:RDZ131103 RNT131103:RNV131103 RXP131103:RXR131103 SHL131103:SHN131103 SRH131103:SRJ131103 TBD131103:TBF131103 TKZ131103:TLB131103 TUV131103:TUX131103 UER131103:UET131103 UON131103:UOP131103 UYJ131103:UYL131103 VIF131103:VIH131103 VSB131103:VSD131103 WBX131103:WBZ131103 WLT131103:WLV131103 WVP131103:WVR131103 H196639:J196639 JD196639:JF196639 SZ196639:TB196639 ACV196639:ACX196639 AMR196639:AMT196639 AWN196639:AWP196639 BGJ196639:BGL196639 BQF196639:BQH196639 CAB196639:CAD196639 CJX196639:CJZ196639 CTT196639:CTV196639 DDP196639:DDR196639 DNL196639:DNN196639 DXH196639:DXJ196639 EHD196639:EHF196639 EQZ196639:ERB196639 FAV196639:FAX196639 FKR196639:FKT196639 FUN196639:FUP196639 GEJ196639:GEL196639 GOF196639:GOH196639 GYB196639:GYD196639 HHX196639:HHZ196639 HRT196639:HRV196639 IBP196639:IBR196639 ILL196639:ILN196639 IVH196639:IVJ196639 JFD196639:JFF196639 JOZ196639:JPB196639 JYV196639:JYX196639 KIR196639:KIT196639 KSN196639:KSP196639 LCJ196639:LCL196639 LMF196639:LMH196639 LWB196639:LWD196639 MFX196639:MFZ196639 MPT196639:MPV196639 MZP196639:MZR196639 NJL196639:NJN196639 NTH196639:NTJ196639 ODD196639:ODF196639 OMZ196639:ONB196639 OWV196639:OWX196639 PGR196639:PGT196639 PQN196639:PQP196639 QAJ196639:QAL196639 QKF196639:QKH196639 QUB196639:QUD196639 RDX196639:RDZ196639 RNT196639:RNV196639 RXP196639:RXR196639 SHL196639:SHN196639 SRH196639:SRJ196639 TBD196639:TBF196639 TKZ196639:TLB196639 TUV196639:TUX196639 UER196639:UET196639 UON196639:UOP196639 UYJ196639:UYL196639 VIF196639:VIH196639 VSB196639:VSD196639 WBX196639:WBZ196639 WLT196639:WLV196639 WVP196639:WVR196639 H262175:J262175 JD262175:JF262175 SZ262175:TB262175 ACV262175:ACX262175 AMR262175:AMT262175 AWN262175:AWP262175 BGJ262175:BGL262175 BQF262175:BQH262175 CAB262175:CAD262175 CJX262175:CJZ262175 CTT262175:CTV262175 DDP262175:DDR262175 DNL262175:DNN262175 DXH262175:DXJ262175 EHD262175:EHF262175 EQZ262175:ERB262175 FAV262175:FAX262175 FKR262175:FKT262175 FUN262175:FUP262175 GEJ262175:GEL262175 GOF262175:GOH262175 GYB262175:GYD262175 HHX262175:HHZ262175 HRT262175:HRV262175 IBP262175:IBR262175 ILL262175:ILN262175 IVH262175:IVJ262175 JFD262175:JFF262175 JOZ262175:JPB262175 JYV262175:JYX262175 KIR262175:KIT262175 KSN262175:KSP262175 LCJ262175:LCL262175 LMF262175:LMH262175 LWB262175:LWD262175 MFX262175:MFZ262175 MPT262175:MPV262175 MZP262175:MZR262175 NJL262175:NJN262175 NTH262175:NTJ262175 ODD262175:ODF262175 OMZ262175:ONB262175 OWV262175:OWX262175 PGR262175:PGT262175 PQN262175:PQP262175 QAJ262175:QAL262175 QKF262175:QKH262175 QUB262175:QUD262175 RDX262175:RDZ262175 RNT262175:RNV262175 RXP262175:RXR262175 SHL262175:SHN262175 SRH262175:SRJ262175 TBD262175:TBF262175 TKZ262175:TLB262175 TUV262175:TUX262175 UER262175:UET262175 UON262175:UOP262175 UYJ262175:UYL262175 VIF262175:VIH262175 VSB262175:VSD262175 WBX262175:WBZ262175 WLT262175:WLV262175 WVP262175:WVR262175 H327711:J327711 JD327711:JF327711 SZ327711:TB327711 ACV327711:ACX327711 AMR327711:AMT327711 AWN327711:AWP327711 BGJ327711:BGL327711 BQF327711:BQH327711 CAB327711:CAD327711 CJX327711:CJZ327711 CTT327711:CTV327711 DDP327711:DDR327711 DNL327711:DNN327711 DXH327711:DXJ327711 EHD327711:EHF327711 EQZ327711:ERB327711 FAV327711:FAX327711 FKR327711:FKT327711 FUN327711:FUP327711 GEJ327711:GEL327711 GOF327711:GOH327711 GYB327711:GYD327711 HHX327711:HHZ327711 HRT327711:HRV327711 IBP327711:IBR327711 ILL327711:ILN327711 IVH327711:IVJ327711 JFD327711:JFF327711 JOZ327711:JPB327711 JYV327711:JYX327711 KIR327711:KIT327711 KSN327711:KSP327711 LCJ327711:LCL327711 LMF327711:LMH327711 LWB327711:LWD327711 MFX327711:MFZ327711 MPT327711:MPV327711 MZP327711:MZR327711 NJL327711:NJN327711 NTH327711:NTJ327711 ODD327711:ODF327711 OMZ327711:ONB327711 OWV327711:OWX327711 PGR327711:PGT327711 PQN327711:PQP327711 QAJ327711:QAL327711 QKF327711:QKH327711 QUB327711:QUD327711 RDX327711:RDZ327711 RNT327711:RNV327711 RXP327711:RXR327711 SHL327711:SHN327711 SRH327711:SRJ327711 TBD327711:TBF327711 TKZ327711:TLB327711 TUV327711:TUX327711 UER327711:UET327711 UON327711:UOP327711 UYJ327711:UYL327711 VIF327711:VIH327711 VSB327711:VSD327711 WBX327711:WBZ327711 WLT327711:WLV327711 WVP327711:WVR327711 H393247:J393247 JD393247:JF393247 SZ393247:TB393247 ACV393247:ACX393247 AMR393247:AMT393247 AWN393247:AWP393247 BGJ393247:BGL393247 BQF393247:BQH393247 CAB393247:CAD393247 CJX393247:CJZ393247 CTT393247:CTV393247 DDP393247:DDR393247 DNL393247:DNN393247 DXH393247:DXJ393247 EHD393247:EHF393247 EQZ393247:ERB393247 FAV393247:FAX393247 FKR393247:FKT393247 FUN393247:FUP393247 GEJ393247:GEL393247 GOF393247:GOH393247 GYB393247:GYD393247 HHX393247:HHZ393247 HRT393247:HRV393247 IBP393247:IBR393247 ILL393247:ILN393247 IVH393247:IVJ393247 JFD393247:JFF393247 JOZ393247:JPB393247 JYV393247:JYX393247 KIR393247:KIT393247 KSN393247:KSP393247 LCJ393247:LCL393247 LMF393247:LMH393247 LWB393247:LWD393247 MFX393247:MFZ393247 MPT393247:MPV393247 MZP393247:MZR393247 NJL393247:NJN393247 NTH393247:NTJ393247 ODD393247:ODF393247 OMZ393247:ONB393247 OWV393247:OWX393247 PGR393247:PGT393247 PQN393247:PQP393247 QAJ393247:QAL393247 QKF393247:QKH393247 QUB393247:QUD393247 RDX393247:RDZ393247 RNT393247:RNV393247 RXP393247:RXR393247 SHL393247:SHN393247 SRH393247:SRJ393247 TBD393247:TBF393247 TKZ393247:TLB393247 TUV393247:TUX393247 UER393247:UET393247 UON393247:UOP393247 UYJ393247:UYL393247 VIF393247:VIH393247 VSB393247:VSD393247 WBX393247:WBZ393247 WLT393247:WLV393247 WVP393247:WVR393247 H458783:J458783 JD458783:JF458783 SZ458783:TB458783 ACV458783:ACX458783 AMR458783:AMT458783 AWN458783:AWP458783 BGJ458783:BGL458783 BQF458783:BQH458783 CAB458783:CAD458783 CJX458783:CJZ458783 CTT458783:CTV458783 DDP458783:DDR458783 DNL458783:DNN458783 DXH458783:DXJ458783 EHD458783:EHF458783 EQZ458783:ERB458783 FAV458783:FAX458783 FKR458783:FKT458783 FUN458783:FUP458783 GEJ458783:GEL458783 GOF458783:GOH458783 GYB458783:GYD458783 HHX458783:HHZ458783 HRT458783:HRV458783 IBP458783:IBR458783 ILL458783:ILN458783 IVH458783:IVJ458783 JFD458783:JFF458783 JOZ458783:JPB458783 JYV458783:JYX458783 KIR458783:KIT458783 KSN458783:KSP458783 LCJ458783:LCL458783 LMF458783:LMH458783 LWB458783:LWD458783 MFX458783:MFZ458783 MPT458783:MPV458783 MZP458783:MZR458783 NJL458783:NJN458783 NTH458783:NTJ458783 ODD458783:ODF458783 OMZ458783:ONB458783 OWV458783:OWX458783 PGR458783:PGT458783 PQN458783:PQP458783 QAJ458783:QAL458783 QKF458783:QKH458783 QUB458783:QUD458783 RDX458783:RDZ458783 RNT458783:RNV458783 RXP458783:RXR458783 SHL458783:SHN458783 SRH458783:SRJ458783 TBD458783:TBF458783 TKZ458783:TLB458783 TUV458783:TUX458783 UER458783:UET458783 UON458783:UOP458783 UYJ458783:UYL458783 VIF458783:VIH458783 VSB458783:VSD458783 WBX458783:WBZ458783 WLT458783:WLV458783 WVP458783:WVR458783 H524319:J524319 JD524319:JF524319 SZ524319:TB524319 ACV524319:ACX524319 AMR524319:AMT524319 AWN524319:AWP524319 BGJ524319:BGL524319 BQF524319:BQH524319 CAB524319:CAD524319 CJX524319:CJZ524319 CTT524319:CTV524319 DDP524319:DDR524319 DNL524319:DNN524319 DXH524319:DXJ524319 EHD524319:EHF524319 EQZ524319:ERB524319 FAV524319:FAX524319 FKR524319:FKT524319 FUN524319:FUP524319 GEJ524319:GEL524319 GOF524319:GOH524319 GYB524319:GYD524319 HHX524319:HHZ524319 HRT524319:HRV524319 IBP524319:IBR524319 ILL524319:ILN524319 IVH524319:IVJ524319 JFD524319:JFF524319 JOZ524319:JPB524319 JYV524319:JYX524319 KIR524319:KIT524319 KSN524319:KSP524319 LCJ524319:LCL524319 LMF524319:LMH524319 LWB524319:LWD524319 MFX524319:MFZ524319 MPT524319:MPV524319 MZP524319:MZR524319 NJL524319:NJN524319 NTH524319:NTJ524319 ODD524319:ODF524319 OMZ524319:ONB524319 OWV524319:OWX524319 PGR524319:PGT524319 PQN524319:PQP524319 QAJ524319:QAL524319 QKF524319:QKH524319 QUB524319:QUD524319 RDX524319:RDZ524319 RNT524319:RNV524319 RXP524319:RXR524319 SHL524319:SHN524319 SRH524319:SRJ524319 TBD524319:TBF524319 TKZ524319:TLB524319 TUV524319:TUX524319 UER524319:UET524319 UON524319:UOP524319 UYJ524319:UYL524319 VIF524319:VIH524319 VSB524319:VSD524319 WBX524319:WBZ524319 WLT524319:WLV524319 WVP524319:WVR524319 H589855:J589855 JD589855:JF589855 SZ589855:TB589855 ACV589855:ACX589855 AMR589855:AMT589855 AWN589855:AWP589855 BGJ589855:BGL589855 BQF589855:BQH589855 CAB589855:CAD589855 CJX589855:CJZ589855 CTT589855:CTV589855 DDP589855:DDR589855 DNL589855:DNN589855 DXH589855:DXJ589855 EHD589855:EHF589855 EQZ589855:ERB589855 FAV589855:FAX589855 FKR589855:FKT589855 FUN589855:FUP589855 GEJ589855:GEL589855 GOF589855:GOH589855 GYB589855:GYD589855 HHX589855:HHZ589855 HRT589855:HRV589855 IBP589855:IBR589855 ILL589855:ILN589855 IVH589855:IVJ589855 JFD589855:JFF589855 JOZ589855:JPB589855 JYV589855:JYX589855 KIR589855:KIT589855 KSN589855:KSP589855 LCJ589855:LCL589855 LMF589855:LMH589855 LWB589855:LWD589855 MFX589855:MFZ589855 MPT589855:MPV589855 MZP589855:MZR589855 NJL589855:NJN589855 NTH589855:NTJ589855 ODD589855:ODF589855 OMZ589855:ONB589855 OWV589855:OWX589855 PGR589855:PGT589855 PQN589855:PQP589855 QAJ589855:QAL589855 QKF589855:QKH589855 QUB589855:QUD589855 RDX589855:RDZ589855 RNT589855:RNV589855 RXP589855:RXR589855 SHL589855:SHN589855 SRH589855:SRJ589855 TBD589855:TBF589855 TKZ589855:TLB589855 TUV589855:TUX589855 UER589855:UET589855 UON589855:UOP589855 UYJ589855:UYL589855 VIF589855:VIH589855 VSB589855:VSD589855 WBX589855:WBZ589855 WLT589855:WLV589855 WVP589855:WVR589855 H655391:J655391 JD655391:JF655391 SZ655391:TB655391 ACV655391:ACX655391 AMR655391:AMT655391 AWN655391:AWP655391 BGJ655391:BGL655391 BQF655391:BQH655391 CAB655391:CAD655391 CJX655391:CJZ655391 CTT655391:CTV655391 DDP655391:DDR655391 DNL655391:DNN655391 DXH655391:DXJ655391 EHD655391:EHF655391 EQZ655391:ERB655391 FAV655391:FAX655391 FKR655391:FKT655391 FUN655391:FUP655391 GEJ655391:GEL655391 GOF655391:GOH655391 GYB655391:GYD655391 HHX655391:HHZ655391 HRT655391:HRV655391 IBP655391:IBR655391 ILL655391:ILN655391 IVH655391:IVJ655391 JFD655391:JFF655391 JOZ655391:JPB655391 JYV655391:JYX655391 KIR655391:KIT655391 KSN655391:KSP655391 LCJ655391:LCL655391 LMF655391:LMH655391 LWB655391:LWD655391 MFX655391:MFZ655391 MPT655391:MPV655391 MZP655391:MZR655391 NJL655391:NJN655391 NTH655391:NTJ655391 ODD655391:ODF655391 OMZ655391:ONB655391 OWV655391:OWX655391 PGR655391:PGT655391 PQN655391:PQP655391 QAJ655391:QAL655391 QKF655391:QKH655391 QUB655391:QUD655391 RDX655391:RDZ655391 RNT655391:RNV655391 RXP655391:RXR655391 SHL655391:SHN655391 SRH655391:SRJ655391 TBD655391:TBF655391 TKZ655391:TLB655391 TUV655391:TUX655391 UER655391:UET655391 UON655391:UOP655391 UYJ655391:UYL655391 VIF655391:VIH655391 VSB655391:VSD655391 WBX655391:WBZ655391 WLT655391:WLV655391 WVP655391:WVR655391 H720927:J720927 JD720927:JF720927 SZ720927:TB720927 ACV720927:ACX720927 AMR720927:AMT720927 AWN720927:AWP720927 BGJ720927:BGL720927 BQF720927:BQH720927 CAB720927:CAD720927 CJX720927:CJZ720927 CTT720927:CTV720927 DDP720927:DDR720927 DNL720927:DNN720927 DXH720927:DXJ720927 EHD720927:EHF720927 EQZ720927:ERB720927 FAV720927:FAX720927 FKR720927:FKT720927 FUN720927:FUP720927 GEJ720927:GEL720927 GOF720927:GOH720927 GYB720927:GYD720927 HHX720927:HHZ720927 HRT720927:HRV720927 IBP720927:IBR720927 ILL720927:ILN720927 IVH720927:IVJ720927 JFD720927:JFF720927 JOZ720927:JPB720927 JYV720927:JYX720927 KIR720927:KIT720927 KSN720927:KSP720927 LCJ720927:LCL720927 LMF720927:LMH720927 LWB720927:LWD720927 MFX720927:MFZ720927 MPT720927:MPV720927 MZP720927:MZR720927 NJL720927:NJN720927 NTH720927:NTJ720927 ODD720927:ODF720927 OMZ720927:ONB720927 OWV720927:OWX720927 PGR720927:PGT720927 PQN720927:PQP720927 QAJ720927:QAL720927 QKF720927:QKH720927 QUB720927:QUD720927 RDX720927:RDZ720927 RNT720927:RNV720927 RXP720927:RXR720927 SHL720927:SHN720927 SRH720927:SRJ720927 TBD720927:TBF720927 TKZ720927:TLB720927 TUV720927:TUX720927 UER720927:UET720927 UON720927:UOP720927 UYJ720927:UYL720927 VIF720927:VIH720927 VSB720927:VSD720927 WBX720927:WBZ720927 WLT720927:WLV720927 WVP720927:WVR720927 H786463:J786463 JD786463:JF786463 SZ786463:TB786463 ACV786463:ACX786463 AMR786463:AMT786463 AWN786463:AWP786463 BGJ786463:BGL786463 BQF786463:BQH786463 CAB786463:CAD786463 CJX786463:CJZ786463 CTT786463:CTV786463 DDP786463:DDR786463 DNL786463:DNN786463 DXH786463:DXJ786463 EHD786463:EHF786463 EQZ786463:ERB786463 FAV786463:FAX786463 FKR786463:FKT786463 FUN786463:FUP786463 GEJ786463:GEL786463 GOF786463:GOH786463 GYB786463:GYD786463 HHX786463:HHZ786463 HRT786463:HRV786463 IBP786463:IBR786463 ILL786463:ILN786463 IVH786463:IVJ786463 JFD786463:JFF786463 JOZ786463:JPB786463 JYV786463:JYX786463 KIR786463:KIT786463 KSN786463:KSP786463 LCJ786463:LCL786463 LMF786463:LMH786463 LWB786463:LWD786463 MFX786463:MFZ786463 MPT786463:MPV786463 MZP786463:MZR786463 NJL786463:NJN786463 NTH786463:NTJ786463 ODD786463:ODF786463 OMZ786463:ONB786463 OWV786463:OWX786463 PGR786463:PGT786463 PQN786463:PQP786463 QAJ786463:QAL786463 QKF786463:QKH786463 QUB786463:QUD786463 RDX786463:RDZ786463 RNT786463:RNV786463 RXP786463:RXR786463 SHL786463:SHN786463 SRH786463:SRJ786463 TBD786463:TBF786463 TKZ786463:TLB786463 TUV786463:TUX786463 UER786463:UET786463 UON786463:UOP786463 UYJ786463:UYL786463 VIF786463:VIH786463 VSB786463:VSD786463 WBX786463:WBZ786463 WLT786463:WLV786463 WVP786463:WVR786463 H851999:J851999 JD851999:JF851999 SZ851999:TB851999 ACV851999:ACX851999 AMR851999:AMT851999 AWN851999:AWP851999 BGJ851999:BGL851999 BQF851999:BQH851999 CAB851999:CAD851999 CJX851999:CJZ851999 CTT851999:CTV851999 DDP851999:DDR851999 DNL851999:DNN851999 DXH851999:DXJ851999 EHD851999:EHF851999 EQZ851999:ERB851999 FAV851999:FAX851999 FKR851999:FKT851999 FUN851999:FUP851999 GEJ851999:GEL851999 GOF851999:GOH851999 GYB851999:GYD851999 HHX851999:HHZ851999 HRT851999:HRV851999 IBP851999:IBR851999 ILL851999:ILN851999 IVH851999:IVJ851999 JFD851999:JFF851999 JOZ851999:JPB851999 JYV851999:JYX851999 KIR851999:KIT851999 KSN851999:KSP851999 LCJ851999:LCL851999 LMF851999:LMH851999 LWB851999:LWD851999 MFX851999:MFZ851999 MPT851999:MPV851999 MZP851999:MZR851999 NJL851999:NJN851999 NTH851999:NTJ851999 ODD851999:ODF851999 OMZ851999:ONB851999 OWV851999:OWX851999 PGR851999:PGT851999 PQN851999:PQP851999 QAJ851999:QAL851999 QKF851999:QKH851999 QUB851999:QUD851999 RDX851999:RDZ851999 RNT851999:RNV851999 RXP851999:RXR851999 SHL851999:SHN851999 SRH851999:SRJ851999 TBD851999:TBF851999 TKZ851999:TLB851999 TUV851999:TUX851999 UER851999:UET851999 UON851999:UOP851999 UYJ851999:UYL851999 VIF851999:VIH851999 VSB851999:VSD851999 WBX851999:WBZ851999 WLT851999:WLV851999 WVP851999:WVR851999 H917535:J917535 JD917535:JF917535 SZ917535:TB917535 ACV917535:ACX917535 AMR917535:AMT917535 AWN917535:AWP917535 BGJ917535:BGL917535 BQF917535:BQH917535 CAB917535:CAD917535 CJX917535:CJZ917535 CTT917535:CTV917535 DDP917535:DDR917535 DNL917535:DNN917535 DXH917535:DXJ917535 EHD917535:EHF917535 EQZ917535:ERB917535 FAV917535:FAX917535 FKR917535:FKT917535 FUN917535:FUP917535 GEJ917535:GEL917535 GOF917535:GOH917535 GYB917535:GYD917535 HHX917535:HHZ917535 HRT917535:HRV917535 IBP917535:IBR917535 ILL917535:ILN917535 IVH917535:IVJ917535 JFD917535:JFF917535 JOZ917535:JPB917535 JYV917535:JYX917535 KIR917535:KIT917535 KSN917535:KSP917535 LCJ917535:LCL917535 LMF917535:LMH917535 LWB917535:LWD917535 MFX917535:MFZ917535 MPT917535:MPV917535 MZP917535:MZR917535 NJL917535:NJN917535 NTH917535:NTJ917535 ODD917535:ODF917535 OMZ917535:ONB917535 OWV917535:OWX917535 PGR917535:PGT917535 PQN917535:PQP917535 QAJ917535:QAL917535 QKF917535:QKH917535 QUB917535:QUD917535 RDX917535:RDZ917535 RNT917535:RNV917535 RXP917535:RXR917535 SHL917535:SHN917535 SRH917535:SRJ917535 TBD917535:TBF917535 TKZ917535:TLB917535 TUV917535:TUX917535 UER917535:UET917535 UON917535:UOP917535 UYJ917535:UYL917535 VIF917535:VIH917535 VSB917535:VSD917535 WBX917535:WBZ917535 WLT917535:WLV917535 WVP917535:WVR917535 H983071:J983071 JD983071:JF983071 SZ983071:TB983071 ACV983071:ACX983071 AMR983071:AMT983071 AWN983071:AWP983071 BGJ983071:BGL983071 BQF983071:BQH983071 CAB983071:CAD983071 CJX983071:CJZ983071 CTT983071:CTV983071 DDP983071:DDR983071 DNL983071:DNN983071 DXH983071:DXJ983071 EHD983071:EHF983071 EQZ983071:ERB983071 FAV983071:FAX983071 FKR983071:FKT983071 FUN983071:FUP983071 GEJ983071:GEL983071 GOF983071:GOH983071 GYB983071:GYD983071 HHX983071:HHZ983071 HRT983071:HRV983071 IBP983071:IBR983071 ILL983071:ILN983071 IVH983071:IVJ983071 JFD983071:JFF983071 JOZ983071:JPB983071 JYV983071:JYX983071 KIR983071:KIT983071 KSN983071:KSP983071 LCJ983071:LCL983071 LMF983071:LMH983071 LWB983071:LWD983071 MFX983071:MFZ983071 MPT983071:MPV983071 MZP983071:MZR983071 NJL983071:NJN983071 NTH983071:NTJ983071 ODD983071:ODF983071 OMZ983071:ONB983071 OWV983071:OWX983071 PGR983071:PGT983071 PQN983071:PQP983071 QAJ983071:QAL983071 QKF983071:QKH983071 QUB983071:QUD983071 RDX983071:RDZ983071 RNT983071:RNV983071 RXP983071:RXR983071 SHL983071:SHN983071 SRH983071:SRJ983071 TBD983071:TBF983071 TKZ983071:TLB983071 TUV983071:TUX983071 UER983071:UET983071 UON983071:UOP983071 UYJ983071:UYL983071 VIF983071:VIH983071 VSB983071:VSD983071 WBX983071:WBZ983071 WLT983071:WLV983071 WVP983071:WVR983071 H106:J106 JD106:JF106 SZ106:TB106 ACV106:ACX106 AMR106:AMT106 AWN106:AWP106 BGJ106:BGL106 BQF106:BQH106 CAB106:CAD106 CJX106:CJZ106 CTT106:CTV106 DDP106:DDR106 DNL106:DNN106 DXH106:DXJ106 EHD106:EHF106 EQZ106:ERB106 FAV106:FAX106 FKR106:FKT106 FUN106:FUP106 GEJ106:GEL106 GOF106:GOH106 GYB106:GYD106 HHX106:HHZ106 HRT106:HRV106 IBP106:IBR106 ILL106:ILN106 IVH106:IVJ106 JFD106:JFF106 JOZ106:JPB106 JYV106:JYX106 KIR106:KIT106 KSN106:KSP106 LCJ106:LCL106 LMF106:LMH106 LWB106:LWD106 MFX106:MFZ106 MPT106:MPV106 MZP106:MZR106 NJL106:NJN106 NTH106:NTJ106 ODD106:ODF106 OMZ106:ONB106 OWV106:OWX106 PGR106:PGT106 PQN106:PQP106 QAJ106:QAL106 QKF106:QKH106 QUB106:QUD106 RDX106:RDZ106 RNT106:RNV106 RXP106:RXR106 SHL106:SHN106 SRH106:SRJ106 TBD106:TBF106 TKZ106:TLB106 TUV106:TUX106 UER106:UET106 UON106:UOP106 UYJ106:UYL106 VIF106:VIH106 VSB106:VSD106 WBX106:WBZ106 WLT106:WLV106 WVP106:WVR106 H65642:J65642 JD65642:JF65642 SZ65642:TB65642 ACV65642:ACX65642 AMR65642:AMT65642 AWN65642:AWP65642 BGJ65642:BGL65642 BQF65642:BQH65642 CAB65642:CAD65642 CJX65642:CJZ65642 CTT65642:CTV65642 DDP65642:DDR65642 DNL65642:DNN65642 DXH65642:DXJ65642 EHD65642:EHF65642 EQZ65642:ERB65642 FAV65642:FAX65642 FKR65642:FKT65642 FUN65642:FUP65642 GEJ65642:GEL65642 GOF65642:GOH65642 GYB65642:GYD65642 HHX65642:HHZ65642 HRT65642:HRV65642 IBP65642:IBR65642 ILL65642:ILN65642 IVH65642:IVJ65642 JFD65642:JFF65642 JOZ65642:JPB65642 JYV65642:JYX65642 KIR65642:KIT65642 KSN65642:KSP65642 LCJ65642:LCL65642 LMF65642:LMH65642 LWB65642:LWD65642 MFX65642:MFZ65642 MPT65642:MPV65642 MZP65642:MZR65642 NJL65642:NJN65642 NTH65642:NTJ65642 ODD65642:ODF65642 OMZ65642:ONB65642 OWV65642:OWX65642 PGR65642:PGT65642 PQN65642:PQP65642 QAJ65642:QAL65642 QKF65642:QKH65642 QUB65642:QUD65642 RDX65642:RDZ65642 RNT65642:RNV65642 RXP65642:RXR65642 SHL65642:SHN65642 SRH65642:SRJ65642 TBD65642:TBF65642 TKZ65642:TLB65642 TUV65642:TUX65642 UER65642:UET65642 UON65642:UOP65642 UYJ65642:UYL65642 VIF65642:VIH65642 VSB65642:VSD65642 WBX65642:WBZ65642 WLT65642:WLV65642 WVP65642:WVR65642 H131178:J131178 JD131178:JF131178 SZ131178:TB131178 ACV131178:ACX131178 AMR131178:AMT131178 AWN131178:AWP131178 BGJ131178:BGL131178 BQF131178:BQH131178 CAB131178:CAD131178 CJX131178:CJZ131178 CTT131178:CTV131178 DDP131178:DDR131178 DNL131178:DNN131178 DXH131178:DXJ131178 EHD131178:EHF131178 EQZ131178:ERB131178 FAV131178:FAX131178 FKR131178:FKT131178 FUN131178:FUP131178 GEJ131178:GEL131178 GOF131178:GOH131178 GYB131178:GYD131178 HHX131178:HHZ131178 HRT131178:HRV131178 IBP131178:IBR131178 ILL131178:ILN131178 IVH131178:IVJ131178 JFD131178:JFF131178 JOZ131178:JPB131178 JYV131178:JYX131178 KIR131178:KIT131178 KSN131178:KSP131178 LCJ131178:LCL131178 LMF131178:LMH131178 LWB131178:LWD131178 MFX131178:MFZ131178 MPT131178:MPV131178 MZP131178:MZR131178 NJL131178:NJN131178 NTH131178:NTJ131178 ODD131178:ODF131178 OMZ131178:ONB131178 OWV131178:OWX131178 PGR131178:PGT131178 PQN131178:PQP131178 QAJ131178:QAL131178 QKF131178:QKH131178 QUB131178:QUD131178 RDX131178:RDZ131178 RNT131178:RNV131178 RXP131178:RXR131178 SHL131178:SHN131178 SRH131178:SRJ131178 TBD131178:TBF131178 TKZ131178:TLB131178 TUV131178:TUX131178 UER131178:UET131178 UON131178:UOP131178 UYJ131178:UYL131178 VIF131178:VIH131178 VSB131178:VSD131178 WBX131178:WBZ131178 WLT131178:WLV131178 WVP131178:WVR131178 H196714:J196714 JD196714:JF196714 SZ196714:TB196714 ACV196714:ACX196714 AMR196714:AMT196714 AWN196714:AWP196714 BGJ196714:BGL196714 BQF196714:BQH196714 CAB196714:CAD196714 CJX196714:CJZ196714 CTT196714:CTV196714 DDP196714:DDR196714 DNL196714:DNN196714 DXH196714:DXJ196714 EHD196714:EHF196714 EQZ196714:ERB196714 FAV196714:FAX196714 FKR196714:FKT196714 FUN196714:FUP196714 GEJ196714:GEL196714 GOF196714:GOH196714 GYB196714:GYD196714 HHX196714:HHZ196714 HRT196714:HRV196714 IBP196714:IBR196714 ILL196714:ILN196714 IVH196714:IVJ196714 JFD196714:JFF196714 JOZ196714:JPB196714 JYV196714:JYX196714 KIR196714:KIT196714 KSN196714:KSP196714 LCJ196714:LCL196714 LMF196714:LMH196714 LWB196714:LWD196714 MFX196714:MFZ196714 MPT196714:MPV196714 MZP196714:MZR196714 NJL196714:NJN196714 NTH196714:NTJ196714 ODD196714:ODF196714 OMZ196714:ONB196714 OWV196714:OWX196714 PGR196714:PGT196714 PQN196714:PQP196714 QAJ196714:QAL196714 QKF196714:QKH196714 QUB196714:QUD196714 RDX196714:RDZ196714 RNT196714:RNV196714 RXP196714:RXR196714 SHL196714:SHN196714 SRH196714:SRJ196714 TBD196714:TBF196714 TKZ196714:TLB196714 TUV196714:TUX196714 UER196714:UET196714 UON196714:UOP196714 UYJ196714:UYL196714 VIF196714:VIH196714 VSB196714:VSD196714 WBX196714:WBZ196714 WLT196714:WLV196714 WVP196714:WVR196714 H262250:J262250 JD262250:JF262250 SZ262250:TB262250 ACV262250:ACX262250 AMR262250:AMT262250 AWN262250:AWP262250 BGJ262250:BGL262250 BQF262250:BQH262250 CAB262250:CAD262250 CJX262250:CJZ262250 CTT262250:CTV262250 DDP262250:DDR262250 DNL262250:DNN262250 DXH262250:DXJ262250 EHD262250:EHF262250 EQZ262250:ERB262250 FAV262250:FAX262250 FKR262250:FKT262250 FUN262250:FUP262250 GEJ262250:GEL262250 GOF262250:GOH262250 GYB262250:GYD262250 HHX262250:HHZ262250 HRT262250:HRV262250 IBP262250:IBR262250 ILL262250:ILN262250 IVH262250:IVJ262250 JFD262250:JFF262250 JOZ262250:JPB262250 JYV262250:JYX262250 KIR262250:KIT262250 KSN262250:KSP262250 LCJ262250:LCL262250 LMF262250:LMH262250 LWB262250:LWD262250 MFX262250:MFZ262250 MPT262250:MPV262250 MZP262250:MZR262250 NJL262250:NJN262250 NTH262250:NTJ262250 ODD262250:ODF262250 OMZ262250:ONB262250 OWV262250:OWX262250 PGR262250:PGT262250 PQN262250:PQP262250 QAJ262250:QAL262250 QKF262250:QKH262250 QUB262250:QUD262250 RDX262250:RDZ262250 RNT262250:RNV262250 RXP262250:RXR262250 SHL262250:SHN262250 SRH262250:SRJ262250 TBD262250:TBF262250 TKZ262250:TLB262250 TUV262250:TUX262250 UER262250:UET262250 UON262250:UOP262250 UYJ262250:UYL262250 VIF262250:VIH262250 VSB262250:VSD262250 WBX262250:WBZ262250 WLT262250:WLV262250 WVP262250:WVR262250 H327786:J327786 JD327786:JF327786 SZ327786:TB327786 ACV327786:ACX327786 AMR327786:AMT327786 AWN327786:AWP327786 BGJ327786:BGL327786 BQF327786:BQH327786 CAB327786:CAD327786 CJX327786:CJZ327786 CTT327786:CTV327786 DDP327786:DDR327786 DNL327786:DNN327786 DXH327786:DXJ327786 EHD327786:EHF327786 EQZ327786:ERB327786 FAV327786:FAX327786 FKR327786:FKT327786 FUN327786:FUP327786 GEJ327786:GEL327786 GOF327786:GOH327786 GYB327786:GYD327786 HHX327786:HHZ327786 HRT327786:HRV327786 IBP327786:IBR327786 ILL327786:ILN327786 IVH327786:IVJ327786 JFD327786:JFF327786 JOZ327786:JPB327786 JYV327786:JYX327786 KIR327786:KIT327786 KSN327786:KSP327786 LCJ327786:LCL327786 LMF327786:LMH327786 LWB327786:LWD327786 MFX327786:MFZ327786 MPT327786:MPV327786 MZP327786:MZR327786 NJL327786:NJN327786 NTH327786:NTJ327786 ODD327786:ODF327786 OMZ327786:ONB327786 OWV327786:OWX327786 PGR327786:PGT327786 PQN327786:PQP327786 QAJ327786:QAL327786 QKF327786:QKH327786 QUB327786:QUD327786 RDX327786:RDZ327786 RNT327786:RNV327786 RXP327786:RXR327786 SHL327786:SHN327786 SRH327786:SRJ327786 TBD327786:TBF327786 TKZ327786:TLB327786 TUV327786:TUX327786 UER327786:UET327786 UON327786:UOP327786 UYJ327786:UYL327786 VIF327786:VIH327786 VSB327786:VSD327786 WBX327786:WBZ327786 WLT327786:WLV327786 WVP327786:WVR327786 H393322:J393322 JD393322:JF393322 SZ393322:TB393322 ACV393322:ACX393322 AMR393322:AMT393322 AWN393322:AWP393322 BGJ393322:BGL393322 BQF393322:BQH393322 CAB393322:CAD393322 CJX393322:CJZ393322 CTT393322:CTV393322 DDP393322:DDR393322 DNL393322:DNN393322 DXH393322:DXJ393322 EHD393322:EHF393322 EQZ393322:ERB393322 FAV393322:FAX393322 FKR393322:FKT393322 FUN393322:FUP393322 GEJ393322:GEL393322 GOF393322:GOH393322 GYB393322:GYD393322 HHX393322:HHZ393322 HRT393322:HRV393322 IBP393322:IBR393322 ILL393322:ILN393322 IVH393322:IVJ393322 JFD393322:JFF393322 JOZ393322:JPB393322 JYV393322:JYX393322 KIR393322:KIT393322 KSN393322:KSP393322 LCJ393322:LCL393322 LMF393322:LMH393322 LWB393322:LWD393322 MFX393322:MFZ393322 MPT393322:MPV393322 MZP393322:MZR393322 NJL393322:NJN393322 NTH393322:NTJ393322 ODD393322:ODF393322 OMZ393322:ONB393322 OWV393322:OWX393322 PGR393322:PGT393322 PQN393322:PQP393322 QAJ393322:QAL393322 QKF393322:QKH393322 QUB393322:QUD393322 RDX393322:RDZ393322 RNT393322:RNV393322 RXP393322:RXR393322 SHL393322:SHN393322 SRH393322:SRJ393322 TBD393322:TBF393322 TKZ393322:TLB393322 TUV393322:TUX393322 UER393322:UET393322 UON393322:UOP393322 UYJ393322:UYL393322 VIF393322:VIH393322 VSB393322:VSD393322 WBX393322:WBZ393322 WLT393322:WLV393322 WVP393322:WVR393322 H458858:J458858 JD458858:JF458858 SZ458858:TB458858 ACV458858:ACX458858 AMR458858:AMT458858 AWN458858:AWP458858 BGJ458858:BGL458858 BQF458858:BQH458858 CAB458858:CAD458858 CJX458858:CJZ458858 CTT458858:CTV458858 DDP458858:DDR458858 DNL458858:DNN458858 DXH458858:DXJ458858 EHD458858:EHF458858 EQZ458858:ERB458858 FAV458858:FAX458858 FKR458858:FKT458858 FUN458858:FUP458858 GEJ458858:GEL458858 GOF458858:GOH458858 GYB458858:GYD458858 HHX458858:HHZ458858 HRT458858:HRV458858 IBP458858:IBR458858 ILL458858:ILN458858 IVH458858:IVJ458858 JFD458858:JFF458858 JOZ458858:JPB458858 JYV458858:JYX458858 KIR458858:KIT458858 KSN458858:KSP458858 LCJ458858:LCL458858 LMF458858:LMH458858 LWB458858:LWD458858 MFX458858:MFZ458858 MPT458858:MPV458858 MZP458858:MZR458858 NJL458858:NJN458858 NTH458858:NTJ458858 ODD458858:ODF458858 OMZ458858:ONB458858 OWV458858:OWX458858 PGR458858:PGT458858 PQN458858:PQP458858 QAJ458858:QAL458858 QKF458858:QKH458858 QUB458858:QUD458858 RDX458858:RDZ458858 RNT458858:RNV458858 RXP458858:RXR458858 SHL458858:SHN458858 SRH458858:SRJ458858 TBD458858:TBF458858 TKZ458858:TLB458858 TUV458858:TUX458858 UER458858:UET458858 UON458858:UOP458858 UYJ458858:UYL458858 VIF458858:VIH458858 VSB458858:VSD458858 WBX458858:WBZ458858 WLT458858:WLV458858 WVP458858:WVR458858 H524394:J524394 JD524394:JF524394 SZ524394:TB524394 ACV524394:ACX524394 AMR524394:AMT524394 AWN524394:AWP524394 BGJ524394:BGL524394 BQF524394:BQH524394 CAB524394:CAD524394 CJX524394:CJZ524394 CTT524394:CTV524394 DDP524394:DDR524394 DNL524394:DNN524394 DXH524394:DXJ524394 EHD524394:EHF524394 EQZ524394:ERB524394 FAV524394:FAX524394 FKR524394:FKT524394 FUN524394:FUP524394 GEJ524394:GEL524394 GOF524394:GOH524394 GYB524394:GYD524394 HHX524394:HHZ524394 HRT524394:HRV524394 IBP524394:IBR524394 ILL524394:ILN524394 IVH524394:IVJ524394 JFD524394:JFF524394 JOZ524394:JPB524394 JYV524394:JYX524394 KIR524394:KIT524394 KSN524394:KSP524394 LCJ524394:LCL524394 LMF524394:LMH524394 LWB524394:LWD524394 MFX524394:MFZ524394 MPT524394:MPV524394 MZP524394:MZR524394 NJL524394:NJN524394 NTH524394:NTJ524394 ODD524394:ODF524394 OMZ524394:ONB524394 OWV524394:OWX524394 PGR524394:PGT524394 PQN524394:PQP524394 QAJ524394:QAL524394 QKF524394:QKH524394 QUB524394:QUD524394 RDX524394:RDZ524394 RNT524394:RNV524394 RXP524394:RXR524394 SHL524394:SHN524394 SRH524394:SRJ524394 TBD524394:TBF524394 TKZ524394:TLB524394 TUV524394:TUX524394 UER524394:UET524394 UON524394:UOP524394 UYJ524394:UYL524394 VIF524394:VIH524394 VSB524394:VSD524394 WBX524394:WBZ524394 WLT524394:WLV524394 WVP524394:WVR524394 H589930:J589930 JD589930:JF589930 SZ589930:TB589930 ACV589930:ACX589930 AMR589930:AMT589930 AWN589930:AWP589930 BGJ589930:BGL589930 BQF589930:BQH589930 CAB589930:CAD589930 CJX589930:CJZ589930 CTT589930:CTV589930 DDP589930:DDR589930 DNL589930:DNN589930 DXH589930:DXJ589930 EHD589930:EHF589930 EQZ589930:ERB589930 FAV589930:FAX589930 FKR589930:FKT589930 FUN589930:FUP589930 GEJ589930:GEL589930 GOF589930:GOH589930 GYB589930:GYD589930 HHX589930:HHZ589930 HRT589930:HRV589930 IBP589930:IBR589930 ILL589930:ILN589930 IVH589930:IVJ589930 JFD589930:JFF589930 JOZ589930:JPB589930 JYV589930:JYX589930 KIR589930:KIT589930 KSN589930:KSP589930 LCJ589930:LCL589930 LMF589930:LMH589930 LWB589930:LWD589930 MFX589930:MFZ589930 MPT589930:MPV589930 MZP589930:MZR589930 NJL589930:NJN589930 NTH589930:NTJ589930 ODD589930:ODF589930 OMZ589930:ONB589930 OWV589930:OWX589930 PGR589930:PGT589930 PQN589930:PQP589930 QAJ589930:QAL589930 QKF589930:QKH589930 QUB589930:QUD589930 RDX589930:RDZ589930 RNT589930:RNV589930 RXP589930:RXR589930 SHL589930:SHN589930 SRH589930:SRJ589930 TBD589930:TBF589930 TKZ589930:TLB589930 TUV589930:TUX589930 UER589930:UET589930 UON589930:UOP589930 UYJ589930:UYL589930 VIF589930:VIH589930 VSB589930:VSD589930 WBX589930:WBZ589930 WLT589930:WLV589930 WVP589930:WVR589930 H655466:J655466 JD655466:JF655466 SZ655466:TB655466 ACV655466:ACX655466 AMR655466:AMT655466 AWN655466:AWP655466 BGJ655466:BGL655466 BQF655466:BQH655466 CAB655466:CAD655466 CJX655466:CJZ655466 CTT655466:CTV655466 DDP655466:DDR655466 DNL655466:DNN655466 DXH655466:DXJ655466 EHD655466:EHF655466 EQZ655466:ERB655466 FAV655466:FAX655466 FKR655466:FKT655466 FUN655466:FUP655466 GEJ655466:GEL655466 GOF655466:GOH655466 GYB655466:GYD655466 HHX655466:HHZ655466 HRT655466:HRV655466 IBP655466:IBR655466 ILL655466:ILN655466 IVH655466:IVJ655466 JFD655466:JFF655466 JOZ655466:JPB655466 JYV655466:JYX655466 KIR655466:KIT655466 KSN655466:KSP655466 LCJ655466:LCL655466 LMF655466:LMH655466 LWB655466:LWD655466 MFX655466:MFZ655466 MPT655466:MPV655466 MZP655466:MZR655466 NJL655466:NJN655466 NTH655466:NTJ655466 ODD655466:ODF655466 OMZ655466:ONB655466 OWV655466:OWX655466 PGR655466:PGT655466 PQN655466:PQP655466 QAJ655466:QAL655466 QKF655466:QKH655466 QUB655466:QUD655466 RDX655466:RDZ655466 RNT655466:RNV655466 RXP655466:RXR655466 SHL655466:SHN655466 SRH655466:SRJ655466 TBD655466:TBF655466 TKZ655466:TLB655466 TUV655466:TUX655466 UER655466:UET655466 UON655466:UOP655466 UYJ655466:UYL655466 VIF655466:VIH655466 VSB655466:VSD655466 WBX655466:WBZ655466 WLT655466:WLV655466 WVP655466:WVR655466 H721002:J721002 JD721002:JF721002 SZ721002:TB721002 ACV721002:ACX721002 AMR721002:AMT721002 AWN721002:AWP721002 BGJ721002:BGL721002 BQF721002:BQH721002 CAB721002:CAD721002 CJX721002:CJZ721002 CTT721002:CTV721002 DDP721002:DDR721002 DNL721002:DNN721002 DXH721002:DXJ721002 EHD721002:EHF721002 EQZ721002:ERB721002 FAV721002:FAX721002 FKR721002:FKT721002 FUN721002:FUP721002 GEJ721002:GEL721002 GOF721002:GOH721002 GYB721002:GYD721002 HHX721002:HHZ721002 HRT721002:HRV721002 IBP721002:IBR721002 ILL721002:ILN721002 IVH721002:IVJ721002 JFD721002:JFF721002 JOZ721002:JPB721002 JYV721002:JYX721002 KIR721002:KIT721002 KSN721002:KSP721002 LCJ721002:LCL721002 LMF721002:LMH721002 LWB721002:LWD721002 MFX721002:MFZ721002 MPT721002:MPV721002 MZP721002:MZR721002 NJL721002:NJN721002 NTH721002:NTJ721002 ODD721002:ODF721002 OMZ721002:ONB721002 OWV721002:OWX721002 PGR721002:PGT721002 PQN721002:PQP721002 QAJ721002:QAL721002 QKF721002:QKH721002 QUB721002:QUD721002 RDX721002:RDZ721002 RNT721002:RNV721002 RXP721002:RXR721002 SHL721002:SHN721002 SRH721002:SRJ721002 TBD721002:TBF721002 TKZ721002:TLB721002 TUV721002:TUX721002 UER721002:UET721002 UON721002:UOP721002 UYJ721002:UYL721002 VIF721002:VIH721002 VSB721002:VSD721002 WBX721002:WBZ721002 WLT721002:WLV721002 WVP721002:WVR721002 H786538:J786538 JD786538:JF786538 SZ786538:TB786538 ACV786538:ACX786538 AMR786538:AMT786538 AWN786538:AWP786538 BGJ786538:BGL786538 BQF786538:BQH786538 CAB786538:CAD786538 CJX786538:CJZ786538 CTT786538:CTV786538 DDP786538:DDR786538 DNL786538:DNN786538 DXH786538:DXJ786538 EHD786538:EHF786538 EQZ786538:ERB786538 FAV786538:FAX786538 FKR786538:FKT786538 FUN786538:FUP786538 GEJ786538:GEL786538 GOF786538:GOH786538 GYB786538:GYD786538 HHX786538:HHZ786538 HRT786538:HRV786538 IBP786538:IBR786538 ILL786538:ILN786538 IVH786538:IVJ786538 JFD786538:JFF786538 JOZ786538:JPB786538 JYV786538:JYX786538 KIR786538:KIT786538 KSN786538:KSP786538 LCJ786538:LCL786538 LMF786538:LMH786538 LWB786538:LWD786538 MFX786538:MFZ786538 MPT786538:MPV786538 MZP786538:MZR786538 NJL786538:NJN786538 NTH786538:NTJ786538 ODD786538:ODF786538 OMZ786538:ONB786538 OWV786538:OWX786538 PGR786538:PGT786538 PQN786538:PQP786538 QAJ786538:QAL786538 QKF786538:QKH786538 QUB786538:QUD786538 RDX786538:RDZ786538 RNT786538:RNV786538 RXP786538:RXR786538 SHL786538:SHN786538 SRH786538:SRJ786538 TBD786538:TBF786538 TKZ786538:TLB786538 TUV786538:TUX786538 UER786538:UET786538 UON786538:UOP786538 UYJ786538:UYL786538 VIF786538:VIH786538 VSB786538:VSD786538 WBX786538:WBZ786538 WLT786538:WLV786538 WVP786538:WVR786538 H852074:J852074 JD852074:JF852074 SZ852074:TB852074 ACV852074:ACX852074 AMR852074:AMT852074 AWN852074:AWP852074 BGJ852074:BGL852074 BQF852074:BQH852074 CAB852074:CAD852074 CJX852074:CJZ852074 CTT852074:CTV852074 DDP852074:DDR852074 DNL852074:DNN852074 DXH852074:DXJ852074 EHD852074:EHF852074 EQZ852074:ERB852074 FAV852074:FAX852074 FKR852074:FKT852074 FUN852074:FUP852074 GEJ852074:GEL852074 GOF852074:GOH852074 GYB852074:GYD852074 HHX852074:HHZ852074 HRT852074:HRV852074 IBP852074:IBR852074 ILL852074:ILN852074 IVH852074:IVJ852074 JFD852074:JFF852074 JOZ852074:JPB852074 JYV852074:JYX852074 KIR852074:KIT852074 KSN852074:KSP852074 LCJ852074:LCL852074 LMF852074:LMH852074 LWB852074:LWD852074 MFX852074:MFZ852074 MPT852074:MPV852074 MZP852074:MZR852074 NJL852074:NJN852074 NTH852074:NTJ852074 ODD852074:ODF852074 OMZ852074:ONB852074 OWV852074:OWX852074 PGR852074:PGT852074 PQN852074:PQP852074 QAJ852074:QAL852074 QKF852074:QKH852074 QUB852074:QUD852074 RDX852074:RDZ852074 RNT852074:RNV852074 RXP852074:RXR852074 SHL852074:SHN852074 SRH852074:SRJ852074 TBD852074:TBF852074 TKZ852074:TLB852074 TUV852074:TUX852074 UER852074:UET852074 UON852074:UOP852074 UYJ852074:UYL852074 VIF852074:VIH852074 VSB852074:VSD852074 WBX852074:WBZ852074 WLT852074:WLV852074 WVP852074:WVR852074 H917610:J917610 JD917610:JF917610 SZ917610:TB917610 ACV917610:ACX917610 AMR917610:AMT917610 AWN917610:AWP917610 BGJ917610:BGL917610 BQF917610:BQH917610 CAB917610:CAD917610 CJX917610:CJZ917610 CTT917610:CTV917610 DDP917610:DDR917610 DNL917610:DNN917610 DXH917610:DXJ917610 EHD917610:EHF917610 EQZ917610:ERB917610 FAV917610:FAX917610 FKR917610:FKT917610 FUN917610:FUP917610 GEJ917610:GEL917610 GOF917610:GOH917610 GYB917610:GYD917610 HHX917610:HHZ917610 HRT917610:HRV917610 IBP917610:IBR917610 ILL917610:ILN917610 IVH917610:IVJ917610 JFD917610:JFF917610 JOZ917610:JPB917610 JYV917610:JYX917610 KIR917610:KIT917610 KSN917610:KSP917610 LCJ917610:LCL917610 LMF917610:LMH917610 LWB917610:LWD917610 MFX917610:MFZ917610 MPT917610:MPV917610 MZP917610:MZR917610 NJL917610:NJN917610 NTH917610:NTJ917610 ODD917610:ODF917610 OMZ917610:ONB917610 OWV917610:OWX917610 PGR917610:PGT917610 PQN917610:PQP917610 QAJ917610:QAL917610 QKF917610:QKH917610 QUB917610:QUD917610 RDX917610:RDZ917610 RNT917610:RNV917610 RXP917610:RXR917610 SHL917610:SHN917610 SRH917610:SRJ917610 TBD917610:TBF917610 TKZ917610:TLB917610 TUV917610:TUX917610 UER917610:UET917610 UON917610:UOP917610 UYJ917610:UYL917610 VIF917610:VIH917610 VSB917610:VSD917610 WBX917610:WBZ917610 WLT917610:WLV917610 WVP917610:WVR917610 H983146:J983146 JD983146:JF983146 SZ983146:TB983146 ACV983146:ACX983146 AMR983146:AMT983146 AWN983146:AWP983146 BGJ983146:BGL983146 BQF983146:BQH983146 CAB983146:CAD983146 CJX983146:CJZ983146 CTT983146:CTV983146 DDP983146:DDR983146 DNL983146:DNN983146 DXH983146:DXJ983146 EHD983146:EHF983146 EQZ983146:ERB983146 FAV983146:FAX983146 FKR983146:FKT983146 FUN983146:FUP983146 GEJ983146:GEL983146 GOF983146:GOH983146 GYB983146:GYD983146 HHX983146:HHZ983146 HRT983146:HRV983146 IBP983146:IBR983146 ILL983146:ILN983146 IVH983146:IVJ983146 JFD983146:JFF983146 JOZ983146:JPB983146 JYV983146:JYX983146 KIR983146:KIT983146 KSN983146:KSP983146 LCJ983146:LCL983146 LMF983146:LMH983146 LWB983146:LWD983146 MFX983146:MFZ983146 MPT983146:MPV983146 MZP983146:MZR983146 NJL983146:NJN983146 NTH983146:NTJ983146 ODD983146:ODF983146 OMZ983146:ONB983146 OWV983146:OWX983146 PGR983146:PGT983146 PQN983146:PQP983146 QAJ983146:QAL983146 QKF983146:QKH983146 QUB983146:QUD983146 RDX983146:RDZ983146 RNT983146:RNV983146 RXP983146:RXR983146 SHL983146:SHN983146 SRH983146:SRJ983146 TBD983146:TBF983146 TKZ983146:TLB983146 TUV983146:TUX983146 UER983146:UET983146 UON983146:UOP983146 UYJ983146:UYL983146 VIF983146:VIH983146 VSB983146:VSD983146 WBX983146:WBZ983146 WLT983146:WLV983146 WVP983146:WVR983146 H108:J108 JD108:JF108 SZ108:TB108 ACV108:ACX108 AMR108:AMT108 AWN108:AWP108 BGJ108:BGL108 BQF108:BQH108 CAB108:CAD108 CJX108:CJZ108 CTT108:CTV108 DDP108:DDR108 DNL108:DNN108 DXH108:DXJ108 EHD108:EHF108 EQZ108:ERB108 FAV108:FAX108 FKR108:FKT108 FUN108:FUP108 GEJ108:GEL108 GOF108:GOH108 GYB108:GYD108 HHX108:HHZ108 HRT108:HRV108 IBP108:IBR108 ILL108:ILN108 IVH108:IVJ108 JFD108:JFF108 JOZ108:JPB108 JYV108:JYX108 KIR108:KIT108 KSN108:KSP108 LCJ108:LCL108 LMF108:LMH108 LWB108:LWD108 MFX108:MFZ108 MPT108:MPV108 MZP108:MZR108 NJL108:NJN108 NTH108:NTJ108 ODD108:ODF108 OMZ108:ONB108 OWV108:OWX108 PGR108:PGT108 PQN108:PQP108 QAJ108:QAL108 QKF108:QKH108 QUB108:QUD108 RDX108:RDZ108 RNT108:RNV108 RXP108:RXR108 SHL108:SHN108 SRH108:SRJ108 TBD108:TBF108 TKZ108:TLB108 TUV108:TUX108 UER108:UET108 UON108:UOP108 UYJ108:UYL108 VIF108:VIH108 VSB108:VSD108 WBX108:WBZ108 WLT108:WLV108 WVP108:WVR108 H65644:J65644 JD65644:JF65644 SZ65644:TB65644 ACV65644:ACX65644 AMR65644:AMT65644 AWN65644:AWP65644 BGJ65644:BGL65644 BQF65644:BQH65644 CAB65644:CAD65644 CJX65644:CJZ65644 CTT65644:CTV65644 DDP65644:DDR65644 DNL65644:DNN65644 DXH65644:DXJ65644 EHD65644:EHF65644 EQZ65644:ERB65644 FAV65644:FAX65644 FKR65644:FKT65644 FUN65644:FUP65644 GEJ65644:GEL65644 GOF65644:GOH65644 GYB65644:GYD65644 HHX65644:HHZ65644 HRT65644:HRV65644 IBP65644:IBR65644 ILL65644:ILN65644 IVH65644:IVJ65644 JFD65644:JFF65644 JOZ65644:JPB65644 JYV65644:JYX65644 KIR65644:KIT65644 KSN65644:KSP65644 LCJ65644:LCL65644 LMF65644:LMH65644 LWB65644:LWD65644 MFX65644:MFZ65644 MPT65644:MPV65644 MZP65644:MZR65644 NJL65644:NJN65644 NTH65644:NTJ65644 ODD65644:ODF65644 OMZ65644:ONB65644 OWV65644:OWX65644 PGR65644:PGT65644 PQN65644:PQP65644 QAJ65644:QAL65644 QKF65644:QKH65644 QUB65644:QUD65644 RDX65644:RDZ65644 RNT65644:RNV65644 RXP65644:RXR65644 SHL65644:SHN65644 SRH65644:SRJ65644 TBD65644:TBF65644 TKZ65644:TLB65644 TUV65644:TUX65644 UER65644:UET65644 UON65644:UOP65644 UYJ65644:UYL65644 VIF65644:VIH65644 VSB65644:VSD65644 WBX65644:WBZ65644 WLT65644:WLV65644 WVP65644:WVR65644 H131180:J131180 JD131180:JF131180 SZ131180:TB131180 ACV131180:ACX131180 AMR131180:AMT131180 AWN131180:AWP131180 BGJ131180:BGL131180 BQF131180:BQH131180 CAB131180:CAD131180 CJX131180:CJZ131180 CTT131180:CTV131180 DDP131180:DDR131180 DNL131180:DNN131180 DXH131180:DXJ131180 EHD131180:EHF131180 EQZ131180:ERB131180 FAV131180:FAX131180 FKR131180:FKT131180 FUN131180:FUP131180 GEJ131180:GEL131180 GOF131180:GOH131180 GYB131180:GYD131180 HHX131180:HHZ131180 HRT131180:HRV131180 IBP131180:IBR131180 ILL131180:ILN131180 IVH131180:IVJ131180 JFD131180:JFF131180 JOZ131180:JPB131180 JYV131180:JYX131180 KIR131180:KIT131180 KSN131180:KSP131180 LCJ131180:LCL131180 LMF131180:LMH131180 LWB131180:LWD131180 MFX131180:MFZ131180 MPT131180:MPV131180 MZP131180:MZR131180 NJL131180:NJN131180 NTH131180:NTJ131180 ODD131180:ODF131180 OMZ131180:ONB131180 OWV131180:OWX131180 PGR131180:PGT131180 PQN131180:PQP131180 QAJ131180:QAL131180 QKF131180:QKH131180 QUB131180:QUD131180 RDX131180:RDZ131180 RNT131180:RNV131180 RXP131180:RXR131180 SHL131180:SHN131180 SRH131180:SRJ131180 TBD131180:TBF131180 TKZ131180:TLB131180 TUV131180:TUX131180 UER131180:UET131180 UON131180:UOP131180 UYJ131180:UYL131180 VIF131180:VIH131180 VSB131180:VSD131180 WBX131180:WBZ131180 WLT131180:WLV131180 WVP131180:WVR131180 H196716:J196716 JD196716:JF196716 SZ196716:TB196716 ACV196716:ACX196716 AMR196716:AMT196716 AWN196716:AWP196716 BGJ196716:BGL196716 BQF196716:BQH196716 CAB196716:CAD196716 CJX196716:CJZ196716 CTT196716:CTV196716 DDP196716:DDR196716 DNL196716:DNN196716 DXH196716:DXJ196716 EHD196716:EHF196716 EQZ196716:ERB196716 FAV196716:FAX196716 FKR196716:FKT196716 FUN196716:FUP196716 GEJ196716:GEL196716 GOF196716:GOH196716 GYB196716:GYD196716 HHX196716:HHZ196716 HRT196716:HRV196716 IBP196716:IBR196716 ILL196716:ILN196716 IVH196716:IVJ196716 JFD196716:JFF196716 JOZ196716:JPB196716 JYV196716:JYX196716 KIR196716:KIT196716 KSN196716:KSP196716 LCJ196716:LCL196716 LMF196716:LMH196716 LWB196716:LWD196716 MFX196716:MFZ196716 MPT196716:MPV196716 MZP196716:MZR196716 NJL196716:NJN196716 NTH196716:NTJ196716 ODD196716:ODF196716 OMZ196716:ONB196716 OWV196716:OWX196716 PGR196716:PGT196716 PQN196716:PQP196716 QAJ196716:QAL196716 QKF196716:QKH196716 QUB196716:QUD196716 RDX196716:RDZ196716 RNT196716:RNV196716 RXP196716:RXR196716 SHL196716:SHN196716 SRH196716:SRJ196716 TBD196716:TBF196716 TKZ196716:TLB196716 TUV196716:TUX196716 UER196716:UET196716 UON196716:UOP196716 UYJ196716:UYL196716 VIF196716:VIH196716 VSB196716:VSD196716 WBX196716:WBZ196716 WLT196716:WLV196716 WVP196716:WVR196716 H262252:J262252 JD262252:JF262252 SZ262252:TB262252 ACV262252:ACX262252 AMR262252:AMT262252 AWN262252:AWP262252 BGJ262252:BGL262252 BQF262252:BQH262252 CAB262252:CAD262252 CJX262252:CJZ262252 CTT262252:CTV262252 DDP262252:DDR262252 DNL262252:DNN262252 DXH262252:DXJ262252 EHD262252:EHF262252 EQZ262252:ERB262252 FAV262252:FAX262252 FKR262252:FKT262252 FUN262252:FUP262252 GEJ262252:GEL262252 GOF262252:GOH262252 GYB262252:GYD262252 HHX262252:HHZ262252 HRT262252:HRV262252 IBP262252:IBR262252 ILL262252:ILN262252 IVH262252:IVJ262252 JFD262252:JFF262252 JOZ262252:JPB262252 JYV262252:JYX262252 KIR262252:KIT262252 KSN262252:KSP262252 LCJ262252:LCL262252 LMF262252:LMH262252 LWB262252:LWD262252 MFX262252:MFZ262252 MPT262252:MPV262252 MZP262252:MZR262252 NJL262252:NJN262252 NTH262252:NTJ262252 ODD262252:ODF262252 OMZ262252:ONB262252 OWV262252:OWX262252 PGR262252:PGT262252 PQN262252:PQP262252 QAJ262252:QAL262252 QKF262252:QKH262252 QUB262252:QUD262252 RDX262252:RDZ262252 RNT262252:RNV262252 RXP262252:RXR262252 SHL262252:SHN262252 SRH262252:SRJ262252 TBD262252:TBF262252 TKZ262252:TLB262252 TUV262252:TUX262252 UER262252:UET262252 UON262252:UOP262252 UYJ262252:UYL262252 VIF262252:VIH262252 VSB262252:VSD262252 WBX262252:WBZ262252 WLT262252:WLV262252 WVP262252:WVR262252 H327788:J327788 JD327788:JF327788 SZ327788:TB327788 ACV327788:ACX327788 AMR327788:AMT327788 AWN327788:AWP327788 BGJ327788:BGL327788 BQF327788:BQH327788 CAB327788:CAD327788 CJX327788:CJZ327788 CTT327788:CTV327788 DDP327788:DDR327788 DNL327788:DNN327788 DXH327788:DXJ327788 EHD327788:EHF327788 EQZ327788:ERB327788 FAV327788:FAX327788 FKR327788:FKT327788 FUN327788:FUP327788 GEJ327788:GEL327788 GOF327788:GOH327788 GYB327788:GYD327788 HHX327788:HHZ327788 HRT327788:HRV327788 IBP327788:IBR327788 ILL327788:ILN327788 IVH327788:IVJ327788 JFD327788:JFF327788 JOZ327788:JPB327788 JYV327788:JYX327788 KIR327788:KIT327788 KSN327788:KSP327788 LCJ327788:LCL327788 LMF327788:LMH327788 LWB327788:LWD327788 MFX327788:MFZ327788 MPT327788:MPV327788 MZP327788:MZR327788 NJL327788:NJN327788 NTH327788:NTJ327788 ODD327788:ODF327788 OMZ327788:ONB327788 OWV327788:OWX327788 PGR327788:PGT327788 PQN327788:PQP327788 QAJ327788:QAL327788 QKF327788:QKH327788 QUB327788:QUD327788 RDX327788:RDZ327788 RNT327788:RNV327788 RXP327788:RXR327788 SHL327788:SHN327788 SRH327788:SRJ327788 TBD327788:TBF327788 TKZ327788:TLB327788 TUV327788:TUX327788 UER327788:UET327788 UON327788:UOP327788 UYJ327788:UYL327788 VIF327788:VIH327788 VSB327788:VSD327788 WBX327788:WBZ327788 WLT327788:WLV327788 WVP327788:WVR327788 H393324:J393324 JD393324:JF393324 SZ393324:TB393324 ACV393324:ACX393324 AMR393324:AMT393324 AWN393324:AWP393324 BGJ393324:BGL393324 BQF393324:BQH393324 CAB393324:CAD393324 CJX393324:CJZ393324 CTT393324:CTV393324 DDP393324:DDR393324 DNL393324:DNN393324 DXH393324:DXJ393324 EHD393324:EHF393324 EQZ393324:ERB393324 FAV393324:FAX393324 FKR393324:FKT393324 FUN393324:FUP393324 GEJ393324:GEL393324 GOF393324:GOH393324 GYB393324:GYD393324 HHX393324:HHZ393324 HRT393324:HRV393324 IBP393324:IBR393324 ILL393324:ILN393324 IVH393324:IVJ393324 JFD393324:JFF393324 JOZ393324:JPB393324 JYV393324:JYX393324 KIR393324:KIT393324 KSN393324:KSP393324 LCJ393324:LCL393324 LMF393324:LMH393324 LWB393324:LWD393324 MFX393324:MFZ393324 MPT393324:MPV393324 MZP393324:MZR393324 NJL393324:NJN393324 NTH393324:NTJ393324 ODD393324:ODF393324 OMZ393324:ONB393324 OWV393324:OWX393324 PGR393324:PGT393324 PQN393324:PQP393324 QAJ393324:QAL393324 QKF393324:QKH393324 QUB393324:QUD393324 RDX393324:RDZ393324 RNT393324:RNV393324 RXP393324:RXR393324 SHL393324:SHN393324 SRH393324:SRJ393324 TBD393324:TBF393324 TKZ393324:TLB393324 TUV393324:TUX393324 UER393324:UET393324 UON393324:UOP393324 UYJ393324:UYL393324 VIF393324:VIH393324 VSB393324:VSD393324 WBX393324:WBZ393324 WLT393324:WLV393324 WVP393324:WVR393324 H458860:J458860 JD458860:JF458860 SZ458860:TB458860 ACV458860:ACX458860 AMR458860:AMT458860 AWN458860:AWP458860 BGJ458860:BGL458860 BQF458860:BQH458860 CAB458860:CAD458860 CJX458860:CJZ458860 CTT458860:CTV458860 DDP458860:DDR458860 DNL458860:DNN458860 DXH458860:DXJ458860 EHD458860:EHF458860 EQZ458860:ERB458860 FAV458860:FAX458860 FKR458860:FKT458860 FUN458860:FUP458860 GEJ458860:GEL458860 GOF458860:GOH458860 GYB458860:GYD458860 HHX458860:HHZ458860 HRT458860:HRV458860 IBP458860:IBR458860 ILL458860:ILN458860 IVH458860:IVJ458860 JFD458860:JFF458860 JOZ458860:JPB458860 JYV458860:JYX458860 KIR458860:KIT458860 KSN458860:KSP458860 LCJ458860:LCL458860 LMF458860:LMH458860 LWB458860:LWD458860 MFX458860:MFZ458860 MPT458860:MPV458860 MZP458860:MZR458860 NJL458860:NJN458860 NTH458860:NTJ458860 ODD458860:ODF458860 OMZ458860:ONB458860 OWV458860:OWX458860 PGR458860:PGT458860 PQN458860:PQP458860 QAJ458860:QAL458860 QKF458860:QKH458860 QUB458860:QUD458860 RDX458860:RDZ458860 RNT458860:RNV458860 RXP458860:RXR458860 SHL458860:SHN458860 SRH458860:SRJ458860 TBD458860:TBF458860 TKZ458860:TLB458860 TUV458860:TUX458860 UER458860:UET458860 UON458860:UOP458860 UYJ458860:UYL458860 VIF458860:VIH458860 VSB458860:VSD458860 WBX458860:WBZ458860 WLT458860:WLV458860 WVP458860:WVR458860 H524396:J524396 JD524396:JF524396 SZ524396:TB524396 ACV524396:ACX524396 AMR524396:AMT524396 AWN524396:AWP524396 BGJ524396:BGL524396 BQF524396:BQH524396 CAB524396:CAD524396 CJX524396:CJZ524396 CTT524396:CTV524396 DDP524396:DDR524396 DNL524396:DNN524396 DXH524396:DXJ524396 EHD524396:EHF524396 EQZ524396:ERB524396 FAV524396:FAX524396 FKR524396:FKT524396 FUN524396:FUP524396 GEJ524396:GEL524396 GOF524396:GOH524396 GYB524396:GYD524396 HHX524396:HHZ524396 HRT524396:HRV524396 IBP524396:IBR524396 ILL524396:ILN524396 IVH524396:IVJ524396 JFD524396:JFF524396 JOZ524396:JPB524396 JYV524396:JYX524396 KIR524396:KIT524396 KSN524396:KSP524396 LCJ524396:LCL524396 LMF524396:LMH524396 LWB524396:LWD524396 MFX524396:MFZ524396 MPT524396:MPV524396 MZP524396:MZR524396 NJL524396:NJN524396 NTH524396:NTJ524396 ODD524396:ODF524396 OMZ524396:ONB524396 OWV524396:OWX524396 PGR524396:PGT524396 PQN524396:PQP524396 QAJ524396:QAL524396 QKF524396:QKH524396 QUB524396:QUD524396 RDX524396:RDZ524396 RNT524396:RNV524396 RXP524396:RXR524396 SHL524396:SHN524396 SRH524396:SRJ524396 TBD524396:TBF524396 TKZ524396:TLB524396 TUV524396:TUX524396 UER524396:UET524396 UON524396:UOP524396 UYJ524396:UYL524396 VIF524396:VIH524396 VSB524396:VSD524396 WBX524396:WBZ524396 WLT524396:WLV524396 WVP524396:WVR524396 H589932:J589932 JD589932:JF589932 SZ589932:TB589932 ACV589932:ACX589932 AMR589932:AMT589932 AWN589932:AWP589932 BGJ589932:BGL589932 BQF589932:BQH589932 CAB589932:CAD589932 CJX589932:CJZ589932 CTT589932:CTV589932 DDP589932:DDR589932 DNL589932:DNN589932 DXH589932:DXJ589932 EHD589932:EHF589932 EQZ589932:ERB589932 FAV589932:FAX589932 FKR589932:FKT589932 FUN589932:FUP589932 GEJ589932:GEL589932 GOF589932:GOH589932 GYB589932:GYD589932 HHX589932:HHZ589932 HRT589932:HRV589932 IBP589932:IBR589932 ILL589932:ILN589932 IVH589932:IVJ589932 JFD589932:JFF589932 JOZ589932:JPB589932 JYV589932:JYX589932 KIR589932:KIT589932 KSN589932:KSP589932 LCJ589932:LCL589932 LMF589932:LMH589932 LWB589932:LWD589932 MFX589932:MFZ589932 MPT589932:MPV589932 MZP589932:MZR589932 NJL589932:NJN589932 NTH589932:NTJ589932 ODD589932:ODF589932 OMZ589932:ONB589932 OWV589932:OWX589932 PGR589932:PGT589932 PQN589932:PQP589932 QAJ589932:QAL589932 QKF589932:QKH589932 QUB589932:QUD589932 RDX589932:RDZ589932 RNT589932:RNV589932 RXP589932:RXR589932 SHL589932:SHN589932 SRH589932:SRJ589932 TBD589932:TBF589932 TKZ589932:TLB589932 TUV589932:TUX589932 UER589932:UET589932 UON589932:UOP589932 UYJ589932:UYL589932 VIF589932:VIH589932 VSB589932:VSD589932 WBX589932:WBZ589932 WLT589932:WLV589932 WVP589932:WVR589932 H655468:J655468 JD655468:JF655468 SZ655468:TB655468 ACV655468:ACX655468 AMR655468:AMT655468 AWN655468:AWP655468 BGJ655468:BGL655468 BQF655468:BQH655468 CAB655468:CAD655468 CJX655468:CJZ655468 CTT655468:CTV655468 DDP655468:DDR655468 DNL655468:DNN655468 DXH655468:DXJ655468 EHD655468:EHF655468 EQZ655468:ERB655468 FAV655468:FAX655468 FKR655468:FKT655468 FUN655468:FUP655468 GEJ655468:GEL655468 GOF655468:GOH655468 GYB655468:GYD655468 HHX655468:HHZ655468 HRT655468:HRV655468 IBP655468:IBR655468 ILL655468:ILN655468 IVH655468:IVJ655468 JFD655468:JFF655468 JOZ655468:JPB655468 JYV655468:JYX655468 KIR655468:KIT655468 KSN655468:KSP655468 LCJ655468:LCL655468 LMF655468:LMH655468 LWB655468:LWD655468 MFX655468:MFZ655468 MPT655468:MPV655468 MZP655468:MZR655468 NJL655468:NJN655468 NTH655468:NTJ655468 ODD655468:ODF655468 OMZ655468:ONB655468 OWV655468:OWX655468 PGR655468:PGT655468 PQN655468:PQP655468 QAJ655468:QAL655468 QKF655468:QKH655468 QUB655468:QUD655468 RDX655468:RDZ655468 RNT655468:RNV655468 RXP655468:RXR655468 SHL655468:SHN655468 SRH655468:SRJ655468 TBD655468:TBF655468 TKZ655468:TLB655468 TUV655468:TUX655468 UER655468:UET655468 UON655468:UOP655468 UYJ655468:UYL655468 VIF655468:VIH655468 VSB655468:VSD655468 WBX655468:WBZ655468 WLT655468:WLV655468 WVP655468:WVR655468 H721004:J721004 JD721004:JF721004 SZ721004:TB721004 ACV721004:ACX721004 AMR721004:AMT721004 AWN721004:AWP721004 BGJ721004:BGL721004 BQF721004:BQH721004 CAB721004:CAD721004 CJX721004:CJZ721004 CTT721004:CTV721004 DDP721004:DDR721004 DNL721004:DNN721004 DXH721004:DXJ721004 EHD721004:EHF721004 EQZ721004:ERB721004 FAV721004:FAX721004 FKR721004:FKT721004 FUN721004:FUP721004 GEJ721004:GEL721004 GOF721004:GOH721004 GYB721004:GYD721004 HHX721004:HHZ721004 HRT721004:HRV721004 IBP721004:IBR721004 ILL721004:ILN721004 IVH721004:IVJ721004 JFD721004:JFF721004 JOZ721004:JPB721004 JYV721004:JYX721004 KIR721004:KIT721004 KSN721004:KSP721004 LCJ721004:LCL721004 LMF721004:LMH721004 LWB721004:LWD721004 MFX721004:MFZ721004 MPT721004:MPV721004 MZP721004:MZR721004 NJL721004:NJN721004 NTH721004:NTJ721004 ODD721004:ODF721004 OMZ721004:ONB721004 OWV721004:OWX721004 PGR721004:PGT721004 PQN721004:PQP721004 QAJ721004:QAL721004 QKF721004:QKH721004 QUB721004:QUD721004 RDX721004:RDZ721004 RNT721004:RNV721004 RXP721004:RXR721004 SHL721004:SHN721004 SRH721004:SRJ721004 TBD721004:TBF721004 TKZ721004:TLB721004 TUV721004:TUX721004 UER721004:UET721004 UON721004:UOP721004 UYJ721004:UYL721004 VIF721004:VIH721004 VSB721004:VSD721004 WBX721004:WBZ721004 WLT721004:WLV721004 WVP721004:WVR721004 H786540:J786540 JD786540:JF786540 SZ786540:TB786540 ACV786540:ACX786540 AMR786540:AMT786540 AWN786540:AWP786540 BGJ786540:BGL786540 BQF786540:BQH786540 CAB786540:CAD786540 CJX786540:CJZ786540 CTT786540:CTV786540 DDP786540:DDR786540 DNL786540:DNN786540 DXH786540:DXJ786540 EHD786540:EHF786540 EQZ786540:ERB786540 FAV786540:FAX786540 FKR786540:FKT786540 FUN786540:FUP786540 GEJ786540:GEL786540 GOF786540:GOH786540 GYB786540:GYD786540 HHX786540:HHZ786540 HRT786540:HRV786540 IBP786540:IBR786540 ILL786540:ILN786540 IVH786540:IVJ786540 JFD786540:JFF786540 JOZ786540:JPB786540 JYV786540:JYX786540 KIR786540:KIT786540 KSN786540:KSP786540 LCJ786540:LCL786540 LMF786540:LMH786540 LWB786540:LWD786540 MFX786540:MFZ786540 MPT786540:MPV786540 MZP786540:MZR786540 NJL786540:NJN786540 NTH786540:NTJ786540 ODD786540:ODF786540 OMZ786540:ONB786540 OWV786540:OWX786540 PGR786540:PGT786540 PQN786540:PQP786540 QAJ786540:QAL786540 QKF786540:QKH786540 QUB786540:QUD786540 RDX786540:RDZ786540 RNT786540:RNV786540 RXP786540:RXR786540 SHL786540:SHN786540 SRH786540:SRJ786540 TBD786540:TBF786540 TKZ786540:TLB786540 TUV786540:TUX786540 UER786540:UET786540 UON786540:UOP786540 UYJ786540:UYL786540 VIF786540:VIH786540 VSB786540:VSD786540 WBX786540:WBZ786540 WLT786540:WLV786540 WVP786540:WVR786540 H852076:J852076 JD852076:JF852076 SZ852076:TB852076 ACV852076:ACX852076 AMR852076:AMT852076 AWN852076:AWP852076 BGJ852076:BGL852076 BQF852076:BQH852076 CAB852076:CAD852076 CJX852076:CJZ852076 CTT852076:CTV852076 DDP852076:DDR852076 DNL852076:DNN852076 DXH852076:DXJ852076 EHD852076:EHF852076 EQZ852076:ERB852076 FAV852076:FAX852076 FKR852076:FKT852076 FUN852076:FUP852076 GEJ852076:GEL852076 GOF852076:GOH852076 GYB852076:GYD852076 HHX852076:HHZ852076 HRT852076:HRV852076 IBP852076:IBR852076 ILL852076:ILN852076 IVH852076:IVJ852076 JFD852076:JFF852076 JOZ852076:JPB852076 JYV852076:JYX852076 KIR852076:KIT852076 KSN852076:KSP852076 LCJ852076:LCL852076 LMF852076:LMH852076 LWB852076:LWD852076 MFX852076:MFZ852076 MPT852076:MPV852076 MZP852076:MZR852076 NJL852076:NJN852076 NTH852076:NTJ852076 ODD852076:ODF852076 OMZ852076:ONB852076 OWV852076:OWX852076 PGR852076:PGT852076 PQN852076:PQP852076 QAJ852076:QAL852076 QKF852076:QKH852076 QUB852076:QUD852076 RDX852076:RDZ852076 RNT852076:RNV852076 RXP852076:RXR852076 SHL852076:SHN852076 SRH852076:SRJ852076 TBD852076:TBF852076 TKZ852076:TLB852076 TUV852076:TUX852076 UER852076:UET852076 UON852076:UOP852076 UYJ852076:UYL852076 VIF852076:VIH852076 VSB852076:VSD852076 WBX852076:WBZ852076 WLT852076:WLV852076 WVP852076:WVR852076 H917612:J917612 JD917612:JF917612 SZ917612:TB917612 ACV917612:ACX917612 AMR917612:AMT917612 AWN917612:AWP917612 BGJ917612:BGL917612 BQF917612:BQH917612 CAB917612:CAD917612 CJX917612:CJZ917612 CTT917612:CTV917612 DDP917612:DDR917612 DNL917612:DNN917612 DXH917612:DXJ917612 EHD917612:EHF917612 EQZ917612:ERB917612 FAV917612:FAX917612 FKR917612:FKT917612 FUN917612:FUP917612 GEJ917612:GEL917612 GOF917612:GOH917612 GYB917612:GYD917612 HHX917612:HHZ917612 HRT917612:HRV917612 IBP917612:IBR917612 ILL917612:ILN917612 IVH917612:IVJ917612 JFD917612:JFF917612 JOZ917612:JPB917612 JYV917612:JYX917612 KIR917612:KIT917612 KSN917612:KSP917612 LCJ917612:LCL917612 LMF917612:LMH917612 LWB917612:LWD917612 MFX917612:MFZ917612 MPT917612:MPV917612 MZP917612:MZR917612 NJL917612:NJN917612 NTH917612:NTJ917612 ODD917612:ODF917612 OMZ917612:ONB917612 OWV917612:OWX917612 PGR917612:PGT917612 PQN917612:PQP917612 QAJ917612:QAL917612 QKF917612:QKH917612 QUB917612:QUD917612 RDX917612:RDZ917612 RNT917612:RNV917612 RXP917612:RXR917612 SHL917612:SHN917612 SRH917612:SRJ917612 TBD917612:TBF917612 TKZ917612:TLB917612 TUV917612:TUX917612 UER917612:UET917612 UON917612:UOP917612 UYJ917612:UYL917612 VIF917612:VIH917612 VSB917612:VSD917612 WBX917612:WBZ917612 WLT917612:WLV917612 WVP917612:WVR917612 H983148:J983148 JD983148:JF983148 SZ983148:TB983148 ACV983148:ACX983148 AMR983148:AMT983148 AWN983148:AWP983148 BGJ983148:BGL983148 BQF983148:BQH983148 CAB983148:CAD983148 CJX983148:CJZ983148 CTT983148:CTV983148 DDP983148:DDR983148 DNL983148:DNN983148 DXH983148:DXJ983148 EHD983148:EHF983148 EQZ983148:ERB983148 FAV983148:FAX983148 FKR983148:FKT983148 FUN983148:FUP983148 GEJ983148:GEL983148 GOF983148:GOH983148 GYB983148:GYD983148 HHX983148:HHZ983148 HRT983148:HRV983148 IBP983148:IBR983148 ILL983148:ILN983148 IVH983148:IVJ983148 JFD983148:JFF983148 JOZ983148:JPB983148 JYV983148:JYX983148 KIR983148:KIT983148 KSN983148:KSP983148 LCJ983148:LCL983148 LMF983148:LMH983148 LWB983148:LWD983148 MFX983148:MFZ983148 MPT983148:MPV983148 MZP983148:MZR983148 NJL983148:NJN983148 NTH983148:NTJ983148 ODD983148:ODF983148 OMZ983148:ONB983148 OWV983148:OWX983148 PGR983148:PGT983148 PQN983148:PQP983148 QAJ983148:QAL983148 QKF983148:QKH983148 QUB983148:QUD983148 RDX983148:RDZ983148 RNT983148:RNV983148 RXP983148:RXR983148 SHL983148:SHN983148 SRH983148:SRJ983148 TBD983148:TBF983148 TKZ983148:TLB983148 TUV983148:TUX983148 UER983148:UET983148 UON983148:UOP983148 UYJ983148:UYL983148 VIF983148:VIH983148 VSB983148:VSD983148 WBX983148:WBZ983148 WLT983148:WLV983148 WVP983148:WVR983148 H65:J65 JD65:JF65 SZ65:TB65 ACV65:ACX65 AMR65:AMT65 AWN65:AWP65 BGJ65:BGL65 BQF65:BQH65 CAB65:CAD65 CJX65:CJZ65 CTT65:CTV65 DDP65:DDR65 DNL65:DNN65 DXH65:DXJ65 EHD65:EHF65 EQZ65:ERB65 FAV65:FAX65 FKR65:FKT65 FUN65:FUP65 GEJ65:GEL65 GOF65:GOH65 GYB65:GYD65 HHX65:HHZ65 HRT65:HRV65 IBP65:IBR65 ILL65:ILN65 IVH65:IVJ65 JFD65:JFF65 JOZ65:JPB65 JYV65:JYX65 KIR65:KIT65 KSN65:KSP65 LCJ65:LCL65 LMF65:LMH65 LWB65:LWD65 MFX65:MFZ65 MPT65:MPV65 MZP65:MZR65 NJL65:NJN65 NTH65:NTJ65 ODD65:ODF65 OMZ65:ONB65 OWV65:OWX65 PGR65:PGT65 PQN65:PQP65 QAJ65:QAL65 QKF65:QKH65 QUB65:QUD65 RDX65:RDZ65 RNT65:RNV65 RXP65:RXR65 SHL65:SHN65 SRH65:SRJ65 TBD65:TBF65 TKZ65:TLB65 TUV65:TUX65 UER65:UET65 UON65:UOP65 UYJ65:UYL65 VIF65:VIH65 VSB65:VSD65 WBX65:WBZ65 WLT65:WLV65 WVP65:WVR65 H65601:J65601 JD65601:JF65601 SZ65601:TB65601 ACV65601:ACX65601 AMR65601:AMT65601 AWN65601:AWP65601 BGJ65601:BGL65601 BQF65601:BQH65601 CAB65601:CAD65601 CJX65601:CJZ65601 CTT65601:CTV65601 DDP65601:DDR65601 DNL65601:DNN65601 DXH65601:DXJ65601 EHD65601:EHF65601 EQZ65601:ERB65601 FAV65601:FAX65601 FKR65601:FKT65601 FUN65601:FUP65601 GEJ65601:GEL65601 GOF65601:GOH65601 GYB65601:GYD65601 HHX65601:HHZ65601 HRT65601:HRV65601 IBP65601:IBR65601 ILL65601:ILN65601 IVH65601:IVJ65601 JFD65601:JFF65601 JOZ65601:JPB65601 JYV65601:JYX65601 KIR65601:KIT65601 KSN65601:KSP65601 LCJ65601:LCL65601 LMF65601:LMH65601 LWB65601:LWD65601 MFX65601:MFZ65601 MPT65601:MPV65601 MZP65601:MZR65601 NJL65601:NJN65601 NTH65601:NTJ65601 ODD65601:ODF65601 OMZ65601:ONB65601 OWV65601:OWX65601 PGR65601:PGT65601 PQN65601:PQP65601 QAJ65601:QAL65601 QKF65601:QKH65601 QUB65601:QUD65601 RDX65601:RDZ65601 RNT65601:RNV65601 RXP65601:RXR65601 SHL65601:SHN65601 SRH65601:SRJ65601 TBD65601:TBF65601 TKZ65601:TLB65601 TUV65601:TUX65601 UER65601:UET65601 UON65601:UOP65601 UYJ65601:UYL65601 VIF65601:VIH65601 VSB65601:VSD65601 WBX65601:WBZ65601 WLT65601:WLV65601 WVP65601:WVR65601 H131137:J131137 JD131137:JF131137 SZ131137:TB131137 ACV131137:ACX131137 AMR131137:AMT131137 AWN131137:AWP131137 BGJ131137:BGL131137 BQF131137:BQH131137 CAB131137:CAD131137 CJX131137:CJZ131137 CTT131137:CTV131137 DDP131137:DDR131137 DNL131137:DNN131137 DXH131137:DXJ131137 EHD131137:EHF131137 EQZ131137:ERB131137 FAV131137:FAX131137 FKR131137:FKT131137 FUN131137:FUP131137 GEJ131137:GEL131137 GOF131137:GOH131137 GYB131137:GYD131137 HHX131137:HHZ131137 HRT131137:HRV131137 IBP131137:IBR131137 ILL131137:ILN131137 IVH131137:IVJ131137 JFD131137:JFF131137 JOZ131137:JPB131137 JYV131137:JYX131137 KIR131137:KIT131137 KSN131137:KSP131137 LCJ131137:LCL131137 LMF131137:LMH131137 LWB131137:LWD131137 MFX131137:MFZ131137 MPT131137:MPV131137 MZP131137:MZR131137 NJL131137:NJN131137 NTH131137:NTJ131137 ODD131137:ODF131137 OMZ131137:ONB131137 OWV131137:OWX131137 PGR131137:PGT131137 PQN131137:PQP131137 QAJ131137:QAL131137 QKF131137:QKH131137 QUB131137:QUD131137 RDX131137:RDZ131137 RNT131137:RNV131137 RXP131137:RXR131137 SHL131137:SHN131137 SRH131137:SRJ131137 TBD131137:TBF131137 TKZ131137:TLB131137 TUV131137:TUX131137 UER131137:UET131137 UON131137:UOP131137 UYJ131137:UYL131137 VIF131137:VIH131137 VSB131137:VSD131137 WBX131137:WBZ131137 WLT131137:WLV131137 WVP131137:WVR131137 H196673:J196673 JD196673:JF196673 SZ196673:TB196673 ACV196673:ACX196673 AMR196673:AMT196673 AWN196673:AWP196673 BGJ196673:BGL196673 BQF196673:BQH196673 CAB196673:CAD196673 CJX196673:CJZ196673 CTT196673:CTV196673 DDP196673:DDR196673 DNL196673:DNN196673 DXH196673:DXJ196673 EHD196673:EHF196673 EQZ196673:ERB196673 FAV196673:FAX196673 FKR196673:FKT196673 FUN196673:FUP196673 GEJ196673:GEL196673 GOF196673:GOH196673 GYB196673:GYD196673 HHX196673:HHZ196673 HRT196673:HRV196673 IBP196673:IBR196673 ILL196673:ILN196673 IVH196673:IVJ196673 JFD196673:JFF196673 JOZ196673:JPB196673 JYV196673:JYX196673 KIR196673:KIT196673 KSN196673:KSP196673 LCJ196673:LCL196673 LMF196673:LMH196673 LWB196673:LWD196673 MFX196673:MFZ196673 MPT196673:MPV196673 MZP196673:MZR196673 NJL196673:NJN196673 NTH196673:NTJ196673 ODD196673:ODF196673 OMZ196673:ONB196673 OWV196673:OWX196673 PGR196673:PGT196673 PQN196673:PQP196673 QAJ196673:QAL196673 QKF196673:QKH196673 QUB196673:QUD196673 RDX196673:RDZ196673 RNT196673:RNV196673 RXP196673:RXR196673 SHL196673:SHN196673 SRH196673:SRJ196673 TBD196673:TBF196673 TKZ196673:TLB196673 TUV196673:TUX196673 UER196673:UET196673 UON196673:UOP196673 UYJ196673:UYL196673 VIF196673:VIH196673 VSB196673:VSD196673 WBX196673:WBZ196673 WLT196673:WLV196673 WVP196673:WVR196673 H262209:J262209 JD262209:JF262209 SZ262209:TB262209 ACV262209:ACX262209 AMR262209:AMT262209 AWN262209:AWP262209 BGJ262209:BGL262209 BQF262209:BQH262209 CAB262209:CAD262209 CJX262209:CJZ262209 CTT262209:CTV262209 DDP262209:DDR262209 DNL262209:DNN262209 DXH262209:DXJ262209 EHD262209:EHF262209 EQZ262209:ERB262209 FAV262209:FAX262209 FKR262209:FKT262209 FUN262209:FUP262209 GEJ262209:GEL262209 GOF262209:GOH262209 GYB262209:GYD262209 HHX262209:HHZ262209 HRT262209:HRV262209 IBP262209:IBR262209 ILL262209:ILN262209 IVH262209:IVJ262209 JFD262209:JFF262209 JOZ262209:JPB262209 JYV262209:JYX262209 KIR262209:KIT262209 KSN262209:KSP262209 LCJ262209:LCL262209 LMF262209:LMH262209 LWB262209:LWD262209 MFX262209:MFZ262209 MPT262209:MPV262209 MZP262209:MZR262209 NJL262209:NJN262209 NTH262209:NTJ262209 ODD262209:ODF262209 OMZ262209:ONB262209 OWV262209:OWX262209 PGR262209:PGT262209 PQN262209:PQP262209 QAJ262209:QAL262209 QKF262209:QKH262209 QUB262209:QUD262209 RDX262209:RDZ262209 RNT262209:RNV262209 RXP262209:RXR262209 SHL262209:SHN262209 SRH262209:SRJ262209 TBD262209:TBF262209 TKZ262209:TLB262209 TUV262209:TUX262209 UER262209:UET262209 UON262209:UOP262209 UYJ262209:UYL262209 VIF262209:VIH262209 VSB262209:VSD262209 WBX262209:WBZ262209 WLT262209:WLV262209 WVP262209:WVR262209 H327745:J327745 JD327745:JF327745 SZ327745:TB327745 ACV327745:ACX327745 AMR327745:AMT327745 AWN327745:AWP327745 BGJ327745:BGL327745 BQF327745:BQH327745 CAB327745:CAD327745 CJX327745:CJZ327745 CTT327745:CTV327745 DDP327745:DDR327745 DNL327745:DNN327745 DXH327745:DXJ327745 EHD327745:EHF327745 EQZ327745:ERB327745 FAV327745:FAX327745 FKR327745:FKT327745 FUN327745:FUP327745 GEJ327745:GEL327745 GOF327745:GOH327745 GYB327745:GYD327745 HHX327745:HHZ327745 HRT327745:HRV327745 IBP327745:IBR327745 ILL327745:ILN327745 IVH327745:IVJ327745 JFD327745:JFF327745 JOZ327745:JPB327745 JYV327745:JYX327745 KIR327745:KIT327745 KSN327745:KSP327745 LCJ327745:LCL327745 LMF327745:LMH327745 LWB327745:LWD327745 MFX327745:MFZ327745 MPT327745:MPV327745 MZP327745:MZR327745 NJL327745:NJN327745 NTH327745:NTJ327745 ODD327745:ODF327745 OMZ327745:ONB327745 OWV327745:OWX327745 PGR327745:PGT327745 PQN327745:PQP327745 QAJ327745:QAL327745 QKF327745:QKH327745 QUB327745:QUD327745 RDX327745:RDZ327745 RNT327745:RNV327745 RXP327745:RXR327745 SHL327745:SHN327745 SRH327745:SRJ327745 TBD327745:TBF327745 TKZ327745:TLB327745 TUV327745:TUX327745 UER327745:UET327745 UON327745:UOP327745 UYJ327745:UYL327745 VIF327745:VIH327745 VSB327745:VSD327745 WBX327745:WBZ327745 WLT327745:WLV327745 WVP327745:WVR327745 H393281:J393281 JD393281:JF393281 SZ393281:TB393281 ACV393281:ACX393281 AMR393281:AMT393281 AWN393281:AWP393281 BGJ393281:BGL393281 BQF393281:BQH393281 CAB393281:CAD393281 CJX393281:CJZ393281 CTT393281:CTV393281 DDP393281:DDR393281 DNL393281:DNN393281 DXH393281:DXJ393281 EHD393281:EHF393281 EQZ393281:ERB393281 FAV393281:FAX393281 FKR393281:FKT393281 FUN393281:FUP393281 GEJ393281:GEL393281 GOF393281:GOH393281 GYB393281:GYD393281 HHX393281:HHZ393281 HRT393281:HRV393281 IBP393281:IBR393281 ILL393281:ILN393281 IVH393281:IVJ393281 JFD393281:JFF393281 JOZ393281:JPB393281 JYV393281:JYX393281 KIR393281:KIT393281 KSN393281:KSP393281 LCJ393281:LCL393281 LMF393281:LMH393281 LWB393281:LWD393281 MFX393281:MFZ393281 MPT393281:MPV393281 MZP393281:MZR393281 NJL393281:NJN393281 NTH393281:NTJ393281 ODD393281:ODF393281 OMZ393281:ONB393281 OWV393281:OWX393281 PGR393281:PGT393281 PQN393281:PQP393281 QAJ393281:QAL393281 QKF393281:QKH393281 QUB393281:QUD393281 RDX393281:RDZ393281 RNT393281:RNV393281 RXP393281:RXR393281 SHL393281:SHN393281 SRH393281:SRJ393281 TBD393281:TBF393281 TKZ393281:TLB393281 TUV393281:TUX393281 UER393281:UET393281 UON393281:UOP393281 UYJ393281:UYL393281 VIF393281:VIH393281 VSB393281:VSD393281 WBX393281:WBZ393281 WLT393281:WLV393281 WVP393281:WVR393281 H458817:J458817 JD458817:JF458817 SZ458817:TB458817 ACV458817:ACX458817 AMR458817:AMT458817 AWN458817:AWP458817 BGJ458817:BGL458817 BQF458817:BQH458817 CAB458817:CAD458817 CJX458817:CJZ458817 CTT458817:CTV458817 DDP458817:DDR458817 DNL458817:DNN458817 DXH458817:DXJ458817 EHD458817:EHF458817 EQZ458817:ERB458817 FAV458817:FAX458817 FKR458817:FKT458817 FUN458817:FUP458817 GEJ458817:GEL458817 GOF458817:GOH458817 GYB458817:GYD458817 HHX458817:HHZ458817 HRT458817:HRV458817 IBP458817:IBR458817 ILL458817:ILN458817 IVH458817:IVJ458817 JFD458817:JFF458817 JOZ458817:JPB458817 JYV458817:JYX458817 KIR458817:KIT458817 KSN458817:KSP458817 LCJ458817:LCL458817 LMF458817:LMH458817 LWB458817:LWD458817 MFX458817:MFZ458817 MPT458817:MPV458817 MZP458817:MZR458817 NJL458817:NJN458817 NTH458817:NTJ458817 ODD458817:ODF458817 OMZ458817:ONB458817 OWV458817:OWX458817 PGR458817:PGT458817 PQN458817:PQP458817 QAJ458817:QAL458817 QKF458817:QKH458817 QUB458817:QUD458817 RDX458817:RDZ458817 RNT458817:RNV458817 RXP458817:RXR458817 SHL458817:SHN458817 SRH458817:SRJ458817 TBD458817:TBF458817 TKZ458817:TLB458817 TUV458817:TUX458817 UER458817:UET458817 UON458817:UOP458817 UYJ458817:UYL458817 VIF458817:VIH458817 VSB458817:VSD458817 WBX458817:WBZ458817 WLT458817:WLV458817 WVP458817:WVR458817 H524353:J524353 JD524353:JF524353 SZ524353:TB524353 ACV524353:ACX524353 AMR524353:AMT524353 AWN524353:AWP524353 BGJ524353:BGL524353 BQF524353:BQH524353 CAB524353:CAD524353 CJX524353:CJZ524353 CTT524353:CTV524353 DDP524353:DDR524353 DNL524353:DNN524353 DXH524353:DXJ524353 EHD524353:EHF524353 EQZ524353:ERB524353 FAV524353:FAX524353 FKR524353:FKT524353 FUN524353:FUP524353 GEJ524353:GEL524353 GOF524353:GOH524353 GYB524353:GYD524353 HHX524353:HHZ524353 HRT524353:HRV524353 IBP524353:IBR524353 ILL524353:ILN524353 IVH524353:IVJ524353 JFD524353:JFF524353 JOZ524353:JPB524353 JYV524353:JYX524353 KIR524353:KIT524353 KSN524353:KSP524353 LCJ524353:LCL524353 LMF524353:LMH524353 LWB524353:LWD524353 MFX524353:MFZ524353 MPT524353:MPV524353 MZP524353:MZR524353 NJL524353:NJN524353 NTH524353:NTJ524353 ODD524353:ODF524353 OMZ524353:ONB524353 OWV524353:OWX524353 PGR524353:PGT524353 PQN524353:PQP524353 QAJ524353:QAL524353 QKF524353:QKH524353 QUB524353:QUD524353 RDX524353:RDZ524353 RNT524353:RNV524353 RXP524353:RXR524353 SHL524353:SHN524353 SRH524353:SRJ524353 TBD524353:TBF524353 TKZ524353:TLB524353 TUV524353:TUX524353 UER524353:UET524353 UON524353:UOP524353 UYJ524353:UYL524353 VIF524353:VIH524353 VSB524353:VSD524353 WBX524353:WBZ524353 WLT524353:WLV524353 WVP524353:WVR524353 H589889:J589889 JD589889:JF589889 SZ589889:TB589889 ACV589889:ACX589889 AMR589889:AMT589889 AWN589889:AWP589889 BGJ589889:BGL589889 BQF589889:BQH589889 CAB589889:CAD589889 CJX589889:CJZ589889 CTT589889:CTV589889 DDP589889:DDR589889 DNL589889:DNN589889 DXH589889:DXJ589889 EHD589889:EHF589889 EQZ589889:ERB589889 FAV589889:FAX589889 FKR589889:FKT589889 FUN589889:FUP589889 GEJ589889:GEL589889 GOF589889:GOH589889 GYB589889:GYD589889 HHX589889:HHZ589889 HRT589889:HRV589889 IBP589889:IBR589889 ILL589889:ILN589889 IVH589889:IVJ589889 JFD589889:JFF589889 JOZ589889:JPB589889 JYV589889:JYX589889 KIR589889:KIT589889 KSN589889:KSP589889 LCJ589889:LCL589889 LMF589889:LMH589889 LWB589889:LWD589889 MFX589889:MFZ589889 MPT589889:MPV589889 MZP589889:MZR589889 NJL589889:NJN589889 NTH589889:NTJ589889 ODD589889:ODF589889 OMZ589889:ONB589889 OWV589889:OWX589889 PGR589889:PGT589889 PQN589889:PQP589889 QAJ589889:QAL589889 QKF589889:QKH589889 QUB589889:QUD589889 RDX589889:RDZ589889 RNT589889:RNV589889 RXP589889:RXR589889 SHL589889:SHN589889 SRH589889:SRJ589889 TBD589889:TBF589889 TKZ589889:TLB589889 TUV589889:TUX589889 UER589889:UET589889 UON589889:UOP589889 UYJ589889:UYL589889 VIF589889:VIH589889 VSB589889:VSD589889 WBX589889:WBZ589889 WLT589889:WLV589889 WVP589889:WVR589889 H655425:J655425 JD655425:JF655425 SZ655425:TB655425 ACV655425:ACX655425 AMR655425:AMT655425 AWN655425:AWP655425 BGJ655425:BGL655425 BQF655425:BQH655425 CAB655425:CAD655425 CJX655425:CJZ655425 CTT655425:CTV655425 DDP655425:DDR655425 DNL655425:DNN655425 DXH655425:DXJ655425 EHD655425:EHF655425 EQZ655425:ERB655425 FAV655425:FAX655425 FKR655425:FKT655425 FUN655425:FUP655425 GEJ655425:GEL655425 GOF655425:GOH655425 GYB655425:GYD655425 HHX655425:HHZ655425 HRT655425:HRV655425 IBP655425:IBR655425 ILL655425:ILN655425 IVH655425:IVJ655425 JFD655425:JFF655425 JOZ655425:JPB655425 JYV655425:JYX655425 KIR655425:KIT655425 KSN655425:KSP655425 LCJ655425:LCL655425 LMF655425:LMH655425 LWB655425:LWD655425 MFX655425:MFZ655425 MPT655425:MPV655425 MZP655425:MZR655425 NJL655425:NJN655425 NTH655425:NTJ655425 ODD655425:ODF655425 OMZ655425:ONB655425 OWV655425:OWX655425 PGR655425:PGT655425 PQN655425:PQP655425 QAJ655425:QAL655425 QKF655425:QKH655425 QUB655425:QUD655425 RDX655425:RDZ655425 RNT655425:RNV655425 RXP655425:RXR655425 SHL655425:SHN655425 SRH655425:SRJ655425 TBD655425:TBF655425 TKZ655425:TLB655425 TUV655425:TUX655425 UER655425:UET655425 UON655425:UOP655425 UYJ655425:UYL655425 VIF655425:VIH655425 VSB655425:VSD655425 WBX655425:WBZ655425 WLT655425:WLV655425 WVP655425:WVR655425 H720961:J720961 JD720961:JF720961 SZ720961:TB720961 ACV720961:ACX720961 AMR720961:AMT720961 AWN720961:AWP720961 BGJ720961:BGL720961 BQF720961:BQH720961 CAB720961:CAD720961 CJX720961:CJZ720961 CTT720961:CTV720961 DDP720961:DDR720961 DNL720961:DNN720961 DXH720961:DXJ720961 EHD720961:EHF720961 EQZ720961:ERB720961 FAV720961:FAX720961 FKR720961:FKT720961 FUN720961:FUP720961 GEJ720961:GEL720961 GOF720961:GOH720961 GYB720961:GYD720961 HHX720961:HHZ720961 HRT720961:HRV720961 IBP720961:IBR720961 ILL720961:ILN720961 IVH720961:IVJ720961 JFD720961:JFF720961 JOZ720961:JPB720961 JYV720961:JYX720961 KIR720961:KIT720961 KSN720961:KSP720961 LCJ720961:LCL720961 LMF720961:LMH720961 LWB720961:LWD720961 MFX720961:MFZ720961 MPT720961:MPV720961 MZP720961:MZR720961 NJL720961:NJN720961 NTH720961:NTJ720961 ODD720961:ODF720961 OMZ720961:ONB720961 OWV720961:OWX720961 PGR720961:PGT720961 PQN720961:PQP720961 QAJ720961:QAL720961 QKF720961:QKH720961 QUB720961:QUD720961 RDX720961:RDZ720961 RNT720961:RNV720961 RXP720961:RXR720961 SHL720961:SHN720961 SRH720961:SRJ720961 TBD720961:TBF720961 TKZ720961:TLB720961 TUV720961:TUX720961 UER720961:UET720961 UON720961:UOP720961 UYJ720961:UYL720961 VIF720961:VIH720961 VSB720961:VSD720961 WBX720961:WBZ720961 WLT720961:WLV720961 WVP720961:WVR720961 H786497:J786497 JD786497:JF786497 SZ786497:TB786497 ACV786497:ACX786497 AMR786497:AMT786497 AWN786497:AWP786497 BGJ786497:BGL786497 BQF786497:BQH786497 CAB786497:CAD786497 CJX786497:CJZ786497 CTT786497:CTV786497 DDP786497:DDR786497 DNL786497:DNN786497 DXH786497:DXJ786497 EHD786497:EHF786497 EQZ786497:ERB786497 FAV786497:FAX786497 FKR786497:FKT786497 FUN786497:FUP786497 GEJ786497:GEL786497 GOF786497:GOH786497 GYB786497:GYD786497 HHX786497:HHZ786497 HRT786497:HRV786497 IBP786497:IBR786497 ILL786497:ILN786497 IVH786497:IVJ786497 JFD786497:JFF786497 JOZ786497:JPB786497 JYV786497:JYX786497 KIR786497:KIT786497 KSN786497:KSP786497 LCJ786497:LCL786497 LMF786497:LMH786497 LWB786497:LWD786497 MFX786497:MFZ786497 MPT786497:MPV786497 MZP786497:MZR786497 NJL786497:NJN786497 NTH786497:NTJ786497 ODD786497:ODF786497 OMZ786497:ONB786497 OWV786497:OWX786497 PGR786497:PGT786497 PQN786497:PQP786497 QAJ786497:QAL786497 QKF786497:QKH786497 QUB786497:QUD786497 RDX786497:RDZ786497 RNT786497:RNV786497 RXP786497:RXR786497 SHL786497:SHN786497 SRH786497:SRJ786497 TBD786497:TBF786497 TKZ786497:TLB786497 TUV786497:TUX786497 UER786497:UET786497 UON786497:UOP786497 UYJ786497:UYL786497 VIF786497:VIH786497 VSB786497:VSD786497 WBX786497:WBZ786497 WLT786497:WLV786497 WVP786497:WVR786497 H852033:J852033 JD852033:JF852033 SZ852033:TB852033 ACV852033:ACX852033 AMR852033:AMT852033 AWN852033:AWP852033 BGJ852033:BGL852033 BQF852033:BQH852033 CAB852033:CAD852033 CJX852033:CJZ852033 CTT852033:CTV852033 DDP852033:DDR852033 DNL852033:DNN852033 DXH852033:DXJ852033 EHD852033:EHF852033 EQZ852033:ERB852033 FAV852033:FAX852033 FKR852033:FKT852033 FUN852033:FUP852033 GEJ852033:GEL852033 GOF852033:GOH852033 GYB852033:GYD852033 HHX852033:HHZ852033 HRT852033:HRV852033 IBP852033:IBR852033 ILL852033:ILN852033 IVH852033:IVJ852033 JFD852033:JFF852033 JOZ852033:JPB852033 JYV852033:JYX852033 KIR852033:KIT852033 KSN852033:KSP852033 LCJ852033:LCL852033 LMF852033:LMH852033 LWB852033:LWD852033 MFX852033:MFZ852033 MPT852033:MPV852033 MZP852033:MZR852033 NJL852033:NJN852033 NTH852033:NTJ852033 ODD852033:ODF852033 OMZ852033:ONB852033 OWV852033:OWX852033 PGR852033:PGT852033 PQN852033:PQP852033 QAJ852033:QAL852033 QKF852033:QKH852033 QUB852033:QUD852033 RDX852033:RDZ852033 RNT852033:RNV852033 RXP852033:RXR852033 SHL852033:SHN852033 SRH852033:SRJ852033 TBD852033:TBF852033 TKZ852033:TLB852033 TUV852033:TUX852033 UER852033:UET852033 UON852033:UOP852033 UYJ852033:UYL852033 VIF852033:VIH852033 VSB852033:VSD852033 WBX852033:WBZ852033 WLT852033:WLV852033 WVP852033:WVR852033 H917569:J917569 JD917569:JF917569 SZ917569:TB917569 ACV917569:ACX917569 AMR917569:AMT917569 AWN917569:AWP917569 BGJ917569:BGL917569 BQF917569:BQH917569 CAB917569:CAD917569 CJX917569:CJZ917569 CTT917569:CTV917569 DDP917569:DDR917569 DNL917569:DNN917569 DXH917569:DXJ917569 EHD917569:EHF917569 EQZ917569:ERB917569 FAV917569:FAX917569 FKR917569:FKT917569 FUN917569:FUP917569 GEJ917569:GEL917569 GOF917569:GOH917569 GYB917569:GYD917569 HHX917569:HHZ917569 HRT917569:HRV917569 IBP917569:IBR917569 ILL917569:ILN917569 IVH917569:IVJ917569 JFD917569:JFF917569 JOZ917569:JPB917569 JYV917569:JYX917569 KIR917569:KIT917569 KSN917569:KSP917569 LCJ917569:LCL917569 LMF917569:LMH917569 LWB917569:LWD917569 MFX917569:MFZ917569 MPT917569:MPV917569 MZP917569:MZR917569 NJL917569:NJN917569 NTH917569:NTJ917569 ODD917569:ODF917569 OMZ917569:ONB917569 OWV917569:OWX917569 PGR917569:PGT917569 PQN917569:PQP917569 QAJ917569:QAL917569 QKF917569:QKH917569 QUB917569:QUD917569 RDX917569:RDZ917569 RNT917569:RNV917569 RXP917569:RXR917569 SHL917569:SHN917569 SRH917569:SRJ917569 TBD917569:TBF917569 TKZ917569:TLB917569 TUV917569:TUX917569 UER917569:UET917569 UON917569:UOP917569 UYJ917569:UYL917569 VIF917569:VIH917569 VSB917569:VSD917569 WBX917569:WBZ917569 WLT917569:WLV917569 WVP917569:WVR917569 H983105:J983105 JD983105:JF983105 SZ983105:TB983105 ACV983105:ACX983105 AMR983105:AMT983105 AWN983105:AWP983105 BGJ983105:BGL983105 BQF983105:BQH983105 CAB983105:CAD983105 CJX983105:CJZ983105 CTT983105:CTV983105 DDP983105:DDR983105 DNL983105:DNN983105 DXH983105:DXJ983105 EHD983105:EHF983105 EQZ983105:ERB983105 FAV983105:FAX983105 FKR983105:FKT983105 FUN983105:FUP983105 GEJ983105:GEL983105 GOF983105:GOH983105 GYB983105:GYD983105 HHX983105:HHZ983105 HRT983105:HRV983105 IBP983105:IBR983105 ILL983105:ILN983105 IVH983105:IVJ983105 JFD983105:JFF983105 JOZ983105:JPB983105 JYV983105:JYX983105 KIR983105:KIT983105 KSN983105:KSP983105 LCJ983105:LCL983105 LMF983105:LMH983105 LWB983105:LWD983105 MFX983105:MFZ983105 MPT983105:MPV983105 MZP983105:MZR983105 NJL983105:NJN983105 NTH983105:NTJ983105 ODD983105:ODF983105 OMZ983105:ONB983105 OWV983105:OWX983105 PGR983105:PGT983105 PQN983105:PQP983105 QAJ983105:QAL983105 QKF983105:QKH983105 QUB983105:QUD983105 RDX983105:RDZ983105 RNT983105:RNV983105 RXP983105:RXR983105 SHL983105:SHN983105 SRH983105:SRJ983105 TBD983105:TBF983105 TKZ983105:TLB983105 TUV983105:TUX983105 UER983105:UET983105 UON983105:UOP983105 UYJ983105:UYL983105 VIF983105:VIH983105 VSB983105:VSD983105 WBX983105:WBZ983105 WLT983105:WLV983105 WVP983105:WVR983105 H67:J67 JD67:JF67 SZ67:TB67 ACV67:ACX67 AMR67:AMT67 AWN67:AWP67 BGJ67:BGL67 BQF67:BQH67 CAB67:CAD67 CJX67:CJZ67 CTT67:CTV67 DDP67:DDR67 DNL67:DNN67 DXH67:DXJ67 EHD67:EHF67 EQZ67:ERB67 FAV67:FAX67 FKR67:FKT67 FUN67:FUP67 GEJ67:GEL67 GOF67:GOH67 GYB67:GYD67 HHX67:HHZ67 HRT67:HRV67 IBP67:IBR67 ILL67:ILN67 IVH67:IVJ67 JFD67:JFF67 JOZ67:JPB67 JYV67:JYX67 KIR67:KIT67 KSN67:KSP67 LCJ67:LCL67 LMF67:LMH67 LWB67:LWD67 MFX67:MFZ67 MPT67:MPV67 MZP67:MZR67 NJL67:NJN67 NTH67:NTJ67 ODD67:ODF67 OMZ67:ONB67 OWV67:OWX67 PGR67:PGT67 PQN67:PQP67 QAJ67:QAL67 QKF67:QKH67 QUB67:QUD67 RDX67:RDZ67 RNT67:RNV67 RXP67:RXR67 SHL67:SHN67 SRH67:SRJ67 TBD67:TBF67 TKZ67:TLB67 TUV67:TUX67 UER67:UET67 UON67:UOP67 UYJ67:UYL67 VIF67:VIH67 VSB67:VSD67 WBX67:WBZ67 WLT67:WLV67 WVP67:WVR67 H65603:J65603 JD65603:JF65603 SZ65603:TB65603 ACV65603:ACX65603 AMR65603:AMT65603 AWN65603:AWP65603 BGJ65603:BGL65603 BQF65603:BQH65603 CAB65603:CAD65603 CJX65603:CJZ65603 CTT65603:CTV65603 DDP65603:DDR65603 DNL65603:DNN65603 DXH65603:DXJ65603 EHD65603:EHF65603 EQZ65603:ERB65603 FAV65603:FAX65603 FKR65603:FKT65603 FUN65603:FUP65603 GEJ65603:GEL65603 GOF65603:GOH65603 GYB65603:GYD65603 HHX65603:HHZ65603 HRT65603:HRV65603 IBP65603:IBR65603 ILL65603:ILN65603 IVH65603:IVJ65603 JFD65603:JFF65603 JOZ65603:JPB65603 JYV65603:JYX65603 KIR65603:KIT65603 KSN65603:KSP65603 LCJ65603:LCL65603 LMF65603:LMH65603 LWB65603:LWD65603 MFX65603:MFZ65603 MPT65603:MPV65603 MZP65603:MZR65603 NJL65603:NJN65603 NTH65603:NTJ65603 ODD65603:ODF65603 OMZ65603:ONB65603 OWV65603:OWX65603 PGR65603:PGT65603 PQN65603:PQP65603 QAJ65603:QAL65603 QKF65603:QKH65603 QUB65603:QUD65603 RDX65603:RDZ65603 RNT65603:RNV65603 RXP65603:RXR65603 SHL65603:SHN65603 SRH65603:SRJ65603 TBD65603:TBF65603 TKZ65603:TLB65603 TUV65603:TUX65603 UER65603:UET65603 UON65603:UOP65603 UYJ65603:UYL65603 VIF65603:VIH65603 VSB65603:VSD65603 WBX65603:WBZ65603 WLT65603:WLV65603 WVP65603:WVR65603 H131139:J131139 JD131139:JF131139 SZ131139:TB131139 ACV131139:ACX131139 AMR131139:AMT131139 AWN131139:AWP131139 BGJ131139:BGL131139 BQF131139:BQH131139 CAB131139:CAD131139 CJX131139:CJZ131139 CTT131139:CTV131139 DDP131139:DDR131139 DNL131139:DNN131139 DXH131139:DXJ131139 EHD131139:EHF131139 EQZ131139:ERB131139 FAV131139:FAX131139 FKR131139:FKT131139 FUN131139:FUP131139 GEJ131139:GEL131139 GOF131139:GOH131139 GYB131139:GYD131139 HHX131139:HHZ131139 HRT131139:HRV131139 IBP131139:IBR131139 ILL131139:ILN131139 IVH131139:IVJ131139 JFD131139:JFF131139 JOZ131139:JPB131139 JYV131139:JYX131139 KIR131139:KIT131139 KSN131139:KSP131139 LCJ131139:LCL131139 LMF131139:LMH131139 LWB131139:LWD131139 MFX131139:MFZ131139 MPT131139:MPV131139 MZP131139:MZR131139 NJL131139:NJN131139 NTH131139:NTJ131139 ODD131139:ODF131139 OMZ131139:ONB131139 OWV131139:OWX131139 PGR131139:PGT131139 PQN131139:PQP131139 QAJ131139:QAL131139 QKF131139:QKH131139 QUB131139:QUD131139 RDX131139:RDZ131139 RNT131139:RNV131139 RXP131139:RXR131139 SHL131139:SHN131139 SRH131139:SRJ131139 TBD131139:TBF131139 TKZ131139:TLB131139 TUV131139:TUX131139 UER131139:UET131139 UON131139:UOP131139 UYJ131139:UYL131139 VIF131139:VIH131139 VSB131139:VSD131139 WBX131139:WBZ131139 WLT131139:WLV131139 WVP131139:WVR131139 H196675:J196675 JD196675:JF196675 SZ196675:TB196675 ACV196675:ACX196675 AMR196675:AMT196675 AWN196675:AWP196675 BGJ196675:BGL196675 BQF196675:BQH196675 CAB196675:CAD196675 CJX196675:CJZ196675 CTT196675:CTV196675 DDP196675:DDR196675 DNL196675:DNN196675 DXH196675:DXJ196675 EHD196675:EHF196675 EQZ196675:ERB196675 FAV196675:FAX196675 FKR196675:FKT196675 FUN196675:FUP196675 GEJ196675:GEL196675 GOF196675:GOH196675 GYB196675:GYD196675 HHX196675:HHZ196675 HRT196675:HRV196675 IBP196675:IBR196675 ILL196675:ILN196675 IVH196675:IVJ196675 JFD196675:JFF196675 JOZ196675:JPB196675 JYV196675:JYX196675 KIR196675:KIT196675 KSN196675:KSP196675 LCJ196675:LCL196675 LMF196675:LMH196675 LWB196675:LWD196675 MFX196675:MFZ196675 MPT196675:MPV196675 MZP196675:MZR196675 NJL196675:NJN196675 NTH196675:NTJ196675 ODD196675:ODF196675 OMZ196675:ONB196675 OWV196675:OWX196675 PGR196675:PGT196675 PQN196675:PQP196675 QAJ196675:QAL196675 QKF196675:QKH196675 QUB196675:QUD196675 RDX196675:RDZ196675 RNT196675:RNV196675 RXP196675:RXR196675 SHL196675:SHN196675 SRH196675:SRJ196675 TBD196675:TBF196675 TKZ196675:TLB196675 TUV196675:TUX196675 UER196675:UET196675 UON196675:UOP196675 UYJ196675:UYL196675 VIF196675:VIH196675 VSB196675:VSD196675 WBX196675:WBZ196675 WLT196675:WLV196675 WVP196675:WVR196675 H262211:J262211 JD262211:JF262211 SZ262211:TB262211 ACV262211:ACX262211 AMR262211:AMT262211 AWN262211:AWP262211 BGJ262211:BGL262211 BQF262211:BQH262211 CAB262211:CAD262211 CJX262211:CJZ262211 CTT262211:CTV262211 DDP262211:DDR262211 DNL262211:DNN262211 DXH262211:DXJ262211 EHD262211:EHF262211 EQZ262211:ERB262211 FAV262211:FAX262211 FKR262211:FKT262211 FUN262211:FUP262211 GEJ262211:GEL262211 GOF262211:GOH262211 GYB262211:GYD262211 HHX262211:HHZ262211 HRT262211:HRV262211 IBP262211:IBR262211 ILL262211:ILN262211 IVH262211:IVJ262211 JFD262211:JFF262211 JOZ262211:JPB262211 JYV262211:JYX262211 KIR262211:KIT262211 KSN262211:KSP262211 LCJ262211:LCL262211 LMF262211:LMH262211 LWB262211:LWD262211 MFX262211:MFZ262211 MPT262211:MPV262211 MZP262211:MZR262211 NJL262211:NJN262211 NTH262211:NTJ262211 ODD262211:ODF262211 OMZ262211:ONB262211 OWV262211:OWX262211 PGR262211:PGT262211 PQN262211:PQP262211 QAJ262211:QAL262211 QKF262211:QKH262211 QUB262211:QUD262211 RDX262211:RDZ262211 RNT262211:RNV262211 RXP262211:RXR262211 SHL262211:SHN262211 SRH262211:SRJ262211 TBD262211:TBF262211 TKZ262211:TLB262211 TUV262211:TUX262211 UER262211:UET262211 UON262211:UOP262211 UYJ262211:UYL262211 VIF262211:VIH262211 VSB262211:VSD262211 WBX262211:WBZ262211 WLT262211:WLV262211 WVP262211:WVR262211 H327747:J327747 JD327747:JF327747 SZ327747:TB327747 ACV327747:ACX327747 AMR327747:AMT327747 AWN327747:AWP327747 BGJ327747:BGL327747 BQF327747:BQH327747 CAB327747:CAD327747 CJX327747:CJZ327747 CTT327747:CTV327747 DDP327747:DDR327747 DNL327747:DNN327747 DXH327747:DXJ327747 EHD327747:EHF327747 EQZ327747:ERB327747 FAV327747:FAX327747 FKR327747:FKT327747 FUN327747:FUP327747 GEJ327747:GEL327747 GOF327747:GOH327747 GYB327747:GYD327747 HHX327747:HHZ327747 HRT327747:HRV327747 IBP327747:IBR327747 ILL327747:ILN327747 IVH327747:IVJ327747 JFD327747:JFF327747 JOZ327747:JPB327747 JYV327747:JYX327747 KIR327747:KIT327747 KSN327747:KSP327747 LCJ327747:LCL327747 LMF327747:LMH327747 LWB327747:LWD327747 MFX327747:MFZ327747 MPT327747:MPV327747 MZP327747:MZR327747 NJL327747:NJN327747 NTH327747:NTJ327747 ODD327747:ODF327747 OMZ327747:ONB327747 OWV327747:OWX327747 PGR327747:PGT327747 PQN327747:PQP327747 QAJ327747:QAL327747 QKF327747:QKH327747 QUB327747:QUD327747 RDX327747:RDZ327747 RNT327747:RNV327747 RXP327747:RXR327747 SHL327747:SHN327747 SRH327747:SRJ327747 TBD327747:TBF327747 TKZ327747:TLB327747 TUV327747:TUX327747 UER327747:UET327747 UON327747:UOP327747 UYJ327747:UYL327747 VIF327747:VIH327747 VSB327747:VSD327747 WBX327747:WBZ327747 WLT327747:WLV327747 WVP327747:WVR327747 H393283:J393283 JD393283:JF393283 SZ393283:TB393283 ACV393283:ACX393283 AMR393283:AMT393283 AWN393283:AWP393283 BGJ393283:BGL393283 BQF393283:BQH393283 CAB393283:CAD393283 CJX393283:CJZ393283 CTT393283:CTV393283 DDP393283:DDR393283 DNL393283:DNN393283 DXH393283:DXJ393283 EHD393283:EHF393283 EQZ393283:ERB393283 FAV393283:FAX393283 FKR393283:FKT393283 FUN393283:FUP393283 GEJ393283:GEL393283 GOF393283:GOH393283 GYB393283:GYD393283 HHX393283:HHZ393283 HRT393283:HRV393283 IBP393283:IBR393283 ILL393283:ILN393283 IVH393283:IVJ393283 JFD393283:JFF393283 JOZ393283:JPB393283 JYV393283:JYX393283 KIR393283:KIT393283 KSN393283:KSP393283 LCJ393283:LCL393283 LMF393283:LMH393283 LWB393283:LWD393283 MFX393283:MFZ393283 MPT393283:MPV393283 MZP393283:MZR393283 NJL393283:NJN393283 NTH393283:NTJ393283 ODD393283:ODF393283 OMZ393283:ONB393283 OWV393283:OWX393283 PGR393283:PGT393283 PQN393283:PQP393283 QAJ393283:QAL393283 QKF393283:QKH393283 QUB393283:QUD393283 RDX393283:RDZ393283 RNT393283:RNV393283 RXP393283:RXR393283 SHL393283:SHN393283 SRH393283:SRJ393283 TBD393283:TBF393283 TKZ393283:TLB393283 TUV393283:TUX393283 UER393283:UET393283 UON393283:UOP393283 UYJ393283:UYL393283 VIF393283:VIH393283 VSB393283:VSD393283 WBX393283:WBZ393283 WLT393283:WLV393283 WVP393283:WVR393283 H458819:J458819 JD458819:JF458819 SZ458819:TB458819 ACV458819:ACX458819 AMR458819:AMT458819 AWN458819:AWP458819 BGJ458819:BGL458819 BQF458819:BQH458819 CAB458819:CAD458819 CJX458819:CJZ458819 CTT458819:CTV458819 DDP458819:DDR458819 DNL458819:DNN458819 DXH458819:DXJ458819 EHD458819:EHF458819 EQZ458819:ERB458819 FAV458819:FAX458819 FKR458819:FKT458819 FUN458819:FUP458819 GEJ458819:GEL458819 GOF458819:GOH458819 GYB458819:GYD458819 HHX458819:HHZ458819 HRT458819:HRV458819 IBP458819:IBR458819 ILL458819:ILN458819 IVH458819:IVJ458819 JFD458819:JFF458819 JOZ458819:JPB458819 JYV458819:JYX458819 KIR458819:KIT458819 KSN458819:KSP458819 LCJ458819:LCL458819 LMF458819:LMH458819 LWB458819:LWD458819 MFX458819:MFZ458819 MPT458819:MPV458819 MZP458819:MZR458819 NJL458819:NJN458819 NTH458819:NTJ458819 ODD458819:ODF458819 OMZ458819:ONB458819 OWV458819:OWX458819 PGR458819:PGT458819 PQN458819:PQP458819 QAJ458819:QAL458819 QKF458819:QKH458819 QUB458819:QUD458819 RDX458819:RDZ458819 RNT458819:RNV458819 RXP458819:RXR458819 SHL458819:SHN458819 SRH458819:SRJ458819 TBD458819:TBF458819 TKZ458819:TLB458819 TUV458819:TUX458819 UER458819:UET458819 UON458819:UOP458819 UYJ458819:UYL458819 VIF458819:VIH458819 VSB458819:VSD458819 WBX458819:WBZ458819 WLT458819:WLV458819 WVP458819:WVR458819 H524355:J524355 JD524355:JF524355 SZ524355:TB524355 ACV524355:ACX524355 AMR524355:AMT524355 AWN524355:AWP524355 BGJ524355:BGL524355 BQF524355:BQH524355 CAB524355:CAD524355 CJX524355:CJZ524355 CTT524355:CTV524355 DDP524355:DDR524355 DNL524355:DNN524355 DXH524355:DXJ524355 EHD524355:EHF524355 EQZ524355:ERB524355 FAV524355:FAX524355 FKR524355:FKT524355 FUN524355:FUP524355 GEJ524355:GEL524355 GOF524355:GOH524355 GYB524355:GYD524355 HHX524355:HHZ524355 HRT524355:HRV524355 IBP524355:IBR524355 ILL524355:ILN524355 IVH524355:IVJ524355 JFD524355:JFF524355 JOZ524355:JPB524355 JYV524355:JYX524355 KIR524355:KIT524355 KSN524355:KSP524355 LCJ524355:LCL524355 LMF524355:LMH524355 LWB524355:LWD524355 MFX524355:MFZ524355 MPT524355:MPV524355 MZP524355:MZR524355 NJL524355:NJN524355 NTH524355:NTJ524355 ODD524355:ODF524355 OMZ524355:ONB524355 OWV524355:OWX524355 PGR524355:PGT524355 PQN524355:PQP524355 QAJ524355:QAL524355 QKF524355:QKH524355 QUB524355:QUD524355 RDX524355:RDZ524355 RNT524355:RNV524355 RXP524355:RXR524355 SHL524355:SHN524355 SRH524355:SRJ524355 TBD524355:TBF524355 TKZ524355:TLB524355 TUV524355:TUX524355 UER524355:UET524355 UON524355:UOP524355 UYJ524355:UYL524355 VIF524355:VIH524355 VSB524355:VSD524355 WBX524355:WBZ524355 WLT524355:WLV524355 WVP524355:WVR524355 H589891:J589891 JD589891:JF589891 SZ589891:TB589891 ACV589891:ACX589891 AMR589891:AMT589891 AWN589891:AWP589891 BGJ589891:BGL589891 BQF589891:BQH589891 CAB589891:CAD589891 CJX589891:CJZ589891 CTT589891:CTV589891 DDP589891:DDR589891 DNL589891:DNN589891 DXH589891:DXJ589891 EHD589891:EHF589891 EQZ589891:ERB589891 FAV589891:FAX589891 FKR589891:FKT589891 FUN589891:FUP589891 GEJ589891:GEL589891 GOF589891:GOH589891 GYB589891:GYD589891 HHX589891:HHZ589891 HRT589891:HRV589891 IBP589891:IBR589891 ILL589891:ILN589891 IVH589891:IVJ589891 JFD589891:JFF589891 JOZ589891:JPB589891 JYV589891:JYX589891 KIR589891:KIT589891 KSN589891:KSP589891 LCJ589891:LCL589891 LMF589891:LMH589891 LWB589891:LWD589891 MFX589891:MFZ589891 MPT589891:MPV589891 MZP589891:MZR589891 NJL589891:NJN589891 NTH589891:NTJ589891 ODD589891:ODF589891 OMZ589891:ONB589891 OWV589891:OWX589891 PGR589891:PGT589891 PQN589891:PQP589891 QAJ589891:QAL589891 QKF589891:QKH589891 QUB589891:QUD589891 RDX589891:RDZ589891 RNT589891:RNV589891 RXP589891:RXR589891 SHL589891:SHN589891 SRH589891:SRJ589891 TBD589891:TBF589891 TKZ589891:TLB589891 TUV589891:TUX589891 UER589891:UET589891 UON589891:UOP589891 UYJ589891:UYL589891 VIF589891:VIH589891 VSB589891:VSD589891 WBX589891:WBZ589891 WLT589891:WLV589891 WVP589891:WVR589891 H655427:J655427 JD655427:JF655427 SZ655427:TB655427 ACV655427:ACX655427 AMR655427:AMT655427 AWN655427:AWP655427 BGJ655427:BGL655427 BQF655427:BQH655427 CAB655427:CAD655427 CJX655427:CJZ655427 CTT655427:CTV655427 DDP655427:DDR655427 DNL655427:DNN655427 DXH655427:DXJ655427 EHD655427:EHF655427 EQZ655427:ERB655427 FAV655427:FAX655427 FKR655427:FKT655427 FUN655427:FUP655427 GEJ655427:GEL655427 GOF655427:GOH655427 GYB655427:GYD655427 HHX655427:HHZ655427 HRT655427:HRV655427 IBP655427:IBR655427 ILL655427:ILN655427 IVH655427:IVJ655427 JFD655427:JFF655427 JOZ655427:JPB655427 JYV655427:JYX655427 KIR655427:KIT655427 KSN655427:KSP655427 LCJ655427:LCL655427 LMF655427:LMH655427 LWB655427:LWD655427 MFX655427:MFZ655427 MPT655427:MPV655427 MZP655427:MZR655427 NJL655427:NJN655427 NTH655427:NTJ655427 ODD655427:ODF655427 OMZ655427:ONB655427 OWV655427:OWX655427 PGR655427:PGT655427 PQN655427:PQP655427 QAJ655427:QAL655427 QKF655427:QKH655427 QUB655427:QUD655427 RDX655427:RDZ655427 RNT655427:RNV655427 RXP655427:RXR655427 SHL655427:SHN655427 SRH655427:SRJ655427 TBD655427:TBF655427 TKZ655427:TLB655427 TUV655427:TUX655427 UER655427:UET655427 UON655427:UOP655427 UYJ655427:UYL655427 VIF655427:VIH655427 VSB655427:VSD655427 WBX655427:WBZ655427 WLT655427:WLV655427 WVP655427:WVR655427 H720963:J720963 JD720963:JF720963 SZ720963:TB720963 ACV720963:ACX720963 AMR720963:AMT720963 AWN720963:AWP720963 BGJ720963:BGL720963 BQF720963:BQH720963 CAB720963:CAD720963 CJX720963:CJZ720963 CTT720963:CTV720963 DDP720963:DDR720963 DNL720963:DNN720963 DXH720963:DXJ720963 EHD720963:EHF720963 EQZ720963:ERB720963 FAV720963:FAX720963 FKR720963:FKT720963 FUN720963:FUP720963 GEJ720963:GEL720963 GOF720963:GOH720963 GYB720963:GYD720963 HHX720963:HHZ720963 HRT720963:HRV720963 IBP720963:IBR720963 ILL720963:ILN720963 IVH720963:IVJ720963 JFD720963:JFF720963 JOZ720963:JPB720963 JYV720963:JYX720963 KIR720963:KIT720963 KSN720963:KSP720963 LCJ720963:LCL720963 LMF720963:LMH720963 LWB720963:LWD720963 MFX720963:MFZ720963 MPT720963:MPV720963 MZP720963:MZR720963 NJL720963:NJN720963 NTH720963:NTJ720963 ODD720963:ODF720963 OMZ720963:ONB720963 OWV720963:OWX720963 PGR720963:PGT720963 PQN720963:PQP720963 QAJ720963:QAL720963 QKF720963:QKH720963 QUB720963:QUD720963 RDX720963:RDZ720963 RNT720963:RNV720963 RXP720963:RXR720963 SHL720963:SHN720963 SRH720963:SRJ720963 TBD720963:TBF720963 TKZ720963:TLB720963 TUV720963:TUX720963 UER720963:UET720963 UON720963:UOP720963 UYJ720963:UYL720963 VIF720963:VIH720963 VSB720963:VSD720963 WBX720963:WBZ720963 WLT720963:WLV720963 WVP720963:WVR720963 H786499:J786499 JD786499:JF786499 SZ786499:TB786499 ACV786499:ACX786499 AMR786499:AMT786499 AWN786499:AWP786499 BGJ786499:BGL786499 BQF786499:BQH786499 CAB786499:CAD786499 CJX786499:CJZ786499 CTT786499:CTV786499 DDP786499:DDR786499 DNL786499:DNN786499 DXH786499:DXJ786499 EHD786499:EHF786499 EQZ786499:ERB786499 FAV786499:FAX786499 FKR786499:FKT786499 FUN786499:FUP786499 GEJ786499:GEL786499 GOF786499:GOH786499 GYB786499:GYD786499 HHX786499:HHZ786499 HRT786499:HRV786499 IBP786499:IBR786499 ILL786499:ILN786499 IVH786499:IVJ786499 JFD786499:JFF786499 JOZ786499:JPB786499 JYV786499:JYX786499 KIR786499:KIT786499 KSN786499:KSP786499 LCJ786499:LCL786499 LMF786499:LMH786499 LWB786499:LWD786499 MFX786499:MFZ786499 MPT786499:MPV786499 MZP786499:MZR786499 NJL786499:NJN786499 NTH786499:NTJ786499 ODD786499:ODF786499 OMZ786499:ONB786499 OWV786499:OWX786499 PGR786499:PGT786499 PQN786499:PQP786499 QAJ786499:QAL786499 QKF786499:QKH786499 QUB786499:QUD786499 RDX786499:RDZ786499 RNT786499:RNV786499 RXP786499:RXR786499 SHL786499:SHN786499 SRH786499:SRJ786499 TBD786499:TBF786499 TKZ786499:TLB786499 TUV786499:TUX786499 UER786499:UET786499 UON786499:UOP786499 UYJ786499:UYL786499 VIF786499:VIH786499 VSB786499:VSD786499 WBX786499:WBZ786499 WLT786499:WLV786499 WVP786499:WVR786499 H852035:J852035 JD852035:JF852035 SZ852035:TB852035 ACV852035:ACX852035 AMR852035:AMT852035 AWN852035:AWP852035 BGJ852035:BGL852035 BQF852035:BQH852035 CAB852035:CAD852035 CJX852035:CJZ852035 CTT852035:CTV852035 DDP852035:DDR852035 DNL852035:DNN852035 DXH852035:DXJ852035 EHD852035:EHF852035 EQZ852035:ERB852035 FAV852035:FAX852035 FKR852035:FKT852035 FUN852035:FUP852035 GEJ852035:GEL852035 GOF852035:GOH852035 GYB852035:GYD852035 HHX852035:HHZ852035 HRT852035:HRV852035 IBP852035:IBR852035 ILL852035:ILN852035 IVH852035:IVJ852035 JFD852035:JFF852035 JOZ852035:JPB852035 JYV852035:JYX852035 KIR852035:KIT852035 KSN852035:KSP852035 LCJ852035:LCL852035 LMF852035:LMH852035 LWB852035:LWD852035 MFX852035:MFZ852035 MPT852035:MPV852035 MZP852035:MZR852035 NJL852035:NJN852035 NTH852035:NTJ852035 ODD852035:ODF852035 OMZ852035:ONB852035 OWV852035:OWX852035 PGR852035:PGT852035 PQN852035:PQP852035 QAJ852035:QAL852035 QKF852035:QKH852035 QUB852035:QUD852035 RDX852035:RDZ852035 RNT852035:RNV852035 RXP852035:RXR852035 SHL852035:SHN852035 SRH852035:SRJ852035 TBD852035:TBF852035 TKZ852035:TLB852035 TUV852035:TUX852035 UER852035:UET852035 UON852035:UOP852035 UYJ852035:UYL852035 VIF852035:VIH852035 VSB852035:VSD852035 WBX852035:WBZ852035 WLT852035:WLV852035 WVP852035:WVR852035 H917571:J917571 JD917571:JF917571 SZ917571:TB917571 ACV917571:ACX917571 AMR917571:AMT917571 AWN917571:AWP917571 BGJ917571:BGL917571 BQF917571:BQH917571 CAB917571:CAD917571 CJX917571:CJZ917571 CTT917571:CTV917571 DDP917571:DDR917571 DNL917571:DNN917571 DXH917571:DXJ917571 EHD917571:EHF917571 EQZ917571:ERB917571 FAV917571:FAX917571 FKR917571:FKT917571 FUN917571:FUP917571 GEJ917571:GEL917571 GOF917571:GOH917571 GYB917571:GYD917571 HHX917571:HHZ917571 HRT917571:HRV917571 IBP917571:IBR917571 ILL917571:ILN917571 IVH917571:IVJ917571 JFD917571:JFF917571 JOZ917571:JPB917571 JYV917571:JYX917571 KIR917571:KIT917571 KSN917571:KSP917571 LCJ917571:LCL917571 LMF917571:LMH917571 LWB917571:LWD917571 MFX917571:MFZ917571 MPT917571:MPV917571 MZP917571:MZR917571 NJL917571:NJN917571 NTH917571:NTJ917571 ODD917571:ODF917571 OMZ917571:ONB917571 OWV917571:OWX917571 PGR917571:PGT917571 PQN917571:PQP917571 QAJ917571:QAL917571 QKF917571:QKH917571 QUB917571:QUD917571 RDX917571:RDZ917571 RNT917571:RNV917571 RXP917571:RXR917571 SHL917571:SHN917571 SRH917571:SRJ917571 TBD917571:TBF917571 TKZ917571:TLB917571 TUV917571:TUX917571 UER917571:UET917571 UON917571:UOP917571 UYJ917571:UYL917571 VIF917571:VIH917571 VSB917571:VSD917571 WBX917571:WBZ917571 WLT917571:WLV917571 WVP917571:WVR917571 H983107:J983107 JD983107:JF983107 SZ983107:TB983107 ACV983107:ACX983107 AMR983107:AMT983107 AWN983107:AWP983107 BGJ983107:BGL983107 BQF983107:BQH983107 CAB983107:CAD983107 CJX983107:CJZ983107 CTT983107:CTV983107 DDP983107:DDR983107 DNL983107:DNN983107 DXH983107:DXJ983107 EHD983107:EHF983107 EQZ983107:ERB983107 FAV983107:FAX983107 FKR983107:FKT983107 FUN983107:FUP983107 GEJ983107:GEL983107 GOF983107:GOH983107 GYB983107:GYD983107 HHX983107:HHZ983107 HRT983107:HRV983107 IBP983107:IBR983107 ILL983107:ILN983107 IVH983107:IVJ983107 JFD983107:JFF983107 JOZ983107:JPB983107 JYV983107:JYX983107 KIR983107:KIT983107 KSN983107:KSP983107 LCJ983107:LCL983107 LMF983107:LMH983107 LWB983107:LWD983107 MFX983107:MFZ983107 MPT983107:MPV983107 MZP983107:MZR983107 NJL983107:NJN983107 NTH983107:NTJ983107 ODD983107:ODF983107 OMZ983107:ONB983107 OWV983107:OWX983107 PGR983107:PGT983107 PQN983107:PQP983107 QAJ983107:QAL983107 QKF983107:QKH983107 QUB983107:QUD983107 RDX983107:RDZ983107 RNT983107:RNV983107 RXP983107:RXR983107 SHL983107:SHN983107 SRH983107:SRJ983107 TBD983107:TBF983107 TKZ983107:TLB983107 TUV983107:TUX983107 UER983107:UET983107 UON983107:UOP983107 UYJ983107:UYL983107 VIF983107:VIH983107 VSB983107:VSD983107 WBX983107:WBZ983107 WLT983107:WLV983107 WVP983107:WVR983107 H144:J144 JD144:JF144 SZ144:TB144 ACV144:ACX144 AMR144:AMT144 AWN144:AWP144 BGJ144:BGL144 BQF144:BQH144 CAB144:CAD144 CJX144:CJZ144 CTT144:CTV144 DDP144:DDR144 DNL144:DNN144 DXH144:DXJ144 EHD144:EHF144 EQZ144:ERB144 FAV144:FAX144 FKR144:FKT144 FUN144:FUP144 GEJ144:GEL144 GOF144:GOH144 GYB144:GYD144 HHX144:HHZ144 HRT144:HRV144 IBP144:IBR144 ILL144:ILN144 IVH144:IVJ144 JFD144:JFF144 JOZ144:JPB144 JYV144:JYX144 KIR144:KIT144 KSN144:KSP144 LCJ144:LCL144 LMF144:LMH144 LWB144:LWD144 MFX144:MFZ144 MPT144:MPV144 MZP144:MZR144 NJL144:NJN144 NTH144:NTJ144 ODD144:ODF144 OMZ144:ONB144 OWV144:OWX144 PGR144:PGT144 PQN144:PQP144 QAJ144:QAL144 QKF144:QKH144 QUB144:QUD144 RDX144:RDZ144 RNT144:RNV144 RXP144:RXR144 SHL144:SHN144 SRH144:SRJ144 TBD144:TBF144 TKZ144:TLB144 TUV144:TUX144 UER144:UET144 UON144:UOP144 UYJ144:UYL144 VIF144:VIH144 VSB144:VSD144 WBX144:WBZ144 WLT144:WLV144 WVP144:WVR144 H65680:J65680 JD65680:JF65680 SZ65680:TB65680 ACV65680:ACX65680 AMR65680:AMT65680 AWN65680:AWP65680 BGJ65680:BGL65680 BQF65680:BQH65680 CAB65680:CAD65680 CJX65680:CJZ65680 CTT65680:CTV65680 DDP65680:DDR65680 DNL65680:DNN65680 DXH65680:DXJ65680 EHD65680:EHF65680 EQZ65680:ERB65680 FAV65680:FAX65680 FKR65680:FKT65680 FUN65680:FUP65680 GEJ65680:GEL65680 GOF65680:GOH65680 GYB65680:GYD65680 HHX65680:HHZ65680 HRT65680:HRV65680 IBP65680:IBR65680 ILL65680:ILN65680 IVH65680:IVJ65680 JFD65680:JFF65680 JOZ65680:JPB65680 JYV65680:JYX65680 KIR65680:KIT65680 KSN65680:KSP65680 LCJ65680:LCL65680 LMF65680:LMH65680 LWB65680:LWD65680 MFX65680:MFZ65680 MPT65680:MPV65680 MZP65680:MZR65680 NJL65680:NJN65680 NTH65680:NTJ65680 ODD65680:ODF65680 OMZ65680:ONB65680 OWV65680:OWX65680 PGR65680:PGT65680 PQN65680:PQP65680 QAJ65680:QAL65680 QKF65680:QKH65680 QUB65680:QUD65680 RDX65680:RDZ65680 RNT65680:RNV65680 RXP65680:RXR65680 SHL65680:SHN65680 SRH65680:SRJ65680 TBD65680:TBF65680 TKZ65680:TLB65680 TUV65680:TUX65680 UER65680:UET65680 UON65680:UOP65680 UYJ65680:UYL65680 VIF65680:VIH65680 VSB65680:VSD65680 WBX65680:WBZ65680 WLT65680:WLV65680 WVP65680:WVR65680 H131216:J131216 JD131216:JF131216 SZ131216:TB131216 ACV131216:ACX131216 AMR131216:AMT131216 AWN131216:AWP131216 BGJ131216:BGL131216 BQF131216:BQH131216 CAB131216:CAD131216 CJX131216:CJZ131216 CTT131216:CTV131216 DDP131216:DDR131216 DNL131216:DNN131216 DXH131216:DXJ131216 EHD131216:EHF131216 EQZ131216:ERB131216 FAV131216:FAX131216 FKR131216:FKT131216 FUN131216:FUP131216 GEJ131216:GEL131216 GOF131216:GOH131216 GYB131216:GYD131216 HHX131216:HHZ131216 HRT131216:HRV131216 IBP131216:IBR131216 ILL131216:ILN131216 IVH131216:IVJ131216 JFD131216:JFF131216 JOZ131216:JPB131216 JYV131216:JYX131216 KIR131216:KIT131216 KSN131216:KSP131216 LCJ131216:LCL131216 LMF131216:LMH131216 LWB131216:LWD131216 MFX131216:MFZ131216 MPT131216:MPV131216 MZP131216:MZR131216 NJL131216:NJN131216 NTH131216:NTJ131216 ODD131216:ODF131216 OMZ131216:ONB131216 OWV131216:OWX131216 PGR131216:PGT131216 PQN131216:PQP131216 QAJ131216:QAL131216 QKF131216:QKH131216 QUB131216:QUD131216 RDX131216:RDZ131216 RNT131216:RNV131216 RXP131216:RXR131216 SHL131216:SHN131216 SRH131216:SRJ131216 TBD131216:TBF131216 TKZ131216:TLB131216 TUV131216:TUX131216 UER131216:UET131216 UON131216:UOP131216 UYJ131216:UYL131216 VIF131216:VIH131216 VSB131216:VSD131216 WBX131216:WBZ131216 WLT131216:WLV131216 WVP131216:WVR131216 H196752:J196752 JD196752:JF196752 SZ196752:TB196752 ACV196752:ACX196752 AMR196752:AMT196752 AWN196752:AWP196752 BGJ196752:BGL196752 BQF196752:BQH196752 CAB196752:CAD196752 CJX196752:CJZ196752 CTT196752:CTV196752 DDP196752:DDR196752 DNL196752:DNN196752 DXH196752:DXJ196752 EHD196752:EHF196752 EQZ196752:ERB196752 FAV196752:FAX196752 FKR196752:FKT196752 FUN196752:FUP196752 GEJ196752:GEL196752 GOF196752:GOH196752 GYB196752:GYD196752 HHX196752:HHZ196752 HRT196752:HRV196752 IBP196752:IBR196752 ILL196752:ILN196752 IVH196752:IVJ196752 JFD196752:JFF196752 JOZ196752:JPB196752 JYV196752:JYX196752 KIR196752:KIT196752 KSN196752:KSP196752 LCJ196752:LCL196752 LMF196752:LMH196752 LWB196752:LWD196752 MFX196752:MFZ196752 MPT196752:MPV196752 MZP196752:MZR196752 NJL196752:NJN196752 NTH196752:NTJ196752 ODD196752:ODF196752 OMZ196752:ONB196752 OWV196752:OWX196752 PGR196752:PGT196752 PQN196752:PQP196752 QAJ196752:QAL196752 QKF196752:QKH196752 QUB196752:QUD196752 RDX196752:RDZ196752 RNT196752:RNV196752 RXP196752:RXR196752 SHL196752:SHN196752 SRH196752:SRJ196752 TBD196752:TBF196752 TKZ196752:TLB196752 TUV196752:TUX196752 UER196752:UET196752 UON196752:UOP196752 UYJ196752:UYL196752 VIF196752:VIH196752 VSB196752:VSD196752 WBX196752:WBZ196752 WLT196752:WLV196752 WVP196752:WVR196752 H262288:J262288 JD262288:JF262288 SZ262288:TB262288 ACV262288:ACX262288 AMR262288:AMT262288 AWN262288:AWP262288 BGJ262288:BGL262288 BQF262288:BQH262288 CAB262288:CAD262288 CJX262288:CJZ262288 CTT262288:CTV262288 DDP262288:DDR262288 DNL262288:DNN262288 DXH262288:DXJ262288 EHD262288:EHF262288 EQZ262288:ERB262288 FAV262288:FAX262288 FKR262288:FKT262288 FUN262288:FUP262288 GEJ262288:GEL262288 GOF262288:GOH262288 GYB262288:GYD262288 HHX262288:HHZ262288 HRT262288:HRV262288 IBP262288:IBR262288 ILL262288:ILN262288 IVH262288:IVJ262288 JFD262288:JFF262288 JOZ262288:JPB262288 JYV262288:JYX262288 KIR262288:KIT262288 KSN262288:KSP262288 LCJ262288:LCL262288 LMF262288:LMH262288 LWB262288:LWD262288 MFX262288:MFZ262288 MPT262288:MPV262288 MZP262288:MZR262288 NJL262288:NJN262288 NTH262288:NTJ262288 ODD262288:ODF262288 OMZ262288:ONB262288 OWV262288:OWX262288 PGR262288:PGT262288 PQN262288:PQP262288 QAJ262288:QAL262288 QKF262288:QKH262288 QUB262288:QUD262288 RDX262288:RDZ262288 RNT262288:RNV262288 RXP262288:RXR262288 SHL262288:SHN262288 SRH262288:SRJ262288 TBD262288:TBF262288 TKZ262288:TLB262288 TUV262288:TUX262288 UER262288:UET262288 UON262288:UOP262288 UYJ262288:UYL262288 VIF262288:VIH262288 VSB262288:VSD262288 WBX262288:WBZ262288 WLT262288:WLV262288 WVP262288:WVR262288 H327824:J327824 JD327824:JF327824 SZ327824:TB327824 ACV327824:ACX327824 AMR327824:AMT327824 AWN327824:AWP327824 BGJ327824:BGL327824 BQF327824:BQH327824 CAB327824:CAD327824 CJX327824:CJZ327824 CTT327824:CTV327824 DDP327824:DDR327824 DNL327824:DNN327824 DXH327824:DXJ327824 EHD327824:EHF327824 EQZ327824:ERB327824 FAV327824:FAX327824 FKR327824:FKT327824 FUN327824:FUP327824 GEJ327824:GEL327824 GOF327824:GOH327824 GYB327824:GYD327824 HHX327824:HHZ327824 HRT327824:HRV327824 IBP327824:IBR327824 ILL327824:ILN327824 IVH327824:IVJ327824 JFD327824:JFF327824 JOZ327824:JPB327824 JYV327824:JYX327824 KIR327824:KIT327824 KSN327824:KSP327824 LCJ327824:LCL327824 LMF327824:LMH327824 LWB327824:LWD327824 MFX327824:MFZ327824 MPT327824:MPV327824 MZP327824:MZR327824 NJL327824:NJN327824 NTH327824:NTJ327824 ODD327824:ODF327824 OMZ327824:ONB327824 OWV327824:OWX327824 PGR327824:PGT327824 PQN327824:PQP327824 QAJ327824:QAL327824 QKF327824:QKH327824 QUB327824:QUD327824 RDX327824:RDZ327824 RNT327824:RNV327824 RXP327824:RXR327824 SHL327824:SHN327824 SRH327824:SRJ327824 TBD327824:TBF327824 TKZ327824:TLB327824 TUV327824:TUX327824 UER327824:UET327824 UON327824:UOP327824 UYJ327824:UYL327824 VIF327824:VIH327824 VSB327824:VSD327824 WBX327824:WBZ327824 WLT327824:WLV327824 WVP327824:WVR327824 H393360:J393360 JD393360:JF393360 SZ393360:TB393360 ACV393360:ACX393360 AMR393360:AMT393360 AWN393360:AWP393360 BGJ393360:BGL393360 BQF393360:BQH393360 CAB393360:CAD393360 CJX393360:CJZ393360 CTT393360:CTV393360 DDP393360:DDR393360 DNL393360:DNN393360 DXH393360:DXJ393360 EHD393360:EHF393360 EQZ393360:ERB393360 FAV393360:FAX393360 FKR393360:FKT393360 FUN393360:FUP393360 GEJ393360:GEL393360 GOF393360:GOH393360 GYB393360:GYD393360 HHX393360:HHZ393360 HRT393360:HRV393360 IBP393360:IBR393360 ILL393360:ILN393360 IVH393360:IVJ393360 JFD393360:JFF393360 JOZ393360:JPB393360 JYV393360:JYX393360 KIR393360:KIT393360 KSN393360:KSP393360 LCJ393360:LCL393360 LMF393360:LMH393360 LWB393360:LWD393360 MFX393360:MFZ393360 MPT393360:MPV393360 MZP393360:MZR393360 NJL393360:NJN393360 NTH393360:NTJ393360 ODD393360:ODF393360 OMZ393360:ONB393360 OWV393360:OWX393360 PGR393360:PGT393360 PQN393360:PQP393360 QAJ393360:QAL393360 QKF393360:QKH393360 QUB393360:QUD393360 RDX393360:RDZ393360 RNT393360:RNV393360 RXP393360:RXR393360 SHL393360:SHN393360 SRH393360:SRJ393360 TBD393360:TBF393360 TKZ393360:TLB393360 TUV393360:TUX393360 UER393360:UET393360 UON393360:UOP393360 UYJ393360:UYL393360 VIF393360:VIH393360 VSB393360:VSD393360 WBX393360:WBZ393360 WLT393360:WLV393360 WVP393360:WVR393360 H458896:J458896 JD458896:JF458896 SZ458896:TB458896 ACV458896:ACX458896 AMR458896:AMT458896 AWN458896:AWP458896 BGJ458896:BGL458896 BQF458896:BQH458896 CAB458896:CAD458896 CJX458896:CJZ458896 CTT458896:CTV458896 DDP458896:DDR458896 DNL458896:DNN458896 DXH458896:DXJ458896 EHD458896:EHF458896 EQZ458896:ERB458896 FAV458896:FAX458896 FKR458896:FKT458896 FUN458896:FUP458896 GEJ458896:GEL458896 GOF458896:GOH458896 GYB458896:GYD458896 HHX458896:HHZ458896 HRT458896:HRV458896 IBP458896:IBR458896 ILL458896:ILN458896 IVH458896:IVJ458896 JFD458896:JFF458896 JOZ458896:JPB458896 JYV458896:JYX458896 KIR458896:KIT458896 KSN458896:KSP458896 LCJ458896:LCL458896 LMF458896:LMH458896 LWB458896:LWD458896 MFX458896:MFZ458896 MPT458896:MPV458896 MZP458896:MZR458896 NJL458896:NJN458896 NTH458896:NTJ458896 ODD458896:ODF458896 OMZ458896:ONB458896 OWV458896:OWX458896 PGR458896:PGT458896 PQN458896:PQP458896 QAJ458896:QAL458896 QKF458896:QKH458896 QUB458896:QUD458896 RDX458896:RDZ458896 RNT458896:RNV458896 RXP458896:RXR458896 SHL458896:SHN458896 SRH458896:SRJ458896 TBD458896:TBF458896 TKZ458896:TLB458896 TUV458896:TUX458896 UER458896:UET458896 UON458896:UOP458896 UYJ458896:UYL458896 VIF458896:VIH458896 VSB458896:VSD458896 WBX458896:WBZ458896 WLT458896:WLV458896 WVP458896:WVR458896 H524432:J524432 JD524432:JF524432 SZ524432:TB524432 ACV524432:ACX524432 AMR524432:AMT524432 AWN524432:AWP524432 BGJ524432:BGL524432 BQF524432:BQH524432 CAB524432:CAD524432 CJX524432:CJZ524432 CTT524432:CTV524432 DDP524432:DDR524432 DNL524432:DNN524432 DXH524432:DXJ524432 EHD524432:EHF524432 EQZ524432:ERB524432 FAV524432:FAX524432 FKR524432:FKT524432 FUN524432:FUP524432 GEJ524432:GEL524432 GOF524432:GOH524432 GYB524432:GYD524432 HHX524432:HHZ524432 HRT524432:HRV524432 IBP524432:IBR524432 ILL524432:ILN524432 IVH524432:IVJ524432 JFD524432:JFF524432 JOZ524432:JPB524432 JYV524432:JYX524432 KIR524432:KIT524432 KSN524432:KSP524432 LCJ524432:LCL524432 LMF524432:LMH524432 LWB524432:LWD524432 MFX524432:MFZ524432 MPT524432:MPV524432 MZP524432:MZR524432 NJL524432:NJN524432 NTH524432:NTJ524432 ODD524432:ODF524432 OMZ524432:ONB524432 OWV524432:OWX524432 PGR524432:PGT524432 PQN524432:PQP524432 QAJ524432:QAL524432 QKF524432:QKH524432 QUB524432:QUD524432 RDX524432:RDZ524432 RNT524432:RNV524432 RXP524432:RXR524432 SHL524432:SHN524432 SRH524432:SRJ524432 TBD524432:TBF524432 TKZ524432:TLB524432 TUV524432:TUX524432 UER524432:UET524432 UON524432:UOP524432 UYJ524432:UYL524432 VIF524432:VIH524432 VSB524432:VSD524432 WBX524432:WBZ524432 WLT524432:WLV524432 WVP524432:WVR524432 H589968:J589968 JD589968:JF589968 SZ589968:TB589968 ACV589968:ACX589968 AMR589968:AMT589968 AWN589968:AWP589968 BGJ589968:BGL589968 BQF589968:BQH589968 CAB589968:CAD589968 CJX589968:CJZ589968 CTT589968:CTV589968 DDP589968:DDR589968 DNL589968:DNN589968 DXH589968:DXJ589968 EHD589968:EHF589968 EQZ589968:ERB589968 FAV589968:FAX589968 FKR589968:FKT589968 FUN589968:FUP589968 GEJ589968:GEL589968 GOF589968:GOH589968 GYB589968:GYD589968 HHX589968:HHZ589968 HRT589968:HRV589968 IBP589968:IBR589968 ILL589968:ILN589968 IVH589968:IVJ589968 JFD589968:JFF589968 JOZ589968:JPB589968 JYV589968:JYX589968 KIR589968:KIT589968 KSN589968:KSP589968 LCJ589968:LCL589968 LMF589968:LMH589968 LWB589968:LWD589968 MFX589968:MFZ589968 MPT589968:MPV589968 MZP589968:MZR589968 NJL589968:NJN589968 NTH589968:NTJ589968 ODD589968:ODF589968 OMZ589968:ONB589968 OWV589968:OWX589968 PGR589968:PGT589968 PQN589968:PQP589968 QAJ589968:QAL589968 QKF589968:QKH589968 QUB589968:QUD589968 RDX589968:RDZ589968 RNT589968:RNV589968 RXP589968:RXR589968 SHL589968:SHN589968 SRH589968:SRJ589968 TBD589968:TBF589968 TKZ589968:TLB589968 TUV589968:TUX589968 UER589968:UET589968 UON589968:UOP589968 UYJ589968:UYL589968 VIF589968:VIH589968 VSB589968:VSD589968 WBX589968:WBZ589968 WLT589968:WLV589968 WVP589968:WVR589968 H655504:J655504 JD655504:JF655504 SZ655504:TB655504 ACV655504:ACX655504 AMR655504:AMT655504 AWN655504:AWP655504 BGJ655504:BGL655504 BQF655504:BQH655504 CAB655504:CAD655504 CJX655504:CJZ655504 CTT655504:CTV655504 DDP655504:DDR655504 DNL655504:DNN655504 DXH655504:DXJ655504 EHD655504:EHF655504 EQZ655504:ERB655504 FAV655504:FAX655504 FKR655504:FKT655504 FUN655504:FUP655504 GEJ655504:GEL655504 GOF655504:GOH655504 GYB655504:GYD655504 HHX655504:HHZ655504 HRT655504:HRV655504 IBP655504:IBR655504 ILL655504:ILN655504 IVH655504:IVJ655504 JFD655504:JFF655504 JOZ655504:JPB655504 JYV655504:JYX655504 KIR655504:KIT655504 KSN655504:KSP655504 LCJ655504:LCL655504 LMF655504:LMH655504 LWB655504:LWD655504 MFX655504:MFZ655504 MPT655504:MPV655504 MZP655504:MZR655504 NJL655504:NJN655504 NTH655504:NTJ655504 ODD655504:ODF655504 OMZ655504:ONB655504 OWV655504:OWX655504 PGR655504:PGT655504 PQN655504:PQP655504 QAJ655504:QAL655504 QKF655504:QKH655504 QUB655504:QUD655504 RDX655504:RDZ655504 RNT655504:RNV655504 RXP655504:RXR655504 SHL655504:SHN655504 SRH655504:SRJ655504 TBD655504:TBF655504 TKZ655504:TLB655504 TUV655504:TUX655504 UER655504:UET655504 UON655504:UOP655504 UYJ655504:UYL655504 VIF655504:VIH655504 VSB655504:VSD655504 WBX655504:WBZ655504 WLT655504:WLV655504 WVP655504:WVR655504 H721040:J721040 JD721040:JF721040 SZ721040:TB721040 ACV721040:ACX721040 AMR721040:AMT721040 AWN721040:AWP721040 BGJ721040:BGL721040 BQF721040:BQH721040 CAB721040:CAD721040 CJX721040:CJZ721040 CTT721040:CTV721040 DDP721040:DDR721040 DNL721040:DNN721040 DXH721040:DXJ721040 EHD721040:EHF721040 EQZ721040:ERB721040 FAV721040:FAX721040 FKR721040:FKT721040 FUN721040:FUP721040 GEJ721040:GEL721040 GOF721040:GOH721040 GYB721040:GYD721040 HHX721040:HHZ721040 HRT721040:HRV721040 IBP721040:IBR721040 ILL721040:ILN721040 IVH721040:IVJ721040 JFD721040:JFF721040 JOZ721040:JPB721040 JYV721040:JYX721040 KIR721040:KIT721040 KSN721040:KSP721040 LCJ721040:LCL721040 LMF721040:LMH721040 LWB721040:LWD721040 MFX721040:MFZ721040 MPT721040:MPV721040 MZP721040:MZR721040 NJL721040:NJN721040 NTH721040:NTJ721040 ODD721040:ODF721040 OMZ721040:ONB721040 OWV721040:OWX721040 PGR721040:PGT721040 PQN721040:PQP721040 QAJ721040:QAL721040 QKF721040:QKH721040 QUB721040:QUD721040 RDX721040:RDZ721040 RNT721040:RNV721040 RXP721040:RXR721040 SHL721040:SHN721040 SRH721040:SRJ721040 TBD721040:TBF721040 TKZ721040:TLB721040 TUV721040:TUX721040 UER721040:UET721040 UON721040:UOP721040 UYJ721040:UYL721040 VIF721040:VIH721040 VSB721040:VSD721040 WBX721040:WBZ721040 WLT721040:WLV721040 WVP721040:WVR721040 H786576:J786576 JD786576:JF786576 SZ786576:TB786576 ACV786576:ACX786576 AMR786576:AMT786576 AWN786576:AWP786576 BGJ786576:BGL786576 BQF786576:BQH786576 CAB786576:CAD786576 CJX786576:CJZ786576 CTT786576:CTV786576 DDP786576:DDR786576 DNL786576:DNN786576 DXH786576:DXJ786576 EHD786576:EHF786576 EQZ786576:ERB786576 FAV786576:FAX786576 FKR786576:FKT786576 FUN786576:FUP786576 GEJ786576:GEL786576 GOF786576:GOH786576 GYB786576:GYD786576 HHX786576:HHZ786576 HRT786576:HRV786576 IBP786576:IBR786576 ILL786576:ILN786576 IVH786576:IVJ786576 JFD786576:JFF786576 JOZ786576:JPB786576 JYV786576:JYX786576 KIR786576:KIT786576 KSN786576:KSP786576 LCJ786576:LCL786576 LMF786576:LMH786576 LWB786576:LWD786576 MFX786576:MFZ786576 MPT786576:MPV786576 MZP786576:MZR786576 NJL786576:NJN786576 NTH786576:NTJ786576 ODD786576:ODF786576 OMZ786576:ONB786576 OWV786576:OWX786576 PGR786576:PGT786576 PQN786576:PQP786576 QAJ786576:QAL786576 QKF786576:QKH786576 QUB786576:QUD786576 RDX786576:RDZ786576 RNT786576:RNV786576 RXP786576:RXR786576 SHL786576:SHN786576 SRH786576:SRJ786576 TBD786576:TBF786576 TKZ786576:TLB786576 TUV786576:TUX786576 UER786576:UET786576 UON786576:UOP786576 UYJ786576:UYL786576 VIF786576:VIH786576 VSB786576:VSD786576 WBX786576:WBZ786576 WLT786576:WLV786576 WVP786576:WVR786576 H852112:J852112 JD852112:JF852112 SZ852112:TB852112 ACV852112:ACX852112 AMR852112:AMT852112 AWN852112:AWP852112 BGJ852112:BGL852112 BQF852112:BQH852112 CAB852112:CAD852112 CJX852112:CJZ852112 CTT852112:CTV852112 DDP852112:DDR852112 DNL852112:DNN852112 DXH852112:DXJ852112 EHD852112:EHF852112 EQZ852112:ERB852112 FAV852112:FAX852112 FKR852112:FKT852112 FUN852112:FUP852112 GEJ852112:GEL852112 GOF852112:GOH852112 GYB852112:GYD852112 HHX852112:HHZ852112 HRT852112:HRV852112 IBP852112:IBR852112 ILL852112:ILN852112 IVH852112:IVJ852112 JFD852112:JFF852112 JOZ852112:JPB852112 JYV852112:JYX852112 KIR852112:KIT852112 KSN852112:KSP852112 LCJ852112:LCL852112 LMF852112:LMH852112 LWB852112:LWD852112 MFX852112:MFZ852112 MPT852112:MPV852112 MZP852112:MZR852112 NJL852112:NJN852112 NTH852112:NTJ852112 ODD852112:ODF852112 OMZ852112:ONB852112 OWV852112:OWX852112 PGR852112:PGT852112 PQN852112:PQP852112 QAJ852112:QAL852112 QKF852112:QKH852112 QUB852112:QUD852112 RDX852112:RDZ852112 RNT852112:RNV852112 RXP852112:RXR852112 SHL852112:SHN852112 SRH852112:SRJ852112 TBD852112:TBF852112 TKZ852112:TLB852112 TUV852112:TUX852112 UER852112:UET852112 UON852112:UOP852112 UYJ852112:UYL852112 VIF852112:VIH852112 VSB852112:VSD852112 WBX852112:WBZ852112 WLT852112:WLV852112 WVP852112:WVR852112 H917648:J917648 JD917648:JF917648 SZ917648:TB917648 ACV917648:ACX917648 AMR917648:AMT917648 AWN917648:AWP917648 BGJ917648:BGL917648 BQF917648:BQH917648 CAB917648:CAD917648 CJX917648:CJZ917648 CTT917648:CTV917648 DDP917648:DDR917648 DNL917648:DNN917648 DXH917648:DXJ917648 EHD917648:EHF917648 EQZ917648:ERB917648 FAV917648:FAX917648 FKR917648:FKT917648 FUN917648:FUP917648 GEJ917648:GEL917648 GOF917648:GOH917648 GYB917648:GYD917648 HHX917648:HHZ917648 HRT917648:HRV917648 IBP917648:IBR917648 ILL917648:ILN917648 IVH917648:IVJ917648 JFD917648:JFF917648 JOZ917648:JPB917648 JYV917648:JYX917648 KIR917648:KIT917648 KSN917648:KSP917648 LCJ917648:LCL917648 LMF917648:LMH917648 LWB917648:LWD917648 MFX917648:MFZ917648 MPT917648:MPV917648 MZP917648:MZR917648 NJL917648:NJN917648 NTH917648:NTJ917648 ODD917648:ODF917648 OMZ917648:ONB917648 OWV917648:OWX917648 PGR917648:PGT917648 PQN917648:PQP917648 QAJ917648:QAL917648 QKF917648:QKH917648 QUB917648:QUD917648 RDX917648:RDZ917648 RNT917648:RNV917648 RXP917648:RXR917648 SHL917648:SHN917648 SRH917648:SRJ917648 TBD917648:TBF917648 TKZ917648:TLB917648 TUV917648:TUX917648 UER917648:UET917648 UON917648:UOP917648 UYJ917648:UYL917648 VIF917648:VIH917648 VSB917648:VSD917648 WBX917648:WBZ917648 WLT917648:WLV917648 WVP917648:WVR917648 H983184:J983184 JD983184:JF983184 SZ983184:TB983184 ACV983184:ACX983184 AMR983184:AMT983184 AWN983184:AWP983184 BGJ983184:BGL983184 BQF983184:BQH983184 CAB983184:CAD983184 CJX983184:CJZ983184 CTT983184:CTV983184 DDP983184:DDR983184 DNL983184:DNN983184 DXH983184:DXJ983184 EHD983184:EHF983184 EQZ983184:ERB983184 FAV983184:FAX983184 FKR983184:FKT983184 FUN983184:FUP983184 GEJ983184:GEL983184 GOF983184:GOH983184 GYB983184:GYD983184 HHX983184:HHZ983184 HRT983184:HRV983184 IBP983184:IBR983184 ILL983184:ILN983184 IVH983184:IVJ983184 JFD983184:JFF983184 JOZ983184:JPB983184 JYV983184:JYX983184 KIR983184:KIT983184 KSN983184:KSP983184 LCJ983184:LCL983184 LMF983184:LMH983184 LWB983184:LWD983184 MFX983184:MFZ983184 MPT983184:MPV983184 MZP983184:MZR983184 NJL983184:NJN983184 NTH983184:NTJ983184 ODD983184:ODF983184 OMZ983184:ONB983184 OWV983184:OWX983184 PGR983184:PGT983184 PQN983184:PQP983184 QAJ983184:QAL983184 QKF983184:QKH983184 QUB983184:QUD983184 RDX983184:RDZ983184 RNT983184:RNV983184 RXP983184:RXR983184 SHL983184:SHN983184 SRH983184:SRJ983184 TBD983184:TBF983184 TKZ983184:TLB983184 TUV983184:TUX983184 UER983184:UET983184 UON983184:UOP983184 UYJ983184:UYL983184 VIF983184:VIH983184 VSB983184:VSD983184 WBX983184:WBZ983184 WLT983184:WLV983184 WVP983184:WVR983184 H146:J146 JD146:JF146 SZ146:TB146 ACV146:ACX146 AMR146:AMT146 AWN146:AWP146 BGJ146:BGL146 BQF146:BQH146 CAB146:CAD146 CJX146:CJZ146 CTT146:CTV146 DDP146:DDR146 DNL146:DNN146 DXH146:DXJ146 EHD146:EHF146 EQZ146:ERB146 FAV146:FAX146 FKR146:FKT146 FUN146:FUP146 GEJ146:GEL146 GOF146:GOH146 GYB146:GYD146 HHX146:HHZ146 HRT146:HRV146 IBP146:IBR146 ILL146:ILN146 IVH146:IVJ146 JFD146:JFF146 JOZ146:JPB146 JYV146:JYX146 KIR146:KIT146 KSN146:KSP146 LCJ146:LCL146 LMF146:LMH146 LWB146:LWD146 MFX146:MFZ146 MPT146:MPV146 MZP146:MZR146 NJL146:NJN146 NTH146:NTJ146 ODD146:ODF146 OMZ146:ONB146 OWV146:OWX146 PGR146:PGT146 PQN146:PQP146 QAJ146:QAL146 QKF146:QKH146 QUB146:QUD146 RDX146:RDZ146 RNT146:RNV146 RXP146:RXR146 SHL146:SHN146 SRH146:SRJ146 TBD146:TBF146 TKZ146:TLB146 TUV146:TUX146 UER146:UET146 UON146:UOP146 UYJ146:UYL146 VIF146:VIH146 VSB146:VSD146 WBX146:WBZ146 WLT146:WLV146 WVP146:WVR146 H65682:J65682 JD65682:JF65682 SZ65682:TB65682 ACV65682:ACX65682 AMR65682:AMT65682 AWN65682:AWP65682 BGJ65682:BGL65682 BQF65682:BQH65682 CAB65682:CAD65682 CJX65682:CJZ65682 CTT65682:CTV65682 DDP65682:DDR65682 DNL65682:DNN65682 DXH65682:DXJ65682 EHD65682:EHF65682 EQZ65682:ERB65682 FAV65682:FAX65682 FKR65682:FKT65682 FUN65682:FUP65682 GEJ65682:GEL65682 GOF65682:GOH65682 GYB65682:GYD65682 HHX65682:HHZ65682 HRT65682:HRV65682 IBP65682:IBR65682 ILL65682:ILN65682 IVH65682:IVJ65682 JFD65682:JFF65682 JOZ65682:JPB65682 JYV65682:JYX65682 KIR65682:KIT65682 KSN65682:KSP65682 LCJ65682:LCL65682 LMF65682:LMH65682 LWB65682:LWD65682 MFX65682:MFZ65682 MPT65682:MPV65682 MZP65682:MZR65682 NJL65682:NJN65682 NTH65682:NTJ65682 ODD65682:ODF65682 OMZ65682:ONB65682 OWV65682:OWX65682 PGR65682:PGT65682 PQN65682:PQP65682 QAJ65682:QAL65682 QKF65682:QKH65682 QUB65682:QUD65682 RDX65682:RDZ65682 RNT65682:RNV65682 RXP65682:RXR65682 SHL65682:SHN65682 SRH65682:SRJ65682 TBD65682:TBF65682 TKZ65682:TLB65682 TUV65682:TUX65682 UER65682:UET65682 UON65682:UOP65682 UYJ65682:UYL65682 VIF65682:VIH65682 VSB65682:VSD65682 WBX65682:WBZ65682 WLT65682:WLV65682 WVP65682:WVR65682 H131218:J131218 JD131218:JF131218 SZ131218:TB131218 ACV131218:ACX131218 AMR131218:AMT131218 AWN131218:AWP131218 BGJ131218:BGL131218 BQF131218:BQH131218 CAB131218:CAD131218 CJX131218:CJZ131218 CTT131218:CTV131218 DDP131218:DDR131218 DNL131218:DNN131218 DXH131218:DXJ131218 EHD131218:EHF131218 EQZ131218:ERB131218 FAV131218:FAX131218 FKR131218:FKT131218 FUN131218:FUP131218 GEJ131218:GEL131218 GOF131218:GOH131218 GYB131218:GYD131218 HHX131218:HHZ131218 HRT131218:HRV131218 IBP131218:IBR131218 ILL131218:ILN131218 IVH131218:IVJ131218 JFD131218:JFF131218 JOZ131218:JPB131218 JYV131218:JYX131218 KIR131218:KIT131218 KSN131218:KSP131218 LCJ131218:LCL131218 LMF131218:LMH131218 LWB131218:LWD131218 MFX131218:MFZ131218 MPT131218:MPV131218 MZP131218:MZR131218 NJL131218:NJN131218 NTH131218:NTJ131218 ODD131218:ODF131218 OMZ131218:ONB131218 OWV131218:OWX131218 PGR131218:PGT131218 PQN131218:PQP131218 QAJ131218:QAL131218 QKF131218:QKH131218 QUB131218:QUD131218 RDX131218:RDZ131218 RNT131218:RNV131218 RXP131218:RXR131218 SHL131218:SHN131218 SRH131218:SRJ131218 TBD131218:TBF131218 TKZ131218:TLB131218 TUV131218:TUX131218 UER131218:UET131218 UON131218:UOP131218 UYJ131218:UYL131218 VIF131218:VIH131218 VSB131218:VSD131218 WBX131218:WBZ131218 WLT131218:WLV131218 WVP131218:WVR131218 H196754:J196754 JD196754:JF196754 SZ196754:TB196754 ACV196754:ACX196754 AMR196754:AMT196754 AWN196754:AWP196754 BGJ196754:BGL196754 BQF196754:BQH196754 CAB196754:CAD196754 CJX196754:CJZ196754 CTT196754:CTV196754 DDP196754:DDR196754 DNL196754:DNN196754 DXH196754:DXJ196754 EHD196754:EHF196754 EQZ196754:ERB196754 FAV196754:FAX196754 FKR196754:FKT196754 FUN196754:FUP196754 GEJ196754:GEL196754 GOF196754:GOH196754 GYB196754:GYD196754 HHX196754:HHZ196754 HRT196754:HRV196754 IBP196754:IBR196754 ILL196754:ILN196754 IVH196754:IVJ196754 JFD196754:JFF196754 JOZ196754:JPB196754 JYV196754:JYX196754 KIR196754:KIT196754 KSN196754:KSP196754 LCJ196754:LCL196754 LMF196754:LMH196754 LWB196754:LWD196754 MFX196754:MFZ196754 MPT196754:MPV196754 MZP196754:MZR196754 NJL196754:NJN196754 NTH196754:NTJ196754 ODD196754:ODF196754 OMZ196754:ONB196754 OWV196754:OWX196754 PGR196754:PGT196754 PQN196754:PQP196754 QAJ196754:QAL196754 QKF196754:QKH196754 QUB196754:QUD196754 RDX196754:RDZ196754 RNT196754:RNV196754 RXP196754:RXR196754 SHL196754:SHN196754 SRH196754:SRJ196754 TBD196754:TBF196754 TKZ196754:TLB196754 TUV196754:TUX196754 UER196754:UET196754 UON196754:UOP196754 UYJ196754:UYL196754 VIF196754:VIH196754 VSB196754:VSD196754 WBX196754:WBZ196754 WLT196754:WLV196754 WVP196754:WVR196754 H262290:J262290 JD262290:JF262290 SZ262290:TB262290 ACV262290:ACX262290 AMR262290:AMT262290 AWN262290:AWP262290 BGJ262290:BGL262290 BQF262290:BQH262290 CAB262290:CAD262290 CJX262290:CJZ262290 CTT262290:CTV262290 DDP262290:DDR262290 DNL262290:DNN262290 DXH262290:DXJ262290 EHD262290:EHF262290 EQZ262290:ERB262290 FAV262290:FAX262290 FKR262290:FKT262290 FUN262290:FUP262290 GEJ262290:GEL262290 GOF262290:GOH262290 GYB262290:GYD262290 HHX262290:HHZ262290 HRT262290:HRV262290 IBP262290:IBR262290 ILL262290:ILN262290 IVH262290:IVJ262290 JFD262290:JFF262290 JOZ262290:JPB262290 JYV262290:JYX262290 KIR262290:KIT262290 KSN262290:KSP262290 LCJ262290:LCL262290 LMF262290:LMH262290 LWB262290:LWD262290 MFX262290:MFZ262290 MPT262290:MPV262290 MZP262290:MZR262290 NJL262290:NJN262290 NTH262290:NTJ262290 ODD262290:ODF262290 OMZ262290:ONB262290 OWV262290:OWX262290 PGR262290:PGT262290 PQN262290:PQP262290 QAJ262290:QAL262290 QKF262290:QKH262290 QUB262290:QUD262290 RDX262290:RDZ262290 RNT262290:RNV262290 RXP262290:RXR262290 SHL262290:SHN262290 SRH262290:SRJ262290 TBD262290:TBF262290 TKZ262290:TLB262290 TUV262290:TUX262290 UER262290:UET262290 UON262290:UOP262290 UYJ262290:UYL262290 VIF262290:VIH262290 VSB262290:VSD262290 WBX262290:WBZ262290 WLT262290:WLV262290 WVP262290:WVR262290 H327826:J327826 JD327826:JF327826 SZ327826:TB327826 ACV327826:ACX327826 AMR327826:AMT327826 AWN327826:AWP327826 BGJ327826:BGL327826 BQF327826:BQH327826 CAB327826:CAD327826 CJX327826:CJZ327826 CTT327826:CTV327826 DDP327826:DDR327826 DNL327826:DNN327826 DXH327826:DXJ327826 EHD327826:EHF327826 EQZ327826:ERB327826 FAV327826:FAX327826 FKR327826:FKT327826 FUN327826:FUP327826 GEJ327826:GEL327826 GOF327826:GOH327826 GYB327826:GYD327826 HHX327826:HHZ327826 HRT327826:HRV327826 IBP327826:IBR327826 ILL327826:ILN327826 IVH327826:IVJ327826 JFD327826:JFF327826 JOZ327826:JPB327826 JYV327826:JYX327826 KIR327826:KIT327826 KSN327826:KSP327826 LCJ327826:LCL327826 LMF327826:LMH327826 LWB327826:LWD327826 MFX327826:MFZ327826 MPT327826:MPV327826 MZP327826:MZR327826 NJL327826:NJN327826 NTH327826:NTJ327826 ODD327826:ODF327826 OMZ327826:ONB327826 OWV327826:OWX327826 PGR327826:PGT327826 PQN327826:PQP327826 QAJ327826:QAL327826 QKF327826:QKH327826 QUB327826:QUD327826 RDX327826:RDZ327826 RNT327826:RNV327826 RXP327826:RXR327826 SHL327826:SHN327826 SRH327826:SRJ327826 TBD327826:TBF327826 TKZ327826:TLB327826 TUV327826:TUX327826 UER327826:UET327826 UON327826:UOP327826 UYJ327826:UYL327826 VIF327826:VIH327826 VSB327826:VSD327826 WBX327826:WBZ327826 WLT327826:WLV327826 WVP327826:WVR327826 H393362:J393362 JD393362:JF393362 SZ393362:TB393362 ACV393362:ACX393362 AMR393362:AMT393362 AWN393362:AWP393362 BGJ393362:BGL393362 BQF393362:BQH393362 CAB393362:CAD393362 CJX393362:CJZ393362 CTT393362:CTV393362 DDP393362:DDR393362 DNL393362:DNN393362 DXH393362:DXJ393362 EHD393362:EHF393362 EQZ393362:ERB393362 FAV393362:FAX393362 FKR393362:FKT393362 FUN393362:FUP393362 GEJ393362:GEL393362 GOF393362:GOH393362 GYB393362:GYD393362 HHX393362:HHZ393362 HRT393362:HRV393362 IBP393362:IBR393362 ILL393362:ILN393362 IVH393362:IVJ393362 JFD393362:JFF393362 JOZ393362:JPB393362 JYV393362:JYX393362 KIR393362:KIT393362 KSN393362:KSP393362 LCJ393362:LCL393362 LMF393362:LMH393362 LWB393362:LWD393362 MFX393362:MFZ393362 MPT393362:MPV393362 MZP393362:MZR393362 NJL393362:NJN393362 NTH393362:NTJ393362 ODD393362:ODF393362 OMZ393362:ONB393362 OWV393362:OWX393362 PGR393362:PGT393362 PQN393362:PQP393362 QAJ393362:QAL393362 QKF393362:QKH393362 QUB393362:QUD393362 RDX393362:RDZ393362 RNT393362:RNV393362 RXP393362:RXR393362 SHL393362:SHN393362 SRH393362:SRJ393362 TBD393362:TBF393362 TKZ393362:TLB393362 TUV393362:TUX393362 UER393362:UET393362 UON393362:UOP393362 UYJ393362:UYL393362 VIF393362:VIH393362 VSB393362:VSD393362 WBX393362:WBZ393362 WLT393362:WLV393362 WVP393362:WVR393362 H458898:J458898 JD458898:JF458898 SZ458898:TB458898 ACV458898:ACX458898 AMR458898:AMT458898 AWN458898:AWP458898 BGJ458898:BGL458898 BQF458898:BQH458898 CAB458898:CAD458898 CJX458898:CJZ458898 CTT458898:CTV458898 DDP458898:DDR458898 DNL458898:DNN458898 DXH458898:DXJ458898 EHD458898:EHF458898 EQZ458898:ERB458898 FAV458898:FAX458898 FKR458898:FKT458898 FUN458898:FUP458898 GEJ458898:GEL458898 GOF458898:GOH458898 GYB458898:GYD458898 HHX458898:HHZ458898 HRT458898:HRV458898 IBP458898:IBR458898 ILL458898:ILN458898 IVH458898:IVJ458898 JFD458898:JFF458898 JOZ458898:JPB458898 JYV458898:JYX458898 KIR458898:KIT458898 KSN458898:KSP458898 LCJ458898:LCL458898 LMF458898:LMH458898 LWB458898:LWD458898 MFX458898:MFZ458898 MPT458898:MPV458898 MZP458898:MZR458898 NJL458898:NJN458898 NTH458898:NTJ458898 ODD458898:ODF458898 OMZ458898:ONB458898 OWV458898:OWX458898 PGR458898:PGT458898 PQN458898:PQP458898 QAJ458898:QAL458898 QKF458898:QKH458898 QUB458898:QUD458898 RDX458898:RDZ458898 RNT458898:RNV458898 RXP458898:RXR458898 SHL458898:SHN458898 SRH458898:SRJ458898 TBD458898:TBF458898 TKZ458898:TLB458898 TUV458898:TUX458898 UER458898:UET458898 UON458898:UOP458898 UYJ458898:UYL458898 VIF458898:VIH458898 VSB458898:VSD458898 WBX458898:WBZ458898 WLT458898:WLV458898 WVP458898:WVR458898 H524434:J524434 JD524434:JF524434 SZ524434:TB524434 ACV524434:ACX524434 AMR524434:AMT524434 AWN524434:AWP524434 BGJ524434:BGL524434 BQF524434:BQH524434 CAB524434:CAD524434 CJX524434:CJZ524434 CTT524434:CTV524434 DDP524434:DDR524434 DNL524434:DNN524434 DXH524434:DXJ524434 EHD524434:EHF524434 EQZ524434:ERB524434 FAV524434:FAX524434 FKR524434:FKT524434 FUN524434:FUP524434 GEJ524434:GEL524434 GOF524434:GOH524434 GYB524434:GYD524434 HHX524434:HHZ524434 HRT524434:HRV524434 IBP524434:IBR524434 ILL524434:ILN524434 IVH524434:IVJ524434 JFD524434:JFF524434 JOZ524434:JPB524434 JYV524434:JYX524434 KIR524434:KIT524434 KSN524434:KSP524434 LCJ524434:LCL524434 LMF524434:LMH524434 LWB524434:LWD524434 MFX524434:MFZ524434 MPT524434:MPV524434 MZP524434:MZR524434 NJL524434:NJN524434 NTH524434:NTJ524434 ODD524434:ODF524434 OMZ524434:ONB524434 OWV524434:OWX524434 PGR524434:PGT524434 PQN524434:PQP524434 QAJ524434:QAL524434 QKF524434:QKH524434 QUB524434:QUD524434 RDX524434:RDZ524434 RNT524434:RNV524434 RXP524434:RXR524434 SHL524434:SHN524434 SRH524434:SRJ524434 TBD524434:TBF524434 TKZ524434:TLB524434 TUV524434:TUX524434 UER524434:UET524434 UON524434:UOP524434 UYJ524434:UYL524434 VIF524434:VIH524434 VSB524434:VSD524434 WBX524434:WBZ524434 WLT524434:WLV524434 WVP524434:WVR524434 H589970:J589970 JD589970:JF589970 SZ589970:TB589970 ACV589970:ACX589970 AMR589970:AMT589970 AWN589970:AWP589970 BGJ589970:BGL589970 BQF589970:BQH589970 CAB589970:CAD589970 CJX589970:CJZ589970 CTT589970:CTV589970 DDP589970:DDR589970 DNL589970:DNN589970 DXH589970:DXJ589970 EHD589970:EHF589970 EQZ589970:ERB589970 FAV589970:FAX589970 FKR589970:FKT589970 FUN589970:FUP589970 GEJ589970:GEL589970 GOF589970:GOH589970 GYB589970:GYD589970 HHX589970:HHZ589970 HRT589970:HRV589970 IBP589970:IBR589970 ILL589970:ILN589970 IVH589970:IVJ589970 JFD589970:JFF589970 JOZ589970:JPB589970 JYV589970:JYX589970 KIR589970:KIT589970 KSN589970:KSP589970 LCJ589970:LCL589970 LMF589970:LMH589970 LWB589970:LWD589970 MFX589970:MFZ589970 MPT589970:MPV589970 MZP589970:MZR589970 NJL589970:NJN589970 NTH589970:NTJ589970 ODD589970:ODF589970 OMZ589970:ONB589970 OWV589970:OWX589970 PGR589970:PGT589970 PQN589970:PQP589970 QAJ589970:QAL589970 QKF589970:QKH589970 QUB589970:QUD589970 RDX589970:RDZ589970 RNT589970:RNV589970 RXP589970:RXR589970 SHL589970:SHN589970 SRH589970:SRJ589970 TBD589970:TBF589970 TKZ589970:TLB589970 TUV589970:TUX589970 UER589970:UET589970 UON589970:UOP589970 UYJ589970:UYL589970 VIF589970:VIH589970 VSB589970:VSD589970 WBX589970:WBZ589970 WLT589970:WLV589970 WVP589970:WVR589970 H655506:J655506 JD655506:JF655506 SZ655506:TB655506 ACV655506:ACX655506 AMR655506:AMT655506 AWN655506:AWP655506 BGJ655506:BGL655506 BQF655506:BQH655506 CAB655506:CAD655506 CJX655506:CJZ655506 CTT655506:CTV655506 DDP655506:DDR655506 DNL655506:DNN655506 DXH655506:DXJ655506 EHD655506:EHF655506 EQZ655506:ERB655506 FAV655506:FAX655506 FKR655506:FKT655506 FUN655506:FUP655506 GEJ655506:GEL655506 GOF655506:GOH655506 GYB655506:GYD655506 HHX655506:HHZ655506 HRT655506:HRV655506 IBP655506:IBR655506 ILL655506:ILN655506 IVH655506:IVJ655506 JFD655506:JFF655506 JOZ655506:JPB655506 JYV655506:JYX655506 KIR655506:KIT655506 KSN655506:KSP655506 LCJ655506:LCL655506 LMF655506:LMH655506 LWB655506:LWD655506 MFX655506:MFZ655506 MPT655506:MPV655506 MZP655506:MZR655506 NJL655506:NJN655506 NTH655506:NTJ655506 ODD655506:ODF655506 OMZ655506:ONB655506 OWV655506:OWX655506 PGR655506:PGT655506 PQN655506:PQP655506 QAJ655506:QAL655506 QKF655506:QKH655506 QUB655506:QUD655506 RDX655506:RDZ655506 RNT655506:RNV655506 RXP655506:RXR655506 SHL655506:SHN655506 SRH655506:SRJ655506 TBD655506:TBF655506 TKZ655506:TLB655506 TUV655506:TUX655506 UER655506:UET655506 UON655506:UOP655506 UYJ655506:UYL655506 VIF655506:VIH655506 VSB655506:VSD655506 WBX655506:WBZ655506 WLT655506:WLV655506 WVP655506:WVR655506 H721042:J721042 JD721042:JF721042 SZ721042:TB721042 ACV721042:ACX721042 AMR721042:AMT721042 AWN721042:AWP721042 BGJ721042:BGL721042 BQF721042:BQH721042 CAB721042:CAD721042 CJX721042:CJZ721042 CTT721042:CTV721042 DDP721042:DDR721042 DNL721042:DNN721042 DXH721042:DXJ721042 EHD721042:EHF721042 EQZ721042:ERB721042 FAV721042:FAX721042 FKR721042:FKT721042 FUN721042:FUP721042 GEJ721042:GEL721042 GOF721042:GOH721042 GYB721042:GYD721042 HHX721042:HHZ721042 HRT721042:HRV721042 IBP721042:IBR721042 ILL721042:ILN721042 IVH721042:IVJ721042 JFD721042:JFF721042 JOZ721042:JPB721042 JYV721042:JYX721042 KIR721042:KIT721042 KSN721042:KSP721042 LCJ721042:LCL721042 LMF721042:LMH721042 LWB721042:LWD721042 MFX721042:MFZ721042 MPT721042:MPV721042 MZP721042:MZR721042 NJL721042:NJN721042 NTH721042:NTJ721042 ODD721042:ODF721042 OMZ721042:ONB721042 OWV721042:OWX721042 PGR721042:PGT721042 PQN721042:PQP721042 QAJ721042:QAL721042 QKF721042:QKH721042 QUB721042:QUD721042 RDX721042:RDZ721042 RNT721042:RNV721042 RXP721042:RXR721042 SHL721042:SHN721042 SRH721042:SRJ721042 TBD721042:TBF721042 TKZ721042:TLB721042 TUV721042:TUX721042 UER721042:UET721042 UON721042:UOP721042 UYJ721042:UYL721042 VIF721042:VIH721042 VSB721042:VSD721042 WBX721042:WBZ721042 WLT721042:WLV721042 WVP721042:WVR721042 H786578:J786578 JD786578:JF786578 SZ786578:TB786578 ACV786578:ACX786578 AMR786578:AMT786578 AWN786578:AWP786578 BGJ786578:BGL786578 BQF786578:BQH786578 CAB786578:CAD786578 CJX786578:CJZ786578 CTT786578:CTV786578 DDP786578:DDR786578 DNL786578:DNN786578 DXH786578:DXJ786578 EHD786578:EHF786578 EQZ786578:ERB786578 FAV786578:FAX786578 FKR786578:FKT786578 FUN786578:FUP786578 GEJ786578:GEL786578 GOF786578:GOH786578 GYB786578:GYD786578 HHX786578:HHZ786578 HRT786578:HRV786578 IBP786578:IBR786578 ILL786578:ILN786578 IVH786578:IVJ786578 JFD786578:JFF786578 JOZ786578:JPB786578 JYV786578:JYX786578 KIR786578:KIT786578 KSN786578:KSP786578 LCJ786578:LCL786578 LMF786578:LMH786578 LWB786578:LWD786578 MFX786578:MFZ786578 MPT786578:MPV786578 MZP786578:MZR786578 NJL786578:NJN786578 NTH786578:NTJ786578 ODD786578:ODF786578 OMZ786578:ONB786578 OWV786578:OWX786578 PGR786578:PGT786578 PQN786578:PQP786578 QAJ786578:QAL786578 QKF786578:QKH786578 QUB786578:QUD786578 RDX786578:RDZ786578 RNT786578:RNV786578 RXP786578:RXR786578 SHL786578:SHN786578 SRH786578:SRJ786578 TBD786578:TBF786578 TKZ786578:TLB786578 TUV786578:TUX786578 UER786578:UET786578 UON786578:UOP786578 UYJ786578:UYL786578 VIF786578:VIH786578 VSB786578:VSD786578 WBX786578:WBZ786578 WLT786578:WLV786578 WVP786578:WVR786578 H852114:J852114 JD852114:JF852114 SZ852114:TB852114 ACV852114:ACX852114 AMR852114:AMT852114 AWN852114:AWP852114 BGJ852114:BGL852114 BQF852114:BQH852114 CAB852114:CAD852114 CJX852114:CJZ852114 CTT852114:CTV852114 DDP852114:DDR852114 DNL852114:DNN852114 DXH852114:DXJ852114 EHD852114:EHF852114 EQZ852114:ERB852114 FAV852114:FAX852114 FKR852114:FKT852114 FUN852114:FUP852114 GEJ852114:GEL852114 GOF852114:GOH852114 GYB852114:GYD852114 HHX852114:HHZ852114 HRT852114:HRV852114 IBP852114:IBR852114 ILL852114:ILN852114 IVH852114:IVJ852114 JFD852114:JFF852114 JOZ852114:JPB852114 JYV852114:JYX852114 KIR852114:KIT852114 KSN852114:KSP852114 LCJ852114:LCL852114 LMF852114:LMH852114 LWB852114:LWD852114 MFX852114:MFZ852114 MPT852114:MPV852114 MZP852114:MZR852114 NJL852114:NJN852114 NTH852114:NTJ852114 ODD852114:ODF852114 OMZ852114:ONB852114 OWV852114:OWX852114 PGR852114:PGT852114 PQN852114:PQP852114 QAJ852114:QAL852114 QKF852114:QKH852114 QUB852114:QUD852114 RDX852114:RDZ852114 RNT852114:RNV852114 RXP852114:RXR852114 SHL852114:SHN852114 SRH852114:SRJ852114 TBD852114:TBF852114 TKZ852114:TLB852114 TUV852114:TUX852114 UER852114:UET852114 UON852114:UOP852114 UYJ852114:UYL852114 VIF852114:VIH852114 VSB852114:VSD852114 WBX852114:WBZ852114 WLT852114:WLV852114 WVP852114:WVR852114 H917650:J917650 JD917650:JF917650 SZ917650:TB917650 ACV917650:ACX917650 AMR917650:AMT917650 AWN917650:AWP917650 BGJ917650:BGL917650 BQF917650:BQH917650 CAB917650:CAD917650 CJX917650:CJZ917650 CTT917650:CTV917650 DDP917650:DDR917650 DNL917650:DNN917650 DXH917650:DXJ917650 EHD917650:EHF917650 EQZ917650:ERB917650 FAV917650:FAX917650 FKR917650:FKT917650 FUN917650:FUP917650 GEJ917650:GEL917650 GOF917650:GOH917650 GYB917650:GYD917650 HHX917650:HHZ917650 HRT917650:HRV917650 IBP917650:IBR917650 ILL917650:ILN917650 IVH917650:IVJ917650 JFD917650:JFF917650 JOZ917650:JPB917650 JYV917650:JYX917650 KIR917650:KIT917650 KSN917650:KSP917650 LCJ917650:LCL917650 LMF917650:LMH917650 LWB917650:LWD917650 MFX917650:MFZ917650 MPT917650:MPV917650 MZP917650:MZR917650 NJL917650:NJN917650 NTH917650:NTJ917650 ODD917650:ODF917650 OMZ917650:ONB917650 OWV917650:OWX917650 PGR917650:PGT917650 PQN917650:PQP917650 QAJ917650:QAL917650 QKF917650:QKH917650 QUB917650:QUD917650 RDX917650:RDZ917650 RNT917650:RNV917650 RXP917650:RXR917650 SHL917650:SHN917650 SRH917650:SRJ917650 TBD917650:TBF917650 TKZ917650:TLB917650 TUV917650:TUX917650 UER917650:UET917650 UON917650:UOP917650 UYJ917650:UYL917650 VIF917650:VIH917650 VSB917650:VSD917650 WBX917650:WBZ917650 WLT917650:WLV917650 WVP917650:WVR917650 H983186:J983186 JD983186:JF983186 SZ983186:TB983186 ACV983186:ACX983186 AMR983186:AMT983186 AWN983186:AWP983186 BGJ983186:BGL983186 BQF983186:BQH983186 CAB983186:CAD983186 CJX983186:CJZ983186 CTT983186:CTV983186 DDP983186:DDR983186 DNL983186:DNN983186 DXH983186:DXJ983186 EHD983186:EHF983186 EQZ983186:ERB983186 FAV983186:FAX983186 FKR983186:FKT983186 FUN983186:FUP983186 GEJ983186:GEL983186 GOF983186:GOH983186 GYB983186:GYD983186 HHX983186:HHZ983186 HRT983186:HRV983186 IBP983186:IBR983186 ILL983186:ILN983186 IVH983186:IVJ983186 JFD983186:JFF983186 JOZ983186:JPB983186 JYV983186:JYX983186 KIR983186:KIT983186 KSN983186:KSP983186 LCJ983186:LCL983186 LMF983186:LMH983186 LWB983186:LWD983186 MFX983186:MFZ983186 MPT983186:MPV983186 MZP983186:MZR983186 NJL983186:NJN983186 NTH983186:NTJ983186 ODD983186:ODF983186 OMZ983186:ONB983186 OWV983186:OWX983186 PGR983186:PGT983186 PQN983186:PQP983186 QAJ983186:QAL983186 QKF983186:QKH983186 QUB983186:QUD983186 RDX983186:RDZ983186 RNT983186:RNV983186 RXP983186:RXR983186 SHL983186:SHN983186 SRH983186:SRJ983186 TBD983186:TBF983186 TKZ983186:TLB983186 TUV983186:TUX983186 UER983186:UET983186 UON983186:UOP983186 UYJ983186:UYL983186 VIF983186:VIH983186 VSB983186:VSD983186 WBX983186:WBZ983186 WLT983186:WLV983186 WVP983186:WVR983186</xm:sqref>
        </x14:dataValidation>
        <x14:dataValidation type="list" allowBlank="1" showInputMessage="1" showErrorMessage="1">
          <x14:formula1>
            <xm:f>$U$29:$U$31</xm:f>
          </x14:formula1>
          <xm:sqref>C29:F29 IY29:JB29 SU29:SX29 ACQ29:ACT29 AMM29:AMP29 AWI29:AWL29 BGE29:BGH29 BQA29:BQD29 BZW29:BZZ29 CJS29:CJV29 CTO29:CTR29 DDK29:DDN29 DNG29:DNJ29 DXC29:DXF29 EGY29:EHB29 EQU29:EQX29 FAQ29:FAT29 FKM29:FKP29 FUI29:FUL29 GEE29:GEH29 GOA29:GOD29 GXW29:GXZ29 HHS29:HHV29 HRO29:HRR29 IBK29:IBN29 ILG29:ILJ29 IVC29:IVF29 JEY29:JFB29 JOU29:JOX29 JYQ29:JYT29 KIM29:KIP29 KSI29:KSL29 LCE29:LCH29 LMA29:LMD29 LVW29:LVZ29 MFS29:MFV29 MPO29:MPR29 MZK29:MZN29 NJG29:NJJ29 NTC29:NTF29 OCY29:ODB29 OMU29:OMX29 OWQ29:OWT29 PGM29:PGP29 PQI29:PQL29 QAE29:QAH29 QKA29:QKD29 QTW29:QTZ29 RDS29:RDV29 RNO29:RNR29 RXK29:RXN29 SHG29:SHJ29 SRC29:SRF29 TAY29:TBB29 TKU29:TKX29 TUQ29:TUT29 UEM29:UEP29 UOI29:UOL29 UYE29:UYH29 VIA29:VID29 VRW29:VRZ29 WBS29:WBV29 WLO29:WLR29 WVK29:WVN29 C65565:F65565 IY65565:JB65565 SU65565:SX65565 ACQ65565:ACT65565 AMM65565:AMP65565 AWI65565:AWL65565 BGE65565:BGH65565 BQA65565:BQD65565 BZW65565:BZZ65565 CJS65565:CJV65565 CTO65565:CTR65565 DDK65565:DDN65565 DNG65565:DNJ65565 DXC65565:DXF65565 EGY65565:EHB65565 EQU65565:EQX65565 FAQ65565:FAT65565 FKM65565:FKP65565 FUI65565:FUL65565 GEE65565:GEH65565 GOA65565:GOD65565 GXW65565:GXZ65565 HHS65565:HHV65565 HRO65565:HRR65565 IBK65565:IBN65565 ILG65565:ILJ65565 IVC65565:IVF65565 JEY65565:JFB65565 JOU65565:JOX65565 JYQ65565:JYT65565 KIM65565:KIP65565 KSI65565:KSL65565 LCE65565:LCH65565 LMA65565:LMD65565 LVW65565:LVZ65565 MFS65565:MFV65565 MPO65565:MPR65565 MZK65565:MZN65565 NJG65565:NJJ65565 NTC65565:NTF65565 OCY65565:ODB65565 OMU65565:OMX65565 OWQ65565:OWT65565 PGM65565:PGP65565 PQI65565:PQL65565 QAE65565:QAH65565 QKA65565:QKD65565 QTW65565:QTZ65565 RDS65565:RDV65565 RNO65565:RNR65565 RXK65565:RXN65565 SHG65565:SHJ65565 SRC65565:SRF65565 TAY65565:TBB65565 TKU65565:TKX65565 TUQ65565:TUT65565 UEM65565:UEP65565 UOI65565:UOL65565 UYE65565:UYH65565 VIA65565:VID65565 VRW65565:VRZ65565 WBS65565:WBV65565 WLO65565:WLR65565 WVK65565:WVN65565 C131101:F131101 IY131101:JB131101 SU131101:SX131101 ACQ131101:ACT131101 AMM131101:AMP131101 AWI131101:AWL131101 BGE131101:BGH131101 BQA131101:BQD131101 BZW131101:BZZ131101 CJS131101:CJV131101 CTO131101:CTR131101 DDK131101:DDN131101 DNG131101:DNJ131101 DXC131101:DXF131101 EGY131101:EHB131101 EQU131101:EQX131101 FAQ131101:FAT131101 FKM131101:FKP131101 FUI131101:FUL131101 GEE131101:GEH131101 GOA131101:GOD131101 GXW131101:GXZ131101 HHS131101:HHV131101 HRO131101:HRR131101 IBK131101:IBN131101 ILG131101:ILJ131101 IVC131101:IVF131101 JEY131101:JFB131101 JOU131101:JOX131101 JYQ131101:JYT131101 KIM131101:KIP131101 KSI131101:KSL131101 LCE131101:LCH131101 LMA131101:LMD131101 LVW131101:LVZ131101 MFS131101:MFV131101 MPO131101:MPR131101 MZK131101:MZN131101 NJG131101:NJJ131101 NTC131101:NTF131101 OCY131101:ODB131101 OMU131101:OMX131101 OWQ131101:OWT131101 PGM131101:PGP131101 PQI131101:PQL131101 QAE131101:QAH131101 QKA131101:QKD131101 QTW131101:QTZ131101 RDS131101:RDV131101 RNO131101:RNR131101 RXK131101:RXN131101 SHG131101:SHJ131101 SRC131101:SRF131101 TAY131101:TBB131101 TKU131101:TKX131101 TUQ131101:TUT131101 UEM131101:UEP131101 UOI131101:UOL131101 UYE131101:UYH131101 VIA131101:VID131101 VRW131101:VRZ131101 WBS131101:WBV131101 WLO131101:WLR131101 WVK131101:WVN131101 C196637:F196637 IY196637:JB196637 SU196637:SX196637 ACQ196637:ACT196637 AMM196637:AMP196637 AWI196637:AWL196637 BGE196637:BGH196637 BQA196637:BQD196637 BZW196637:BZZ196637 CJS196637:CJV196637 CTO196637:CTR196637 DDK196637:DDN196637 DNG196637:DNJ196637 DXC196637:DXF196637 EGY196637:EHB196637 EQU196637:EQX196637 FAQ196637:FAT196637 FKM196637:FKP196637 FUI196637:FUL196637 GEE196637:GEH196637 GOA196637:GOD196637 GXW196637:GXZ196637 HHS196637:HHV196637 HRO196637:HRR196637 IBK196637:IBN196637 ILG196637:ILJ196637 IVC196637:IVF196637 JEY196637:JFB196637 JOU196637:JOX196637 JYQ196637:JYT196637 KIM196637:KIP196637 KSI196637:KSL196637 LCE196637:LCH196637 LMA196637:LMD196637 LVW196637:LVZ196637 MFS196637:MFV196637 MPO196637:MPR196637 MZK196637:MZN196637 NJG196637:NJJ196637 NTC196637:NTF196637 OCY196637:ODB196637 OMU196637:OMX196637 OWQ196637:OWT196637 PGM196637:PGP196637 PQI196637:PQL196637 QAE196637:QAH196637 QKA196637:QKD196637 QTW196637:QTZ196637 RDS196637:RDV196637 RNO196637:RNR196637 RXK196637:RXN196637 SHG196637:SHJ196637 SRC196637:SRF196637 TAY196637:TBB196637 TKU196637:TKX196637 TUQ196637:TUT196637 UEM196637:UEP196637 UOI196637:UOL196637 UYE196637:UYH196637 VIA196637:VID196637 VRW196637:VRZ196637 WBS196637:WBV196637 WLO196637:WLR196637 WVK196637:WVN196637 C262173:F262173 IY262173:JB262173 SU262173:SX262173 ACQ262173:ACT262173 AMM262173:AMP262173 AWI262173:AWL262173 BGE262173:BGH262173 BQA262173:BQD262173 BZW262173:BZZ262173 CJS262173:CJV262173 CTO262173:CTR262173 DDK262173:DDN262173 DNG262173:DNJ262173 DXC262173:DXF262173 EGY262173:EHB262173 EQU262173:EQX262173 FAQ262173:FAT262173 FKM262173:FKP262173 FUI262173:FUL262173 GEE262173:GEH262173 GOA262173:GOD262173 GXW262173:GXZ262173 HHS262173:HHV262173 HRO262173:HRR262173 IBK262173:IBN262173 ILG262173:ILJ262173 IVC262173:IVF262173 JEY262173:JFB262173 JOU262173:JOX262173 JYQ262173:JYT262173 KIM262173:KIP262173 KSI262173:KSL262173 LCE262173:LCH262173 LMA262173:LMD262173 LVW262173:LVZ262173 MFS262173:MFV262173 MPO262173:MPR262173 MZK262173:MZN262173 NJG262173:NJJ262173 NTC262173:NTF262173 OCY262173:ODB262173 OMU262173:OMX262173 OWQ262173:OWT262173 PGM262173:PGP262173 PQI262173:PQL262173 QAE262173:QAH262173 QKA262173:QKD262173 QTW262173:QTZ262173 RDS262173:RDV262173 RNO262173:RNR262173 RXK262173:RXN262173 SHG262173:SHJ262173 SRC262173:SRF262173 TAY262173:TBB262173 TKU262173:TKX262173 TUQ262173:TUT262173 UEM262173:UEP262173 UOI262173:UOL262173 UYE262173:UYH262173 VIA262173:VID262173 VRW262173:VRZ262173 WBS262173:WBV262173 WLO262173:WLR262173 WVK262173:WVN262173 C327709:F327709 IY327709:JB327709 SU327709:SX327709 ACQ327709:ACT327709 AMM327709:AMP327709 AWI327709:AWL327709 BGE327709:BGH327709 BQA327709:BQD327709 BZW327709:BZZ327709 CJS327709:CJV327709 CTO327709:CTR327709 DDK327709:DDN327709 DNG327709:DNJ327709 DXC327709:DXF327709 EGY327709:EHB327709 EQU327709:EQX327709 FAQ327709:FAT327709 FKM327709:FKP327709 FUI327709:FUL327709 GEE327709:GEH327709 GOA327709:GOD327709 GXW327709:GXZ327709 HHS327709:HHV327709 HRO327709:HRR327709 IBK327709:IBN327709 ILG327709:ILJ327709 IVC327709:IVF327709 JEY327709:JFB327709 JOU327709:JOX327709 JYQ327709:JYT327709 KIM327709:KIP327709 KSI327709:KSL327709 LCE327709:LCH327709 LMA327709:LMD327709 LVW327709:LVZ327709 MFS327709:MFV327709 MPO327709:MPR327709 MZK327709:MZN327709 NJG327709:NJJ327709 NTC327709:NTF327709 OCY327709:ODB327709 OMU327709:OMX327709 OWQ327709:OWT327709 PGM327709:PGP327709 PQI327709:PQL327709 QAE327709:QAH327709 QKA327709:QKD327709 QTW327709:QTZ327709 RDS327709:RDV327709 RNO327709:RNR327709 RXK327709:RXN327709 SHG327709:SHJ327709 SRC327709:SRF327709 TAY327709:TBB327709 TKU327709:TKX327709 TUQ327709:TUT327709 UEM327709:UEP327709 UOI327709:UOL327709 UYE327709:UYH327709 VIA327709:VID327709 VRW327709:VRZ327709 WBS327709:WBV327709 WLO327709:WLR327709 WVK327709:WVN327709 C393245:F393245 IY393245:JB393245 SU393245:SX393245 ACQ393245:ACT393245 AMM393245:AMP393245 AWI393245:AWL393245 BGE393245:BGH393245 BQA393245:BQD393245 BZW393245:BZZ393245 CJS393245:CJV393245 CTO393245:CTR393245 DDK393245:DDN393245 DNG393245:DNJ393245 DXC393245:DXF393245 EGY393245:EHB393245 EQU393245:EQX393245 FAQ393245:FAT393245 FKM393245:FKP393245 FUI393245:FUL393245 GEE393245:GEH393245 GOA393245:GOD393245 GXW393245:GXZ393245 HHS393245:HHV393245 HRO393245:HRR393245 IBK393245:IBN393245 ILG393245:ILJ393245 IVC393245:IVF393245 JEY393245:JFB393245 JOU393245:JOX393245 JYQ393245:JYT393245 KIM393245:KIP393245 KSI393245:KSL393245 LCE393245:LCH393245 LMA393245:LMD393245 LVW393245:LVZ393245 MFS393245:MFV393245 MPO393245:MPR393245 MZK393245:MZN393245 NJG393245:NJJ393245 NTC393245:NTF393245 OCY393245:ODB393245 OMU393245:OMX393245 OWQ393245:OWT393245 PGM393245:PGP393245 PQI393245:PQL393245 QAE393245:QAH393245 QKA393245:QKD393245 QTW393245:QTZ393245 RDS393245:RDV393245 RNO393245:RNR393245 RXK393245:RXN393245 SHG393245:SHJ393245 SRC393245:SRF393245 TAY393245:TBB393245 TKU393245:TKX393245 TUQ393245:TUT393245 UEM393245:UEP393245 UOI393245:UOL393245 UYE393245:UYH393245 VIA393245:VID393245 VRW393245:VRZ393245 WBS393245:WBV393245 WLO393245:WLR393245 WVK393245:WVN393245 C458781:F458781 IY458781:JB458781 SU458781:SX458781 ACQ458781:ACT458781 AMM458781:AMP458781 AWI458781:AWL458781 BGE458781:BGH458781 BQA458781:BQD458781 BZW458781:BZZ458781 CJS458781:CJV458781 CTO458781:CTR458781 DDK458781:DDN458781 DNG458781:DNJ458781 DXC458781:DXF458781 EGY458781:EHB458781 EQU458781:EQX458781 FAQ458781:FAT458781 FKM458781:FKP458781 FUI458781:FUL458781 GEE458781:GEH458781 GOA458781:GOD458781 GXW458781:GXZ458781 HHS458781:HHV458781 HRO458781:HRR458781 IBK458781:IBN458781 ILG458781:ILJ458781 IVC458781:IVF458781 JEY458781:JFB458781 JOU458781:JOX458781 JYQ458781:JYT458781 KIM458781:KIP458781 KSI458781:KSL458781 LCE458781:LCH458781 LMA458781:LMD458781 LVW458781:LVZ458781 MFS458781:MFV458781 MPO458781:MPR458781 MZK458781:MZN458781 NJG458781:NJJ458781 NTC458781:NTF458781 OCY458781:ODB458781 OMU458781:OMX458781 OWQ458781:OWT458781 PGM458781:PGP458781 PQI458781:PQL458781 QAE458781:QAH458781 QKA458781:QKD458781 QTW458781:QTZ458781 RDS458781:RDV458781 RNO458781:RNR458781 RXK458781:RXN458781 SHG458781:SHJ458781 SRC458781:SRF458781 TAY458781:TBB458781 TKU458781:TKX458781 TUQ458781:TUT458781 UEM458781:UEP458781 UOI458781:UOL458781 UYE458781:UYH458781 VIA458781:VID458781 VRW458781:VRZ458781 WBS458781:WBV458781 WLO458781:WLR458781 WVK458781:WVN458781 C524317:F524317 IY524317:JB524317 SU524317:SX524317 ACQ524317:ACT524317 AMM524317:AMP524317 AWI524317:AWL524317 BGE524317:BGH524317 BQA524317:BQD524317 BZW524317:BZZ524317 CJS524317:CJV524317 CTO524317:CTR524317 DDK524317:DDN524317 DNG524317:DNJ524317 DXC524317:DXF524317 EGY524317:EHB524317 EQU524317:EQX524317 FAQ524317:FAT524317 FKM524317:FKP524317 FUI524317:FUL524317 GEE524317:GEH524317 GOA524317:GOD524317 GXW524317:GXZ524317 HHS524317:HHV524317 HRO524317:HRR524317 IBK524317:IBN524317 ILG524317:ILJ524317 IVC524317:IVF524317 JEY524317:JFB524317 JOU524317:JOX524317 JYQ524317:JYT524317 KIM524317:KIP524317 KSI524317:KSL524317 LCE524317:LCH524317 LMA524317:LMD524317 LVW524317:LVZ524317 MFS524317:MFV524317 MPO524317:MPR524317 MZK524317:MZN524317 NJG524317:NJJ524317 NTC524317:NTF524317 OCY524317:ODB524317 OMU524317:OMX524317 OWQ524317:OWT524317 PGM524317:PGP524317 PQI524317:PQL524317 QAE524317:QAH524317 QKA524317:QKD524317 QTW524317:QTZ524317 RDS524317:RDV524317 RNO524317:RNR524317 RXK524317:RXN524317 SHG524317:SHJ524317 SRC524317:SRF524317 TAY524317:TBB524317 TKU524317:TKX524317 TUQ524317:TUT524317 UEM524317:UEP524317 UOI524317:UOL524317 UYE524317:UYH524317 VIA524317:VID524317 VRW524317:VRZ524317 WBS524317:WBV524317 WLO524317:WLR524317 WVK524317:WVN524317 C589853:F589853 IY589853:JB589853 SU589853:SX589853 ACQ589853:ACT589853 AMM589853:AMP589853 AWI589853:AWL589853 BGE589853:BGH589853 BQA589853:BQD589853 BZW589853:BZZ589853 CJS589853:CJV589853 CTO589853:CTR589853 DDK589853:DDN589853 DNG589853:DNJ589853 DXC589853:DXF589853 EGY589853:EHB589853 EQU589853:EQX589853 FAQ589853:FAT589853 FKM589853:FKP589853 FUI589853:FUL589853 GEE589853:GEH589853 GOA589853:GOD589853 GXW589853:GXZ589853 HHS589853:HHV589853 HRO589853:HRR589853 IBK589853:IBN589853 ILG589853:ILJ589853 IVC589853:IVF589853 JEY589853:JFB589853 JOU589853:JOX589853 JYQ589853:JYT589853 KIM589853:KIP589853 KSI589853:KSL589853 LCE589853:LCH589853 LMA589853:LMD589853 LVW589853:LVZ589853 MFS589853:MFV589853 MPO589853:MPR589853 MZK589853:MZN589853 NJG589853:NJJ589853 NTC589853:NTF589853 OCY589853:ODB589853 OMU589853:OMX589853 OWQ589853:OWT589853 PGM589853:PGP589853 PQI589853:PQL589853 QAE589853:QAH589853 QKA589853:QKD589853 QTW589853:QTZ589853 RDS589853:RDV589853 RNO589853:RNR589853 RXK589853:RXN589853 SHG589853:SHJ589853 SRC589853:SRF589853 TAY589853:TBB589853 TKU589853:TKX589853 TUQ589853:TUT589853 UEM589853:UEP589853 UOI589853:UOL589853 UYE589853:UYH589853 VIA589853:VID589853 VRW589853:VRZ589853 WBS589853:WBV589853 WLO589853:WLR589853 WVK589853:WVN589853 C655389:F655389 IY655389:JB655389 SU655389:SX655389 ACQ655389:ACT655389 AMM655389:AMP655389 AWI655389:AWL655389 BGE655389:BGH655389 BQA655389:BQD655389 BZW655389:BZZ655389 CJS655389:CJV655389 CTO655389:CTR655389 DDK655389:DDN655389 DNG655389:DNJ655389 DXC655389:DXF655389 EGY655389:EHB655389 EQU655389:EQX655389 FAQ655389:FAT655389 FKM655389:FKP655389 FUI655389:FUL655389 GEE655389:GEH655389 GOA655389:GOD655389 GXW655389:GXZ655389 HHS655389:HHV655389 HRO655389:HRR655389 IBK655389:IBN655389 ILG655389:ILJ655389 IVC655389:IVF655389 JEY655389:JFB655389 JOU655389:JOX655389 JYQ655389:JYT655389 KIM655389:KIP655389 KSI655389:KSL655389 LCE655389:LCH655389 LMA655389:LMD655389 LVW655389:LVZ655389 MFS655389:MFV655389 MPO655389:MPR655389 MZK655389:MZN655389 NJG655389:NJJ655389 NTC655389:NTF655389 OCY655389:ODB655389 OMU655389:OMX655389 OWQ655389:OWT655389 PGM655389:PGP655389 PQI655389:PQL655389 QAE655389:QAH655389 QKA655389:QKD655389 QTW655389:QTZ655389 RDS655389:RDV655389 RNO655389:RNR655389 RXK655389:RXN655389 SHG655389:SHJ655389 SRC655389:SRF655389 TAY655389:TBB655389 TKU655389:TKX655389 TUQ655389:TUT655389 UEM655389:UEP655389 UOI655389:UOL655389 UYE655389:UYH655389 VIA655389:VID655389 VRW655389:VRZ655389 WBS655389:WBV655389 WLO655389:WLR655389 WVK655389:WVN655389 C720925:F720925 IY720925:JB720925 SU720925:SX720925 ACQ720925:ACT720925 AMM720925:AMP720925 AWI720925:AWL720925 BGE720925:BGH720925 BQA720925:BQD720925 BZW720925:BZZ720925 CJS720925:CJV720925 CTO720925:CTR720925 DDK720925:DDN720925 DNG720925:DNJ720925 DXC720925:DXF720925 EGY720925:EHB720925 EQU720925:EQX720925 FAQ720925:FAT720925 FKM720925:FKP720925 FUI720925:FUL720925 GEE720925:GEH720925 GOA720925:GOD720925 GXW720925:GXZ720925 HHS720925:HHV720925 HRO720925:HRR720925 IBK720925:IBN720925 ILG720925:ILJ720925 IVC720925:IVF720925 JEY720925:JFB720925 JOU720925:JOX720925 JYQ720925:JYT720925 KIM720925:KIP720925 KSI720925:KSL720925 LCE720925:LCH720925 LMA720925:LMD720925 LVW720925:LVZ720925 MFS720925:MFV720925 MPO720925:MPR720925 MZK720925:MZN720925 NJG720925:NJJ720925 NTC720925:NTF720925 OCY720925:ODB720925 OMU720925:OMX720925 OWQ720925:OWT720925 PGM720925:PGP720925 PQI720925:PQL720925 QAE720925:QAH720925 QKA720925:QKD720925 QTW720925:QTZ720925 RDS720925:RDV720925 RNO720925:RNR720925 RXK720925:RXN720925 SHG720925:SHJ720925 SRC720925:SRF720925 TAY720925:TBB720925 TKU720925:TKX720925 TUQ720925:TUT720925 UEM720925:UEP720925 UOI720925:UOL720925 UYE720925:UYH720925 VIA720925:VID720925 VRW720925:VRZ720925 WBS720925:WBV720925 WLO720925:WLR720925 WVK720925:WVN720925 C786461:F786461 IY786461:JB786461 SU786461:SX786461 ACQ786461:ACT786461 AMM786461:AMP786461 AWI786461:AWL786461 BGE786461:BGH786461 BQA786461:BQD786461 BZW786461:BZZ786461 CJS786461:CJV786461 CTO786461:CTR786461 DDK786461:DDN786461 DNG786461:DNJ786461 DXC786461:DXF786461 EGY786461:EHB786461 EQU786461:EQX786461 FAQ786461:FAT786461 FKM786461:FKP786461 FUI786461:FUL786461 GEE786461:GEH786461 GOA786461:GOD786461 GXW786461:GXZ786461 HHS786461:HHV786461 HRO786461:HRR786461 IBK786461:IBN786461 ILG786461:ILJ786461 IVC786461:IVF786461 JEY786461:JFB786461 JOU786461:JOX786461 JYQ786461:JYT786461 KIM786461:KIP786461 KSI786461:KSL786461 LCE786461:LCH786461 LMA786461:LMD786461 LVW786461:LVZ786461 MFS786461:MFV786461 MPO786461:MPR786461 MZK786461:MZN786461 NJG786461:NJJ786461 NTC786461:NTF786461 OCY786461:ODB786461 OMU786461:OMX786461 OWQ786461:OWT786461 PGM786461:PGP786461 PQI786461:PQL786461 QAE786461:QAH786461 QKA786461:QKD786461 QTW786461:QTZ786461 RDS786461:RDV786461 RNO786461:RNR786461 RXK786461:RXN786461 SHG786461:SHJ786461 SRC786461:SRF786461 TAY786461:TBB786461 TKU786461:TKX786461 TUQ786461:TUT786461 UEM786461:UEP786461 UOI786461:UOL786461 UYE786461:UYH786461 VIA786461:VID786461 VRW786461:VRZ786461 WBS786461:WBV786461 WLO786461:WLR786461 WVK786461:WVN786461 C851997:F851997 IY851997:JB851997 SU851997:SX851997 ACQ851997:ACT851997 AMM851997:AMP851997 AWI851997:AWL851997 BGE851997:BGH851997 BQA851997:BQD851997 BZW851997:BZZ851997 CJS851997:CJV851997 CTO851997:CTR851997 DDK851997:DDN851997 DNG851997:DNJ851997 DXC851997:DXF851997 EGY851997:EHB851997 EQU851997:EQX851997 FAQ851997:FAT851997 FKM851997:FKP851997 FUI851997:FUL851997 GEE851997:GEH851997 GOA851997:GOD851997 GXW851997:GXZ851997 HHS851997:HHV851997 HRO851997:HRR851997 IBK851997:IBN851997 ILG851997:ILJ851997 IVC851997:IVF851997 JEY851997:JFB851997 JOU851997:JOX851997 JYQ851997:JYT851997 KIM851997:KIP851997 KSI851997:KSL851997 LCE851997:LCH851997 LMA851997:LMD851997 LVW851997:LVZ851997 MFS851997:MFV851997 MPO851997:MPR851997 MZK851997:MZN851997 NJG851997:NJJ851997 NTC851997:NTF851997 OCY851997:ODB851997 OMU851997:OMX851997 OWQ851997:OWT851997 PGM851997:PGP851997 PQI851997:PQL851997 QAE851997:QAH851997 QKA851997:QKD851997 QTW851997:QTZ851997 RDS851997:RDV851997 RNO851997:RNR851997 RXK851997:RXN851997 SHG851997:SHJ851997 SRC851997:SRF851997 TAY851997:TBB851997 TKU851997:TKX851997 TUQ851997:TUT851997 UEM851997:UEP851997 UOI851997:UOL851997 UYE851997:UYH851997 VIA851997:VID851997 VRW851997:VRZ851997 WBS851997:WBV851997 WLO851997:WLR851997 WVK851997:WVN851997 C917533:F917533 IY917533:JB917533 SU917533:SX917533 ACQ917533:ACT917533 AMM917533:AMP917533 AWI917533:AWL917533 BGE917533:BGH917533 BQA917533:BQD917533 BZW917533:BZZ917533 CJS917533:CJV917533 CTO917533:CTR917533 DDK917533:DDN917533 DNG917533:DNJ917533 DXC917533:DXF917533 EGY917533:EHB917533 EQU917533:EQX917533 FAQ917533:FAT917533 FKM917533:FKP917533 FUI917533:FUL917533 GEE917533:GEH917533 GOA917533:GOD917533 GXW917533:GXZ917533 HHS917533:HHV917533 HRO917533:HRR917533 IBK917533:IBN917533 ILG917533:ILJ917533 IVC917533:IVF917533 JEY917533:JFB917533 JOU917533:JOX917533 JYQ917533:JYT917533 KIM917533:KIP917533 KSI917533:KSL917533 LCE917533:LCH917533 LMA917533:LMD917533 LVW917533:LVZ917533 MFS917533:MFV917533 MPO917533:MPR917533 MZK917533:MZN917533 NJG917533:NJJ917533 NTC917533:NTF917533 OCY917533:ODB917533 OMU917533:OMX917533 OWQ917533:OWT917533 PGM917533:PGP917533 PQI917533:PQL917533 QAE917533:QAH917533 QKA917533:QKD917533 QTW917533:QTZ917533 RDS917533:RDV917533 RNO917533:RNR917533 RXK917533:RXN917533 SHG917533:SHJ917533 SRC917533:SRF917533 TAY917533:TBB917533 TKU917533:TKX917533 TUQ917533:TUT917533 UEM917533:UEP917533 UOI917533:UOL917533 UYE917533:UYH917533 VIA917533:VID917533 VRW917533:VRZ917533 WBS917533:WBV917533 WLO917533:WLR917533 WVK917533:WVN917533 C983069:F983069 IY983069:JB983069 SU983069:SX983069 ACQ983069:ACT983069 AMM983069:AMP983069 AWI983069:AWL983069 BGE983069:BGH983069 BQA983069:BQD983069 BZW983069:BZZ983069 CJS983069:CJV983069 CTO983069:CTR983069 DDK983069:DDN983069 DNG983069:DNJ983069 DXC983069:DXF983069 EGY983069:EHB983069 EQU983069:EQX983069 FAQ983069:FAT983069 FKM983069:FKP983069 FUI983069:FUL983069 GEE983069:GEH983069 GOA983069:GOD983069 GXW983069:GXZ983069 HHS983069:HHV983069 HRO983069:HRR983069 IBK983069:IBN983069 ILG983069:ILJ983069 IVC983069:IVF983069 JEY983069:JFB983069 JOU983069:JOX983069 JYQ983069:JYT983069 KIM983069:KIP983069 KSI983069:KSL983069 LCE983069:LCH983069 LMA983069:LMD983069 LVW983069:LVZ983069 MFS983069:MFV983069 MPO983069:MPR983069 MZK983069:MZN983069 NJG983069:NJJ983069 NTC983069:NTF983069 OCY983069:ODB983069 OMU983069:OMX983069 OWQ983069:OWT983069 PGM983069:PGP983069 PQI983069:PQL983069 QAE983069:QAH983069 QKA983069:QKD983069 QTW983069:QTZ983069 RDS983069:RDV983069 RNO983069:RNR983069 RXK983069:RXN983069 SHG983069:SHJ983069 SRC983069:SRF983069 TAY983069:TBB983069 TKU983069:TKX983069 TUQ983069:TUT983069 UEM983069:UEP983069 UOI983069:UOL983069 UYE983069:UYH983069 VIA983069:VID983069 VRW983069:VRZ983069 WBS983069:WBV983069 WLO983069:WLR983069 WVK983069:WVN983069 C31:F31 IY31:JB31 SU31:SX31 ACQ31:ACT31 AMM31:AMP31 AWI31:AWL31 BGE31:BGH31 BQA31:BQD31 BZW31:BZZ31 CJS31:CJV31 CTO31:CTR31 DDK31:DDN31 DNG31:DNJ31 DXC31:DXF31 EGY31:EHB31 EQU31:EQX31 FAQ31:FAT31 FKM31:FKP31 FUI31:FUL31 GEE31:GEH31 GOA31:GOD31 GXW31:GXZ31 HHS31:HHV31 HRO31:HRR31 IBK31:IBN31 ILG31:ILJ31 IVC31:IVF31 JEY31:JFB31 JOU31:JOX31 JYQ31:JYT31 KIM31:KIP31 KSI31:KSL31 LCE31:LCH31 LMA31:LMD31 LVW31:LVZ31 MFS31:MFV31 MPO31:MPR31 MZK31:MZN31 NJG31:NJJ31 NTC31:NTF31 OCY31:ODB31 OMU31:OMX31 OWQ31:OWT31 PGM31:PGP31 PQI31:PQL31 QAE31:QAH31 QKA31:QKD31 QTW31:QTZ31 RDS31:RDV31 RNO31:RNR31 RXK31:RXN31 SHG31:SHJ31 SRC31:SRF31 TAY31:TBB31 TKU31:TKX31 TUQ31:TUT31 UEM31:UEP31 UOI31:UOL31 UYE31:UYH31 VIA31:VID31 VRW31:VRZ31 WBS31:WBV31 WLO31:WLR31 WVK31:WVN31 C65567:F65567 IY65567:JB65567 SU65567:SX65567 ACQ65567:ACT65567 AMM65567:AMP65567 AWI65567:AWL65567 BGE65567:BGH65567 BQA65567:BQD65567 BZW65567:BZZ65567 CJS65567:CJV65567 CTO65567:CTR65567 DDK65567:DDN65567 DNG65567:DNJ65567 DXC65567:DXF65567 EGY65567:EHB65567 EQU65567:EQX65567 FAQ65567:FAT65567 FKM65567:FKP65567 FUI65567:FUL65567 GEE65567:GEH65567 GOA65567:GOD65567 GXW65567:GXZ65567 HHS65567:HHV65567 HRO65567:HRR65567 IBK65567:IBN65567 ILG65567:ILJ65567 IVC65567:IVF65567 JEY65567:JFB65567 JOU65567:JOX65567 JYQ65567:JYT65567 KIM65567:KIP65567 KSI65567:KSL65567 LCE65567:LCH65567 LMA65567:LMD65567 LVW65567:LVZ65567 MFS65567:MFV65567 MPO65567:MPR65567 MZK65567:MZN65567 NJG65567:NJJ65567 NTC65567:NTF65567 OCY65567:ODB65567 OMU65567:OMX65567 OWQ65567:OWT65567 PGM65567:PGP65567 PQI65567:PQL65567 QAE65567:QAH65567 QKA65567:QKD65567 QTW65567:QTZ65567 RDS65567:RDV65567 RNO65567:RNR65567 RXK65567:RXN65567 SHG65567:SHJ65567 SRC65567:SRF65567 TAY65567:TBB65567 TKU65567:TKX65567 TUQ65567:TUT65567 UEM65567:UEP65567 UOI65567:UOL65567 UYE65567:UYH65567 VIA65567:VID65567 VRW65567:VRZ65567 WBS65567:WBV65567 WLO65567:WLR65567 WVK65567:WVN65567 C131103:F131103 IY131103:JB131103 SU131103:SX131103 ACQ131103:ACT131103 AMM131103:AMP131103 AWI131103:AWL131103 BGE131103:BGH131103 BQA131103:BQD131103 BZW131103:BZZ131103 CJS131103:CJV131103 CTO131103:CTR131103 DDK131103:DDN131103 DNG131103:DNJ131103 DXC131103:DXF131103 EGY131103:EHB131103 EQU131103:EQX131103 FAQ131103:FAT131103 FKM131103:FKP131103 FUI131103:FUL131103 GEE131103:GEH131103 GOA131103:GOD131103 GXW131103:GXZ131103 HHS131103:HHV131103 HRO131103:HRR131103 IBK131103:IBN131103 ILG131103:ILJ131103 IVC131103:IVF131103 JEY131103:JFB131103 JOU131103:JOX131103 JYQ131103:JYT131103 KIM131103:KIP131103 KSI131103:KSL131103 LCE131103:LCH131103 LMA131103:LMD131103 LVW131103:LVZ131103 MFS131103:MFV131103 MPO131103:MPR131103 MZK131103:MZN131103 NJG131103:NJJ131103 NTC131103:NTF131103 OCY131103:ODB131103 OMU131103:OMX131103 OWQ131103:OWT131103 PGM131103:PGP131103 PQI131103:PQL131103 QAE131103:QAH131103 QKA131103:QKD131103 QTW131103:QTZ131103 RDS131103:RDV131103 RNO131103:RNR131103 RXK131103:RXN131103 SHG131103:SHJ131103 SRC131103:SRF131103 TAY131103:TBB131103 TKU131103:TKX131103 TUQ131103:TUT131103 UEM131103:UEP131103 UOI131103:UOL131103 UYE131103:UYH131103 VIA131103:VID131103 VRW131103:VRZ131103 WBS131103:WBV131103 WLO131103:WLR131103 WVK131103:WVN131103 C196639:F196639 IY196639:JB196639 SU196639:SX196639 ACQ196639:ACT196639 AMM196639:AMP196639 AWI196639:AWL196639 BGE196639:BGH196639 BQA196639:BQD196639 BZW196639:BZZ196639 CJS196639:CJV196639 CTO196639:CTR196639 DDK196639:DDN196639 DNG196639:DNJ196639 DXC196639:DXF196639 EGY196639:EHB196639 EQU196639:EQX196639 FAQ196639:FAT196639 FKM196639:FKP196639 FUI196639:FUL196639 GEE196639:GEH196639 GOA196639:GOD196639 GXW196639:GXZ196639 HHS196639:HHV196639 HRO196639:HRR196639 IBK196639:IBN196639 ILG196639:ILJ196639 IVC196639:IVF196639 JEY196639:JFB196639 JOU196639:JOX196639 JYQ196639:JYT196639 KIM196639:KIP196639 KSI196639:KSL196639 LCE196639:LCH196639 LMA196639:LMD196639 LVW196639:LVZ196639 MFS196639:MFV196639 MPO196639:MPR196639 MZK196639:MZN196639 NJG196639:NJJ196639 NTC196639:NTF196639 OCY196639:ODB196639 OMU196639:OMX196639 OWQ196639:OWT196639 PGM196639:PGP196639 PQI196639:PQL196639 QAE196639:QAH196639 QKA196639:QKD196639 QTW196639:QTZ196639 RDS196639:RDV196639 RNO196639:RNR196639 RXK196639:RXN196639 SHG196639:SHJ196639 SRC196639:SRF196639 TAY196639:TBB196639 TKU196639:TKX196639 TUQ196639:TUT196639 UEM196639:UEP196639 UOI196639:UOL196639 UYE196639:UYH196639 VIA196639:VID196639 VRW196639:VRZ196639 WBS196639:WBV196639 WLO196639:WLR196639 WVK196639:WVN196639 C262175:F262175 IY262175:JB262175 SU262175:SX262175 ACQ262175:ACT262175 AMM262175:AMP262175 AWI262175:AWL262175 BGE262175:BGH262175 BQA262175:BQD262175 BZW262175:BZZ262175 CJS262175:CJV262175 CTO262175:CTR262175 DDK262175:DDN262175 DNG262175:DNJ262175 DXC262175:DXF262175 EGY262175:EHB262175 EQU262175:EQX262175 FAQ262175:FAT262175 FKM262175:FKP262175 FUI262175:FUL262175 GEE262175:GEH262175 GOA262175:GOD262175 GXW262175:GXZ262175 HHS262175:HHV262175 HRO262175:HRR262175 IBK262175:IBN262175 ILG262175:ILJ262175 IVC262175:IVF262175 JEY262175:JFB262175 JOU262175:JOX262175 JYQ262175:JYT262175 KIM262175:KIP262175 KSI262175:KSL262175 LCE262175:LCH262175 LMA262175:LMD262175 LVW262175:LVZ262175 MFS262175:MFV262175 MPO262175:MPR262175 MZK262175:MZN262175 NJG262175:NJJ262175 NTC262175:NTF262175 OCY262175:ODB262175 OMU262175:OMX262175 OWQ262175:OWT262175 PGM262175:PGP262175 PQI262175:PQL262175 QAE262175:QAH262175 QKA262175:QKD262175 QTW262175:QTZ262175 RDS262175:RDV262175 RNO262175:RNR262175 RXK262175:RXN262175 SHG262175:SHJ262175 SRC262175:SRF262175 TAY262175:TBB262175 TKU262175:TKX262175 TUQ262175:TUT262175 UEM262175:UEP262175 UOI262175:UOL262175 UYE262175:UYH262175 VIA262175:VID262175 VRW262175:VRZ262175 WBS262175:WBV262175 WLO262175:WLR262175 WVK262175:WVN262175 C327711:F327711 IY327711:JB327711 SU327711:SX327711 ACQ327711:ACT327711 AMM327711:AMP327711 AWI327711:AWL327711 BGE327711:BGH327711 BQA327711:BQD327711 BZW327711:BZZ327711 CJS327711:CJV327711 CTO327711:CTR327711 DDK327711:DDN327711 DNG327711:DNJ327711 DXC327711:DXF327711 EGY327711:EHB327711 EQU327711:EQX327711 FAQ327711:FAT327711 FKM327711:FKP327711 FUI327711:FUL327711 GEE327711:GEH327711 GOA327711:GOD327711 GXW327711:GXZ327711 HHS327711:HHV327711 HRO327711:HRR327711 IBK327711:IBN327711 ILG327711:ILJ327711 IVC327711:IVF327711 JEY327711:JFB327711 JOU327711:JOX327711 JYQ327711:JYT327711 KIM327711:KIP327711 KSI327711:KSL327711 LCE327711:LCH327711 LMA327711:LMD327711 LVW327711:LVZ327711 MFS327711:MFV327711 MPO327711:MPR327711 MZK327711:MZN327711 NJG327711:NJJ327711 NTC327711:NTF327711 OCY327711:ODB327711 OMU327711:OMX327711 OWQ327711:OWT327711 PGM327711:PGP327711 PQI327711:PQL327711 QAE327711:QAH327711 QKA327711:QKD327711 QTW327711:QTZ327711 RDS327711:RDV327711 RNO327711:RNR327711 RXK327711:RXN327711 SHG327711:SHJ327711 SRC327711:SRF327711 TAY327711:TBB327711 TKU327711:TKX327711 TUQ327711:TUT327711 UEM327711:UEP327711 UOI327711:UOL327711 UYE327711:UYH327711 VIA327711:VID327711 VRW327711:VRZ327711 WBS327711:WBV327711 WLO327711:WLR327711 WVK327711:WVN327711 C393247:F393247 IY393247:JB393247 SU393247:SX393247 ACQ393247:ACT393247 AMM393247:AMP393247 AWI393247:AWL393247 BGE393247:BGH393247 BQA393247:BQD393247 BZW393247:BZZ393247 CJS393247:CJV393247 CTO393247:CTR393247 DDK393247:DDN393247 DNG393247:DNJ393247 DXC393247:DXF393247 EGY393247:EHB393247 EQU393247:EQX393247 FAQ393247:FAT393247 FKM393247:FKP393247 FUI393247:FUL393247 GEE393247:GEH393247 GOA393247:GOD393247 GXW393247:GXZ393247 HHS393247:HHV393247 HRO393247:HRR393247 IBK393247:IBN393247 ILG393247:ILJ393247 IVC393247:IVF393247 JEY393247:JFB393247 JOU393247:JOX393247 JYQ393247:JYT393247 KIM393247:KIP393247 KSI393247:KSL393247 LCE393247:LCH393247 LMA393247:LMD393247 LVW393247:LVZ393247 MFS393247:MFV393247 MPO393247:MPR393247 MZK393247:MZN393247 NJG393247:NJJ393247 NTC393247:NTF393247 OCY393247:ODB393247 OMU393247:OMX393247 OWQ393247:OWT393247 PGM393247:PGP393247 PQI393247:PQL393247 QAE393247:QAH393247 QKA393247:QKD393247 QTW393247:QTZ393247 RDS393247:RDV393247 RNO393247:RNR393247 RXK393247:RXN393247 SHG393247:SHJ393247 SRC393247:SRF393247 TAY393247:TBB393247 TKU393247:TKX393247 TUQ393247:TUT393247 UEM393247:UEP393247 UOI393247:UOL393247 UYE393247:UYH393247 VIA393247:VID393247 VRW393247:VRZ393247 WBS393247:WBV393247 WLO393247:WLR393247 WVK393247:WVN393247 C458783:F458783 IY458783:JB458783 SU458783:SX458783 ACQ458783:ACT458783 AMM458783:AMP458783 AWI458783:AWL458783 BGE458783:BGH458783 BQA458783:BQD458783 BZW458783:BZZ458783 CJS458783:CJV458783 CTO458783:CTR458783 DDK458783:DDN458783 DNG458783:DNJ458783 DXC458783:DXF458783 EGY458783:EHB458783 EQU458783:EQX458783 FAQ458783:FAT458783 FKM458783:FKP458783 FUI458783:FUL458783 GEE458783:GEH458783 GOA458783:GOD458783 GXW458783:GXZ458783 HHS458783:HHV458783 HRO458783:HRR458783 IBK458783:IBN458783 ILG458783:ILJ458783 IVC458783:IVF458783 JEY458783:JFB458783 JOU458783:JOX458783 JYQ458783:JYT458783 KIM458783:KIP458783 KSI458783:KSL458783 LCE458783:LCH458783 LMA458783:LMD458783 LVW458783:LVZ458783 MFS458783:MFV458783 MPO458783:MPR458783 MZK458783:MZN458783 NJG458783:NJJ458783 NTC458783:NTF458783 OCY458783:ODB458783 OMU458783:OMX458783 OWQ458783:OWT458783 PGM458783:PGP458783 PQI458783:PQL458783 QAE458783:QAH458783 QKA458783:QKD458783 QTW458783:QTZ458783 RDS458783:RDV458783 RNO458783:RNR458783 RXK458783:RXN458783 SHG458783:SHJ458783 SRC458783:SRF458783 TAY458783:TBB458783 TKU458783:TKX458783 TUQ458783:TUT458783 UEM458783:UEP458783 UOI458783:UOL458783 UYE458783:UYH458783 VIA458783:VID458783 VRW458783:VRZ458783 WBS458783:WBV458783 WLO458783:WLR458783 WVK458783:WVN458783 C524319:F524319 IY524319:JB524319 SU524319:SX524319 ACQ524319:ACT524319 AMM524319:AMP524319 AWI524319:AWL524319 BGE524319:BGH524319 BQA524319:BQD524319 BZW524319:BZZ524319 CJS524319:CJV524319 CTO524319:CTR524319 DDK524319:DDN524319 DNG524319:DNJ524319 DXC524319:DXF524319 EGY524319:EHB524319 EQU524319:EQX524319 FAQ524319:FAT524319 FKM524319:FKP524319 FUI524319:FUL524319 GEE524319:GEH524319 GOA524319:GOD524319 GXW524319:GXZ524319 HHS524319:HHV524319 HRO524319:HRR524319 IBK524319:IBN524319 ILG524319:ILJ524319 IVC524319:IVF524319 JEY524319:JFB524319 JOU524319:JOX524319 JYQ524319:JYT524319 KIM524319:KIP524319 KSI524319:KSL524319 LCE524319:LCH524319 LMA524319:LMD524319 LVW524319:LVZ524319 MFS524319:MFV524319 MPO524319:MPR524319 MZK524319:MZN524319 NJG524319:NJJ524319 NTC524319:NTF524319 OCY524319:ODB524319 OMU524319:OMX524319 OWQ524319:OWT524319 PGM524319:PGP524319 PQI524319:PQL524319 QAE524319:QAH524319 QKA524319:QKD524319 QTW524319:QTZ524319 RDS524319:RDV524319 RNO524319:RNR524319 RXK524319:RXN524319 SHG524319:SHJ524319 SRC524319:SRF524319 TAY524319:TBB524319 TKU524319:TKX524319 TUQ524319:TUT524319 UEM524319:UEP524319 UOI524319:UOL524319 UYE524319:UYH524319 VIA524319:VID524319 VRW524319:VRZ524319 WBS524319:WBV524319 WLO524319:WLR524319 WVK524319:WVN524319 C589855:F589855 IY589855:JB589855 SU589855:SX589855 ACQ589855:ACT589855 AMM589855:AMP589855 AWI589855:AWL589855 BGE589855:BGH589855 BQA589855:BQD589855 BZW589855:BZZ589855 CJS589855:CJV589855 CTO589855:CTR589855 DDK589855:DDN589855 DNG589855:DNJ589855 DXC589855:DXF589855 EGY589855:EHB589855 EQU589855:EQX589855 FAQ589855:FAT589855 FKM589855:FKP589855 FUI589855:FUL589855 GEE589855:GEH589855 GOA589855:GOD589855 GXW589855:GXZ589855 HHS589855:HHV589855 HRO589855:HRR589855 IBK589855:IBN589855 ILG589855:ILJ589855 IVC589855:IVF589855 JEY589855:JFB589855 JOU589855:JOX589855 JYQ589855:JYT589855 KIM589855:KIP589855 KSI589855:KSL589855 LCE589855:LCH589855 LMA589855:LMD589855 LVW589855:LVZ589855 MFS589855:MFV589855 MPO589855:MPR589855 MZK589855:MZN589855 NJG589855:NJJ589855 NTC589855:NTF589855 OCY589855:ODB589855 OMU589855:OMX589855 OWQ589855:OWT589855 PGM589855:PGP589855 PQI589855:PQL589855 QAE589855:QAH589855 QKA589855:QKD589855 QTW589855:QTZ589855 RDS589855:RDV589855 RNO589855:RNR589855 RXK589855:RXN589855 SHG589855:SHJ589855 SRC589855:SRF589855 TAY589855:TBB589855 TKU589855:TKX589855 TUQ589855:TUT589855 UEM589855:UEP589855 UOI589855:UOL589855 UYE589855:UYH589855 VIA589855:VID589855 VRW589855:VRZ589855 WBS589855:WBV589855 WLO589855:WLR589855 WVK589855:WVN589855 C655391:F655391 IY655391:JB655391 SU655391:SX655391 ACQ655391:ACT655391 AMM655391:AMP655391 AWI655391:AWL655391 BGE655391:BGH655391 BQA655391:BQD655391 BZW655391:BZZ655391 CJS655391:CJV655391 CTO655391:CTR655391 DDK655391:DDN655391 DNG655391:DNJ655391 DXC655391:DXF655391 EGY655391:EHB655391 EQU655391:EQX655391 FAQ655391:FAT655391 FKM655391:FKP655391 FUI655391:FUL655391 GEE655391:GEH655391 GOA655391:GOD655391 GXW655391:GXZ655391 HHS655391:HHV655391 HRO655391:HRR655391 IBK655391:IBN655391 ILG655391:ILJ655391 IVC655391:IVF655391 JEY655391:JFB655391 JOU655391:JOX655391 JYQ655391:JYT655391 KIM655391:KIP655391 KSI655391:KSL655391 LCE655391:LCH655391 LMA655391:LMD655391 LVW655391:LVZ655391 MFS655391:MFV655391 MPO655391:MPR655391 MZK655391:MZN655391 NJG655391:NJJ655391 NTC655391:NTF655391 OCY655391:ODB655391 OMU655391:OMX655391 OWQ655391:OWT655391 PGM655391:PGP655391 PQI655391:PQL655391 QAE655391:QAH655391 QKA655391:QKD655391 QTW655391:QTZ655391 RDS655391:RDV655391 RNO655391:RNR655391 RXK655391:RXN655391 SHG655391:SHJ655391 SRC655391:SRF655391 TAY655391:TBB655391 TKU655391:TKX655391 TUQ655391:TUT655391 UEM655391:UEP655391 UOI655391:UOL655391 UYE655391:UYH655391 VIA655391:VID655391 VRW655391:VRZ655391 WBS655391:WBV655391 WLO655391:WLR655391 WVK655391:WVN655391 C720927:F720927 IY720927:JB720927 SU720927:SX720927 ACQ720927:ACT720927 AMM720927:AMP720927 AWI720927:AWL720927 BGE720927:BGH720927 BQA720927:BQD720927 BZW720927:BZZ720927 CJS720927:CJV720927 CTO720927:CTR720927 DDK720927:DDN720927 DNG720927:DNJ720927 DXC720927:DXF720927 EGY720927:EHB720927 EQU720927:EQX720927 FAQ720927:FAT720927 FKM720927:FKP720927 FUI720927:FUL720927 GEE720927:GEH720927 GOA720927:GOD720927 GXW720927:GXZ720927 HHS720927:HHV720927 HRO720927:HRR720927 IBK720927:IBN720927 ILG720927:ILJ720927 IVC720927:IVF720927 JEY720927:JFB720927 JOU720927:JOX720927 JYQ720927:JYT720927 KIM720927:KIP720927 KSI720927:KSL720927 LCE720927:LCH720927 LMA720927:LMD720927 LVW720927:LVZ720927 MFS720927:MFV720927 MPO720927:MPR720927 MZK720927:MZN720927 NJG720927:NJJ720927 NTC720927:NTF720927 OCY720927:ODB720927 OMU720927:OMX720927 OWQ720927:OWT720927 PGM720927:PGP720927 PQI720927:PQL720927 QAE720927:QAH720927 QKA720927:QKD720927 QTW720927:QTZ720927 RDS720927:RDV720927 RNO720927:RNR720927 RXK720927:RXN720927 SHG720927:SHJ720927 SRC720927:SRF720927 TAY720927:TBB720927 TKU720927:TKX720927 TUQ720927:TUT720927 UEM720927:UEP720927 UOI720927:UOL720927 UYE720927:UYH720927 VIA720927:VID720927 VRW720927:VRZ720927 WBS720927:WBV720927 WLO720927:WLR720927 WVK720927:WVN720927 C786463:F786463 IY786463:JB786463 SU786463:SX786463 ACQ786463:ACT786463 AMM786463:AMP786463 AWI786463:AWL786463 BGE786463:BGH786463 BQA786463:BQD786463 BZW786463:BZZ786463 CJS786463:CJV786463 CTO786463:CTR786463 DDK786463:DDN786463 DNG786463:DNJ786463 DXC786463:DXF786463 EGY786463:EHB786463 EQU786463:EQX786463 FAQ786463:FAT786463 FKM786463:FKP786463 FUI786463:FUL786463 GEE786463:GEH786463 GOA786463:GOD786463 GXW786463:GXZ786463 HHS786463:HHV786463 HRO786463:HRR786463 IBK786463:IBN786463 ILG786463:ILJ786463 IVC786463:IVF786463 JEY786463:JFB786463 JOU786463:JOX786463 JYQ786463:JYT786463 KIM786463:KIP786463 KSI786463:KSL786463 LCE786463:LCH786463 LMA786463:LMD786463 LVW786463:LVZ786463 MFS786463:MFV786463 MPO786463:MPR786463 MZK786463:MZN786463 NJG786463:NJJ786463 NTC786463:NTF786463 OCY786463:ODB786463 OMU786463:OMX786463 OWQ786463:OWT786463 PGM786463:PGP786463 PQI786463:PQL786463 QAE786463:QAH786463 QKA786463:QKD786463 QTW786463:QTZ786463 RDS786463:RDV786463 RNO786463:RNR786463 RXK786463:RXN786463 SHG786463:SHJ786463 SRC786463:SRF786463 TAY786463:TBB786463 TKU786463:TKX786463 TUQ786463:TUT786463 UEM786463:UEP786463 UOI786463:UOL786463 UYE786463:UYH786463 VIA786463:VID786463 VRW786463:VRZ786463 WBS786463:WBV786463 WLO786463:WLR786463 WVK786463:WVN786463 C851999:F851999 IY851999:JB851999 SU851999:SX851999 ACQ851999:ACT851999 AMM851999:AMP851999 AWI851999:AWL851999 BGE851999:BGH851999 BQA851999:BQD851999 BZW851999:BZZ851999 CJS851999:CJV851999 CTO851999:CTR851999 DDK851999:DDN851999 DNG851999:DNJ851999 DXC851999:DXF851999 EGY851999:EHB851999 EQU851999:EQX851999 FAQ851999:FAT851999 FKM851999:FKP851999 FUI851999:FUL851999 GEE851999:GEH851999 GOA851999:GOD851999 GXW851999:GXZ851999 HHS851999:HHV851999 HRO851999:HRR851999 IBK851999:IBN851999 ILG851999:ILJ851999 IVC851999:IVF851999 JEY851999:JFB851999 JOU851999:JOX851999 JYQ851999:JYT851999 KIM851999:KIP851999 KSI851999:KSL851999 LCE851999:LCH851999 LMA851999:LMD851999 LVW851999:LVZ851999 MFS851999:MFV851999 MPO851999:MPR851999 MZK851999:MZN851999 NJG851999:NJJ851999 NTC851999:NTF851999 OCY851999:ODB851999 OMU851999:OMX851999 OWQ851999:OWT851999 PGM851999:PGP851999 PQI851999:PQL851999 QAE851999:QAH851999 QKA851999:QKD851999 QTW851999:QTZ851999 RDS851999:RDV851999 RNO851999:RNR851999 RXK851999:RXN851999 SHG851999:SHJ851999 SRC851999:SRF851999 TAY851999:TBB851999 TKU851999:TKX851999 TUQ851999:TUT851999 UEM851999:UEP851999 UOI851999:UOL851999 UYE851999:UYH851999 VIA851999:VID851999 VRW851999:VRZ851999 WBS851999:WBV851999 WLO851999:WLR851999 WVK851999:WVN851999 C917535:F917535 IY917535:JB917535 SU917535:SX917535 ACQ917535:ACT917535 AMM917535:AMP917535 AWI917535:AWL917535 BGE917535:BGH917535 BQA917535:BQD917535 BZW917535:BZZ917535 CJS917535:CJV917535 CTO917535:CTR917535 DDK917535:DDN917535 DNG917535:DNJ917535 DXC917535:DXF917535 EGY917535:EHB917535 EQU917535:EQX917535 FAQ917535:FAT917535 FKM917535:FKP917535 FUI917535:FUL917535 GEE917535:GEH917535 GOA917535:GOD917535 GXW917535:GXZ917535 HHS917535:HHV917535 HRO917535:HRR917535 IBK917535:IBN917535 ILG917535:ILJ917535 IVC917535:IVF917535 JEY917535:JFB917535 JOU917535:JOX917535 JYQ917535:JYT917535 KIM917535:KIP917535 KSI917535:KSL917535 LCE917535:LCH917535 LMA917535:LMD917535 LVW917535:LVZ917535 MFS917535:MFV917535 MPO917535:MPR917535 MZK917535:MZN917535 NJG917535:NJJ917535 NTC917535:NTF917535 OCY917535:ODB917535 OMU917535:OMX917535 OWQ917535:OWT917535 PGM917535:PGP917535 PQI917535:PQL917535 QAE917535:QAH917535 QKA917535:QKD917535 QTW917535:QTZ917535 RDS917535:RDV917535 RNO917535:RNR917535 RXK917535:RXN917535 SHG917535:SHJ917535 SRC917535:SRF917535 TAY917535:TBB917535 TKU917535:TKX917535 TUQ917535:TUT917535 UEM917535:UEP917535 UOI917535:UOL917535 UYE917535:UYH917535 VIA917535:VID917535 VRW917535:VRZ917535 WBS917535:WBV917535 WLO917535:WLR917535 WVK917535:WVN917535 C983071:F983071 IY983071:JB983071 SU983071:SX983071 ACQ983071:ACT983071 AMM983071:AMP983071 AWI983071:AWL983071 BGE983071:BGH983071 BQA983071:BQD983071 BZW983071:BZZ983071 CJS983071:CJV983071 CTO983071:CTR983071 DDK983071:DDN983071 DNG983071:DNJ983071 DXC983071:DXF983071 EGY983071:EHB983071 EQU983071:EQX983071 FAQ983071:FAT983071 FKM983071:FKP983071 FUI983071:FUL983071 GEE983071:GEH983071 GOA983071:GOD983071 GXW983071:GXZ983071 HHS983071:HHV983071 HRO983071:HRR983071 IBK983071:IBN983071 ILG983071:ILJ983071 IVC983071:IVF983071 JEY983071:JFB983071 JOU983071:JOX983071 JYQ983071:JYT983071 KIM983071:KIP983071 KSI983071:KSL983071 LCE983071:LCH983071 LMA983071:LMD983071 LVW983071:LVZ983071 MFS983071:MFV983071 MPO983071:MPR983071 MZK983071:MZN983071 NJG983071:NJJ983071 NTC983071:NTF983071 OCY983071:ODB983071 OMU983071:OMX983071 OWQ983071:OWT983071 PGM983071:PGP983071 PQI983071:PQL983071 QAE983071:QAH983071 QKA983071:QKD983071 QTW983071:QTZ983071 RDS983071:RDV983071 RNO983071:RNR983071 RXK983071:RXN983071 SHG983071:SHJ983071 SRC983071:SRF983071 TAY983071:TBB983071 TKU983071:TKX983071 TUQ983071:TUT983071 UEM983071:UEP983071 UOI983071:UOL983071 UYE983071:UYH983071 VIA983071:VID983071 VRW983071:VRZ983071 WBS983071:WBV983071 WLO983071:WLR983071 WVK983071:WVN983071 C106:F106 IY106:JB106 SU106:SX106 ACQ106:ACT106 AMM106:AMP106 AWI106:AWL106 BGE106:BGH106 BQA106:BQD106 BZW106:BZZ106 CJS106:CJV106 CTO106:CTR106 DDK106:DDN106 DNG106:DNJ106 DXC106:DXF106 EGY106:EHB106 EQU106:EQX106 FAQ106:FAT106 FKM106:FKP106 FUI106:FUL106 GEE106:GEH106 GOA106:GOD106 GXW106:GXZ106 HHS106:HHV106 HRO106:HRR106 IBK106:IBN106 ILG106:ILJ106 IVC106:IVF106 JEY106:JFB106 JOU106:JOX106 JYQ106:JYT106 KIM106:KIP106 KSI106:KSL106 LCE106:LCH106 LMA106:LMD106 LVW106:LVZ106 MFS106:MFV106 MPO106:MPR106 MZK106:MZN106 NJG106:NJJ106 NTC106:NTF106 OCY106:ODB106 OMU106:OMX106 OWQ106:OWT106 PGM106:PGP106 PQI106:PQL106 QAE106:QAH106 QKA106:QKD106 QTW106:QTZ106 RDS106:RDV106 RNO106:RNR106 RXK106:RXN106 SHG106:SHJ106 SRC106:SRF106 TAY106:TBB106 TKU106:TKX106 TUQ106:TUT106 UEM106:UEP106 UOI106:UOL106 UYE106:UYH106 VIA106:VID106 VRW106:VRZ106 WBS106:WBV106 WLO106:WLR106 WVK106:WVN106 C65642:F65642 IY65642:JB65642 SU65642:SX65642 ACQ65642:ACT65642 AMM65642:AMP65642 AWI65642:AWL65642 BGE65642:BGH65642 BQA65642:BQD65642 BZW65642:BZZ65642 CJS65642:CJV65642 CTO65642:CTR65642 DDK65642:DDN65642 DNG65642:DNJ65642 DXC65642:DXF65642 EGY65642:EHB65642 EQU65642:EQX65642 FAQ65642:FAT65642 FKM65642:FKP65642 FUI65642:FUL65642 GEE65642:GEH65642 GOA65642:GOD65642 GXW65642:GXZ65642 HHS65642:HHV65642 HRO65642:HRR65642 IBK65642:IBN65642 ILG65642:ILJ65642 IVC65642:IVF65642 JEY65642:JFB65642 JOU65642:JOX65642 JYQ65642:JYT65642 KIM65642:KIP65642 KSI65642:KSL65642 LCE65642:LCH65642 LMA65642:LMD65642 LVW65642:LVZ65642 MFS65642:MFV65642 MPO65642:MPR65642 MZK65642:MZN65642 NJG65642:NJJ65642 NTC65642:NTF65642 OCY65642:ODB65642 OMU65642:OMX65642 OWQ65642:OWT65642 PGM65642:PGP65642 PQI65642:PQL65642 QAE65642:QAH65642 QKA65642:QKD65642 QTW65642:QTZ65642 RDS65642:RDV65642 RNO65642:RNR65642 RXK65642:RXN65642 SHG65642:SHJ65642 SRC65642:SRF65642 TAY65642:TBB65642 TKU65642:TKX65642 TUQ65642:TUT65642 UEM65642:UEP65642 UOI65642:UOL65642 UYE65642:UYH65642 VIA65642:VID65642 VRW65642:VRZ65642 WBS65642:WBV65642 WLO65642:WLR65642 WVK65642:WVN65642 C131178:F131178 IY131178:JB131178 SU131178:SX131178 ACQ131178:ACT131178 AMM131178:AMP131178 AWI131178:AWL131178 BGE131178:BGH131178 BQA131178:BQD131178 BZW131178:BZZ131178 CJS131178:CJV131178 CTO131178:CTR131178 DDK131178:DDN131178 DNG131178:DNJ131178 DXC131178:DXF131178 EGY131178:EHB131178 EQU131178:EQX131178 FAQ131178:FAT131178 FKM131178:FKP131178 FUI131178:FUL131178 GEE131178:GEH131178 GOA131178:GOD131178 GXW131178:GXZ131178 HHS131178:HHV131178 HRO131178:HRR131178 IBK131178:IBN131178 ILG131178:ILJ131178 IVC131178:IVF131178 JEY131178:JFB131178 JOU131178:JOX131178 JYQ131178:JYT131178 KIM131178:KIP131178 KSI131178:KSL131178 LCE131178:LCH131178 LMA131178:LMD131178 LVW131178:LVZ131178 MFS131178:MFV131178 MPO131178:MPR131178 MZK131178:MZN131178 NJG131178:NJJ131178 NTC131178:NTF131178 OCY131178:ODB131178 OMU131178:OMX131178 OWQ131178:OWT131178 PGM131178:PGP131178 PQI131178:PQL131178 QAE131178:QAH131178 QKA131178:QKD131178 QTW131178:QTZ131178 RDS131178:RDV131178 RNO131178:RNR131178 RXK131178:RXN131178 SHG131178:SHJ131178 SRC131178:SRF131178 TAY131178:TBB131178 TKU131178:TKX131178 TUQ131178:TUT131178 UEM131178:UEP131178 UOI131178:UOL131178 UYE131178:UYH131178 VIA131178:VID131178 VRW131178:VRZ131178 WBS131178:WBV131178 WLO131178:WLR131178 WVK131178:WVN131178 C196714:F196714 IY196714:JB196714 SU196714:SX196714 ACQ196714:ACT196714 AMM196714:AMP196714 AWI196714:AWL196714 BGE196714:BGH196714 BQA196714:BQD196714 BZW196714:BZZ196714 CJS196714:CJV196714 CTO196714:CTR196714 DDK196714:DDN196714 DNG196714:DNJ196714 DXC196714:DXF196714 EGY196714:EHB196714 EQU196714:EQX196714 FAQ196714:FAT196714 FKM196714:FKP196714 FUI196714:FUL196714 GEE196714:GEH196714 GOA196714:GOD196714 GXW196714:GXZ196714 HHS196714:HHV196714 HRO196714:HRR196714 IBK196714:IBN196714 ILG196714:ILJ196714 IVC196714:IVF196714 JEY196714:JFB196714 JOU196714:JOX196714 JYQ196714:JYT196714 KIM196714:KIP196714 KSI196714:KSL196714 LCE196714:LCH196714 LMA196714:LMD196714 LVW196714:LVZ196714 MFS196714:MFV196714 MPO196714:MPR196714 MZK196714:MZN196714 NJG196714:NJJ196714 NTC196714:NTF196714 OCY196714:ODB196714 OMU196714:OMX196714 OWQ196714:OWT196714 PGM196714:PGP196714 PQI196714:PQL196714 QAE196714:QAH196714 QKA196714:QKD196714 QTW196714:QTZ196714 RDS196714:RDV196714 RNO196714:RNR196714 RXK196714:RXN196714 SHG196714:SHJ196714 SRC196714:SRF196714 TAY196714:TBB196714 TKU196714:TKX196714 TUQ196714:TUT196714 UEM196714:UEP196714 UOI196714:UOL196714 UYE196714:UYH196714 VIA196714:VID196714 VRW196714:VRZ196714 WBS196714:WBV196714 WLO196714:WLR196714 WVK196714:WVN196714 C262250:F262250 IY262250:JB262250 SU262250:SX262250 ACQ262250:ACT262250 AMM262250:AMP262250 AWI262250:AWL262250 BGE262250:BGH262250 BQA262250:BQD262250 BZW262250:BZZ262250 CJS262250:CJV262250 CTO262250:CTR262250 DDK262250:DDN262250 DNG262250:DNJ262250 DXC262250:DXF262250 EGY262250:EHB262250 EQU262250:EQX262250 FAQ262250:FAT262250 FKM262250:FKP262250 FUI262250:FUL262250 GEE262250:GEH262250 GOA262250:GOD262250 GXW262250:GXZ262250 HHS262250:HHV262250 HRO262250:HRR262250 IBK262250:IBN262250 ILG262250:ILJ262250 IVC262250:IVF262250 JEY262250:JFB262250 JOU262250:JOX262250 JYQ262250:JYT262250 KIM262250:KIP262250 KSI262250:KSL262250 LCE262250:LCH262250 LMA262250:LMD262250 LVW262250:LVZ262250 MFS262250:MFV262250 MPO262250:MPR262250 MZK262250:MZN262250 NJG262250:NJJ262250 NTC262250:NTF262250 OCY262250:ODB262250 OMU262250:OMX262250 OWQ262250:OWT262250 PGM262250:PGP262250 PQI262250:PQL262250 QAE262250:QAH262250 QKA262250:QKD262250 QTW262250:QTZ262250 RDS262250:RDV262250 RNO262250:RNR262250 RXK262250:RXN262250 SHG262250:SHJ262250 SRC262250:SRF262250 TAY262250:TBB262250 TKU262250:TKX262250 TUQ262250:TUT262250 UEM262250:UEP262250 UOI262250:UOL262250 UYE262250:UYH262250 VIA262250:VID262250 VRW262250:VRZ262250 WBS262250:WBV262250 WLO262250:WLR262250 WVK262250:WVN262250 C327786:F327786 IY327786:JB327786 SU327786:SX327786 ACQ327786:ACT327786 AMM327786:AMP327786 AWI327786:AWL327786 BGE327786:BGH327786 BQA327786:BQD327786 BZW327786:BZZ327786 CJS327786:CJV327786 CTO327786:CTR327786 DDK327786:DDN327786 DNG327786:DNJ327786 DXC327786:DXF327786 EGY327786:EHB327786 EQU327786:EQX327786 FAQ327786:FAT327786 FKM327786:FKP327786 FUI327786:FUL327786 GEE327786:GEH327786 GOA327786:GOD327786 GXW327786:GXZ327786 HHS327786:HHV327786 HRO327786:HRR327786 IBK327786:IBN327786 ILG327786:ILJ327786 IVC327786:IVF327786 JEY327786:JFB327786 JOU327786:JOX327786 JYQ327786:JYT327786 KIM327786:KIP327786 KSI327786:KSL327786 LCE327786:LCH327786 LMA327786:LMD327786 LVW327786:LVZ327786 MFS327786:MFV327786 MPO327786:MPR327786 MZK327786:MZN327786 NJG327786:NJJ327786 NTC327786:NTF327786 OCY327786:ODB327786 OMU327786:OMX327786 OWQ327786:OWT327786 PGM327786:PGP327786 PQI327786:PQL327786 QAE327786:QAH327786 QKA327786:QKD327786 QTW327786:QTZ327786 RDS327786:RDV327786 RNO327786:RNR327786 RXK327786:RXN327786 SHG327786:SHJ327786 SRC327786:SRF327786 TAY327786:TBB327786 TKU327786:TKX327786 TUQ327786:TUT327786 UEM327786:UEP327786 UOI327786:UOL327786 UYE327786:UYH327786 VIA327786:VID327786 VRW327786:VRZ327786 WBS327786:WBV327786 WLO327786:WLR327786 WVK327786:WVN327786 C393322:F393322 IY393322:JB393322 SU393322:SX393322 ACQ393322:ACT393322 AMM393322:AMP393322 AWI393322:AWL393322 BGE393322:BGH393322 BQA393322:BQD393322 BZW393322:BZZ393322 CJS393322:CJV393322 CTO393322:CTR393322 DDK393322:DDN393322 DNG393322:DNJ393322 DXC393322:DXF393322 EGY393322:EHB393322 EQU393322:EQX393322 FAQ393322:FAT393322 FKM393322:FKP393322 FUI393322:FUL393322 GEE393322:GEH393322 GOA393322:GOD393322 GXW393322:GXZ393322 HHS393322:HHV393322 HRO393322:HRR393322 IBK393322:IBN393322 ILG393322:ILJ393322 IVC393322:IVF393322 JEY393322:JFB393322 JOU393322:JOX393322 JYQ393322:JYT393322 KIM393322:KIP393322 KSI393322:KSL393322 LCE393322:LCH393322 LMA393322:LMD393322 LVW393322:LVZ393322 MFS393322:MFV393322 MPO393322:MPR393322 MZK393322:MZN393322 NJG393322:NJJ393322 NTC393322:NTF393322 OCY393322:ODB393322 OMU393322:OMX393322 OWQ393322:OWT393322 PGM393322:PGP393322 PQI393322:PQL393322 QAE393322:QAH393322 QKA393322:QKD393322 QTW393322:QTZ393322 RDS393322:RDV393322 RNO393322:RNR393322 RXK393322:RXN393322 SHG393322:SHJ393322 SRC393322:SRF393322 TAY393322:TBB393322 TKU393322:TKX393322 TUQ393322:TUT393322 UEM393322:UEP393322 UOI393322:UOL393322 UYE393322:UYH393322 VIA393322:VID393322 VRW393322:VRZ393322 WBS393322:WBV393322 WLO393322:WLR393322 WVK393322:WVN393322 C458858:F458858 IY458858:JB458858 SU458858:SX458858 ACQ458858:ACT458858 AMM458858:AMP458858 AWI458858:AWL458858 BGE458858:BGH458858 BQA458858:BQD458858 BZW458858:BZZ458858 CJS458858:CJV458858 CTO458858:CTR458858 DDK458858:DDN458858 DNG458858:DNJ458858 DXC458858:DXF458858 EGY458858:EHB458858 EQU458858:EQX458858 FAQ458858:FAT458858 FKM458858:FKP458858 FUI458858:FUL458858 GEE458858:GEH458858 GOA458858:GOD458858 GXW458858:GXZ458858 HHS458858:HHV458858 HRO458858:HRR458858 IBK458858:IBN458858 ILG458858:ILJ458858 IVC458858:IVF458858 JEY458858:JFB458858 JOU458858:JOX458858 JYQ458858:JYT458858 KIM458858:KIP458858 KSI458858:KSL458858 LCE458858:LCH458858 LMA458858:LMD458858 LVW458858:LVZ458858 MFS458858:MFV458858 MPO458858:MPR458858 MZK458858:MZN458858 NJG458858:NJJ458858 NTC458858:NTF458858 OCY458858:ODB458858 OMU458858:OMX458858 OWQ458858:OWT458858 PGM458858:PGP458858 PQI458858:PQL458858 QAE458858:QAH458858 QKA458858:QKD458858 QTW458858:QTZ458858 RDS458858:RDV458858 RNO458858:RNR458858 RXK458858:RXN458858 SHG458858:SHJ458858 SRC458858:SRF458858 TAY458858:TBB458858 TKU458858:TKX458858 TUQ458858:TUT458858 UEM458858:UEP458858 UOI458858:UOL458858 UYE458858:UYH458858 VIA458858:VID458858 VRW458858:VRZ458858 WBS458858:WBV458858 WLO458858:WLR458858 WVK458858:WVN458858 C524394:F524394 IY524394:JB524394 SU524394:SX524394 ACQ524394:ACT524394 AMM524394:AMP524394 AWI524394:AWL524394 BGE524394:BGH524394 BQA524394:BQD524394 BZW524394:BZZ524394 CJS524394:CJV524394 CTO524394:CTR524394 DDK524394:DDN524394 DNG524394:DNJ524394 DXC524394:DXF524394 EGY524394:EHB524394 EQU524394:EQX524394 FAQ524394:FAT524394 FKM524394:FKP524394 FUI524394:FUL524394 GEE524394:GEH524394 GOA524394:GOD524394 GXW524394:GXZ524394 HHS524394:HHV524394 HRO524394:HRR524394 IBK524394:IBN524394 ILG524394:ILJ524394 IVC524394:IVF524394 JEY524394:JFB524394 JOU524394:JOX524394 JYQ524394:JYT524394 KIM524394:KIP524394 KSI524394:KSL524394 LCE524394:LCH524394 LMA524394:LMD524394 LVW524394:LVZ524394 MFS524394:MFV524394 MPO524394:MPR524394 MZK524394:MZN524394 NJG524394:NJJ524394 NTC524394:NTF524394 OCY524394:ODB524394 OMU524394:OMX524394 OWQ524394:OWT524394 PGM524394:PGP524394 PQI524394:PQL524394 QAE524394:QAH524394 QKA524394:QKD524394 QTW524394:QTZ524394 RDS524394:RDV524394 RNO524394:RNR524394 RXK524394:RXN524394 SHG524394:SHJ524394 SRC524394:SRF524394 TAY524394:TBB524394 TKU524394:TKX524394 TUQ524394:TUT524394 UEM524394:UEP524394 UOI524394:UOL524394 UYE524394:UYH524394 VIA524394:VID524394 VRW524394:VRZ524394 WBS524394:WBV524394 WLO524394:WLR524394 WVK524394:WVN524394 C589930:F589930 IY589930:JB589930 SU589930:SX589930 ACQ589930:ACT589930 AMM589930:AMP589930 AWI589930:AWL589930 BGE589930:BGH589930 BQA589930:BQD589930 BZW589930:BZZ589930 CJS589930:CJV589930 CTO589930:CTR589930 DDK589930:DDN589930 DNG589930:DNJ589930 DXC589930:DXF589930 EGY589930:EHB589930 EQU589930:EQX589930 FAQ589930:FAT589930 FKM589930:FKP589930 FUI589930:FUL589930 GEE589930:GEH589930 GOA589930:GOD589930 GXW589930:GXZ589930 HHS589930:HHV589930 HRO589930:HRR589930 IBK589930:IBN589930 ILG589930:ILJ589930 IVC589930:IVF589930 JEY589930:JFB589930 JOU589930:JOX589930 JYQ589930:JYT589930 KIM589930:KIP589930 KSI589930:KSL589930 LCE589930:LCH589930 LMA589930:LMD589930 LVW589930:LVZ589930 MFS589930:MFV589930 MPO589930:MPR589930 MZK589930:MZN589930 NJG589930:NJJ589930 NTC589930:NTF589930 OCY589930:ODB589930 OMU589930:OMX589930 OWQ589930:OWT589930 PGM589930:PGP589930 PQI589930:PQL589930 QAE589930:QAH589930 QKA589930:QKD589930 QTW589930:QTZ589930 RDS589930:RDV589930 RNO589930:RNR589930 RXK589930:RXN589930 SHG589930:SHJ589930 SRC589930:SRF589930 TAY589930:TBB589930 TKU589930:TKX589930 TUQ589930:TUT589930 UEM589930:UEP589930 UOI589930:UOL589930 UYE589930:UYH589930 VIA589930:VID589930 VRW589930:VRZ589930 WBS589930:WBV589930 WLO589930:WLR589930 WVK589930:WVN589930 C655466:F655466 IY655466:JB655466 SU655466:SX655466 ACQ655466:ACT655466 AMM655466:AMP655466 AWI655466:AWL655466 BGE655466:BGH655466 BQA655466:BQD655466 BZW655466:BZZ655466 CJS655466:CJV655466 CTO655466:CTR655466 DDK655466:DDN655466 DNG655466:DNJ655466 DXC655466:DXF655466 EGY655466:EHB655466 EQU655466:EQX655466 FAQ655466:FAT655466 FKM655466:FKP655466 FUI655466:FUL655466 GEE655466:GEH655466 GOA655466:GOD655466 GXW655466:GXZ655466 HHS655466:HHV655466 HRO655466:HRR655466 IBK655466:IBN655466 ILG655466:ILJ655466 IVC655466:IVF655466 JEY655466:JFB655466 JOU655466:JOX655466 JYQ655466:JYT655466 KIM655466:KIP655466 KSI655466:KSL655466 LCE655466:LCH655466 LMA655466:LMD655466 LVW655466:LVZ655466 MFS655466:MFV655466 MPO655466:MPR655466 MZK655466:MZN655466 NJG655466:NJJ655466 NTC655466:NTF655466 OCY655466:ODB655466 OMU655466:OMX655466 OWQ655466:OWT655466 PGM655466:PGP655466 PQI655466:PQL655466 QAE655466:QAH655466 QKA655466:QKD655466 QTW655466:QTZ655466 RDS655466:RDV655466 RNO655466:RNR655466 RXK655466:RXN655466 SHG655466:SHJ655466 SRC655466:SRF655466 TAY655466:TBB655466 TKU655466:TKX655466 TUQ655466:TUT655466 UEM655466:UEP655466 UOI655466:UOL655466 UYE655466:UYH655466 VIA655466:VID655466 VRW655466:VRZ655466 WBS655466:WBV655466 WLO655466:WLR655466 WVK655466:WVN655466 C721002:F721002 IY721002:JB721002 SU721002:SX721002 ACQ721002:ACT721002 AMM721002:AMP721002 AWI721002:AWL721002 BGE721002:BGH721002 BQA721002:BQD721002 BZW721002:BZZ721002 CJS721002:CJV721002 CTO721002:CTR721002 DDK721002:DDN721002 DNG721002:DNJ721002 DXC721002:DXF721002 EGY721002:EHB721002 EQU721002:EQX721002 FAQ721002:FAT721002 FKM721002:FKP721002 FUI721002:FUL721002 GEE721002:GEH721002 GOA721002:GOD721002 GXW721002:GXZ721002 HHS721002:HHV721002 HRO721002:HRR721002 IBK721002:IBN721002 ILG721002:ILJ721002 IVC721002:IVF721002 JEY721002:JFB721002 JOU721002:JOX721002 JYQ721002:JYT721002 KIM721002:KIP721002 KSI721002:KSL721002 LCE721002:LCH721002 LMA721002:LMD721002 LVW721002:LVZ721002 MFS721002:MFV721002 MPO721002:MPR721002 MZK721002:MZN721002 NJG721002:NJJ721002 NTC721002:NTF721002 OCY721002:ODB721002 OMU721002:OMX721002 OWQ721002:OWT721002 PGM721002:PGP721002 PQI721002:PQL721002 QAE721002:QAH721002 QKA721002:QKD721002 QTW721002:QTZ721002 RDS721002:RDV721002 RNO721002:RNR721002 RXK721002:RXN721002 SHG721002:SHJ721002 SRC721002:SRF721002 TAY721002:TBB721002 TKU721002:TKX721002 TUQ721002:TUT721002 UEM721002:UEP721002 UOI721002:UOL721002 UYE721002:UYH721002 VIA721002:VID721002 VRW721002:VRZ721002 WBS721002:WBV721002 WLO721002:WLR721002 WVK721002:WVN721002 C786538:F786538 IY786538:JB786538 SU786538:SX786538 ACQ786538:ACT786538 AMM786538:AMP786538 AWI786538:AWL786538 BGE786538:BGH786538 BQA786538:BQD786538 BZW786538:BZZ786538 CJS786538:CJV786538 CTO786538:CTR786538 DDK786538:DDN786538 DNG786538:DNJ786538 DXC786538:DXF786538 EGY786538:EHB786538 EQU786538:EQX786538 FAQ786538:FAT786538 FKM786538:FKP786538 FUI786538:FUL786538 GEE786538:GEH786538 GOA786538:GOD786538 GXW786538:GXZ786538 HHS786538:HHV786538 HRO786538:HRR786538 IBK786538:IBN786538 ILG786538:ILJ786538 IVC786538:IVF786538 JEY786538:JFB786538 JOU786538:JOX786538 JYQ786538:JYT786538 KIM786538:KIP786538 KSI786538:KSL786538 LCE786538:LCH786538 LMA786538:LMD786538 LVW786538:LVZ786538 MFS786538:MFV786538 MPO786538:MPR786538 MZK786538:MZN786538 NJG786538:NJJ786538 NTC786538:NTF786538 OCY786538:ODB786538 OMU786538:OMX786538 OWQ786538:OWT786538 PGM786538:PGP786538 PQI786538:PQL786538 QAE786538:QAH786538 QKA786538:QKD786538 QTW786538:QTZ786538 RDS786538:RDV786538 RNO786538:RNR786538 RXK786538:RXN786538 SHG786538:SHJ786538 SRC786538:SRF786538 TAY786538:TBB786538 TKU786538:TKX786538 TUQ786538:TUT786538 UEM786538:UEP786538 UOI786538:UOL786538 UYE786538:UYH786538 VIA786538:VID786538 VRW786538:VRZ786538 WBS786538:WBV786538 WLO786538:WLR786538 WVK786538:WVN786538 C852074:F852074 IY852074:JB852074 SU852074:SX852074 ACQ852074:ACT852074 AMM852074:AMP852074 AWI852074:AWL852074 BGE852074:BGH852074 BQA852074:BQD852074 BZW852074:BZZ852074 CJS852074:CJV852074 CTO852074:CTR852074 DDK852074:DDN852074 DNG852074:DNJ852074 DXC852074:DXF852074 EGY852074:EHB852074 EQU852074:EQX852074 FAQ852074:FAT852074 FKM852074:FKP852074 FUI852074:FUL852074 GEE852074:GEH852074 GOA852074:GOD852074 GXW852074:GXZ852074 HHS852074:HHV852074 HRO852074:HRR852074 IBK852074:IBN852074 ILG852074:ILJ852074 IVC852074:IVF852074 JEY852074:JFB852074 JOU852074:JOX852074 JYQ852074:JYT852074 KIM852074:KIP852074 KSI852074:KSL852074 LCE852074:LCH852074 LMA852074:LMD852074 LVW852074:LVZ852074 MFS852074:MFV852074 MPO852074:MPR852074 MZK852074:MZN852074 NJG852074:NJJ852074 NTC852074:NTF852074 OCY852074:ODB852074 OMU852074:OMX852074 OWQ852074:OWT852074 PGM852074:PGP852074 PQI852074:PQL852074 QAE852074:QAH852074 QKA852074:QKD852074 QTW852074:QTZ852074 RDS852074:RDV852074 RNO852074:RNR852074 RXK852074:RXN852074 SHG852074:SHJ852074 SRC852074:SRF852074 TAY852074:TBB852074 TKU852074:TKX852074 TUQ852074:TUT852074 UEM852074:UEP852074 UOI852074:UOL852074 UYE852074:UYH852074 VIA852074:VID852074 VRW852074:VRZ852074 WBS852074:WBV852074 WLO852074:WLR852074 WVK852074:WVN852074 C917610:F917610 IY917610:JB917610 SU917610:SX917610 ACQ917610:ACT917610 AMM917610:AMP917610 AWI917610:AWL917610 BGE917610:BGH917610 BQA917610:BQD917610 BZW917610:BZZ917610 CJS917610:CJV917610 CTO917610:CTR917610 DDK917610:DDN917610 DNG917610:DNJ917610 DXC917610:DXF917610 EGY917610:EHB917610 EQU917610:EQX917610 FAQ917610:FAT917610 FKM917610:FKP917610 FUI917610:FUL917610 GEE917610:GEH917610 GOA917610:GOD917610 GXW917610:GXZ917610 HHS917610:HHV917610 HRO917610:HRR917610 IBK917610:IBN917610 ILG917610:ILJ917610 IVC917610:IVF917610 JEY917610:JFB917610 JOU917610:JOX917610 JYQ917610:JYT917610 KIM917610:KIP917610 KSI917610:KSL917610 LCE917610:LCH917610 LMA917610:LMD917610 LVW917610:LVZ917610 MFS917610:MFV917610 MPO917610:MPR917610 MZK917610:MZN917610 NJG917610:NJJ917610 NTC917610:NTF917610 OCY917610:ODB917610 OMU917610:OMX917610 OWQ917610:OWT917610 PGM917610:PGP917610 PQI917610:PQL917610 QAE917610:QAH917610 QKA917610:QKD917610 QTW917610:QTZ917610 RDS917610:RDV917610 RNO917610:RNR917610 RXK917610:RXN917610 SHG917610:SHJ917610 SRC917610:SRF917610 TAY917610:TBB917610 TKU917610:TKX917610 TUQ917610:TUT917610 UEM917610:UEP917610 UOI917610:UOL917610 UYE917610:UYH917610 VIA917610:VID917610 VRW917610:VRZ917610 WBS917610:WBV917610 WLO917610:WLR917610 WVK917610:WVN917610 C983146:F983146 IY983146:JB983146 SU983146:SX983146 ACQ983146:ACT983146 AMM983146:AMP983146 AWI983146:AWL983146 BGE983146:BGH983146 BQA983146:BQD983146 BZW983146:BZZ983146 CJS983146:CJV983146 CTO983146:CTR983146 DDK983146:DDN983146 DNG983146:DNJ983146 DXC983146:DXF983146 EGY983146:EHB983146 EQU983146:EQX983146 FAQ983146:FAT983146 FKM983146:FKP983146 FUI983146:FUL983146 GEE983146:GEH983146 GOA983146:GOD983146 GXW983146:GXZ983146 HHS983146:HHV983146 HRO983146:HRR983146 IBK983146:IBN983146 ILG983146:ILJ983146 IVC983146:IVF983146 JEY983146:JFB983146 JOU983146:JOX983146 JYQ983146:JYT983146 KIM983146:KIP983146 KSI983146:KSL983146 LCE983146:LCH983146 LMA983146:LMD983146 LVW983146:LVZ983146 MFS983146:MFV983146 MPO983146:MPR983146 MZK983146:MZN983146 NJG983146:NJJ983146 NTC983146:NTF983146 OCY983146:ODB983146 OMU983146:OMX983146 OWQ983146:OWT983146 PGM983146:PGP983146 PQI983146:PQL983146 QAE983146:QAH983146 QKA983146:QKD983146 QTW983146:QTZ983146 RDS983146:RDV983146 RNO983146:RNR983146 RXK983146:RXN983146 SHG983146:SHJ983146 SRC983146:SRF983146 TAY983146:TBB983146 TKU983146:TKX983146 TUQ983146:TUT983146 UEM983146:UEP983146 UOI983146:UOL983146 UYE983146:UYH983146 VIA983146:VID983146 VRW983146:VRZ983146 WBS983146:WBV983146 WLO983146:WLR983146 WVK983146:WVN983146 C108:F108 IY108:JB108 SU108:SX108 ACQ108:ACT108 AMM108:AMP108 AWI108:AWL108 BGE108:BGH108 BQA108:BQD108 BZW108:BZZ108 CJS108:CJV108 CTO108:CTR108 DDK108:DDN108 DNG108:DNJ108 DXC108:DXF108 EGY108:EHB108 EQU108:EQX108 FAQ108:FAT108 FKM108:FKP108 FUI108:FUL108 GEE108:GEH108 GOA108:GOD108 GXW108:GXZ108 HHS108:HHV108 HRO108:HRR108 IBK108:IBN108 ILG108:ILJ108 IVC108:IVF108 JEY108:JFB108 JOU108:JOX108 JYQ108:JYT108 KIM108:KIP108 KSI108:KSL108 LCE108:LCH108 LMA108:LMD108 LVW108:LVZ108 MFS108:MFV108 MPO108:MPR108 MZK108:MZN108 NJG108:NJJ108 NTC108:NTF108 OCY108:ODB108 OMU108:OMX108 OWQ108:OWT108 PGM108:PGP108 PQI108:PQL108 QAE108:QAH108 QKA108:QKD108 QTW108:QTZ108 RDS108:RDV108 RNO108:RNR108 RXK108:RXN108 SHG108:SHJ108 SRC108:SRF108 TAY108:TBB108 TKU108:TKX108 TUQ108:TUT108 UEM108:UEP108 UOI108:UOL108 UYE108:UYH108 VIA108:VID108 VRW108:VRZ108 WBS108:WBV108 WLO108:WLR108 WVK108:WVN108 C65644:F65644 IY65644:JB65644 SU65644:SX65644 ACQ65644:ACT65644 AMM65644:AMP65644 AWI65644:AWL65644 BGE65644:BGH65644 BQA65644:BQD65644 BZW65644:BZZ65644 CJS65644:CJV65644 CTO65644:CTR65644 DDK65644:DDN65644 DNG65644:DNJ65644 DXC65644:DXF65644 EGY65644:EHB65644 EQU65644:EQX65644 FAQ65644:FAT65644 FKM65644:FKP65644 FUI65644:FUL65644 GEE65644:GEH65644 GOA65644:GOD65644 GXW65644:GXZ65644 HHS65644:HHV65644 HRO65644:HRR65644 IBK65644:IBN65644 ILG65644:ILJ65644 IVC65644:IVF65644 JEY65644:JFB65644 JOU65644:JOX65644 JYQ65644:JYT65644 KIM65644:KIP65644 KSI65644:KSL65644 LCE65644:LCH65644 LMA65644:LMD65644 LVW65644:LVZ65644 MFS65644:MFV65644 MPO65644:MPR65644 MZK65644:MZN65644 NJG65644:NJJ65644 NTC65644:NTF65644 OCY65644:ODB65644 OMU65644:OMX65644 OWQ65644:OWT65644 PGM65644:PGP65644 PQI65644:PQL65644 QAE65644:QAH65644 QKA65644:QKD65644 QTW65644:QTZ65644 RDS65644:RDV65644 RNO65644:RNR65644 RXK65644:RXN65644 SHG65644:SHJ65644 SRC65644:SRF65644 TAY65644:TBB65644 TKU65644:TKX65644 TUQ65644:TUT65644 UEM65644:UEP65644 UOI65644:UOL65644 UYE65644:UYH65644 VIA65644:VID65644 VRW65644:VRZ65644 WBS65644:WBV65644 WLO65644:WLR65644 WVK65644:WVN65644 C131180:F131180 IY131180:JB131180 SU131180:SX131180 ACQ131180:ACT131180 AMM131180:AMP131180 AWI131180:AWL131180 BGE131180:BGH131180 BQA131180:BQD131180 BZW131180:BZZ131180 CJS131180:CJV131180 CTO131180:CTR131180 DDK131180:DDN131180 DNG131180:DNJ131180 DXC131180:DXF131180 EGY131180:EHB131180 EQU131180:EQX131180 FAQ131180:FAT131180 FKM131180:FKP131180 FUI131180:FUL131180 GEE131180:GEH131180 GOA131180:GOD131180 GXW131180:GXZ131180 HHS131180:HHV131180 HRO131180:HRR131180 IBK131180:IBN131180 ILG131180:ILJ131180 IVC131180:IVF131180 JEY131180:JFB131180 JOU131180:JOX131180 JYQ131180:JYT131180 KIM131180:KIP131180 KSI131180:KSL131180 LCE131180:LCH131180 LMA131180:LMD131180 LVW131180:LVZ131180 MFS131180:MFV131180 MPO131180:MPR131180 MZK131180:MZN131180 NJG131180:NJJ131180 NTC131180:NTF131180 OCY131180:ODB131180 OMU131180:OMX131180 OWQ131180:OWT131180 PGM131180:PGP131180 PQI131180:PQL131180 QAE131180:QAH131180 QKA131180:QKD131180 QTW131180:QTZ131180 RDS131180:RDV131180 RNO131180:RNR131180 RXK131180:RXN131180 SHG131180:SHJ131180 SRC131180:SRF131180 TAY131180:TBB131180 TKU131180:TKX131180 TUQ131180:TUT131180 UEM131180:UEP131180 UOI131180:UOL131180 UYE131180:UYH131180 VIA131180:VID131180 VRW131180:VRZ131180 WBS131180:WBV131180 WLO131180:WLR131180 WVK131180:WVN131180 C196716:F196716 IY196716:JB196716 SU196716:SX196716 ACQ196716:ACT196716 AMM196716:AMP196716 AWI196716:AWL196716 BGE196716:BGH196716 BQA196716:BQD196716 BZW196716:BZZ196716 CJS196716:CJV196716 CTO196716:CTR196716 DDK196716:DDN196716 DNG196716:DNJ196716 DXC196716:DXF196716 EGY196716:EHB196716 EQU196716:EQX196716 FAQ196716:FAT196716 FKM196716:FKP196716 FUI196716:FUL196716 GEE196716:GEH196716 GOA196716:GOD196716 GXW196716:GXZ196716 HHS196716:HHV196716 HRO196716:HRR196716 IBK196716:IBN196716 ILG196716:ILJ196716 IVC196716:IVF196716 JEY196716:JFB196716 JOU196716:JOX196716 JYQ196716:JYT196716 KIM196716:KIP196716 KSI196716:KSL196716 LCE196716:LCH196716 LMA196716:LMD196716 LVW196716:LVZ196716 MFS196716:MFV196716 MPO196716:MPR196716 MZK196716:MZN196716 NJG196716:NJJ196716 NTC196716:NTF196716 OCY196716:ODB196716 OMU196716:OMX196716 OWQ196716:OWT196716 PGM196716:PGP196716 PQI196716:PQL196716 QAE196716:QAH196716 QKA196716:QKD196716 QTW196716:QTZ196716 RDS196716:RDV196716 RNO196716:RNR196716 RXK196716:RXN196716 SHG196716:SHJ196716 SRC196716:SRF196716 TAY196716:TBB196716 TKU196716:TKX196716 TUQ196716:TUT196716 UEM196716:UEP196716 UOI196716:UOL196716 UYE196716:UYH196716 VIA196716:VID196716 VRW196716:VRZ196716 WBS196716:WBV196716 WLO196716:WLR196716 WVK196716:WVN196716 C262252:F262252 IY262252:JB262252 SU262252:SX262252 ACQ262252:ACT262252 AMM262252:AMP262252 AWI262252:AWL262252 BGE262252:BGH262252 BQA262252:BQD262252 BZW262252:BZZ262252 CJS262252:CJV262252 CTO262252:CTR262252 DDK262252:DDN262252 DNG262252:DNJ262252 DXC262252:DXF262252 EGY262252:EHB262252 EQU262252:EQX262252 FAQ262252:FAT262252 FKM262252:FKP262252 FUI262252:FUL262252 GEE262252:GEH262252 GOA262252:GOD262252 GXW262252:GXZ262252 HHS262252:HHV262252 HRO262252:HRR262252 IBK262252:IBN262252 ILG262252:ILJ262252 IVC262252:IVF262252 JEY262252:JFB262252 JOU262252:JOX262252 JYQ262252:JYT262252 KIM262252:KIP262252 KSI262252:KSL262252 LCE262252:LCH262252 LMA262252:LMD262252 LVW262252:LVZ262252 MFS262252:MFV262252 MPO262252:MPR262252 MZK262252:MZN262252 NJG262252:NJJ262252 NTC262252:NTF262252 OCY262252:ODB262252 OMU262252:OMX262252 OWQ262252:OWT262252 PGM262252:PGP262252 PQI262252:PQL262252 QAE262252:QAH262252 QKA262252:QKD262252 QTW262252:QTZ262252 RDS262252:RDV262252 RNO262252:RNR262252 RXK262252:RXN262252 SHG262252:SHJ262252 SRC262252:SRF262252 TAY262252:TBB262252 TKU262252:TKX262252 TUQ262252:TUT262252 UEM262252:UEP262252 UOI262252:UOL262252 UYE262252:UYH262252 VIA262252:VID262252 VRW262252:VRZ262252 WBS262252:WBV262252 WLO262252:WLR262252 WVK262252:WVN262252 C327788:F327788 IY327788:JB327788 SU327788:SX327788 ACQ327788:ACT327788 AMM327788:AMP327788 AWI327788:AWL327788 BGE327788:BGH327788 BQA327788:BQD327788 BZW327788:BZZ327788 CJS327788:CJV327788 CTO327788:CTR327788 DDK327788:DDN327788 DNG327788:DNJ327788 DXC327788:DXF327788 EGY327788:EHB327788 EQU327788:EQX327788 FAQ327788:FAT327788 FKM327788:FKP327788 FUI327788:FUL327788 GEE327788:GEH327788 GOA327788:GOD327788 GXW327788:GXZ327788 HHS327788:HHV327788 HRO327788:HRR327788 IBK327788:IBN327788 ILG327788:ILJ327788 IVC327788:IVF327788 JEY327788:JFB327788 JOU327788:JOX327788 JYQ327788:JYT327788 KIM327788:KIP327788 KSI327788:KSL327788 LCE327788:LCH327788 LMA327788:LMD327788 LVW327788:LVZ327788 MFS327788:MFV327788 MPO327788:MPR327788 MZK327788:MZN327788 NJG327788:NJJ327788 NTC327788:NTF327788 OCY327788:ODB327788 OMU327788:OMX327788 OWQ327788:OWT327788 PGM327788:PGP327788 PQI327788:PQL327788 QAE327788:QAH327788 QKA327788:QKD327788 QTW327788:QTZ327788 RDS327788:RDV327788 RNO327788:RNR327788 RXK327788:RXN327788 SHG327788:SHJ327788 SRC327788:SRF327788 TAY327788:TBB327788 TKU327788:TKX327788 TUQ327788:TUT327788 UEM327788:UEP327788 UOI327788:UOL327788 UYE327788:UYH327788 VIA327788:VID327788 VRW327788:VRZ327788 WBS327788:WBV327788 WLO327788:WLR327788 WVK327788:WVN327788 C393324:F393324 IY393324:JB393324 SU393324:SX393324 ACQ393324:ACT393324 AMM393324:AMP393324 AWI393324:AWL393324 BGE393324:BGH393324 BQA393324:BQD393324 BZW393324:BZZ393324 CJS393324:CJV393324 CTO393324:CTR393324 DDK393324:DDN393324 DNG393324:DNJ393324 DXC393324:DXF393324 EGY393324:EHB393324 EQU393324:EQX393324 FAQ393324:FAT393324 FKM393324:FKP393324 FUI393324:FUL393324 GEE393324:GEH393324 GOA393324:GOD393324 GXW393324:GXZ393324 HHS393324:HHV393324 HRO393324:HRR393324 IBK393324:IBN393324 ILG393324:ILJ393324 IVC393324:IVF393324 JEY393324:JFB393324 JOU393324:JOX393324 JYQ393324:JYT393324 KIM393324:KIP393324 KSI393324:KSL393324 LCE393324:LCH393324 LMA393324:LMD393324 LVW393324:LVZ393324 MFS393324:MFV393324 MPO393324:MPR393324 MZK393324:MZN393324 NJG393324:NJJ393324 NTC393324:NTF393324 OCY393324:ODB393324 OMU393324:OMX393324 OWQ393324:OWT393324 PGM393324:PGP393324 PQI393324:PQL393324 QAE393324:QAH393324 QKA393324:QKD393324 QTW393324:QTZ393324 RDS393324:RDV393324 RNO393324:RNR393324 RXK393324:RXN393324 SHG393324:SHJ393324 SRC393324:SRF393324 TAY393324:TBB393324 TKU393324:TKX393324 TUQ393324:TUT393324 UEM393324:UEP393324 UOI393324:UOL393324 UYE393324:UYH393324 VIA393324:VID393324 VRW393324:VRZ393324 WBS393324:WBV393324 WLO393324:WLR393324 WVK393324:WVN393324 C458860:F458860 IY458860:JB458860 SU458860:SX458860 ACQ458860:ACT458860 AMM458860:AMP458860 AWI458860:AWL458860 BGE458860:BGH458860 BQA458860:BQD458860 BZW458860:BZZ458860 CJS458860:CJV458860 CTO458860:CTR458860 DDK458860:DDN458860 DNG458860:DNJ458860 DXC458860:DXF458860 EGY458860:EHB458860 EQU458860:EQX458860 FAQ458860:FAT458860 FKM458860:FKP458860 FUI458860:FUL458860 GEE458860:GEH458860 GOA458860:GOD458860 GXW458860:GXZ458860 HHS458860:HHV458860 HRO458860:HRR458860 IBK458860:IBN458860 ILG458860:ILJ458860 IVC458860:IVF458860 JEY458860:JFB458860 JOU458860:JOX458860 JYQ458860:JYT458860 KIM458860:KIP458860 KSI458860:KSL458860 LCE458860:LCH458860 LMA458860:LMD458860 LVW458860:LVZ458860 MFS458860:MFV458860 MPO458860:MPR458860 MZK458860:MZN458860 NJG458860:NJJ458860 NTC458860:NTF458860 OCY458860:ODB458860 OMU458860:OMX458860 OWQ458860:OWT458860 PGM458860:PGP458860 PQI458860:PQL458860 QAE458860:QAH458860 QKA458860:QKD458860 QTW458860:QTZ458860 RDS458860:RDV458860 RNO458860:RNR458860 RXK458860:RXN458860 SHG458860:SHJ458860 SRC458860:SRF458860 TAY458860:TBB458860 TKU458860:TKX458860 TUQ458860:TUT458860 UEM458860:UEP458860 UOI458860:UOL458860 UYE458860:UYH458860 VIA458860:VID458860 VRW458860:VRZ458860 WBS458860:WBV458860 WLO458860:WLR458860 WVK458860:WVN458860 C524396:F524396 IY524396:JB524396 SU524396:SX524396 ACQ524396:ACT524396 AMM524396:AMP524396 AWI524396:AWL524396 BGE524396:BGH524396 BQA524396:BQD524396 BZW524396:BZZ524396 CJS524396:CJV524396 CTO524396:CTR524396 DDK524396:DDN524396 DNG524396:DNJ524396 DXC524396:DXF524396 EGY524396:EHB524396 EQU524396:EQX524396 FAQ524396:FAT524396 FKM524396:FKP524396 FUI524396:FUL524396 GEE524396:GEH524396 GOA524396:GOD524396 GXW524396:GXZ524396 HHS524396:HHV524396 HRO524396:HRR524396 IBK524396:IBN524396 ILG524396:ILJ524396 IVC524396:IVF524396 JEY524396:JFB524396 JOU524396:JOX524396 JYQ524396:JYT524396 KIM524396:KIP524396 KSI524396:KSL524396 LCE524396:LCH524396 LMA524396:LMD524396 LVW524396:LVZ524396 MFS524396:MFV524396 MPO524396:MPR524396 MZK524396:MZN524396 NJG524396:NJJ524396 NTC524396:NTF524396 OCY524396:ODB524396 OMU524396:OMX524396 OWQ524396:OWT524396 PGM524396:PGP524396 PQI524396:PQL524396 QAE524396:QAH524396 QKA524396:QKD524396 QTW524396:QTZ524396 RDS524396:RDV524396 RNO524396:RNR524396 RXK524396:RXN524396 SHG524396:SHJ524396 SRC524396:SRF524396 TAY524396:TBB524396 TKU524396:TKX524396 TUQ524396:TUT524396 UEM524396:UEP524396 UOI524396:UOL524396 UYE524396:UYH524396 VIA524396:VID524396 VRW524396:VRZ524396 WBS524396:WBV524396 WLO524396:WLR524396 WVK524396:WVN524396 C589932:F589932 IY589932:JB589932 SU589932:SX589932 ACQ589932:ACT589932 AMM589932:AMP589932 AWI589932:AWL589932 BGE589932:BGH589932 BQA589932:BQD589932 BZW589932:BZZ589932 CJS589932:CJV589932 CTO589932:CTR589932 DDK589932:DDN589932 DNG589932:DNJ589932 DXC589932:DXF589932 EGY589932:EHB589932 EQU589932:EQX589932 FAQ589932:FAT589932 FKM589932:FKP589932 FUI589932:FUL589932 GEE589932:GEH589932 GOA589932:GOD589932 GXW589932:GXZ589932 HHS589932:HHV589932 HRO589932:HRR589932 IBK589932:IBN589932 ILG589932:ILJ589932 IVC589932:IVF589932 JEY589932:JFB589932 JOU589932:JOX589932 JYQ589932:JYT589932 KIM589932:KIP589932 KSI589932:KSL589932 LCE589932:LCH589932 LMA589932:LMD589932 LVW589932:LVZ589932 MFS589932:MFV589932 MPO589932:MPR589932 MZK589932:MZN589932 NJG589932:NJJ589932 NTC589932:NTF589932 OCY589932:ODB589932 OMU589932:OMX589932 OWQ589932:OWT589932 PGM589932:PGP589932 PQI589932:PQL589932 QAE589932:QAH589932 QKA589932:QKD589932 QTW589932:QTZ589932 RDS589932:RDV589932 RNO589932:RNR589932 RXK589932:RXN589932 SHG589932:SHJ589932 SRC589932:SRF589932 TAY589932:TBB589932 TKU589932:TKX589932 TUQ589932:TUT589932 UEM589932:UEP589932 UOI589932:UOL589932 UYE589932:UYH589932 VIA589932:VID589932 VRW589932:VRZ589932 WBS589932:WBV589932 WLO589932:WLR589932 WVK589932:WVN589932 C655468:F655468 IY655468:JB655468 SU655468:SX655468 ACQ655468:ACT655468 AMM655468:AMP655468 AWI655468:AWL655468 BGE655468:BGH655468 BQA655468:BQD655468 BZW655468:BZZ655468 CJS655468:CJV655468 CTO655468:CTR655468 DDK655468:DDN655468 DNG655468:DNJ655468 DXC655468:DXF655468 EGY655468:EHB655468 EQU655468:EQX655468 FAQ655468:FAT655468 FKM655468:FKP655468 FUI655468:FUL655468 GEE655468:GEH655468 GOA655468:GOD655468 GXW655468:GXZ655468 HHS655468:HHV655468 HRO655468:HRR655468 IBK655468:IBN655468 ILG655468:ILJ655468 IVC655468:IVF655468 JEY655468:JFB655468 JOU655468:JOX655468 JYQ655468:JYT655468 KIM655468:KIP655468 KSI655468:KSL655468 LCE655468:LCH655468 LMA655468:LMD655468 LVW655468:LVZ655468 MFS655468:MFV655468 MPO655468:MPR655468 MZK655468:MZN655468 NJG655468:NJJ655468 NTC655468:NTF655468 OCY655468:ODB655468 OMU655468:OMX655468 OWQ655468:OWT655468 PGM655468:PGP655468 PQI655468:PQL655468 QAE655468:QAH655468 QKA655468:QKD655468 QTW655468:QTZ655468 RDS655468:RDV655468 RNO655468:RNR655468 RXK655468:RXN655468 SHG655468:SHJ655468 SRC655468:SRF655468 TAY655468:TBB655468 TKU655468:TKX655468 TUQ655468:TUT655468 UEM655468:UEP655468 UOI655468:UOL655468 UYE655468:UYH655468 VIA655468:VID655468 VRW655468:VRZ655468 WBS655468:WBV655468 WLO655468:WLR655468 WVK655468:WVN655468 C721004:F721004 IY721004:JB721004 SU721004:SX721004 ACQ721004:ACT721004 AMM721004:AMP721004 AWI721004:AWL721004 BGE721004:BGH721004 BQA721004:BQD721004 BZW721004:BZZ721004 CJS721004:CJV721004 CTO721004:CTR721004 DDK721004:DDN721004 DNG721004:DNJ721004 DXC721004:DXF721004 EGY721004:EHB721004 EQU721004:EQX721004 FAQ721004:FAT721004 FKM721004:FKP721004 FUI721004:FUL721004 GEE721004:GEH721004 GOA721004:GOD721004 GXW721004:GXZ721004 HHS721004:HHV721004 HRO721004:HRR721004 IBK721004:IBN721004 ILG721004:ILJ721004 IVC721004:IVF721004 JEY721004:JFB721004 JOU721004:JOX721004 JYQ721004:JYT721004 KIM721004:KIP721004 KSI721004:KSL721004 LCE721004:LCH721004 LMA721004:LMD721004 LVW721004:LVZ721004 MFS721004:MFV721004 MPO721004:MPR721004 MZK721004:MZN721004 NJG721004:NJJ721004 NTC721004:NTF721004 OCY721004:ODB721004 OMU721004:OMX721004 OWQ721004:OWT721004 PGM721004:PGP721004 PQI721004:PQL721004 QAE721004:QAH721004 QKA721004:QKD721004 QTW721004:QTZ721004 RDS721004:RDV721004 RNO721004:RNR721004 RXK721004:RXN721004 SHG721004:SHJ721004 SRC721004:SRF721004 TAY721004:TBB721004 TKU721004:TKX721004 TUQ721004:TUT721004 UEM721004:UEP721004 UOI721004:UOL721004 UYE721004:UYH721004 VIA721004:VID721004 VRW721004:VRZ721004 WBS721004:WBV721004 WLO721004:WLR721004 WVK721004:WVN721004 C786540:F786540 IY786540:JB786540 SU786540:SX786540 ACQ786540:ACT786540 AMM786540:AMP786540 AWI786540:AWL786540 BGE786540:BGH786540 BQA786540:BQD786540 BZW786540:BZZ786540 CJS786540:CJV786540 CTO786540:CTR786540 DDK786540:DDN786540 DNG786540:DNJ786540 DXC786540:DXF786540 EGY786540:EHB786540 EQU786540:EQX786540 FAQ786540:FAT786540 FKM786540:FKP786540 FUI786540:FUL786540 GEE786540:GEH786540 GOA786540:GOD786540 GXW786540:GXZ786540 HHS786540:HHV786540 HRO786540:HRR786540 IBK786540:IBN786540 ILG786540:ILJ786540 IVC786540:IVF786540 JEY786540:JFB786540 JOU786540:JOX786540 JYQ786540:JYT786540 KIM786540:KIP786540 KSI786540:KSL786540 LCE786540:LCH786540 LMA786540:LMD786540 LVW786540:LVZ786540 MFS786540:MFV786540 MPO786540:MPR786540 MZK786540:MZN786540 NJG786540:NJJ786540 NTC786540:NTF786540 OCY786540:ODB786540 OMU786540:OMX786540 OWQ786540:OWT786540 PGM786540:PGP786540 PQI786540:PQL786540 QAE786540:QAH786540 QKA786540:QKD786540 QTW786540:QTZ786540 RDS786540:RDV786540 RNO786540:RNR786540 RXK786540:RXN786540 SHG786540:SHJ786540 SRC786540:SRF786540 TAY786540:TBB786540 TKU786540:TKX786540 TUQ786540:TUT786540 UEM786540:UEP786540 UOI786540:UOL786540 UYE786540:UYH786540 VIA786540:VID786540 VRW786540:VRZ786540 WBS786540:WBV786540 WLO786540:WLR786540 WVK786540:WVN786540 C852076:F852076 IY852076:JB852076 SU852076:SX852076 ACQ852076:ACT852076 AMM852076:AMP852076 AWI852076:AWL852076 BGE852076:BGH852076 BQA852076:BQD852076 BZW852076:BZZ852076 CJS852076:CJV852076 CTO852076:CTR852076 DDK852076:DDN852076 DNG852076:DNJ852076 DXC852076:DXF852076 EGY852076:EHB852076 EQU852076:EQX852076 FAQ852076:FAT852076 FKM852076:FKP852076 FUI852076:FUL852076 GEE852076:GEH852076 GOA852076:GOD852076 GXW852076:GXZ852076 HHS852076:HHV852076 HRO852076:HRR852076 IBK852076:IBN852076 ILG852076:ILJ852076 IVC852076:IVF852076 JEY852076:JFB852076 JOU852076:JOX852076 JYQ852076:JYT852076 KIM852076:KIP852076 KSI852076:KSL852076 LCE852076:LCH852076 LMA852076:LMD852076 LVW852076:LVZ852076 MFS852076:MFV852076 MPO852076:MPR852076 MZK852076:MZN852076 NJG852076:NJJ852076 NTC852076:NTF852076 OCY852076:ODB852076 OMU852076:OMX852076 OWQ852076:OWT852076 PGM852076:PGP852076 PQI852076:PQL852076 QAE852076:QAH852076 QKA852076:QKD852076 QTW852076:QTZ852076 RDS852076:RDV852076 RNO852076:RNR852076 RXK852076:RXN852076 SHG852076:SHJ852076 SRC852076:SRF852076 TAY852076:TBB852076 TKU852076:TKX852076 TUQ852076:TUT852076 UEM852076:UEP852076 UOI852076:UOL852076 UYE852076:UYH852076 VIA852076:VID852076 VRW852076:VRZ852076 WBS852076:WBV852076 WLO852076:WLR852076 WVK852076:WVN852076 C917612:F917612 IY917612:JB917612 SU917612:SX917612 ACQ917612:ACT917612 AMM917612:AMP917612 AWI917612:AWL917612 BGE917612:BGH917612 BQA917612:BQD917612 BZW917612:BZZ917612 CJS917612:CJV917612 CTO917612:CTR917612 DDK917612:DDN917612 DNG917612:DNJ917612 DXC917612:DXF917612 EGY917612:EHB917612 EQU917612:EQX917612 FAQ917612:FAT917612 FKM917612:FKP917612 FUI917612:FUL917612 GEE917612:GEH917612 GOA917612:GOD917612 GXW917612:GXZ917612 HHS917612:HHV917612 HRO917612:HRR917612 IBK917612:IBN917612 ILG917612:ILJ917612 IVC917612:IVF917612 JEY917612:JFB917612 JOU917612:JOX917612 JYQ917612:JYT917612 KIM917612:KIP917612 KSI917612:KSL917612 LCE917612:LCH917612 LMA917612:LMD917612 LVW917612:LVZ917612 MFS917612:MFV917612 MPO917612:MPR917612 MZK917612:MZN917612 NJG917612:NJJ917612 NTC917612:NTF917612 OCY917612:ODB917612 OMU917612:OMX917612 OWQ917612:OWT917612 PGM917612:PGP917612 PQI917612:PQL917612 QAE917612:QAH917612 QKA917612:QKD917612 QTW917612:QTZ917612 RDS917612:RDV917612 RNO917612:RNR917612 RXK917612:RXN917612 SHG917612:SHJ917612 SRC917612:SRF917612 TAY917612:TBB917612 TKU917612:TKX917612 TUQ917612:TUT917612 UEM917612:UEP917612 UOI917612:UOL917612 UYE917612:UYH917612 VIA917612:VID917612 VRW917612:VRZ917612 WBS917612:WBV917612 WLO917612:WLR917612 WVK917612:WVN917612 C983148:F983148 IY983148:JB983148 SU983148:SX983148 ACQ983148:ACT983148 AMM983148:AMP983148 AWI983148:AWL983148 BGE983148:BGH983148 BQA983148:BQD983148 BZW983148:BZZ983148 CJS983148:CJV983148 CTO983148:CTR983148 DDK983148:DDN983148 DNG983148:DNJ983148 DXC983148:DXF983148 EGY983148:EHB983148 EQU983148:EQX983148 FAQ983148:FAT983148 FKM983148:FKP983148 FUI983148:FUL983148 GEE983148:GEH983148 GOA983148:GOD983148 GXW983148:GXZ983148 HHS983148:HHV983148 HRO983148:HRR983148 IBK983148:IBN983148 ILG983148:ILJ983148 IVC983148:IVF983148 JEY983148:JFB983148 JOU983148:JOX983148 JYQ983148:JYT983148 KIM983148:KIP983148 KSI983148:KSL983148 LCE983148:LCH983148 LMA983148:LMD983148 LVW983148:LVZ983148 MFS983148:MFV983148 MPO983148:MPR983148 MZK983148:MZN983148 NJG983148:NJJ983148 NTC983148:NTF983148 OCY983148:ODB983148 OMU983148:OMX983148 OWQ983148:OWT983148 PGM983148:PGP983148 PQI983148:PQL983148 QAE983148:QAH983148 QKA983148:QKD983148 QTW983148:QTZ983148 RDS983148:RDV983148 RNO983148:RNR983148 RXK983148:RXN983148 SHG983148:SHJ983148 SRC983148:SRF983148 TAY983148:TBB983148 TKU983148:TKX983148 TUQ983148:TUT983148 UEM983148:UEP983148 UOI983148:UOL983148 UYE983148:UYH983148 VIA983148:VID983148 VRW983148:VRZ983148 WBS983148:WBV983148 WLO983148:WLR983148 WVK983148:WVN983148 C65:F65 IY65:JB65 SU65:SX65 ACQ65:ACT65 AMM65:AMP65 AWI65:AWL65 BGE65:BGH65 BQA65:BQD65 BZW65:BZZ65 CJS65:CJV65 CTO65:CTR65 DDK65:DDN65 DNG65:DNJ65 DXC65:DXF65 EGY65:EHB65 EQU65:EQX65 FAQ65:FAT65 FKM65:FKP65 FUI65:FUL65 GEE65:GEH65 GOA65:GOD65 GXW65:GXZ65 HHS65:HHV65 HRO65:HRR65 IBK65:IBN65 ILG65:ILJ65 IVC65:IVF65 JEY65:JFB65 JOU65:JOX65 JYQ65:JYT65 KIM65:KIP65 KSI65:KSL65 LCE65:LCH65 LMA65:LMD65 LVW65:LVZ65 MFS65:MFV65 MPO65:MPR65 MZK65:MZN65 NJG65:NJJ65 NTC65:NTF65 OCY65:ODB65 OMU65:OMX65 OWQ65:OWT65 PGM65:PGP65 PQI65:PQL65 QAE65:QAH65 QKA65:QKD65 QTW65:QTZ65 RDS65:RDV65 RNO65:RNR65 RXK65:RXN65 SHG65:SHJ65 SRC65:SRF65 TAY65:TBB65 TKU65:TKX65 TUQ65:TUT65 UEM65:UEP65 UOI65:UOL65 UYE65:UYH65 VIA65:VID65 VRW65:VRZ65 WBS65:WBV65 WLO65:WLR65 WVK65:WVN65 C65601:F65601 IY65601:JB65601 SU65601:SX65601 ACQ65601:ACT65601 AMM65601:AMP65601 AWI65601:AWL65601 BGE65601:BGH65601 BQA65601:BQD65601 BZW65601:BZZ65601 CJS65601:CJV65601 CTO65601:CTR65601 DDK65601:DDN65601 DNG65601:DNJ65601 DXC65601:DXF65601 EGY65601:EHB65601 EQU65601:EQX65601 FAQ65601:FAT65601 FKM65601:FKP65601 FUI65601:FUL65601 GEE65601:GEH65601 GOA65601:GOD65601 GXW65601:GXZ65601 HHS65601:HHV65601 HRO65601:HRR65601 IBK65601:IBN65601 ILG65601:ILJ65601 IVC65601:IVF65601 JEY65601:JFB65601 JOU65601:JOX65601 JYQ65601:JYT65601 KIM65601:KIP65601 KSI65601:KSL65601 LCE65601:LCH65601 LMA65601:LMD65601 LVW65601:LVZ65601 MFS65601:MFV65601 MPO65601:MPR65601 MZK65601:MZN65601 NJG65601:NJJ65601 NTC65601:NTF65601 OCY65601:ODB65601 OMU65601:OMX65601 OWQ65601:OWT65601 PGM65601:PGP65601 PQI65601:PQL65601 QAE65601:QAH65601 QKA65601:QKD65601 QTW65601:QTZ65601 RDS65601:RDV65601 RNO65601:RNR65601 RXK65601:RXN65601 SHG65601:SHJ65601 SRC65601:SRF65601 TAY65601:TBB65601 TKU65601:TKX65601 TUQ65601:TUT65601 UEM65601:UEP65601 UOI65601:UOL65601 UYE65601:UYH65601 VIA65601:VID65601 VRW65601:VRZ65601 WBS65601:WBV65601 WLO65601:WLR65601 WVK65601:WVN65601 C131137:F131137 IY131137:JB131137 SU131137:SX131137 ACQ131137:ACT131137 AMM131137:AMP131137 AWI131137:AWL131137 BGE131137:BGH131137 BQA131137:BQD131137 BZW131137:BZZ131137 CJS131137:CJV131137 CTO131137:CTR131137 DDK131137:DDN131137 DNG131137:DNJ131137 DXC131137:DXF131137 EGY131137:EHB131137 EQU131137:EQX131137 FAQ131137:FAT131137 FKM131137:FKP131137 FUI131137:FUL131137 GEE131137:GEH131137 GOA131137:GOD131137 GXW131137:GXZ131137 HHS131137:HHV131137 HRO131137:HRR131137 IBK131137:IBN131137 ILG131137:ILJ131137 IVC131137:IVF131137 JEY131137:JFB131137 JOU131137:JOX131137 JYQ131137:JYT131137 KIM131137:KIP131137 KSI131137:KSL131137 LCE131137:LCH131137 LMA131137:LMD131137 LVW131137:LVZ131137 MFS131137:MFV131137 MPO131137:MPR131137 MZK131137:MZN131137 NJG131137:NJJ131137 NTC131137:NTF131137 OCY131137:ODB131137 OMU131137:OMX131137 OWQ131137:OWT131137 PGM131137:PGP131137 PQI131137:PQL131137 QAE131137:QAH131137 QKA131137:QKD131137 QTW131137:QTZ131137 RDS131137:RDV131137 RNO131137:RNR131137 RXK131137:RXN131137 SHG131137:SHJ131137 SRC131137:SRF131137 TAY131137:TBB131137 TKU131137:TKX131137 TUQ131137:TUT131137 UEM131137:UEP131137 UOI131137:UOL131137 UYE131137:UYH131137 VIA131137:VID131137 VRW131137:VRZ131137 WBS131137:WBV131137 WLO131137:WLR131137 WVK131137:WVN131137 C196673:F196673 IY196673:JB196673 SU196673:SX196673 ACQ196673:ACT196673 AMM196673:AMP196673 AWI196673:AWL196673 BGE196673:BGH196673 BQA196673:BQD196673 BZW196673:BZZ196673 CJS196673:CJV196673 CTO196673:CTR196673 DDK196673:DDN196673 DNG196673:DNJ196673 DXC196673:DXF196673 EGY196673:EHB196673 EQU196673:EQX196673 FAQ196673:FAT196673 FKM196673:FKP196673 FUI196673:FUL196673 GEE196673:GEH196673 GOA196673:GOD196673 GXW196673:GXZ196673 HHS196673:HHV196673 HRO196673:HRR196673 IBK196673:IBN196673 ILG196673:ILJ196673 IVC196673:IVF196673 JEY196673:JFB196673 JOU196673:JOX196673 JYQ196673:JYT196673 KIM196673:KIP196673 KSI196673:KSL196673 LCE196673:LCH196673 LMA196673:LMD196673 LVW196673:LVZ196673 MFS196673:MFV196673 MPO196673:MPR196673 MZK196673:MZN196673 NJG196673:NJJ196673 NTC196673:NTF196673 OCY196673:ODB196673 OMU196673:OMX196673 OWQ196673:OWT196673 PGM196673:PGP196673 PQI196673:PQL196673 QAE196673:QAH196673 QKA196673:QKD196673 QTW196673:QTZ196673 RDS196673:RDV196673 RNO196673:RNR196673 RXK196673:RXN196673 SHG196673:SHJ196673 SRC196673:SRF196673 TAY196673:TBB196673 TKU196673:TKX196673 TUQ196673:TUT196673 UEM196673:UEP196673 UOI196673:UOL196673 UYE196673:UYH196673 VIA196673:VID196673 VRW196673:VRZ196673 WBS196673:WBV196673 WLO196673:WLR196673 WVK196673:WVN196673 C262209:F262209 IY262209:JB262209 SU262209:SX262209 ACQ262209:ACT262209 AMM262209:AMP262209 AWI262209:AWL262209 BGE262209:BGH262209 BQA262209:BQD262209 BZW262209:BZZ262209 CJS262209:CJV262209 CTO262209:CTR262209 DDK262209:DDN262209 DNG262209:DNJ262209 DXC262209:DXF262209 EGY262209:EHB262209 EQU262209:EQX262209 FAQ262209:FAT262209 FKM262209:FKP262209 FUI262209:FUL262209 GEE262209:GEH262209 GOA262209:GOD262209 GXW262209:GXZ262209 HHS262209:HHV262209 HRO262209:HRR262209 IBK262209:IBN262209 ILG262209:ILJ262209 IVC262209:IVF262209 JEY262209:JFB262209 JOU262209:JOX262209 JYQ262209:JYT262209 KIM262209:KIP262209 KSI262209:KSL262209 LCE262209:LCH262209 LMA262209:LMD262209 LVW262209:LVZ262209 MFS262209:MFV262209 MPO262209:MPR262209 MZK262209:MZN262209 NJG262209:NJJ262209 NTC262209:NTF262209 OCY262209:ODB262209 OMU262209:OMX262209 OWQ262209:OWT262209 PGM262209:PGP262209 PQI262209:PQL262209 QAE262209:QAH262209 QKA262209:QKD262209 QTW262209:QTZ262209 RDS262209:RDV262209 RNO262209:RNR262209 RXK262209:RXN262209 SHG262209:SHJ262209 SRC262209:SRF262209 TAY262209:TBB262209 TKU262209:TKX262209 TUQ262209:TUT262209 UEM262209:UEP262209 UOI262209:UOL262209 UYE262209:UYH262209 VIA262209:VID262209 VRW262209:VRZ262209 WBS262209:WBV262209 WLO262209:WLR262209 WVK262209:WVN262209 C327745:F327745 IY327745:JB327745 SU327745:SX327745 ACQ327745:ACT327745 AMM327745:AMP327745 AWI327745:AWL327745 BGE327745:BGH327745 BQA327745:BQD327745 BZW327745:BZZ327745 CJS327745:CJV327745 CTO327745:CTR327745 DDK327745:DDN327745 DNG327745:DNJ327745 DXC327745:DXF327745 EGY327745:EHB327745 EQU327745:EQX327745 FAQ327745:FAT327745 FKM327745:FKP327745 FUI327745:FUL327745 GEE327745:GEH327745 GOA327745:GOD327745 GXW327745:GXZ327745 HHS327745:HHV327745 HRO327745:HRR327745 IBK327745:IBN327745 ILG327745:ILJ327745 IVC327745:IVF327745 JEY327745:JFB327745 JOU327745:JOX327745 JYQ327745:JYT327745 KIM327745:KIP327745 KSI327745:KSL327745 LCE327745:LCH327745 LMA327745:LMD327745 LVW327745:LVZ327745 MFS327745:MFV327745 MPO327745:MPR327745 MZK327745:MZN327745 NJG327745:NJJ327745 NTC327745:NTF327745 OCY327745:ODB327745 OMU327745:OMX327745 OWQ327745:OWT327745 PGM327745:PGP327745 PQI327745:PQL327745 QAE327745:QAH327745 QKA327745:QKD327745 QTW327745:QTZ327745 RDS327745:RDV327745 RNO327745:RNR327745 RXK327745:RXN327745 SHG327745:SHJ327745 SRC327745:SRF327745 TAY327745:TBB327745 TKU327745:TKX327745 TUQ327745:TUT327745 UEM327745:UEP327745 UOI327745:UOL327745 UYE327745:UYH327745 VIA327745:VID327745 VRW327745:VRZ327745 WBS327745:WBV327745 WLO327745:WLR327745 WVK327745:WVN327745 C393281:F393281 IY393281:JB393281 SU393281:SX393281 ACQ393281:ACT393281 AMM393281:AMP393281 AWI393281:AWL393281 BGE393281:BGH393281 BQA393281:BQD393281 BZW393281:BZZ393281 CJS393281:CJV393281 CTO393281:CTR393281 DDK393281:DDN393281 DNG393281:DNJ393281 DXC393281:DXF393281 EGY393281:EHB393281 EQU393281:EQX393281 FAQ393281:FAT393281 FKM393281:FKP393281 FUI393281:FUL393281 GEE393281:GEH393281 GOA393281:GOD393281 GXW393281:GXZ393281 HHS393281:HHV393281 HRO393281:HRR393281 IBK393281:IBN393281 ILG393281:ILJ393281 IVC393281:IVF393281 JEY393281:JFB393281 JOU393281:JOX393281 JYQ393281:JYT393281 KIM393281:KIP393281 KSI393281:KSL393281 LCE393281:LCH393281 LMA393281:LMD393281 LVW393281:LVZ393281 MFS393281:MFV393281 MPO393281:MPR393281 MZK393281:MZN393281 NJG393281:NJJ393281 NTC393281:NTF393281 OCY393281:ODB393281 OMU393281:OMX393281 OWQ393281:OWT393281 PGM393281:PGP393281 PQI393281:PQL393281 QAE393281:QAH393281 QKA393281:QKD393281 QTW393281:QTZ393281 RDS393281:RDV393281 RNO393281:RNR393281 RXK393281:RXN393281 SHG393281:SHJ393281 SRC393281:SRF393281 TAY393281:TBB393281 TKU393281:TKX393281 TUQ393281:TUT393281 UEM393281:UEP393281 UOI393281:UOL393281 UYE393281:UYH393281 VIA393281:VID393281 VRW393281:VRZ393281 WBS393281:WBV393281 WLO393281:WLR393281 WVK393281:WVN393281 C458817:F458817 IY458817:JB458817 SU458817:SX458817 ACQ458817:ACT458817 AMM458817:AMP458817 AWI458817:AWL458817 BGE458817:BGH458817 BQA458817:BQD458817 BZW458817:BZZ458817 CJS458817:CJV458817 CTO458817:CTR458817 DDK458817:DDN458817 DNG458817:DNJ458817 DXC458817:DXF458817 EGY458817:EHB458817 EQU458817:EQX458817 FAQ458817:FAT458817 FKM458817:FKP458817 FUI458817:FUL458817 GEE458817:GEH458817 GOA458817:GOD458817 GXW458817:GXZ458817 HHS458817:HHV458817 HRO458817:HRR458817 IBK458817:IBN458817 ILG458817:ILJ458817 IVC458817:IVF458817 JEY458817:JFB458817 JOU458817:JOX458817 JYQ458817:JYT458817 KIM458817:KIP458817 KSI458817:KSL458817 LCE458817:LCH458817 LMA458817:LMD458817 LVW458817:LVZ458817 MFS458817:MFV458817 MPO458817:MPR458817 MZK458817:MZN458817 NJG458817:NJJ458817 NTC458817:NTF458817 OCY458817:ODB458817 OMU458817:OMX458817 OWQ458817:OWT458817 PGM458817:PGP458817 PQI458817:PQL458817 QAE458817:QAH458817 QKA458817:QKD458817 QTW458817:QTZ458817 RDS458817:RDV458817 RNO458817:RNR458817 RXK458817:RXN458817 SHG458817:SHJ458817 SRC458817:SRF458817 TAY458817:TBB458817 TKU458817:TKX458817 TUQ458817:TUT458817 UEM458817:UEP458817 UOI458817:UOL458817 UYE458817:UYH458817 VIA458817:VID458817 VRW458817:VRZ458817 WBS458817:WBV458817 WLO458817:WLR458817 WVK458817:WVN458817 C524353:F524353 IY524353:JB524353 SU524353:SX524353 ACQ524353:ACT524353 AMM524353:AMP524353 AWI524353:AWL524353 BGE524353:BGH524353 BQA524353:BQD524353 BZW524353:BZZ524353 CJS524353:CJV524353 CTO524353:CTR524353 DDK524353:DDN524353 DNG524353:DNJ524353 DXC524353:DXF524353 EGY524353:EHB524353 EQU524353:EQX524353 FAQ524353:FAT524353 FKM524353:FKP524353 FUI524353:FUL524353 GEE524353:GEH524353 GOA524353:GOD524353 GXW524353:GXZ524353 HHS524353:HHV524353 HRO524353:HRR524353 IBK524353:IBN524353 ILG524353:ILJ524353 IVC524353:IVF524353 JEY524353:JFB524353 JOU524353:JOX524353 JYQ524353:JYT524353 KIM524353:KIP524353 KSI524353:KSL524353 LCE524353:LCH524353 LMA524353:LMD524353 LVW524353:LVZ524353 MFS524353:MFV524353 MPO524353:MPR524353 MZK524353:MZN524353 NJG524353:NJJ524353 NTC524353:NTF524353 OCY524353:ODB524353 OMU524353:OMX524353 OWQ524353:OWT524353 PGM524353:PGP524353 PQI524353:PQL524353 QAE524353:QAH524353 QKA524353:QKD524353 QTW524353:QTZ524353 RDS524353:RDV524353 RNO524353:RNR524353 RXK524353:RXN524353 SHG524353:SHJ524353 SRC524353:SRF524353 TAY524353:TBB524353 TKU524353:TKX524353 TUQ524353:TUT524353 UEM524353:UEP524353 UOI524353:UOL524353 UYE524353:UYH524353 VIA524353:VID524353 VRW524353:VRZ524353 WBS524353:WBV524353 WLO524353:WLR524353 WVK524353:WVN524353 C589889:F589889 IY589889:JB589889 SU589889:SX589889 ACQ589889:ACT589889 AMM589889:AMP589889 AWI589889:AWL589889 BGE589889:BGH589889 BQA589889:BQD589889 BZW589889:BZZ589889 CJS589889:CJV589889 CTO589889:CTR589889 DDK589889:DDN589889 DNG589889:DNJ589889 DXC589889:DXF589889 EGY589889:EHB589889 EQU589889:EQX589889 FAQ589889:FAT589889 FKM589889:FKP589889 FUI589889:FUL589889 GEE589889:GEH589889 GOA589889:GOD589889 GXW589889:GXZ589889 HHS589889:HHV589889 HRO589889:HRR589889 IBK589889:IBN589889 ILG589889:ILJ589889 IVC589889:IVF589889 JEY589889:JFB589889 JOU589889:JOX589889 JYQ589889:JYT589889 KIM589889:KIP589889 KSI589889:KSL589889 LCE589889:LCH589889 LMA589889:LMD589889 LVW589889:LVZ589889 MFS589889:MFV589889 MPO589889:MPR589889 MZK589889:MZN589889 NJG589889:NJJ589889 NTC589889:NTF589889 OCY589889:ODB589889 OMU589889:OMX589889 OWQ589889:OWT589889 PGM589889:PGP589889 PQI589889:PQL589889 QAE589889:QAH589889 QKA589889:QKD589889 QTW589889:QTZ589889 RDS589889:RDV589889 RNO589889:RNR589889 RXK589889:RXN589889 SHG589889:SHJ589889 SRC589889:SRF589889 TAY589889:TBB589889 TKU589889:TKX589889 TUQ589889:TUT589889 UEM589889:UEP589889 UOI589889:UOL589889 UYE589889:UYH589889 VIA589889:VID589889 VRW589889:VRZ589889 WBS589889:WBV589889 WLO589889:WLR589889 WVK589889:WVN589889 C655425:F655425 IY655425:JB655425 SU655425:SX655425 ACQ655425:ACT655425 AMM655425:AMP655425 AWI655425:AWL655425 BGE655425:BGH655425 BQA655425:BQD655425 BZW655425:BZZ655425 CJS655425:CJV655425 CTO655425:CTR655425 DDK655425:DDN655425 DNG655425:DNJ655425 DXC655425:DXF655425 EGY655425:EHB655425 EQU655425:EQX655425 FAQ655425:FAT655425 FKM655425:FKP655425 FUI655425:FUL655425 GEE655425:GEH655425 GOA655425:GOD655425 GXW655425:GXZ655425 HHS655425:HHV655425 HRO655425:HRR655425 IBK655425:IBN655425 ILG655425:ILJ655425 IVC655425:IVF655425 JEY655425:JFB655425 JOU655425:JOX655425 JYQ655425:JYT655425 KIM655425:KIP655425 KSI655425:KSL655425 LCE655425:LCH655425 LMA655425:LMD655425 LVW655425:LVZ655425 MFS655425:MFV655425 MPO655425:MPR655425 MZK655425:MZN655425 NJG655425:NJJ655425 NTC655425:NTF655425 OCY655425:ODB655425 OMU655425:OMX655425 OWQ655425:OWT655425 PGM655425:PGP655425 PQI655425:PQL655425 QAE655425:QAH655425 QKA655425:QKD655425 QTW655425:QTZ655425 RDS655425:RDV655425 RNO655425:RNR655425 RXK655425:RXN655425 SHG655425:SHJ655425 SRC655425:SRF655425 TAY655425:TBB655425 TKU655425:TKX655425 TUQ655425:TUT655425 UEM655425:UEP655425 UOI655425:UOL655425 UYE655425:UYH655425 VIA655425:VID655425 VRW655425:VRZ655425 WBS655425:WBV655425 WLO655425:WLR655425 WVK655425:WVN655425 C720961:F720961 IY720961:JB720961 SU720961:SX720961 ACQ720961:ACT720961 AMM720961:AMP720961 AWI720961:AWL720961 BGE720961:BGH720961 BQA720961:BQD720961 BZW720961:BZZ720961 CJS720961:CJV720961 CTO720961:CTR720961 DDK720961:DDN720961 DNG720961:DNJ720961 DXC720961:DXF720961 EGY720961:EHB720961 EQU720961:EQX720961 FAQ720961:FAT720961 FKM720961:FKP720961 FUI720961:FUL720961 GEE720961:GEH720961 GOA720961:GOD720961 GXW720961:GXZ720961 HHS720961:HHV720961 HRO720961:HRR720961 IBK720961:IBN720961 ILG720961:ILJ720961 IVC720961:IVF720961 JEY720961:JFB720961 JOU720961:JOX720961 JYQ720961:JYT720961 KIM720961:KIP720961 KSI720961:KSL720961 LCE720961:LCH720961 LMA720961:LMD720961 LVW720961:LVZ720961 MFS720961:MFV720961 MPO720961:MPR720961 MZK720961:MZN720961 NJG720961:NJJ720961 NTC720961:NTF720961 OCY720961:ODB720961 OMU720961:OMX720961 OWQ720961:OWT720961 PGM720961:PGP720961 PQI720961:PQL720961 QAE720961:QAH720961 QKA720961:QKD720961 QTW720961:QTZ720961 RDS720961:RDV720961 RNO720961:RNR720961 RXK720961:RXN720961 SHG720961:SHJ720961 SRC720961:SRF720961 TAY720961:TBB720961 TKU720961:TKX720961 TUQ720961:TUT720961 UEM720961:UEP720961 UOI720961:UOL720961 UYE720961:UYH720961 VIA720961:VID720961 VRW720961:VRZ720961 WBS720961:WBV720961 WLO720961:WLR720961 WVK720961:WVN720961 C786497:F786497 IY786497:JB786497 SU786497:SX786497 ACQ786497:ACT786497 AMM786497:AMP786497 AWI786497:AWL786497 BGE786497:BGH786497 BQA786497:BQD786497 BZW786497:BZZ786497 CJS786497:CJV786497 CTO786497:CTR786497 DDK786497:DDN786497 DNG786497:DNJ786497 DXC786497:DXF786497 EGY786497:EHB786497 EQU786497:EQX786497 FAQ786497:FAT786497 FKM786497:FKP786497 FUI786497:FUL786497 GEE786497:GEH786497 GOA786497:GOD786497 GXW786497:GXZ786497 HHS786497:HHV786497 HRO786497:HRR786497 IBK786497:IBN786497 ILG786497:ILJ786497 IVC786497:IVF786497 JEY786497:JFB786497 JOU786497:JOX786497 JYQ786497:JYT786497 KIM786497:KIP786497 KSI786497:KSL786497 LCE786497:LCH786497 LMA786497:LMD786497 LVW786497:LVZ786497 MFS786497:MFV786497 MPO786497:MPR786497 MZK786497:MZN786497 NJG786497:NJJ786497 NTC786497:NTF786497 OCY786497:ODB786497 OMU786497:OMX786497 OWQ786497:OWT786497 PGM786497:PGP786497 PQI786497:PQL786497 QAE786497:QAH786497 QKA786497:QKD786497 QTW786497:QTZ786497 RDS786497:RDV786497 RNO786497:RNR786497 RXK786497:RXN786497 SHG786497:SHJ786497 SRC786497:SRF786497 TAY786497:TBB786497 TKU786497:TKX786497 TUQ786497:TUT786497 UEM786497:UEP786497 UOI786497:UOL786497 UYE786497:UYH786497 VIA786497:VID786497 VRW786497:VRZ786497 WBS786497:WBV786497 WLO786497:WLR786497 WVK786497:WVN786497 C852033:F852033 IY852033:JB852033 SU852033:SX852033 ACQ852033:ACT852033 AMM852033:AMP852033 AWI852033:AWL852033 BGE852033:BGH852033 BQA852033:BQD852033 BZW852033:BZZ852033 CJS852033:CJV852033 CTO852033:CTR852033 DDK852033:DDN852033 DNG852033:DNJ852033 DXC852033:DXF852033 EGY852033:EHB852033 EQU852033:EQX852033 FAQ852033:FAT852033 FKM852033:FKP852033 FUI852033:FUL852033 GEE852033:GEH852033 GOA852033:GOD852033 GXW852033:GXZ852033 HHS852033:HHV852033 HRO852033:HRR852033 IBK852033:IBN852033 ILG852033:ILJ852033 IVC852033:IVF852033 JEY852033:JFB852033 JOU852033:JOX852033 JYQ852033:JYT852033 KIM852033:KIP852033 KSI852033:KSL852033 LCE852033:LCH852033 LMA852033:LMD852033 LVW852033:LVZ852033 MFS852033:MFV852033 MPO852033:MPR852033 MZK852033:MZN852033 NJG852033:NJJ852033 NTC852033:NTF852033 OCY852033:ODB852033 OMU852033:OMX852033 OWQ852033:OWT852033 PGM852033:PGP852033 PQI852033:PQL852033 QAE852033:QAH852033 QKA852033:QKD852033 QTW852033:QTZ852033 RDS852033:RDV852033 RNO852033:RNR852033 RXK852033:RXN852033 SHG852033:SHJ852033 SRC852033:SRF852033 TAY852033:TBB852033 TKU852033:TKX852033 TUQ852033:TUT852033 UEM852033:UEP852033 UOI852033:UOL852033 UYE852033:UYH852033 VIA852033:VID852033 VRW852033:VRZ852033 WBS852033:WBV852033 WLO852033:WLR852033 WVK852033:WVN852033 C917569:F917569 IY917569:JB917569 SU917569:SX917569 ACQ917569:ACT917569 AMM917569:AMP917569 AWI917569:AWL917569 BGE917569:BGH917569 BQA917569:BQD917569 BZW917569:BZZ917569 CJS917569:CJV917569 CTO917569:CTR917569 DDK917569:DDN917569 DNG917569:DNJ917569 DXC917569:DXF917569 EGY917569:EHB917569 EQU917569:EQX917569 FAQ917569:FAT917569 FKM917569:FKP917569 FUI917569:FUL917569 GEE917569:GEH917569 GOA917569:GOD917569 GXW917569:GXZ917569 HHS917569:HHV917569 HRO917569:HRR917569 IBK917569:IBN917569 ILG917569:ILJ917569 IVC917569:IVF917569 JEY917569:JFB917569 JOU917569:JOX917569 JYQ917569:JYT917569 KIM917569:KIP917569 KSI917569:KSL917569 LCE917569:LCH917569 LMA917569:LMD917569 LVW917569:LVZ917569 MFS917569:MFV917569 MPO917569:MPR917569 MZK917569:MZN917569 NJG917569:NJJ917569 NTC917569:NTF917569 OCY917569:ODB917569 OMU917569:OMX917569 OWQ917569:OWT917569 PGM917569:PGP917569 PQI917569:PQL917569 QAE917569:QAH917569 QKA917569:QKD917569 QTW917569:QTZ917569 RDS917569:RDV917569 RNO917569:RNR917569 RXK917569:RXN917569 SHG917569:SHJ917569 SRC917569:SRF917569 TAY917569:TBB917569 TKU917569:TKX917569 TUQ917569:TUT917569 UEM917569:UEP917569 UOI917569:UOL917569 UYE917569:UYH917569 VIA917569:VID917569 VRW917569:VRZ917569 WBS917569:WBV917569 WLO917569:WLR917569 WVK917569:WVN917569 C983105:F983105 IY983105:JB983105 SU983105:SX983105 ACQ983105:ACT983105 AMM983105:AMP983105 AWI983105:AWL983105 BGE983105:BGH983105 BQA983105:BQD983105 BZW983105:BZZ983105 CJS983105:CJV983105 CTO983105:CTR983105 DDK983105:DDN983105 DNG983105:DNJ983105 DXC983105:DXF983105 EGY983105:EHB983105 EQU983105:EQX983105 FAQ983105:FAT983105 FKM983105:FKP983105 FUI983105:FUL983105 GEE983105:GEH983105 GOA983105:GOD983105 GXW983105:GXZ983105 HHS983105:HHV983105 HRO983105:HRR983105 IBK983105:IBN983105 ILG983105:ILJ983105 IVC983105:IVF983105 JEY983105:JFB983105 JOU983105:JOX983105 JYQ983105:JYT983105 KIM983105:KIP983105 KSI983105:KSL983105 LCE983105:LCH983105 LMA983105:LMD983105 LVW983105:LVZ983105 MFS983105:MFV983105 MPO983105:MPR983105 MZK983105:MZN983105 NJG983105:NJJ983105 NTC983105:NTF983105 OCY983105:ODB983105 OMU983105:OMX983105 OWQ983105:OWT983105 PGM983105:PGP983105 PQI983105:PQL983105 QAE983105:QAH983105 QKA983105:QKD983105 QTW983105:QTZ983105 RDS983105:RDV983105 RNO983105:RNR983105 RXK983105:RXN983105 SHG983105:SHJ983105 SRC983105:SRF983105 TAY983105:TBB983105 TKU983105:TKX983105 TUQ983105:TUT983105 UEM983105:UEP983105 UOI983105:UOL983105 UYE983105:UYH983105 VIA983105:VID983105 VRW983105:VRZ983105 WBS983105:WBV983105 WLO983105:WLR983105 WVK983105:WVN983105 C67:F67 IY67:JB67 SU67:SX67 ACQ67:ACT67 AMM67:AMP67 AWI67:AWL67 BGE67:BGH67 BQA67:BQD67 BZW67:BZZ67 CJS67:CJV67 CTO67:CTR67 DDK67:DDN67 DNG67:DNJ67 DXC67:DXF67 EGY67:EHB67 EQU67:EQX67 FAQ67:FAT67 FKM67:FKP67 FUI67:FUL67 GEE67:GEH67 GOA67:GOD67 GXW67:GXZ67 HHS67:HHV67 HRO67:HRR67 IBK67:IBN67 ILG67:ILJ67 IVC67:IVF67 JEY67:JFB67 JOU67:JOX67 JYQ67:JYT67 KIM67:KIP67 KSI67:KSL67 LCE67:LCH67 LMA67:LMD67 LVW67:LVZ67 MFS67:MFV67 MPO67:MPR67 MZK67:MZN67 NJG67:NJJ67 NTC67:NTF67 OCY67:ODB67 OMU67:OMX67 OWQ67:OWT67 PGM67:PGP67 PQI67:PQL67 QAE67:QAH67 QKA67:QKD67 QTW67:QTZ67 RDS67:RDV67 RNO67:RNR67 RXK67:RXN67 SHG67:SHJ67 SRC67:SRF67 TAY67:TBB67 TKU67:TKX67 TUQ67:TUT67 UEM67:UEP67 UOI67:UOL67 UYE67:UYH67 VIA67:VID67 VRW67:VRZ67 WBS67:WBV67 WLO67:WLR67 WVK67:WVN67 C65603:F65603 IY65603:JB65603 SU65603:SX65603 ACQ65603:ACT65603 AMM65603:AMP65603 AWI65603:AWL65603 BGE65603:BGH65603 BQA65603:BQD65603 BZW65603:BZZ65603 CJS65603:CJV65603 CTO65603:CTR65603 DDK65603:DDN65603 DNG65603:DNJ65603 DXC65603:DXF65603 EGY65603:EHB65603 EQU65603:EQX65603 FAQ65603:FAT65603 FKM65603:FKP65603 FUI65603:FUL65603 GEE65603:GEH65603 GOA65603:GOD65603 GXW65603:GXZ65603 HHS65603:HHV65603 HRO65603:HRR65603 IBK65603:IBN65603 ILG65603:ILJ65603 IVC65603:IVF65603 JEY65603:JFB65603 JOU65603:JOX65603 JYQ65603:JYT65603 KIM65603:KIP65603 KSI65603:KSL65603 LCE65603:LCH65603 LMA65603:LMD65603 LVW65603:LVZ65603 MFS65603:MFV65603 MPO65603:MPR65603 MZK65603:MZN65603 NJG65603:NJJ65603 NTC65603:NTF65603 OCY65603:ODB65603 OMU65603:OMX65603 OWQ65603:OWT65603 PGM65603:PGP65603 PQI65603:PQL65603 QAE65603:QAH65603 QKA65603:QKD65603 QTW65603:QTZ65603 RDS65603:RDV65603 RNO65603:RNR65603 RXK65603:RXN65603 SHG65603:SHJ65603 SRC65603:SRF65603 TAY65603:TBB65603 TKU65603:TKX65603 TUQ65603:TUT65603 UEM65603:UEP65603 UOI65603:UOL65603 UYE65603:UYH65603 VIA65603:VID65603 VRW65603:VRZ65603 WBS65603:WBV65603 WLO65603:WLR65603 WVK65603:WVN65603 C131139:F131139 IY131139:JB131139 SU131139:SX131139 ACQ131139:ACT131139 AMM131139:AMP131139 AWI131139:AWL131139 BGE131139:BGH131139 BQA131139:BQD131139 BZW131139:BZZ131139 CJS131139:CJV131139 CTO131139:CTR131139 DDK131139:DDN131139 DNG131139:DNJ131139 DXC131139:DXF131139 EGY131139:EHB131139 EQU131139:EQX131139 FAQ131139:FAT131139 FKM131139:FKP131139 FUI131139:FUL131139 GEE131139:GEH131139 GOA131139:GOD131139 GXW131139:GXZ131139 HHS131139:HHV131139 HRO131139:HRR131139 IBK131139:IBN131139 ILG131139:ILJ131139 IVC131139:IVF131139 JEY131139:JFB131139 JOU131139:JOX131139 JYQ131139:JYT131139 KIM131139:KIP131139 KSI131139:KSL131139 LCE131139:LCH131139 LMA131139:LMD131139 LVW131139:LVZ131139 MFS131139:MFV131139 MPO131139:MPR131139 MZK131139:MZN131139 NJG131139:NJJ131139 NTC131139:NTF131139 OCY131139:ODB131139 OMU131139:OMX131139 OWQ131139:OWT131139 PGM131139:PGP131139 PQI131139:PQL131139 QAE131139:QAH131139 QKA131139:QKD131139 QTW131139:QTZ131139 RDS131139:RDV131139 RNO131139:RNR131139 RXK131139:RXN131139 SHG131139:SHJ131139 SRC131139:SRF131139 TAY131139:TBB131139 TKU131139:TKX131139 TUQ131139:TUT131139 UEM131139:UEP131139 UOI131139:UOL131139 UYE131139:UYH131139 VIA131139:VID131139 VRW131139:VRZ131139 WBS131139:WBV131139 WLO131139:WLR131139 WVK131139:WVN131139 C196675:F196675 IY196675:JB196675 SU196675:SX196675 ACQ196675:ACT196675 AMM196675:AMP196675 AWI196675:AWL196675 BGE196675:BGH196675 BQA196675:BQD196675 BZW196675:BZZ196675 CJS196675:CJV196675 CTO196675:CTR196675 DDK196675:DDN196675 DNG196675:DNJ196675 DXC196675:DXF196675 EGY196675:EHB196675 EQU196675:EQX196675 FAQ196675:FAT196675 FKM196675:FKP196675 FUI196675:FUL196675 GEE196675:GEH196675 GOA196675:GOD196675 GXW196675:GXZ196675 HHS196675:HHV196675 HRO196675:HRR196675 IBK196675:IBN196675 ILG196675:ILJ196675 IVC196675:IVF196675 JEY196675:JFB196675 JOU196675:JOX196675 JYQ196675:JYT196675 KIM196675:KIP196675 KSI196675:KSL196675 LCE196675:LCH196675 LMA196675:LMD196675 LVW196675:LVZ196675 MFS196675:MFV196675 MPO196675:MPR196675 MZK196675:MZN196675 NJG196675:NJJ196675 NTC196675:NTF196675 OCY196675:ODB196675 OMU196675:OMX196675 OWQ196675:OWT196675 PGM196675:PGP196675 PQI196675:PQL196675 QAE196675:QAH196675 QKA196675:QKD196675 QTW196675:QTZ196675 RDS196675:RDV196675 RNO196675:RNR196675 RXK196675:RXN196675 SHG196675:SHJ196675 SRC196675:SRF196675 TAY196675:TBB196675 TKU196675:TKX196675 TUQ196675:TUT196675 UEM196675:UEP196675 UOI196675:UOL196675 UYE196675:UYH196675 VIA196675:VID196675 VRW196675:VRZ196675 WBS196675:WBV196675 WLO196675:WLR196675 WVK196675:WVN196675 C262211:F262211 IY262211:JB262211 SU262211:SX262211 ACQ262211:ACT262211 AMM262211:AMP262211 AWI262211:AWL262211 BGE262211:BGH262211 BQA262211:BQD262211 BZW262211:BZZ262211 CJS262211:CJV262211 CTO262211:CTR262211 DDK262211:DDN262211 DNG262211:DNJ262211 DXC262211:DXF262211 EGY262211:EHB262211 EQU262211:EQX262211 FAQ262211:FAT262211 FKM262211:FKP262211 FUI262211:FUL262211 GEE262211:GEH262211 GOA262211:GOD262211 GXW262211:GXZ262211 HHS262211:HHV262211 HRO262211:HRR262211 IBK262211:IBN262211 ILG262211:ILJ262211 IVC262211:IVF262211 JEY262211:JFB262211 JOU262211:JOX262211 JYQ262211:JYT262211 KIM262211:KIP262211 KSI262211:KSL262211 LCE262211:LCH262211 LMA262211:LMD262211 LVW262211:LVZ262211 MFS262211:MFV262211 MPO262211:MPR262211 MZK262211:MZN262211 NJG262211:NJJ262211 NTC262211:NTF262211 OCY262211:ODB262211 OMU262211:OMX262211 OWQ262211:OWT262211 PGM262211:PGP262211 PQI262211:PQL262211 QAE262211:QAH262211 QKA262211:QKD262211 QTW262211:QTZ262211 RDS262211:RDV262211 RNO262211:RNR262211 RXK262211:RXN262211 SHG262211:SHJ262211 SRC262211:SRF262211 TAY262211:TBB262211 TKU262211:TKX262211 TUQ262211:TUT262211 UEM262211:UEP262211 UOI262211:UOL262211 UYE262211:UYH262211 VIA262211:VID262211 VRW262211:VRZ262211 WBS262211:WBV262211 WLO262211:WLR262211 WVK262211:WVN262211 C327747:F327747 IY327747:JB327747 SU327747:SX327747 ACQ327747:ACT327747 AMM327747:AMP327747 AWI327747:AWL327747 BGE327747:BGH327747 BQA327747:BQD327747 BZW327747:BZZ327747 CJS327747:CJV327747 CTO327747:CTR327747 DDK327747:DDN327747 DNG327747:DNJ327747 DXC327747:DXF327747 EGY327747:EHB327747 EQU327747:EQX327747 FAQ327747:FAT327747 FKM327747:FKP327747 FUI327747:FUL327747 GEE327747:GEH327747 GOA327747:GOD327747 GXW327747:GXZ327747 HHS327747:HHV327747 HRO327747:HRR327747 IBK327747:IBN327747 ILG327747:ILJ327747 IVC327747:IVF327747 JEY327747:JFB327747 JOU327747:JOX327747 JYQ327747:JYT327747 KIM327747:KIP327747 KSI327747:KSL327747 LCE327747:LCH327747 LMA327747:LMD327747 LVW327747:LVZ327747 MFS327747:MFV327747 MPO327747:MPR327747 MZK327747:MZN327747 NJG327747:NJJ327747 NTC327747:NTF327747 OCY327747:ODB327747 OMU327747:OMX327747 OWQ327747:OWT327747 PGM327747:PGP327747 PQI327747:PQL327747 QAE327747:QAH327747 QKA327747:QKD327747 QTW327747:QTZ327747 RDS327747:RDV327747 RNO327747:RNR327747 RXK327747:RXN327747 SHG327747:SHJ327747 SRC327747:SRF327747 TAY327747:TBB327747 TKU327747:TKX327747 TUQ327747:TUT327747 UEM327747:UEP327747 UOI327747:UOL327747 UYE327747:UYH327747 VIA327747:VID327747 VRW327747:VRZ327747 WBS327747:WBV327747 WLO327747:WLR327747 WVK327747:WVN327747 C393283:F393283 IY393283:JB393283 SU393283:SX393283 ACQ393283:ACT393283 AMM393283:AMP393283 AWI393283:AWL393283 BGE393283:BGH393283 BQA393283:BQD393283 BZW393283:BZZ393283 CJS393283:CJV393283 CTO393283:CTR393283 DDK393283:DDN393283 DNG393283:DNJ393283 DXC393283:DXF393283 EGY393283:EHB393283 EQU393283:EQX393283 FAQ393283:FAT393283 FKM393283:FKP393283 FUI393283:FUL393283 GEE393283:GEH393283 GOA393283:GOD393283 GXW393283:GXZ393283 HHS393283:HHV393283 HRO393283:HRR393283 IBK393283:IBN393283 ILG393283:ILJ393283 IVC393283:IVF393283 JEY393283:JFB393283 JOU393283:JOX393283 JYQ393283:JYT393283 KIM393283:KIP393283 KSI393283:KSL393283 LCE393283:LCH393283 LMA393283:LMD393283 LVW393283:LVZ393283 MFS393283:MFV393283 MPO393283:MPR393283 MZK393283:MZN393283 NJG393283:NJJ393283 NTC393283:NTF393283 OCY393283:ODB393283 OMU393283:OMX393283 OWQ393283:OWT393283 PGM393283:PGP393283 PQI393283:PQL393283 QAE393283:QAH393283 QKA393283:QKD393283 QTW393283:QTZ393283 RDS393283:RDV393283 RNO393283:RNR393283 RXK393283:RXN393283 SHG393283:SHJ393283 SRC393283:SRF393283 TAY393283:TBB393283 TKU393283:TKX393283 TUQ393283:TUT393283 UEM393283:UEP393283 UOI393283:UOL393283 UYE393283:UYH393283 VIA393283:VID393283 VRW393283:VRZ393283 WBS393283:WBV393283 WLO393283:WLR393283 WVK393283:WVN393283 C458819:F458819 IY458819:JB458819 SU458819:SX458819 ACQ458819:ACT458819 AMM458819:AMP458819 AWI458819:AWL458819 BGE458819:BGH458819 BQA458819:BQD458819 BZW458819:BZZ458819 CJS458819:CJV458819 CTO458819:CTR458819 DDK458819:DDN458819 DNG458819:DNJ458819 DXC458819:DXF458819 EGY458819:EHB458819 EQU458819:EQX458819 FAQ458819:FAT458819 FKM458819:FKP458819 FUI458819:FUL458819 GEE458819:GEH458819 GOA458819:GOD458819 GXW458819:GXZ458819 HHS458819:HHV458819 HRO458819:HRR458819 IBK458819:IBN458819 ILG458819:ILJ458819 IVC458819:IVF458819 JEY458819:JFB458819 JOU458819:JOX458819 JYQ458819:JYT458819 KIM458819:KIP458819 KSI458819:KSL458819 LCE458819:LCH458819 LMA458819:LMD458819 LVW458819:LVZ458819 MFS458819:MFV458819 MPO458819:MPR458819 MZK458819:MZN458819 NJG458819:NJJ458819 NTC458819:NTF458819 OCY458819:ODB458819 OMU458819:OMX458819 OWQ458819:OWT458819 PGM458819:PGP458819 PQI458819:PQL458819 QAE458819:QAH458819 QKA458819:QKD458819 QTW458819:QTZ458819 RDS458819:RDV458819 RNO458819:RNR458819 RXK458819:RXN458819 SHG458819:SHJ458819 SRC458819:SRF458819 TAY458819:TBB458819 TKU458819:TKX458819 TUQ458819:TUT458819 UEM458819:UEP458819 UOI458819:UOL458819 UYE458819:UYH458819 VIA458819:VID458819 VRW458819:VRZ458819 WBS458819:WBV458819 WLO458819:WLR458819 WVK458819:WVN458819 C524355:F524355 IY524355:JB524355 SU524355:SX524355 ACQ524355:ACT524355 AMM524355:AMP524355 AWI524355:AWL524355 BGE524355:BGH524355 BQA524355:BQD524355 BZW524355:BZZ524355 CJS524355:CJV524355 CTO524355:CTR524355 DDK524355:DDN524355 DNG524355:DNJ524355 DXC524355:DXF524355 EGY524355:EHB524355 EQU524355:EQX524355 FAQ524355:FAT524355 FKM524355:FKP524355 FUI524355:FUL524355 GEE524355:GEH524355 GOA524355:GOD524355 GXW524355:GXZ524355 HHS524355:HHV524355 HRO524355:HRR524355 IBK524355:IBN524355 ILG524355:ILJ524355 IVC524355:IVF524355 JEY524355:JFB524355 JOU524355:JOX524355 JYQ524355:JYT524355 KIM524355:KIP524355 KSI524355:KSL524355 LCE524355:LCH524355 LMA524355:LMD524355 LVW524355:LVZ524355 MFS524355:MFV524355 MPO524355:MPR524355 MZK524355:MZN524355 NJG524355:NJJ524355 NTC524355:NTF524355 OCY524355:ODB524355 OMU524355:OMX524355 OWQ524355:OWT524355 PGM524355:PGP524355 PQI524355:PQL524355 QAE524355:QAH524355 QKA524355:QKD524355 QTW524355:QTZ524355 RDS524355:RDV524355 RNO524355:RNR524355 RXK524355:RXN524355 SHG524355:SHJ524355 SRC524355:SRF524355 TAY524355:TBB524355 TKU524355:TKX524355 TUQ524355:TUT524355 UEM524355:UEP524355 UOI524355:UOL524355 UYE524355:UYH524355 VIA524355:VID524355 VRW524355:VRZ524355 WBS524355:WBV524355 WLO524355:WLR524355 WVK524355:WVN524355 C589891:F589891 IY589891:JB589891 SU589891:SX589891 ACQ589891:ACT589891 AMM589891:AMP589891 AWI589891:AWL589891 BGE589891:BGH589891 BQA589891:BQD589891 BZW589891:BZZ589891 CJS589891:CJV589891 CTO589891:CTR589891 DDK589891:DDN589891 DNG589891:DNJ589891 DXC589891:DXF589891 EGY589891:EHB589891 EQU589891:EQX589891 FAQ589891:FAT589891 FKM589891:FKP589891 FUI589891:FUL589891 GEE589891:GEH589891 GOA589891:GOD589891 GXW589891:GXZ589891 HHS589891:HHV589891 HRO589891:HRR589891 IBK589891:IBN589891 ILG589891:ILJ589891 IVC589891:IVF589891 JEY589891:JFB589891 JOU589891:JOX589891 JYQ589891:JYT589891 KIM589891:KIP589891 KSI589891:KSL589891 LCE589891:LCH589891 LMA589891:LMD589891 LVW589891:LVZ589891 MFS589891:MFV589891 MPO589891:MPR589891 MZK589891:MZN589891 NJG589891:NJJ589891 NTC589891:NTF589891 OCY589891:ODB589891 OMU589891:OMX589891 OWQ589891:OWT589891 PGM589891:PGP589891 PQI589891:PQL589891 QAE589891:QAH589891 QKA589891:QKD589891 QTW589891:QTZ589891 RDS589891:RDV589891 RNO589891:RNR589891 RXK589891:RXN589891 SHG589891:SHJ589891 SRC589891:SRF589891 TAY589891:TBB589891 TKU589891:TKX589891 TUQ589891:TUT589891 UEM589891:UEP589891 UOI589891:UOL589891 UYE589891:UYH589891 VIA589891:VID589891 VRW589891:VRZ589891 WBS589891:WBV589891 WLO589891:WLR589891 WVK589891:WVN589891 C655427:F655427 IY655427:JB655427 SU655427:SX655427 ACQ655427:ACT655427 AMM655427:AMP655427 AWI655427:AWL655427 BGE655427:BGH655427 BQA655427:BQD655427 BZW655427:BZZ655427 CJS655427:CJV655427 CTO655427:CTR655427 DDK655427:DDN655427 DNG655427:DNJ655427 DXC655427:DXF655427 EGY655427:EHB655427 EQU655427:EQX655427 FAQ655427:FAT655427 FKM655427:FKP655427 FUI655427:FUL655427 GEE655427:GEH655427 GOA655427:GOD655427 GXW655427:GXZ655427 HHS655427:HHV655427 HRO655427:HRR655427 IBK655427:IBN655427 ILG655427:ILJ655427 IVC655427:IVF655427 JEY655427:JFB655427 JOU655427:JOX655427 JYQ655427:JYT655427 KIM655427:KIP655427 KSI655427:KSL655427 LCE655427:LCH655427 LMA655427:LMD655427 LVW655427:LVZ655427 MFS655427:MFV655427 MPO655427:MPR655427 MZK655427:MZN655427 NJG655427:NJJ655427 NTC655427:NTF655427 OCY655427:ODB655427 OMU655427:OMX655427 OWQ655427:OWT655427 PGM655427:PGP655427 PQI655427:PQL655427 QAE655427:QAH655427 QKA655427:QKD655427 QTW655427:QTZ655427 RDS655427:RDV655427 RNO655427:RNR655427 RXK655427:RXN655427 SHG655427:SHJ655427 SRC655427:SRF655427 TAY655427:TBB655427 TKU655427:TKX655427 TUQ655427:TUT655427 UEM655427:UEP655427 UOI655427:UOL655427 UYE655427:UYH655427 VIA655427:VID655427 VRW655427:VRZ655427 WBS655427:WBV655427 WLO655427:WLR655427 WVK655427:WVN655427 C720963:F720963 IY720963:JB720963 SU720963:SX720963 ACQ720963:ACT720963 AMM720963:AMP720963 AWI720963:AWL720963 BGE720963:BGH720963 BQA720963:BQD720963 BZW720963:BZZ720963 CJS720963:CJV720963 CTO720963:CTR720963 DDK720963:DDN720963 DNG720963:DNJ720963 DXC720963:DXF720963 EGY720963:EHB720963 EQU720963:EQX720963 FAQ720963:FAT720963 FKM720963:FKP720963 FUI720963:FUL720963 GEE720963:GEH720963 GOA720963:GOD720963 GXW720963:GXZ720963 HHS720963:HHV720963 HRO720963:HRR720963 IBK720963:IBN720963 ILG720963:ILJ720963 IVC720963:IVF720963 JEY720963:JFB720963 JOU720963:JOX720963 JYQ720963:JYT720963 KIM720963:KIP720963 KSI720963:KSL720963 LCE720963:LCH720963 LMA720963:LMD720963 LVW720963:LVZ720963 MFS720963:MFV720963 MPO720963:MPR720963 MZK720963:MZN720963 NJG720963:NJJ720963 NTC720963:NTF720963 OCY720963:ODB720963 OMU720963:OMX720963 OWQ720963:OWT720963 PGM720963:PGP720963 PQI720963:PQL720963 QAE720963:QAH720963 QKA720963:QKD720963 QTW720963:QTZ720963 RDS720963:RDV720963 RNO720963:RNR720963 RXK720963:RXN720963 SHG720963:SHJ720963 SRC720963:SRF720963 TAY720963:TBB720963 TKU720963:TKX720963 TUQ720963:TUT720963 UEM720963:UEP720963 UOI720963:UOL720963 UYE720963:UYH720963 VIA720963:VID720963 VRW720963:VRZ720963 WBS720963:WBV720963 WLO720963:WLR720963 WVK720963:WVN720963 C786499:F786499 IY786499:JB786499 SU786499:SX786499 ACQ786499:ACT786499 AMM786499:AMP786499 AWI786499:AWL786499 BGE786499:BGH786499 BQA786499:BQD786499 BZW786499:BZZ786499 CJS786499:CJV786499 CTO786499:CTR786499 DDK786499:DDN786499 DNG786499:DNJ786499 DXC786499:DXF786499 EGY786499:EHB786499 EQU786499:EQX786499 FAQ786499:FAT786499 FKM786499:FKP786499 FUI786499:FUL786499 GEE786499:GEH786499 GOA786499:GOD786499 GXW786499:GXZ786499 HHS786499:HHV786499 HRO786499:HRR786499 IBK786499:IBN786499 ILG786499:ILJ786499 IVC786499:IVF786499 JEY786499:JFB786499 JOU786499:JOX786499 JYQ786499:JYT786499 KIM786499:KIP786499 KSI786499:KSL786499 LCE786499:LCH786499 LMA786499:LMD786499 LVW786499:LVZ786499 MFS786499:MFV786499 MPO786499:MPR786499 MZK786499:MZN786499 NJG786499:NJJ786499 NTC786499:NTF786499 OCY786499:ODB786499 OMU786499:OMX786499 OWQ786499:OWT786499 PGM786499:PGP786499 PQI786499:PQL786499 QAE786499:QAH786499 QKA786499:QKD786499 QTW786499:QTZ786499 RDS786499:RDV786499 RNO786499:RNR786499 RXK786499:RXN786499 SHG786499:SHJ786499 SRC786499:SRF786499 TAY786499:TBB786499 TKU786499:TKX786499 TUQ786499:TUT786499 UEM786499:UEP786499 UOI786499:UOL786499 UYE786499:UYH786499 VIA786499:VID786499 VRW786499:VRZ786499 WBS786499:WBV786499 WLO786499:WLR786499 WVK786499:WVN786499 C852035:F852035 IY852035:JB852035 SU852035:SX852035 ACQ852035:ACT852035 AMM852035:AMP852035 AWI852035:AWL852035 BGE852035:BGH852035 BQA852035:BQD852035 BZW852035:BZZ852035 CJS852035:CJV852035 CTO852035:CTR852035 DDK852035:DDN852035 DNG852035:DNJ852035 DXC852035:DXF852035 EGY852035:EHB852035 EQU852035:EQX852035 FAQ852035:FAT852035 FKM852035:FKP852035 FUI852035:FUL852035 GEE852035:GEH852035 GOA852035:GOD852035 GXW852035:GXZ852035 HHS852035:HHV852035 HRO852035:HRR852035 IBK852035:IBN852035 ILG852035:ILJ852035 IVC852035:IVF852035 JEY852035:JFB852035 JOU852035:JOX852035 JYQ852035:JYT852035 KIM852035:KIP852035 KSI852035:KSL852035 LCE852035:LCH852035 LMA852035:LMD852035 LVW852035:LVZ852035 MFS852035:MFV852035 MPO852035:MPR852035 MZK852035:MZN852035 NJG852035:NJJ852035 NTC852035:NTF852035 OCY852035:ODB852035 OMU852035:OMX852035 OWQ852035:OWT852035 PGM852035:PGP852035 PQI852035:PQL852035 QAE852035:QAH852035 QKA852035:QKD852035 QTW852035:QTZ852035 RDS852035:RDV852035 RNO852035:RNR852035 RXK852035:RXN852035 SHG852035:SHJ852035 SRC852035:SRF852035 TAY852035:TBB852035 TKU852035:TKX852035 TUQ852035:TUT852035 UEM852035:UEP852035 UOI852035:UOL852035 UYE852035:UYH852035 VIA852035:VID852035 VRW852035:VRZ852035 WBS852035:WBV852035 WLO852035:WLR852035 WVK852035:WVN852035 C917571:F917571 IY917571:JB917571 SU917571:SX917571 ACQ917571:ACT917571 AMM917571:AMP917571 AWI917571:AWL917571 BGE917571:BGH917571 BQA917571:BQD917571 BZW917571:BZZ917571 CJS917571:CJV917571 CTO917571:CTR917571 DDK917571:DDN917571 DNG917571:DNJ917571 DXC917571:DXF917571 EGY917571:EHB917571 EQU917571:EQX917571 FAQ917571:FAT917571 FKM917571:FKP917571 FUI917571:FUL917571 GEE917571:GEH917571 GOA917571:GOD917571 GXW917571:GXZ917571 HHS917571:HHV917571 HRO917571:HRR917571 IBK917571:IBN917571 ILG917571:ILJ917571 IVC917571:IVF917571 JEY917571:JFB917571 JOU917571:JOX917571 JYQ917571:JYT917571 KIM917571:KIP917571 KSI917571:KSL917571 LCE917571:LCH917571 LMA917571:LMD917571 LVW917571:LVZ917571 MFS917571:MFV917571 MPO917571:MPR917571 MZK917571:MZN917571 NJG917571:NJJ917571 NTC917571:NTF917571 OCY917571:ODB917571 OMU917571:OMX917571 OWQ917571:OWT917571 PGM917571:PGP917571 PQI917571:PQL917571 QAE917571:QAH917571 QKA917571:QKD917571 QTW917571:QTZ917571 RDS917571:RDV917571 RNO917571:RNR917571 RXK917571:RXN917571 SHG917571:SHJ917571 SRC917571:SRF917571 TAY917571:TBB917571 TKU917571:TKX917571 TUQ917571:TUT917571 UEM917571:UEP917571 UOI917571:UOL917571 UYE917571:UYH917571 VIA917571:VID917571 VRW917571:VRZ917571 WBS917571:WBV917571 WLO917571:WLR917571 WVK917571:WVN917571 C983107:F983107 IY983107:JB983107 SU983107:SX983107 ACQ983107:ACT983107 AMM983107:AMP983107 AWI983107:AWL983107 BGE983107:BGH983107 BQA983107:BQD983107 BZW983107:BZZ983107 CJS983107:CJV983107 CTO983107:CTR983107 DDK983107:DDN983107 DNG983107:DNJ983107 DXC983107:DXF983107 EGY983107:EHB983107 EQU983107:EQX983107 FAQ983107:FAT983107 FKM983107:FKP983107 FUI983107:FUL983107 GEE983107:GEH983107 GOA983107:GOD983107 GXW983107:GXZ983107 HHS983107:HHV983107 HRO983107:HRR983107 IBK983107:IBN983107 ILG983107:ILJ983107 IVC983107:IVF983107 JEY983107:JFB983107 JOU983107:JOX983107 JYQ983107:JYT983107 KIM983107:KIP983107 KSI983107:KSL983107 LCE983107:LCH983107 LMA983107:LMD983107 LVW983107:LVZ983107 MFS983107:MFV983107 MPO983107:MPR983107 MZK983107:MZN983107 NJG983107:NJJ983107 NTC983107:NTF983107 OCY983107:ODB983107 OMU983107:OMX983107 OWQ983107:OWT983107 PGM983107:PGP983107 PQI983107:PQL983107 QAE983107:QAH983107 QKA983107:QKD983107 QTW983107:QTZ983107 RDS983107:RDV983107 RNO983107:RNR983107 RXK983107:RXN983107 SHG983107:SHJ983107 SRC983107:SRF983107 TAY983107:TBB983107 TKU983107:TKX983107 TUQ983107:TUT983107 UEM983107:UEP983107 UOI983107:UOL983107 UYE983107:UYH983107 VIA983107:VID983107 VRW983107:VRZ983107 WBS983107:WBV983107 WLO983107:WLR983107 WVK983107:WVN983107 C144:F144 IY144:JB144 SU144:SX144 ACQ144:ACT144 AMM144:AMP144 AWI144:AWL144 BGE144:BGH144 BQA144:BQD144 BZW144:BZZ144 CJS144:CJV144 CTO144:CTR144 DDK144:DDN144 DNG144:DNJ144 DXC144:DXF144 EGY144:EHB144 EQU144:EQX144 FAQ144:FAT144 FKM144:FKP144 FUI144:FUL144 GEE144:GEH144 GOA144:GOD144 GXW144:GXZ144 HHS144:HHV144 HRO144:HRR144 IBK144:IBN144 ILG144:ILJ144 IVC144:IVF144 JEY144:JFB144 JOU144:JOX144 JYQ144:JYT144 KIM144:KIP144 KSI144:KSL144 LCE144:LCH144 LMA144:LMD144 LVW144:LVZ144 MFS144:MFV144 MPO144:MPR144 MZK144:MZN144 NJG144:NJJ144 NTC144:NTF144 OCY144:ODB144 OMU144:OMX144 OWQ144:OWT144 PGM144:PGP144 PQI144:PQL144 QAE144:QAH144 QKA144:QKD144 QTW144:QTZ144 RDS144:RDV144 RNO144:RNR144 RXK144:RXN144 SHG144:SHJ144 SRC144:SRF144 TAY144:TBB144 TKU144:TKX144 TUQ144:TUT144 UEM144:UEP144 UOI144:UOL144 UYE144:UYH144 VIA144:VID144 VRW144:VRZ144 WBS144:WBV144 WLO144:WLR144 WVK144:WVN144 C65680:F65680 IY65680:JB65680 SU65680:SX65680 ACQ65680:ACT65680 AMM65680:AMP65680 AWI65680:AWL65680 BGE65680:BGH65680 BQA65680:BQD65680 BZW65680:BZZ65680 CJS65680:CJV65680 CTO65680:CTR65680 DDK65680:DDN65680 DNG65680:DNJ65680 DXC65680:DXF65680 EGY65680:EHB65680 EQU65680:EQX65680 FAQ65680:FAT65680 FKM65680:FKP65680 FUI65680:FUL65680 GEE65680:GEH65680 GOA65680:GOD65680 GXW65680:GXZ65680 HHS65680:HHV65680 HRO65680:HRR65680 IBK65680:IBN65680 ILG65680:ILJ65680 IVC65680:IVF65680 JEY65680:JFB65680 JOU65680:JOX65680 JYQ65680:JYT65680 KIM65680:KIP65680 KSI65680:KSL65680 LCE65680:LCH65680 LMA65680:LMD65680 LVW65680:LVZ65680 MFS65680:MFV65680 MPO65680:MPR65680 MZK65680:MZN65680 NJG65680:NJJ65680 NTC65680:NTF65680 OCY65680:ODB65680 OMU65680:OMX65680 OWQ65680:OWT65680 PGM65680:PGP65680 PQI65680:PQL65680 QAE65680:QAH65680 QKA65680:QKD65680 QTW65680:QTZ65680 RDS65680:RDV65680 RNO65680:RNR65680 RXK65680:RXN65680 SHG65680:SHJ65680 SRC65680:SRF65680 TAY65680:TBB65680 TKU65680:TKX65680 TUQ65680:TUT65680 UEM65680:UEP65680 UOI65680:UOL65680 UYE65680:UYH65680 VIA65680:VID65680 VRW65680:VRZ65680 WBS65680:WBV65680 WLO65680:WLR65680 WVK65680:WVN65680 C131216:F131216 IY131216:JB131216 SU131216:SX131216 ACQ131216:ACT131216 AMM131216:AMP131216 AWI131216:AWL131216 BGE131216:BGH131216 BQA131216:BQD131216 BZW131216:BZZ131216 CJS131216:CJV131216 CTO131216:CTR131216 DDK131216:DDN131216 DNG131216:DNJ131216 DXC131216:DXF131216 EGY131216:EHB131216 EQU131216:EQX131216 FAQ131216:FAT131216 FKM131216:FKP131216 FUI131216:FUL131216 GEE131216:GEH131216 GOA131216:GOD131216 GXW131216:GXZ131216 HHS131216:HHV131216 HRO131216:HRR131216 IBK131216:IBN131216 ILG131216:ILJ131216 IVC131216:IVF131216 JEY131216:JFB131216 JOU131216:JOX131216 JYQ131216:JYT131216 KIM131216:KIP131216 KSI131216:KSL131216 LCE131216:LCH131216 LMA131216:LMD131216 LVW131216:LVZ131216 MFS131216:MFV131216 MPO131216:MPR131216 MZK131216:MZN131216 NJG131216:NJJ131216 NTC131216:NTF131216 OCY131216:ODB131216 OMU131216:OMX131216 OWQ131216:OWT131216 PGM131216:PGP131216 PQI131216:PQL131216 QAE131216:QAH131216 QKA131216:QKD131216 QTW131216:QTZ131216 RDS131216:RDV131216 RNO131216:RNR131216 RXK131216:RXN131216 SHG131216:SHJ131216 SRC131216:SRF131216 TAY131216:TBB131216 TKU131216:TKX131216 TUQ131216:TUT131216 UEM131216:UEP131216 UOI131216:UOL131216 UYE131216:UYH131216 VIA131216:VID131216 VRW131216:VRZ131216 WBS131216:WBV131216 WLO131216:WLR131216 WVK131216:WVN131216 C196752:F196752 IY196752:JB196752 SU196752:SX196752 ACQ196752:ACT196752 AMM196752:AMP196752 AWI196752:AWL196752 BGE196752:BGH196752 BQA196752:BQD196752 BZW196752:BZZ196752 CJS196752:CJV196752 CTO196752:CTR196752 DDK196752:DDN196752 DNG196752:DNJ196752 DXC196752:DXF196752 EGY196752:EHB196752 EQU196752:EQX196752 FAQ196752:FAT196752 FKM196752:FKP196752 FUI196752:FUL196752 GEE196752:GEH196752 GOA196752:GOD196752 GXW196752:GXZ196752 HHS196752:HHV196752 HRO196752:HRR196752 IBK196752:IBN196752 ILG196752:ILJ196752 IVC196752:IVF196752 JEY196752:JFB196752 JOU196752:JOX196752 JYQ196752:JYT196752 KIM196752:KIP196752 KSI196752:KSL196752 LCE196752:LCH196752 LMA196752:LMD196752 LVW196752:LVZ196752 MFS196752:MFV196752 MPO196752:MPR196752 MZK196752:MZN196752 NJG196752:NJJ196752 NTC196752:NTF196752 OCY196752:ODB196752 OMU196752:OMX196752 OWQ196752:OWT196752 PGM196752:PGP196752 PQI196752:PQL196752 QAE196752:QAH196752 QKA196752:QKD196752 QTW196752:QTZ196752 RDS196752:RDV196752 RNO196752:RNR196752 RXK196752:RXN196752 SHG196752:SHJ196752 SRC196752:SRF196752 TAY196752:TBB196752 TKU196752:TKX196752 TUQ196752:TUT196752 UEM196752:UEP196752 UOI196752:UOL196752 UYE196752:UYH196752 VIA196752:VID196752 VRW196752:VRZ196752 WBS196752:WBV196752 WLO196752:WLR196752 WVK196752:WVN196752 C262288:F262288 IY262288:JB262288 SU262288:SX262288 ACQ262288:ACT262288 AMM262288:AMP262288 AWI262288:AWL262288 BGE262288:BGH262288 BQA262288:BQD262288 BZW262288:BZZ262288 CJS262288:CJV262288 CTO262288:CTR262288 DDK262288:DDN262288 DNG262288:DNJ262288 DXC262288:DXF262288 EGY262288:EHB262288 EQU262288:EQX262288 FAQ262288:FAT262288 FKM262288:FKP262288 FUI262288:FUL262288 GEE262288:GEH262288 GOA262288:GOD262288 GXW262288:GXZ262288 HHS262288:HHV262288 HRO262288:HRR262288 IBK262288:IBN262288 ILG262288:ILJ262288 IVC262288:IVF262288 JEY262288:JFB262288 JOU262288:JOX262288 JYQ262288:JYT262288 KIM262288:KIP262288 KSI262288:KSL262288 LCE262288:LCH262288 LMA262288:LMD262288 LVW262288:LVZ262288 MFS262288:MFV262288 MPO262288:MPR262288 MZK262288:MZN262288 NJG262288:NJJ262288 NTC262288:NTF262288 OCY262288:ODB262288 OMU262288:OMX262288 OWQ262288:OWT262288 PGM262288:PGP262288 PQI262288:PQL262288 QAE262288:QAH262288 QKA262288:QKD262288 QTW262288:QTZ262288 RDS262288:RDV262288 RNO262288:RNR262288 RXK262288:RXN262288 SHG262288:SHJ262288 SRC262288:SRF262288 TAY262288:TBB262288 TKU262288:TKX262288 TUQ262288:TUT262288 UEM262288:UEP262288 UOI262288:UOL262288 UYE262288:UYH262288 VIA262288:VID262288 VRW262288:VRZ262288 WBS262288:WBV262288 WLO262288:WLR262288 WVK262288:WVN262288 C327824:F327824 IY327824:JB327824 SU327824:SX327824 ACQ327824:ACT327824 AMM327824:AMP327824 AWI327824:AWL327824 BGE327824:BGH327824 BQA327824:BQD327824 BZW327824:BZZ327824 CJS327824:CJV327824 CTO327824:CTR327824 DDK327824:DDN327824 DNG327824:DNJ327824 DXC327824:DXF327824 EGY327824:EHB327824 EQU327824:EQX327824 FAQ327824:FAT327824 FKM327824:FKP327824 FUI327824:FUL327824 GEE327824:GEH327824 GOA327824:GOD327824 GXW327824:GXZ327824 HHS327824:HHV327824 HRO327824:HRR327824 IBK327824:IBN327824 ILG327824:ILJ327824 IVC327824:IVF327824 JEY327824:JFB327824 JOU327824:JOX327824 JYQ327824:JYT327824 KIM327824:KIP327824 KSI327824:KSL327824 LCE327824:LCH327824 LMA327824:LMD327824 LVW327824:LVZ327824 MFS327824:MFV327824 MPO327824:MPR327824 MZK327824:MZN327824 NJG327824:NJJ327824 NTC327824:NTF327824 OCY327824:ODB327824 OMU327824:OMX327824 OWQ327824:OWT327824 PGM327824:PGP327824 PQI327824:PQL327824 QAE327824:QAH327824 QKA327824:QKD327824 QTW327824:QTZ327824 RDS327824:RDV327824 RNO327824:RNR327824 RXK327824:RXN327824 SHG327824:SHJ327824 SRC327824:SRF327824 TAY327824:TBB327824 TKU327824:TKX327824 TUQ327824:TUT327824 UEM327824:UEP327824 UOI327824:UOL327824 UYE327824:UYH327824 VIA327824:VID327824 VRW327824:VRZ327824 WBS327824:WBV327824 WLO327824:WLR327824 WVK327824:WVN327824 C393360:F393360 IY393360:JB393360 SU393360:SX393360 ACQ393360:ACT393360 AMM393360:AMP393360 AWI393360:AWL393360 BGE393360:BGH393360 BQA393360:BQD393360 BZW393360:BZZ393360 CJS393360:CJV393360 CTO393360:CTR393360 DDK393360:DDN393360 DNG393360:DNJ393360 DXC393360:DXF393360 EGY393360:EHB393360 EQU393360:EQX393360 FAQ393360:FAT393360 FKM393360:FKP393360 FUI393360:FUL393360 GEE393360:GEH393360 GOA393360:GOD393360 GXW393360:GXZ393360 HHS393360:HHV393360 HRO393360:HRR393360 IBK393360:IBN393360 ILG393360:ILJ393360 IVC393360:IVF393360 JEY393360:JFB393360 JOU393360:JOX393360 JYQ393360:JYT393360 KIM393360:KIP393360 KSI393360:KSL393360 LCE393360:LCH393360 LMA393360:LMD393360 LVW393360:LVZ393360 MFS393360:MFV393360 MPO393360:MPR393360 MZK393360:MZN393360 NJG393360:NJJ393360 NTC393360:NTF393360 OCY393360:ODB393360 OMU393360:OMX393360 OWQ393360:OWT393360 PGM393360:PGP393360 PQI393360:PQL393360 QAE393360:QAH393360 QKA393360:QKD393360 QTW393360:QTZ393360 RDS393360:RDV393360 RNO393360:RNR393360 RXK393360:RXN393360 SHG393360:SHJ393360 SRC393360:SRF393360 TAY393360:TBB393360 TKU393360:TKX393360 TUQ393360:TUT393360 UEM393360:UEP393360 UOI393360:UOL393360 UYE393360:UYH393360 VIA393360:VID393360 VRW393360:VRZ393360 WBS393360:WBV393360 WLO393360:WLR393360 WVK393360:WVN393360 C458896:F458896 IY458896:JB458896 SU458896:SX458896 ACQ458896:ACT458896 AMM458896:AMP458896 AWI458896:AWL458896 BGE458896:BGH458896 BQA458896:BQD458896 BZW458896:BZZ458896 CJS458896:CJV458896 CTO458896:CTR458896 DDK458896:DDN458896 DNG458896:DNJ458896 DXC458896:DXF458896 EGY458896:EHB458896 EQU458896:EQX458896 FAQ458896:FAT458896 FKM458896:FKP458896 FUI458896:FUL458896 GEE458896:GEH458896 GOA458896:GOD458896 GXW458896:GXZ458896 HHS458896:HHV458896 HRO458896:HRR458896 IBK458896:IBN458896 ILG458896:ILJ458896 IVC458896:IVF458896 JEY458896:JFB458896 JOU458896:JOX458896 JYQ458896:JYT458896 KIM458896:KIP458896 KSI458896:KSL458896 LCE458896:LCH458896 LMA458896:LMD458896 LVW458896:LVZ458896 MFS458896:MFV458896 MPO458896:MPR458896 MZK458896:MZN458896 NJG458896:NJJ458896 NTC458896:NTF458896 OCY458896:ODB458896 OMU458896:OMX458896 OWQ458896:OWT458896 PGM458896:PGP458896 PQI458896:PQL458896 QAE458896:QAH458896 QKA458896:QKD458896 QTW458896:QTZ458896 RDS458896:RDV458896 RNO458896:RNR458896 RXK458896:RXN458896 SHG458896:SHJ458896 SRC458896:SRF458896 TAY458896:TBB458896 TKU458896:TKX458896 TUQ458896:TUT458896 UEM458896:UEP458896 UOI458896:UOL458896 UYE458896:UYH458896 VIA458896:VID458896 VRW458896:VRZ458896 WBS458896:WBV458896 WLO458896:WLR458896 WVK458896:WVN458896 C524432:F524432 IY524432:JB524432 SU524432:SX524432 ACQ524432:ACT524432 AMM524432:AMP524432 AWI524432:AWL524432 BGE524432:BGH524432 BQA524432:BQD524432 BZW524432:BZZ524432 CJS524432:CJV524432 CTO524432:CTR524432 DDK524432:DDN524432 DNG524432:DNJ524432 DXC524432:DXF524432 EGY524432:EHB524432 EQU524432:EQX524432 FAQ524432:FAT524432 FKM524432:FKP524432 FUI524432:FUL524432 GEE524432:GEH524432 GOA524432:GOD524432 GXW524432:GXZ524432 HHS524432:HHV524432 HRO524432:HRR524432 IBK524432:IBN524432 ILG524432:ILJ524432 IVC524432:IVF524432 JEY524432:JFB524432 JOU524432:JOX524432 JYQ524432:JYT524432 KIM524432:KIP524432 KSI524432:KSL524432 LCE524432:LCH524432 LMA524432:LMD524432 LVW524432:LVZ524432 MFS524432:MFV524432 MPO524432:MPR524432 MZK524432:MZN524432 NJG524432:NJJ524432 NTC524432:NTF524432 OCY524432:ODB524432 OMU524432:OMX524432 OWQ524432:OWT524432 PGM524432:PGP524432 PQI524432:PQL524432 QAE524432:QAH524432 QKA524432:QKD524432 QTW524432:QTZ524432 RDS524432:RDV524432 RNO524432:RNR524432 RXK524432:RXN524432 SHG524432:SHJ524432 SRC524432:SRF524432 TAY524432:TBB524432 TKU524432:TKX524432 TUQ524432:TUT524432 UEM524432:UEP524432 UOI524432:UOL524432 UYE524432:UYH524432 VIA524432:VID524432 VRW524432:VRZ524432 WBS524432:WBV524432 WLO524432:WLR524432 WVK524432:WVN524432 C589968:F589968 IY589968:JB589968 SU589968:SX589968 ACQ589968:ACT589968 AMM589968:AMP589968 AWI589968:AWL589968 BGE589968:BGH589968 BQA589968:BQD589968 BZW589968:BZZ589968 CJS589968:CJV589968 CTO589968:CTR589968 DDK589968:DDN589968 DNG589968:DNJ589968 DXC589968:DXF589968 EGY589968:EHB589968 EQU589968:EQX589968 FAQ589968:FAT589968 FKM589968:FKP589968 FUI589968:FUL589968 GEE589968:GEH589968 GOA589968:GOD589968 GXW589968:GXZ589968 HHS589968:HHV589968 HRO589968:HRR589968 IBK589968:IBN589968 ILG589968:ILJ589968 IVC589968:IVF589968 JEY589968:JFB589968 JOU589968:JOX589968 JYQ589968:JYT589968 KIM589968:KIP589968 KSI589968:KSL589968 LCE589968:LCH589968 LMA589968:LMD589968 LVW589968:LVZ589968 MFS589968:MFV589968 MPO589968:MPR589968 MZK589968:MZN589968 NJG589968:NJJ589968 NTC589968:NTF589968 OCY589968:ODB589968 OMU589968:OMX589968 OWQ589968:OWT589968 PGM589968:PGP589968 PQI589968:PQL589968 QAE589968:QAH589968 QKA589968:QKD589968 QTW589968:QTZ589968 RDS589968:RDV589968 RNO589968:RNR589968 RXK589968:RXN589968 SHG589968:SHJ589968 SRC589968:SRF589968 TAY589968:TBB589968 TKU589968:TKX589968 TUQ589968:TUT589968 UEM589968:UEP589968 UOI589968:UOL589968 UYE589968:UYH589968 VIA589968:VID589968 VRW589968:VRZ589968 WBS589968:WBV589968 WLO589968:WLR589968 WVK589968:WVN589968 C655504:F655504 IY655504:JB655504 SU655504:SX655504 ACQ655504:ACT655504 AMM655504:AMP655504 AWI655504:AWL655504 BGE655504:BGH655504 BQA655504:BQD655504 BZW655504:BZZ655504 CJS655504:CJV655504 CTO655504:CTR655504 DDK655504:DDN655504 DNG655504:DNJ655504 DXC655504:DXF655504 EGY655504:EHB655504 EQU655504:EQX655504 FAQ655504:FAT655504 FKM655504:FKP655504 FUI655504:FUL655504 GEE655504:GEH655504 GOA655504:GOD655504 GXW655504:GXZ655504 HHS655504:HHV655504 HRO655504:HRR655504 IBK655504:IBN655504 ILG655504:ILJ655504 IVC655504:IVF655504 JEY655504:JFB655504 JOU655504:JOX655504 JYQ655504:JYT655504 KIM655504:KIP655504 KSI655504:KSL655504 LCE655504:LCH655504 LMA655504:LMD655504 LVW655504:LVZ655504 MFS655504:MFV655504 MPO655504:MPR655504 MZK655504:MZN655504 NJG655504:NJJ655504 NTC655504:NTF655504 OCY655504:ODB655504 OMU655504:OMX655504 OWQ655504:OWT655504 PGM655504:PGP655504 PQI655504:PQL655504 QAE655504:QAH655504 QKA655504:QKD655504 QTW655504:QTZ655504 RDS655504:RDV655504 RNO655504:RNR655504 RXK655504:RXN655504 SHG655504:SHJ655504 SRC655504:SRF655504 TAY655504:TBB655504 TKU655504:TKX655504 TUQ655504:TUT655504 UEM655504:UEP655504 UOI655504:UOL655504 UYE655504:UYH655504 VIA655504:VID655504 VRW655504:VRZ655504 WBS655504:WBV655504 WLO655504:WLR655504 WVK655504:WVN655504 C721040:F721040 IY721040:JB721040 SU721040:SX721040 ACQ721040:ACT721040 AMM721040:AMP721040 AWI721040:AWL721040 BGE721040:BGH721040 BQA721040:BQD721040 BZW721040:BZZ721040 CJS721040:CJV721040 CTO721040:CTR721040 DDK721040:DDN721040 DNG721040:DNJ721040 DXC721040:DXF721040 EGY721040:EHB721040 EQU721040:EQX721040 FAQ721040:FAT721040 FKM721040:FKP721040 FUI721040:FUL721040 GEE721040:GEH721040 GOA721040:GOD721040 GXW721040:GXZ721040 HHS721040:HHV721040 HRO721040:HRR721040 IBK721040:IBN721040 ILG721040:ILJ721040 IVC721040:IVF721040 JEY721040:JFB721040 JOU721040:JOX721040 JYQ721040:JYT721040 KIM721040:KIP721040 KSI721040:KSL721040 LCE721040:LCH721040 LMA721040:LMD721040 LVW721040:LVZ721040 MFS721040:MFV721040 MPO721040:MPR721040 MZK721040:MZN721040 NJG721040:NJJ721040 NTC721040:NTF721040 OCY721040:ODB721040 OMU721040:OMX721040 OWQ721040:OWT721040 PGM721040:PGP721040 PQI721040:PQL721040 QAE721040:QAH721040 QKA721040:QKD721040 QTW721040:QTZ721040 RDS721040:RDV721040 RNO721040:RNR721040 RXK721040:RXN721040 SHG721040:SHJ721040 SRC721040:SRF721040 TAY721040:TBB721040 TKU721040:TKX721040 TUQ721040:TUT721040 UEM721040:UEP721040 UOI721040:UOL721040 UYE721040:UYH721040 VIA721040:VID721040 VRW721040:VRZ721040 WBS721040:WBV721040 WLO721040:WLR721040 WVK721040:WVN721040 C786576:F786576 IY786576:JB786576 SU786576:SX786576 ACQ786576:ACT786576 AMM786576:AMP786576 AWI786576:AWL786576 BGE786576:BGH786576 BQA786576:BQD786576 BZW786576:BZZ786576 CJS786576:CJV786576 CTO786576:CTR786576 DDK786576:DDN786576 DNG786576:DNJ786576 DXC786576:DXF786576 EGY786576:EHB786576 EQU786576:EQX786576 FAQ786576:FAT786576 FKM786576:FKP786576 FUI786576:FUL786576 GEE786576:GEH786576 GOA786576:GOD786576 GXW786576:GXZ786576 HHS786576:HHV786576 HRO786576:HRR786576 IBK786576:IBN786576 ILG786576:ILJ786576 IVC786576:IVF786576 JEY786576:JFB786576 JOU786576:JOX786576 JYQ786576:JYT786576 KIM786576:KIP786576 KSI786576:KSL786576 LCE786576:LCH786576 LMA786576:LMD786576 LVW786576:LVZ786576 MFS786576:MFV786576 MPO786576:MPR786576 MZK786576:MZN786576 NJG786576:NJJ786576 NTC786576:NTF786576 OCY786576:ODB786576 OMU786576:OMX786576 OWQ786576:OWT786576 PGM786576:PGP786576 PQI786576:PQL786576 QAE786576:QAH786576 QKA786576:QKD786576 QTW786576:QTZ786576 RDS786576:RDV786576 RNO786576:RNR786576 RXK786576:RXN786576 SHG786576:SHJ786576 SRC786576:SRF786576 TAY786576:TBB786576 TKU786576:TKX786576 TUQ786576:TUT786576 UEM786576:UEP786576 UOI786576:UOL786576 UYE786576:UYH786576 VIA786576:VID786576 VRW786576:VRZ786576 WBS786576:WBV786576 WLO786576:WLR786576 WVK786576:WVN786576 C852112:F852112 IY852112:JB852112 SU852112:SX852112 ACQ852112:ACT852112 AMM852112:AMP852112 AWI852112:AWL852112 BGE852112:BGH852112 BQA852112:BQD852112 BZW852112:BZZ852112 CJS852112:CJV852112 CTO852112:CTR852112 DDK852112:DDN852112 DNG852112:DNJ852112 DXC852112:DXF852112 EGY852112:EHB852112 EQU852112:EQX852112 FAQ852112:FAT852112 FKM852112:FKP852112 FUI852112:FUL852112 GEE852112:GEH852112 GOA852112:GOD852112 GXW852112:GXZ852112 HHS852112:HHV852112 HRO852112:HRR852112 IBK852112:IBN852112 ILG852112:ILJ852112 IVC852112:IVF852112 JEY852112:JFB852112 JOU852112:JOX852112 JYQ852112:JYT852112 KIM852112:KIP852112 KSI852112:KSL852112 LCE852112:LCH852112 LMA852112:LMD852112 LVW852112:LVZ852112 MFS852112:MFV852112 MPO852112:MPR852112 MZK852112:MZN852112 NJG852112:NJJ852112 NTC852112:NTF852112 OCY852112:ODB852112 OMU852112:OMX852112 OWQ852112:OWT852112 PGM852112:PGP852112 PQI852112:PQL852112 QAE852112:QAH852112 QKA852112:QKD852112 QTW852112:QTZ852112 RDS852112:RDV852112 RNO852112:RNR852112 RXK852112:RXN852112 SHG852112:SHJ852112 SRC852112:SRF852112 TAY852112:TBB852112 TKU852112:TKX852112 TUQ852112:TUT852112 UEM852112:UEP852112 UOI852112:UOL852112 UYE852112:UYH852112 VIA852112:VID852112 VRW852112:VRZ852112 WBS852112:WBV852112 WLO852112:WLR852112 WVK852112:WVN852112 C917648:F917648 IY917648:JB917648 SU917648:SX917648 ACQ917648:ACT917648 AMM917648:AMP917648 AWI917648:AWL917648 BGE917648:BGH917648 BQA917648:BQD917648 BZW917648:BZZ917648 CJS917648:CJV917648 CTO917648:CTR917648 DDK917648:DDN917648 DNG917648:DNJ917648 DXC917648:DXF917648 EGY917648:EHB917648 EQU917648:EQX917648 FAQ917648:FAT917648 FKM917648:FKP917648 FUI917648:FUL917648 GEE917648:GEH917648 GOA917648:GOD917648 GXW917648:GXZ917648 HHS917648:HHV917648 HRO917648:HRR917648 IBK917648:IBN917648 ILG917648:ILJ917648 IVC917648:IVF917648 JEY917648:JFB917648 JOU917648:JOX917648 JYQ917648:JYT917648 KIM917648:KIP917648 KSI917648:KSL917648 LCE917648:LCH917648 LMA917648:LMD917648 LVW917648:LVZ917648 MFS917648:MFV917648 MPO917648:MPR917648 MZK917648:MZN917648 NJG917648:NJJ917648 NTC917648:NTF917648 OCY917648:ODB917648 OMU917648:OMX917648 OWQ917648:OWT917648 PGM917648:PGP917648 PQI917648:PQL917648 QAE917648:QAH917648 QKA917648:QKD917648 QTW917648:QTZ917648 RDS917648:RDV917648 RNO917648:RNR917648 RXK917648:RXN917648 SHG917648:SHJ917648 SRC917648:SRF917648 TAY917648:TBB917648 TKU917648:TKX917648 TUQ917648:TUT917648 UEM917648:UEP917648 UOI917648:UOL917648 UYE917648:UYH917648 VIA917648:VID917648 VRW917648:VRZ917648 WBS917648:WBV917648 WLO917648:WLR917648 WVK917648:WVN917648 C983184:F983184 IY983184:JB983184 SU983184:SX983184 ACQ983184:ACT983184 AMM983184:AMP983184 AWI983184:AWL983184 BGE983184:BGH983184 BQA983184:BQD983184 BZW983184:BZZ983184 CJS983184:CJV983184 CTO983184:CTR983184 DDK983184:DDN983184 DNG983184:DNJ983184 DXC983184:DXF983184 EGY983184:EHB983184 EQU983184:EQX983184 FAQ983184:FAT983184 FKM983184:FKP983184 FUI983184:FUL983184 GEE983184:GEH983184 GOA983184:GOD983184 GXW983184:GXZ983184 HHS983184:HHV983184 HRO983184:HRR983184 IBK983184:IBN983184 ILG983184:ILJ983184 IVC983184:IVF983184 JEY983184:JFB983184 JOU983184:JOX983184 JYQ983184:JYT983184 KIM983184:KIP983184 KSI983184:KSL983184 LCE983184:LCH983184 LMA983184:LMD983184 LVW983184:LVZ983184 MFS983184:MFV983184 MPO983184:MPR983184 MZK983184:MZN983184 NJG983184:NJJ983184 NTC983184:NTF983184 OCY983184:ODB983184 OMU983184:OMX983184 OWQ983184:OWT983184 PGM983184:PGP983184 PQI983184:PQL983184 QAE983184:QAH983184 QKA983184:QKD983184 QTW983184:QTZ983184 RDS983184:RDV983184 RNO983184:RNR983184 RXK983184:RXN983184 SHG983184:SHJ983184 SRC983184:SRF983184 TAY983184:TBB983184 TKU983184:TKX983184 TUQ983184:TUT983184 UEM983184:UEP983184 UOI983184:UOL983184 UYE983184:UYH983184 VIA983184:VID983184 VRW983184:VRZ983184 WBS983184:WBV983184 WLO983184:WLR983184 WVK983184:WVN983184 C146:F146 IY146:JB146 SU146:SX146 ACQ146:ACT146 AMM146:AMP146 AWI146:AWL146 BGE146:BGH146 BQA146:BQD146 BZW146:BZZ146 CJS146:CJV146 CTO146:CTR146 DDK146:DDN146 DNG146:DNJ146 DXC146:DXF146 EGY146:EHB146 EQU146:EQX146 FAQ146:FAT146 FKM146:FKP146 FUI146:FUL146 GEE146:GEH146 GOA146:GOD146 GXW146:GXZ146 HHS146:HHV146 HRO146:HRR146 IBK146:IBN146 ILG146:ILJ146 IVC146:IVF146 JEY146:JFB146 JOU146:JOX146 JYQ146:JYT146 KIM146:KIP146 KSI146:KSL146 LCE146:LCH146 LMA146:LMD146 LVW146:LVZ146 MFS146:MFV146 MPO146:MPR146 MZK146:MZN146 NJG146:NJJ146 NTC146:NTF146 OCY146:ODB146 OMU146:OMX146 OWQ146:OWT146 PGM146:PGP146 PQI146:PQL146 QAE146:QAH146 QKA146:QKD146 QTW146:QTZ146 RDS146:RDV146 RNO146:RNR146 RXK146:RXN146 SHG146:SHJ146 SRC146:SRF146 TAY146:TBB146 TKU146:TKX146 TUQ146:TUT146 UEM146:UEP146 UOI146:UOL146 UYE146:UYH146 VIA146:VID146 VRW146:VRZ146 WBS146:WBV146 WLO146:WLR146 WVK146:WVN146 C65682:F65682 IY65682:JB65682 SU65682:SX65682 ACQ65682:ACT65682 AMM65682:AMP65682 AWI65682:AWL65682 BGE65682:BGH65682 BQA65682:BQD65682 BZW65682:BZZ65682 CJS65682:CJV65682 CTO65682:CTR65682 DDK65682:DDN65682 DNG65682:DNJ65682 DXC65682:DXF65682 EGY65682:EHB65682 EQU65682:EQX65682 FAQ65682:FAT65682 FKM65682:FKP65682 FUI65682:FUL65682 GEE65682:GEH65682 GOA65682:GOD65682 GXW65682:GXZ65682 HHS65682:HHV65682 HRO65682:HRR65682 IBK65682:IBN65682 ILG65682:ILJ65682 IVC65682:IVF65682 JEY65682:JFB65682 JOU65682:JOX65682 JYQ65682:JYT65682 KIM65682:KIP65682 KSI65682:KSL65682 LCE65682:LCH65682 LMA65682:LMD65682 LVW65682:LVZ65682 MFS65682:MFV65682 MPO65682:MPR65682 MZK65682:MZN65682 NJG65682:NJJ65682 NTC65682:NTF65682 OCY65682:ODB65682 OMU65682:OMX65682 OWQ65682:OWT65682 PGM65682:PGP65682 PQI65682:PQL65682 QAE65682:QAH65682 QKA65682:QKD65682 QTW65682:QTZ65682 RDS65682:RDV65682 RNO65682:RNR65682 RXK65682:RXN65682 SHG65682:SHJ65682 SRC65682:SRF65682 TAY65682:TBB65682 TKU65682:TKX65682 TUQ65682:TUT65682 UEM65682:UEP65682 UOI65682:UOL65682 UYE65682:UYH65682 VIA65682:VID65682 VRW65682:VRZ65682 WBS65682:WBV65682 WLO65682:WLR65682 WVK65682:WVN65682 C131218:F131218 IY131218:JB131218 SU131218:SX131218 ACQ131218:ACT131218 AMM131218:AMP131218 AWI131218:AWL131218 BGE131218:BGH131218 BQA131218:BQD131218 BZW131218:BZZ131218 CJS131218:CJV131218 CTO131218:CTR131218 DDK131218:DDN131218 DNG131218:DNJ131218 DXC131218:DXF131218 EGY131218:EHB131218 EQU131218:EQX131218 FAQ131218:FAT131218 FKM131218:FKP131218 FUI131218:FUL131218 GEE131218:GEH131218 GOA131218:GOD131218 GXW131218:GXZ131218 HHS131218:HHV131218 HRO131218:HRR131218 IBK131218:IBN131218 ILG131218:ILJ131218 IVC131218:IVF131218 JEY131218:JFB131218 JOU131218:JOX131218 JYQ131218:JYT131218 KIM131218:KIP131218 KSI131218:KSL131218 LCE131218:LCH131218 LMA131218:LMD131218 LVW131218:LVZ131218 MFS131218:MFV131218 MPO131218:MPR131218 MZK131218:MZN131218 NJG131218:NJJ131218 NTC131218:NTF131218 OCY131218:ODB131218 OMU131218:OMX131218 OWQ131218:OWT131218 PGM131218:PGP131218 PQI131218:PQL131218 QAE131218:QAH131218 QKA131218:QKD131218 QTW131218:QTZ131218 RDS131218:RDV131218 RNO131218:RNR131218 RXK131218:RXN131218 SHG131218:SHJ131218 SRC131218:SRF131218 TAY131218:TBB131218 TKU131218:TKX131218 TUQ131218:TUT131218 UEM131218:UEP131218 UOI131218:UOL131218 UYE131218:UYH131218 VIA131218:VID131218 VRW131218:VRZ131218 WBS131218:WBV131218 WLO131218:WLR131218 WVK131218:WVN131218 C196754:F196754 IY196754:JB196754 SU196754:SX196754 ACQ196754:ACT196754 AMM196754:AMP196754 AWI196754:AWL196754 BGE196754:BGH196754 BQA196754:BQD196754 BZW196754:BZZ196754 CJS196754:CJV196754 CTO196754:CTR196754 DDK196754:DDN196754 DNG196754:DNJ196754 DXC196754:DXF196754 EGY196754:EHB196754 EQU196754:EQX196754 FAQ196754:FAT196754 FKM196754:FKP196754 FUI196754:FUL196754 GEE196754:GEH196754 GOA196754:GOD196754 GXW196754:GXZ196754 HHS196754:HHV196754 HRO196754:HRR196754 IBK196754:IBN196754 ILG196754:ILJ196754 IVC196754:IVF196754 JEY196754:JFB196754 JOU196754:JOX196754 JYQ196754:JYT196754 KIM196754:KIP196754 KSI196754:KSL196754 LCE196754:LCH196754 LMA196754:LMD196754 LVW196754:LVZ196754 MFS196754:MFV196754 MPO196754:MPR196754 MZK196754:MZN196754 NJG196754:NJJ196754 NTC196754:NTF196754 OCY196754:ODB196754 OMU196754:OMX196754 OWQ196754:OWT196754 PGM196754:PGP196754 PQI196754:PQL196754 QAE196754:QAH196754 QKA196754:QKD196754 QTW196754:QTZ196754 RDS196754:RDV196754 RNO196754:RNR196754 RXK196754:RXN196754 SHG196754:SHJ196754 SRC196754:SRF196754 TAY196754:TBB196754 TKU196754:TKX196754 TUQ196754:TUT196754 UEM196754:UEP196754 UOI196754:UOL196754 UYE196754:UYH196754 VIA196754:VID196754 VRW196754:VRZ196754 WBS196754:WBV196754 WLO196754:WLR196754 WVK196754:WVN196754 C262290:F262290 IY262290:JB262290 SU262290:SX262290 ACQ262290:ACT262290 AMM262290:AMP262290 AWI262290:AWL262290 BGE262290:BGH262290 BQA262290:BQD262290 BZW262290:BZZ262290 CJS262290:CJV262290 CTO262290:CTR262290 DDK262290:DDN262290 DNG262290:DNJ262290 DXC262290:DXF262290 EGY262290:EHB262290 EQU262290:EQX262290 FAQ262290:FAT262290 FKM262290:FKP262290 FUI262290:FUL262290 GEE262290:GEH262290 GOA262290:GOD262290 GXW262290:GXZ262290 HHS262290:HHV262290 HRO262290:HRR262290 IBK262290:IBN262290 ILG262290:ILJ262290 IVC262290:IVF262290 JEY262290:JFB262290 JOU262290:JOX262290 JYQ262290:JYT262290 KIM262290:KIP262290 KSI262290:KSL262290 LCE262290:LCH262290 LMA262290:LMD262290 LVW262290:LVZ262290 MFS262290:MFV262290 MPO262290:MPR262290 MZK262290:MZN262290 NJG262290:NJJ262290 NTC262290:NTF262290 OCY262290:ODB262290 OMU262290:OMX262290 OWQ262290:OWT262290 PGM262290:PGP262290 PQI262290:PQL262290 QAE262290:QAH262290 QKA262290:QKD262290 QTW262290:QTZ262290 RDS262290:RDV262290 RNO262290:RNR262290 RXK262290:RXN262290 SHG262290:SHJ262290 SRC262290:SRF262290 TAY262290:TBB262290 TKU262290:TKX262290 TUQ262290:TUT262290 UEM262290:UEP262290 UOI262290:UOL262290 UYE262290:UYH262290 VIA262290:VID262290 VRW262290:VRZ262290 WBS262290:WBV262290 WLO262290:WLR262290 WVK262290:WVN262290 C327826:F327826 IY327826:JB327826 SU327826:SX327826 ACQ327826:ACT327826 AMM327826:AMP327826 AWI327826:AWL327826 BGE327826:BGH327826 BQA327826:BQD327826 BZW327826:BZZ327826 CJS327826:CJV327826 CTO327826:CTR327826 DDK327826:DDN327826 DNG327826:DNJ327826 DXC327826:DXF327826 EGY327826:EHB327826 EQU327826:EQX327826 FAQ327826:FAT327826 FKM327826:FKP327826 FUI327826:FUL327826 GEE327826:GEH327826 GOA327826:GOD327826 GXW327826:GXZ327826 HHS327826:HHV327826 HRO327826:HRR327826 IBK327826:IBN327826 ILG327826:ILJ327826 IVC327826:IVF327826 JEY327826:JFB327826 JOU327826:JOX327826 JYQ327826:JYT327826 KIM327826:KIP327826 KSI327826:KSL327826 LCE327826:LCH327826 LMA327826:LMD327826 LVW327826:LVZ327826 MFS327826:MFV327826 MPO327826:MPR327826 MZK327826:MZN327826 NJG327826:NJJ327826 NTC327826:NTF327826 OCY327826:ODB327826 OMU327826:OMX327826 OWQ327826:OWT327826 PGM327826:PGP327826 PQI327826:PQL327826 QAE327826:QAH327826 QKA327826:QKD327826 QTW327826:QTZ327826 RDS327826:RDV327826 RNO327826:RNR327826 RXK327826:RXN327826 SHG327826:SHJ327826 SRC327826:SRF327826 TAY327826:TBB327826 TKU327826:TKX327826 TUQ327826:TUT327826 UEM327826:UEP327826 UOI327826:UOL327826 UYE327826:UYH327826 VIA327826:VID327826 VRW327826:VRZ327826 WBS327826:WBV327826 WLO327826:WLR327826 WVK327826:WVN327826 C393362:F393362 IY393362:JB393362 SU393362:SX393362 ACQ393362:ACT393362 AMM393362:AMP393362 AWI393362:AWL393362 BGE393362:BGH393362 BQA393362:BQD393362 BZW393362:BZZ393362 CJS393362:CJV393362 CTO393362:CTR393362 DDK393362:DDN393362 DNG393362:DNJ393362 DXC393362:DXF393362 EGY393362:EHB393362 EQU393362:EQX393362 FAQ393362:FAT393362 FKM393362:FKP393362 FUI393362:FUL393362 GEE393362:GEH393362 GOA393362:GOD393362 GXW393362:GXZ393362 HHS393362:HHV393362 HRO393362:HRR393362 IBK393362:IBN393362 ILG393362:ILJ393362 IVC393362:IVF393362 JEY393362:JFB393362 JOU393362:JOX393362 JYQ393362:JYT393362 KIM393362:KIP393362 KSI393362:KSL393362 LCE393362:LCH393362 LMA393362:LMD393362 LVW393362:LVZ393362 MFS393362:MFV393362 MPO393362:MPR393362 MZK393362:MZN393362 NJG393362:NJJ393362 NTC393362:NTF393362 OCY393362:ODB393362 OMU393362:OMX393362 OWQ393362:OWT393362 PGM393362:PGP393362 PQI393362:PQL393362 QAE393362:QAH393362 QKA393362:QKD393362 QTW393362:QTZ393362 RDS393362:RDV393362 RNO393362:RNR393362 RXK393362:RXN393362 SHG393362:SHJ393362 SRC393362:SRF393362 TAY393362:TBB393362 TKU393362:TKX393362 TUQ393362:TUT393362 UEM393362:UEP393362 UOI393362:UOL393362 UYE393362:UYH393362 VIA393362:VID393362 VRW393362:VRZ393362 WBS393362:WBV393362 WLO393362:WLR393362 WVK393362:WVN393362 C458898:F458898 IY458898:JB458898 SU458898:SX458898 ACQ458898:ACT458898 AMM458898:AMP458898 AWI458898:AWL458898 BGE458898:BGH458898 BQA458898:BQD458898 BZW458898:BZZ458898 CJS458898:CJV458898 CTO458898:CTR458898 DDK458898:DDN458898 DNG458898:DNJ458898 DXC458898:DXF458898 EGY458898:EHB458898 EQU458898:EQX458898 FAQ458898:FAT458898 FKM458898:FKP458898 FUI458898:FUL458898 GEE458898:GEH458898 GOA458898:GOD458898 GXW458898:GXZ458898 HHS458898:HHV458898 HRO458898:HRR458898 IBK458898:IBN458898 ILG458898:ILJ458898 IVC458898:IVF458898 JEY458898:JFB458898 JOU458898:JOX458898 JYQ458898:JYT458898 KIM458898:KIP458898 KSI458898:KSL458898 LCE458898:LCH458898 LMA458898:LMD458898 LVW458898:LVZ458898 MFS458898:MFV458898 MPO458898:MPR458898 MZK458898:MZN458898 NJG458898:NJJ458898 NTC458898:NTF458898 OCY458898:ODB458898 OMU458898:OMX458898 OWQ458898:OWT458898 PGM458898:PGP458898 PQI458898:PQL458898 QAE458898:QAH458898 QKA458898:QKD458898 QTW458898:QTZ458898 RDS458898:RDV458898 RNO458898:RNR458898 RXK458898:RXN458898 SHG458898:SHJ458898 SRC458898:SRF458898 TAY458898:TBB458898 TKU458898:TKX458898 TUQ458898:TUT458898 UEM458898:UEP458898 UOI458898:UOL458898 UYE458898:UYH458898 VIA458898:VID458898 VRW458898:VRZ458898 WBS458898:WBV458898 WLO458898:WLR458898 WVK458898:WVN458898 C524434:F524434 IY524434:JB524434 SU524434:SX524434 ACQ524434:ACT524434 AMM524434:AMP524434 AWI524434:AWL524434 BGE524434:BGH524434 BQA524434:BQD524434 BZW524434:BZZ524434 CJS524434:CJV524434 CTO524434:CTR524434 DDK524434:DDN524434 DNG524434:DNJ524434 DXC524434:DXF524434 EGY524434:EHB524434 EQU524434:EQX524434 FAQ524434:FAT524434 FKM524434:FKP524434 FUI524434:FUL524434 GEE524434:GEH524434 GOA524434:GOD524434 GXW524434:GXZ524434 HHS524434:HHV524434 HRO524434:HRR524434 IBK524434:IBN524434 ILG524434:ILJ524434 IVC524434:IVF524434 JEY524434:JFB524434 JOU524434:JOX524434 JYQ524434:JYT524434 KIM524434:KIP524434 KSI524434:KSL524434 LCE524434:LCH524434 LMA524434:LMD524434 LVW524434:LVZ524434 MFS524434:MFV524434 MPO524434:MPR524434 MZK524434:MZN524434 NJG524434:NJJ524434 NTC524434:NTF524434 OCY524434:ODB524434 OMU524434:OMX524434 OWQ524434:OWT524434 PGM524434:PGP524434 PQI524434:PQL524434 QAE524434:QAH524434 QKA524434:QKD524434 QTW524434:QTZ524434 RDS524434:RDV524434 RNO524434:RNR524434 RXK524434:RXN524434 SHG524434:SHJ524434 SRC524434:SRF524434 TAY524434:TBB524434 TKU524434:TKX524434 TUQ524434:TUT524434 UEM524434:UEP524434 UOI524434:UOL524434 UYE524434:UYH524434 VIA524434:VID524434 VRW524434:VRZ524434 WBS524434:WBV524434 WLO524434:WLR524434 WVK524434:WVN524434 C589970:F589970 IY589970:JB589970 SU589970:SX589970 ACQ589970:ACT589970 AMM589970:AMP589970 AWI589970:AWL589970 BGE589970:BGH589970 BQA589970:BQD589970 BZW589970:BZZ589970 CJS589970:CJV589970 CTO589970:CTR589970 DDK589970:DDN589970 DNG589970:DNJ589970 DXC589970:DXF589970 EGY589970:EHB589970 EQU589970:EQX589970 FAQ589970:FAT589970 FKM589970:FKP589970 FUI589970:FUL589970 GEE589970:GEH589970 GOA589970:GOD589970 GXW589970:GXZ589970 HHS589970:HHV589970 HRO589970:HRR589970 IBK589970:IBN589970 ILG589970:ILJ589970 IVC589970:IVF589970 JEY589970:JFB589970 JOU589970:JOX589970 JYQ589970:JYT589970 KIM589970:KIP589970 KSI589970:KSL589970 LCE589970:LCH589970 LMA589970:LMD589970 LVW589970:LVZ589970 MFS589970:MFV589970 MPO589970:MPR589970 MZK589970:MZN589970 NJG589970:NJJ589970 NTC589970:NTF589970 OCY589970:ODB589970 OMU589970:OMX589970 OWQ589970:OWT589970 PGM589970:PGP589970 PQI589970:PQL589970 QAE589970:QAH589970 QKA589970:QKD589970 QTW589970:QTZ589970 RDS589970:RDV589970 RNO589970:RNR589970 RXK589970:RXN589970 SHG589970:SHJ589970 SRC589970:SRF589970 TAY589970:TBB589970 TKU589970:TKX589970 TUQ589970:TUT589970 UEM589970:UEP589970 UOI589970:UOL589970 UYE589970:UYH589970 VIA589970:VID589970 VRW589970:VRZ589970 WBS589970:WBV589970 WLO589970:WLR589970 WVK589970:WVN589970 C655506:F655506 IY655506:JB655506 SU655506:SX655506 ACQ655506:ACT655506 AMM655506:AMP655506 AWI655506:AWL655506 BGE655506:BGH655506 BQA655506:BQD655506 BZW655506:BZZ655506 CJS655506:CJV655506 CTO655506:CTR655506 DDK655506:DDN655506 DNG655506:DNJ655506 DXC655506:DXF655506 EGY655506:EHB655506 EQU655506:EQX655506 FAQ655506:FAT655506 FKM655506:FKP655506 FUI655506:FUL655506 GEE655506:GEH655506 GOA655506:GOD655506 GXW655506:GXZ655506 HHS655506:HHV655506 HRO655506:HRR655506 IBK655506:IBN655506 ILG655506:ILJ655506 IVC655506:IVF655506 JEY655506:JFB655506 JOU655506:JOX655506 JYQ655506:JYT655506 KIM655506:KIP655506 KSI655506:KSL655506 LCE655506:LCH655506 LMA655506:LMD655506 LVW655506:LVZ655506 MFS655506:MFV655506 MPO655506:MPR655506 MZK655506:MZN655506 NJG655506:NJJ655506 NTC655506:NTF655506 OCY655506:ODB655506 OMU655506:OMX655506 OWQ655506:OWT655506 PGM655506:PGP655506 PQI655506:PQL655506 QAE655506:QAH655506 QKA655506:QKD655506 QTW655506:QTZ655506 RDS655506:RDV655506 RNO655506:RNR655506 RXK655506:RXN655506 SHG655506:SHJ655506 SRC655506:SRF655506 TAY655506:TBB655506 TKU655506:TKX655506 TUQ655506:TUT655506 UEM655506:UEP655506 UOI655506:UOL655506 UYE655506:UYH655506 VIA655506:VID655506 VRW655506:VRZ655506 WBS655506:WBV655506 WLO655506:WLR655506 WVK655506:WVN655506 C721042:F721042 IY721042:JB721042 SU721042:SX721042 ACQ721042:ACT721042 AMM721042:AMP721042 AWI721042:AWL721042 BGE721042:BGH721042 BQA721042:BQD721042 BZW721042:BZZ721042 CJS721042:CJV721042 CTO721042:CTR721042 DDK721042:DDN721042 DNG721042:DNJ721042 DXC721042:DXF721042 EGY721042:EHB721042 EQU721042:EQX721042 FAQ721042:FAT721042 FKM721042:FKP721042 FUI721042:FUL721042 GEE721042:GEH721042 GOA721042:GOD721042 GXW721042:GXZ721042 HHS721042:HHV721042 HRO721042:HRR721042 IBK721042:IBN721042 ILG721042:ILJ721042 IVC721042:IVF721042 JEY721042:JFB721042 JOU721042:JOX721042 JYQ721042:JYT721042 KIM721042:KIP721042 KSI721042:KSL721042 LCE721042:LCH721042 LMA721042:LMD721042 LVW721042:LVZ721042 MFS721042:MFV721042 MPO721042:MPR721042 MZK721042:MZN721042 NJG721042:NJJ721042 NTC721042:NTF721042 OCY721042:ODB721042 OMU721042:OMX721042 OWQ721042:OWT721042 PGM721042:PGP721042 PQI721042:PQL721042 QAE721042:QAH721042 QKA721042:QKD721042 QTW721042:QTZ721042 RDS721042:RDV721042 RNO721042:RNR721042 RXK721042:RXN721042 SHG721042:SHJ721042 SRC721042:SRF721042 TAY721042:TBB721042 TKU721042:TKX721042 TUQ721042:TUT721042 UEM721042:UEP721042 UOI721042:UOL721042 UYE721042:UYH721042 VIA721042:VID721042 VRW721042:VRZ721042 WBS721042:WBV721042 WLO721042:WLR721042 WVK721042:WVN721042 C786578:F786578 IY786578:JB786578 SU786578:SX786578 ACQ786578:ACT786578 AMM786578:AMP786578 AWI786578:AWL786578 BGE786578:BGH786578 BQA786578:BQD786578 BZW786578:BZZ786578 CJS786578:CJV786578 CTO786578:CTR786578 DDK786578:DDN786578 DNG786578:DNJ786578 DXC786578:DXF786578 EGY786578:EHB786578 EQU786578:EQX786578 FAQ786578:FAT786578 FKM786578:FKP786578 FUI786578:FUL786578 GEE786578:GEH786578 GOA786578:GOD786578 GXW786578:GXZ786578 HHS786578:HHV786578 HRO786578:HRR786578 IBK786578:IBN786578 ILG786578:ILJ786578 IVC786578:IVF786578 JEY786578:JFB786578 JOU786578:JOX786578 JYQ786578:JYT786578 KIM786578:KIP786578 KSI786578:KSL786578 LCE786578:LCH786578 LMA786578:LMD786578 LVW786578:LVZ786578 MFS786578:MFV786578 MPO786578:MPR786578 MZK786578:MZN786578 NJG786578:NJJ786578 NTC786578:NTF786578 OCY786578:ODB786578 OMU786578:OMX786578 OWQ786578:OWT786578 PGM786578:PGP786578 PQI786578:PQL786578 QAE786578:QAH786578 QKA786578:QKD786578 QTW786578:QTZ786578 RDS786578:RDV786578 RNO786578:RNR786578 RXK786578:RXN786578 SHG786578:SHJ786578 SRC786578:SRF786578 TAY786578:TBB786578 TKU786578:TKX786578 TUQ786578:TUT786578 UEM786578:UEP786578 UOI786578:UOL786578 UYE786578:UYH786578 VIA786578:VID786578 VRW786578:VRZ786578 WBS786578:WBV786578 WLO786578:WLR786578 WVK786578:WVN786578 C852114:F852114 IY852114:JB852114 SU852114:SX852114 ACQ852114:ACT852114 AMM852114:AMP852114 AWI852114:AWL852114 BGE852114:BGH852114 BQA852114:BQD852114 BZW852114:BZZ852114 CJS852114:CJV852114 CTO852114:CTR852114 DDK852114:DDN852114 DNG852114:DNJ852114 DXC852114:DXF852114 EGY852114:EHB852114 EQU852114:EQX852114 FAQ852114:FAT852114 FKM852114:FKP852114 FUI852114:FUL852114 GEE852114:GEH852114 GOA852114:GOD852114 GXW852114:GXZ852114 HHS852114:HHV852114 HRO852114:HRR852114 IBK852114:IBN852114 ILG852114:ILJ852114 IVC852114:IVF852114 JEY852114:JFB852114 JOU852114:JOX852114 JYQ852114:JYT852114 KIM852114:KIP852114 KSI852114:KSL852114 LCE852114:LCH852114 LMA852114:LMD852114 LVW852114:LVZ852114 MFS852114:MFV852114 MPO852114:MPR852114 MZK852114:MZN852114 NJG852114:NJJ852114 NTC852114:NTF852114 OCY852114:ODB852114 OMU852114:OMX852114 OWQ852114:OWT852114 PGM852114:PGP852114 PQI852114:PQL852114 QAE852114:QAH852114 QKA852114:QKD852114 QTW852114:QTZ852114 RDS852114:RDV852114 RNO852114:RNR852114 RXK852114:RXN852114 SHG852114:SHJ852114 SRC852114:SRF852114 TAY852114:TBB852114 TKU852114:TKX852114 TUQ852114:TUT852114 UEM852114:UEP852114 UOI852114:UOL852114 UYE852114:UYH852114 VIA852114:VID852114 VRW852114:VRZ852114 WBS852114:WBV852114 WLO852114:WLR852114 WVK852114:WVN852114 C917650:F917650 IY917650:JB917650 SU917650:SX917650 ACQ917650:ACT917650 AMM917650:AMP917650 AWI917650:AWL917650 BGE917650:BGH917650 BQA917650:BQD917650 BZW917650:BZZ917650 CJS917650:CJV917650 CTO917650:CTR917650 DDK917650:DDN917650 DNG917650:DNJ917650 DXC917650:DXF917650 EGY917650:EHB917650 EQU917650:EQX917650 FAQ917650:FAT917650 FKM917650:FKP917650 FUI917650:FUL917650 GEE917650:GEH917650 GOA917650:GOD917650 GXW917650:GXZ917650 HHS917650:HHV917650 HRO917650:HRR917650 IBK917650:IBN917650 ILG917650:ILJ917650 IVC917650:IVF917650 JEY917650:JFB917650 JOU917650:JOX917650 JYQ917650:JYT917650 KIM917650:KIP917650 KSI917650:KSL917650 LCE917650:LCH917650 LMA917650:LMD917650 LVW917650:LVZ917650 MFS917650:MFV917650 MPO917650:MPR917650 MZK917650:MZN917650 NJG917650:NJJ917650 NTC917650:NTF917650 OCY917650:ODB917650 OMU917650:OMX917650 OWQ917650:OWT917650 PGM917650:PGP917650 PQI917650:PQL917650 QAE917650:QAH917650 QKA917650:QKD917650 QTW917650:QTZ917650 RDS917650:RDV917650 RNO917650:RNR917650 RXK917650:RXN917650 SHG917650:SHJ917650 SRC917650:SRF917650 TAY917650:TBB917650 TKU917650:TKX917650 TUQ917650:TUT917650 UEM917650:UEP917650 UOI917650:UOL917650 UYE917650:UYH917650 VIA917650:VID917650 VRW917650:VRZ917650 WBS917650:WBV917650 WLO917650:WLR917650 WVK917650:WVN917650 C983186:F983186 IY983186:JB983186 SU983186:SX983186 ACQ983186:ACT983186 AMM983186:AMP983186 AWI983186:AWL983186 BGE983186:BGH983186 BQA983186:BQD983186 BZW983186:BZZ983186 CJS983186:CJV983186 CTO983186:CTR983186 DDK983186:DDN983186 DNG983186:DNJ983186 DXC983186:DXF983186 EGY983186:EHB983186 EQU983186:EQX983186 FAQ983186:FAT983186 FKM983186:FKP983186 FUI983186:FUL983186 GEE983186:GEH983186 GOA983186:GOD983186 GXW983186:GXZ983186 HHS983186:HHV983186 HRO983186:HRR983186 IBK983186:IBN983186 ILG983186:ILJ983186 IVC983186:IVF983186 JEY983186:JFB983186 JOU983186:JOX983186 JYQ983186:JYT983186 KIM983186:KIP983186 KSI983186:KSL983186 LCE983186:LCH983186 LMA983186:LMD983186 LVW983186:LVZ983186 MFS983186:MFV983186 MPO983186:MPR983186 MZK983186:MZN983186 NJG983186:NJJ983186 NTC983186:NTF983186 OCY983186:ODB983186 OMU983186:OMX983186 OWQ983186:OWT983186 PGM983186:PGP983186 PQI983186:PQL983186 QAE983186:QAH983186 QKA983186:QKD983186 QTW983186:QTZ983186 RDS983186:RDV983186 RNO983186:RNR983186 RXK983186:RXN983186 SHG983186:SHJ983186 SRC983186:SRF983186 TAY983186:TBB983186 TKU983186:TKX983186 TUQ983186:TUT983186 UEM983186:UEP983186 UOI983186:UOL983186 UYE983186:UYH983186 VIA983186:VID983186 VRW983186:VRZ983186 WBS983186:WBV983186 WLO983186:WLR983186 WVK983186:WVN983186</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view="pageBreakPreview" zoomScale="80" zoomScaleNormal="95" zoomScaleSheetLayoutView="80" workbookViewId="0"/>
  </sheetViews>
  <sheetFormatPr defaultRowHeight="13.2"/>
  <cols>
    <col min="1" max="1" width="12.44140625" style="98" customWidth="1"/>
    <col min="2" max="3" width="6.77734375" style="98" bestFit="1" customWidth="1"/>
    <col min="4" max="4" width="6.77734375" style="98" customWidth="1"/>
    <col min="5" max="5" width="12.44140625" style="98" customWidth="1"/>
    <col min="6" max="7" width="6.77734375" style="98" bestFit="1" customWidth="1"/>
    <col min="8" max="8" width="6.77734375" style="98" customWidth="1"/>
    <col min="9" max="9" width="12.44140625" style="98" customWidth="1"/>
    <col min="10" max="11" width="6.77734375" style="98" bestFit="1" customWidth="1"/>
    <col min="12" max="12" width="6.77734375" style="98" customWidth="1"/>
    <col min="13" max="13" width="12.44140625" style="98" customWidth="1"/>
    <col min="14" max="15" width="6.77734375" style="98" bestFit="1" customWidth="1"/>
    <col min="16" max="16" width="6.77734375" style="98" customWidth="1"/>
    <col min="17" max="256" width="9" style="98"/>
    <col min="257" max="257" width="12.44140625" style="98" customWidth="1"/>
    <col min="258" max="259" width="6.77734375" style="98" bestFit="1" customWidth="1"/>
    <col min="260" max="260" width="6.77734375" style="98" customWidth="1"/>
    <col min="261" max="261" width="12.44140625" style="98" customWidth="1"/>
    <col min="262" max="263" width="6.77734375" style="98" bestFit="1" customWidth="1"/>
    <col min="264" max="264" width="6.77734375" style="98" customWidth="1"/>
    <col min="265" max="265" width="12.44140625" style="98" customWidth="1"/>
    <col min="266" max="267" width="6.77734375" style="98" bestFit="1" customWidth="1"/>
    <col min="268" max="268" width="6.77734375" style="98" customWidth="1"/>
    <col min="269" max="269" width="12.44140625" style="98" customWidth="1"/>
    <col min="270" max="271" width="6.77734375" style="98" bestFit="1" customWidth="1"/>
    <col min="272" max="272" width="6.77734375" style="98" customWidth="1"/>
    <col min="273" max="512" width="9" style="98"/>
    <col min="513" max="513" width="12.44140625" style="98" customWidth="1"/>
    <col min="514" max="515" width="6.77734375" style="98" bestFit="1" customWidth="1"/>
    <col min="516" max="516" width="6.77734375" style="98" customWidth="1"/>
    <col min="517" max="517" width="12.44140625" style="98" customWidth="1"/>
    <col min="518" max="519" width="6.77734375" style="98" bestFit="1" customWidth="1"/>
    <col min="520" max="520" width="6.77734375" style="98" customWidth="1"/>
    <col min="521" max="521" width="12.44140625" style="98" customWidth="1"/>
    <col min="522" max="523" width="6.77734375" style="98" bestFit="1" customWidth="1"/>
    <col min="524" max="524" width="6.77734375" style="98" customWidth="1"/>
    <col min="525" max="525" width="12.44140625" style="98" customWidth="1"/>
    <col min="526" max="527" width="6.77734375" style="98" bestFit="1" customWidth="1"/>
    <col min="528" max="528" width="6.77734375" style="98" customWidth="1"/>
    <col min="529" max="768" width="9" style="98"/>
    <col min="769" max="769" width="12.44140625" style="98" customWidth="1"/>
    <col min="770" max="771" width="6.77734375" style="98" bestFit="1" customWidth="1"/>
    <col min="772" max="772" width="6.77734375" style="98" customWidth="1"/>
    <col min="773" max="773" width="12.44140625" style="98" customWidth="1"/>
    <col min="774" max="775" width="6.77734375" style="98" bestFit="1" customWidth="1"/>
    <col min="776" max="776" width="6.77734375" style="98" customWidth="1"/>
    <col min="777" max="777" width="12.44140625" style="98" customWidth="1"/>
    <col min="778" max="779" width="6.77734375" style="98" bestFit="1" customWidth="1"/>
    <col min="780" max="780" width="6.77734375" style="98" customWidth="1"/>
    <col min="781" max="781" width="12.44140625" style="98" customWidth="1"/>
    <col min="782" max="783" width="6.77734375" style="98" bestFit="1" customWidth="1"/>
    <col min="784" max="784" width="6.77734375" style="98" customWidth="1"/>
    <col min="785" max="1024" width="9" style="98"/>
    <col min="1025" max="1025" width="12.44140625" style="98" customWidth="1"/>
    <col min="1026" max="1027" width="6.77734375" style="98" bestFit="1" customWidth="1"/>
    <col min="1028" max="1028" width="6.77734375" style="98" customWidth="1"/>
    <col min="1029" max="1029" width="12.44140625" style="98" customWidth="1"/>
    <col min="1030" max="1031" width="6.77734375" style="98" bestFit="1" customWidth="1"/>
    <col min="1032" max="1032" width="6.77734375" style="98" customWidth="1"/>
    <col min="1033" max="1033" width="12.44140625" style="98" customWidth="1"/>
    <col min="1034" max="1035" width="6.77734375" style="98" bestFit="1" customWidth="1"/>
    <col min="1036" max="1036" width="6.77734375" style="98" customWidth="1"/>
    <col min="1037" max="1037" width="12.44140625" style="98" customWidth="1"/>
    <col min="1038" max="1039" width="6.77734375" style="98" bestFit="1" customWidth="1"/>
    <col min="1040" max="1040" width="6.77734375" style="98" customWidth="1"/>
    <col min="1041" max="1280" width="9" style="98"/>
    <col min="1281" max="1281" width="12.44140625" style="98" customWidth="1"/>
    <col min="1282" max="1283" width="6.77734375" style="98" bestFit="1" customWidth="1"/>
    <col min="1284" max="1284" width="6.77734375" style="98" customWidth="1"/>
    <col min="1285" max="1285" width="12.44140625" style="98" customWidth="1"/>
    <col min="1286" max="1287" width="6.77734375" style="98" bestFit="1" customWidth="1"/>
    <col min="1288" max="1288" width="6.77734375" style="98" customWidth="1"/>
    <col min="1289" max="1289" width="12.44140625" style="98" customWidth="1"/>
    <col min="1290" max="1291" width="6.77734375" style="98" bestFit="1" customWidth="1"/>
    <col min="1292" max="1292" width="6.77734375" style="98" customWidth="1"/>
    <col min="1293" max="1293" width="12.44140625" style="98" customWidth="1"/>
    <col min="1294" max="1295" width="6.77734375" style="98" bestFit="1" customWidth="1"/>
    <col min="1296" max="1296" width="6.77734375" style="98" customWidth="1"/>
    <col min="1297" max="1536" width="9" style="98"/>
    <col min="1537" max="1537" width="12.44140625" style="98" customWidth="1"/>
    <col min="1538" max="1539" width="6.77734375" style="98" bestFit="1" customWidth="1"/>
    <col min="1540" max="1540" width="6.77734375" style="98" customWidth="1"/>
    <col min="1541" max="1541" width="12.44140625" style="98" customWidth="1"/>
    <col min="1542" max="1543" width="6.77734375" style="98" bestFit="1" customWidth="1"/>
    <col min="1544" max="1544" width="6.77734375" style="98" customWidth="1"/>
    <col min="1545" max="1545" width="12.44140625" style="98" customWidth="1"/>
    <col min="1546" max="1547" width="6.77734375" style="98" bestFit="1" customWidth="1"/>
    <col min="1548" max="1548" width="6.77734375" style="98" customWidth="1"/>
    <col min="1549" max="1549" width="12.44140625" style="98" customWidth="1"/>
    <col min="1550" max="1551" width="6.77734375" style="98" bestFit="1" customWidth="1"/>
    <col min="1552" max="1552" width="6.77734375" style="98" customWidth="1"/>
    <col min="1553" max="1792" width="9" style="98"/>
    <col min="1793" max="1793" width="12.44140625" style="98" customWidth="1"/>
    <col min="1794" max="1795" width="6.77734375" style="98" bestFit="1" customWidth="1"/>
    <col min="1796" max="1796" width="6.77734375" style="98" customWidth="1"/>
    <col min="1797" max="1797" width="12.44140625" style="98" customWidth="1"/>
    <col min="1798" max="1799" width="6.77734375" style="98" bestFit="1" customWidth="1"/>
    <col min="1800" max="1800" width="6.77734375" style="98" customWidth="1"/>
    <col min="1801" max="1801" width="12.44140625" style="98" customWidth="1"/>
    <col min="1802" max="1803" width="6.77734375" style="98" bestFit="1" customWidth="1"/>
    <col min="1804" max="1804" width="6.77734375" style="98" customWidth="1"/>
    <col min="1805" max="1805" width="12.44140625" style="98" customWidth="1"/>
    <col min="1806" max="1807" width="6.77734375" style="98" bestFit="1" customWidth="1"/>
    <col min="1808" max="1808" width="6.77734375" style="98" customWidth="1"/>
    <col min="1809" max="2048" width="9" style="98"/>
    <col min="2049" max="2049" width="12.44140625" style="98" customWidth="1"/>
    <col min="2050" max="2051" width="6.77734375" style="98" bestFit="1" customWidth="1"/>
    <col min="2052" max="2052" width="6.77734375" style="98" customWidth="1"/>
    <col min="2053" max="2053" width="12.44140625" style="98" customWidth="1"/>
    <col min="2054" max="2055" width="6.77734375" style="98" bestFit="1" customWidth="1"/>
    <col min="2056" max="2056" width="6.77734375" style="98" customWidth="1"/>
    <col min="2057" max="2057" width="12.44140625" style="98" customWidth="1"/>
    <col min="2058" max="2059" width="6.77734375" style="98" bestFit="1" customWidth="1"/>
    <col min="2060" max="2060" width="6.77734375" style="98" customWidth="1"/>
    <col min="2061" max="2061" width="12.44140625" style="98" customWidth="1"/>
    <col min="2062" max="2063" width="6.77734375" style="98" bestFit="1" customWidth="1"/>
    <col min="2064" max="2064" width="6.77734375" style="98" customWidth="1"/>
    <col min="2065" max="2304" width="9" style="98"/>
    <col min="2305" max="2305" width="12.44140625" style="98" customWidth="1"/>
    <col min="2306" max="2307" width="6.77734375" style="98" bestFit="1" customWidth="1"/>
    <col min="2308" max="2308" width="6.77734375" style="98" customWidth="1"/>
    <col min="2309" max="2309" width="12.44140625" style="98" customWidth="1"/>
    <col min="2310" max="2311" width="6.77734375" style="98" bestFit="1" customWidth="1"/>
    <col min="2312" max="2312" width="6.77734375" style="98" customWidth="1"/>
    <col min="2313" max="2313" width="12.44140625" style="98" customWidth="1"/>
    <col min="2314" max="2315" width="6.77734375" style="98" bestFit="1" customWidth="1"/>
    <col min="2316" max="2316" width="6.77734375" style="98" customWidth="1"/>
    <col min="2317" max="2317" width="12.44140625" style="98" customWidth="1"/>
    <col min="2318" max="2319" width="6.77734375" style="98" bestFit="1" customWidth="1"/>
    <col min="2320" max="2320" width="6.77734375" style="98" customWidth="1"/>
    <col min="2321" max="2560" width="9" style="98"/>
    <col min="2561" max="2561" width="12.44140625" style="98" customWidth="1"/>
    <col min="2562" max="2563" width="6.77734375" style="98" bestFit="1" customWidth="1"/>
    <col min="2564" max="2564" width="6.77734375" style="98" customWidth="1"/>
    <col min="2565" max="2565" width="12.44140625" style="98" customWidth="1"/>
    <col min="2566" max="2567" width="6.77734375" style="98" bestFit="1" customWidth="1"/>
    <col min="2568" max="2568" width="6.77734375" style="98" customWidth="1"/>
    <col min="2569" max="2569" width="12.44140625" style="98" customWidth="1"/>
    <col min="2570" max="2571" width="6.77734375" style="98" bestFit="1" customWidth="1"/>
    <col min="2572" max="2572" width="6.77734375" style="98" customWidth="1"/>
    <col min="2573" max="2573" width="12.44140625" style="98" customWidth="1"/>
    <col min="2574" max="2575" width="6.77734375" style="98" bestFit="1" customWidth="1"/>
    <col min="2576" max="2576" width="6.77734375" style="98" customWidth="1"/>
    <col min="2577" max="2816" width="9" style="98"/>
    <col min="2817" max="2817" width="12.44140625" style="98" customWidth="1"/>
    <col min="2818" max="2819" width="6.77734375" style="98" bestFit="1" customWidth="1"/>
    <col min="2820" max="2820" width="6.77734375" style="98" customWidth="1"/>
    <col min="2821" max="2821" width="12.44140625" style="98" customWidth="1"/>
    <col min="2822" max="2823" width="6.77734375" style="98" bestFit="1" customWidth="1"/>
    <col min="2824" max="2824" width="6.77734375" style="98" customWidth="1"/>
    <col min="2825" max="2825" width="12.44140625" style="98" customWidth="1"/>
    <col min="2826" max="2827" width="6.77734375" style="98" bestFit="1" customWidth="1"/>
    <col min="2828" max="2828" width="6.77734375" style="98" customWidth="1"/>
    <col min="2829" max="2829" width="12.44140625" style="98" customWidth="1"/>
    <col min="2830" max="2831" width="6.77734375" style="98" bestFit="1" customWidth="1"/>
    <col min="2832" max="2832" width="6.77734375" style="98" customWidth="1"/>
    <col min="2833" max="3072" width="9" style="98"/>
    <col min="3073" max="3073" width="12.44140625" style="98" customWidth="1"/>
    <col min="3074" max="3075" width="6.77734375" style="98" bestFit="1" customWidth="1"/>
    <col min="3076" max="3076" width="6.77734375" style="98" customWidth="1"/>
    <col min="3077" max="3077" width="12.44140625" style="98" customWidth="1"/>
    <col min="3078" max="3079" width="6.77734375" style="98" bestFit="1" customWidth="1"/>
    <col min="3080" max="3080" width="6.77734375" style="98" customWidth="1"/>
    <col min="3081" max="3081" width="12.44140625" style="98" customWidth="1"/>
    <col min="3082" max="3083" width="6.77734375" style="98" bestFit="1" customWidth="1"/>
    <col min="3084" max="3084" width="6.77734375" style="98" customWidth="1"/>
    <col min="3085" max="3085" width="12.44140625" style="98" customWidth="1"/>
    <col min="3086" max="3087" width="6.77734375" style="98" bestFit="1" customWidth="1"/>
    <col min="3088" max="3088" width="6.77734375" style="98" customWidth="1"/>
    <col min="3089" max="3328" width="9" style="98"/>
    <col min="3329" max="3329" width="12.44140625" style="98" customWidth="1"/>
    <col min="3330" max="3331" width="6.77734375" style="98" bestFit="1" customWidth="1"/>
    <col min="3332" max="3332" width="6.77734375" style="98" customWidth="1"/>
    <col min="3333" max="3333" width="12.44140625" style="98" customWidth="1"/>
    <col min="3334" max="3335" width="6.77734375" style="98" bestFit="1" customWidth="1"/>
    <col min="3336" max="3336" width="6.77734375" style="98" customWidth="1"/>
    <col min="3337" max="3337" width="12.44140625" style="98" customWidth="1"/>
    <col min="3338" max="3339" width="6.77734375" style="98" bestFit="1" customWidth="1"/>
    <col min="3340" max="3340" width="6.77734375" style="98" customWidth="1"/>
    <col min="3341" max="3341" width="12.44140625" style="98" customWidth="1"/>
    <col min="3342" max="3343" width="6.77734375" style="98" bestFit="1" customWidth="1"/>
    <col min="3344" max="3344" width="6.77734375" style="98" customWidth="1"/>
    <col min="3345" max="3584" width="9" style="98"/>
    <col min="3585" max="3585" width="12.44140625" style="98" customWidth="1"/>
    <col min="3586" max="3587" width="6.77734375" style="98" bestFit="1" customWidth="1"/>
    <col min="3588" max="3588" width="6.77734375" style="98" customWidth="1"/>
    <col min="3589" max="3589" width="12.44140625" style="98" customWidth="1"/>
    <col min="3590" max="3591" width="6.77734375" style="98" bestFit="1" customWidth="1"/>
    <col min="3592" max="3592" width="6.77734375" style="98" customWidth="1"/>
    <col min="3593" max="3593" width="12.44140625" style="98" customWidth="1"/>
    <col min="3594" max="3595" width="6.77734375" style="98" bestFit="1" customWidth="1"/>
    <col min="3596" max="3596" width="6.77734375" style="98" customWidth="1"/>
    <col min="3597" max="3597" width="12.44140625" style="98" customWidth="1"/>
    <col min="3598" max="3599" width="6.77734375" style="98" bestFit="1" customWidth="1"/>
    <col min="3600" max="3600" width="6.77734375" style="98" customWidth="1"/>
    <col min="3601" max="3840" width="9" style="98"/>
    <col min="3841" max="3841" width="12.44140625" style="98" customWidth="1"/>
    <col min="3842" max="3843" width="6.77734375" style="98" bestFit="1" customWidth="1"/>
    <col min="3844" max="3844" width="6.77734375" style="98" customWidth="1"/>
    <col min="3845" max="3845" width="12.44140625" style="98" customWidth="1"/>
    <col min="3846" max="3847" width="6.77734375" style="98" bestFit="1" customWidth="1"/>
    <col min="3848" max="3848" width="6.77734375" style="98" customWidth="1"/>
    <col min="3849" max="3849" width="12.44140625" style="98" customWidth="1"/>
    <col min="3850" max="3851" width="6.77734375" style="98" bestFit="1" customWidth="1"/>
    <col min="3852" max="3852" width="6.77734375" style="98" customWidth="1"/>
    <col min="3853" max="3853" width="12.44140625" style="98" customWidth="1"/>
    <col min="3854" max="3855" width="6.77734375" style="98" bestFit="1" customWidth="1"/>
    <col min="3856" max="3856" width="6.77734375" style="98" customWidth="1"/>
    <col min="3857" max="4096" width="9" style="98"/>
    <col min="4097" max="4097" width="12.44140625" style="98" customWidth="1"/>
    <col min="4098" max="4099" width="6.77734375" style="98" bestFit="1" customWidth="1"/>
    <col min="4100" max="4100" width="6.77734375" style="98" customWidth="1"/>
    <col min="4101" max="4101" width="12.44140625" style="98" customWidth="1"/>
    <col min="4102" max="4103" width="6.77734375" style="98" bestFit="1" customWidth="1"/>
    <col min="4104" max="4104" width="6.77734375" style="98" customWidth="1"/>
    <col min="4105" max="4105" width="12.44140625" style="98" customWidth="1"/>
    <col min="4106" max="4107" width="6.77734375" style="98" bestFit="1" customWidth="1"/>
    <col min="4108" max="4108" width="6.77734375" style="98" customWidth="1"/>
    <col min="4109" max="4109" width="12.44140625" style="98" customWidth="1"/>
    <col min="4110" max="4111" width="6.77734375" style="98" bestFit="1" customWidth="1"/>
    <col min="4112" max="4112" width="6.77734375" style="98" customWidth="1"/>
    <col min="4113" max="4352" width="9" style="98"/>
    <col min="4353" max="4353" width="12.44140625" style="98" customWidth="1"/>
    <col min="4354" max="4355" width="6.77734375" style="98" bestFit="1" customWidth="1"/>
    <col min="4356" max="4356" width="6.77734375" style="98" customWidth="1"/>
    <col min="4357" max="4357" width="12.44140625" style="98" customWidth="1"/>
    <col min="4358" max="4359" width="6.77734375" style="98" bestFit="1" customWidth="1"/>
    <col min="4360" max="4360" width="6.77734375" style="98" customWidth="1"/>
    <col min="4361" max="4361" width="12.44140625" style="98" customWidth="1"/>
    <col min="4362" max="4363" width="6.77734375" style="98" bestFit="1" customWidth="1"/>
    <col min="4364" max="4364" width="6.77734375" style="98" customWidth="1"/>
    <col min="4365" max="4365" width="12.44140625" style="98" customWidth="1"/>
    <col min="4366" max="4367" width="6.77734375" style="98" bestFit="1" customWidth="1"/>
    <col min="4368" max="4368" width="6.77734375" style="98" customWidth="1"/>
    <col min="4369" max="4608" width="9" style="98"/>
    <col min="4609" max="4609" width="12.44140625" style="98" customWidth="1"/>
    <col min="4610" max="4611" width="6.77734375" style="98" bestFit="1" customWidth="1"/>
    <col min="4612" max="4612" width="6.77734375" style="98" customWidth="1"/>
    <col min="4613" max="4613" width="12.44140625" style="98" customWidth="1"/>
    <col min="4614" max="4615" width="6.77734375" style="98" bestFit="1" customWidth="1"/>
    <col min="4616" max="4616" width="6.77734375" style="98" customWidth="1"/>
    <col min="4617" max="4617" width="12.44140625" style="98" customWidth="1"/>
    <col min="4618" max="4619" width="6.77734375" style="98" bestFit="1" customWidth="1"/>
    <col min="4620" max="4620" width="6.77734375" style="98" customWidth="1"/>
    <col min="4621" max="4621" width="12.44140625" style="98" customWidth="1"/>
    <col min="4622" max="4623" width="6.77734375" style="98" bestFit="1" customWidth="1"/>
    <col min="4624" max="4624" width="6.77734375" style="98" customWidth="1"/>
    <col min="4625" max="4864" width="9" style="98"/>
    <col min="4865" max="4865" width="12.44140625" style="98" customWidth="1"/>
    <col min="4866" max="4867" width="6.77734375" style="98" bestFit="1" customWidth="1"/>
    <col min="4868" max="4868" width="6.77734375" style="98" customWidth="1"/>
    <col min="4869" max="4869" width="12.44140625" style="98" customWidth="1"/>
    <col min="4870" max="4871" width="6.77734375" style="98" bestFit="1" customWidth="1"/>
    <col min="4872" max="4872" width="6.77734375" style="98" customWidth="1"/>
    <col min="4873" max="4873" width="12.44140625" style="98" customWidth="1"/>
    <col min="4874" max="4875" width="6.77734375" style="98" bestFit="1" customWidth="1"/>
    <col min="4876" max="4876" width="6.77734375" style="98" customWidth="1"/>
    <col min="4877" max="4877" width="12.44140625" style="98" customWidth="1"/>
    <col min="4878" max="4879" width="6.77734375" style="98" bestFit="1" customWidth="1"/>
    <col min="4880" max="4880" width="6.77734375" style="98" customWidth="1"/>
    <col min="4881" max="5120" width="9" style="98"/>
    <col min="5121" max="5121" width="12.44140625" style="98" customWidth="1"/>
    <col min="5122" max="5123" width="6.77734375" style="98" bestFit="1" customWidth="1"/>
    <col min="5124" max="5124" width="6.77734375" style="98" customWidth="1"/>
    <col min="5125" max="5125" width="12.44140625" style="98" customWidth="1"/>
    <col min="5126" max="5127" width="6.77734375" style="98" bestFit="1" customWidth="1"/>
    <col min="5128" max="5128" width="6.77734375" style="98" customWidth="1"/>
    <col min="5129" max="5129" width="12.44140625" style="98" customWidth="1"/>
    <col min="5130" max="5131" width="6.77734375" style="98" bestFit="1" customWidth="1"/>
    <col min="5132" max="5132" width="6.77734375" style="98" customWidth="1"/>
    <col min="5133" max="5133" width="12.44140625" style="98" customWidth="1"/>
    <col min="5134" max="5135" width="6.77734375" style="98" bestFit="1" customWidth="1"/>
    <col min="5136" max="5136" width="6.77734375" style="98" customWidth="1"/>
    <col min="5137" max="5376" width="9" style="98"/>
    <col min="5377" max="5377" width="12.44140625" style="98" customWidth="1"/>
    <col min="5378" max="5379" width="6.77734375" style="98" bestFit="1" customWidth="1"/>
    <col min="5380" max="5380" width="6.77734375" style="98" customWidth="1"/>
    <col min="5381" max="5381" width="12.44140625" style="98" customWidth="1"/>
    <col min="5382" max="5383" width="6.77734375" style="98" bestFit="1" customWidth="1"/>
    <col min="5384" max="5384" width="6.77734375" style="98" customWidth="1"/>
    <col min="5385" max="5385" width="12.44140625" style="98" customWidth="1"/>
    <col min="5386" max="5387" width="6.77734375" style="98" bestFit="1" customWidth="1"/>
    <col min="5388" max="5388" width="6.77734375" style="98" customWidth="1"/>
    <col min="5389" max="5389" width="12.44140625" style="98" customWidth="1"/>
    <col min="5390" max="5391" width="6.77734375" style="98" bestFit="1" customWidth="1"/>
    <col min="5392" max="5392" width="6.77734375" style="98" customWidth="1"/>
    <col min="5393" max="5632" width="9" style="98"/>
    <col min="5633" max="5633" width="12.44140625" style="98" customWidth="1"/>
    <col min="5634" max="5635" width="6.77734375" style="98" bestFit="1" customWidth="1"/>
    <col min="5636" max="5636" width="6.77734375" style="98" customWidth="1"/>
    <col min="5637" max="5637" width="12.44140625" style="98" customWidth="1"/>
    <col min="5638" max="5639" width="6.77734375" style="98" bestFit="1" customWidth="1"/>
    <col min="5640" max="5640" width="6.77734375" style="98" customWidth="1"/>
    <col min="5641" max="5641" width="12.44140625" style="98" customWidth="1"/>
    <col min="5642" max="5643" width="6.77734375" style="98" bestFit="1" customWidth="1"/>
    <col min="5644" max="5644" width="6.77734375" style="98" customWidth="1"/>
    <col min="5645" max="5645" width="12.44140625" style="98" customWidth="1"/>
    <col min="5646" max="5647" width="6.77734375" style="98" bestFit="1" customWidth="1"/>
    <col min="5648" max="5648" width="6.77734375" style="98" customWidth="1"/>
    <col min="5649" max="5888" width="9" style="98"/>
    <col min="5889" max="5889" width="12.44140625" style="98" customWidth="1"/>
    <col min="5890" max="5891" width="6.77734375" style="98" bestFit="1" customWidth="1"/>
    <col min="5892" max="5892" width="6.77734375" style="98" customWidth="1"/>
    <col min="5893" max="5893" width="12.44140625" style="98" customWidth="1"/>
    <col min="5894" max="5895" width="6.77734375" style="98" bestFit="1" customWidth="1"/>
    <col min="5896" max="5896" width="6.77734375" style="98" customWidth="1"/>
    <col min="5897" max="5897" width="12.44140625" style="98" customWidth="1"/>
    <col min="5898" max="5899" width="6.77734375" style="98" bestFit="1" customWidth="1"/>
    <col min="5900" max="5900" width="6.77734375" style="98" customWidth="1"/>
    <col min="5901" max="5901" width="12.44140625" style="98" customWidth="1"/>
    <col min="5902" max="5903" width="6.77734375" style="98" bestFit="1" customWidth="1"/>
    <col min="5904" max="5904" width="6.77734375" style="98" customWidth="1"/>
    <col min="5905" max="6144" width="9" style="98"/>
    <col min="6145" max="6145" width="12.44140625" style="98" customWidth="1"/>
    <col min="6146" max="6147" width="6.77734375" style="98" bestFit="1" customWidth="1"/>
    <col min="6148" max="6148" width="6.77734375" style="98" customWidth="1"/>
    <col min="6149" max="6149" width="12.44140625" style="98" customWidth="1"/>
    <col min="6150" max="6151" width="6.77734375" style="98" bestFit="1" customWidth="1"/>
    <col min="6152" max="6152" width="6.77734375" style="98" customWidth="1"/>
    <col min="6153" max="6153" width="12.44140625" style="98" customWidth="1"/>
    <col min="6154" max="6155" width="6.77734375" style="98" bestFit="1" customWidth="1"/>
    <col min="6156" max="6156" width="6.77734375" style="98" customWidth="1"/>
    <col min="6157" max="6157" width="12.44140625" style="98" customWidth="1"/>
    <col min="6158" max="6159" width="6.77734375" style="98" bestFit="1" customWidth="1"/>
    <col min="6160" max="6160" width="6.77734375" style="98" customWidth="1"/>
    <col min="6161" max="6400" width="9" style="98"/>
    <col min="6401" max="6401" width="12.44140625" style="98" customWidth="1"/>
    <col min="6402" max="6403" width="6.77734375" style="98" bestFit="1" customWidth="1"/>
    <col min="6404" max="6404" width="6.77734375" style="98" customWidth="1"/>
    <col min="6405" max="6405" width="12.44140625" style="98" customWidth="1"/>
    <col min="6406" max="6407" width="6.77734375" style="98" bestFit="1" customWidth="1"/>
    <col min="6408" max="6408" width="6.77734375" style="98" customWidth="1"/>
    <col min="6409" max="6409" width="12.44140625" style="98" customWidth="1"/>
    <col min="6410" max="6411" width="6.77734375" style="98" bestFit="1" customWidth="1"/>
    <col min="6412" max="6412" width="6.77734375" style="98" customWidth="1"/>
    <col min="6413" max="6413" width="12.44140625" style="98" customWidth="1"/>
    <col min="6414" max="6415" width="6.77734375" style="98" bestFit="1" customWidth="1"/>
    <col min="6416" max="6416" width="6.77734375" style="98" customWidth="1"/>
    <col min="6417" max="6656" width="9" style="98"/>
    <col min="6657" max="6657" width="12.44140625" style="98" customWidth="1"/>
    <col min="6658" max="6659" width="6.77734375" style="98" bestFit="1" customWidth="1"/>
    <col min="6660" max="6660" width="6.77734375" style="98" customWidth="1"/>
    <col min="6661" max="6661" width="12.44140625" style="98" customWidth="1"/>
    <col min="6662" max="6663" width="6.77734375" style="98" bestFit="1" customWidth="1"/>
    <col min="6664" max="6664" width="6.77734375" style="98" customWidth="1"/>
    <col min="6665" max="6665" width="12.44140625" style="98" customWidth="1"/>
    <col min="6666" max="6667" width="6.77734375" style="98" bestFit="1" customWidth="1"/>
    <col min="6668" max="6668" width="6.77734375" style="98" customWidth="1"/>
    <col min="6669" max="6669" width="12.44140625" style="98" customWidth="1"/>
    <col min="6670" max="6671" width="6.77734375" style="98" bestFit="1" customWidth="1"/>
    <col min="6672" max="6672" width="6.77734375" style="98" customWidth="1"/>
    <col min="6673" max="6912" width="9" style="98"/>
    <col min="6913" max="6913" width="12.44140625" style="98" customWidth="1"/>
    <col min="6914" max="6915" width="6.77734375" style="98" bestFit="1" customWidth="1"/>
    <col min="6916" max="6916" width="6.77734375" style="98" customWidth="1"/>
    <col min="6917" max="6917" width="12.44140625" style="98" customWidth="1"/>
    <col min="6918" max="6919" width="6.77734375" style="98" bestFit="1" customWidth="1"/>
    <col min="6920" max="6920" width="6.77734375" style="98" customWidth="1"/>
    <col min="6921" max="6921" width="12.44140625" style="98" customWidth="1"/>
    <col min="6922" max="6923" width="6.77734375" style="98" bestFit="1" customWidth="1"/>
    <col min="6924" max="6924" width="6.77734375" style="98" customWidth="1"/>
    <col min="6925" max="6925" width="12.44140625" style="98" customWidth="1"/>
    <col min="6926" max="6927" width="6.77734375" style="98" bestFit="1" customWidth="1"/>
    <col min="6928" max="6928" width="6.77734375" style="98" customWidth="1"/>
    <col min="6929" max="7168" width="9" style="98"/>
    <col min="7169" max="7169" width="12.44140625" style="98" customWidth="1"/>
    <col min="7170" max="7171" width="6.77734375" style="98" bestFit="1" customWidth="1"/>
    <col min="7172" max="7172" width="6.77734375" style="98" customWidth="1"/>
    <col min="7173" max="7173" width="12.44140625" style="98" customWidth="1"/>
    <col min="7174" max="7175" width="6.77734375" style="98" bestFit="1" customWidth="1"/>
    <col min="7176" max="7176" width="6.77734375" style="98" customWidth="1"/>
    <col min="7177" max="7177" width="12.44140625" style="98" customWidth="1"/>
    <col min="7178" max="7179" width="6.77734375" style="98" bestFit="1" customWidth="1"/>
    <col min="7180" max="7180" width="6.77734375" style="98" customWidth="1"/>
    <col min="7181" max="7181" width="12.44140625" style="98" customWidth="1"/>
    <col min="7182" max="7183" width="6.77734375" style="98" bestFit="1" customWidth="1"/>
    <col min="7184" max="7184" width="6.77734375" style="98" customWidth="1"/>
    <col min="7185" max="7424" width="9" style="98"/>
    <col min="7425" max="7425" width="12.44140625" style="98" customWidth="1"/>
    <col min="7426" max="7427" width="6.77734375" style="98" bestFit="1" customWidth="1"/>
    <col min="7428" max="7428" width="6.77734375" style="98" customWidth="1"/>
    <col min="7429" max="7429" width="12.44140625" style="98" customWidth="1"/>
    <col min="7430" max="7431" width="6.77734375" style="98" bestFit="1" customWidth="1"/>
    <col min="7432" max="7432" width="6.77734375" style="98" customWidth="1"/>
    <col min="7433" max="7433" width="12.44140625" style="98" customWidth="1"/>
    <col min="7434" max="7435" width="6.77734375" style="98" bestFit="1" customWidth="1"/>
    <col min="7436" max="7436" width="6.77734375" style="98" customWidth="1"/>
    <col min="7437" max="7437" width="12.44140625" style="98" customWidth="1"/>
    <col min="7438" max="7439" width="6.77734375" style="98" bestFit="1" customWidth="1"/>
    <col min="7440" max="7440" width="6.77734375" style="98" customWidth="1"/>
    <col min="7441" max="7680" width="9" style="98"/>
    <col min="7681" max="7681" width="12.44140625" style="98" customWidth="1"/>
    <col min="7682" max="7683" width="6.77734375" style="98" bestFit="1" customWidth="1"/>
    <col min="7684" max="7684" width="6.77734375" style="98" customWidth="1"/>
    <col min="7685" max="7685" width="12.44140625" style="98" customWidth="1"/>
    <col min="7686" max="7687" width="6.77734375" style="98" bestFit="1" customWidth="1"/>
    <col min="7688" max="7688" width="6.77734375" style="98" customWidth="1"/>
    <col min="7689" max="7689" width="12.44140625" style="98" customWidth="1"/>
    <col min="7690" max="7691" width="6.77734375" style="98" bestFit="1" customWidth="1"/>
    <col min="7692" max="7692" width="6.77734375" style="98" customWidth="1"/>
    <col min="7693" max="7693" width="12.44140625" style="98" customWidth="1"/>
    <col min="7694" max="7695" width="6.77734375" style="98" bestFit="1" customWidth="1"/>
    <col min="7696" max="7696" width="6.77734375" style="98" customWidth="1"/>
    <col min="7697" max="7936" width="9" style="98"/>
    <col min="7937" max="7937" width="12.44140625" style="98" customWidth="1"/>
    <col min="7938" max="7939" width="6.77734375" style="98" bestFit="1" customWidth="1"/>
    <col min="7940" max="7940" width="6.77734375" style="98" customWidth="1"/>
    <col min="7941" max="7941" width="12.44140625" style="98" customWidth="1"/>
    <col min="7942" max="7943" width="6.77734375" style="98" bestFit="1" customWidth="1"/>
    <col min="7944" max="7944" width="6.77734375" style="98" customWidth="1"/>
    <col min="7945" max="7945" width="12.44140625" style="98" customWidth="1"/>
    <col min="7946" max="7947" width="6.77734375" style="98" bestFit="1" customWidth="1"/>
    <col min="7948" max="7948" width="6.77734375" style="98" customWidth="1"/>
    <col min="7949" max="7949" width="12.44140625" style="98" customWidth="1"/>
    <col min="7950" max="7951" width="6.77734375" style="98" bestFit="1" customWidth="1"/>
    <col min="7952" max="7952" width="6.77734375" style="98" customWidth="1"/>
    <col min="7953" max="8192" width="9" style="98"/>
    <col min="8193" max="8193" width="12.44140625" style="98" customWidth="1"/>
    <col min="8194" max="8195" width="6.77734375" style="98" bestFit="1" customWidth="1"/>
    <col min="8196" max="8196" width="6.77734375" style="98" customWidth="1"/>
    <col min="8197" max="8197" width="12.44140625" style="98" customWidth="1"/>
    <col min="8198" max="8199" width="6.77734375" style="98" bestFit="1" customWidth="1"/>
    <col min="8200" max="8200" width="6.77734375" style="98" customWidth="1"/>
    <col min="8201" max="8201" width="12.44140625" style="98" customWidth="1"/>
    <col min="8202" max="8203" width="6.77734375" style="98" bestFit="1" customWidth="1"/>
    <col min="8204" max="8204" width="6.77734375" style="98" customWidth="1"/>
    <col min="8205" max="8205" width="12.44140625" style="98" customWidth="1"/>
    <col min="8206" max="8207" width="6.77734375" style="98" bestFit="1" customWidth="1"/>
    <col min="8208" max="8208" width="6.77734375" style="98" customWidth="1"/>
    <col min="8209" max="8448" width="9" style="98"/>
    <col min="8449" max="8449" width="12.44140625" style="98" customWidth="1"/>
    <col min="8450" max="8451" width="6.77734375" style="98" bestFit="1" customWidth="1"/>
    <col min="8452" max="8452" width="6.77734375" style="98" customWidth="1"/>
    <col min="8453" max="8453" width="12.44140625" style="98" customWidth="1"/>
    <col min="8454" max="8455" width="6.77734375" style="98" bestFit="1" customWidth="1"/>
    <col min="8456" max="8456" width="6.77734375" style="98" customWidth="1"/>
    <col min="8457" max="8457" width="12.44140625" style="98" customWidth="1"/>
    <col min="8458" max="8459" width="6.77734375" style="98" bestFit="1" customWidth="1"/>
    <col min="8460" max="8460" width="6.77734375" style="98" customWidth="1"/>
    <col min="8461" max="8461" width="12.44140625" style="98" customWidth="1"/>
    <col min="8462" max="8463" width="6.77734375" style="98" bestFit="1" customWidth="1"/>
    <col min="8464" max="8464" width="6.77734375" style="98" customWidth="1"/>
    <col min="8465" max="8704" width="9" style="98"/>
    <col min="8705" max="8705" width="12.44140625" style="98" customWidth="1"/>
    <col min="8706" max="8707" width="6.77734375" style="98" bestFit="1" customWidth="1"/>
    <col min="8708" max="8708" width="6.77734375" style="98" customWidth="1"/>
    <col min="8709" max="8709" width="12.44140625" style="98" customWidth="1"/>
    <col min="8710" max="8711" width="6.77734375" style="98" bestFit="1" customWidth="1"/>
    <col min="8712" max="8712" width="6.77734375" style="98" customWidth="1"/>
    <col min="8713" max="8713" width="12.44140625" style="98" customWidth="1"/>
    <col min="8714" max="8715" width="6.77734375" style="98" bestFit="1" customWidth="1"/>
    <col min="8716" max="8716" width="6.77734375" style="98" customWidth="1"/>
    <col min="8717" max="8717" width="12.44140625" style="98" customWidth="1"/>
    <col min="8718" max="8719" width="6.77734375" style="98" bestFit="1" customWidth="1"/>
    <col min="8720" max="8720" width="6.77734375" style="98" customWidth="1"/>
    <col min="8721" max="8960" width="9" style="98"/>
    <col min="8961" max="8961" width="12.44140625" style="98" customWidth="1"/>
    <col min="8962" max="8963" width="6.77734375" style="98" bestFit="1" customWidth="1"/>
    <col min="8964" max="8964" width="6.77734375" style="98" customWidth="1"/>
    <col min="8965" max="8965" width="12.44140625" style="98" customWidth="1"/>
    <col min="8966" max="8967" width="6.77734375" style="98" bestFit="1" customWidth="1"/>
    <col min="8968" max="8968" width="6.77734375" style="98" customWidth="1"/>
    <col min="8969" max="8969" width="12.44140625" style="98" customWidth="1"/>
    <col min="8970" max="8971" width="6.77734375" style="98" bestFit="1" customWidth="1"/>
    <col min="8972" max="8972" width="6.77734375" style="98" customWidth="1"/>
    <col min="8973" max="8973" width="12.44140625" style="98" customWidth="1"/>
    <col min="8974" max="8975" width="6.77734375" style="98" bestFit="1" customWidth="1"/>
    <col min="8976" max="8976" width="6.77734375" style="98" customWidth="1"/>
    <col min="8977" max="9216" width="9" style="98"/>
    <col min="9217" max="9217" width="12.44140625" style="98" customWidth="1"/>
    <col min="9218" max="9219" width="6.77734375" style="98" bestFit="1" customWidth="1"/>
    <col min="9220" max="9220" width="6.77734375" style="98" customWidth="1"/>
    <col min="9221" max="9221" width="12.44140625" style="98" customWidth="1"/>
    <col min="9222" max="9223" width="6.77734375" style="98" bestFit="1" customWidth="1"/>
    <col min="9224" max="9224" width="6.77734375" style="98" customWidth="1"/>
    <col min="9225" max="9225" width="12.44140625" style="98" customWidth="1"/>
    <col min="9226" max="9227" width="6.77734375" style="98" bestFit="1" customWidth="1"/>
    <col min="9228" max="9228" width="6.77734375" style="98" customWidth="1"/>
    <col min="9229" max="9229" width="12.44140625" style="98" customWidth="1"/>
    <col min="9230" max="9231" width="6.77734375" style="98" bestFit="1" customWidth="1"/>
    <col min="9232" max="9232" width="6.77734375" style="98" customWidth="1"/>
    <col min="9233" max="9472" width="9" style="98"/>
    <col min="9473" max="9473" width="12.44140625" style="98" customWidth="1"/>
    <col min="9474" max="9475" width="6.77734375" style="98" bestFit="1" customWidth="1"/>
    <col min="9476" max="9476" width="6.77734375" style="98" customWidth="1"/>
    <col min="9477" max="9477" width="12.44140625" style="98" customWidth="1"/>
    <col min="9478" max="9479" width="6.77734375" style="98" bestFit="1" customWidth="1"/>
    <col min="9480" max="9480" width="6.77734375" style="98" customWidth="1"/>
    <col min="9481" max="9481" width="12.44140625" style="98" customWidth="1"/>
    <col min="9482" max="9483" width="6.77734375" style="98" bestFit="1" customWidth="1"/>
    <col min="9484" max="9484" width="6.77734375" style="98" customWidth="1"/>
    <col min="9485" max="9485" width="12.44140625" style="98" customWidth="1"/>
    <col min="9486" max="9487" width="6.77734375" style="98" bestFit="1" customWidth="1"/>
    <col min="9488" max="9488" width="6.77734375" style="98" customWidth="1"/>
    <col min="9489" max="9728" width="9" style="98"/>
    <col min="9729" max="9729" width="12.44140625" style="98" customWidth="1"/>
    <col min="9730" max="9731" width="6.77734375" style="98" bestFit="1" customWidth="1"/>
    <col min="9732" max="9732" width="6.77734375" style="98" customWidth="1"/>
    <col min="9733" max="9733" width="12.44140625" style="98" customWidth="1"/>
    <col min="9734" max="9735" width="6.77734375" style="98" bestFit="1" customWidth="1"/>
    <col min="9736" max="9736" width="6.77734375" style="98" customWidth="1"/>
    <col min="9737" max="9737" width="12.44140625" style="98" customWidth="1"/>
    <col min="9738" max="9739" width="6.77734375" style="98" bestFit="1" customWidth="1"/>
    <col min="9740" max="9740" width="6.77734375" style="98" customWidth="1"/>
    <col min="9741" max="9741" width="12.44140625" style="98" customWidth="1"/>
    <col min="9742" max="9743" width="6.77734375" style="98" bestFit="1" customWidth="1"/>
    <col min="9744" max="9744" width="6.77734375" style="98" customWidth="1"/>
    <col min="9745" max="9984" width="9" style="98"/>
    <col min="9985" max="9985" width="12.44140625" style="98" customWidth="1"/>
    <col min="9986" max="9987" width="6.77734375" style="98" bestFit="1" customWidth="1"/>
    <col min="9988" max="9988" width="6.77734375" style="98" customWidth="1"/>
    <col min="9989" max="9989" width="12.44140625" style="98" customWidth="1"/>
    <col min="9990" max="9991" width="6.77734375" style="98" bestFit="1" customWidth="1"/>
    <col min="9992" max="9992" width="6.77734375" style="98" customWidth="1"/>
    <col min="9993" max="9993" width="12.44140625" style="98" customWidth="1"/>
    <col min="9994" max="9995" width="6.77734375" style="98" bestFit="1" customWidth="1"/>
    <col min="9996" max="9996" width="6.77734375" style="98" customWidth="1"/>
    <col min="9997" max="9997" width="12.44140625" style="98" customWidth="1"/>
    <col min="9998" max="9999" width="6.77734375" style="98" bestFit="1" customWidth="1"/>
    <col min="10000" max="10000" width="6.77734375" style="98" customWidth="1"/>
    <col min="10001" max="10240" width="9" style="98"/>
    <col min="10241" max="10241" width="12.44140625" style="98" customWidth="1"/>
    <col min="10242" max="10243" width="6.77734375" style="98" bestFit="1" customWidth="1"/>
    <col min="10244" max="10244" width="6.77734375" style="98" customWidth="1"/>
    <col min="10245" max="10245" width="12.44140625" style="98" customWidth="1"/>
    <col min="10246" max="10247" width="6.77734375" style="98" bestFit="1" customWidth="1"/>
    <col min="10248" max="10248" width="6.77734375" style="98" customWidth="1"/>
    <col min="10249" max="10249" width="12.44140625" style="98" customWidth="1"/>
    <col min="10250" max="10251" width="6.77734375" style="98" bestFit="1" customWidth="1"/>
    <col min="10252" max="10252" width="6.77734375" style="98" customWidth="1"/>
    <col min="10253" max="10253" width="12.44140625" style="98" customWidth="1"/>
    <col min="10254" max="10255" width="6.77734375" style="98" bestFit="1" customWidth="1"/>
    <col min="10256" max="10256" width="6.77734375" style="98" customWidth="1"/>
    <col min="10257" max="10496" width="9" style="98"/>
    <col min="10497" max="10497" width="12.44140625" style="98" customWidth="1"/>
    <col min="10498" max="10499" width="6.77734375" style="98" bestFit="1" customWidth="1"/>
    <col min="10500" max="10500" width="6.77734375" style="98" customWidth="1"/>
    <col min="10501" max="10501" width="12.44140625" style="98" customWidth="1"/>
    <col min="10502" max="10503" width="6.77734375" style="98" bestFit="1" customWidth="1"/>
    <col min="10504" max="10504" width="6.77734375" style="98" customWidth="1"/>
    <col min="10505" max="10505" width="12.44140625" style="98" customWidth="1"/>
    <col min="10506" max="10507" width="6.77734375" style="98" bestFit="1" customWidth="1"/>
    <col min="10508" max="10508" width="6.77734375" style="98" customWidth="1"/>
    <col min="10509" max="10509" width="12.44140625" style="98" customWidth="1"/>
    <col min="10510" max="10511" width="6.77734375" style="98" bestFit="1" customWidth="1"/>
    <col min="10512" max="10512" width="6.77734375" style="98" customWidth="1"/>
    <col min="10513" max="10752" width="9" style="98"/>
    <col min="10753" max="10753" width="12.44140625" style="98" customWidth="1"/>
    <col min="10754" max="10755" width="6.77734375" style="98" bestFit="1" customWidth="1"/>
    <col min="10756" max="10756" width="6.77734375" style="98" customWidth="1"/>
    <col min="10757" max="10757" width="12.44140625" style="98" customWidth="1"/>
    <col min="10758" max="10759" width="6.77734375" style="98" bestFit="1" customWidth="1"/>
    <col min="10760" max="10760" width="6.77734375" style="98" customWidth="1"/>
    <col min="10761" max="10761" width="12.44140625" style="98" customWidth="1"/>
    <col min="10762" max="10763" width="6.77734375" style="98" bestFit="1" customWidth="1"/>
    <col min="10764" max="10764" width="6.77734375" style="98" customWidth="1"/>
    <col min="10765" max="10765" width="12.44140625" style="98" customWidth="1"/>
    <col min="10766" max="10767" width="6.77734375" style="98" bestFit="1" customWidth="1"/>
    <col min="10768" max="10768" width="6.77734375" style="98" customWidth="1"/>
    <col min="10769" max="11008" width="9" style="98"/>
    <col min="11009" max="11009" width="12.44140625" style="98" customWidth="1"/>
    <col min="11010" max="11011" width="6.77734375" style="98" bestFit="1" customWidth="1"/>
    <col min="11012" max="11012" width="6.77734375" style="98" customWidth="1"/>
    <col min="11013" max="11013" width="12.44140625" style="98" customWidth="1"/>
    <col min="11014" max="11015" width="6.77734375" style="98" bestFit="1" customWidth="1"/>
    <col min="11016" max="11016" width="6.77734375" style="98" customWidth="1"/>
    <col min="11017" max="11017" width="12.44140625" style="98" customWidth="1"/>
    <col min="11018" max="11019" width="6.77734375" style="98" bestFit="1" customWidth="1"/>
    <col min="11020" max="11020" width="6.77734375" style="98" customWidth="1"/>
    <col min="11021" max="11021" width="12.44140625" style="98" customWidth="1"/>
    <col min="11022" max="11023" width="6.77734375" style="98" bestFit="1" customWidth="1"/>
    <col min="11024" max="11024" width="6.77734375" style="98" customWidth="1"/>
    <col min="11025" max="11264" width="9" style="98"/>
    <col min="11265" max="11265" width="12.44140625" style="98" customWidth="1"/>
    <col min="11266" max="11267" width="6.77734375" style="98" bestFit="1" customWidth="1"/>
    <col min="11268" max="11268" width="6.77734375" style="98" customWidth="1"/>
    <col min="11269" max="11269" width="12.44140625" style="98" customWidth="1"/>
    <col min="11270" max="11271" width="6.77734375" style="98" bestFit="1" customWidth="1"/>
    <col min="11272" max="11272" width="6.77734375" style="98" customWidth="1"/>
    <col min="11273" max="11273" width="12.44140625" style="98" customWidth="1"/>
    <col min="11274" max="11275" width="6.77734375" style="98" bestFit="1" customWidth="1"/>
    <col min="11276" max="11276" width="6.77734375" style="98" customWidth="1"/>
    <col min="11277" max="11277" width="12.44140625" style="98" customWidth="1"/>
    <col min="11278" max="11279" width="6.77734375" style="98" bestFit="1" customWidth="1"/>
    <col min="11280" max="11280" width="6.77734375" style="98" customWidth="1"/>
    <col min="11281" max="11520" width="9" style="98"/>
    <col min="11521" max="11521" width="12.44140625" style="98" customWidth="1"/>
    <col min="11522" max="11523" width="6.77734375" style="98" bestFit="1" customWidth="1"/>
    <col min="11524" max="11524" width="6.77734375" style="98" customWidth="1"/>
    <col min="11525" max="11525" width="12.44140625" style="98" customWidth="1"/>
    <col min="11526" max="11527" width="6.77734375" style="98" bestFit="1" customWidth="1"/>
    <col min="11528" max="11528" width="6.77734375" style="98" customWidth="1"/>
    <col min="11529" max="11529" width="12.44140625" style="98" customWidth="1"/>
    <col min="11530" max="11531" width="6.77734375" style="98" bestFit="1" customWidth="1"/>
    <col min="11532" max="11532" width="6.77734375" style="98" customWidth="1"/>
    <col min="11533" max="11533" width="12.44140625" style="98" customWidth="1"/>
    <col min="11534" max="11535" width="6.77734375" style="98" bestFit="1" customWidth="1"/>
    <col min="11536" max="11536" width="6.77734375" style="98" customWidth="1"/>
    <col min="11537" max="11776" width="9" style="98"/>
    <col min="11777" max="11777" width="12.44140625" style="98" customWidth="1"/>
    <col min="11778" max="11779" width="6.77734375" style="98" bestFit="1" customWidth="1"/>
    <col min="11780" max="11780" width="6.77734375" style="98" customWidth="1"/>
    <col min="11781" max="11781" width="12.44140625" style="98" customWidth="1"/>
    <col min="11782" max="11783" width="6.77734375" style="98" bestFit="1" customWidth="1"/>
    <col min="11784" max="11784" width="6.77734375" style="98" customWidth="1"/>
    <col min="11785" max="11785" width="12.44140625" style="98" customWidth="1"/>
    <col min="11786" max="11787" width="6.77734375" style="98" bestFit="1" customWidth="1"/>
    <col min="11788" max="11788" width="6.77734375" style="98" customWidth="1"/>
    <col min="11789" max="11789" width="12.44140625" style="98" customWidth="1"/>
    <col min="11790" max="11791" width="6.77734375" style="98" bestFit="1" customWidth="1"/>
    <col min="11792" max="11792" width="6.77734375" style="98" customWidth="1"/>
    <col min="11793" max="12032" width="9" style="98"/>
    <col min="12033" max="12033" width="12.44140625" style="98" customWidth="1"/>
    <col min="12034" max="12035" width="6.77734375" style="98" bestFit="1" customWidth="1"/>
    <col min="12036" max="12036" width="6.77734375" style="98" customWidth="1"/>
    <col min="12037" max="12037" width="12.44140625" style="98" customWidth="1"/>
    <col min="12038" max="12039" width="6.77734375" style="98" bestFit="1" customWidth="1"/>
    <col min="12040" max="12040" width="6.77734375" style="98" customWidth="1"/>
    <col min="12041" max="12041" width="12.44140625" style="98" customWidth="1"/>
    <col min="12042" max="12043" width="6.77734375" style="98" bestFit="1" customWidth="1"/>
    <col min="12044" max="12044" width="6.77734375" style="98" customWidth="1"/>
    <col min="12045" max="12045" width="12.44140625" style="98" customWidth="1"/>
    <col min="12046" max="12047" width="6.77734375" style="98" bestFit="1" customWidth="1"/>
    <col min="12048" max="12048" width="6.77734375" style="98" customWidth="1"/>
    <col min="12049" max="12288" width="9" style="98"/>
    <col min="12289" max="12289" width="12.44140625" style="98" customWidth="1"/>
    <col min="12290" max="12291" width="6.77734375" style="98" bestFit="1" customWidth="1"/>
    <col min="12292" max="12292" width="6.77734375" style="98" customWidth="1"/>
    <col min="12293" max="12293" width="12.44140625" style="98" customWidth="1"/>
    <col min="12294" max="12295" width="6.77734375" style="98" bestFit="1" customWidth="1"/>
    <col min="12296" max="12296" width="6.77734375" style="98" customWidth="1"/>
    <col min="12297" max="12297" width="12.44140625" style="98" customWidth="1"/>
    <col min="12298" max="12299" width="6.77734375" style="98" bestFit="1" customWidth="1"/>
    <col min="12300" max="12300" width="6.77734375" style="98" customWidth="1"/>
    <col min="12301" max="12301" width="12.44140625" style="98" customWidth="1"/>
    <col min="12302" max="12303" width="6.77734375" style="98" bestFit="1" customWidth="1"/>
    <col min="12304" max="12304" width="6.77734375" style="98" customWidth="1"/>
    <col min="12305" max="12544" width="9" style="98"/>
    <col min="12545" max="12545" width="12.44140625" style="98" customWidth="1"/>
    <col min="12546" max="12547" width="6.77734375" style="98" bestFit="1" customWidth="1"/>
    <col min="12548" max="12548" width="6.77734375" style="98" customWidth="1"/>
    <col min="12549" max="12549" width="12.44140625" style="98" customWidth="1"/>
    <col min="12550" max="12551" width="6.77734375" style="98" bestFit="1" customWidth="1"/>
    <col min="12552" max="12552" width="6.77734375" style="98" customWidth="1"/>
    <col min="12553" max="12553" width="12.44140625" style="98" customWidth="1"/>
    <col min="12554" max="12555" width="6.77734375" style="98" bestFit="1" customWidth="1"/>
    <col min="12556" max="12556" width="6.77734375" style="98" customWidth="1"/>
    <col min="12557" max="12557" width="12.44140625" style="98" customWidth="1"/>
    <col min="12558" max="12559" width="6.77734375" style="98" bestFit="1" customWidth="1"/>
    <col min="12560" max="12560" width="6.77734375" style="98" customWidth="1"/>
    <col min="12561" max="12800" width="9" style="98"/>
    <col min="12801" max="12801" width="12.44140625" style="98" customWidth="1"/>
    <col min="12802" max="12803" width="6.77734375" style="98" bestFit="1" customWidth="1"/>
    <col min="12804" max="12804" width="6.77734375" style="98" customWidth="1"/>
    <col min="12805" max="12805" width="12.44140625" style="98" customWidth="1"/>
    <col min="12806" max="12807" width="6.77734375" style="98" bestFit="1" customWidth="1"/>
    <col min="12808" max="12808" width="6.77734375" style="98" customWidth="1"/>
    <col min="12809" max="12809" width="12.44140625" style="98" customWidth="1"/>
    <col min="12810" max="12811" width="6.77734375" style="98" bestFit="1" customWidth="1"/>
    <col min="12812" max="12812" width="6.77734375" style="98" customWidth="1"/>
    <col min="12813" max="12813" width="12.44140625" style="98" customWidth="1"/>
    <col min="12814" max="12815" width="6.77734375" style="98" bestFit="1" customWidth="1"/>
    <col min="12816" max="12816" width="6.77734375" style="98" customWidth="1"/>
    <col min="12817" max="13056" width="9" style="98"/>
    <col min="13057" max="13057" width="12.44140625" style="98" customWidth="1"/>
    <col min="13058" max="13059" width="6.77734375" style="98" bestFit="1" customWidth="1"/>
    <col min="13060" max="13060" width="6.77734375" style="98" customWidth="1"/>
    <col min="13061" max="13061" width="12.44140625" style="98" customWidth="1"/>
    <col min="13062" max="13063" width="6.77734375" style="98" bestFit="1" customWidth="1"/>
    <col min="13064" max="13064" width="6.77734375" style="98" customWidth="1"/>
    <col min="13065" max="13065" width="12.44140625" style="98" customWidth="1"/>
    <col min="13066" max="13067" width="6.77734375" style="98" bestFit="1" customWidth="1"/>
    <col min="13068" max="13068" width="6.77734375" style="98" customWidth="1"/>
    <col min="13069" max="13069" width="12.44140625" style="98" customWidth="1"/>
    <col min="13070" max="13071" width="6.77734375" style="98" bestFit="1" customWidth="1"/>
    <col min="13072" max="13072" width="6.77734375" style="98" customWidth="1"/>
    <col min="13073" max="13312" width="9" style="98"/>
    <col min="13313" max="13313" width="12.44140625" style="98" customWidth="1"/>
    <col min="13314" max="13315" width="6.77734375" style="98" bestFit="1" customWidth="1"/>
    <col min="13316" max="13316" width="6.77734375" style="98" customWidth="1"/>
    <col min="13317" max="13317" width="12.44140625" style="98" customWidth="1"/>
    <col min="13318" max="13319" width="6.77734375" style="98" bestFit="1" customWidth="1"/>
    <col min="13320" max="13320" width="6.77734375" style="98" customWidth="1"/>
    <col min="13321" max="13321" width="12.44140625" style="98" customWidth="1"/>
    <col min="13322" max="13323" width="6.77734375" style="98" bestFit="1" customWidth="1"/>
    <col min="13324" max="13324" width="6.77734375" style="98" customWidth="1"/>
    <col min="13325" max="13325" width="12.44140625" style="98" customWidth="1"/>
    <col min="13326" max="13327" width="6.77734375" style="98" bestFit="1" customWidth="1"/>
    <col min="13328" max="13328" width="6.77734375" style="98" customWidth="1"/>
    <col min="13329" max="13568" width="9" style="98"/>
    <col min="13569" max="13569" width="12.44140625" style="98" customWidth="1"/>
    <col min="13570" max="13571" width="6.77734375" style="98" bestFit="1" customWidth="1"/>
    <col min="13572" max="13572" width="6.77734375" style="98" customWidth="1"/>
    <col min="13573" max="13573" width="12.44140625" style="98" customWidth="1"/>
    <col min="13574" max="13575" width="6.77734375" style="98" bestFit="1" customWidth="1"/>
    <col min="13576" max="13576" width="6.77734375" style="98" customWidth="1"/>
    <col min="13577" max="13577" width="12.44140625" style="98" customWidth="1"/>
    <col min="13578" max="13579" width="6.77734375" style="98" bestFit="1" customWidth="1"/>
    <col min="13580" max="13580" width="6.77734375" style="98" customWidth="1"/>
    <col min="13581" max="13581" width="12.44140625" style="98" customWidth="1"/>
    <col min="13582" max="13583" width="6.77734375" style="98" bestFit="1" customWidth="1"/>
    <col min="13584" max="13584" width="6.77734375" style="98" customWidth="1"/>
    <col min="13585" max="13824" width="9" style="98"/>
    <col min="13825" max="13825" width="12.44140625" style="98" customWidth="1"/>
    <col min="13826" max="13827" width="6.77734375" style="98" bestFit="1" customWidth="1"/>
    <col min="13828" max="13828" width="6.77734375" style="98" customWidth="1"/>
    <col min="13829" max="13829" width="12.44140625" style="98" customWidth="1"/>
    <col min="13830" max="13831" width="6.77734375" style="98" bestFit="1" customWidth="1"/>
    <col min="13832" max="13832" width="6.77734375" style="98" customWidth="1"/>
    <col min="13833" max="13833" width="12.44140625" style="98" customWidth="1"/>
    <col min="13834" max="13835" width="6.77734375" style="98" bestFit="1" customWidth="1"/>
    <col min="13836" max="13836" width="6.77734375" style="98" customWidth="1"/>
    <col min="13837" max="13837" width="12.44140625" style="98" customWidth="1"/>
    <col min="13838" max="13839" width="6.77734375" style="98" bestFit="1" customWidth="1"/>
    <col min="13840" max="13840" width="6.77734375" style="98" customWidth="1"/>
    <col min="13841" max="14080" width="9" style="98"/>
    <col min="14081" max="14081" width="12.44140625" style="98" customWidth="1"/>
    <col min="14082" max="14083" width="6.77734375" style="98" bestFit="1" customWidth="1"/>
    <col min="14084" max="14084" width="6.77734375" style="98" customWidth="1"/>
    <col min="14085" max="14085" width="12.44140625" style="98" customWidth="1"/>
    <col min="14086" max="14087" width="6.77734375" style="98" bestFit="1" customWidth="1"/>
    <col min="14088" max="14088" width="6.77734375" style="98" customWidth="1"/>
    <col min="14089" max="14089" width="12.44140625" style="98" customWidth="1"/>
    <col min="14090" max="14091" width="6.77734375" style="98" bestFit="1" customWidth="1"/>
    <col min="14092" max="14092" width="6.77734375" style="98" customWidth="1"/>
    <col min="14093" max="14093" width="12.44140625" style="98" customWidth="1"/>
    <col min="14094" max="14095" width="6.77734375" style="98" bestFit="1" customWidth="1"/>
    <col min="14096" max="14096" width="6.77734375" style="98" customWidth="1"/>
    <col min="14097" max="14336" width="9" style="98"/>
    <col min="14337" max="14337" width="12.44140625" style="98" customWidth="1"/>
    <col min="14338" max="14339" width="6.77734375" style="98" bestFit="1" customWidth="1"/>
    <col min="14340" max="14340" width="6.77734375" style="98" customWidth="1"/>
    <col min="14341" max="14341" width="12.44140625" style="98" customWidth="1"/>
    <col min="14342" max="14343" width="6.77734375" style="98" bestFit="1" customWidth="1"/>
    <col min="14344" max="14344" width="6.77734375" style="98" customWidth="1"/>
    <col min="14345" max="14345" width="12.44140625" style="98" customWidth="1"/>
    <col min="14346" max="14347" width="6.77734375" style="98" bestFit="1" customWidth="1"/>
    <col min="14348" max="14348" width="6.77734375" style="98" customWidth="1"/>
    <col min="14349" max="14349" width="12.44140625" style="98" customWidth="1"/>
    <col min="14350" max="14351" width="6.77734375" style="98" bestFit="1" customWidth="1"/>
    <col min="14352" max="14352" width="6.77734375" style="98" customWidth="1"/>
    <col min="14353" max="14592" width="9" style="98"/>
    <col min="14593" max="14593" width="12.44140625" style="98" customWidth="1"/>
    <col min="14594" max="14595" width="6.77734375" style="98" bestFit="1" customWidth="1"/>
    <col min="14596" max="14596" width="6.77734375" style="98" customWidth="1"/>
    <col min="14597" max="14597" width="12.44140625" style="98" customWidth="1"/>
    <col min="14598" max="14599" width="6.77734375" style="98" bestFit="1" customWidth="1"/>
    <col min="14600" max="14600" width="6.77734375" style="98" customWidth="1"/>
    <col min="14601" max="14601" width="12.44140625" style="98" customWidth="1"/>
    <col min="14602" max="14603" width="6.77734375" style="98" bestFit="1" customWidth="1"/>
    <col min="14604" max="14604" width="6.77734375" style="98" customWidth="1"/>
    <col min="14605" max="14605" width="12.44140625" style="98" customWidth="1"/>
    <col min="14606" max="14607" width="6.77734375" style="98" bestFit="1" customWidth="1"/>
    <col min="14608" max="14608" width="6.77734375" style="98" customWidth="1"/>
    <col min="14609" max="14848" width="9" style="98"/>
    <col min="14849" max="14849" width="12.44140625" style="98" customWidth="1"/>
    <col min="14850" max="14851" width="6.77734375" style="98" bestFit="1" customWidth="1"/>
    <col min="14852" max="14852" width="6.77734375" style="98" customWidth="1"/>
    <col min="14853" max="14853" width="12.44140625" style="98" customWidth="1"/>
    <col min="14854" max="14855" width="6.77734375" style="98" bestFit="1" customWidth="1"/>
    <col min="14856" max="14856" width="6.77734375" style="98" customWidth="1"/>
    <col min="14857" max="14857" width="12.44140625" style="98" customWidth="1"/>
    <col min="14858" max="14859" width="6.77734375" style="98" bestFit="1" customWidth="1"/>
    <col min="14860" max="14860" width="6.77734375" style="98" customWidth="1"/>
    <col min="14861" max="14861" width="12.44140625" style="98" customWidth="1"/>
    <col min="14862" max="14863" width="6.77734375" style="98" bestFit="1" customWidth="1"/>
    <col min="14864" max="14864" width="6.77734375" style="98" customWidth="1"/>
    <col min="14865" max="15104" width="9" style="98"/>
    <col min="15105" max="15105" width="12.44140625" style="98" customWidth="1"/>
    <col min="15106" max="15107" width="6.77734375" style="98" bestFit="1" customWidth="1"/>
    <col min="15108" max="15108" width="6.77734375" style="98" customWidth="1"/>
    <col min="15109" max="15109" width="12.44140625" style="98" customWidth="1"/>
    <col min="15110" max="15111" width="6.77734375" style="98" bestFit="1" customWidth="1"/>
    <col min="15112" max="15112" width="6.77734375" style="98" customWidth="1"/>
    <col min="15113" max="15113" width="12.44140625" style="98" customWidth="1"/>
    <col min="15114" max="15115" width="6.77734375" style="98" bestFit="1" customWidth="1"/>
    <col min="15116" max="15116" width="6.77734375" style="98" customWidth="1"/>
    <col min="15117" max="15117" width="12.44140625" style="98" customWidth="1"/>
    <col min="15118" max="15119" width="6.77734375" style="98" bestFit="1" customWidth="1"/>
    <col min="15120" max="15120" width="6.77734375" style="98" customWidth="1"/>
    <col min="15121" max="15360" width="9" style="98"/>
    <col min="15361" max="15361" width="12.44140625" style="98" customWidth="1"/>
    <col min="15362" max="15363" width="6.77734375" style="98" bestFit="1" customWidth="1"/>
    <col min="15364" max="15364" width="6.77734375" style="98" customWidth="1"/>
    <col min="15365" max="15365" width="12.44140625" style="98" customWidth="1"/>
    <col min="15366" max="15367" width="6.77734375" style="98" bestFit="1" customWidth="1"/>
    <col min="15368" max="15368" width="6.77734375" style="98" customWidth="1"/>
    <col min="15369" max="15369" width="12.44140625" style="98" customWidth="1"/>
    <col min="15370" max="15371" width="6.77734375" style="98" bestFit="1" customWidth="1"/>
    <col min="15372" max="15372" width="6.77734375" style="98" customWidth="1"/>
    <col min="15373" max="15373" width="12.44140625" style="98" customWidth="1"/>
    <col min="15374" max="15375" width="6.77734375" style="98" bestFit="1" customWidth="1"/>
    <col min="15376" max="15376" width="6.77734375" style="98" customWidth="1"/>
    <col min="15377" max="15616" width="9" style="98"/>
    <col min="15617" max="15617" width="12.44140625" style="98" customWidth="1"/>
    <col min="15618" max="15619" width="6.77734375" style="98" bestFit="1" customWidth="1"/>
    <col min="15620" max="15620" width="6.77734375" style="98" customWidth="1"/>
    <col min="15621" max="15621" width="12.44140625" style="98" customWidth="1"/>
    <col min="15622" max="15623" width="6.77734375" style="98" bestFit="1" customWidth="1"/>
    <col min="15624" max="15624" width="6.77734375" style="98" customWidth="1"/>
    <col min="15625" max="15625" width="12.44140625" style="98" customWidth="1"/>
    <col min="15626" max="15627" width="6.77734375" style="98" bestFit="1" customWidth="1"/>
    <col min="15628" max="15628" width="6.77734375" style="98" customWidth="1"/>
    <col min="15629" max="15629" width="12.44140625" style="98" customWidth="1"/>
    <col min="15630" max="15631" width="6.77734375" style="98" bestFit="1" customWidth="1"/>
    <col min="15632" max="15632" width="6.77734375" style="98" customWidth="1"/>
    <col min="15633" max="15872" width="9" style="98"/>
    <col min="15873" max="15873" width="12.44140625" style="98" customWidth="1"/>
    <col min="15874" max="15875" width="6.77734375" style="98" bestFit="1" customWidth="1"/>
    <col min="15876" max="15876" width="6.77734375" style="98" customWidth="1"/>
    <col min="15877" max="15877" width="12.44140625" style="98" customWidth="1"/>
    <col min="15878" max="15879" width="6.77734375" style="98" bestFit="1" customWidth="1"/>
    <col min="15880" max="15880" width="6.77734375" style="98" customWidth="1"/>
    <col min="15881" max="15881" width="12.44140625" style="98" customWidth="1"/>
    <col min="15882" max="15883" width="6.77734375" style="98" bestFit="1" customWidth="1"/>
    <col min="15884" max="15884" width="6.77734375" style="98" customWidth="1"/>
    <col min="15885" max="15885" width="12.44140625" style="98" customWidth="1"/>
    <col min="15886" max="15887" width="6.77734375" style="98" bestFit="1" customWidth="1"/>
    <col min="15888" max="15888" width="6.77734375" style="98" customWidth="1"/>
    <col min="15889" max="16128" width="9" style="98"/>
    <col min="16129" max="16129" width="12.44140625" style="98" customWidth="1"/>
    <col min="16130" max="16131" width="6.77734375" style="98" bestFit="1" customWidth="1"/>
    <col min="16132" max="16132" width="6.77734375" style="98" customWidth="1"/>
    <col min="16133" max="16133" width="12.44140625" style="98" customWidth="1"/>
    <col min="16134" max="16135" width="6.77734375" style="98" bestFit="1" customWidth="1"/>
    <col min="16136" max="16136" width="6.77734375" style="98" customWidth="1"/>
    <col min="16137" max="16137" width="12.44140625" style="98" customWidth="1"/>
    <col min="16138" max="16139" width="6.77734375" style="98" bestFit="1" customWidth="1"/>
    <col min="16140" max="16140" width="6.77734375" style="98" customWidth="1"/>
    <col min="16141" max="16141" width="12.44140625" style="98" customWidth="1"/>
    <col min="16142" max="16143" width="6.77734375" style="98" bestFit="1" customWidth="1"/>
    <col min="16144" max="16144" width="6.77734375" style="98" customWidth="1"/>
    <col min="16145" max="16384" width="9" style="98"/>
  </cols>
  <sheetData>
    <row r="1" spans="1:16">
      <c r="A1" s="1230" t="s">
        <v>2034</v>
      </c>
      <c r="B1" s="1231"/>
      <c r="C1" s="1231"/>
      <c r="D1" s="1231"/>
      <c r="E1" s="1231"/>
      <c r="F1" s="1231"/>
      <c r="G1" s="1231"/>
      <c r="H1" s="1231"/>
      <c r="I1" s="1231"/>
      <c r="J1" s="1231"/>
      <c r="K1" s="1231"/>
      <c r="L1" s="1231"/>
      <c r="M1" s="1231"/>
      <c r="N1" s="1231"/>
      <c r="O1" s="1232"/>
      <c r="P1" s="1232"/>
    </row>
    <row r="2" spans="1:16" ht="16.2">
      <c r="A2" s="4320" t="s">
        <v>2035</v>
      </c>
      <c r="B2" s="4320"/>
      <c r="C2" s="4320"/>
      <c r="D2" s="4320"/>
      <c r="E2" s="4320"/>
      <c r="F2" s="4320"/>
      <c r="G2" s="4320"/>
      <c r="H2" s="4320"/>
      <c r="I2" s="4320"/>
      <c r="J2" s="4320"/>
      <c r="K2" s="4320"/>
      <c r="L2" s="4320"/>
      <c r="M2" s="4320"/>
      <c r="N2" s="4320"/>
      <c r="O2" s="4320"/>
      <c r="P2" s="4320"/>
    </row>
    <row r="3" spans="1:16">
      <c r="A3" s="1231"/>
      <c r="B3" s="1231"/>
      <c r="C3" s="1231"/>
      <c r="D3" s="1231"/>
      <c r="E3" s="1231"/>
      <c r="F3" s="1231"/>
      <c r="G3" s="1231"/>
      <c r="H3" s="1231"/>
      <c r="I3" s="1231"/>
      <c r="J3" s="1231"/>
      <c r="K3" s="1231"/>
      <c r="L3" s="1231"/>
      <c r="M3" s="1231"/>
      <c r="N3" s="1231"/>
      <c r="O3" s="1232"/>
      <c r="P3" s="1232"/>
    </row>
    <row r="4" spans="1:16">
      <c r="A4" s="1231"/>
      <c r="B4" s="1233" t="s">
        <v>2036</v>
      </c>
      <c r="C4" s="4321"/>
      <c r="D4" s="4321"/>
      <c r="E4" s="4321"/>
      <c r="F4" s="4321"/>
      <c r="G4" s="1231"/>
      <c r="H4" s="1231"/>
      <c r="I4" s="1231"/>
      <c r="J4" s="1231"/>
      <c r="K4" s="1231"/>
      <c r="L4" s="1231"/>
      <c r="M4" s="1231"/>
      <c r="N4" s="1231"/>
      <c r="O4" s="1232"/>
      <c r="P4" s="1232"/>
    </row>
    <row r="5" spans="1:16">
      <c r="A5" s="1231"/>
      <c r="B5" s="1234"/>
      <c r="C5" s="1235"/>
      <c r="D5" s="1235"/>
      <c r="E5" s="1235"/>
      <c r="F5" s="1236"/>
      <c r="G5" s="1231"/>
      <c r="H5" s="1231"/>
      <c r="I5" s="1231"/>
      <c r="J5" s="1231"/>
      <c r="K5" s="1231"/>
      <c r="L5" s="1231"/>
      <c r="M5" s="1231"/>
      <c r="N5" s="1231"/>
      <c r="O5" s="1232"/>
      <c r="P5" s="1232"/>
    </row>
    <row r="6" spans="1:16">
      <c r="A6" s="1231"/>
      <c r="B6" s="1233" t="s">
        <v>2037</v>
      </c>
      <c r="C6" s="4321"/>
      <c r="D6" s="4321"/>
      <c r="E6" s="4321"/>
      <c r="F6" s="4321"/>
      <c r="G6" s="1231"/>
      <c r="H6" s="1231"/>
      <c r="I6" s="1232"/>
      <c r="J6" s="1232"/>
      <c r="K6" s="1232"/>
      <c r="L6" s="1233" t="s">
        <v>2038</v>
      </c>
      <c r="M6" s="4321"/>
      <c r="N6" s="4321"/>
      <c r="O6" s="4321"/>
      <c r="P6" s="1233"/>
    </row>
    <row r="7" spans="1:16" ht="13.8" thickBot="1">
      <c r="A7" s="1232"/>
      <c r="B7" s="1232"/>
      <c r="C7" s="1232"/>
      <c r="D7" s="1232"/>
      <c r="E7" s="1232"/>
      <c r="F7" s="1232"/>
      <c r="G7" s="1232"/>
      <c r="H7" s="1232"/>
      <c r="I7" s="1232"/>
      <c r="J7" s="1232"/>
      <c r="K7" s="1232"/>
      <c r="L7" s="1232"/>
      <c r="M7" s="1232"/>
      <c r="N7" s="1232"/>
      <c r="O7" s="1232"/>
      <c r="P7" s="1232"/>
    </row>
    <row r="8" spans="1:16">
      <c r="A8" s="4322"/>
      <c r="B8" s="4325"/>
      <c r="C8" s="4326"/>
      <c r="D8" s="4326"/>
      <c r="E8" s="4326"/>
      <c r="F8" s="4326"/>
      <c r="G8" s="4326"/>
      <c r="H8" s="4326"/>
      <c r="I8" s="4326"/>
      <c r="J8" s="4326"/>
      <c r="K8" s="4326"/>
      <c r="L8" s="4327"/>
      <c r="M8" s="4334" t="s">
        <v>2039</v>
      </c>
      <c r="N8" s="4335"/>
      <c r="O8" s="4335"/>
      <c r="P8" s="4336"/>
    </row>
    <row r="9" spans="1:16">
      <c r="A9" s="4323"/>
      <c r="B9" s="4328"/>
      <c r="C9" s="4329"/>
      <c r="D9" s="4329"/>
      <c r="E9" s="4329"/>
      <c r="F9" s="4329"/>
      <c r="G9" s="4329"/>
      <c r="H9" s="4329"/>
      <c r="I9" s="4329"/>
      <c r="J9" s="4329"/>
      <c r="K9" s="4329"/>
      <c r="L9" s="4330"/>
      <c r="M9" s="4337"/>
      <c r="N9" s="4338"/>
      <c r="O9" s="4338"/>
      <c r="P9" s="4339"/>
    </row>
    <row r="10" spans="1:16">
      <c r="A10" s="4323"/>
      <c r="B10" s="4328"/>
      <c r="C10" s="4329"/>
      <c r="D10" s="4329"/>
      <c r="E10" s="4329"/>
      <c r="F10" s="4329"/>
      <c r="G10" s="4329"/>
      <c r="H10" s="4329"/>
      <c r="I10" s="4329"/>
      <c r="J10" s="4329"/>
      <c r="K10" s="4329"/>
      <c r="L10" s="4330"/>
      <c r="M10" s="1237"/>
      <c r="N10" s="1238"/>
      <c r="O10" s="1238"/>
      <c r="P10" s="1239"/>
    </row>
    <row r="11" spans="1:16">
      <c r="A11" s="4323"/>
      <c r="B11" s="4328"/>
      <c r="C11" s="4329"/>
      <c r="D11" s="4329"/>
      <c r="E11" s="4329"/>
      <c r="F11" s="4329"/>
      <c r="G11" s="4329"/>
      <c r="H11" s="4329"/>
      <c r="I11" s="4329"/>
      <c r="J11" s="4329"/>
      <c r="K11" s="4329"/>
      <c r="L11" s="4330"/>
      <c r="M11" s="1240"/>
      <c r="N11" s="1241"/>
      <c r="O11" s="1241"/>
      <c r="P11" s="1242"/>
    </row>
    <row r="12" spans="1:16" ht="27" customHeight="1" thickBot="1">
      <c r="A12" s="4324"/>
      <c r="B12" s="4331"/>
      <c r="C12" s="4332"/>
      <c r="D12" s="4332"/>
      <c r="E12" s="4332"/>
      <c r="F12" s="4332"/>
      <c r="G12" s="4332"/>
      <c r="H12" s="4332"/>
      <c r="I12" s="4332"/>
      <c r="J12" s="4332"/>
      <c r="K12" s="4332"/>
      <c r="L12" s="4333"/>
      <c r="M12" s="1240"/>
      <c r="N12" s="1241"/>
      <c r="O12" s="1241"/>
      <c r="P12" s="1242"/>
    </row>
    <row r="13" spans="1:16">
      <c r="A13" s="4340"/>
      <c r="B13" s="4343"/>
      <c r="C13" s="4344"/>
      <c r="D13" s="4344"/>
      <c r="E13" s="4344"/>
      <c r="F13" s="4344"/>
      <c r="G13" s="4344"/>
      <c r="H13" s="4344"/>
      <c r="I13" s="4344"/>
      <c r="J13" s="4344"/>
      <c r="K13" s="4344"/>
      <c r="L13" s="4345"/>
      <c r="M13" s="1243"/>
      <c r="N13" s="1244"/>
      <c r="O13" s="1244"/>
      <c r="P13" s="1245"/>
    </row>
    <row r="14" spans="1:16">
      <c r="A14" s="4341"/>
      <c r="B14" s="4346"/>
      <c r="C14" s="4347"/>
      <c r="D14" s="4347"/>
      <c r="E14" s="4347"/>
      <c r="F14" s="4347"/>
      <c r="G14" s="4347"/>
      <c r="H14" s="4347"/>
      <c r="I14" s="4347"/>
      <c r="J14" s="4347"/>
      <c r="K14" s="4347"/>
      <c r="L14" s="4348"/>
      <c r="M14" s="1243"/>
      <c r="N14" s="1244"/>
      <c r="O14" s="1244"/>
      <c r="P14" s="1245"/>
    </row>
    <row r="15" spans="1:16">
      <c r="A15" s="4341"/>
      <c r="B15" s="4346"/>
      <c r="C15" s="4347"/>
      <c r="D15" s="4347"/>
      <c r="E15" s="4347"/>
      <c r="F15" s="4347"/>
      <c r="G15" s="4347"/>
      <c r="H15" s="4347"/>
      <c r="I15" s="4347"/>
      <c r="J15" s="4347"/>
      <c r="K15" s="4347"/>
      <c r="L15" s="4348"/>
      <c r="M15" s="1243"/>
      <c r="N15" s="1244"/>
      <c r="O15" s="1244"/>
      <c r="P15" s="1245"/>
    </row>
    <row r="16" spans="1:16">
      <c r="A16" s="4341"/>
      <c r="B16" s="4346"/>
      <c r="C16" s="4347"/>
      <c r="D16" s="4347"/>
      <c r="E16" s="4347"/>
      <c r="F16" s="4347"/>
      <c r="G16" s="4347"/>
      <c r="H16" s="4347"/>
      <c r="I16" s="4347"/>
      <c r="J16" s="4347"/>
      <c r="K16" s="4347"/>
      <c r="L16" s="4348"/>
      <c r="M16" s="1243"/>
      <c r="N16" s="1244"/>
      <c r="O16" s="1244"/>
      <c r="P16" s="1245"/>
    </row>
    <row r="17" spans="1:16">
      <c r="A17" s="4341"/>
      <c r="B17" s="4346"/>
      <c r="C17" s="4347"/>
      <c r="D17" s="4347"/>
      <c r="E17" s="4347"/>
      <c r="F17" s="4347"/>
      <c r="G17" s="4347"/>
      <c r="H17" s="4347"/>
      <c r="I17" s="4347"/>
      <c r="J17" s="4347"/>
      <c r="K17" s="4347"/>
      <c r="L17" s="4348"/>
      <c r="M17" s="1243"/>
      <c r="N17" s="1244"/>
      <c r="O17" s="1244"/>
      <c r="P17" s="1245"/>
    </row>
    <row r="18" spans="1:16">
      <c r="A18" s="4341"/>
      <c r="B18" s="4346"/>
      <c r="C18" s="4347"/>
      <c r="D18" s="4347"/>
      <c r="E18" s="4347"/>
      <c r="F18" s="4347"/>
      <c r="G18" s="4347"/>
      <c r="H18" s="4347"/>
      <c r="I18" s="4347"/>
      <c r="J18" s="4347"/>
      <c r="K18" s="4347"/>
      <c r="L18" s="4348"/>
      <c r="M18" s="1243"/>
      <c r="N18" s="1244"/>
      <c r="O18" s="1244"/>
      <c r="P18" s="1245"/>
    </row>
    <row r="19" spans="1:16" ht="13.8" thickBot="1">
      <c r="A19" s="4342"/>
      <c r="B19" s="4349"/>
      <c r="C19" s="4350"/>
      <c r="D19" s="4350"/>
      <c r="E19" s="4350"/>
      <c r="F19" s="4350"/>
      <c r="G19" s="4350"/>
      <c r="H19" s="4350"/>
      <c r="I19" s="4350"/>
      <c r="J19" s="4350"/>
      <c r="K19" s="4350"/>
      <c r="L19" s="4351"/>
      <c r="M19" s="1243"/>
      <c r="N19" s="1244"/>
      <c r="O19" s="1244"/>
      <c r="P19" s="1245"/>
    </row>
    <row r="20" spans="1:16" ht="15.75" customHeight="1">
      <c r="A20" s="1246" t="s">
        <v>2040</v>
      </c>
      <c r="B20" s="4352"/>
      <c r="C20" s="4352"/>
      <c r="D20" s="4353"/>
      <c r="E20" s="1247" t="s">
        <v>2040</v>
      </c>
      <c r="F20" s="4354"/>
      <c r="G20" s="4354"/>
      <c r="H20" s="4354"/>
      <c r="I20" s="1248" t="s">
        <v>2040</v>
      </c>
      <c r="J20" s="4354"/>
      <c r="K20" s="4354"/>
      <c r="L20" s="4355"/>
      <c r="M20" s="1249"/>
      <c r="N20" s="4318"/>
      <c r="O20" s="4318"/>
      <c r="P20" s="4319"/>
    </row>
    <row r="21" spans="1:16" ht="15.75" customHeight="1">
      <c r="A21" s="1250" t="s">
        <v>2041</v>
      </c>
      <c r="B21" s="4356"/>
      <c r="C21" s="4356"/>
      <c r="D21" s="4357"/>
      <c r="E21" s="1250" t="s">
        <v>2041</v>
      </c>
      <c r="F21" s="4356"/>
      <c r="G21" s="4356"/>
      <c r="H21" s="4356"/>
      <c r="I21" s="1251" t="s">
        <v>2041</v>
      </c>
      <c r="J21" s="4356"/>
      <c r="K21" s="4356"/>
      <c r="L21" s="4357"/>
      <c r="M21" s="1249"/>
      <c r="N21" s="4318"/>
      <c r="O21" s="4318"/>
      <c r="P21" s="4319"/>
    </row>
    <row r="22" spans="1:16" ht="15.75" customHeight="1">
      <c r="A22" s="1252" t="s">
        <v>2042</v>
      </c>
      <c r="B22" s="1251" t="s">
        <v>2043</v>
      </c>
      <c r="C22" s="1251" t="s">
        <v>2044</v>
      </c>
      <c r="D22" s="1253" t="s">
        <v>2045</v>
      </c>
      <c r="E22" s="1252" t="s">
        <v>2042</v>
      </c>
      <c r="F22" s="1251" t="s">
        <v>2043</v>
      </c>
      <c r="G22" s="1251" t="s">
        <v>2044</v>
      </c>
      <c r="H22" s="1251" t="s">
        <v>2045</v>
      </c>
      <c r="I22" s="1254" t="s">
        <v>2042</v>
      </c>
      <c r="J22" s="1251" t="s">
        <v>2043</v>
      </c>
      <c r="K22" s="1251" t="s">
        <v>2044</v>
      </c>
      <c r="L22" s="1253" t="s">
        <v>2045</v>
      </c>
      <c r="M22" s="1255"/>
      <c r="N22" s="1234"/>
      <c r="O22" s="1234"/>
      <c r="P22" s="1256"/>
    </row>
    <row r="23" spans="1:16">
      <c r="A23" s="1250"/>
      <c r="B23" s="1257"/>
      <c r="C23" s="1257"/>
      <c r="D23" s="1258"/>
      <c r="E23" s="1250"/>
      <c r="F23" s="1257"/>
      <c r="G23" s="1257"/>
      <c r="H23" s="1257"/>
      <c r="I23" s="1251"/>
      <c r="J23" s="1257"/>
      <c r="K23" s="1257"/>
      <c r="L23" s="1258"/>
      <c r="M23" s="1249"/>
      <c r="N23" s="1259"/>
      <c r="O23" s="1259"/>
      <c r="P23" s="1260"/>
    </row>
    <row r="24" spans="1:16">
      <c r="A24" s="1250" t="s">
        <v>2046</v>
      </c>
      <c r="B24" s="1257"/>
      <c r="C24" s="1257"/>
      <c r="D24" s="1258"/>
      <c r="E24" s="1261"/>
      <c r="F24" s="1257"/>
      <c r="G24" s="1257"/>
      <c r="H24" s="1257"/>
      <c r="I24" s="1262"/>
      <c r="J24" s="1257"/>
      <c r="K24" s="1257"/>
      <c r="L24" s="1258"/>
      <c r="M24" s="1249"/>
      <c r="N24" s="1259"/>
      <c r="O24" s="1259"/>
      <c r="P24" s="1260"/>
    </row>
    <row r="25" spans="1:16">
      <c r="A25" s="1250" t="s">
        <v>2047</v>
      </c>
      <c r="B25" s="1257"/>
      <c r="C25" s="1257"/>
      <c r="D25" s="1258"/>
      <c r="E25" s="1261"/>
      <c r="F25" s="1257"/>
      <c r="G25" s="1257"/>
      <c r="H25" s="1257"/>
      <c r="I25" s="1262"/>
      <c r="J25" s="1257"/>
      <c r="K25" s="1257"/>
      <c r="L25" s="1258"/>
      <c r="M25" s="1249"/>
      <c r="N25" s="1259"/>
      <c r="O25" s="1259"/>
      <c r="P25" s="1260"/>
    </row>
    <row r="26" spans="1:16">
      <c r="A26" s="1250" t="s">
        <v>2048</v>
      </c>
      <c r="B26" s="1257"/>
      <c r="C26" s="1257"/>
      <c r="D26" s="1258"/>
      <c r="E26" s="1261"/>
      <c r="F26" s="1257"/>
      <c r="G26" s="1257"/>
      <c r="H26" s="1257"/>
      <c r="I26" s="1262"/>
      <c r="J26" s="1257"/>
      <c r="K26" s="1257"/>
      <c r="L26" s="1258"/>
      <c r="M26" s="1249"/>
      <c r="N26" s="1259"/>
      <c r="O26" s="1259"/>
      <c r="P26" s="1260"/>
    </row>
    <row r="27" spans="1:16">
      <c r="A27" s="1250" t="s">
        <v>2049</v>
      </c>
      <c r="B27" s="1257"/>
      <c r="C27" s="1257"/>
      <c r="D27" s="1258"/>
      <c r="E27" s="1261"/>
      <c r="F27" s="1257"/>
      <c r="G27" s="1257"/>
      <c r="H27" s="1257"/>
      <c r="I27" s="1262"/>
      <c r="J27" s="1257"/>
      <c r="K27" s="1257"/>
      <c r="L27" s="1258"/>
      <c r="M27" s="1249"/>
      <c r="N27" s="1259"/>
      <c r="O27" s="1259"/>
      <c r="P27" s="1260"/>
    </row>
    <row r="28" spans="1:16">
      <c r="A28" s="1250" t="s">
        <v>2050</v>
      </c>
      <c r="B28" s="1257"/>
      <c r="C28" s="1257"/>
      <c r="D28" s="1258"/>
      <c r="E28" s="1261"/>
      <c r="F28" s="1257"/>
      <c r="G28" s="1257"/>
      <c r="H28" s="1257"/>
      <c r="I28" s="1262"/>
      <c r="J28" s="1257"/>
      <c r="K28" s="1257"/>
      <c r="L28" s="1258"/>
      <c r="M28" s="1249"/>
      <c r="N28" s="1259"/>
      <c r="O28" s="1259"/>
      <c r="P28" s="1260"/>
    </row>
    <row r="29" spans="1:16">
      <c r="A29" s="1250" t="s">
        <v>2051</v>
      </c>
      <c r="B29" s="1257"/>
      <c r="C29" s="1257"/>
      <c r="D29" s="1258"/>
      <c r="E29" s="1261"/>
      <c r="F29" s="1257"/>
      <c r="G29" s="1257"/>
      <c r="H29" s="1257"/>
      <c r="I29" s="1262"/>
      <c r="J29" s="1257"/>
      <c r="K29" s="1257"/>
      <c r="L29" s="1258"/>
      <c r="M29" s="1249"/>
      <c r="N29" s="1259"/>
      <c r="O29" s="1259"/>
      <c r="P29" s="1260"/>
    </row>
    <row r="30" spans="1:16">
      <c r="A30" s="4358"/>
      <c r="B30" s="4359"/>
      <c r="C30" s="4359"/>
      <c r="D30" s="4360"/>
      <c r="E30" s="1263"/>
      <c r="F30" s="1264"/>
      <c r="G30" s="1264"/>
      <c r="H30" s="1264"/>
      <c r="I30" s="1265"/>
      <c r="J30" s="1264"/>
      <c r="K30" s="1264"/>
      <c r="L30" s="1266"/>
      <c r="M30" s="1267"/>
      <c r="N30" s="1268"/>
      <c r="O30" s="1268"/>
      <c r="P30" s="1269"/>
    </row>
    <row r="31" spans="1:16">
      <c r="A31" s="4361"/>
      <c r="B31" s="4362"/>
      <c r="C31" s="4362"/>
      <c r="D31" s="4363"/>
      <c r="E31" s="1263"/>
      <c r="F31" s="1264"/>
      <c r="G31" s="1264"/>
      <c r="H31" s="1264"/>
      <c r="I31" s="1265"/>
      <c r="J31" s="1264"/>
      <c r="K31" s="1264"/>
      <c r="L31" s="1266"/>
      <c r="M31" s="1267"/>
      <c r="N31" s="1268"/>
      <c r="O31" s="1268"/>
      <c r="P31" s="1269"/>
    </row>
    <row r="32" spans="1:16" ht="13.8" thickBot="1">
      <c r="A32" s="4364"/>
      <c r="B32" s="4365"/>
      <c r="C32" s="4365"/>
      <c r="D32" s="4366"/>
      <c r="E32" s="1270"/>
      <c r="F32" s="1271"/>
      <c r="G32" s="1271"/>
      <c r="H32" s="1271"/>
      <c r="I32" s="1272"/>
      <c r="J32" s="1271"/>
      <c r="K32" s="1271"/>
      <c r="L32" s="1273"/>
      <c r="M32" s="1274"/>
      <c r="N32" s="1275"/>
      <c r="O32" s="1275"/>
      <c r="P32" s="1276"/>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19"/>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view="pageBreakPreview" zoomScale="80" zoomScaleNormal="95" zoomScaleSheetLayoutView="80" workbookViewId="0"/>
  </sheetViews>
  <sheetFormatPr defaultRowHeight="13.2"/>
  <cols>
    <col min="1" max="1" width="9" style="98"/>
    <col min="2" max="2" width="10.33203125" style="98" customWidth="1"/>
    <col min="3" max="3" width="18" style="98" customWidth="1"/>
    <col min="4" max="4" width="13.109375" style="98" customWidth="1"/>
    <col min="5" max="5" width="10.88671875" style="98" customWidth="1"/>
    <col min="6" max="13" width="9" style="98"/>
    <col min="14" max="14" width="13.33203125" style="98" customWidth="1"/>
    <col min="15" max="15" width="3.6640625" style="98" customWidth="1"/>
    <col min="16" max="257" width="9" style="98"/>
    <col min="258" max="258" width="10.33203125" style="98" customWidth="1"/>
    <col min="259" max="259" width="18" style="98" customWidth="1"/>
    <col min="260" max="260" width="13.109375" style="98" customWidth="1"/>
    <col min="261" max="261" width="10.88671875" style="98" customWidth="1"/>
    <col min="262" max="269" width="9" style="98"/>
    <col min="270" max="270" width="13.33203125" style="98" customWidth="1"/>
    <col min="271" max="271" width="3.6640625" style="98" customWidth="1"/>
    <col min="272" max="513" width="9" style="98"/>
    <col min="514" max="514" width="10.33203125" style="98" customWidth="1"/>
    <col min="515" max="515" width="18" style="98" customWidth="1"/>
    <col min="516" max="516" width="13.109375" style="98" customWidth="1"/>
    <col min="517" max="517" width="10.88671875" style="98" customWidth="1"/>
    <col min="518" max="525" width="9" style="98"/>
    <col min="526" max="526" width="13.33203125" style="98" customWidth="1"/>
    <col min="527" max="527" width="3.6640625" style="98" customWidth="1"/>
    <col min="528" max="769" width="9" style="98"/>
    <col min="770" max="770" width="10.33203125" style="98" customWidth="1"/>
    <col min="771" max="771" width="18" style="98" customWidth="1"/>
    <col min="772" max="772" width="13.109375" style="98" customWidth="1"/>
    <col min="773" max="773" width="10.88671875" style="98" customWidth="1"/>
    <col min="774" max="781" width="9" style="98"/>
    <col min="782" max="782" width="13.33203125" style="98" customWidth="1"/>
    <col min="783" max="783" width="3.6640625" style="98" customWidth="1"/>
    <col min="784" max="1025" width="9" style="98"/>
    <col min="1026" max="1026" width="10.33203125" style="98" customWidth="1"/>
    <col min="1027" max="1027" width="18" style="98" customWidth="1"/>
    <col min="1028" max="1028" width="13.109375" style="98" customWidth="1"/>
    <col min="1029" max="1029" width="10.88671875" style="98" customWidth="1"/>
    <col min="1030" max="1037" width="9" style="98"/>
    <col min="1038" max="1038" width="13.33203125" style="98" customWidth="1"/>
    <col min="1039" max="1039" width="3.6640625" style="98" customWidth="1"/>
    <col min="1040" max="1281" width="9" style="98"/>
    <col min="1282" max="1282" width="10.33203125" style="98" customWidth="1"/>
    <col min="1283" max="1283" width="18" style="98" customWidth="1"/>
    <col min="1284" max="1284" width="13.109375" style="98" customWidth="1"/>
    <col min="1285" max="1285" width="10.88671875" style="98" customWidth="1"/>
    <col min="1286" max="1293" width="9" style="98"/>
    <col min="1294" max="1294" width="13.33203125" style="98" customWidth="1"/>
    <col min="1295" max="1295" width="3.6640625" style="98" customWidth="1"/>
    <col min="1296" max="1537" width="9" style="98"/>
    <col min="1538" max="1538" width="10.33203125" style="98" customWidth="1"/>
    <col min="1539" max="1539" width="18" style="98" customWidth="1"/>
    <col min="1540" max="1540" width="13.109375" style="98" customWidth="1"/>
    <col min="1541" max="1541" width="10.88671875" style="98" customWidth="1"/>
    <col min="1542" max="1549" width="9" style="98"/>
    <col min="1550" max="1550" width="13.33203125" style="98" customWidth="1"/>
    <col min="1551" max="1551" width="3.6640625" style="98" customWidth="1"/>
    <col min="1552" max="1793" width="9" style="98"/>
    <col min="1794" max="1794" width="10.33203125" style="98" customWidth="1"/>
    <col min="1795" max="1795" width="18" style="98" customWidth="1"/>
    <col min="1796" max="1796" width="13.109375" style="98" customWidth="1"/>
    <col min="1797" max="1797" width="10.88671875" style="98" customWidth="1"/>
    <col min="1798" max="1805" width="9" style="98"/>
    <col min="1806" max="1806" width="13.33203125" style="98" customWidth="1"/>
    <col min="1807" max="1807" width="3.6640625" style="98" customWidth="1"/>
    <col min="1808" max="2049" width="9" style="98"/>
    <col min="2050" max="2050" width="10.33203125" style="98" customWidth="1"/>
    <col min="2051" max="2051" width="18" style="98" customWidth="1"/>
    <col min="2052" max="2052" width="13.109375" style="98" customWidth="1"/>
    <col min="2053" max="2053" width="10.88671875" style="98" customWidth="1"/>
    <col min="2054" max="2061" width="9" style="98"/>
    <col min="2062" max="2062" width="13.33203125" style="98" customWidth="1"/>
    <col min="2063" max="2063" width="3.6640625" style="98" customWidth="1"/>
    <col min="2064" max="2305" width="9" style="98"/>
    <col min="2306" max="2306" width="10.33203125" style="98" customWidth="1"/>
    <col min="2307" max="2307" width="18" style="98" customWidth="1"/>
    <col min="2308" max="2308" width="13.109375" style="98" customWidth="1"/>
    <col min="2309" max="2309" width="10.88671875" style="98" customWidth="1"/>
    <col min="2310" max="2317" width="9" style="98"/>
    <col min="2318" max="2318" width="13.33203125" style="98" customWidth="1"/>
    <col min="2319" max="2319" width="3.6640625" style="98" customWidth="1"/>
    <col min="2320" max="2561" width="9" style="98"/>
    <col min="2562" max="2562" width="10.33203125" style="98" customWidth="1"/>
    <col min="2563" max="2563" width="18" style="98" customWidth="1"/>
    <col min="2564" max="2564" width="13.109375" style="98" customWidth="1"/>
    <col min="2565" max="2565" width="10.88671875" style="98" customWidth="1"/>
    <col min="2566" max="2573" width="9" style="98"/>
    <col min="2574" max="2574" width="13.33203125" style="98" customWidth="1"/>
    <col min="2575" max="2575" width="3.6640625" style="98" customWidth="1"/>
    <col min="2576" max="2817" width="9" style="98"/>
    <col min="2818" max="2818" width="10.33203125" style="98" customWidth="1"/>
    <col min="2819" max="2819" width="18" style="98" customWidth="1"/>
    <col min="2820" max="2820" width="13.109375" style="98" customWidth="1"/>
    <col min="2821" max="2821" width="10.88671875" style="98" customWidth="1"/>
    <col min="2822" max="2829" width="9" style="98"/>
    <col min="2830" max="2830" width="13.33203125" style="98" customWidth="1"/>
    <col min="2831" max="2831" width="3.6640625" style="98" customWidth="1"/>
    <col min="2832" max="3073" width="9" style="98"/>
    <col min="3074" max="3074" width="10.33203125" style="98" customWidth="1"/>
    <col min="3075" max="3075" width="18" style="98" customWidth="1"/>
    <col min="3076" max="3076" width="13.109375" style="98" customWidth="1"/>
    <col min="3077" max="3077" width="10.88671875" style="98" customWidth="1"/>
    <col min="3078" max="3085" width="9" style="98"/>
    <col min="3086" max="3086" width="13.33203125" style="98" customWidth="1"/>
    <col min="3087" max="3087" width="3.6640625" style="98" customWidth="1"/>
    <col min="3088" max="3329" width="9" style="98"/>
    <col min="3330" max="3330" width="10.33203125" style="98" customWidth="1"/>
    <col min="3331" max="3331" width="18" style="98" customWidth="1"/>
    <col min="3332" max="3332" width="13.109375" style="98" customWidth="1"/>
    <col min="3333" max="3333" width="10.88671875" style="98" customWidth="1"/>
    <col min="3334" max="3341" width="9" style="98"/>
    <col min="3342" max="3342" width="13.33203125" style="98" customWidth="1"/>
    <col min="3343" max="3343" width="3.6640625" style="98" customWidth="1"/>
    <col min="3344" max="3585" width="9" style="98"/>
    <col min="3586" max="3586" width="10.33203125" style="98" customWidth="1"/>
    <col min="3587" max="3587" width="18" style="98" customWidth="1"/>
    <col min="3588" max="3588" width="13.109375" style="98" customWidth="1"/>
    <col min="3589" max="3589" width="10.88671875" style="98" customWidth="1"/>
    <col min="3590" max="3597" width="9" style="98"/>
    <col min="3598" max="3598" width="13.33203125" style="98" customWidth="1"/>
    <col min="3599" max="3599" width="3.6640625" style="98" customWidth="1"/>
    <col min="3600" max="3841" width="9" style="98"/>
    <col min="3842" max="3842" width="10.33203125" style="98" customWidth="1"/>
    <col min="3843" max="3843" width="18" style="98" customWidth="1"/>
    <col min="3844" max="3844" width="13.109375" style="98" customWidth="1"/>
    <col min="3845" max="3845" width="10.88671875" style="98" customWidth="1"/>
    <col min="3846" max="3853" width="9" style="98"/>
    <col min="3854" max="3854" width="13.33203125" style="98" customWidth="1"/>
    <col min="3855" max="3855" width="3.6640625" style="98" customWidth="1"/>
    <col min="3856" max="4097" width="9" style="98"/>
    <col min="4098" max="4098" width="10.33203125" style="98" customWidth="1"/>
    <col min="4099" max="4099" width="18" style="98" customWidth="1"/>
    <col min="4100" max="4100" width="13.109375" style="98" customWidth="1"/>
    <col min="4101" max="4101" width="10.88671875" style="98" customWidth="1"/>
    <col min="4102" max="4109" width="9" style="98"/>
    <col min="4110" max="4110" width="13.33203125" style="98" customWidth="1"/>
    <col min="4111" max="4111" width="3.6640625" style="98" customWidth="1"/>
    <col min="4112" max="4353" width="9" style="98"/>
    <col min="4354" max="4354" width="10.33203125" style="98" customWidth="1"/>
    <col min="4355" max="4355" width="18" style="98" customWidth="1"/>
    <col min="4356" max="4356" width="13.109375" style="98" customWidth="1"/>
    <col min="4357" max="4357" width="10.88671875" style="98" customWidth="1"/>
    <col min="4358" max="4365" width="9" style="98"/>
    <col min="4366" max="4366" width="13.33203125" style="98" customWidth="1"/>
    <col min="4367" max="4367" width="3.6640625" style="98" customWidth="1"/>
    <col min="4368" max="4609" width="9" style="98"/>
    <col min="4610" max="4610" width="10.33203125" style="98" customWidth="1"/>
    <col min="4611" max="4611" width="18" style="98" customWidth="1"/>
    <col min="4612" max="4612" width="13.109375" style="98" customWidth="1"/>
    <col min="4613" max="4613" width="10.88671875" style="98" customWidth="1"/>
    <col min="4614" max="4621" width="9" style="98"/>
    <col min="4622" max="4622" width="13.33203125" style="98" customWidth="1"/>
    <col min="4623" max="4623" width="3.6640625" style="98" customWidth="1"/>
    <col min="4624" max="4865" width="9" style="98"/>
    <col min="4866" max="4866" width="10.33203125" style="98" customWidth="1"/>
    <col min="4867" max="4867" width="18" style="98" customWidth="1"/>
    <col min="4868" max="4868" width="13.109375" style="98" customWidth="1"/>
    <col min="4869" max="4869" width="10.88671875" style="98" customWidth="1"/>
    <col min="4870" max="4877" width="9" style="98"/>
    <col min="4878" max="4878" width="13.33203125" style="98" customWidth="1"/>
    <col min="4879" max="4879" width="3.6640625" style="98" customWidth="1"/>
    <col min="4880" max="5121" width="9" style="98"/>
    <col min="5122" max="5122" width="10.33203125" style="98" customWidth="1"/>
    <col min="5123" max="5123" width="18" style="98" customWidth="1"/>
    <col min="5124" max="5124" width="13.109375" style="98" customWidth="1"/>
    <col min="5125" max="5125" width="10.88671875" style="98" customWidth="1"/>
    <col min="5126" max="5133" width="9" style="98"/>
    <col min="5134" max="5134" width="13.33203125" style="98" customWidth="1"/>
    <col min="5135" max="5135" width="3.6640625" style="98" customWidth="1"/>
    <col min="5136" max="5377" width="9" style="98"/>
    <col min="5378" max="5378" width="10.33203125" style="98" customWidth="1"/>
    <col min="5379" max="5379" width="18" style="98" customWidth="1"/>
    <col min="5380" max="5380" width="13.109375" style="98" customWidth="1"/>
    <col min="5381" max="5381" width="10.88671875" style="98" customWidth="1"/>
    <col min="5382" max="5389" width="9" style="98"/>
    <col min="5390" max="5390" width="13.33203125" style="98" customWidth="1"/>
    <col min="5391" max="5391" width="3.6640625" style="98" customWidth="1"/>
    <col min="5392" max="5633" width="9" style="98"/>
    <col min="5634" max="5634" width="10.33203125" style="98" customWidth="1"/>
    <col min="5635" max="5635" width="18" style="98" customWidth="1"/>
    <col min="5636" max="5636" width="13.109375" style="98" customWidth="1"/>
    <col min="5637" max="5637" width="10.88671875" style="98" customWidth="1"/>
    <col min="5638" max="5645" width="9" style="98"/>
    <col min="5646" max="5646" width="13.33203125" style="98" customWidth="1"/>
    <col min="5647" max="5647" width="3.6640625" style="98" customWidth="1"/>
    <col min="5648" max="5889" width="9" style="98"/>
    <col min="5890" max="5890" width="10.33203125" style="98" customWidth="1"/>
    <col min="5891" max="5891" width="18" style="98" customWidth="1"/>
    <col min="5892" max="5892" width="13.109375" style="98" customWidth="1"/>
    <col min="5893" max="5893" width="10.88671875" style="98" customWidth="1"/>
    <col min="5894" max="5901" width="9" style="98"/>
    <col min="5902" max="5902" width="13.33203125" style="98" customWidth="1"/>
    <col min="5903" max="5903" width="3.6640625" style="98" customWidth="1"/>
    <col min="5904" max="6145" width="9" style="98"/>
    <col min="6146" max="6146" width="10.33203125" style="98" customWidth="1"/>
    <col min="6147" max="6147" width="18" style="98" customWidth="1"/>
    <col min="6148" max="6148" width="13.109375" style="98" customWidth="1"/>
    <col min="6149" max="6149" width="10.88671875" style="98" customWidth="1"/>
    <col min="6150" max="6157" width="9" style="98"/>
    <col min="6158" max="6158" width="13.33203125" style="98" customWidth="1"/>
    <col min="6159" max="6159" width="3.6640625" style="98" customWidth="1"/>
    <col min="6160" max="6401" width="9" style="98"/>
    <col min="6402" max="6402" width="10.33203125" style="98" customWidth="1"/>
    <col min="6403" max="6403" width="18" style="98" customWidth="1"/>
    <col min="6404" max="6404" width="13.109375" style="98" customWidth="1"/>
    <col min="6405" max="6405" width="10.88671875" style="98" customWidth="1"/>
    <col min="6406" max="6413" width="9" style="98"/>
    <col min="6414" max="6414" width="13.33203125" style="98" customWidth="1"/>
    <col min="6415" max="6415" width="3.6640625" style="98" customWidth="1"/>
    <col min="6416" max="6657" width="9" style="98"/>
    <col min="6658" max="6658" width="10.33203125" style="98" customWidth="1"/>
    <col min="6659" max="6659" width="18" style="98" customWidth="1"/>
    <col min="6660" max="6660" width="13.109375" style="98" customWidth="1"/>
    <col min="6661" max="6661" width="10.88671875" style="98" customWidth="1"/>
    <col min="6662" max="6669" width="9" style="98"/>
    <col min="6670" max="6670" width="13.33203125" style="98" customWidth="1"/>
    <col min="6671" max="6671" width="3.6640625" style="98" customWidth="1"/>
    <col min="6672" max="6913" width="9" style="98"/>
    <col min="6914" max="6914" width="10.33203125" style="98" customWidth="1"/>
    <col min="6915" max="6915" width="18" style="98" customWidth="1"/>
    <col min="6916" max="6916" width="13.109375" style="98" customWidth="1"/>
    <col min="6917" max="6917" width="10.88671875" style="98" customWidth="1"/>
    <col min="6918" max="6925" width="9" style="98"/>
    <col min="6926" max="6926" width="13.33203125" style="98" customWidth="1"/>
    <col min="6927" max="6927" width="3.6640625" style="98" customWidth="1"/>
    <col min="6928" max="7169" width="9" style="98"/>
    <col min="7170" max="7170" width="10.33203125" style="98" customWidth="1"/>
    <col min="7171" max="7171" width="18" style="98" customWidth="1"/>
    <col min="7172" max="7172" width="13.109375" style="98" customWidth="1"/>
    <col min="7173" max="7173" width="10.88671875" style="98" customWidth="1"/>
    <col min="7174" max="7181" width="9" style="98"/>
    <col min="7182" max="7182" width="13.33203125" style="98" customWidth="1"/>
    <col min="7183" max="7183" width="3.6640625" style="98" customWidth="1"/>
    <col min="7184" max="7425" width="9" style="98"/>
    <col min="7426" max="7426" width="10.33203125" style="98" customWidth="1"/>
    <col min="7427" max="7427" width="18" style="98" customWidth="1"/>
    <col min="7428" max="7428" width="13.109375" style="98" customWidth="1"/>
    <col min="7429" max="7429" width="10.88671875" style="98" customWidth="1"/>
    <col min="7430" max="7437" width="9" style="98"/>
    <col min="7438" max="7438" width="13.33203125" style="98" customWidth="1"/>
    <col min="7439" max="7439" width="3.6640625" style="98" customWidth="1"/>
    <col min="7440" max="7681" width="9" style="98"/>
    <col min="7682" max="7682" width="10.33203125" style="98" customWidth="1"/>
    <col min="7683" max="7683" width="18" style="98" customWidth="1"/>
    <col min="7684" max="7684" width="13.109375" style="98" customWidth="1"/>
    <col min="7685" max="7685" width="10.88671875" style="98" customWidth="1"/>
    <col min="7686" max="7693" width="9" style="98"/>
    <col min="7694" max="7694" width="13.33203125" style="98" customWidth="1"/>
    <col min="7695" max="7695" width="3.6640625" style="98" customWidth="1"/>
    <col min="7696" max="7937" width="9" style="98"/>
    <col min="7938" max="7938" width="10.33203125" style="98" customWidth="1"/>
    <col min="7939" max="7939" width="18" style="98" customWidth="1"/>
    <col min="7940" max="7940" width="13.109375" style="98" customWidth="1"/>
    <col min="7941" max="7941" width="10.88671875" style="98" customWidth="1"/>
    <col min="7942" max="7949" width="9" style="98"/>
    <col min="7950" max="7950" width="13.33203125" style="98" customWidth="1"/>
    <col min="7951" max="7951" width="3.6640625" style="98" customWidth="1"/>
    <col min="7952" max="8193" width="9" style="98"/>
    <col min="8194" max="8194" width="10.33203125" style="98" customWidth="1"/>
    <col min="8195" max="8195" width="18" style="98" customWidth="1"/>
    <col min="8196" max="8196" width="13.109375" style="98" customWidth="1"/>
    <col min="8197" max="8197" width="10.88671875" style="98" customWidth="1"/>
    <col min="8198" max="8205" width="9" style="98"/>
    <col min="8206" max="8206" width="13.33203125" style="98" customWidth="1"/>
    <col min="8207" max="8207" width="3.6640625" style="98" customWidth="1"/>
    <col min="8208" max="8449" width="9" style="98"/>
    <col min="8450" max="8450" width="10.33203125" style="98" customWidth="1"/>
    <col min="8451" max="8451" width="18" style="98" customWidth="1"/>
    <col min="8452" max="8452" width="13.109375" style="98" customWidth="1"/>
    <col min="8453" max="8453" width="10.88671875" style="98" customWidth="1"/>
    <col min="8454" max="8461" width="9" style="98"/>
    <col min="8462" max="8462" width="13.33203125" style="98" customWidth="1"/>
    <col min="8463" max="8463" width="3.6640625" style="98" customWidth="1"/>
    <col min="8464" max="8705" width="9" style="98"/>
    <col min="8706" max="8706" width="10.33203125" style="98" customWidth="1"/>
    <col min="8707" max="8707" width="18" style="98" customWidth="1"/>
    <col min="8708" max="8708" width="13.109375" style="98" customWidth="1"/>
    <col min="8709" max="8709" width="10.88671875" style="98" customWidth="1"/>
    <col min="8710" max="8717" width="9" style="98"/>
    <col min="8718" max="8718" width="13.33203125" style="98" customWidth="1"/>
    <col min="8719" max="8719" width="3.6640625" style="98" customWidth="1"/>
    <col min="8720" max="8961" width="9" style="98"/>
    <col min="8962" max="8962" width="10.33203125" style="98" customWidth="1"/>
    <col min="8963" max="8963" width="18" style="98" customWidth="1"/>
    <col min="8964" max="8964" width="13.109375" style="98" customWidth="1"/>
    <col min="8965" max="8965" width="10.88671875" style="98" customWidth="1"/>
    <col min="8966" max="8973" width="9" style="98"/>
    <col min="8974" max="8974" width="13.33203125" style="98" customWidth="1"/>
    <col min="8975" max="8975" width="3.6640625" style="98" customWidth="1"/>
    <col min="8976" max="9217" width="9" style="98"/>
    <col min="9218" max="9218" width="10.33203125" style="98" customWidth="1"/>
    <col min="9219" max="9219" width="18" style="98" customWidth="1"/>
    <col min="9220" max="9220" width="13.109375" style="98" customWidth="1"/>
    <col min="9221" max="9221" width="10.88671875" style="98" customWidth="1"/>
    <col min="9222" max="9229" width="9" style="98"/>
    <col min="9230" max="9230" width="13.33203125" style="98" customWidth="1"/>
    <col min="9231" max="9231" width="3.6640625" style="98" customWidth="1"/>
    <col min="9232" max="9473" width="9" style="98"/>
    <col min="9474" max="9474" width="10.33203125" style="98" customWidth="1"/>
    <col min="9475" max="9475" width="18" style="98" customWidth="1"/>
    <col min="9476" max="9476" width="13.109375" style="98" customWidth="1"/>
    <col min="9477" max="9477" width="10.88671875" style="98" customWidth="1"/>
    <col min="9478" max="9485" width="9" style="98"/>
    <col min="9486" max="9486" width="13.33203125" style="98" customWidth="1"/>
    <col min="9487" max="9487" width="3.6640625" style="98" customWidth="1"/>
    <col min="9488" max="9729" width="9" style="98"/>
    <col min="9730" max="9730" width="10.33203125" style="98" customWidth="1"/>
    <col min="9731" max="9731" width="18" style="98" customWidth="1"/>
    <col min="9732" max="9732" width="13.109375" style="98" customWidth="1"/>
    <col min="9733" max="9733" width="10.88671875" style="98" customWidth="1"/>
    <col min="9734" max="9741" width="9" style="98"/>
    <col min="9742" max="9742" width="13.33203125" style="98" customWidth="1"/>
    <col min="9743" max="9743" width="3.6640625" style="98" customWidth="1"/>
    <col min="9744" max="9985" width="9" style="98"/>
    <col min="9986" max="9986" width="10.33203125" style="98" customWidth="1"/>
    <col min="9987" max="9987" width="18" style="98" customWidth="1"/>
    <col min="9988" max="9988" width="13.109375" style="98" customWidth="1"/>
    <col min="9989" max="9989" width="10.88671875" style="98" customWidth="1"/>
    <col min="9990" max="9997" width="9" style="98"/>
    <col min="9998" max="9998" width="13.33203125" style="98" customWidth="1"/>
    <col min="9999" max="9999" width="3.6640625" style="98" customWidth="1"/>
    <col min="10000" max="10241" width="9" style="98"/>
    <col min="10242" max="10242" width="10.33203125" style="98" customWidth="1"/>
    <col min="10243" max="10243" width="18" style="98" customWidth="1"/>
    <col min="10244" max="10244" width="13.109375" style="98" customWidth="1"/>
    <col min="10245" max="10245" width="10.88671875" style="98" customWidth="1"/>
    <col min="10246" max="10253" width="9" style="98"/>
    <col min="10254" max="10254" width="13.33203125" style="98" customWidth="1"/>
    <col min="10255" max="10255" width="3.6640625" style="98" customWidth="1"/>
    <col min="10256" max="10497" width="9" style="98"/>
    <col min="10498" max="10498" width="10.33203125" style="98" customWidth="1"/>
    <col min="10499" max="10499" width="18" style="98" customWidth="1"/>
    <col min="10500" max="10500" width="13.109375" style="98" customWidth="1"/>
    <col min="10501" max="10501" width="10.88671875" style="98" customWidth="1"/>
    <col min="10502" max="10509" width="9" style="98"/>
    <col min="10510" max="10510" width="13.33203125" style="98" customWidth="1"/>
    <col min="10511" max="10511" width="3.6640625" style="98" customWidth="1"/>
    <col min="10512" max="10753" width="9" style="98"/>
    <col min="10754" max="10754" width="10.33203125" style="98" customWidth="1"/>
    <col min="10755" max="10755" width="18" style="98" customWidth="1"/>
    <col min="10756" max="10756" width="13.109375" style="98" customWidth="1"/>
    <col min="10757" max="10757" width="10.88671875" style="98" customWidth="1"/>
    <col min="10758" max="10765" width="9" style="98"/>
    <col min="10766" max="10766" width="13.33203125" style="98" customWidth="1"/>
    <col min="10767" max="10767" width="3.6640625" style="98" customWidth="1"/>
    <col min="10768" max="11009" width="9" style="98"/>
    <col min="11010" max="11010" width="10.33203125" style="98" customWidth="1"/>
    <col min="11011" max="11011" width="18" style="98" customWidth="1"/>
    <col min="11012" max="11012" width="13.109375" style="98" customWidth="1"/>
    <col min="11013" max="11013" width="10.88671875" style="98" customWidth="1"/>
    <col min="11014" max="11021" width="9" style="98"/>
    <col min="11022" max="11022" width="13.33203125" style="98" customWidth="1"/>
    <col min="11023" max="11023" width="3.6640625" style="98" customWidth="1"/>
    <col min="11024" max="11265" width="9" style="98"/>
    <col min="11266" max="11266" width="10.33203125" style="98" customWidth="1"/>
    <col min="11267" max="11267" width="18" style="98" customWidth="1"/>
    <col min="11268" max="11268" width="13.109375" style="98" customWidth="1"/>
    <col min="11269" max="11269" width="10.88671875" style="98" customWidth="1"/>
    <col min="11270" max="11277" width="9" style="98"/>
    <col min="11278" max="11278" width="13.33203125" style="98" customWidth="1"/>
    <col min="11279" max="11279" width="3.6640625" style="98" customWidth="1"/>
    <col min="11280" max="11521" width="9" style="98"/>
    <col min="11522" max="11522" width="10.33203125" style="98" customWidth="1"/>
    <col min="11523" max="11523" width="18" style="98" customWidth="1"/>
    <col min="11524" max="11524" width="13.109375" style="98" customWidth="1"/>
    <col min="11525" max="11525" width="10.88671875" style="98" customWidth="1"/>
    <col min="11526" max="11533" width="9" style="98"/>
    <col min="11534" max="11534" width="13.33203125" style="98" customWidth="1"/>
    <col min="11535" max="11535" width="3.6640625" style="98" customWidth="1"/>
    <col min="11536" max="11777" width="9" style="98"/>
    <col min="11778" max="11778" width="10.33203125" style="98" customWidth="1"/>
    <col min="11779" max="11779" width="18" style="98" customWidth="1"/>
    <col min="11780" max="11780" width="13.109375" style="98" customWidth="1"/>
    <col min="11781" max="11781" width="10.88671875" style="98" customWidth="1"/>
    <col min="11782" max="11789" width="9" style="98"/>
    <col min="11790" max="11790" width="13.33203125" style="98" customWidth="1"/>
    <col min="11791" max="11791" width="3.6640625" style="98" customWidth="1"/>
    <col min="11792" max="12033" width="9" style="98"/>
    <col min="12034" max="12034" width="10.33203125" style="98" customWidth="1"/>
    <col min="12035" max="12035" width="18" style="98" customWidth="1"/>
    <col min="12036" max="12036" width="13.109375" style="98" customWidth="1"/>
    <col min="12037" max="12037" width="10.88671875" style="98" customWidth="1"/>
    <col min="12038" max="12045" width="9" style="98"/>
    <col min="12046" max="12046" width="13.33203125" style="98" customWidth="1"/>
    <col min="12047" max="12047" width="3.6640625" style="98" customWidth="1"/>
    <col min="12048" max="12289" width="9" style="98"/>
    <col min="12290" max="12290" width="10.33203125" style="98" customWidth="1"/>
    <col min="12291" max="12291" width="18" style="98" customWidth="1"/>
    <col min="12292" max="12292" width="13.109375" style="98" customWidth="1"/>
    <col min="12293" max="12293" width="10.88671875" style="98" customWidth="1"/>
    <col min="12294" max="12301" width="9" style="98"/>
    <col min="12302" max="12302" width="13.33203125" style="98" customWidth="1"/>
    <col min="12303" max="12303" width="3.6640625" style="98" customWidth="1"/>
    <col min="12304" max="12545" width="9" style="98"/>
    <col min="12546" max="12546" width="10.33203125" style="98" customWidth="1"/>
    <col min="12547" max="12547" width="18" style="98" customWidth="1"/>
    <col min="12548" max="12548" width="13.109375" style="98" customWidth="1"/>
    <col min="12549" max="12549" width="10.88671875" style="98" customWidth="1"/>
    <col min="12550" max="12557" width="9" style="98"/>
    <col min="12558" max="12558" width="13.33203125" style="98" customWidth="1"/>
    <col min="12559" max="12559" width="3.6640625" style="98" customWidth="1"/>
    <col min="12560" max="12801" width="9" style="98"/>
    <col min="12802" max="12802" width="10.33203125" style="98" customWidth="1"/>
    <col min="12803" max="12803" width="18" style="98" customWidth="1"/>
    <col min="12804" max="12804" width="13.109375" style="98" customWidth="1"/>
    <col min="12805" max="12805" width="10.88671875" style="98" customWidth="1"/>
    <col min="12806" max="12813" width="9" style="98"/>
    <col min="12814" max="12814" width="13.33203125" style="98" customWidth="1"/>
    <col min="12815" max="12815" width="3.6640625" style="98" customWidth="1"/>
    <col min="12816" max="13057" width="9" style="98"/>
    <col min="13058" max="13058" width="10.33203125" style="98" customWidth="1"/>
    <col min="13059" max="13059" width="18" style="98" customWidth="1"/>
    <col min="13060" max="13060" width="13.109375" style="98" customWidth="1"/>
    <col min="13061" max="13061" width="10.88671875" style="98" customWidth="1"/>
    <col min="13062" max="13069" width="9" style="98"/>
    <col min="13070" max="13070" width="13.33203125" style="98" customWidth="1"/>
    <col min="13071" max="13071" width="3.6640625" style="98" customWidth="1"/>
    <col min="13072" max="13313" width="9" style="98"/>
    <col min="13314" max="13314" width="10.33203125" style="98" customWidth="1"/>
    <col min="13315" max="13315" width="18" style="98" customWidth="1"/>
    <col min="13316" max="13316" width="13.109375" style="98" customWidth="1"/>
    <col min="13317" max="13317" width="10.88671875" style="98" customWidth="1"/>
    <col min="13318" max="13325" width="9" style="98"/>
    <col min="13326" max="13326" width="13.33203125" style="98" customWidth="1"/>
    <col min="13327" max="13327" width="3.6640625" style="98" customWidth="1"/>
    <col min="13328" max="13569" width="9" style="98"/>
    <col min="13570" max="13570" width="10.33203125" style="98" customWidth="1"/>
    <col min="13571" max="13571" width="18" style="98" customWidth="1"/>
    <col min="13572" max="13572" width="13.109375" style="98" customWidth="1"/>
    <col min="13573" max="13573" width="10.88671875" style="98" customWidth="1"/>
    <col min="13574" max="13581" width="9" style="98"/>
    <col min="13582" max="13582" width="13.33203125" style="98" customWidth="1"/>
    <col min="13583" max="13583" width="3.6640625" style="98" customWidth="1"/>
    <col min="13584" max="13825" width="9" style="98"/>
    <col min="13826" max="13826" width="10.33203125" style="98" customWidth="1"/>
    <col min="13827" max="13827" width="18" style="98" customWidth="1"/>
    <col min="13828" max="13828" width="13.109375" style="98" customWidth="1"/>
    <col min="13829" max="13829" width="10.88671875" style="98" customWidth="1"/>
    <col min="13830" max="13837" width="9" style="98"/>
    <col min="13838" max="13838" width="13.33203125" style="98" customWidth="1"/>
    <col min="13839" max="13839" width="3.6640625" style="98" customWidth="1"/>
    <col min="13840" max="14081" width="9" style="98"/>
    <col min="14082" max="14082" width="10.33203125" style="98" customWidth="1"/>
    <col min="14083" max="14083" width="18" style="98" customWidth="1"/>
    <col min="14084" max="14084" width="13.109375" style="98" customWidth="1"/>
    <col min="14085" max="14085" width="10.88671875" style="98" customWidth="1"/>
    <col min="14086" max="14093" width="9" style="98"/>
    <col min="14094" max="14094" width="13.33203125" style="98" customWidth="1"/>
    <col min="14095" max="14095" width="3.6640625" style="98" customWidth="1"/>
    <col min="14096" max="14337" width="9" style="98"/>
    <col min="14338" max="14338" width="10.33203125" style="98" customWidth="1"/>
    <col min="14339" max="14339" width="18" style="98" customWidth="1"/>
    <col min="14340" max="14340" width="13.109375" style="98" customWidth="1"/>
    <col min="14341" max="14341" width="10.88671875" style="98" customWidth="1"/>
    <col min="14342" max="14349" width="9" style="98"/>
    <col min="14350" max="14350" width="13.33203125" style="98" customWidth="1"/>
    <col min="14351" max="14351" width="3.6640625" style="98" customWidth="1"/>
    <col min="14352" max="14593" width="9" style="98"/>
    <col min="14594" max="14594" width="10.33203125" style="98" customWidth="1"/>
    <col min="14595" max="14595" width="18" style="98" customWidth="1"/>
    <col min="14596" max="14596" width="13.109375" style="98" customWidth="1"/>
    <col min="14597" max="14597" width="10.88671875" style="98" customWidth="1"/>
    <col min="14598" max="14605" width="9" style="98"/>
    <col min="14606" max="14606" width="13.33203125" style="98" customWidth="1"/>
    <col min="14607" max="14607" width="3.6640625" style="98" customWidth="1"/>
    <col min="14608" max="14849" width="9" style="98"/>
    <col min="14850" max="14850" width="10.33203125" style="98" customWidth="1"/>
    <col min="14851" max="14851" width="18" style="98" customWidth="1"/>
    <col min="14852" max="14852" width="13.109375" style="98" customWidth="1"/>
    <col min="14853" max="14853" width="10.88671875" style="98" customWidth="1"/>
    <col min="14854" max="14861" width="9" style="98"/>
    <col min="14862" max="14862" width="13.33203125" style="98" customWidth="1"/>
    <col min="14863" max="14863" width="3.6640625" style="98" customWidth="1"/>
    <col min="14864" max="15105" width="9" style="98"/>
    <col min="15106" max="15106" width="10.33203125" style="98" customWidth="1"/>
    <col min="15107" max="15107" width="18" style="98" customWidth="1"/>
    <col min="15108" max="15108" width="13.109375" style="98" customWidth="1"/>
    <col min="15109" max="15109" width="10.88671875" style="98" customWidth="1"/>
    <col min="15110" max="15117" width="9" style="98"/>
    <col min="15118" max="15118" width="13.33203125" style="98" customWidth="1"/>
    <col min="15119" max="15119" width="3.6640625" style="98" customWidth="1"/>
    <col min="15120" max="15361" width="9" style="98"/>
    <col min="15362" max="15362" width="10.33203125" style="98" customWidth="1"/>
    <col min="15363" max="15363" width="18" style="98" customWidth="1"/>
    <col min="15364" max="15364" width="13.109375" style="98" customWidth="1"/>
    <col min="15365" max="15365" width="10.88671875" style="98" customWidth="1"/>
    <col min="15366" max="15373" width="9" style="98"/>
    <col min="15374" max="15374" width="13.33203125" style="98" customWidth="1"/>
    <col min="15375" max="15375" width="3.6640625" style="98" customWidth="1"/>
    <col min="15376" max="15617" width="9" style="98"/>
    <col min="15618" max="15618" width="10.33203125" style="98" customWidth="1"/>
    <col min="15619" max="15619" width="18" style="98" customWidth="1"/>
    <col min="15620" max="15620" width="13.109375" style="98" customWidth="1"/>
    <col min="15621" max="15621" width="10.88671875" style="98" customWidth="1"/>
    <col min="15622" max="15629" width="9" style="98"/>
    <col min="15630" max="15630" width="13.33203125" style="98" customWidth="1"/>
    <col min="15631" max="15631" width="3.6640625" style="98" customWidth="1"/>
    <col min="15632" max="15873" width="9" style="98"/>
    <col min="15874" max="15874" width="10.33203125" style="98" customWidth="1"/>
    <col min="15875" max="15875" width="18" style="98" customWidth="1"/>
    <col min="15876" max="15876" width="13.109375" style="98" customWidth="1"/>
    <col min="15877" max="15877" width="10.88671875" style="98" customWidth="1"/>
    <col min="15878" max="15885" width="9" style="98"/>
    <col min="15886" max="15886" width="13.33203125" style="98" customWidth="1"/>
    <col min="15887" max="15887" width="3.6640625" style="98" customWidth="1"/>
    <col min="15888" max="16129" width="9" style="98"/>
    <col min="16130" max="16130" width="10.33203125" style="98" customWidth="1"/>
    <col min="16131" max="16131" width="18" style="98" customWidth="1"/>
    <col min="16132" max="16132" width="13.109375" style="98" customWidth="1"/>
    <col min="16133" max="16133" width="10.88671875" style="98" customWidth="1"/>
    <col min="16134" max="16141" width="9" style="98"/>
    <col min="16142" max="16142" width="13.33203125" style="98" customWidth="1"/>
    <col min="16143" max="16143" width="3.6640625" style="98" customWidth="1"/>
    <col min="16144" max="16384" width="9" style="98"/>
  </cols>
  <sheetData>
    <row r="1" spans="1:15">
      <c r="A1" s="1277" t="s">
        <v>2052</v>
      </c>
      <c r="B1" s="1277"/>
      <c r="C1" s="1277"/>
      <c r="D1" s="1277"/>
      <c r="E1" s="1277"/>
      <c r="F1" s="1278"/>
      <c r="G1" s="1277"/>
      <c r="H1" s="1277"/>
      <c r="I1" s="1277"/>
      <c r="J1" s="1277"/>
      <c r="K1" s="1277"/>
      <c r="L1" s="1277"/>
      <c r="M1" s="1277"/>
      <c r="N1" s="1277"/>
      <c r="O1" s="1278"/>
    </row>
    <row r="2" spans="1:15" ht="16.2">
      <c r="A2" s="4367" t="s">
        <v>2053</v>
      </c>
      <c r="B2" s="4368"/>
      <c r="C2" s="4368"/>
      <c r="D2" s="4368"/>
      <c r="E2" s="4368"/>
      <c r="F2" s="4368"/>
      <c r="G2" s="4368"/>
      <c r="H2" s="4368"/>
      <c r="I2" s="4368"/>
      <c r="J2" s="1279"/>
      <c r="K2" s="1280"/>
      <c r="L2" s="1281"/>
      <c r="M2" s="1282"/>
      <c r="N2" s="1282"/>
      <c r="O2" s="1278"/>
    </row>
    <row r="3" spans="1:15">
      <c r="A3" s="1278"/>
      <c r="B3" s="1278"/>
      <c r="C3" s="1278"/>
      <c r="D3" s="1278"/>
      <c r="E3" s="1278"/>
      <c r="F3" s="1277"/>
      <c r="G3" s="1277"/>
      <c r="H3" s="1277"/>
      <c r="I3" s="1277"/>
      <c r="J3" s="1277"/>
      <c r="K3" s="1277"/>
      <c r="L3" s="1277"/>
      <c r="M3" s="1277"/>
      <c r="N3" s="1277"/>
      <c r="O3" s="1278"/>
    </row>
    <row r="4" spans="1:15">
      <c r="A4" s="1283"/>
      <c r="B4" s="1284" t="s">
        <v>2036</v>
      </c>
      <c r="C4" s="1284"/>
      <c r="D4" s="1284"/>
      <c r="E4" s="1284"/>
      <c r="F4" s="4369"/>
      <c r="G4" s="4369"/>
      <c r="H4" s="4369"/>
      <c r="I4" s="4369"/>
      <c r="J4" s="1285"/>
      <c r="K4" s="1286" t="s">
        <v>2054</v>
      </c>
      <c r="L4" s="1287"/>
      <c r="M4" s="1286"/>
      <c r="N4" s="1286"/>
      <c r="O4" s="284"/>
    </row>
    <row r="5" spans="1:15">
      <c r="A5" s="1283"/>
      <c r="B5" s="1283"/>
      <c r="C5" s="1283"/>
      <c r="D5" s="1283"/>
      <c r="E5" s="1283"/>
      <c r="F5" s="1285"/>
      <c r="G5" s="1285"/>
      <c r="H5" s="1285"/>
      <c r="I5" s="1285"/>
      <c r="J5" s="1285"/>
      <c r="K5" s="284"/>
      <c r="L5" s="284"/>
      <c r="M5" s="284"/>
      <c r="N5" s="1288"/>
      <c r="O5" s="1288"/>
    </row>
    <row r="6" spans="1:15">
      <c r="A6" s="1283"/>
      <c r="B6" s="1284" t="s">
        <v>2037</v>
      </c>
      <c r="C6" s="1284"/>
      <c r="D6" s="1284"/>
      <c r="E6" s="1284"/>
      <c r="F6" s="4369"/>
      <c r="G6" s="4369"/>
      <c r="H6" s="4369"/>
      <c r="I6" s="4369"/>
      <c r="J6" s="1285"/>
      <c r="K6" s="1286" t="s">
        <v>2055</v>
      </c>
      <c r="L6" s="1289"/>
      <c r="M6" s="1290"/>
      <c r="N6" s="1291"/>
      <c r="O6" s="1288"/>
    </row>
    <row r="7" spans="1:15">
      <c r="A7" s="1278"/>
      <c r="B7" s="1278"/>
      <c r="C7" s="1278"/>
      <c r="D7" s="1278"/>
      <c r="E7" s="1278"/>
      <c r="F7" s="1278"/>
      <c r="G7" s="1278"/>
      <c r="H7" s="1278"/>
      <c r="I7" s="1278"/>
      <c r="J7" s="1278"/>
      <c r="K7" s="1278"/>
      <c r="L7" s="1278"/>
      <c r="M7" s="1278"/>
      <c r="N7" s="1278"/>
      <c r="O7" s="1278"/>
    </row>
    <row r="8" spans="1:15">
      <c r="A8" s="4370" t="s">
        <v>2056</v>
      </c>
      <c r="B8" s="4371"/>
      <c r="C8" s="4371"/>
      <c r="D8" s="1292"/>
      <c r="E8" s="1293"/>
      <c r="F8" s="4376"/>
      <c r="G8" s="4377"/>
      <c r="H8" s="4378"/>
      <c r="I8" s="4378"/>
      <c r="J8" s="4378"/>
      <c r="K8" s="4378"/>
      <c r="L8" s="4378"/>
      <c r="M8" s="4378"/>
      <c r="N8" s="4378"/>
      <c r="O8" s="4379"/>
    </row>
    <row r="9" spans="1:15">
      <c r="A9" s="4372"/>
      <c r="B9" s="4373"/>
      <c r="C9" s="4373"/>
      <c r="D9" s="1294"/>
      <c r="E9" s="1295"/>
      <c r="F9" s="4376"/>
      <c r="G9" s="4377"/>
      <c r="H9" s="4378"/>
      <c r="I9" s="4378"/>
      <c r="J9" s="4378"/>
      <c r="K9" s="4378"/>
      <c r="L9" s="4378"/>
      <c r="M9" s="4378"/>
      <c r="N9" s="4378"/>
      <c r="O9" s="4379"/>
    </row>
    <row r="10" spans="1:15">
      <c r="A10" s="4372"/>
      <c r="B10" s="4373"/>
      <c r="C10" s="4373"/>
      <c r="D10" s="1296" t="s">
        <v>2057</v>
      </c>
      <c r="E10" s="1297" t="s">
        <v>2058</v>
      </c>
      <c r="F10" s="4376"/>
      <c r="G10" s="4377"/>
      <c r="H10" s="4378"/>
      <c r="I10" s="4378"/>
      <c r="J10" s="4378"/>
      <c r="K10" s="4378"/>
      <c r="L10" s="4378"/>
      <c r="M10" s="4378"/>
      <c r="N10" s="4378"/>
      <c r="O10" s="4379"/>
    </row>
    <row r="11" spans="1:15" ht="13.5" customHeight="1">
      <c r="A11" s="4372"/>
      <c r="B11" s="4373"/>
      <c r="C11" s="4373"/>
      <c r="D11" s="1294"/>
      <c r="E11" s="1295"/>
      <c r="F11" s="4376"/>
      <c r="G11" s="4377"/>
      <c r="H11" s="4378"/>
      <c r="I11" s="4378"/>
      <c r="J11" s="4378"/>
      <c r="K11" s="4378"/>
      <c r="L11" s="4378"/>
      <c r="M11" s="4378"/>
      <c r="N11" s="4378"/>
      <c r="O11" s="4379"/>
    </row>
    <row r="12" spans="1:15" ht="15.75" customHeight="1">
      <c r="A12" s="4374"/>
      <c r="B12" s="4375"/>
      <c r="C12" s="4375"/>
      <c r="D12" s="1298"/>
      <c r="E12" s="1299"/>
      <c r="F12" s="4376"/>
      <c r="G12" s="4377"/>
      <c r="H12" s="4378"/>
      <c r="I12" s="4378"/>
      <c r="J12" s="4378"/>
      <c r="K12" s="4378"/>
      <c r="L12" s="4378"/>
      <c r="M12" s="4378"/>
      <c r="N12" s="4378"/>
      <c r="O12" s="4379"/>
    </row>
    <row r="13" spans="1:15" ht="13.5" customHeight="1">
      <c r="A13" s="4380" t="s">
        <v>2059</v>
      </c>
      <c r="B13" s="4381" t="s">
        <v>2060</v>
      </c>
      <c r="C13" s="4383"/>
      <c r="D13" s="4383"/>
      <c r="E13" s="4385"/>
      <c r="F13" s="4376"/>
      <c r="G13" s="4391">
        <v>24504</v>
      </c>
      <c r="H13" s="4392"/>
      <c r="I13" s="4392"/>
      <c r="J13" s="4392"/>
      <c r="K13" s="4392"/>
      <c r="L13" s="4392"/>
      <c r="M13" s="4392"/>
      <c r="N13" s="4392"/>
      <c r="O13" s="4393"/>
    </row>
    <row r="14" spans="1:15" ht="13.5" customHeight="1">
      <c r="A14" s="4380"/>
      <c r="B14" s="4382"/>
      <c r="C14" s="4384"/>
      <c r="D14" s="4384"/>
      <c r="E14" s="4386"/>
      <c r="F14" s="4376"/>
      <c r="G14" s="4394"/>
      <c r="H14" s="4395"/>
      <c r="I14" s="4395"/>
      <c r="J14" s="4395"/>
      <c r="K14" s="4395"/>
      <c r="L14" s="4395"/>
      <c r="M14" s="4395"/>
      <c r="N14" s="4395"/>
      <c r="O14" s="4396"/>
    </row>
    <row r="15" spans="1:15">
      <c r="A15" s="4380"/>
      <c r="B15" s="4389" t="s">
        <v>2061</v>
      </c>
      <c r="C15" s="4403"/>
      <c r="D15" s="4383"/>
      <c r="E15" s="4385"/>
      <c r="F15" s="4376"/>
      <c r="G15" s="4394"/>
      <c r="H15" s="4395"/>
      <c r="I15" s="4395"/>
      <c r="J15" s="4395"/>
      <c r="K15" s="4395"/>
      <c r="L15" s="4395"/>
      <c r="M15" s="4395"/>
      <c r="N15" s="4395"/>
      <c r="O15" s="4396"/>
    </row>
    <row r="16" spans="1:15">
      <c r="A16" s="4380"/>
      <c r="B16" s="4389"/>
      <c r="C16" s="4387"/>
      <c r="D16" s="4384"/>
      <c r="E16" s="4386"/>
      <c r="F16" s="4376"/>
      <c r="G16" s="4394"/>
      <c r="H16" s="4395"/>
      <c r="I16" s="4395"/>
      <c r="J16" s="4395"/>
      <c r="K16" s="4395"/>
      <c r="L16" s="4395"/>
      <c r="M16" s="4395"/>
      <c r="N16" s="4395"/>
      <c r="O16" s="4396"/>
    </row>
    <row r="17" spans="1:15">
      <c r="A17" s="4380"/>
      <c r="B17" s="4389" t="s">
        <v>2062</v>
      </c>
      <c r="C17" s="4403"/>
      <c r="D17" s="4383"/>
      <c r="E17" s="4385"/>
      <c r="F17" s="4376"/>
      <c r="G17" s="4394"/>
      <c r="H17" s="4395"/>
      <c r="I17" s="4395"/>
      <c r="J17" s="4395"/>
      <c r="K17" s="4395"/>
      <c r="L17" s="4395"/>
      <c r="M17" s="4395"/>
      <c r="N17" s="4395"/>
      <c r="O17" s="4396"/>
    </row>
    <row r="18" spans="1:15">
      <c r="A18" s="4380"/>
      <c r="B18" s="4389"/>
      <c r="C18" s="4387"/>
      <c r="D18" s="4384"/>
      <c r="E18" s="4386"/>
      <c r="F18" s="4376"/>
      <c r="G18" s="4394"/>
      <c r="H18" s="4395"/>
      <c r="I18" s="4395"/>
      <c r="J18" s="4395"/>
      <c r="K18" s="4395"/>
      <c r="L18" s="4395"/>
      <c r="M18" s="4395"/>
      <c r="N18" s="4395"/>
      <c r="O18" s="4396"/>
    </row>
    <row r="19" spans="1:15">
      <c r="A19" s="4380"/>
      <c r="B19" s="4389" t="s">
        <v>2063</v>
      </c>
      <c r="C19" s="4387"/>
      <c r="D19" s="4387"/>
      <c r="E19" s="4388"/>
      <c r="F19" s="4376"/>
      <c r="G19" s="4394"/>
      <c r="H19" s="4395"/>
      <c r="I19" s="4395"/>
      <c r="J19" s="4395"/>
      <c r="K19" s="4395"/>
      <c r="L19" s="4395"/>
      <c r="M19" s="4395"/>
      <c r="N19" s="4395"/>
      <c r="O19" s="4396"/>
    </row>
    <row r="20" spans="1:15" ht="14.25" customHeight="1">
      <c r="A20" s="4380"/>
      <c r="B20" s="4389"/>
      <c r="C20" s="4387"/>
      <c r="D20" s="4387"/>
      <c r="E20" s="4388"/>
      <c r="F20" s="4376"/>
      <c r="G20" s="4394"/>
      <c r="H20" s="4395"/>
      <c r="I20" s="4395"/>
      <c r="J20" s="4395"/>
      <c r="K20" s="4395"/>
      <c r="L20" s="4395"/>
      <c r="M20" s="4395"/>
      <c r="N20" s="4395"/>
      <c r="O20" s="4396"/>
    </row>
    <row r="21" spans="1:15">
      <c r="A21" s="4380"/>
      <c r="B21" s="4389" t="s">
        <v>2064</v>
      </c>
      <c r="C21" s="4387"/>
      <c r="D21" s="4387"/>
      <c r="E21" s="4388"/>
      <c r="F21" s="4376"/>
      <c r="G21" s="4394"/>
      <c r="H21" s="4395"/>
      <c r="I21" s="4395"/>
      <c r="J21" s="4395"/>
      <c r="K21" s="4395"/>
      <c r="L21" s="4395"/>
      <c r="M21" s="4395"/>
      <c r="N21" s="4395"/>
      <c r="O21" s="4396"/>
    </row>
    <row r="22" spans="1:15" ht="14.25" customHeight="1">
      <c r="A22" s="4380"/>
      <c r="B22" s="4389"/>
      <c r="C22" s="4387"/>
      <c r="D22" s="4387"/>
      <c r="E22" s="4388"/>
      <c r="F22" s="4376"/>
      <c r="G22" s="4394"/>
      <c r="H22" s="4395"/>
      <c r="I22" s="4395"/>
      <c r="J22" s="4395"/>
      <c r="K22" s="4395"/>
      <c r="L22" s="4395"/>
      <c r="M22" s="4395"/>
      <c r="N22" s="4395"/>
      <c r="O22" s="4396"/>
    </row>
    <row r="23" spans="1:15" ht="13.5" customHeight="1">
      <c r="A23" s="4380"/>
      <c r="B23" s="4381" t="s">
        <v>2065</v>
      </c>
      <c r="C23" s="4390"/>
      <c r="D23" s="4390"/>
      <c r="E23" s="4385"/>
      <c r="F23" s="4376"/>
      <c r="G23" s="4394"/>
      <c r="H23" s="4395"/>
      <c r="I23" s="4395"/>
      <c r="J23" s="4395"/>
      <c r="K23" s="4395"/>
      <c r="L23" s="4395"/>
      <c r="M23" s="4395"/>
      <c r="N23" s="4395"/>
      <c r="O23" s="4396"/>
    </row>
    <row r="24" spans="1:15">
      <c r="A24" s="4380"/>
      <c r="B24" s="4404"/>
      <c r="C24" s="4384"/>
      <c r="D24" s="4384"/>
      <c r="E24" s="4386"/>
      <c r="F24" s="4376"/>
      <c r="G24" s="4394"/>
      <c r="H24" s="4395"/>
      <c r="I24" s="4395"/>
      <c r="J24" s="4395"/>
      <c r="K24" s="4395"/>
      <c r="L24" s="4395"/>
      <c r="M24" s="4395"/>
      <c r="N24" s="4395"/>
      <c r="O24" s="4396"/>
    </row>
    <row r="25" spans="1:15" ht="13.5" customHeight="1">
      <c r="A25" s="4380" t="s">
        <v>2066</v>
      </c>
      <c r="B25" s="4381" t="s">
        <v>2060</v>
      </c>
      <c r="C25" s="4383"/>
      <c r="D25" s="4383"/>
      <c r="E25" s="4405"/>
      <c r="F25" s="4376"/>
      <c r="G25" s="4397"/>
      <c r="H25" s="4398"/>
      <c r="I25" s="4398"/>
      <c r="J25" s="4398"/>
      <c r="K25" s="4398"/>
      <c r="L25" s="4398"/>
      <c r="M25" s="4398"/>
      <c r="N25" s="4398"/>
      <c r="O25" s="4399"/>
    </row>
    <row r="26" spans="1:15" ht="13.5" customHeight="1">
      <c r="A26" s="4380"/>
      <c r="B26" s="4382"/>
      <c r="C26" s="4384"/>
      <c r="D26" s="4384"/>
      <c r="E26" s="4405"/>
      <c r="F26" s="4376"/>
      <c r="G26" s="4397"/>
      <c r="H26" s="4398"/>
      <c r="I26" s="4398"/>
      <c r="J26" s="4398"/>
      <c r="K26" s="4398"/>
      <c r="L26" s="4398"/>
      <c r="M26" s="4398"/>
      <c r="N26" s="4398"/>
      <c r="O26" s="4399"/>
    </row>
    <row r="27" spans="1:15">
      <c r="A27" s="4380"/>
      <c r="B27" s="4389" t="s">
        <v>2061</v>
      </c>
      <c r="C27" s="4403"/>
      <c r="D27" s="4383"/>
      <c r="E27" s="4405"/>
      <c r="F27" s="4376"/>
      <c r="G27" s="4397"/>
      <c r="H27" s="4398"/>
      <c r="I27" s="4398"/>
      <c r="J27" s="4398"/>
      <c r="K27" s="4398"/>
      <c r="L27" s="4398"/>
      <c r="M27" s="4398"/>
      <c r="N27" s="4398"/>
      <c r="O27" s="4399"/>
    </row>
    <row r="28" spans="1:15">
      <c r="A28" s="4380"/>
      <c r="B28" s="4389"/>
      <c r="C28" s="4387"/>
      <c r="D28" s="4384"/>
      <c r="E28" s="4405"/>
      <c r="F28" s="4376"/>
      <c r="G28" s="4397"/>
      <c r="H28" s="4398"/>
      <c r="I28" s="4398"/>
      <c r="J28" s="4398"/>
      <c r="K28" s="4398"/>
      <c r="L28" s="4398"/>
      <c r="M28" s="4398"/>
      <c r="N28" s="4398"/>
      <c r="O28" s="4399"/>
    </row>
    <row r="29" spans="1:15">
      <c r="A29" s="4380"/>
      <c r="B29" s="4389" t="s">
        <v>2062</v>
      </c>
      <c r="C29" s="4403"/>
      <c r="D29" s="4383"/>
      <c r="E29" s="4405"/>
      <c r="F29" s="4376"/>
      <c r="G29" s="4397"/>
      <c r="H29" s="4398"/>
      <c r="I29" s="4398"/>
      <c r="J29" s="4398"/>
      <c r="K29" s="4398"/>
      <c r="L29" s="4398"/>
      <c r="M29" s="4398"/>
      <c r="N29" s="4398"/>
      <c r="O29" s="4399"/>
    </row>
    <row r="30" spans="1:15">
      <c r="A30" s="4380"/>
      <c r="B30" s="4389"/>
      <c r="C30" s="4387"/>
      <c r="D30" s="4384"/>
      <c r="E30" s="4405"/>
      <c r="F30" s="4376"/>
      <c r="G30" s="4397"/>
      <c r="H30" s="4398"/>
      <c r="I30" s="4398"/>
      <c r="J30" s="4398"/>
      <c r="K30" s="4398"/>
      <c r="L30" s="4398"/>
      <c r="M30" s="4398"/>
      <c r="N30" s="4398"/>
      <c r="O30" s="4399"/>
    </row>
    <row r="31" spans="1:15">
      <c r="A31" s="4380"/>
      <c r="B31" s="4389" t="s">
        <v>2063</v>
      </c>
      <c r="C31" s="4387"/>
      <c r="D31" s="4387"/>
      <c r="E31" s="4405"/>
      <c r="F31" s="4376"/>
      <c r="G31" s="4397"/>
      <c r="H31" s="4398"/>
      <c r="I31" s="4398"/>
      <c r="J31" s="4398"/>
      <c r="K31" s="4398"/>
      <c r="L31" s="4398"/>
      <c r="M31" s="4398"/>
      <c r="N31" s="4398"/>
      <c r="O31" s="4399"/>
    </row>
    <row r="32" spans="1:15">
      <c r="A32" s="4380"/>
      <c r="B32" s="4389"/>
      <c r="C32" s="4387"/>
      <c r="D32" s="4387"/>
      <c r="E32" s="4405"/>
      <c r="F32" s="4376"/>
      <c r="G32" s="4397"/>
      <c r="H32" s="4398"/>
      <c r="I32" s="4398"/>
      <c r="J32" s="4398"/>
      <c r="K32" s="4398"/>
      <c r="L32" s="4398"/>
      <c r="M32" s="4398"/>
      <c r="N32" s="4398"/>
      <c r="O32" s="4399"/>
    </row>
    <row r="33" spans="1:15">
      <c r="A33" s="4380"/>
      <c r="B33" s="4389" t="s">
        <v>2064</v>
      </c>
      <c r="C33" s="4387"/>
      <c r="D33" s="4387"/>
      <c r="E33" s="4405"/>
      <c r="F33" s="4376"/>
      <c r="G33" s="4397"/>
      <c r="H33" s="4398"/>
      <c r="I33" s="4398"/>
      <c r="J33" s="4398"/>
      <c r="K33" s="4398"/>
      <c r="L33" s="4398"/>
      <c r="M33" s="4398"/>
      <c r="N33" s="4398"/>
      <c r="O33" s="4399"/>
    </row>
    <row r="34" spans="1:15" ht="14.25" customHeight="1">
      <c r="A34" s="4380"/>
      <c r="B34" s="4389"/>
      <c r="C34" s="4387"/>
      <c r="D34" s="4387"/>
      <c r="E34" s="4405"/>
      <c r="F34" s="4376"/>
      <c r="G34" s="4397"/>
      <c r="H34" s="4398"/>
      <c r="I34" s="4398"/>
      <c r="J34" s="4398"/>
      <c r="K34" s="4398"/>
      <c r="L34" s="4398"/>
      <c r="M34" s="4398"/>
      <c r="N34" s="4398"/>
      <c r="O34" s="4399"/>
    </row>
    <row r="35" spans="1:15" ht="13.5" customHeight="1">
      <c r="A35" s="4380"/>
      <c r="B35" s="4381" t="s">
        <v>2065</v>
      </c>
      <c r="C35" s="4390"/>
      <c r="D35" s="4390"/>
      <c r="E35" s="1300"/>
      <c r="F35" s="4376"/>
      <c r="G35" s="4397"/>
      <c r="H35" s="4398"/>
      <c r="I35" s="4398"/>
      <c r="J35" s="4398"/>
      <c r="K35" s="4398"/>
      <c r="L35" s="4398"/>
      <c r="M35" s="4398"/>
      <c r="N35" s="4398"/>
      <c r="O35" s="4399"/>
    </row>
    <row r="36" spans="1:15">
      <c r="A36" s="4380"/>
      <c r="B36" s="4404"/>
      <c r="C36" s="4384"/>
      <c r="D36" s="4384"/>
      <c r="E36" s="1301"/>
      <c r="F36" s="4376"/>
      <c r="G36" s="4400"/>
      <c r="H36" s="4401"/>
      <c r="I36" s="4401"/>
      <c r="J36" s="4401"/>
      <c r="K36" s="4401"/>
      <c r="L36" s="4401"/>
      <c r="M36" s="4401"/>
      <c r="N36" s="4401"/>
      <c r="O36" s="4402"/>
    </row>
  </sheetData>
  <mergeCells count="58">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 ref="F25:F36"/>
    <mergeCell ref="B27:B28"/>
    <mergeCell ref="C27:C28"/>
    <mergeCell ref="D27:D28"/>
    <mergeCell ref="E27:E28"/>
    <mergeCell ref="E33:E34"/>
    <mergeCell ref="B35:B36"/>
    <mergeCell ref="C35:C36"/>
    <mergeCell ref="D35:D36"/>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A13:A24"/>
    <mergeCell ref="B13:B14"/>
    <mergeCell ref="C13:C14"/>
    <mergeCell ref="D13:D14"/>
    <mergeCell ref="E13:E14"/>
    <mergeCell ref="C19:C20"/>
    <mergeCell ref="D19:D20"/>
    <mergeCell ref="E19:E20"/>
    <mergeCell ref="B21:B22"/>
    <mergeCell ref="D23:D24"/>
    <mergeCell ref="E23:E24"/>
    <mergeCell ref="A2:I2"/>
    <mergeCell ref="F4:I4"/>
    <mergeCell ref="F6:I6"/>
    <mergeCell ref="A8:C12"/>
    <mergeCell ref="F8:F12"/>
    <mergeCell ref="G8:O12"/>
  </mergeCells>
  <phoneticPr fontId="19"/>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view="pageBreakPreview" zoomScale="80" zoomScaleNormal="95" zoomScaleSheetLayoutView="80" workbookViewId="0"/>
  </sheetViews>
  <sheetFormatPr defaultRowHeight="13.2"/>
  <cols>
    <col min="1" max="1" width="12.44140625" style="98" customWidth="1"/>
    <col min="2" max="3" width="6.77734375" style="98" bestFit="1" customWidth="1"/>
    <col min="4" max="4" width="6.77734375" style="98" customWidth="1"/>
    <col min="5" max="5" width="12.44140625" style="98" customWidth="1"/>
    <col min="6" max="7" width="6.77734375" style="98" bestFit="1" customWidth="1"/>
    <col min="8" max="8" width="6.77734375" style="98" customWidth="1"/>
    <col min="9" max="9" width="12.44140625" style="98" customWidth="1"/>
    <col min="10" max="11" width="6.77734375" style="98" bestFit="1" customWidth="1"/>
    <col min="12" max="12" width="6.77734375" style="98" customWidth="1"/>
    <col min="13" max="13" width="12.44140625" style="98" customWidth="1"/>
    <col min="14" max="15" width="6.77734375" style="98" bestFit="1" customWidth="1"/>
    <col min="16" max="16" width="6.77734375" style="98" customWidth="1"/>
    <col min="17" max="256" width="9" style="98"/>
    <col min="257" max="257" width="12.44140625" style="98" customWidth="1"/>
    <col min="258" max="259" width="6.77734375" style="98" bestFit="1" customWidth="1"/>
    <col min="260" max="260" width="6.77734375" style="98" customWidth="1"/>
    <col min="261" max="261" width="12.44140625" style="98" customWidth="1"/>
    <col min="262" max="263" width="6.77734375" style="98" bestFit="1" customWidth="1"/>
    <col min="264" max="264" width="6.77734375" style="98" customWidth="1"/>
    <col min="265" max="265" width="12.44140625" style="98" customWidth="1"/>
    <col min="266" max="267" width="6.77734375" style="98" bestFit="1" customWidth="1"/>
    <col min="268" max="268" width="6.77734375" style="98" customWidth="1"/>
    <col min="269" max="269" width="12.44140625" style="98" customWidth="1"/>
    <col min="270" max="271" width="6.77734375" style="98" bestFit="1" customWidth="1"/>
    <col min="272" max="272" width="6.77734375" style="98" customWidth="1"/>
    <col min="273" max="512" width="9" style="98"/>
    <col min="513" max="513" width="12.44140625" style="98" customWidth="1"/>
    <col min="514" max="515" width="6.77734375" style="98" bestFit="1" customWidth="1"/>
    <col min="516" max="516" width="6.77734375" style="98" customWidth="1"/>
    <col min="517" max="517" width="12.44140625" style="98" customWidth="1"/>
    <col min="518" max="519" width="6.77734375" style="98" bestFit="1" customWidth="1"/>
    <col min="520" max="520" width="6.77734375" style="98" customWidth="1"/>
    <col min="521" max="521" width="12.44140625" style="98" customWidth="1"/>
    <col min="522" max="523" width="6.77734375" style="98" bestFit="1" customWidth="1"/>
    <col min="524" max="524" width="6.77734375" style="98" customWidth="1"/>
    <col min="525" max="525" width="12.44140625" style="98" customWidth="1"/>
    <col min="526" max="527" width="6.77734375" style="98" bestFit="1" customWidth="1"/>
    <col min="528" max="528" width="6.77734375" style="98" customWidth="1"/>
    <col min="529" max="768" width="9" style="98"/>
    <col min="769" max="769" width="12.44140625" style="98" customWidth="1"/>
    <col min="770" max="771" width="6.77734375" style="98" bestFit="1" customWidth="1"/>
    <col min="772" max="772" width="6.77734375" style="98" customWidth="1"/>
    <col min="773" max="773" width="12.44140625" style="98" customWidth="1"/>
    <col min="774" max="775" width="6.77734375" style="98" bestFit="1" customWidth="1"/>
    <col min="776" max="776" width="6.77734375" style="98" customWidth="1"/>
    <col min="777" max="777" width="12.44140625" style="98" customWidth="1"/>
    <col min="778" max="779" width="6.77734375" style="98" bestFit="1" customWidth="1"/>
    <col min="780" max="780" width="6.77734375" style="98" customWidth="1"/>
    <col min="781" max="781" width="12.44140625" style="98" customWidth="1"/>
    <col min="782" max="783" width="6.77734375" style="98" bestFit="1" customWidth="1"/>
    <col min="784" max="784" width="6.77734375" style="98" customWidth="1"/>
    <col min="785" max="1024" width="9" style="98"/>
    <col min="1025" max="1025" width="12.44140625" style="98" customWidth="1"/>
    <col min="1026" max="1027" width="6.77734375" style="98" bestFit="1" customWidth="1"/>
    <col min="1028" max="1028" width="6.77734375" style="98" customWidth="1"/>
    <col min="1029" max="1029" width="12.44140625" style="98" customWidth="1"/>
    <col min="1030" max="1031" width="6.77734375" style="98" bestFit="1" customWidth="1"/>
    <col min="1032" max="1032" width="6.77734375" style="98" customWidth="1"/>
    <col min="1033" max="1033" width="12.44140625" style="98" customWidth="1"/>
    <col min="1034" max="1035" width="6.77734375" style="98" bestFit="1" customWidth="1"/>
    <col min="1036" max="1036" width="6.77734375" style="98" customWidth="1"/>
    <col min="1037" max="1037" width="12.44140625" style="98" customWidth="1"/>
    <col min="1038" max="1039" width="6.77734375" style="98" bestFit="1" customWidth="1"/>
    <col min="1040" max="1040" width="6.77734375" style="98" customWidth="1"/>
    <col min="1041" max="1280" width="9" style="98"/>
    <col min="1281" max="1281" width="12.44140625" style="98" customWidth="1"/>
    <col min="1282" max="1283" width="6.77734375" style="98" bestFit="1" customWidth="1"/>
    <col min="1284" max="1284" width="6.77734375" style="98" customWidth="1"/>
    <col min="1285" max="1285" width="12.44140625" style="98" customWidth="1"/>
    <col min="1286" max="1287" width="6.77734375" style="98" bestFit="1" customWidth="1"/>
    <col min="1288" max="1288" width="6.77734375" style="98" customWidth="1"/>
    <col min="1289" max="1289" width="12.44140625" style="98" customWidth="1"/>
    <col min="1290" max="1291" width="6.77734375" style="98" bestFit="1" customWidth="1"/>
    <col min="1292" max="1292" width="6.77734375" style="98" customWidth="1"/>
    <col min="1293" max="1293" width="12.44140625" style="98" customWidth="1"/>
    <col min="1294" max="1295" width="6.77734375" style="98" bestFit="1" customWidth="1"/>
    <col min="1296" max="1296" width="6.77734375" style="98" customWidth="1"/>
    <col min="1297" max="1536" width="9" style="98"/>
    <col min="1537" max="1537" width="12.44140625" style="98" customWidth="1"/>
    <col min="1538" max="1539" width="6.77734375" style="98" bestFit="1" customWidth="1"/>
    <col min="1540" max="1540" width="6.77734375" style="98" customWidth="1"/>
    <col min="1541" max="1541" width="12.44140625" style="98" customWidth="1"/>
    <col min="1542" max="1543" width="6.77734375" style="98" bestFit="1" customWidth="1"/>
    <col min="1544" max="1544" width="6.77734375" style="98" customWidth="1"/>
    <col min="1545" max="1545" width="12.44140625" style="98" customWidth="1"/>
    <col min="1546" max="1547" width="6.77734375" style="98" bestFit="1" customWidth="1"/>
    <col min="1548" max="1548" width="6.77734375" style="98" customWidth="1"/>
    <col min="1549" max="1549" width="12.44140625" style="98" customWidth="1"/>
    <col min="1550" max="1551" width="6.77734375" style="98" bestFit="1" customWidth="1"/>
    <col min="1552" max="1552" width="6.77734375" style="98" customWidth="1"/>
    <col min="1553" max="1792" width="9" style="98"/>
    <col min="1793" max="1793" width="12.44140625" style="98" customWidth="1"/>
    <col min="1794" max="1795" width="6.77734375" style="98" bestFit="1" customWidth="1"/>
    <col min="1796" max="1796" width="6.77734375" style="98" customWidth="1"/>
    <col min="1797" max="1797" width="12.44140625" style="98" customWidth="1"/>
    <col min="1798" max="1799" width="6.77734375" style="98" bestFit="1" customWidth="1"/>
    <col min="1800" max="1800" width="6.77734375" style="98" customWidth="1"/>
    <col min="1801" max="1801" width="12.44140625" style="98" customWidth="1"/>
    <col min="1802" max="1803" width="6.77734375" style="98" bestFit="1" customWidth="1"/>
    <col min="1804" max="1804" width="6.77734375" style="98" customWidth="1"/>
    <col min="1805" max="1805" width="12.44140625" style="98" customWidth="1"/>
    <col min="1806" max="1807" width="6.77734375" style="98" bestFit="1" customWidth="1"/>
    <col min="1808" max="1808" width="6.77734375" style="98" customWidth="1"/>
    <col min="1809" max="2048" width="9" style="98"/>
    <col min="2049" max="2049" width="12.44140625" style="98" customWidth="1"/>
    <col min="2050" max="2051" width="6.77734375" style="98" bestFit="1" customWidth="1"/>
    <col min="2052" max="2052" width="6.77734375" style="98" customWidth="1"/>
    <col min="2053" max="2053" width="12.44140625" style="98" customWidth="1"/>
    <col min="2054" max="2055" width="6.77734375" style="98" bestFit="1" customWidth="1"/>
    <col min="2056" max="2056" width="6.77734375" style="98" customWidth="1"/>
    <col min="2057" max="2057" width="12.44140625" style="98" customWidth="1"/>
    <col min="2058" max="2059" width="6.77734375" style="98" bestFit="1" customWidth="1"/>
    <col min="2060" max="2060" width="6.77734375" style="98" customWidth="1"/>
    <col min="2061" max="2061" width="12.44140625" style="98" customWidth="1"/>
    <col min="2062" max="2063" width="6.77734375" style="98" bestFit="1" customWidth="1"/>
    <col min="2064" max="2064" width="6.77734375" style="98" customWidth="1"/>
    <col min="2065" max="2304" width="9" style="98"/>
    <col min="2305" max="2305" width="12.44140625" style="98" customWidth="1"/>
    <col min="2306" max="2307" width="6.77734375" style="98" bestFit="1" customWidth="1"/>
    <col min="2308" max="2308" width="6.77734375" style="98" customWidth="1"/>
    <col min="2309" max="2309" width="12.44140625" style="98" customWidth="1"/>
    <col min="2310" max="2311" width="6.77734375" style="98" bestFit="1" customWidth="1"/>
    <col min="2312" max="2312" width="6.77734375" style="98" customWidth="1"/>
    <col min="2313" max="2313" width="12.44140625" style="98" customWidth="1"/>
    <col min="2314" max="2315" width="6.77734375" style="98" bestFit="1" customWidth="1"/>
    <col min="2316" max="2316" width="6.77734375" style="98" customWidth="1"/>
    <col min="2317" max="2317" width="12.44140625" style="98" customWidth="1"/>
    <col min="2318" max="2319" width="6.77734375" style="98" bestFit="1" customWidth="1"/>
    <col min="2320" max="2320" width="6.77734375" style="98" customWidth="1"/>
    <col min="2321" max="2560" width="9" style="98"/>
    <col min="2561" max="2561" width="12.44140625" style="98" customWidth="1"/>
    <col min="2562" max="2563" width="6.77734375" style="98" bestFit="1" customWidth="1"/>
    <col min="2564" max="2564" width="6.77734375" style="98" customWidth="1"/>
    <col min="2565" max="2565" width="12.44140625" style="98" customWidth="1"/>
    <col min="2566" max="2567" width="6.77734375" style="98" bestFit="1" customWidth="1"/>
    <col min="2568" max="2568" width="6.77734375" style="98" customWidth="1"/>
    <col min="2569" max="2569" width="12.44140625" style="98" customWidth="1"/>
    <col min="2570" max="2571" width="6.77734375" style="98" bestFit="1" customWidth="1"/>
    <col min="2572" max="2572" width="6.77734375" style="98" customWidth="1"/>
    <col min="2573" max="2573" width="12.44140625" style="98" customWidth="1"/>
    <col min="2574" max="2575" width="6.77734375" style="98" bestFit="1" customWidth="1"/>
    <col min="2576" max="2576" width="6.77734375" style="98" customWidth="1"/>
    <col min="2577" max="2816" width="9" style="98"/>
    <col min="2817" max="2817" width="12.44140625" style="98" customWidth="1"/>
    <col min="2818" max="2819" width="6.77734375" style="98" bestFit="1" customWidth="1"/>
    <col min="2820" max="2820" width="6.77734375" style="98" customWidth="1"/>
    <col min="2821" max="2821" width="12.44140625" style="98" customWidth="1"/>
    <col min="2822" max="2823" width="6.77734375" style="98" bestFit="1" customWidth="1"/>
    <col min="2824" max="2824" width="6.77734375" style="98" customWidth="1"/>
    <col min="2825" max="2825" width="12.44140625" style="98" customWidth="1"/>
    <col min="2826" max="2827" width="6.77734375" style="98" bestFit="1" customWidth="1"/>
    <col min="2828" max="2828" width="6.77734375" style="98" customWidth="1"/>
    <col min="2829" max="2829" width="12.44140625" style="98" customWidth="1"/>
    <col min="2830" max="2831" width="6.77734375" style="98" bestFit="1" customWidth="1"/>
    <col min="2832" max="2832" width="6.77734375" style="98" customWidth="1"/>
    <col min="2833" max="3072" width="9" style="98"/>
    <col min="3073" max="3073" width="12.44140625" style="98" customWidth="1"/>
    <col min="3074" max="3075" width="6.77734375" style="98" bestFit="1" customWidth="1"/>
    <col min="3076" max="3076" width="6.77734375" style="98" customWidth="1"/>
    <col min="3077" max="3077" width="12.44140625" style="98" customWidth="1"/>
    <col min="3078" max="3079" width="6.77734375" style="98" bestFit="1" customWidth="1"/>
    <col min="3080" max="3080" width="6.77734375" style="98" customWidth="1"/>
    <col min="3081" max="3081" width="12.44140625" style="98" customWidth="1"/>
    <col min="3082" max="3083" width="6.77734375" style="98" bestFit="1" customWidth="1"/>
    <col min="3084" max="3084" width="6.77734375" style="98" customWidth="1"/>
    <col min="3085" max="3085" width="12.44140625" style="98" customWidth="1"/>
    <col min="3086" max="3087" width="6.77734375" style="98" bestFit="1" customWidth="1"/>
    <col min="3088" max="3088" width="6.77734375" style="98" customWidth="1"/>
    <col min="3089" max="3328" width="9" style="98"/>
    <col min="3329" max="3329" width="12.44140625" style="98" customWidth="1"/>
    <col min="3330" max="3331" width="6.77734375" style="98" bestFit="1" customWidth="1"/>
    <col min="3332" max="3332" width="6.77734375" style="98" customWidth="1"/>
    <col min="3333" max="3333" width="12.44140625" style="98" customWidth="1"/>
    <col min="3334" max="3335" width="6.77734375" style="98" bestFit="1" customWidth="1"/>
    <col min="3336" max="3336" width="6.77734375" style="98" customWidth="1"/>
    <col min="3337" max="3337" width="12.44140625" style="98" customWidth="1"/>
    <col min="3338" max="3339" width="6.77734375" style="98" bestFit="1" customWidth="1"/>
    <col min="3340" max="3340" width="6.77734375" style="98" customWidth="1"/>
    <col min="3341" max="3341" width="12.44140625" style="98" customWidth="1"/>
    <col min="3342" max="3343" width="6.77734375" style="98" bestFit="1" customWidth="1"/>
    <col min="3344" max="3344" width="6.77734375" style="98" customWidth="1"/>
    <col min="3345" max="3584" width="9" style="98"/>
    <col min="3585" max="3585" width="12.44140625" style="98" customWidth="1"/>
    <col min="3586" max="3587" width="6.77734375" style="98" bestFit="1" customWidth="1"/>
    <col min="3588" max="3588" width="6.77734375" style="98" customWidth="1"/>
    <col min="3589" max="3589" width="12.44140625" style="98" customWidth="1"/>
    <col min="3590" max="3591" width="6.77734375" style="98" bestFit="1" customWidth="1"/>
    <col min="3592" max="3592" width="6.77734375" style="98" customWidth="1"/>
    <col min="3593" max="3593" width="12.44140625" style="98" customWidth="1"/>
    <col min="3594" max="3595" width="6.77734375" style="98" bestFit="1" customWidth="1"/>
    <col min="3596" max="3596" width="6.77734375" style="98" customWidth="1"/>
    <col min="3597" max="3597" width="12.44140625" style="98" customWidth="1"/>
    <col min="3598" max="3599" width="6.77734375" style="98" bestFit="1" customWidth="1"/>
    <col min="3600" max="3600" width="6.77734375" style="98" customWidth="1"/>
    <col min="3601" max="3840" width="9" style="98"/>
    <col min="3841" max="3841" width="12.44140625" style="98" customWidth="1"/>
    <col min="3842" max="3843" width="6.77734375" style="98" bestFit="1" customWidth="1"/>
    <col min="3844" max="3844" width="6.77734375" style="98" customWidth="1"/>
    <col min="3845" max="3845" width="12.44140625" style="98" customWidth="1"/>
    <col min="3846" max="3847" width="6.77734375" style="98" bestFit="1" customWidth="1"/>
    <col min="3848" max="3848" width="6.77734375" style="98" customWidth="1"/>
    <col min="3849" max="3849" width="12.44140625" style="98" customWidth="1"/>
    <col min="3850" max="3851" width="6.77734375" style="98" bestFit="1" customWidth="1"/>
    <col min="3852" max="3852" width="6.77734375" style="98" customWidth="1"/>
    <col min="3853" max="3853" width="12.44140625" style="98" customWidth="1"/>
    <col min="3854" max="3855" width="6.77734375" style="98" bestFit="1" customWidth="1"/>
    <col min="3856" max="3856" width="6.77734375" style="98" customWidth="1"/>
    <col min="3857" max="4096" width="9" style="98"/>
    <col min="4097" max="4097" width="12.44140625" style="98" customWidth="1"/>
    <col min="4098" max="4099" width="6.77734375" style="98" bestFit="1" customWidth="1"/>
    <col min="4100" max="4100" width="6.77734375" style="98" customWidth="1"/>
    <col min="4101" max="4101" width="12.44140625" style="98" customWidth="1"/>
    <col min="4102" max="4103" width="6.77734375" style="98" bestFit="1" customWidth="1"/>
    <col min="4104" max="4104" width="6.77734375" style="98" customWidth="1"/>
    <col min="4105" max="4105" width="12.44140625" style="98" customWidth="1"/>
    <col min="4106" max="4107" width="6.77734375" style="98" bestFit="1" customWidth="1"/>
    <col min="4108" max="4108" width="6.77734375" style="98" customWidth="1"/>
    <col min="4109" max="4109" width="12.44140625" style="98" customWidth="1"/>
    <col min="4110" max="4111" width="6.77734375" style="98" bestFit="1" customWidth="1"/>
    <col min="4112" max="4112" width="6.77734375" style="98" customWidth="1"/>
    <col min="4113" max="4352" width="9" style="98"/>
    <col min="4353" max="4353" width="12.44140625" style="98" customWidth="1"/>
    <col min="4354" max="4355" width="6.77734375" style="98" bestFit="1" customWidth="1"/>
    <col min="4356" max="4356" width="6.77734375" style="98" customWidth="1"/>
    <col min="4357" max="4357" width="12.44140625" style="98" customWidth="1"/>
    <col min="4358" max="4359" width="6.77734375" style="98" bestFit="1" customWidth="1"/>
    <col min="4360" max="4360" width="6.77734375" style="98" customWidth="1"/>
    <col min="4361" max="4361" width="12.44140625" style="98" customWidth="1"/>
    <col min="4362" max="4363" width="6.77734375" style="98" bestFit="1" customWidth="1"/>
    <col min="4364" max="4364" width="6.77734375" style="98" customWidth="1"/>
    <col min="4365" max="4365" width="12.44140625" style="98" customWidth="1"/>
    <col min="4366" max="4367" width="6.77734375" style="98" bestFit="1" customWidth="1"/>
    <col min="4368" max="4368" width="6.77734375" style="98" customWidth="1"/>
    <col min="4369" max="4608" width="9" style="98"/>
    <col min="4609" max="4609" width="12.44140625" style="98" customWidth="1"/>
    <col min="4610" max="4611" width="6.77734375" style="98" bestFit="1" customWidth="1"/>
    <col min="4612" max="4612" width="6.77734375" style="98" customWidth="1"/>
    <col min="4613" max="4613" width="12.44140625" style="98" customWidth="1"/>
    <col min="4614" max="4615" width="6.77734375" style="98" bestFit="1" customWidth="1"/>
    <col min="4616" max="4616" width="6.77734375" style="98" customWidth="1"/>
    <col min="4617" max="4617" width="12.44140625" style="98" customWidth="1"/>
    <col min="4618" max="4619" width="6.77734375" style="98" bestFit="1" customWidth="1"/>
    <col min="4620" max="4620" width="6.77734375" style="98" customWidth="1"/>
    <col min="4621" max="4621" width="12.44140625" style="98" customWidth="1"/>
    <col min="4622" max="4623" width="6.77734375" style="98" bestFit="1" customWidth="1"/>
    <col min="4624" max="4624" width="6.77734375" style="98" customWidth="1"/>
    <col min="4625" max="4864" width="9" style="98"/>
    <col min="4865" max="4865" width="12.44140625" style="98" customWidth="1"/>
    <col min="4866" max="4867" width="6.77734375" style="98" bestFit="1" customWidth="1"/>
    <col min="4868" max="4868" width="6.77734375" style="98" customWidth="1"/>
    <col min="4869" max="4869" width="12.44140625" style="98" customWidth="1"/>
    <col min="4870" max="4871" width="6.77734375" style="98" bestFit="1" customWidth="1"/>
    <col min="4872" max="4872" width="6.77734375" style="98" customWidth="1"/>
    <col min="4873" max="4873" width="12.44140625" style="98" customWidth="1"/>
    <col min="4874" max="4875" width="6.77734375" style="98" bestFit="1" customWidth="1"/>
    <col min="4876" max="4876" width="6.77734375" style="98" customWidth="1"/>
    <col min="4877" max="4877" width="12.44140625" style="98" customWidth="1"/>
    <col min="4878" max="4879" width="6.77734375" style="98" bestFit="1" customWidth="1"/>
    <col min="4880" max="4880" width="6.77734375" style="98" customWidth="1"/>
    <col min="4881" max="5120" width="9" style="98"/>
    <col min="5121" max="5121" width="12.44140625" style="98" customWidth="1"/>
    <col min="5122" max="5123" width="6.77734375" style="98" bestFit="1" customWidth="1"/>
    <col min="5124" max="5124" width="6.77734375" style="98" customWidth="1"/>
    <col min="5125" max="5125" width="12.44140625" style="98" customWidth="1"/>
    <col min="5126" max="5127" width="6.77734375" style="98" bestFit="1" customWidth="1"/>
    <col min="5128" max="5128" width="6.77734375" style="98" customWidth="1"/>
    <col min="5129" max="5129" width="12.44140625" style="98" customWidth="1"/>
    <col min="5130" max="5131" width="6.77734375" style="98" bestFit="1" customWidth="1"/>
    <col min="5132" max="5132" width="6.77734375" style="98" customWidth="1"/>
    <col min="5133" max="5133" width="12.44140625" style="98" customWidth="1"/>
    <col min="5134" max="5135" width="6.77734375" style="98" bestFit="1" customWidth="1"/>
    <col min="5136" max="5136" width="6.77734375" style="98" customWidth="1"/>
    <col min="5137" max="5376" width="9" style="98"/>
    <col min="5377" max="5377" width="12.44140625" style="98" customWidth="1"/>
    <col min="5378" max="5379" width="6.77734375" style="98" bestFit="1" customWidth="1"/>
    <col min="5380" max="5380" width="6.77734375" style="98" customWidth="1"/>
    <col min="5381" max="5381" width="12.44140625" style="98" customWidth="1"/>
    <col min="5382" max="5383" width="6.77734375" style="98" bestFit="1" customWidth="1"/>
    <col min="5384" max="5384" width="6.77734375" style="98" customWidth="1"/>
    <col min="5385" max="5385" width="12.44140625" style="98" customWidth="1"/>
    <col min="5386" max="5387" width="6.77734375" style="98" bestFit="1" customWidth="1"/>
    <col min="5388" max="5388" width="6.77734375" style="98" customWidth="1"/>
    <col min="5389" max="5389" width="12.44140625" style="98" customWidth="1"/>
    <col min="5390" max="5391" width="6.77734375" style="98" bestFit="1" customWidth="1"/>
    <col min="5392" max="5392" width="6.77734375" style="98" customWidth="1"/>
    <col min="5393" max="5632" width="9" style="98"/>
    <col min="5633" max="5633" width="12.44140625" style="98" customWidth="1"/>
    <col min="5634" max="5635" width="6.77734375" style="98" bestFit="1" customWidth="1"/>
    <col min="5636" max="5636" width="6.77734375" style="98" customWidth="1"/>
    <col min="5637" max="5637" width="12.44140625" style="98" customWidth="1"/>
    <col min="5638" max="5639" width="6.77734375" style="98" bestFit="1" customWidth="1"/>
    <col min="5640" max="5640" width="6.77734375" style="98" customWidth="1"/>
    <col min="5641" max="5641" width="12.44140625" style="98" customWidth="1"/>
    <col min="5642" max="5643" width="6.77734375" style="98" bestFit="1" customWidth="1"/>
    <col min="5644" max="5644" width="6.77734375" style="98" customWidth="1"/>
    <col min="5645" max="5645" width="12.44140625" style="98" customWidth="1"/>
    <col min="5646" max="5647" width="6.77734375" style="98" bestFit="1" customWidth="1"/>
    <col min="5648" max="5648" width="6.77734375" style="98" customWidth="1"/>
    <col min="5649" max="5888" width="9" style="98"/>
    <col min="5889" max="5889" width="12.44140625" style="98" customWidth="1"/>
    <col min="5890" max="5891" width="6.77734375" style="98" bestFit="1" customWidth="1"/>
    <col min="5892" max="5892" width="6.77734375" style="98" customWidth="1"/>
    <col min="5893" max="5893" width="12.44140625" style="98" customWidth="1"/>
    <col min="5894" max="5895" width="6.77734375" style="98" bestFit="1" customWidth="1"/>
    <col min="5896" max="5896" width="6.77734375" style="98" customWidth="1"/>
    <col min="5897" max="5897" width="12.44140625" style="98" customWidth="1"/>
    <col min="5898" max="5899" width="6.77734375" style="98" bestFit="1" customWidth="1"/>
    <col min="5900" max="5900" width="6.77734375" style="98" customWidth="1"/>
    <col min="5901" max="5901" width="12.44140625" style="98" customWidth="1"/>
    <col min="5902" max="5903" width="6.77734375" style="98" bestFit="1" customWidth="1"/>
    <col min="5904" max="5904" width="6.77734375" style="98" customWidth="1"/>
    <col min="5905" max="6144" width="9" style="98"/>
    <col min="6145" max="6145" width="12.44140625" style="98" customWidth="1"/>
    <col min="6146" max="6147" width="6.77734375" style="98" bestFit="1" customWidth="1"/>
    <col min="6148" max="6148" width="6.77734375" style="98" customWidth="1"/>
    <col min="6149" max="6149" width="12.44140625" style="98" customWidth="1"/>
    <col min="6150" max="6151" width="6.77734375" style="98" bestFit="1" customWidth="1"/>
    <col min="6152" max="6152" width="6.77734375" style="98" customWidth="1"/>
    <col min="6153" max="6153" width="12.44140625" style="98" customWidth="1"/>
    <col min="6154" max="6155" width="6.77734375" style="98" bestFit="1" customWidth="1"/>
    <col min="6156" max="6156" width="6.77734375" style="98" customWidth="1"/>
    <col min="6157" max="6157" width="12.44140625" style="98" customWidth="1"/>
    <col min="6158" max="6159" width="6.77734375" style="98" bestFit="1" customWidth="1"/>
    <col min="6160" max="6160" width="6.77734375" style="98" customWidth="1"/>
    <col min="6161" max="6400" width="9" style="98"/>
    <col min="6401" max="6401" width="12.44140625" style="98" customWidth="1"/>
    <col min="6402" max="6403" width="6.77734375" style="98" bestFit="1" customWidth="1"/>
    <col min="6404" max="6404" width="6.77734375" style="98" customWidth="1"/>
    <col min="6405" max="6405" width="12.44140625" style="98" customWidth="1"/>
    <col min="6406" max="6407" width="6.77734375" style="98" bestFit="1" customWidth="1"/>
    <col min="6408" max="6408" width="6.77734375" style="98" customWidth="1"/>
    <col min="6409" max="6409" width="12.44140625" style="98" customWidth="1"/>
    <col min="6410" max="6411" width="6.77734375" style="98" bestFit="1" customWidth="1"/>
    <col min="6412" max="6412" width="6.77734375" style="98" customWidth="1"/>
    <col min="6413" max="6413" width="12.44140625" style="98" customWidth="1"/>
    <col min="6414" max="6415" width="6.77734375" style="98" bestFit="1" customWidth="1"/>
    <col min="6416" max="6416" width="6.77734375" style="98" customWidth="1"/>
    <col min="6417" max="6656" width="9" style="98"/>
    <col min="6657" max="6657" width="12.44140625" style="98" customWidth="1"/>
    <col min="6658" max="6659" width="6.77734375" style="98" bestFit="1" customWidth="1"/>
    <col min="6660" max="6660" width="6.77734375" style="98" customWidth="1"/>
    <col min="6661" max="6661" width="12.44140625" style="98" customWidth="1"/>
    <col min="6662" max="6663" width="6.77734375" style="98" bestFit="1" customWidth="1"/>
    <col min="6664" max="6664" width="6.77734375" style="98" customWidth="1"/>
    <col min="6665" max="6665" width="12.44140625" style="98" customWidth="1"/>
    <col min="6666" max="6667" width="6.77734375" style="98" bestFit="1" customWidth="1"/>
    <col min="6668" max="6668" width="6.77734375" style="98" customWidth="1"/>
    <col min="6669" max="6669" width="12.44140625" style="98" customWidth="1"/>
    <col min="6670" max="6671" width="6.77734375" style="98" bestFit="1" customWidth="1"/>
    <col min="6672" max="6672" width="6.77734375" style="98" customWidth="1"/>
    <col min="6673" max="6912" width="9" style="98"/>
    <col min="6913" max="6913" width="12.44140625" style="98" customWidth="1"/>
    <col min="6914" max="6915" width="6.77734375" style="98" bestFit="1" customWidth="1"/>
    <col min="6916" max="6916" width="6.77734375" style="98" customWidth="1"/>
    <col min="6917" max="6917" width="12.44140625" style="98" customWidth="1"/>
    <col min="6918" max="6919" width="6.77734375" style="98" bestFit="1" customWidth="1"/>
    <col min="6920" max="6920" width="6.77734375" style="98" customWidth="1"/>
    <col min="6921" max="6921" width="12.44140625" style="98" customWidth="1"/>
    <col min="6922" max="6923" width="6.77734375" style="98" bestFit="1" customWidth="1"/>
    <col min="6924" max="6924" width="6.77734375" style="98" customWidth="1"/>
    <col min="6925" max="6925" width="12.44140625" style="98" customWidth="1"/>
    <col min="6926" max="6927" width="6.77734375" style="98" bestFit="1" customWidth="1"/>
    <col min="6928" max="6928" width="6.77734375" style="98" customWidth="1"/>
    <col min="6929" max="7168" width="9" style="98"/>
    <col min="7169" max="7169" width="12.44140625" style="98" customWidth="1"/>
    <col min="7170" max="7171" width="6.77734375" style="98" bestFit="1" customWidth="1"/>
    <col min="7172" max="7172" width="6.77734375" style="98" customWidth="1"/>
    <col min="7173" max="7173" width="12.44140625" style="98" customWidth="1"/>
    <col min="7174" max="7175" width="6.77734375" style="98" bestFit="1" customWidth="1"/>
    <col min="7176" max="7176" width="6.77734375" style="98" customWidth="1"/>
    <col min="7177" max="7177" width="12.44140625" style="98" customWidth="1"/>
    <col min="7178" max="7179" width="6.77734375" style="98" bestFit="1" customWidth="1"/>
    <col min="7180" max="7180" width="6.77734375" style="98" customWidth="1"/>
    <col min="7181" max="7181" width="12.44140625" style="98" customWidth="1"/>
    <col min="7182" max="7183" width="6.77734375" style="98" bestFit="1" customWidth="1"/>
    <col min="7184" max="7184" width="6.77734375" style="98" customWidth="1"/>
    <col min="7185" max="7424" width="9" style="98"/>
    <col min="7425" max="7425" width="12.44140625" style="98" customWidth="1"/>
    <col min="7426" max="7427" width="6.77734375" style="98" bestFit="1" customWidth="1"/>
    <col min="7428" max="7428" width="6.77734375" style="98" customWidth="1"/>
    <col min="7429" max="7429" width="12.44140625" style="98" customWidth="1"/>
    <col min="7430" max="7431" width="6.77734375" style="98" bestFit="1" customWidth="1"/>
    <col min="7432" max="7432" width="6.77734375" style="98" customWidth="1"/>
    <col min="7433" max="7433" width="12.44140625" style="98" customWidth="1"/>
    <col min="7434" max="7435" width="6.77734375" style="98" bestFit="1" customWidth="1"/>
    <col min="7436" max="7436" width="6.77734375" style="98" customWidth="1"/>
    <col min="7437" max="7437" width="12.44140625" style="98" customWidth="1"/>
    <col min="7438" max="7439" width="6.77734375" style="98" bestFit="1" customWidth="1"/>
    <col min="7440" max="7440" width="6.77734375" style="98" customWidth="1"/>
    <col min="7441" max="7680" width="9" style="98"/>
    <col min="7681" max="7681" width="12.44140625" style="98" customWidth="1"/>
    <col min="7682" max="7683" width="6.77734375" style="98" bestFit="1" customWidth="1"/>
    <col min="7684" max="7684" width="6.77734375" style="98" customWidth="1"/>
    <col min="7685" max="7685" width="12.44140625" style="98" customWidth="1"/>
    <col min="7686" max="7687" width="6.77734375" style="98" bestFit="1" customWidth="1"/>
    <col min="7688" max="7688" width="6.77734375" style="98" customWidth="1"/>
    <col min="7689" max="7689" width="12.44140625" style="98" customWidth="1"/>
    <col min="7690" max="7691" width="6.77734375" style="98" bestFit="1" customWidth="1"/>
    <col min="7692" max="7692" width="6.77734375" style="98" customWidth="1"/>
    <col min="7693" max="7693" width="12.44140625" style="98" customWidth="1"/>
    <col min="7694" max="7695" width="6.77734375" style="98" bestFit="1" customWidth="1"/>
    <col min="7696" max="7696" width="6.77734375" style="98" customWidth="1"/>
    <col min="7697" max="7936" width="9" style="98"/>
    <col min="7937" max="7937" width="12.44140625" style="98" customWidth="1"/>
    <col min="7938" max="7939" width="6.77734375" style="98" bestFit="1" customWidth="1"/>
    <col min="7940" max="7940" width="6.77734375" style="98" customWidth="1"/>
    <col min="7941" max="7941" width="12.44140625" style="98" customWidth="1"/>
    <col min="7942" max="7943" width="6.77734375" style="98" bestFit="1" customWidth="1"/>
    <col min="7944" max="7944" width="6.77734375" style="98" customWidth="1"/>
    <col min="7945" max="7945" width="12.44140625" style="98" customWidth="1"/>
    <col min="7946" max="7947" width="6.77734375" style="98" bestFit="1" customWidth="1"/>
    <col min="7948" max="7948" width="6.77734375" style="98" customWidth="1"/>
    <col min="7949" max="7949" width="12.44140625" style="98" customWidth="1"/>
    <col min="7950" max="7951" width="6.77734375" style="98" bestFit="1" customWidth="1"/>
    <col min="7952" max="7952" width="6.77734375" style="98" customWidth="1"/>
    <col min="7953" max="8192" width="9" style="98"/>
    <col min="8193" max="8193" width="12.44140625" style="98" customWidth="1"/>
    <col min="8194" max="8195" width="6.77734375" style="98" bestFit="1" customWidth="1"/>
    <col min="8196" max="8196" width="6.77734375" style="98" customWidth="1"/>
    <col min="8197" max="8197" width="12.44140625" style="98" customWidth="1"/>
    <col min="8198" max="8199" width="6.77734375" style="98" bestFit="1" customWidth="1"/>
    <col min="8200" max="8200" width="6.77734375" style="98" customWidth="1"/>
    <col min="8201" max="8201" width="12.44140625" style="98" customWidth="1"/>
    <col min="8202" max="8203" width="6.77734375" style="98" bestFit="1" customWidth="1"/>
    <col min="8204" max="8204" width="6.77734375" style="98" customWidth="1"/>
    <col min="8205" max="8205" width="12.44140625" style="98" customWidth="1"/>
    <col min="8206" max="8207" width="6.77734375" style="98" bestFit="1" customWidth="1"/>
    <col min="8208" max="8208" width="6.77734375" style="98" customWidth="1"/>
    <col min="8209" max="8448" width="9" style="98"/>
    <col min="8449" max="8449" width="12.44140625" style="98" customWidth="1"/>
    <col min="8450" max="8451" width="6.77734375" style="98" bestFit="1" customWidth="1"/>
    <col min="8452" max="8452" width="6.77734375" style="98" customWidth="1"/>
    <col min="8453" max="8453" width="12.44140625" style="98" customWidth="1"/>
    <col min="8454" max="8455" width="6.77734375" style="98" bestFit="1" customWidth="1"/>
    <col min="8456" max="8456" width="6.77734375" style="98" customWidth="1"/>
    <col min="8457" max="8457" width="12.44140625" style="98" customWidth="1"/>
    <col min="8458" max="8459" width="6.77734375" style="98" bestFit="1" customWidth="1"/>
    <col min="8460" max="8460" width="6.77734375" style="98" customWidth="1"/>
    <col min="8461" max="8461" width="12.44140625" style="98" customWidth="1"/>
    <col min="8462" max="8463" width="6.77734375" style="98" bestFit="1" customWidth="1"/>
    <col min="8464" max="8464" width="6.77734375" style="98" customWidth="1"/>
    <col min="8465" max="8704" width="9" style="98"/>
    <col min="8705" max="8705" width="12.44140625" style="98" customWidth="1"/>
    <col min="8706" max="8707" width="6.77734375" style="98" bestFit="1" customWidth="1"/>
    <col min="8708" max="8708" width="6.77734375" style="98" customWidth="1"/>
    <col min="8709" max="8709" width="12.44140625" style="98" customWidth="1"/>
    <col min="8710" max="8711" width="6.77734375" style="98" bestFit="1" customWidth="1"/>
    <col min="8712" max="8712" width="6.77734375" style="98" customWidth="1"/>
    <col min="8713" max="8713" width="12.44140625" style="98" customWidth="1"/>
    <col min="8714" max="8715" width="6.77734375" style="98" bestFit="1" customWidth="1"/>
    <col min="8716" max="8716" width="6.77734375" style="98" customWidth="1"/>
    <col min="8717" max="8717" width="12.44140625" style="98" customWidth="1"/>
    <col min="8718" max="8719" width="6.77734375" style="98" bestFit="1" customWidth="1"/>
    <col min="8720" max="8720" width="6.77734375" style="98" customWidth="1"/>
    <col min="8721" max="8960" width="9" style="98"/>
    <col min="8961" max="8961" width="12.44140625" style="98" customWidth="1"/>
    <col min="8962" max="8963" width="6.77734375" style="98" bestFit="1" customWidth="1"/>
    <col min="8964" max="8964" width="6.77734375" style="98" customWidth="1"/>
    <col min="8965" max="8965" width="12.44140625" style="98" customWidth="1"/>
    <col min="8966" max="8967" width="6.77734375" style="98" bestFit="1" customWidth="1"/>
    <col min="8968" max="8968" width="6.77734375" style="98" customWidth="1"/>
    <col min="8969" max="8969" width="12.44140625" style="98" customWidth="1"/>
    <col min="8970" max="8971" width="6.77734375" style="98" bestFit="1" customWidth="1"/>
    <col min="8972" max="8972" width="6.77734375" style="98" customWidth="1"/>
    <col min="8973" max="8973" width="12.44140625" style="98" customWidth="1"/>
    <col min="8974" max="8975" width="6.77734375" style="98" bestFit="1" customWidth="1"/>
    <col min="8976" max="8976" width="6.77734375" style="98" customWidth="1"/>
    <col min="8977" max="9216" width="9" style="98"/>
    <col min="9217" max="9217" width="12.44140625" style="98" customWidth="1"/>
    <col min="9218" max="9219" width="6.77734375" style="98" bestFit="1" customWidth="1"/>
    <col min="9220" max="9220" width="6.77734375" style="98" customWidth="1"/>
    <col min="9221" max="9221" width="12.44140625" style="98" customWidth="1"/>
    <col min="9222" max="9223" width="6.77734375" style="98" bestFit="1" customWidth="1"/>
    <col min="9224" max="9224" width="6.77734375" style="98" customWidth="1"/>
    <col min="9225" max="9225" width="12.44140625" style="98" customWidth="1"/>
    <col min="9226" max="9227" width="6.77734375" style="98" bestFit="1" customWidth="1"/>
    <col min="9228" max="9228" width="6.77734375" style="98" customWidth="1"/>
    <col min="9229" max="9229" width="12.44140625" style="98" customWidth="1"/>
    <col min="9230" max="9231" width="6.77734375" style="98" bestFit="1" customWidth="1"/>
    <col min="9232" max="9232" width="6.77734375" style="98" customWidth="1"/>
    <col min="9233" max="9472" width="9" style="98"/>
    <col min="9473" max="9473" width="12.44140625" style="98" customWidth="1"/>
    <col min="9474" max="9475" width="6.77734375" style="98" bestFit="1" customWidth="1"/>
    <col min="9476" max="9476" width="6.77734375" style="98" customWidth="1"/>
    <col min="9477" max="9477" width="12.44140625" style="98" customWidth="1"/>
    <col min="9478" max="9479" width="6.77734375" style="98" bestFit="1" customWidth="1"/>
    <col min="9480" max="9480" width="6.77734375" style="98" customWidth="1"/>
    <col min="9481" max="9481" width="12.44140625" style="98" customWidth="1"/>
    <col min="9482" max="9483" width="6.77734375" style="98" bestFit="1" customWidth="1"/>
    <col min="9484" max="9484" width="6.77734375" style="98" customWidth="1"/>
    <col min="9485" max="9485" width="12.44140625" style="98" customWidth="1"/>
    <col min="9486" max="9487" width="6.77734375" style="98" bestFit="1" customWidth="1"/>
    <col min="9488" max="9488" width="6.77734375" style="98" customWidth="1"/>
    <col min="9489" max="9728" width="9" style="98"/>
    <col min="9729" max="9729" width="12.44140625" style="98" customWidth="1"/>
    <col min="9730" max="9731" width="6.77734375" style="98" bestFit="1" customWidth="1"/>
    <col min="9732" max="9732" width="6.77734375" style="98" customWidth="1"/>
    <col min="9733" max="9733" width="12.44140625" style="98" customWidth="1"/>
    <col min="9734" max="9735" width="6.77734375" style="98" bestFit="1" customWidth="1"/>
    <col min="9736" max="9736" width="6.77734375" style="98" customWidth="1"/>
    <col min="9737" max="9737" width="12.44140625" style="98" customWidth="1"/>
    <col min="9738" max="9739" width="6.77734375" style="98" bestFit="1" customWidth="1"/>
    <col min="9740" max="9740" width="6.77734375" style="98" customWidth="1"/>
    <col min="9741" max="9741" width="12.44140625" style="98" customWidth="1"/>
    <col min="9742" max="9743" width="6.77734375" style="98" bestFit="1" customWidth="1"/>
    <col min="9744" max="9744" width="6.77734375" style="98" customWidth="1"/>
    <col min="9745" max="9984" width="9" style="98"/>
    <col min="9985" max="9985" width="12.44140625" style="98" customWidth="1"/>
    <col min="9986" max="9987" width="6.77734375" style="98" bestFit="1" customWidth="1"/>
    <col min="9988" max="9988" width="6.77734375" style="98" customWidth="1"/>
    <col min="9989" max="9989" width="12.44140625" style="98" customWidth="1"/>
    <col min="9990" max="9991" width="6.77734375" style="98" bestFit="1" customWidth="1"/>
    <col min="9992" max="9992" width="6.77734375" style="98" customWidth="1"/>
    <col min="9993" max="9993" width="12.44140625" style="98" customWidth="1"/>
    <col min="9994" max="9995" width="6.77734375" style="98" bestFit="1" customWidth="1"/>
    <col min="9996" max="9996" width="6.77734375" style="98" customWidth="1"/>
    <col min="9997" max="9997" width="12.44140625" style="98" customWidth="1"/>
    <col min="9998" max="9999" width="6.77734375" style="98" bestFit="1" customWidth="1"/>
    <col min="10000" max="10000" width="6.77734375" style="98" customWidth="1"/>
    <col min="10001" max="10240" width="9" style="98"/>
    <col min="10241" max="10241" width="12.44140625" style="98" customWidth="1"/>
    <col min="10242" max="10243" width="6.77734375" style="98" bestFit="1" customWidth="1"/>
    <col min="10244" max="10244" width="6.77734375" style="98" customWidth="1"/>
    <col min="10245" max="10245" width="12.44140625" style="98" customWidth="1"/>
    <col min="10246" max="10247" width="6.77734375" style="98" bestFit="1" customWidth="1"/>
    <col min="10248" max="10248" width="6.77734375" style="98" customWidth="1"/>
    <col min="10249" max="10249" width="12.44140625" style="98" customWidth="1"/>
    <col min="10250" max="10251" width="6.77734375" style="98" bestFit="1" customWidth="1"/>
    <col min="10252" max="10252" width="6.77734375" style="98" customWidth="1"/>
    <col min="10253" max="10253" width="12.44140625" style="98" customWidth="1"/>
    <col min="10254" max="10255" width="6.77734375" style="98" bestFit="1" customWidth="1"/>
    <col min="10256" max="10256" width="6.77734375" style="98" customWidth="1"/>
    <col min="10257" max="10496" width="9" style="98"/>
    <col min="10497" max="10497" width="12.44140625" style="98" customWidth="1"/>
    <col min="10498" max="10499" width="6.77734375" style="98" bestFit="1" customWidth="1"/>
    <col min="10500" max="10500" width="6.77734375" style="98" customWidth="1"/>
    <col min="10501" max="10501" width="12.44140625" style="98" customWidth="1"/>
    <col min="10502" max="10503" width="6.77734375" style="98" bestFit="1" customWidth="1"/>
    <col min="10504" max="10504" width="6.77734375" style="98" customWidth="1"/>
    <col min="10505" max="10505" width="12.44140625" style="98" customWidth="1"/>
    <col min="10506" max="10507" width="6.77734375" style="98" bestFit="1" customWidth="1"/>
    <col min="10508" max="10508" width="6.77734375" style="98" customWidth="1"/>
    <col min="10509" max="10509" width="12.44140625" style="98" customWidth="1"/>
    <col min="10510" max="10511" width="6.77734375" style="98" bestFit="1" customWidth="1"/>
    <col min="10512" max="10512" width="6.77734375" style="98" customWidth="1"/>
    <col min="10513" max="10752" width="9" style="98"/>
    <col min="10753" max="10753" width="12.44140625" style="98" customWidth="1"/>
    <col min="10754" max="10755" width="6.77734375" style="98" bestFit="1" customWidth="1"/>
    <col min="10756" max="10756" width="6.77734375" style="98" customWidth="1"/>
    <col min="10757" max="10757" width="12.44140625" style="98" customWidth="1"/>
    <col min="10758" max="10759" width="6.77734375" style="98" bestFit="1" customWidth="1"/>
    <col min="10760" max="10760" width="6.77734375" style="98" customWidth="1"/>
    <col min="10761" max="10761" width="12.44140625" style="98" customWidth="1"/>
    <col min="10762" max="10763" width="6.77734375" style="98" bestFit="1" customWidth="1"/>
    <col min="10764" max="10764" width="6.77734375" style="98" customWidth="1"/>
    <col min="10765" max="10765" width="12.44140625" style="98" customWidth="1"/>
    <col min="10766" max="10767" width="6.77734375" style="98" bestFit="1" customWidth="1"/>
    <col min="10768" max="10768" width="6.77734375" style="98" customWidth="1"/>
    <col min="10769" max="11008" width="9" style="98"/>
    <col min="11009" max="11009" width="12.44140625" style="98" customWidth="1"/>
    <col min="11010" max="11011" width="6.77734375" style="98" bestFit="1" customWidth="1"/>
    <col min="11012" max="11012" width="6.77734375" style="98" customWidth="1"/>
    <col min="11013" max="11013" width="12.44140625" style="98" customWidth="1"/>
    <col min="11014" max="11015" width="6.77734375" style="98" bestFit="1" customWidth="1"/>
    <col min="11016" max="11016" width="6.77734375" style="98" customWidth="1"/>
    <col min="11017" max="11017" width="12.44140625" style="98" customWidth="1"/>
    <col min="11018" max="11019" width="6.77734375" style="98" bestFit="1" customWidth="1"/>
    <col min="11020" max="11020" width="6.77734375" style="98" customWidth="1"/>
    <col min="11021" max="11021" width="12.44140625" style="98" customWidth="1"/>
    <col min="11022" max="11023" width="6.77734375" style="98" bestFit="1" customWidth="1"/>
    <col min="11024" max="11024" width="6.77734375" style="98" customWidth="1"/>
    <col min="11025" max="11264" width="9" style="98"/>
    <col min="11265" max="11265" width="12.44140625" style="98" customWidth="1"/>
    <col min="11266" max="11267" width="6.77734375" style="98" bestFit="1" customWidth="1"/>
    <col min="11268" max="11268" width="6.77734375" style="98" customWidth="1"/>
    <col min="11269" max="11269" width="12.44140625" style="98" customWidth="1"/>
    <col min="11270" max="11271" width="6.77734375" style="98" bestFit="1" customWidth="1"/>
    <col min="11272" max="11272" width="6.77734375" style="98" customWidth="1"/>
    <col min="11273" max="11273" width="12.44140625" style="98" customWidth="1"/>
    <col min="11274" max="11275" width="6.77734375" style="98" bestFit="1" customWidth="1"/>
    <col min="11276" max="11276" width="6.77734375" style="98" customWidth="1"/>
    <col min="11277" max="11277" width="12.44140625" style="98" customWidth="1"/>
    <col min="11278" max="11279" width="6.77734375" style="98" bestFit="1" customWidth="1"/>
    <col min="11280" max="11280" width="6.77734375" style="98" customWidth="1"/>
    <col min="11281" max="11520" width="9" style="98"/>
    <col min="11521" max="11521" width="12.44140625" style="98" customWidth="1"/>
    <col min="11522" max="11523" width="6.77734375" style="98" bestFit="1" customWidth="1"/>
    <col min="11524" max="11524" width="6.77734375" style="98" customWidth="1"/>
    <col min="11525" max="11525" width="12.44140625" style="98" customWidth="1"/>
    <col min="11526" max="11527" width="6.77734375" style="98" bestFit="1" customWidth="1"/>
    <col min="11528" max="11528" width="6.77734375" style="98" customWidth="1"/>
    <col min="11529" max="11529" width="12.44140625" style="98" customWidth="1"/>
    <col min="11530" max="11531" width="6.77734375" style="98" bestFit="1" customWidth="1"/>
    <col min="11532" max="11532" width="6.77734375" style="98" customWidth="1"/>
    <col min="11533" max="11533" width="12.44140625" style="98" customWidth="1"/>
    <col min="11534" max="11535" width="6.77734375" style="98" bestFit="1" customWidth="1"/>
    <col min="11536" max="11536" width="6.77734375" style="98" customWidth="1"/>
    <col min="11537" max="11776" width="9" style="98"/>
    <col min="11777" max="11777" width="12.44140625" style="98" customWidth="1"/>
    <col min="11778" max="11779" width="6.77734375" style="98" bestFit="1" customWidth="1"/>
    <col min="11780" max="11780" width="6.77734375" style="98" customWidth="1"/>
    <col min="11781" max="11781" width="12.44140625" style="98" customWidth="1"/>
    <col min="11782" max="11783" width="6.77734375" style="98" bestFit="1" customWidth="1"/>
    <col min="11784" max="11784" width="6.77734375" style="98" customWidth="1"/>
    <col min="11785" max="11785" width="12.44140625" style="98" customWidth="1"/>
    <col min="11786" max="11787" width="6.77734375" style="98" bestFit="1" customWidth="1"/>
    <col min="11788" max="11788" width="6.77734375" style="98" customWidth="1"/>
    <col min="11789" max="11789" width="12.44140625" style="98" customWidth="1"/>
    <col min="11790" max="11791" width="6.77734375" style="98" bestFit="1" customWidth="1"/>
    <col min="11792" max="11792" width="6.77734375" style="98" customWidth="1"/>
    <col min="11793" max="12032" width="9" style="98"/>
    <col min="12033" max="12033" width="12.44140625" style="98" customWidth="1"/>
    <col min="12034" max="12035" width="6.77734375" style="98" bestFit="1" customWidth="1"/>
    <col min="12036" max="12036" width="6.77734375" style="98" customWidth="1"/>
    <col min="12037" max="12037" width="12.44140625" style="98" customWidth="1"/>
    <col min="12038" max="12039" width="6.77734375" style="98" bestFit="1" customWidth="1"/>
    <col min="12040" max="12040" width="6.77734375" style="98" customWidth="1"/>
    <col min="12041" max="12041" width="12.44140625" style="98" customWidth="1"/>
    <col min="12042" max="12043" width="6.77734375" style="98" bestFit="1" customWidth="1"/>
    <col min="12044" max="12044" width="6.77734375" style="98" customWidth="1"/>
    <col min="12045" max="12045" width="12.44140625" style="98" customWidth="1"/>
    <col min="12046" max="12047" width="6.77734375" style="98" bestFit="1" customWidth="1"/>
    <col min="12048" max="12048" width="6.77734375" style="98" customWidth="1"/>
    <col min="12049" max="12288" width="9" style="98"/>
    <col min="12289" max="12289" width="12.44140625" style="98" customWidth="1"/>
    <col min="12290" max="12291" width="6.77734375" style="98" bestFit="1" customWidth="1"/>
    <col min="12292" max="12292" width="6.77734375" style="98" customWidth="1"/>
    <col min="12293" max="12293" width="12.44140625" style="98" customWidth="1"/>
    <col min="12294" max="12295" width="6.77734375" style="98" bestFit="1" customWidth="1"/>
    <col min="12296" max="12296" width="6.77734375" style="98" customWidth="1"/>
    <col min="12297" max="12297" width="12.44140625" style="98" customWidth="1"/>
    <col min="12298" max="12299" width="6.77734375" style="98" bestFit="1" customWidth="1"/>
    <col min="12300" max="12300" width="6.77734375" style="98" customWidth="1"/>
    <col min="12301" max="12301" width="12.44140625" style="98" customWidth="1"/>
    <col min="12302" max="12303" width="6.77734375" style="98" bestFit="1" customWidth="1"/>
    <col min="12304" max="12304" width="6.77734375" style="98" customWidth="1"/>
    <col min="12305" max="12544" width="9" style="98"/>
    <col min="12545" max="12545" width="12.44140625" style="98" customWidth="1"/>
    <col min="12546" max="12547" width="6.77734375" style="98" bestFit="1" customWidth="1"/>
    <col min="12548" max="12548" width="6.77734375" style="98" customWidth="1"/>
    <col min="12549" max="12549" width="12.44140625" style="98" customWidth="1"/>
    <col min="12550" max="12551" width="6.77734375" style="98" bestFit="1" customWidth="1"/>
    <col min="12552" max="12552" width="6.77734375" style="98" customWidth="1"/>
    <col min="12553" max="12553" width="12.44140625" style="98" customWidth="1"/>
    <col min="12554" max="12555" width="6.77734375" style="98" bestFit="1" customWidth="1"/>
    <col min="12556" max="12556" width="6.77734375" style="98" customWidth="1"/>
    <col min="12557" max="12557" width="12.44140625" style="98" customWidth="1"/>
    <col min="12558" max="12559" width="6.77734375" style="98" bestFit="1" customWidth="1"/>
    <col min="12560" max="12560" width="6.77734375" style="98" customWidth="1"/>
    <col min="12561" max="12800" width="9" style="98"/>
    <col min="12801" max="12801" width="12.44140625" style="98" customWidth="1"/>
    <col min="12802" max="12803" width="6.77734375" style="98" bestFit="1" customWidth="1"/>
    <col min="12804" max="12804" width="6.77734375" style="98" customWidth="1"/>
    <col min="12805" max="12805" width="12.44140625" style="98" customWidth="1"/>
    <col min="12806" max="12807" width="6.77734375" style="98" bestFit="1" customWidth="1"/>
    <col min="12808" max="12808" width="6.77734375" style="98" customWidth="1"/>
    <col min="12809" max="12809" width="12.44140625" style="98" customWidth="1"/>
    <col min="12810" max="12811" width="6.77734375" style="98" bestFit="1" customWidth="1"/>
    <col min="12812" max="12812" width="6.77734375" style="98" customWidth="1"/>
    <col min="12813" max="12813" width="12.44140625" style="98" customWidth="1"/>
    <col min="12814" max="12815" width="6.77734375" style="98" bestFit="1" customWidth="1"/>
    <col min="12816" max="12816" width="6.77734375" style="98" customWidth="1"/>
    <col min="12817" max="13056" width="9" style="98"/>
    <col min="13057" max="13057" width="12.44140625" style="98" customWidth="1"/>
    <col min="13058" max="13059" width="6.77734375" style="98" bestFit="1" customWidth="1"/>
    <col min="13060" max="13060" width="6.77734375" style="98" customWidth="1"/>
    <col min="13061" max="13061" width="12.44140625" style="98" customWidth="1"/>
    <col min="13062" max="13063" width="6.77734375" style="98" bestFit="1" customWidth="1"/>
    <col min="13064" max="13064" width="6.77734375" style="98" customWidth="1"/>
    <col min="13065" max="13065" width="12.44140625" style="98" customWidth="1"/>
    <col min="13066" max="13067" width="6.77734375" style="98" bestFit="1" customWidth="1"/>
    <col min="13068" max="13068" width="6.77734375" style="98" customWidth="1"/>
    <col min="13069" max="13069" width="12.44140625" style="98" customWidth="1"/>
    <col min="13070" max="13071" width="6.77734375" style="98" bestFit="1" customWidth="1"/>
    <col min="13072" max="13072" width="6.77734375" style="98" customWidth="1"/>
    <col min="13073" max="13312" width="9" style="98"/>
    <col min="13313" max="13313" width="12.44140625" style="98" customWidth="1"/>
    <col min="13314" max="13315" width="6.77734375" style="98" bestFit="1" customWidth="1"/>
    <col min="13316" max="13316" width="6.77734375" style="98" customWidth="1"/>
    <col min="13317" max="13317" width="12.44140625" style="98" customWidth="1"/>
    <col min="13318" max="13319" width="6.77734375" style="98" bestFit="1" customWidth="1"/>
    <col min="13320" max="13320" width="6.77734375" style="98" customWidth="1"/>
    <col min="13321" max="13321" width="12.44140625" style="98" customWidth="1"/>
    <col min="13322" max="13323" width="6.77734375" style="98" bestFit="1" customWidth="1"/>
    <col min="13324" max="13324" width="6.77734375" style="98" customWidth="1"/>
    <col min="13325" max="13325" width="12.44140625" style="98" customWidth="1"/>
    <col min="13326" max="13327" width="6.77734375" style="98" bestFit="1" customWidth="1"/>
    <col min="13328" max="13328" width="6.77734375" style="98" customWidth="1"/>
    <col min="13329" max="13568" width="9" style="98"/>
    <col min="13569" max="13569" width="12.44140625" style="98" customWidth="1"/>
    <col min="13570" max="13571" width="6.77734375" style="98" bestFit="1" customWidth="1"/>
    <col min="13572" max="13572" width="6.77734375" style="98" customWidth="1"/>
    <col min="13573" max="13573" width="12.44140625" style="98" customWidth="1"/>
    <col min="13574" max="13575" width="6.77734375" style="98" bestFit="1" customWidth="1"/>
    <col min="13576" max="13576" width="6.77734375" style="98" customWidth="1"/>
    <col min="13577" max="13577" width="12.44140625" style="98" customWidth="1"/>
    <col min="13578" max="13579" width="6.77734375" style="98" bestFit="1" customWidth="1"/>
    <col min="13580" max="13580" width="6.77734375" style="98" customWidth="1"/>
    <col min="13581" max="13581" width="12.44140625" style="98" customWidth="1"/>
    <col min="13582" max="13583" width="6.77734375" style="98" bestFit="1" customWidth="1"/>
    <col min="13584" max="13584" width="6.77734375" style="98" customWidth="1"/>
    <col min="13585" max="13824" width="9" style="98"/>
    <col min="13825" max="13825" width="12.44140625" style="98" customWidth="1"/>
    <col min="13826" max="13827" width="6.77734375" style="98" bestFit="1" customWidth="1"/>
    <col min="13828" max="13828" width="6.77734375" style="98" customWidth="1"/>
    <col min="13829" max="13829" width="12.44140625" style="98" customWidth="1"/>
    <col min="13830" max="13831" width="6.77734375" style="98" bestFit="1" customWidth="1"/>
    <col min="13832" max="13832" width="6.77734375" style="98" customWidth="1"/>
    <col min="13833" max="13833" width="12.44140625" style="98" customWidth="1"/>
    <col min="13834" max="13835" width="6.77734375" style="98" bestFit="1" customWidth="1"/>
    <col min="13836" max="13836" width="6.77734375" style="98" customWidth="1"/>
    <col min="13837" max="13837" width="12.44140625" style="98" customWidth="1"/>
    <col min="13838" max="13839" width="6.77734375" style="98" bestFit="1" customWidth="1"/>
    <col min="13840" max="13840" width="6.77734375" style="98" customWidth="1"/>
    <col min="13841" max="14080" width="9" style="98"/>
    <col min="14081" max="14081" width="12.44140625" style="98" customWidth="1"/>
    <col min="14082" max="14083" width="6.77734375" style="98" bestFit="1" customWidth="1"/>
    <col min="14084" max="14084" width="6.77734375" style="98" customWidth="1"/>
    <col min="14085" max="14085" width="12.44140625" style="98" customWidth="1"/>
    <col min="14086" max="14087" width="6.77734375" style="98" bestFit="1" customWidth="1"/>
    <col min="14088" max="14088" width="6.77734375" style="98" customWidth="1"/>
    <col min="14089" max="14089" width="12.44140625" style="98" customWidth="1"/>
    <col min="14090" max="14091" width="6.77734375" style="98" bestFit="1" customWidth="1"/>
    <col min="14092" max="14092" width="6.77734375" style="98" customWidth="1"/>
    <col min="14093" max="14093" width="12.44140625" style="98" customWidth="1"/>
    <col min="14094" max="14095" width="6.77734375" style="98" bestFit="1" customWidth="1"/>
    <col min="14096" max="14096" width="6.77734375" style="98" customWidth="1"/>
    <col min="14097" max="14336" width="9" style="98"/>
    <col min="14337" max="14337" width="12.44140625" style="98" customWidth="1"/>
    <col min="14338" max="14339" width="6.77734375" style="98" bestFit="1" customWidth="1"/>
    <col min="14340" max="14340" width="6.77734375" style="98" customWidth="1"/>
    <col min="14341" max="14341" width="12.44140625" style="98" customWidth="1"/>
    <col min="14342" max="14343" width="6.77734375" style="98" bestFit="1" customWidth="1"/>
    <col min="14344" max="14344" width="6.77734375" style="98" customWidth="1"/>
    <col min="14345" max="14345" width="12.44140625" style="98" customWidth="1"/>
    <col min="14346" max="14347" width="6.77734375" style="98" bestFit="1" customWidth="1"/>
    <col min="14348" max="14348" width="6.77734375" style="98" customWidth="1"/>
    <col min="14349" max="14349" width="12.44140625" style="98" customWidth="1"/>
    <col min="14350" max="14351" width="6.77734375" style="98" bestFit="1" customWidth="1"/>
    <col min="14352" max="14352" width="6.77734375" style="98" customWidth="1"/>
    <col min="14353" max="14592" width="9" style="98"/>
    <col min="14593" max="14593" width="12.44140625" style="98" customWidth="1"/>
    <col min="14594" max="14595" width="6.77734375" style="98" bestFit="1" customWidth="1"/>
    <col min="14596" max="14596" width="6.77734375" style="98" customWidth="1"/>
    <col min="14597" max="14597" width="12.44140625" style="98" customWidth="1"/>
    <col min="14598" max="14599" width="6.77734375" style="98" bestFit="1" customWidth="1"/>
    <col min="14600" max="14600" width="6.77734375" style="98" customWidth="1"/>
    <col min="14601" max="14601" width="12.44140625" style="98" customWidth="1"/>
    <col min="14602" max="14603" width="6.77734375" style="98" bestFit="1" customWidth="1"/>
    <col min="14604" max="14604" width="6.77734375" style="98" customWidth="1"/>
    <col min="14605" max="14605" width="12.44140625" style="98" customWidth="1"/>
    <col min="14606" max="14607" width="6.77734375" style="98" bestFit="1" customWidth="1"/>
    <col min="14608" max="14608" width="6.77734375" style="98" customWidth="1"/>
    <col min="14609" max="14848" width="9" style="98"/>
    <col min="14849" max="14849" width="12.44140625" style="98" customWidth="1"/>
    <col min="14850" max="14851" width="6.77734375" style="98" bestFit="1" customWidth="1"/>
    <col min="14852" max="14852" width="6.77734375" style="98" customWidth="1"/>
    <col min="14853" max="14853" width="12.44140625" style="98" customWidth="1"/>
    <col min="14854" max="14855" width="6.77734375" style="98" bestFit="1" customWidth="1"/>
    <col min="14856" max="14856" width="6.77734375" style="98" customWidth="1"/>
    <col min="14857" max="14857" width="12.44140625" style="98" customWidth="1"/>
    <col min="14858" max="14859" width="6.77734375" style="98" bestFit="1" customWidth="1"/>
    <col min="14860" max="14860" width="6.77734375" style="98" customWidth="1"/>
    <col min="14861" max="14861" width="12.44140625" style="98" customWidth="1"/>
    <col min="14862" max="14863" width="6.77734375" style="98" bestFit="1" customWidth="1"/>
    <col min="14864" max="14864" width="6.77734375" style="98" customWidth="1"/>
    <col min="14865" max="15104" width="9" style="98"/>
    <col min="15105" max="15105" width="12.44140625" style="98" customWidth="1"/>
    <col min="15106" max="15107" width="6.77734375" style="98" bestFit="1" customWidth="1"/>
    <col min="15108" max="15108" width="6.77734375" style="98" customWidth="1"/>
    <col min="15109" max="15109" width="12.44140625" style="98" customWidth="1"/>
    <col min="15110" max="15111" width="6.77734375" style="98" bestFit="1" customWidth="1"/>
    <col min="15112" max="15112" width="6.77734375" style="98" customWidth="1"/>
    <col min="15113" max="15113" width="12.44140625" style="98" customWidth="1"/>
    <col min="15114" max="15115" width="6.77734375" style="98" bestFit="1" customWidth="1"/>
    <col min="15116" max="15116" width="6.77734375" style="98" customWidth="1"/>
    <col min="15117" max="15117" width="12.44140625" style="98" customWidth="1"/>
    <col min="15118" max="15119" width="6.77734375" style="98" bestFit="1" customWidth="1"/>
    <col min="15120" max="15120" width="6.77734375" style="98" customWidth="1"/>
    <col min="15121" max="15360" width="9" style="98"/>
    <col min="15361" max="15361" width="12.44140625" style="98" customWidth="1"/>
    <col min="15362" max="15363" width="6.77734375" style="98" bestFit="1" customWidth="1"/>
    <col min="15364" max="15364" width="6.77734375" style="98" customWidth="1"/>
    <col min="15365" max="15365" width="12.44140625" style="98" customWidth="1"/>
    <col min="15366" max="15367" width="6.77734375" style="98" bestFit="1" customWidth="1"/>
    <col min="15368" max="15368" width="6.77734375" style="98" customWidth="1"/>
    <col min="15369" max="15369" width="12.44140625" style="98" customWidth="1"/>
    <col min="15370" max="15371" width="6.77734375" style="98" bestFit="1" customWidth="1"/>
    <col min="15372" max="15372" width="6.77734375" style="98" customWidth="1"/>
    <col min="15373" max="15373" width="12.44140625" style="98" customWidth="1"/>
    <col min="15374" max="15375" width="6.77734375" style="98" bestFit="1" customWidth="1"/>
    <col min="15376" max="15376" width="6.77734375" style="98" customWidth="1"/>
    <col min="15377" max="15616" width="9" style="98"/>
    <col min="15617" max="15617" width="12.44140625" style="98" customWidth="1"/>
    <col min="15618" max="15619" width="6.77734375" style="98" bestFit="1" customWidth="1"/>
    <col min="15620" max="15620" width="6.77734375" style="98" customWidth="1"/>
    <col min="15621" max="15621" width="12.44140625" style="98" customWidth="1"/>
    <col min="15622" max="15623" width="6.77734375" style="98" bestFit="1" customWidth="1"/>
    <col min="15624" max="15624" width="6.77734375" style="98" customWidth="1"/>
    <col min="15625" max="15625" width="12.44140625" style="98" customWidth="1"/>
    <col min="15626" max="15627" width="6.77734375" style="98" bestFit="1" customWidth="1"/>
    <col min="15628" max="15628" width="6.77734375" style="98" customWidth="1"/>
    <col min="15629" max="15629" width="12.44140625" style="98" customWidth="1"/>
    <col min="15630" max="15631" width="6.77734375" style="98" bestFit="1" customWidth="1"/>
    <col min="15632" max="15632" width="6.77734375" style="98" customWidth="1"/>
    <col min="15633" max="15872" width="9" style="98"/>
    <col min="15873" max="15873" width="12.44140625" style="98" customWidth="1"/>
    <col min="15874" max="15875" width="6.77734375" style="98" bestFit="1" customWidth="1"/>
    <col min="15876" max="15876" width="6.77734375" style="98" customWidth="1"/>
    <col min="15877" max="15877" width="12.44140625" style="98" customWidth="1"/>
    <col min="15878" max="15879" width="6.77734375" style="98" bestFit="1" customWidth="1"/>
    <col min="15880" max="15880" width="6.77734375" style="98" customWidth="1"/>
    <col min="15881" max="15881" width="12.44140625" style="98" customWidth="1"/>
    <col min="15882" max="15883" width="6.77734375" style="98" bestFit="1" customWidth="1"/>
    <col min="15884" max="15884" width="6.77734375" style="98" customWidth="1"/>
    <col min="15885" max="15885" width="12.44140625" style="98" customWidth="1"/>
    <col min="15886" max="15887" width="6.77734375" style="98" bestFit="1" customWidth="1"/>
    <col min="15888" max="15888" width="6.77734375" style="98" customWidth="1"/>
    <col min="15889" max="16128" width="9" style="98"/>
    <col min="16129" max="16129" width="12.44140625" style="98" customWidth="1"/>
    <col min="16130" max="16131" width="6.77734375" style="98" bestFit="1" customWidth="1"/>
    <col min="16132" max="16132" width="6.77734375" style="98" customWidth="1"/>
    <col min="16133" max="16133" width="12.44140625" style="98" customWidth="1"/>
    <col min="16134" max="16135" width="6.77734375" style="98" bestFit="1" customWidth="1"/>
    <col min="16136" max="16136" width="6.77734375" style="98" customWidth="1"/>
    <col min="16137" max="16137" width="12.44140625" style="98" customWidth="1"/>
    <col min="16138" max="16139" width="6.77734375" style="98" bestFit="1" customWidth="1"/>
    <col min="16140" max="16140" width="6.77734375" style="98" customWidth="1"/>
    <col min="16141" max="16141" width="12.44140625" style="98" customWidth="1"/>
    <col min="16142" max="16143" width="6.77734375" style="98" bestFit="1" customWidth="1"/>
    <col min="16144" max="16144" width="6.77734375" style="98" customWidth="1"/>
    <col min="16145" max="16384" width="9" style="98"/>
  </cols>
  <sheetData>
    <row r="1" spans="1:16">
      <c r="A1" s="1230" t="s">
        <v>2067</v>
      </c>
      <c r="B1" s="1231"/>
      <c r="C1" s="1231"/>
      <c r="D1" s="1231"/>
      <c r="E1" s="1231"/>
      <c r="F1" s="1231"/>
      <c r="G1" s="1231"/>
      <c r="H1" s="1231"/>
      <c r="I1" s="1231"/>
      <c r="J1" s="1231"/>
      <c r="K1" s="1231"/>
      <c r="L1" s="1231"/>
      <c r="M1" s="1231"/>
      <c r="N1" s="1231"/>
      <c r="O1" s="1232"/>
      <c r="P1" s="1232"/>
    </row>
    <row r="2" spans="1:16" ht="16.2">
      <c r="A2" s="4320" t="s">
        <v>2068</v>
      </c>
      <c r="B2" s="4320"/>
      <c r="C2" s="4320"/>
      <c r="D2" s="4320"/>
      <c r="E2" s="4320"/>
      <c r="F2" s="4320"/>
      <c r="G2" s="4320"/>
      <c r="H2" s="4320"/>
      <c r="I2" s="4320"/>
      <c r="J2" s="4320"/>
      <c r="K2" s="4320"/>
      <c r="L2" s="4320"/>
      <c r="M2" s="4320"/>
      <c r="N2" s="4320"/>
      <c r="O2" s="4320"/>
      <c r="P2" s="4320"/>
    </row>
    <row r="3" spans="1:16">
      <c r="A3" s="1231"/>
      <c r="B3" s="1231"/>
      <c r="C3" s="1231"/>
      <c r="D3" s="1231"/>
      <c r="E3" s="1231"/>
      <c r="F3" s="1231"/>
      <c r="G3" s="1231"/>
      <c r="H3" s="1231"/>
      <c r="I3" s="1231"/>
      <c r="J3" s="1231"/>
      <c r="K3" s="1231"/>
      <c r="L3" s="1231"/>
      <c r="M3" s="1231"/>
      <c r="N3" s="1231"/>
      <c r="O3" s="1232"/>
      <c r="P3" s="1232"/>
    </row>
    <row r="4" spans="1:16">
      <c r="A4" s="1231"/>
      <c r="B4" s="1233" t="s">
        <v>2036</v>
      </c>
      <c r="C4" s="4321"/>
      <c r="D4" s="4321"/>
      <c r="E4" s="4321"/>
      <c r="F4" s="4321"/>
      <c r="G4" s="1231"/>
      <c r="H4" s="1231"/>
      <c r="I4" s="1231"/>
      <c r="J4" s="1231"/>
      <c r="K4" s="1231"/>
      <c r="L4" s="1231"/>
      <c r="M4" s="1231"/>
      <c r="N4" s="1231"/>
      <c r="O4" s="1232"/>
      <c r="P4" s="1232"/>
    </row>
    <row r="5" spans="1:16">
      <c r="A5" s="1231"/>
      <c r="B5" s="1234"/>
      <c r="C5" s="1235"/>
      <c r="D5" s="1235"/>
      <c r="E5" s="1235"/>
      <c r="F5" s="1236"/>
      <c r="G5" s="1231"/>
      <c r="H5" s="1231"/>
      <c r="I5" s="1231"/>
      <c r="J5" s="1231"/>
      <c r="K5" s="1231"/>
      <c r="L5" s="1231"/>
      <c r="M5" s="1231"/>
      <c r="N5" s="1231"/>
      <c r="O5" s="1232"/>
      <c r="P5" s="1232"/>
    </row>
    <row r="6" spans="1:16">
      <c r="A6" s="1231"/>
      <c r="B6" s="1233" t="s">
        <v>2037</v>
      </c>
      <c r="C6" s="4321"/>
      <c r="D6" s="4321"/>
      <c r="E6" s="4321"/>
      <c r="F6" s="4321"/>
      <c r="G6" s="1231"/>
      <c r="H6" s="1231"/>
      <c r="I6" s="1232"/>
      <c r="J6" s="1232"/>
      <c r="K6" s="1232"/>
      <c r="L6" s="1233" t="s">
        <v>2038</v>
      </c>
      <c r="M6" s="4321"/>
      <c r="N6" s="4321"/>
      <c r="O6" s="4321"/>
      <c r="P6" s="1233"/>
    </row>
    <row r="7" spans="1:16" ht="13.8" thickBot="1">
      <c r="A7" s="1232"/>
      <c r="B7" s="1232"/>
      <c r="C7" s="1232"/>
      <c r="D7" s="1232"/>
      <c r="E7" s="1232"/>
      <c r="F7" s="1232"/>
      <c r="G7" s="1232"/>
      <c r="H7" s="1232"/>
      <c r="I7" s="1232"/>
      <c r="J7" s="1232"/>
      <c r="K7" s="1232"/>
      <c r="L7" s="1232"/>
      <c r="M7" s="1232"/>
      <c r="N7" s="1232"/>
      <c r="O7" s="1232"/>
      <c r="P7" s="1232"/>
    </row>
    <row r="8" spans="1:16">
      <c r="A8" s="4322"/>
      <c r="B8" s="4325"/>
      <c r="C8" s="4326"/>
      <c r="D8" s="4326"/>
      <c r="E8" s="4326"/>
      <c r="F8" s="4326"/>
      <c r="G8" s="4326"/>
      <c r="H8" s="4326"/>
      <c r="I8" s="4326"/>
      <c r="J8" s="4326"/>
      <c r="K8" s="4326"/>
      <c r="L8" s="4327"/>
      <c r="M8" s="4334" t="s">
        <v>2039</v>
      </c>
      <c r="N8" s="4335"/>
      <c r="O8" s="4335"/>
      <c r="P8" s="4336"/>
    </row>
    <row r="9" spans="1:16">
      <c r="A9" s="4323"/>
      <c r="B9" s="4328"/>
      <c r="C9" s="4329"/>
      <c r="D9" s="4329"/>
      <c r="E9" s="4329"/>
      <c r="F9" s="4329"/>
      <c r="G9" s="4329"/>
      <c r="H9" s="4329"/>
      <c r="I9" s="4329"/>
      <c r="J9" s="4329"/>
      <c r="K9" s="4329"/>
      <c r="L9" s="4330"/>
      <c r="M9" s="4337"/>
      <c r="N9" s="4338"/>
      <c r="O9" s="4338"/>
      <c r="P9" s="4339"/>
    </row>
    <row r="10" spans="1:16">
      <c r="A10" s="4323"/>
      <c r="B10" s="4328"/>
      <c r="C10" s="4329"/>
      <c r="D10" s="4329"/>
      <c r="E10" s="4329"/>
      <c r="F10" s="4329"/>
      <c r="G10" s="4329"/>
      <c r="H10" s="4329"/>
      <c r="I10" s="4329"/>
      <c r="J10" s="4329"/>
      <c r="K10" s="4329"/>
      <c r="L10" s="4330"/>
      <c r="M10" s="1237"/>
      <c r="N10" s="1238"/>
      <c r="O10" s="1238"/>
      <c r="P10" s="1239"/>
    </row>
    <row r="11" spans="1:16">
      <c r="A11" s="4323"/>
      <c r="B11" s="4328"/>
      <c r="C11" s="4329"/>
      <c r="D11" s="4329"/>
      <c r="E11" s="4329"/>
      <c r="F11" s="4329"/>
      <c r="G11" s="4329"/>
      <c r="H11" s="4329"/>
      <c r="I11" s="4329"/>
      <c r="J11" s="4329"/>
      <c r="K11" s="4329"/>
      <c r="L11" s="4330"/>
      <c r="M11" s="1240"/>
      <c r="N11" s="1241"/>
      <c r="O11" s="1241"/>
      <c r="P11" s="1242"/>
    </row>
    <row r="12" spans="1:16" ht="27" customHeight="1" thickBot="1">
      <c r="A12" s="4324"/>
      <c r="B12" s="4331"/>
      <c r="C12" s="4332"/>
      <c r="D12" s="4332"/>
      <c r="E12" s="4332"/>
      <c r="F12" s="4332"/>
      <c r="G12" s="4332"/>
      <c r="H12" s="4332"/>
      <c r="I12" s="4332"/>
      <c r="J12" s="4332"/>
      <c r="K12" s="4332"/>
      <c r="L12" s="4333"/>
      <c r="M12" s="1240"/>
      <c r="N12" s="1241"/>
      <c r="O12" s="1241"/>
      <c r="P12" s="1242"/>
    </row>
    <row r="13" spans="1:16">
      <c r="A13" s="4340"/>
      <c r="B13" s="4343"/>
      <c r="C13" s="4344"/>
      <c r="D13" s="4344"/>
      <c r="E13" s="4344"/>
      <c r="F13" s="4344"/>
      <c r="G13" s="4344"/>
      <c r="H13" s="4344"/>
      <c r="I13" s="4344"/>
      <c r="J13" s="4344"/>
      <c r="K13" s="4344"/>
      <c r="L13" s="4345"/>
      <c r="M13" s="1243"/>
      <c r="N13" s="1244"/>
      <c r="O13" s="1244"/>
      <c r="P13" s="1245"/>
    </row>
    <row r="14" spans="1:16">
      <c r="A14" s="4341"/>
      <c r="B14" s="4346"/>
      <c r="C14" s="4347"/>
      <c r="D14" s="4347"/>
      <c r="E14" s="4347"/>
      <c r="F14" s="4347"/>
      <c r="G14" s="4347"/>
      <c r="H14" s="4347"/>
      <c r="I14" s="4347"/>
      <c r="J14" s="4347"/>
      <c r="K14" s="4347"/>
      <c r="L14" s="4348"/>
      <c r="M14" s="1243"/>
      <c r="N14" s="1244"/>
      <c r="O14" s="1244"/>
      <c r="P14" s="1245"/>
    </row>
    <row r="15" spans="1:16">
      <c r="A15" s="4341"/>
      <c r="B15" s="4346"/>
      <c r="C15" s="4347"/>
      <c r="D15" s="4347"/>
      <c r="E15" s="4347"/>
      <c r="F15" s="4347"/>
      <c r="G15" s="4347"/>
      <c r="H15" s="4347"/>
      <c r="I15" s="4347"/>
      <c r="J15" s="4347"/>
      <c r="K15" s="4347"/>
      <c r="L15" s="4348"/>
      <c r="M15" s="1243"/>
      <c r="N15" s="1244"/>
      <c r="O15" s="1244"/>
      <c r="P15" s="1245"/>
    </row>
    <row r="16" spans="1:16">
      <c r="A16" s="4341"/>
      <c r="B16" s="4346"/>
      <c r="C16" s="4347"/>
      <c r="D16" s="4347"/>
      <c r="E16" s="4347"/>
      <c r="F16" s="4347"/>
      <c r="G16" s="4347"/>
      <c r="H16" s="4347"/>
      <c r="I16" s="4347"/>
      <c r="J16" s="4347"/>
      <c r="K16" s="4347"/>
      <c r="L16" s="4348"/>
      <c r="M16" s="1243"/>
      <c r="N16" s="1244"/>
      <c r="O16" s="1244"/>
      <c r="P16" s="1245"/>
    </row>
    <row r="17" spans="1:16">
      <c r="A17" s="4341"/>
      <c r="B17" s="4346"/>
      <c r="C17" s="4347"/>
      <c r="D17" s="4347"/>
      <c r="E17" s="4347"/>
      <c r="F17" s="4347"/>
      <c r="G17" s="4347"/>
      <c r="H17" s="4347"/>
      <c r="I17" s="4347"/>
      <c r="J17" s="4347"/>
      <c r="K17" s="4347"/>
      <c r="L17" s="4348"/>
      <c r="M17" s="1243"/>
      <c r="N17" s="1244"/>
      <c r="O17" s="1244"/>
      <c r="P17" s="1245"/>
    </row>
    <row r="18" spans="1:16">
      <c r="A18" s="4341"/>
      <c r="B18" s="4346"/>
      <c r="C18" s="4347"/>
      <c r="D18" s="4347"/>
      <c r="E18" s="4347"/>
      <c r="F18" s="4347"/>
      <c r="G18" s="4347"/>
      <c r="H18" s="4347"/>
      <c r="I18" s="4347"/>
      <c r="J18" s="4347"/>
      <c r="K18" s="4347"/>
      <c r="L18" s="4348"/>
      <c r="M18" s="1243"/>
      <c r="N18" s="1244"/>
      <c r="O18" s="1244"/>
      <c r="P18" s="1245"/>
    </row>
    <row r="19" spans="1:16" ht="13.8" thickBot="1">
      <c r="A19" s="4342"/>
      <c r="B19" s="4349"/>
      <c r="C19" s="4350"/>
      <c r="D19" s="4350"/>
      <c r="E19" s="4350"/>
      <c r="F19" s="4350"/>
      <c r="G19" s="4350"/>
      <c r="H19" s="4350"/>
      <c r="I19" s="4350"/>
      <c r="J19" s="4350"/>
      <c r="K19" s="4350"/>
      <c r="L19" s="4351"/>
      <c r="M19" s="1243"/>
      <c r="N19" s="1244"/>
      <c r="O19" s="1244"/>
      <c r="P19" s="1245"/>
    </row>
    <row r="20" spans="1:16" ht="15.75" customHeight="1">
      <c r="A20" s="1247" t="s">
        <v>2040</v>
      </c>
      <c r="B20" s="4354"/>
      <c r="C20" s="4354"/>
      <c r="D20" s="4355"/>
      <c r="E20" s="1247" t="s">
        <v>2040</v>
      </c>
      <c r="F20" s="4354"/>
      <c r="G20" s="4354"/>
      <c r="H20" s="4354"/>
      <c r="I20" s="1248" t="s">
        <v>2040</v>
      </c>
      <c r="J20" s="4354"/>
      <c r="K20" s="4354"/>
      <c r="L20" s="4355"/>
      <c r="M20" s="1249"/>
      <c r="N20" s="4318"/>
      <c r="O20" s="4318"/>
      <c r="P20" s="4319"/>
    </row>
    <row r="21" spans="1:16" ht="15.75" customHeight="1">
      <c r="A21" s="1250" t="s">
        <v>2041</v>
      </c>
      <c r="B21" s="4356"/>
      <c r="C21" s="4356"/>
      <c r="D21" s="4357"/>
      <c r="E21" s="1250" t="s">
        <v>2041</v>
      </c>
      <c r="F21" s="4356"/>
      <c r="G21" s="4356"/>
      <c r="H21" s="4356"/>
      <c r="I21" s="1251" t="s">
        <v>2041</v>
      </c>
      <c r="J21" s="4356"/>
      <c r="K21" s="4356"/>
      <c r="L21" s="4357"/>
      <c r="M21" s="1249"/>
      <c r="N21" s="4318"/>
      <c r="O21" s="4318"/>
      <c r="P21" s="4319"/>
    </row>
    <row r="22" spans="1:16" ht="15.75" customHeight="1">
      <c r="A22" s="1252" t="s">
        <v>2042</v>
      </c>
      <c r="B22" s="1251" t="s">
        <v>2043</v>
      </c>
      <c r="C22" s="1251" t="s">
        <v>2044</v>
      </c>
      <c r="D22" s="1253" t="s">
        <v>2045</v>
      </c>
      <c r="E22" s="1252" t="s">
        <v>2042</v>
      </c>
      <c r="F22" s="1251" t="s">
        <v>2043</v>
      </c>
      <c r="G22" s="1251" t="s">
        <v>2044</v>
      </c>
      <c r="H22" s="1251" t="s">
        <v>2045</v>
      </c>
      <c r="I22" s="1254" t="s">
        <v>2042</v>
      </c>
      <c r="J22" s="1251" t="s">
        <v>2043</v>
      </c>
      <c r="K22" s="1251" t="s">
        <v>2044</v>
      </c>
      <c r="L22" s="1253" t="s">
        <v>2045</v>
      </c>
      <c r="M22" s="1255"/>
      <c r="N22" s="1234"/>
      <c r="O22" s="1234"/>
      <c r="P22" s="1256"/>
    </row>
    <row r="23" spans="1:16">
      <c r="A23" s="1250"/>
      <c r="B23" s="1257"/>
      <c r="C23" s="1257"/>
      <c r="D23" s="1258"/>
      <c r="E23" s="1250"/>
      <c r="F23" s="1257"/>
      <c r="G23" s="1257"/>
      <c r="H23" s="1257"/>
      <c r="I23" s="1251"/>
      <c r="J23" s="1257"/>
      <c r="K23" s="1257"/>
      <c r="L23" s="1258"/>
      <c r="M23" s="1249"/>
      <c r="N23" s="1259"/>
      <c r="O23" s="1259"/>
      <c r="P23" s="1260"/>
    </row>
    <row r="24" spans="1:16">
      <c r="A24" s="1250" t="s">
        <v>2046</v>
      </c>
      <c r="B24" s="1257"/>
      <c r="C24" s="1257"/>
      <c r="D24" s="1258"/>
      <c r="E24" s="1261"/>
      <c r="F24" s="1257"/>
      <c r="G24" s="1257"/>
      <c r="H24" s="1257"/>
      <c r="I24" s="1262"/>
      <c r="J24" s="1257"/>
      <c r="K24" s="1257"/>
      <c r="L24" s="1258"/>
      <c r="M24" s="1249"/>
      <c r="N24" s="1259"/>
      <c r="O24" s="1259"/>
      <c r="P24" s="1260"/>
    </row>
    <row r="25" spans="1:16">
      <c r="A25" s="1250" t="s">
        <v>2047</v>
      </c>
      <c r="B25" s="1257"/>
      <c r="C25" s="1257"/>
      <c r="D25" s="1258"/>
      <c r="E25" s="1261"/>
      <c r="F25" s="1257"/>
      <c r="G25" s="1257"/>
      <c r="H25" s="1257"/>
      <c r="I25" s="1262"/>
      <c r="J25" s="1257"/>
      <c r="K25" s="1257"/>
      <c r="L25" s="1258"/>
      <c r="M25" s="1249"/>
      <c r="N25" s="1259"/>
      <c r="O25" s="1259"/>
      <c r="P25" s="1260"/>
    </row>
    <row r="26" spans="1:16">
      <c r="A26" s="1250" t="s">
        <v>2048</v>
      </c>
      <c r="B26" s="1257"/>
      <c r="C26" s="1257"/>
      <c r="D26" s="1258"/>
      <c r="E26" s="1261"/>
      <c r="F26" s="1257"/>
      <c r="G26" s="1257"/>
      <c r="H26" s="1257"/>
      <c r="I26" s="1262"/>
      <c r="J26" s="1257"/>
      <c r="K26" s="1257"/>
      <c r="L26" s="1258"/>
      <c r="M26" s="1249"/>
      <c r="N26" s="1259"/>
      <c r="O26" s="1259"/>
      <c r="P26" s="1260"/>
    </row>
    <row r="27" spans="1:16">
      <c r="A27" s="1250" t="s">
        <v>2049</v>
      </c>
      <c r="B27" s="1257"/>
      <c r="C27" s="1257"/>
      <c r="D27" s="1258"/>
      <c r="E27" s="1261"/>
      <c r="F27" s="1257"/>
      <c r="G27" s="1257"/>
      <c r="H27" s="1257"/>
      <c r="I27" s="1262"/>
      <c r="J27" s="1257"/>
      <c r="K27" s="1257"/>
      <c r="L27" s="1258"/>
      <c r="M27" s="1249"/>
      <c r="N27" s="1259"/>
      <c r="O27" s="1259"/>
      <c r="P27" s="1260"/>
    </row>
    <row r="28" spans="1:16">
      <c r="A28" s="1250" t="s">
        <v>2050</v>
      </c>
      <c r="B28" s="1257"/>
      <c r="C28" s="1257"/>
      <c r="D28" s="1258"/>
      <c r="E28" s="1261"/>
      <c r="F28" s="1257"/>
      <c r="G28" s="1257"/>
      <c r="H28" s="1257"/>
      <c r="I28" s="1262"/>
      <c r="J28" s="1257"/>
      <c r="K28" s="1257"/>
      <c r="L28" s="1258"/>
      <c r="M28" s="1249"/>
      <c r="N28" s="1259"/>
      <c r="O28" s="1259"/>
      <c r="P28" s="1260"/>
    </row>
    <row r="29" spans="1:16">
      <c r="A29" s="1250" t="s">
        <v>2051</v>
      </c>
      <c r="B29" s="1257"/>
      <c r="C29" s="1257"/>
      <c r="D29" s="1258"/>
      <c r="E29" s="1261"/>
      <c r="F29" s="1257"/>
      <c r="G29" s="1257"/>
      <c r="H29" s="1257"/>
      <c r="I29" s="1262"/>
      <c r="J29" s="1257"/>
      <c r="K29" s="1257"/>
      <c r="L29" s="1258"/>
      <c r="M29" s="1249"/>
      <c r="N29" s="1259"/>
      <c r="O29" s="1259"/>
      <c r="P29" s="1260"/>
    </row>
    <row r="30" spans="1:16">
      <c r="A30" s="4358"/>
      <c r="B30" s="4359"/>
      <c r="C30" s="4359"/>
      <c r="D30" s="4360"/>
      <c r="E30" s="1263"/>
      <c r="F30" s="1264"/>
      <c r="G30" s="1264"/>
      <c r="H30" s="1264"/>
      <c r="I30" s="1265"/>
      <c r="J30" s="1264"/>
      <c r="K30" s="1264"/>
      <c r="L30" s="1266"/>
      <c r="M30" s="1267"/>
      <c r="N30" s="1268"/>
      <c r="O30" s="1268"/>
      <c r="P30" s="1269"/>
    </row>
    <row r="31" spans="1:16">
      <c r="A31" s="4361"/>
      <c r="B31" s="4362"/>
      <c r="C31" s="4362"/>
      <c r="D31" s="4363"/>
      <c r="E31" s="1263"/>
      <c r="F31" s="1264"/>
      <c r="G31" s="1264"/>
      <c r="H31" s="1264"/>
      <c r="I31" s="1265"/>
      <c r="J31" s="1264"/>
      <c r="K31" s="1264"/>
      <c r="L31" s="1266"/>
      <c r="M31" s="1267"/>
      <c r="N31" s="1268"/>
      <c r="O31" s="1268"/>
      <c r="P31" s="1269"/>
    </row>
    <row r="32" spans="1:16" ht="13.8" thickBot="1">
      <c r="A32" s="4364"/>
      <c r="B32" s="4365"/>
      <c r="C32" s="4365"/>
      <c r="D32" s="4366"/>
      <c r="E32" s="1270"/>
      <c r="F32" s="1271"/>
      <c r="G32" s="1271"/>
      <c r="H32" s="1271"/>
      <c r="I32" s="1272"/>
      <c r="J32" s="1271"/>
      <c r="K32" s="1271"/>
      <c r="L32" s="1273"/>
      <c r="M32" s="1274"/>
      <c r="N32" s="1275"/>
      <c r="O32" s="1275"/>
      <c r="P32" s="1276"/>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19"/>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A46"/>
  <sheetViews>
    <sheetView view="pageBreakPreview" zoomScaleNormal="100" zoomScaleSheetLayoutView="100" workbookViewId="0">
      <selection sqref="A1:AI41"/>
    </sheetView>
  </sheetViews>
  <sheetFormatPr defaultColWidth="2.33203125" defaultRowHeight="13.2"/>
  <cols>
    <col min="1" max="16384" width="2.33203125" style="327"/>
  </cols>
  <sheetData>
    <row r="1" spans="1:53">
      <c r="A1" s="327" t="s">
        <v>1515</v>
      </c>
    </row>
    <row r="3" spans="1:53">
      <c r="Z3" s="287" t="s">
        <v>259</v>
      </c>
      <c r="AA3" s="4414"/>
      <c r="AB3" s="4414"/>
      <c r="AC3" s="4414"/>
      <c r="AD3" s="4414"/>
      <c r="AE3" s="4414"/>
      <c r="AF3" s="4414"/>
      <c r="AG3" s="4414"/>
      <c r="AH3" s="4414"/>
      <c r="AI3" s="4414"/>
    </row>
    <row r="6" spans="1:53" s="208" customFormat="1" ht="30" customHeight="1">
      <c r="I6" s="208" t="s">
        <v>1516</v>
      </c>
      <c r="N6" s="754" t="s">
        <v>1517</v>
      </c>
      <c r="O6" s="4415"/>
      <c r="P6" s="4415"/>
      <c r="Q6" s="4415"/>
      <c r="R6" s="4415"/>
      <c r="S6" s="4415"/>
      <c r="T6" s="4415"/>
      <c r="U6" s="4415"/>
      <c r="V6" s="4415"/>
      <c r="W6" s="4415"/>
      <c r="X6" s="4415"/>
      <c r="Y6" s="208" t="s">
        <v>1518</v>
      </c>
    </row>
    <row r="8" spans="1:53">
      <c r="BA8" s="327" t="s">
        <v>1519</v>
      </c>
    </row>
    <row r="9" spans="1:53">
      <c r="BA9" s="327" t="s">
        <v>1520</v>
      </c>
    </row>
    <row r="10" spans="1:53">
      <c r="A10" s="4416" t="str">
        <f>IF(入力シート!C24&lt;30000000,"福岡県"&amp;入力シート!C5&amp;"長","福岡県知事")</f>
        <v>福岡県○○県土整備事務所長</v>
      </c>
      <c r="B10" s="4416"/>
      <c r="C10" s="4416"/>
      <c r="D10" s="4416"/>
      <c r="E10" s="4416"/>
      <c r="F10" s="4416"/>
      <c r="G10" s="4416"/>
      <c r="H10" s="4416"/>
      <c r="I10" s="4416"/>
      <c r="J10" s="4416"/>
      <c r="K10" s="4416"/>
      <c r="L10" s="4416"/>
      <c r="M10" s="4416"/>
      <c r="N10" s="4416"/>
      <c r="O10" s="327" t="s">
        <v>234</v>
      </c>
      <c r="BA10" s="327" t="s">
        <v>1521</v>
      </c>
    </row>
    <row r="11" spans="1:53">
      <c r="X11" s="2220" t="str">
        <f>入力シート!C25</f>
        <v>福岡市博多区東公園７－７</v>
      </c>
      <c r="Y11" s="2221"/>
      <c r="Z11" s="2221"/>
      <c r="AA11" s="2221"/>
      <c r="AB11" s="2221"/>
      <c r="AC11" s="2221"/>
      <c r="AD11" s="2221"/>
      <c r="AE11" s="2221"/>
      <c r="AF11" s="2221"/>
      <c r="AG11" s="2221"/>
      <c r="AH11" s="2221"/>
      <c r="AI11" s="2221"/>
      <c r="BA11" s="327" t="s">
        <v>1522</v>
      </c>
    </row>
    <row r="12" spans="1:53" ht="16.5" customHeight="1">
      <c r="Q12" s="752"/>
      <c r="R12" s="752"/>
      <c r="S12" s="752"/>
      <c r="T12" s="752"/>
      <c r="U12" s="752"/>
      <c r="V12" s="752"/>
      <c r="W12" s="287" t="s">
        <v>1523</v>
      </c>
      <c r="X12" s="2221"/>
      <c r="Y12" s="2221"/>
      <c r="Z12" s="2221"/>
      <c r="AA12" s="2221"/>
      <c r="AB12" s="2221"/>
      <c r="AC12" s="2221"/>
      <c r="AD12" s="2221"/>
      <c r="AE12" s="2221"/>
      <c r="AF12" s="2221"/>
      <c r="AG12" s="2221"/>
      <c r="AH12" s="2221"/>
      <c r="AI12" s="2221"/>
    </row>
    <row r="13" spans="1:53" ht="16.5" customHeight="1">
      <c r="Q13" s="752"/>
      <c r="R13" s="752"/>
      <c r="S13" s="752"/>
      <c r="T13" s="752"/>
      <c r="U13" s="752"/>
      <c r="V13" s="752"/>
      <c r="W13" s="752"/>
      <c r="X13" s="2224" t="str">
        <f>入力シート!C26</f>
        <v>(株）福岡企画技調</v>
      </c>
      <c r="Y13" s="2225"/>
      <c r="Z13" s="2225"/>
      <c r="AA13" s="2225"/>
      <c r="AB13" s="2225"/>
      <c r="AC13" s="2225"/>
      <c r="AD13" s="2225"/>
      <c r="AE13" s="2225"/>
      <c r="AF13" s="2225"/>
      <c r="AG13" s="2225"/>
      <c r="AH13" s="2225"/>
      <c r="AI13" s="2225"/>
    </row>
    <row r="14" spans="1:53" ht="16.5" customHeight="1">
      <c r="Q14" s="752"/>
      <c r="R14" s="752"/>
      <c r="S14" s="752"/>
      <c r="T14" s="752"/>
      <c r="U14" s="752"/>
      <c r="V14" s="752"/>
      <c r="W14" s="755" t="s">
        <v>1524</v>
      </c>
      <c r="X14" s="246" t="str">
        <f>入力シート!C27</f>
        <v>代表取締役　企画太郎</v>
      </c>
      <c r="Y14" s="752"/>
      <c r="Z14" s="752"/>
      <c r="AA14" s="752"/>
      <c r="AB14" s="752"/>
      <c r="AC14" s="752"/>
      <c r="AD14" s="752"/>
      <c r="AE14" s="752"/>
      <c r="AF14" s="752"/>
      <c r="AG14" s="753"/>
      <c r="AH14" s="753"/>
    </row>
    <row r="15" spans="1:53">
      <c r="X15" s="242" t="s">
        <v>1525</v>
      </c>
    </row>
    <row r="16" spans="1:53">
      <c r="B16" s="327" t="s">
        <v>1526</v>
      </c>
    </row>
    <row r="18" spans="1:35">
      <c r="D18" s="756" t="s">
        <v>1527</v>
      </c>
      <c r="E18" s="756"/>
      <c r="F18" s="756"/>
      <c r="G18" s="756"/>
      <c r="H18" s="756" t="s">
        <v>283</v>
      </c>
      <c r="I18" s="4413"/>
      <c r="J18" s="4413"/>
      <c r="K18" s="4413"/>
      <c r="L18" s="4413"/>
      <c r="M18" s="4413"/>
      <c r="N18" s="4413"/>
      <c r="O18" s="4413"/>
      <c r="P18" s="4413"/>
      <c r="Q18" s="4413"/>
      <c r="R18" s="4413"/>
      <c r="S18" s="4413"/>
      <c r="T18" s="4413"/>
      <c r="U18" s="4413"/>
      <c r="V18" s="4413"/>
      <c r="W18" s="4413"/>
      <c r="X18" s="4413"/>
      <c r="Y18" s="4413"/>
      <c r="Z18" s="4413"/>
      <c r="AA18" s="4413"/>
      <c r="AB18" s="4413"/>
      <c r="AC18" s="4413"/>
      <c r="AD18" s="4413"/>
      <c r="AE18" s="4413"/>
      <c r="AF18" s="4413"/>
    </row>
    <row r="19" spans="1:35">
      <c r="D19" s="757"/>
      <c r="U19" s="758"/>
      <c r="V19" s="4408"/>
      <c r="W19" s="4408"/>
      <c r="X19" s="4408"/>
      <c r="Y19" s="4408"/>
      <c r="Z19" s="4408"/>
      <c r="AA19" s="4408"/>
      <c r="AB19" s="4408"/>
      <c r="AC19" s="4408"/>
      <c r="AD19" s="4408"/>
      <c r="AE19" s="4408"/>
      <c r="AF19" s="4408"/>
    </row>
    <row r="21" spans="1:35">
      <c r="C21" s="759"/>
      <c r="D21" s="759"/>
      <c r="E21" s="759"/>
      <c r="F21" s="759"/>
      <c r="G21" s="759"/>
      <c r="H21" s="759"/>
      <c r="I21" s="760" t="s">
        <v>1528</v>
      </c>
      <c r="J21" s="4409"/>
      <c r="K21" s="4409"/>
      <c r="L21" s="4409"/>
      <c r="M21" s="4409"/>
      <c r="N21" s="4409"/>
      <c r="O21" s="4409"/>
      <c r="P21" s="4409"/>
      <c r="Q21" s="4409"/>
      <c r="R21" s="4409"/>
      <c r="S21" s="4409"/>
      <c r="T21" s="4409"/>
      <c r="U21" s="4409"/>
      <c r="V21" s="4410"/>
      <c r="W21" s="327" t="s">
        <v>1529</v>
      </c>
    </row>
    <row r="22" spans="1:35" ht="20.100000000000001" customHeight="1">
      <c r="F22" s="2220" t="str">
        <f>"第50"&amp;入力シート!C3&amp;"-"&amp;入力シート!C4&amp;"号　"&amp;入力シート!C10</f>
        <v>第507-12345-001号　県道博多天神線排水性舗装工事（第２工区）</v>
      </c>
      <c r="G22" s="2221"/>
      <c r="H22" s="2221"/>
      <c r="I22" s="2221"/>
      <c r="J22" s="2221"/>
      <c r="K22" s="2221"/>
      <c r="L22" s="2221"/>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row>
    <row r="23" spans="1:35" ht="20.100000000000001" customHeight="1">
      <c r="B23" s="246" t="s">
        <v>280</v>
      </c>
      <c r="F23" s="2221"/>
      <c r="G23" s="2221"/>
      <c r="H23" s="2221"/>
      <c r="I23" s="2221"/>
      <c r="J23" s="2221"/>
      <c r="K23" s="2221"/>
      <c r="L23" s="2221"/>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41"/>
      <c r="AI23" s="41"/>
    </row>
    <row r="24" spans="1:35">
      <c r="F24" s="761"/>
      <c r="G24" s="761"/>
      <c r="H24" s="761"/>
      <c r="I24" s="761"/>
      <c r="J24" s="761"/>
      <c r="K24" s="761"/>
      <c r="L24" s="761"/>
      <c r="M24" s="761"/>
      <c r="N24" s="761"/>
      <c r="O24" s="761"/>
      <c r="P24" s="761"/>
      <c r="Q24" s="761"/>
      <c r="R24" s="761"/>
      <c r="S24" s="761"/>
      <c r="T24" s="761"/>
      <c r="U24" s="761"/>
      <c r="V24" s="761"/>
      <c r="W24" s="761"/>
      <c r="X24" s="761"/>
      <c r="Y24" s="761"/>
      <c r="Z24" s="761"/>
      <c r="AA24" s="761"/>
      <c r="AB24" s="761"/>
      <c r="AC24" s="761"/>
      <c r="AD24" s="761"/>
      <c r="AE24" s="761"/>
      <c r="AF24" s="761"/>
    </row>
    <row r="25" spans="1:35">
      <c r="B25" s="246" t="s">
        <v>1530</v>
      </c>
      <c r="C25" s="246"/>
      <c r="D25" s="246"/>
      <c r="E25" s="246"/>
      <c r="F25" s="4081">
        <f>入力シート!C13</f>
        <v>45839</v>
      </c>
      <c r="G25" s="4081"/>
      <c r="H25" s="4081"/>
      <c r="I25" s="4081"/>
      <c r="J25" s="4081"/>
      <c r="K25" s="4081"/>
      <c r="L25" s="4081"/>
      <c r="M25" s="4081"/>
      <c r="N25" s="4081"/>
      <c r="O25" s="269"/>
      <c r="P25" s="269"/>
      <c r="Q25" s="269"/>
      <c r="R25" s="269"/>
      <c r="S25" s="269"/>
      <c r="T25" s="269"/>
      <c r="U25" s="269"/>
      <c r="V25" s="269"/>
      <c r="W25" s="269"/>
      <c r="X25" s="269"/>
      <c r="Y25" s="269"/>
      <c r="Z25" s="269"/>
      <c r="AA25" s="269"/>
      <c r="AB25" s="269"/>
      <c r="AC25" s="269"/>
      <c r="AD25" s="269"/>
      <c r="AE25" s="269"/>
      <c r="AF25" s="269"/>
    </row>
    <row r="26" spans="1:35">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row>
    <row r="27" spans="1:35" ht="14.4">
      <c r="B27" s="246" t="s">
        <v>282</v>
      </c>
      <c r="C27" s="246"/>
      <c r="D27" s="246"/>
      <c r="E27" s="246"/>
      <c r="F27" s="246" t="s">
        <v>1531</v>
      </c>
      <c r="G27" s="4411">
        <f>入力シート!C24</f>
        <v>4000000</v>
      </c>
      <c r="H27" s="4411"/>
      <c r="I27" s="4411"/>
      <c r="J27" s="4411"/>
      <c r="K27" s="4411"/>
      <c r="L27" s="4411"/>
      <c r="M27" s="4411"/>
      <c r="N27" s="4411"/>
      <c r="O27" s="4411"/>
      <c r="P27" s="4411"/>
      <c r="Q27" s="4411"/>
      <c r="R27" s="4411"/>
      <c r="S27" s="4411"/>
      <c r="T27" s="4411"/>
      <c r="U27" s="4411"/>
      <c r="V27" s="4411"/>
      <c r="W27" s="4411"/>
      <c r="X27" s="4411"/>
      <c r="Y27" s="4411"/>
      <c r="Z27" s="4411"/>
      <c r="AA27" s="4411"/>
      <c r="AB27" s="4411"/>
      <c r="AC27" s="4411"/>
      <c r="AD27" s="4411"/>
      <c r="AE27" s="4411"/>
      <c r="AF27" s="4411"/>
    </row>
    <row r="28" spans="1:35">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row>
    <row r="29" spans="1:35" s="246" customFormat="1">
      <c r="B29" s="246" t="s">
        <v>1532</v>
      </c>
      <c r="F29" s="762"/>
      <c r="G29" s="4412"/>
      <c r="H29" s="4412"/>
      <c r="I29" s="4412"/>
      <c r="J29" s="4412"/>
      <c r="K29" s="4412"/>
      <c r="L29" s="4412"/>
      <c r="M29" s="4412"/>
      <c r="N29" s="4412"/>
      <c r="O29" s="4412"/>
      <c r="P29" s="4412"/>
      <c r="Q29" s="4412"/>
      <c r="R29" s="4412"/>
      <c r="S29" s="4412"/>
      <c r="T29" s="4412"/>
      <c r="U29" s="4412"/>
      <c r="V29" s="4412"/>
      <c r="W29" s="4412"/>
      <c r="X29" s="4412"/>
      <c r="Y29" s="4412"/>
      <c r="Z29" s="4412"/>
      <c r="AA29" s="4412"/>
      <c r="AB29" s="4412"/>
      <c r="AC29" s="4412"/>
      <c r="AD29" s="4412"/>
      <c r="AE29" s="4412"/>
      <c r="AF29" s="4412"/>
      <c r="AG29" s="763"/>
      <c r="AH29" s="763"/>
      <c r="AI29" s="763"/>
    </row>
    <row r="30" spans="1:35">
      <c r="F30" s="764"/>
      <c r="G30" s="764"/>
      <c r="H30" s="764"/>
      <c r="I30" s="764"/>
      <c r="J30" s="764"/>
      <c r="K30" s="764"/>
      <c r="L30" s="764"/>
      <c r="M30" s="764"/>
      <c r="N30" s="764"/>
      <c r="O30" s="764"/>
      <c r="P30" s="764"/>
      <c r="Q30" s="764"/>
      <c r="R30" s="764"/>
      <c r="S30" s="764"/>
      <c r="T30" s="764"/>
      <c r="U30" s="764"/>
      <c r="V30" s="764"/>
      <c r="W30" s="764"/>
      <c r="X30" s="764"/>
      <c r="Y30" s="764"/>
      <c r="Z30" s="764"/>
      <c r="AA30" s="764"/>
      <c r="AB30" s="764"/>
      <c r="AC30" s="764"/>
      <c r="AD30" s="764"/>
      <c r="AE30" s="764"/>
      <c r="AF30" s="764"/>
      <c r="AG30" s="764"/>
    </row>
    <row r="32" spans="1:35">
      <c r="A32" s="180"/>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row>
    <row r="34" spans="1:32" ht="15" customHeight="1">
      <c r="E34" s="755" t="s">
        <v>1533</v>
      </c>
      <c r="F34" s="4406" t="s">
        <v>1534</v>
      </c>
      <c r="G34" s="4406"/>
      <c r="H34" s="4406"/>
      <c r="I34" s="4406"/>
      <c r="J34" s="4406"/>
      <c r="K34" s="4406"/>
      <c r="L34" s="4406"/>
      <c r="M34" s="4406"/>
      <c r="N34" s="4406"/>
      <c r="O34" s="4406"/>
      <c r="P34" s="4406"/>
      <c r="Q34" s="4406"/>
      <c r="R34" s="4406"/>
      <c r="S34" s="4406"/>
      <c r="T34" s="4406"/>
      <c r="U34" s="4406"/>
      <c r="V34" s="4406"/>
      <c r="W34" s="4406"/>
      <c r="X34" s="4406"/>
      <c r="Y34" s="4406"/>
      <c r="Z34" s="4406"/>
      <c r="AA34" s="4406"/>
      <c r="AB34" s="4406"/>
      <c r="AC34" s="4406"/>
      <c r="AD34" s="4406"/>
      <c r="AE34" s="4406"/>
      <c r="AF34" s="4406"/>
    </row>
    <row r="35" spans="1:32" ht="15" customHeight="1">
      <c r="E35" s="755"/>
      <c r="F35" s="4406"/>
      <c r="G35" s="4406"/>
      <c r="H35" s="4406"/>
      <c r="I35" s="4406"/>
      <c r="J35" s="4406"/>
      <c r="K35" s="4406"/>
      <c r="L35" s="4406"/>
      <c r="M35" s="4406"/>
      <c r="N35" s="4406"/>
      <c r="O35" s="4406"/>
      <c r="P35" s="4406"/>
      <c r="Q35" s="4406"/>
      <c r="R35" s="4406"/>
      <c r="S35" s="4406"/>
      <c r="T35" s="4406"/>
      <c r="U35" s="4406"/>
      <c r="V35" s="4406"/>
      <c r="W35" s="4406"/>
      <c r="X35" s="4406"/>
      <c r="Y35" s="4406"/>
      <c r="Z35" s="4406"/>
      <c r="AA35" s="4406"/>
      <c r="AB35" s="4406"/>
      <c r="AC35" s="4406"/>
      <c r="AD35" s="4406"/>
      <c r="AE35" s="4406"/>
      <c r="AF35" s="4406"/>
    </row>
    <row r="36" spans="1:32" ht="15" customHeight="1">
      <c r="E36" s="765" t="s">
        <v>1535</v>
      </c>
      <c r="F36" s="4407" t="s">
        <v>1536</v>
      </c>
      <c r="G36" s="4407"/>
      <c r="H36" s="4407"/>
      <c r="I36" s="4407"/>
      <c r="J36" s="4407"/>
      <c r="K36" s="4407"/>
      <c r="L36" s="4407"/>
      <c r="M36" s="4407"/>
      <c r="N36" s="4407"/>
      <c r="O36" s="4407"/>
      <c r="P36" s="4407"/>
      <c r="Q36" s="4407"/>
      <c r="R36" s="4407"/>
      <c r="S36" s="4407"/>
      <c r="T36" s="4407"/>
      <c r="U36" s="4407"/>
      <c r="V36" s="4407"/>
      <c r="W36" s="4407"/>
      <c r="X36" s="4407"/>
      <c r="Y36" s="4407"/>
      <c r="Z36" s="4407"/>
      <c r="AA36" s="4407"/>
      <c r="AB36" s="4407"/>
      <c r="AC36" s="4407"/>
      <c r="AD36" s="4407"/>
      <c r="AE36" s="4407"/>
      <c r="AF36" s="4407"/>
    </row>
    <row r="37" spans="1:32" ht="15" customHeight="1">
      <c r="E37" s="765"/>
      <c r="F37" s="4407"/>
      <c r="G37" s="4407"/>
      <c r="H37" s="4407"/>
      <c r="I37" s="4407"/>
      <c r="J37" s="4407"/>
      <c r="K37" s="4407"/>
      <c r="L37" s="4407"/>
      <c r="M37" s="4407"/>
      <c r="N37" s="4407"/>
      <c r="O37" s="4407"/>
      <c r="P37" s="4407"/>
      <c r="Q37" s="4407"/>
      <c r="R37" s="4407"/>
      <c r="S37" s="4407"/>
      <c r="T37" s="4407"/>
      <c r="U37" s="4407"/>
      <c r="V37" s="4407"/>
      <c r="W37" s="4407"/>
      <c r="X37" s="4407"/>
      <c r="Y37" s="4407"/>
      <c r="Z37" s="4407"/>
      <c r="AA37" s="4407"/>
      <c r="AB37" s="4407"/>
      <c r="AC37" s="4407"/>
      <c r="AD37" s="4407"/>
      <c r="AE37" s="4407"/>
      <c r="AF37" s="4407"/>
    </row>
    <row r="38" spans="1:32" ht="15" customHeight="1">
      <c r="E38" s="765" t="s">
        <v>1537</v>
      </c>
      <c r="F38" s="4407" t="s">
        <v>1538</v>
      </c>
      <c r="G38" s="4407"/>
      <c r="H38" s="4407"/>
      <c r="I38" s="4407"/>
      <c r="J38" s="4407"/>
      <c r="K38" s="4407"/>
      <c r="L38" s="4407"/>
      <c r="M38" s="4407"/>
      <c r="N38" s="4407"/>
      <c r="O38" s="4407"/>
      <c r="P38" s="4407"/>
      <c r="Q38" s="4407"/>
      <c r="R38" s="4407"/>
      <c r="S38" s="4407"/>
      <c r="T38" s="4407"/>
      <c r="U38" s="4407"/>
      <c r="V38" s="4407"/>
      <c r="W38" s="4407"/>
      <c r="X38" s="4407"/>
      <c r="Y38" s="4407"/>
      <c r="Z38" s="4407"/>
      <c r="AA38" s="4407"/>
      <c r="AB38" s="4407"/>
      <c r="AC38" s="4407"/>
      <c r="AD38" s="4407"/>
      <c r="AE38" s="4407"/>
      <c r="AF38" s="4407"/>
    </row>
    <row r="39" spans="1:32" ht="15" customHeight="1">
      <c r="F39" s="4407"/>
      <c r="G39" s="4407"/>
      <c r="H39" s="4407"/>
      <c r="I39" s="4407"/>
      <c r="J39" s="4407"/>
      <c r="K39" s="4407"/>
      <c r="L39" s="4407"/>
      <c r="M39" s="4407"/>
      <c r="N39" s="4407"/>
      <c r="O39" s="4407"/>
      <c r="P39" s="4407"/>
      <c r="Q39" s="4407"/>
      <c r="R39" s="4407"/>
      <c r="S39" s="4407"/>
      <c r="T39" s="4407"/>
      <c r="U39" s="4407"/>
      <c r="V39" s="4407"/>
      <c r="W39" s="4407"/>
      <c r="X39" s="4407"/>
      <c r="Y39" s="4407"/>
      <c r="Z39" s="4407"/>
      <c r="AA39" s="4407"/>
      <c r="AB39" s="4407"/>
      <c r="AC39" s="4407"/>
      <c r="AD39" s="4407"/>
      <c r="AE39" s="4407"/>
      <c r="AF39" s="4407"/>
    </row>
    <row r="46" spans="1:32">
      <c r="A46" s="206"/>
    </row>
  </sheetData>
  <mergeCells count="15">
    <mergeCell ref="I18:AF18"/>
    <mergeCell ref="AA3:AI3"/>
    <mergeCell ref="O6:X6"/>
    <mergeCell ref="A10:N10"/>
    <mergeCell ref="X11:AI12"/>
    <mergeCell ref="X13:AI13"/>
    <mergeCell ref="F34:AF35"/>
    <mergeCell ref="F36:AF37"/>
    <mergeCell ref="F38:AF39"/>
    <mergeCell ref="V19:AF19"/>
    <mergeCell ref="J21:V21"/>
    <mergeCell ref="F22:AG23"/>
    <mergeCell ref="F25:N25"/>
    <mergeCell ref="G27:AF27"/>
    <mergeCell ref="G29:AF29"/>
  </mergeCells>
  <phoneticPr fontId="19"/>
  <dataValidations count="3">
    <dataValidation imeMode="fullKatakana" allowBlank="1" showInputMessage="1" showErrorMessage="1" sqref="F65564:AG65564 JB65564:KC65564 SX65564:TY65564 ACT65564:ADU65564 AMP65564:ANQ65564 AWL65564:AXM65564 BGH65564:BHI65564 BQD65564:BRE65564 BZZ65564:CBA65564 CJV65564:CKW65564 CTR65564:CUS65564 DDN65564:DEO65564 DNJ65564:DOK65564 DXF65564:DYG65564 EHB65564:EIC65564 EQX65564:ERY65564 FAT65564:FBU65564 FKP65564:FLQ65564 FUL65564:FVM65564 GEH65564:GFI65564 GOD65564:GPE65564 GXZ65564:GZA65564 HHV65564:HIW65564 HRR65564:HSS65564 IBN65564:ICO65564 ILJ65564:IMK65564 IVF65564:IWG65564 JFB65564:JGC65564 JOX65564:JPY65564 JYT65564:JZU65564 KIP65564:KJQ65564 KSL65564:KTM65564 LCH65564:LDI65564 LMD65564:LNE65564 LVZ65564:LXA65564 MFV65564:MGW65564 MPR65564:MQS65564 MZN65564:NAO65564 NJJ65564:NKK65564 NTF65564:NUG65564 ODB65564:OEC65564 OMX65564:ONY65564 OWT65564:OXU65564 PGP65564:PHQ65564 PQL65564:PRM65564 QAH65564:QBI65564 QKD65564:QLE65564 QTZ65564:QVA65564 RDV65564:REW65564 RNR65564:ROS65564 RXN65564:RYO65564 SHJ65564:SIK65564 SRF65564:SSG65564 TBB65564:TCC65564 TKX65564:TLY65564 TUT65564:TVU65564 UEP65564:UFQ65564 UOL65564:UPM65564 UYH65564:UZI65564 VID65564:VJE65564 VRZ65564:VTA65564 WBV65564:WCW65564 WLR65564:WMS65564 WVN65564:WWO65564 F131100:AG131100 JB131100:KC131100 SX131100:TY131100 ACT131100:ADU131100 AMP131100:ANQ131100 AWL131100:AXM131100 BGH131100:BHI131100 BQD131100:BRE131100 BZZ131100:CBA131100 CJV131100:CKW131100 CTR131100:CUS131100 DDN131100:DEO131100 DNJ131100:DOK131100 DXF131100:DYG131100 EHB131100:EIC131100 EQX131100:ERY131100 FAT131100:FBU131100 FKP131100:FLQ131100 FUL131100:FVM131100 GEH131100:GFI131100 GOD131100:GPE131100 GXZ131100:GZA131100 HHV131100:HIW131100 HRR131100:HSS131100 IBN131100:ICO131100 ILJ131100:IMK131100 IVF131100:IWG131100 JFB131100:JGC131100 JOX131100:JPY131100 JYT131100:JZU131100 KIP131100:KJQ131100 KSL131100:KTM131100 LCH131100:LDI131100 LMD131100:LNE131100 LVZ131100:LXA131100 MFV131100:MGW131100 MPR131100:MQS131100 MZN131100:NAO131100 NJJ131100:NKK131100 NTF131100:NUG131100 ODB131100:OEC131100 OMX131100:ONY131100 OWT131100:OXU131100 PGP131100:PHQ131100 PQL131100:PRM131100 QAH131100:QBI131100 QKD131100:QLE131100 QTZ131100:QVA131100 RDV131100:REW131100 RNR131100:ROS131100 RXN131100:RYO131100 SHJ131100:SIK131100 SRF131100:SSG131100 TBB131100:TCC131100 TKX131100:TLY131100 TUT131100:TVU131100 UEP131100:UFQ131100 UOL131100:UPM131100 UYH131100:UZI131100 VID131100:VJE131100 VRZ131100:VTA131100 WBV131100:WCW131100 WLR131100:WMS131100 WVN131100:WWO131100 F196636:AG196636 JB196636:KC196636 SX196636:TY196636 ACT196636:ADU196636 AMP196636:ANQ196636 AWL196636:AXM196636 BGH196636:BHI196636 BQD196636:BRE196636 BZZ196636:CBA196636 CJV196636:CKW196636 CTR196636:CUS196636 DDN196636:DEO196636 DNJ196636:DOK196636 DXF196636:DYG196636 EHB196636:EIC196636 EQX196636:ERY196636 FAT196636:FBU196636 FKP196636:FLQ196636 FUL196636:FVM196636 GEH196636:GFI196636 GOD196636:GPE196636 GXZ196636:GZA196636 HHV196636:HIW196636 HRR196636:HSS196636 IBN196636:ICO196636 ILJ196636:IMK196636 IVF196636:IWG196636 JFB196636:JGC196636 JOX196636:JPY196636 JYT196636:JZU196636 KIP196636:KJQ196636 KSL196636:KTM196636 LCH196636:LDI196636 LMD196636:LNE196636 LVZ196636:LXA196636 MFV196636:MGW196636 MPR196636:MQS196636 MZN196636:NAO196636 NJJ196636:NKK196636 NTF196636:NUG196636 ODB196636:OEC196636 OMX196636:ONY196636 OWT196636:OXU196636 PGP196636:PHQ196636 PQL196636:PRM196636 QAH196636:QBI196636 QKD196636:QLE196636 QTZ196636:QVA196636 RDV196636:REW196636 RNR196636:ROS196636 RXN196636:RYO196636 SHJ196636:SIK196636 SRF196636:SSG196636 TBB196636:TCC196636 TKX196636:TLY196636 TUT196636:TVU196636 UEP196636:UFQ196636 UOL196636:UPM196636 UYH196636:UZI196636 VID196636:VJE196636 VRZ196636:VTA196636 WBV196636:WCW196636 WLR196636:WMS196636 WVN196636:WWO196636 F262172:AG262172 JB262172:KC262172 SX262172:TY262172 ACT262172:ADU262172 AMP262172:ANQ262172 AWL262172:AXM262172 BGH262172:BHI262172 BQD262172:BRE262172 BZZ262172:CBA262172 CJV262172:CKW262172 CTR262172:CUS262172 DDN262172:DEO262172 DNJ262172:DOK262172 DXF262172:DYG262172 EHB262172:EIC262172 EQX262172:ERY262172 FAT262172:FBU262172 FKP262172:FLQ262172 FUL262172:FVM262172 GEH262172:GFI262172 GOD262172:GPE262172 GXZ262172:GZA262172 HHV262172:HIW262172 HRR262172:HSS262172 IBN262172:ICO262172 ILJ262172:IMK262172 IVF262172:IWG262172 JFB262172:JGC262172 JOX262172:JPY262172 JYT262172:JZU262172 KIP262172:KJQ262172 KSL262172:KTM262172 LCH262172:LDI262172 LMD262172:LNE262172 LVZ262172:LXA262172 MFV262172:MGW262172 MPR262172:MQS262172 MZN262172:NAO262172 NJJ262172:NKK262172 NTF262172:NUG262172 ODB262172:OEC262172 OMX262172:ONY262172 OWT262172:OXU262172 PGP262172:PHQ262172 PQL262172:PRM262172 QAH262172:QBI262172 QKD262172:QLE262172 QTZ262172:QVA262172 RDV262172:REW262172 RNR262172:ROS262172 RXN262172:RYO262172 SHJ262172:SIK262172 SRF262172:SSG262172 TBB262172:TCC262172 TKX262172:TLY262172 TUT262172:TVU262172 UEP262172:UFQ262172 UOL262172:UPM262172 UYH262172:UZI262172 VID262172:VJE262172 VRZ262172:VTA262172 WBV262172:WCW262172 WLR262172:WMS262172 WVN262172:WWO262172 F327708:AG327708 JB327708:KC327708 SX327708:TY327708 ACT327708:ADU327708 AMP327708:ANQ327708 AWL327708:AXM327708 BGH327708:BHI327708 BQD327708:BRE327708 BZZ327708:CBA327708 CJV327708:CKW327708 CTR327708:CUS327708 DDN327708:DEO327708 DNJ327708:DOK327708 DXF327708:DYG327708 EHB327708:EIC327708 EQX327708:ERY327708 FAT327708:FBU327708 FKP327708:FLQ327708 FUL327708:FVM327708 GEH327708:GFI327708 GOD327708:GPE327708 GXZ327708:GZA327708 HHV327708:HIW327708 HRR327708:HSS327708 IBN327708:ICO327708 ILJ327708:IMK327708 IVF327708:IWG327708 JFB327708:JGC327708 JOX327708:JPY327708 JYT327708:JZU327708 KIP327708:KJQ327708 KSL327708:KTM327708 LCH327708:LDI327708 LMD327708:LNE327708 LVZ327708:LXA327708 MFV327708:MGW327708 MPR327708:MQS327708 MZN327708:NAO327708 NJJ327708:NKK327708 NTF327708:NUG327708 ODB327708:OEC327708 OMX327708:ONY327708 OWT327708:OXU327708 PGP327708:PHQ327708 PQL327708:PRM327708 QAH327708:QBI327708 QKD327708:QLE327708 QTZ327708:QVA327708 RDV327708:REW327708 RNR327708:ROS327708 RXN327708:RYO327708 SHJ327708:SIK327708 SRF327708:SSG327708 TBB327708:TCC327708 TKX327708:TLY327708 TUT327708:TVU327708 UEP327708:UFQ327708 UOL327708:UPM327708 UYH327708:UZI327708 VID327708:VJE327708 VRZ327708:VTA327708 WBV327708:WCW327708 WLR327708:WMS327708 WVN327708:WWO327708 F393244:AG393244 JB393244:KC393244 SX393244:TY393244 ACT393244:ADU393244 AMP393244:ANQ393244 AWL393244:AXM393244 BGH393244:BHI393244 BQD393244:BRE393244 BZZ393244:CBA393244 CJV393244:CKW393244 CTR393244:CUS393244 DDN393244:DEO393244 DNJ393244:DOK393244 DXF393244:DYG393244 EHB393244:EIC393244 EQX393244:ERY393244 FAT393244:FBU393244 FKP393244:FLQ393244 FUL393244:FVM393244 GEH393244:GFI393244 GOD393244:GPE393244 GXZ393244:GZA393244 HHV393244:HIW393244 HRR393244:HSS393244 IBN393244:ICO393244 ILJ393244:IMK393244 IVF393244:IWG393244 JFB393244:JGC393244 JOX393244:JPY393244 JYT393244:JZU393244 KIP393244:KJQ393244 KSL393244:KTM393244 LCH393244:LDI393244 LMD393244:LNE393244 LVZ393244:LXA393244 MFV393244:MGW393244 MPR393244:MQS393244 MZN393244:NAO393244 NJJ393244:NKK393244 NTF393244:NUG393244 ODB393244:OEC393244 OMX393244:ONY393244 OWT393244:OXU393244 PGP393244:PHQ393244 PQL393244:PRM393244 QAH393244:QBI393244 QKD393244:QLE393244 QTZ393244:QVA393244 RDV393244:REW393244 RNR393244:ROS393244 RXN393244:RYO393244 SHJ393244:SIK393244 SRF393244:SSG393244 TBB393244:TCC393244 TKX393244:TLY393244 TUT393244:TVU393244 UEP393244:UFQ393244 UOL393244:UPM393244 UYH393244:UZI393244 VID393244:VJE393244 VRZ393244:VTA393244 WBV393244:WCW393244 WLR393244:WMS393244 WVN393244:WWO393244 F458780:AG458780 JB458780:KC458780 SX458780:TY458780 ACT458780:ADU458780 AMP458780:ANQ458780 AWL458780:AXM458780 BGH458780:BHI458780 BQD458780:BRE458780 BZZ458780:CBA458780 CJV458780:CKW458780 CTR458780:CUS458780 DDN458780:DEO458780 DNJ458780:DOK458780 DXF458780:DYG458780 EHB458780:EIC458780 EQX458780:ERY458780 FAT458780:FBU458780 FKP458780:FLQ458780 FUL458780:FVM458780 GEH458780:GFI458780 GOD458780:GPE458780 GXZ458780:GZA458780 HHV458780:HIW458780 HRR458780:HSS458780 IBN458780:ICO458780 ILJ458780:IMK458780 IVF458780:IWG458780 JFB458780:JGC458780 JOX458780:JPY458780 JYT458780:JZU458780 KIP458780:KJQ458780 KSL458780:KTM458780 LCH458780:LDI458780 LMD458780:LNE458780 LVZ458780:LXA458780 MFV458780:MGW458780 MPR458780:MQS458780 MZN458780:NAO458780 NJJ458780:NKK458780 NTF458780:NUG458780 ODB458780:OEC458780 OMX458780:ONY458780 OWT458780:OXU458780 PGP458780:PHQ458780 PQL458780:PRM458780 QAH458780:QBI458780 QKD458780:QLE458780 QTZ458780:QVA458780 RDV458780:REW458780 RNR458780:ROS458780 RXN458780:RYO458780 SHJ458780:SIK458780 SRF458780:SSG458780 TBB458780:TCC458780 TKX458780:TLY458780 TUT458780:TVU458780 UEP458780:UFQ458780 UOL458780:UPM458780 UYH458780:UZI458780 VID458780:VJE458780 VRZ458780:VTA458780 WBV458780:WCW458780 WLR458780:WMS458780 WVN458780:WWO458780 F524316:AG524316 JB524316:KC524316 SX524316:TY524316 ACT524316:ADU524316 AMP524316:ANQ524316 AWL524316:AXM524316 BGH524316:BHI524316 BQD524316:BRE524316 BZZ524316:CBA524316 CJV524316:CKW524316 CTR524316:CUS524316 DDN524316:DEO524316 DNJ524316:DOK524316 DXF524316:DYG524316 EHB524316:EIC524316 EQX524316:ERY524316 FAT524316:FBU524316 FKP524316:FLQ524316 FUL524316:FVM524316 GEH524316:GFI524316 GOD524316:GPE524316 GXZ524316:GZA524316 HHV524316:HIW524316 HRR524316:HSS524316 IBN524316:ICO524316 ILJ524316:IMK524316 IVF524316:IWG524316 JFB524316:JGC524316 JOX524316:JPY524316 JYT524316:JZU524316 KIP524316:KJQ524316 KSL524316:KTM524316 LCH524316:LDI524316 LMD524316:LNE524316 LVZ524316:LXA524316 MFV524316:MGW524316 MPR524316:MQS524316 MZN524316:NAO524316 NJJ524316:NKK524316 NTF524316:NUG524316 ODB524316:OEC524316 OMX524316:ONY524316 OWT524316:OXU524316 PGP524316:PHQ524316 PQL524316:PRM524316 QAH524316:QBI524316 QKD524316:QLE524316 QTZ524316:QVA524316 RDV524316:REW524316 RNR524316:ROS524316 RXN524316:RYO524316 SHJ524316:SIK524316 SRF524316:SSG524316 TBB524316:TCC524316 TKX524316:TLY524316 TUT524316:TVU524316 UEP524316:UFQ524316 UOL524316:UPM524316 UYH524316:UZI524316 VID524316:VJE524316 VRZ524316:VTA524316 WBV524316:WCW524316 WLR524316:WMS524316 WVN524316:WWO524316 F589852:AG589852 JB589852:KC589852 SX589852:TY589852 ACT589852:ADU589852 AMP589852:ANQ589852 AWL589852:AXM589852 BGH589852:BHI589852 BQD589852:BRE589852 BZZ589852:CBA589852 CJV589852:CKW589852 CTR589852:CUS589852 DDN589852:DEO589852 DNJ589852:DOK589852 DXF589852:DYG589852 EHB589852:EIC589852 EQX589852:ERY589852 FAT589852:FBU589852 FKP589852:FLQ589852 FUL589852:FVM589852 GEH589852:GFI589852 GOD589852:GPE589852 GXZ589852:GZA589852 HHV589852:HIW589852 HRR589852:HSS589852 IBN589852:ICO589852 ILJ589852:IMK589852 IVF589852:IWG589852 JFB589852:JGC589852 JOX589852:JPY589852 JYT589852:JZU589852 KIP589852:KJQ589852 KSL589852:KTM589852 LCH589852:LDI589852 LMD589852:LNE589852 LVZ589852:LXA589852 MFV589852:MGW589852 MPR589852:MQS589852 MZN589852:NAO589852 NJJ589852:NKK589852 NTF589852:NUG589852 ODB589852:OEC589852 OMX589852:ONY589852 OWT589852:OXU589852 PGP589852:PHQ589852 PQL589852:PRM589852 QAH589852:QBI589852 QKD589852:QLE589852 QTZ589852:QVA589852 RDV589852:REW589852 RNR589852:ROS589852 RXN589852:RYO589852 SHJ589852:SIK589852 SRF589852:SSG589852 TBB589852:TCC589852 TKX589852:TLY589852 TUT589852:TVU589852 UEP589852:UFQ589852 UOL589852:UPM589852 UYH589852:UZI589852 VID589852:VJE589852 VRZ589852:VTA589852 WBV589852:WCW589852 WLR589852:WMS589852 WVN589852:WWO589852 F655388:AG655388 JB655388:KC655388 SX655388:TY655388 ACT655388:ADU655388 AMP655388:ANQ655388 AWL655388:AXM655388 BGH655388:BHI655388 BQD655388:BRE655388 BZZ655388:CBA655388 CJV655388:CKW655388 CTR655388:CUS655388 DDN655388:DEO655388 DNJ655388:DOK655388 DXF655388:DYG655388 EHB655388:EIC655388 EQX655388:ERY655388 FAT655388:FBU655388 FKP655388:FLQ655388 FUL655388:FVM655388 GEH655388:GFI655388 GOD655388:GPE655388 GXZ655388:GZA655388 HHV655388:HIW655388 HRR655388:HSS655388 IBN655388:ICO655388 ILJ655388:IMK655388 IVF655388:IWG655388 JFB655388:JGC655388 JOX655388:JPY655388 JYT655388:JZU655388 KIP655388:KJQ655388 KSL655388:KTM655388 LCH655388:LDI655388 LMD655388:LNE655388 LVZ655388:LXA655388 MFV655388:MGW655388 MPR655388:MQS655388 MZN655388:NAO655388 NJJ655388:NKK655388 NTF655388:NUG655388 ODB655388:OEC655388 OMX655388:ONY655388 OWT655388:OXU655388 PGP655388:PHQ655388 PQL655388:PRM655388 QAH655388:QBI655388 QKD655388:QLE655388 QTZ655388:QVA655388 RDV655388:REW655388 RNR655388:ROS655388 RXN655388:RYO655388 SHJ655388:SIK655388 SRF655388:SSG655388 TBB655388:TCC655388 TKX655388:TLY655388 TUT655388:TVU655388 UEP655388:UFQ655388 UOL655388:UPM655388 UYH655388:UZI655388 VID655388:VJE655388 VRZ655388:VTA655388 WBV655388:WCW655388 WLR655388:WMS655388 WVN655388:WWO655388 F720924:AG720924 JB720924:KC720924 SX720924:TY720924 ACT720924:ADU720924 AMP720924:ANQ720924 AWL720924:AXM720924 BGH720924:BHI720924 BQD720924:BRE720924 BZZ720924:CBA720924 CJV720924:CKW720924 CTR720924:CUS720924 DDN720924:DEO720924 DNJ720924:DOK720924 DXF720924:DYG720924 EHB720924:EIC720924 EQX720924:ERY720924 FAT720924:FBU720924 FKP720924:FLQ720924 FUL720924:FVM720924 GEH720924:GFI720924 GOD720924:GPE720924 GXZ720924:GZA720924 HHV720924:HIW720924 HRR720924:HSS720924 IBN720924:ICO720924 ILJ720924:IMK720924 IVF720924:IWG720924 JFB720924:JGC720924 JOX720924:JPY720924 JYT720924:JZU720924 KIP720924:KJQ720924 KSL720924:KTM720924 LCH720924:LDI720924 LMD720924:LNE720924 LVZ720924:LXA720924 MFV720924:MGW720924 MPR720924:MQS720924 MZN720924:NAO720924 NJJ720924:NKK720924 NTF720924:NUG720924 ODB720924:OEC720924 OMX720924:ONY720924 OWT720924:OXU720924 PGP720924:PHQ720924 PQL720924:PRM720924 QAH720924:QBI720924 QKD720924:QLE720924 QTZ720924:QVA720924 RDV720924:REW720924 RNR720924:ROS720924 RXN720924:RYO720924 SHJ720924:SIK720924 SRF720924:SSG720924 TBB720924:TCC720924 TKX720924:TLY720924 TUT720924:TVU720924 UEP720924:UFQ720924 UOL720924:UPM720924 UYH720924:UZI720924 VID720924:VJE720924 VRZ720924:VTA720924 WBV720924:WCW720924 WLR720924:WMS720924 WVN720924:WWO720924 F786460:AG786460 JB786460:KC786460 SX786460:TY786460 ACT786460:ADU786460 AMP786460:ANQ786460 AWL786460:AXM786460 BGH786460:BHI786460 BQD786460:BRE786460 BZZ786460:CBA786460 CJV786460:CKW786460 CTR786460:CUS786460 DDN786460:DEO786460 DNJ786460:DOK786460 DXF786460:DYG786460 EHB786460:EIC786460 EQX786460:ERY786460 FAT786460:FBU786460 FKP786460:FLQ786460 FUL786460:FVM786460 GEH786460:GFI786460 GOD786460:GPE786460 GXZ786460:GZA786460 HHV786460:HIW786460 HRR786460:HSS786460 IBN786460:ICO786460 ILJ786460:IMK786460 IVF786460:IWG786460 JFB786460:JGC786460 JOX786460:JPY786460 JYT786460:JZU786460 KIP786460:KJQ786460 KSL786460:KTM786460 LCH786460:LDI786460 LMD786460:LNE786460 LVZ786460:LXA786460 MFV786460:MGW786460 MPR786460:MQS786460 MZN786460:NAO786460 NJJ786460:NKK786460 NTF786460:NUG786460 ODB786460:OEC786460 OMX786460:ONY786460 OWT786460:OXU786460 PGP786460:PHQ786460 PQL786460:PRM786460 QAH786460:QBI786460 QKD786460:QLE786460 QTZ786460:QVA786460 RDV786460:REW786460 RNR786460:ROS786460 RXN786460:RYO786460 SHJ786460:SIK786460 SRF786460:SSG786460 TBB786460:TCC786460 TKX786460:TLY786460 TUT786460:TVU786460 UEP786460:UFQ786460 UOL786460:UPM786460 UYH786460:UZI786460 VID786460:VJE786460 VRZ786460:VTA786460 WBV786460:WCW786460 WLR786460:WMS786460 WVN786460:WWO786460 F851996:AG851996 JB851996:KC851996 SX851996:TY851996 ACT851996:ADU851996 AMP851996:ANQ851996 AWL851996:AXM851996 BGH851996:BHI851996 BQD851996:BRE851996 BZZ851996:CBA851996 CJV851996:CKW851996 CTR851996:CUS851996 DDN851996:DEO851996 DNJ851996:DOK851996 DXF851996:DYG851996 EHB851996:EIC851996 EQX851996:ERY851996 FAT851996:FBU851996 FKP851996:FLQ851996 FUL851996:FVM851996 GEH851996:GFI851996 GOD851996:GPE851996 GXZ851996:GZA851996 HHV851996:HIW851996 HRR851996:HSS851996 IBN851996:ICO851996 ILJ851996:IMK851996 IVF851996:IWG851996 JFB851996:JGC851996 JOX851996:JPY851996 JYT851996:JZU851996 KIP851996:KJQ851996 KSL851996:KTM851996 LCH851996:LDI851996 LMD851996:LNE851996 LVZ851996:LXA851996 MFV851996:MGW851996 MPR851996:MQS851996 MZN851996:NAO851996 NJJ851996:NKK851996 NTF851996:NUG851996 ODB851996:OEC851996 OMX851996:ONY851996 OWT851996:OXU851996 PGP851996:PHQ851996 PQL851996:PRM851996 QAH851996:QBI851996 QKD851996:QLE851996 QTZ851996:QVA851996 RDV851996:REW851996 RNR851996:ROS851996 RXN851996:RYO851996 SHJ851996:SIK851996 SRF851996:SSG851996 TBB851996:TCC851996 TKX851996:TLY851996 TUT851996:TVU851996 UEP851996:UFQ851996 UOL851996:UPM851996 UYH851996:UZI851996 VID851996:VJE851996 VRZ851996:VTA851996 WBV851996:WCW851996 WLR851996:WMS851996 WVN851996:WWO851996 F917532:AG917532 JB917532:KC917532 SX917532:TY917532 ACT917532:ADU917532 AMP917532:ANQ917532 AWL917532:AXM917532 BGH917532:BHI917532 BQD917532:BRE917532 BZZ917532:CBA917532 CJV917532:CKW917532 CTR917532:CUS917532 DDN917532:DEO917532 DNJ917532:DOK917532 DXF917532:DYG917532 EHB917532:EIC917532 EQX917532:ERY917532 FAT917532:FBU917532 FKP917532:FLQ917532 FUL917532:FVM917532 GEH917532:GFI917532 GOD917532:GPE917532 GXZ917532:GZA917532 HHV917532:HIW917532 HRR917532:HSS917532 IBN917532:ICO917532 ILJ917532:IMK917532 IVF917532:IWG917532 JFB917532:JGC917532 JOX917532:JPY917532 JYT917532:JZU917532 KIP917532:KJQ917532 KSL917532:KTM917532 LCH917532:LDI917532 LMD917532:LNE917532 LVZ917532:LXA917532 MFV917532:MGW917532 MPR917532:MQS917532 MZN917532:NAO917532 NJJ917532:NKK917532 NTF917532:NUG917532 ODB917532:OEC917532 OMX917532:ONY917532 OWT917532:OXU917532 PGP917532:PHQ917532 PQL917532:PRM917532 QAH917532:QBI917532 QKD917532:QLE917532 QTZ917532:QVA917532 RDV917532:REW917532 RNR917532:ROS917532 RXN917532:RYO917532 SHJ917532:SIK917532 SRF917532:SSG917532 TBB917532:TCC917532 TKX917532:TLY917532 TUT917532:TVU917532 UEP917532:UFQ917532 UOL917532:UPM917532 UYH917532:UZI917532 VID917532:VJE917532 VRZ917532:VTA917532 WBV917532:WCW917532 WLR917532:WMS917532 WVN917532:WWO917532 F983068:AG983068 JB983068:KC983068 SX983068:TY983068 ACT983068:ADU983068 AMP983068:ANQ983068 AWL983068:AXM983068 BGH983068:BHI983068 BQD983068:BRE983068 BZZ983068:CBA983068 CJV983068:CKW983068 CTR983068:CUS983068 DDN983068:DEO983068 DNJ983068:DOK983068 DXF983068:DYG983068 EHB983068:EIC983068 EQX983068:ERY983068 FAT983068:FBU983068 FKP983068:FLQ983068 FUL983068:FVM983068 GEH983068:GFI983068 GOD983068:GPE983068 GXZ983068:GZA983068 HHV983068:HIW983068 HRR983068:HSS983068 IBN983068:ICO983068 ILJ983068:IMK983068 IVF983068:IWG983068 JFB983068:JGC983068 JOX983068:JPY983068 JYT983068:JZU983068 KIP983068:KJQ983068 KSL983068:KTM983068 LCH983068:LDI983068 LMD983068:LNE983068 LVZ983068:LXA983068 MFV983068:MGW983068 MPR983068:MQS983068 MZN983068:NAO983068 NJJ983068:NKK983068 NTF983068:NUG983068 ODB983068:OEC983068 OMX983068:ONY983068 OWT983068:OXU983068 PGP983068:PHQ983068 PQL983068:PRM983068 QAH983068:QBI983068 QKD983068:QLE983068 QTZ983068:QVA983068 RDV983068:REW983068 RNR983068:ROS983068 RXN983068:RYO983068 SHJ983068:SIK983068 SRF983068:SSG983068 TBB983068:TCC983068 TKX983068:TLY983068 TUT983068:TVU983068 UEP983068:UFQ983068 UOL983068:UPM983068 UYH983068:UZI983068 VID983068:VJE983068 VRZ983068:VTA983068 WBV983068:WCW983068 WLR983068:WMS983068 WVN983068:WWO983068"/>
    <dataValidation type="list" allowBlank="1" showInputMessage="1" showErrorMessage="1" sqref="O6:X6">
      <formula1>$BA$8:$BA$13</formula1>
    </dataValidation>
    <dataValidation type="list" allowBlank="1" showInputMessage="1" showErrorMessage="1" sqref="J21:V21">
      <formula1>$BA$8:$BA$12</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sheetPr>
  <dimension ref="A3:AZ42"/>
  <sheetViews>
    <sheetView view="pageBreakPreview" zoomScale="80" zoomScaleNormal="100" zoomScaleSheetLayoutView="80" workbookViewId="0">
      <selection activeCell="A11" sqref="A11:C11"/>
    </sheetView>
  </sheetViews>
  <sheetFormatPr defaultColWidth="2.33203125" defaultRowHeight="13.2"/>
  <cols>
    <col min="1" max="3" width="3.44140625" style="238" customWidth="1"/>
    <col min="4" max="9" width="2.33203125" style="238" customWidth="1"/>
    <col min="10" max="51" width="2.88671875" style="238" customWidth="1"/>
    <col min="52" max="16384" width="2.33203125" style="238"/>
  </cols>
  <sheetData>
    <row r="3" spans="1:52">
      <c r="AV3" s="380"/>
      <c r="AW3" s="380"/>
      <c r="AX3" s="380"/>
      <c r="AY3" s="380"/>
      <c r="AZ3" s="380"/>
    </row>
    <row r="4" spans="1:52">
      <c r="AV4" s="380"/>
      <c r="AW4" s="380"/>
      <c r="AX4" s="380"/>
      <c r="AY4" s="380"/>
      <c r="AZ4" s="380"/>
    </row>
    <row r="5" spans="1:52" ht="13.5" customHeight="1">
      <c r="A5" s="251" t="s">
        <v>231</v>
      </c>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V5" s="380"/>
      <c r="AW5" s="380"/>
      <c r="AX5" s="380"/>
      <c r="AY5" s="380"/>
      <c r="AZ5" s="380"/>
    </row>
    <row r="6" spans="1:52" ht="26.1" customHeight="1">
      <c r="A6" s="2214" t="s">
        <v>232</v>
      </c>
      <c r="B6" s="2214"/>
      <c r="C6" s="2214"/>
      <c r="D6" s="2214"/>
      <c r="E6" s="2214"/>
      <c r="F6" s="2214"/>
      <c r="G6" s="2214"/>
      <c r="H6" s="2214"/>
      <c r="I6" s="2214"/>
      <c r="J6" s="2214"/>
      <c r="K6" s="2214"/>
      <c r="L6" s="2214"/>
      <c r="M6" s="2214"/>
      <c r="N6" s="2214"/>
      <c r="O6" s="2214"/>
      <c r="P6" s="2214"/>
      <c r="Q6" s="2214"/>
      <c r="R6" s="2214"/>
      <c r="S6" s="2214"/>
      <c r="T6" s="2214"/>
      <c r="U6" s="2214"/>
      <c r="V6" s="2214"/>
      <c r="W6" s="2214"/>
      <c r="X6" s="2214"/>
      <c r="Y6" s="2214"/>
      <c r="Z6" s="2214"/>
      <c r="AA6" s="2214"/>
      <c r="AB6" s="2214"/>
      <c r="AC6" s="2214"/>
      <c r="AD6" s="2214"/>
      <c r="AE6" s="2214"/>
      <c r="AF6" s="2214"/>
      <c r="AG6" s="2214"/>
      <c r="AH6" s="2214"/>
      <c r="AI6" s="2214"/>
      <c r="AJ6" s="2214"/>
      <c r="AK6" s="2214"/>
      <c r="AL6" s="2214"/>
      <c r="AM6" s="2214"/>
      <c r="AN6" s="2214"/>
      <c r="AO6" s="2214"/>
      <c r="AP6" s="2214"/>
      <c r="AQ6" s="2214"/>
      <c r="AR6" s="2214"/>
      <c r="AS6" s="2214"/>
    </row>
    <row r="7" spans="1:52" ht="13.5" customHeight="1">
      <c r="A7" s="251"/>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44" t="s">
        <v>233</v>
      </c>
      <c r="AM7" s="2215">
        <v>37778</v>
      </c>
      <c r="AN7" s="2215"/>
      <c r="AO7" s="2215"/>
      <c r="AP7" s="2215"/>
      <c r="AQ7" s="2215"/>
      <c r="AR7" s="2215"/>
      <c r="AS7" s="2215"/>
    </row>
    <row r="8" spans="1:52" ht="13.5" customHeight="1">
      <c r="A8" s="251"/>
      <c r="B8" s="364" t="str">
        <f>IF(入力シート!C24&lt;30000000,"福岡県"&amp;入力シート!C5&amp;"長　殿","福岡県知事　殿")</f>
        <v>福岡県○○県土整備事務所長　殿</v>
      </c>
      <c r="C8" s="365"/>
      <c r="D8" s="365"/>
      <c r="E8" s="365"/>
      <c r="F8" s="365"/>
      <c r="G8" s="365"/>
      <c r="H8" s="365"/>
      <c r="I8" s="365"/>
      <c r="J8" s="365"/>
      <c r="K8" s="365"/>
      <c r="L8" s="252"/>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row>
    <row r="9" spans="1:52" ht="13.5" customHeight="1">
      <c r="A9" s="251"/>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2220" t="str">
        <f>入力シート!C25</f>
        <v>福岡市博多区東公園７－７</v>
      </c>
      <c r="AJ9" s="2221"/>
      <c r="AK9" s="2221"/>
      <c r="AL9" s="2221"/>
      <c r="AM9" s="2221"/>
      <c r="AN9" s="2221"/>
      <c r="AO9" s="2221"/>
      <c r="AP9" s="2221"/>
      <c r="AQ9" s="2221"/>
      <c r="AR9" s="2221"/>
      <c r="AS9" s="2221"/>
    </row>
    <row r="10" spans="1:52" ht="15" customHeight="1">
      <c r="A10" s="2216"/>
      <c r="B10" s="2216"/>
      <c r="C10" s="2216"/>
      <c r="D10" s="2217"/>
      <c r="E10" s="2217"/>
      <c r="F10" s="2218"/>
      <c r="G10" s="2219"/>
      <c r="H10" s="2219"/>
      <c r="I10" s="2219"/>
      <c r="J10" s="2219"/>
      <c r="K10" s="2219"/>
      <c r="L10" s="2219"/>
      <c r="M10" s="2219"/>
      <c r="N10" s="2219"/>
      <c r="O10" s="2219"/>
      <c r="P10" s="2219"/>
      <c r="Q10" s="2219"/>
      <c r="R10" s="2219"/>
      <c r="S10" s="2219"/>
      <c r="T10" s="2219"/>
      <c r="U10" s="2219"/>
      <c r="V10" s="2219"/>
      <c r="W10" s="2219"/>
      <c r="X10" s="2219"/>
      <c r="Y10" s="2219"/>
      <c r="Z10" s="2219"/>
      <c r="AA10" s="2219"/>
      <c r="AB10" s="2219"/>
      <c r="AC10" s="2219"/>
      <c r="AD10" s="2219"/>
      <c r="AE10" s="253"/>
      <c r="AF10" s="254"/>
      <c r="AH10" s="95"/>
      <c r="AI10" s="2221"/>
      <c r="AJ10" s="2221"/>
      <c r="AK10" s="2221"/>
      <c r="AL10" s="2221"/>
      <c r="AM10" s="2221"/>
      <c r="AN10" s="2221"/>
      <c r="AO10" s="2221"/>
      <c r="AP10" s="2221"/>
      <c r="AQ10" s="2221"/>
      <c r="AR10" s="2221"/>
      <c r="AS10" s="2221"/>
    </row>
    <row r="11" spans="1:52" ht="15" customHeight="1">
      <c r="A11" s="2202" t="s">
        <v>235</v>
      </c>
      <c r="B11" s="2202"/>
      <c r="C11" s="2202"/>
      <c r="D11" s="2222" t="str">
        <f>"第50"&amp;入力シート!C3&amp;"-"&amp;入力シート!C4&amp;"号　"&amp;入力シート!C10</f>
        <v>第507-12345-001号　県道博多天神線排水性舗装工事（第２工区）</v>
      </c>
      <c r="E11" s="2222"/>
      <c r="F11" s="2222"/>
      <c r="G11" s="2222"/>
      <c r="H11" s="2222"/>
      <c r="I11" s="2222"/>
      <c r="J11" s="2222"/>
      <c r="K11" s="2222"/>
      <c r="L11" s="2222"/>
      <c r="M11" s="2222"/>
      <c r="N11" s="2222"/>
      <c r="O11" s="2222"/>
      <c r="P11" s="2222"/>
      <c r="Q11" s="2222"/>
      <c r="R11" s="2222"/>
      <c r="S11" s="2222"/>
      <c r="T11" s="2222"/>
      <c r="U11" s="2222"/>
      <c r="V11" s="2222"/>
      <c r="W11" s="2222"/>
      <c r="X11" s="2222"/>
      <c r="Y11" s="2222"/>
      <c r="Z11" s="2222"/>
      <c r="AA11" s="2222"/>
      <c r="AB11" s="2222"/>
      <c r="AC11" s="2222"/>
      <c r="AD11" s="2222"/>
      <c r="AE11" s="2223"/>
      <c r="AF11" s="2223"/>
      <c r="AG11" s="2223"/>
      <c r="AH11" s="95"/>
      <c r="AI11" s="2224" t="str">
        <f>入力シート!C26</f>
        <v>(株）福岡企画技調</v>
      </c>
      <c r="AJ11" s="2225"/>
      <c r="AK11" s="2225"/>
      <c r="AL11" s="2225"/>
      <c r="AM11" s="2225"/>
      <c r="AN11" s="2225"/>
      <c r="AO11" s="2225"/>
      <c r="AP11" s="2225"/>
      <c r="AQ11" s="2225"/>
      <c r="AR11" s="2225"/>
      <c r="AS11" s="2225"/>
    </row>
    <row r="12" spans="1:52" ht="15" customHeight="1">
      <c r="A12" s="2202" t="s">
        <v>236</v>
      </c>
      <c r="B12" s="2202"/>
      <c r="C12" s="2202"/>
      <c r="D12" s="251" t="s">
        <v>237</v>
      </c>
      <c r="E12" s="2226">
        <f>入力シート!C14</f>
        <v>45840</v>
      </c>
      <c r="F12" s="2226"/>
      <c r="G12" s="2226"/>
      <c r="H12" s="2226"/>
      <c r="I12" s="2226"/>
      <c r="J12" s="2226"/>
      <c r="K12" s="2226"/>
      <c r="L12" s="2226"/>
      <c r="M12" s="255"/>
      <c r="N12" s="256"/>
      <c r="O12" s="251" t="s">
        <v>238</v>
      </c>
      <c r="P12" s="2227">
        <f>入力シート!C15</f>
        <v>45988</v>
      </c>
      <c r="Q12" s="2227"/>
      <c r="R12" s="2227"/>
      <c r="S12" s="2227"/>
      <c r="T12" s="2227"/>
      <c r="U12" s="2227"/>
      <c r="V12" s="2227"/>
      <c r="W12" s="2227"/>
      <c r="X12" s="257"/>
      <c r="Y12" s="251"/>
      <c r="Z12" s="251"/>
      <c r="AA12" s="251"/>
      <c r="AB12" s="251"/>
      <c r="AC12" s="251"/>
      <c r="AD12" s="251"/>
      <c r="AF12" s="258"/>
      <c r="AH12" s="95"/>
      <c r="AI12" s="2228" t="str">
        <f>入力シート!C27</f>
        <v>代表取締役　企画太郎</v>
      </c>
      <c r="AJ12" s="2229"/>
      <c r="AK12" s="2229"/>
      <c r="AL12" s="2229"/>
      <c r="AM12" s="2229"/>
      <c r="AN12" s="2229"/>
      <c r="AO12" s="2229"/>
      <c r="AP12" s="2229"/>
      <c r="AQ12" s="2229"/>
      <c r="AR12" s="2229"/>
      <c r="AS12" s="2229"/>
    </row>
    <row r="13" spans="1:52" ht="13.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178"/>
      <c r="AI13" s="178"/>
      <c r="AJ13" s="178"/>
      <c r="AK13" s="251"/>
      <c r="AL13" s="251"/>
      <c r="AM13" s="251"/>
      <c r="AN13" s="251"/>
      <c r="AO13" s="251"/>
      <c r="AP13" s="251"/>
      <c r="AQ13" s="251"/>
      <c r="AR13" s="251"/>
      <c r="AS13" s="251"/>
      <c r="AT13" s="776" t="s">
        <v>1859</v>
      </c>
    </row>
    <row r="14" spans="1:52" ht="13.5" customHeight="1">
      <c r="A14" s="259"/>
      <c r="B14" s="260"/>
      <c r="C14" s="260"/>
      <c r="D14" s="260"/>
      <c r="E14" s="260"/>
      <c r="F14" s="260"/>
      <c r="G14" s="260"/>
      <c r="H14" s="2203" t="s">
        <v>239</v>
      </c>
      <c r="I14" s="2204"/>
      <c r="J14" s="2207"/>
      <c r="K14" s="2208"/>
      <c r="L14" s="2208"/>
      <c r="M14" s="2208"/>
      <c r="N14" s="2209"/>
      <c r="O14" s="2204" t="s">
        <v>239</v>
      </c>
      <c r="P14" s="2207"/>
      <c r="Q14" s="2208"/>
      <c r="R14" s="2208"/>
      <c r="S14" s="2208"/>
      <c r="T14" s="2209"/>
      <c r="U14" s="2204" t="s">
        <v>239</v>
      </c>
      <c r="V14" s="2207"/>
      <c r="W14" s="2208"/>
      <c r="X14" s="2208"/>
      <c r="Y14" s="2208"/>
      <c r="Z14" s="2209"/>
      <c r="AA14" s="2204" t="s">
        <v>239</v>
      </c>
      <c r="AB14" s="2207"/>
      <c r="AC14" s="2208"/>
      <c r="AD14" s="2208"/>
      <c r="AE14" s="2208"/>
      <c r="AF14" s="2209"/>
      <c r="AG14" s="2204" t="s">
        <v>239</v>
      </c>
      <c r="AH14" s="2207"/>
      <c r="AI14" s="2208"/>
      <c r="AJ14" s="2208"/>
      <c r="AK14" s="2208"/>
      <c r="AL14" s="2209"/>
      <c r="AM14" s="2204" t="s">
        <v>239</v>
      </c>
      <c r="AN14" s="2207"/>
      <c r="AO14" s="2208"/>
      <c r="AP14" s="2208"/>
      <c r="AQ14" s="2208"/>
      <c r="AR14" s="2209"/>
      <c r="AS14" s="2204" t="s">
        <v>239</v>
      </c>
    </row>
    <row r="15" spans="1:52" ht="13.5" customHeight="1">
      <c r="A15" s="261"/>
      <c r="B15" s="262"/>
      <c r="C15" s="262"/>
      <c r="D15" s="262"/>
      <c r="E15" s="262"/>
      <c r="F15" s="262"/>
      <c r="G15" s="262"/>
      <c r="H15" s="2205"/>
      <c r="I15" s="2206"/>
      <c r="J15" s="2210"/>
      <c r="K15" s="2211"/>
      <c r="L15" s="2211"/>
      <c r="M15" s="2211"/>
      <c r="N15" s="2212"/>
      <c r="O15" s="2213"/>
      <c r="P15" s="2210"/>
      <c r="Q15" s="2211"/>
      <c r="R15" s="2211"/>
      <c r="S15" s="2211"/>
      <c r="T15" s="2212"/>
      <c r="U15" s="2213"/>
      <c r="V15" s="2210"/>
      <c r="W15" s="2211"/>
      <c r="X15" s="2211"/>
      <c r="Y15" s="2211"/>
      <c r="Z15" s="2212"/>
      <c r="AA15" s="2213"/>
      <c r="AB15" s="2210"/>
      <c r="AC15" s="2211"/>
      <c r="AD15" s="2211"/>
      <c r="AE15" s="2211"/>
      <c r="AF15" s="2212"/>
      <c r="AG15" s="2213"/>
      <c r="AH15" s="2210"/>
      <c r="AI15" s="2211"/>
      <c r="AJ15" s="2211"/>
      <c r="AK15" s="2211"/>
      <c r="AL15" s="2212"/>
      <c r="AM15" s="2213"/>
      <c r="AN15" s="2210"/>
      <c r="AO15" s="2211"/>
      <c r="AP15" s="2211"/>
      <c r="AQ15" s="2211"/>
      <c r="AR15" s="2212"/>
      <c r="AS15" s="2213"/>
    </row>
    <row r="16" spans="1:52" ht="13.5" customHeight="1">
      <c r="A16" s="261"/>
      <c r="B16" s="262"/>
      <c r="C16" s="262"/>
      <c r="D16" s="262"/>
      <c r="E16" s="262"/>
      <c r="F16" s="262"/>
      <c r="G16" s="262"/>
      <c r="H16" s="2230" t="s">
        <v>240</v>
      </c>
      <c r="I16" s="2231"/>
      <c r="J16" s="2234">
        <v>1</v>
      </c>
      <c r="K16" s="2234"/>
      <c r="L16" s="2234">
        <v>11</v>
      </c>
      <c r="M16" s="2234"/>
      <c r="N16" s="2234">
        <v>21</v>
      </c>
      <c r="O16" s="2234"/>
      <c r="P16" s="2234">
        <v>1</v>
      </c>
      <c r="Q16" s="2234"/>
      <c r="R16" s="2234">
        <v>11</v>
      </c>
      <c r="S16" s="2234"/>
      <c r="T16" s="2234">
        <v>21</v>
      </c>
      <c r="U16" s="2234"/>
      <c r="V16" s="2234">
        <v>1</v>
      </c>
      <c r="W16" s="2234"/>
      <c r="X16" s="2234">
        <v>11</v>
      </c>
      <c r="Y16" s="2234"/>
      <c r="Z16" s="2234">
        <v>21</v>
      </c>
      <c r="AA16" s="2234"/>
      <c r="AB16" s="2234">
        <v>1</v>
      </c>
      <c r="AC16" s="2234"/>
      <c r="AD16" s="2234">
        <v>11</v>
      </c>
      <c r="AE16" s="2234"/>
      <c r="AF16" s="2234">
        <v>21</v>
      </c>
      <c r="AG16" s="2234"/>
      <c r="AH16" s="2234">
        <v>1</v>
      </c>
      <c r="AI16" s="2234"/>
      <c r="AJ16" s="2234">
        <v>11</v>
      </c>
      <c r="AK16" s="2234"/>
      <c r="AL16" s="2234">
        <v>21</v>
      </c>
      <c r="AM16" s="2234"/>
      <c r="AN16" s="2234">
        <v>1</v>
      </c>
      <c r="AO16" s="2234"/>
      <c r="AP16" s="2234">
        <v>11</v>
      </c>
      <c r="AQ16" s="2234"/>
      <c r="AR16" s="2234">
        <v>21</v>
      </c>
      <c r="AS16" s="2234"/>
    </row>
    <row r="17" spans="1:45" ht="13.5" customHeight="1">
      <c r="A17" s="263"/>
      <c r="B17" s="264" t="s">
        <v>241</v>
      </c>
      <c r="C17" s="264"/>
      <c r="D17" s="264"/>
      <c r="E17" s="264"/>
      <c r="F17" s="264"/>
      <c r="G17" s="264"/>
      <c r="H17" s="2232"/>
      <c r="I17" s="2233"/>
      <c r="J17" s="2234"/>
      <c r="K17" s="2234"/>
      <c r="L17" s="2234"/>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2234"/>
      <c r="AS17" s="2234"/>
    </row>
    <row r="18" spans="1:45" ht="13.5" customHeight="1">
      <c r="A18" s="2236" t="s">
        <v>1569</v>
      </c>
      <c r="B18" s="2237"/>
      <c r="C18" s="2237"/>
      <c r="D18" s="2237"/>
      <c r="E18" s="2237"/>
      <c r="F18" s="2237"/>
      <c r="G18" s="2237"/>
      <c r="H18" s="2237"/>
      <c r="I18" s="2238"/>
      <c r="J18" s="2235"/>
      <c r="K18" s="2235"/>
      <c r="L18" s="2235"/>
      <c r="M18" s="2235"/>
      <c r="N18" s="2235"/>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c r="AN18" s="2235"/>
      <c r="AO18" s="2235"/>
      <c r="AP18" s="2235"/>
      <c r="AQ18" s="2235"/>
      <c r="AR18" s="2235"/>
      <c r="AS18" s="2235"/>
    </row>
    <row r="19" spans="1:45" ht="13.5" customHeight="1">
      <c r="A19" s="2236"/>
      <c r="B19" s="2237"/>
      <c r="C19" s="2237"/>
      <c r="D19" s="2237"/>
      <c r="E19" s="2237"/>
      <c r="F19" s="2237"/>
      <c r="G19" s="2237"/>
      <c r="H19" s="2237"/>
      <c r="I19" s="2238"/>
      <c r="J19" s="2235"/>
      <c r="K19" s="2235"/>
      <c r="L19" s="2235"/>
      <c r="M19" s="2235"/>
      <c r="N19" s="2235"/>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c r="AN19" s="2235"/>
      <c r="AO19" s="2235"/>
      <c r="AP19" s="2235"/>
      <c r="AQ19" s="2235"/>
      <c r="AR19" s="2235"/>
      <c r="AS19" s="2235"/>
    </row>
    <row r="20" spans="1:45" ht="13.5" customHeight="1">
      <c r="A20" s="2236" t="s">
        <v>1570</v>
      </c>
      <c r="B20" s="2237"/>
      <c r="C20" s="2237"/>
      <c r="D20" s="2237"/>
      <c r="E20" s="2237"/>
      <c r="F20" s="2237"/>
      <c r="G20" s="2237"/>
      <c r="H20" s="2237"/>
      <c r="I20" s="2238"/>
      <c r="J20" s="2235"/>
      <c r="K20" s="2235"/>
      <c r="L20" s="2235"/>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c r="AS20" s="2235"/>
    </row>
    <row r="21" spans="1:45" ht="13.5" customHeight="1">
      <c r="A21" s="2236"/>
      <c r="B21" s="2237"/>
      <c r="C21" s="2237"/>
      <c r="D21" s="2237"/>
      <c r="E21" s="2237"/>
      <c r="F21" s="2237"/>
      <c r="G21" s="2237"/>
      <c r="H21" s="2237"/>
      <c r="I21" s="2238"/>
      <c r="J21" s="2235"/>
      <c r="K21" s="2235"/>
      <c r="L21" s="2235"/>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c r="AN21" s="2235"/>
      <c r="AO21" s="2235"/>
      <c r="AP21" s="2235"/>
      <c r="AQ21" s="2235"/>
      <c r="AR21" s="2235"/>
      <c r="AS21" s="2235"/>
    </row>
    <row r="22" spans="1:45" ht="13.5" customHeight="1">
      <c r="A22" s="2236"/>
      <c r="B22" s="2237"/>
      <c r="C22" s="2237"/>
      <c r="D22" s="2237"/>
      <c r="E22" s="2237"/>
      <c r="F22" s="2237"/>
      <c r="G22" s="2237"/>
      <c r="H22" s="2237"/>
      <c r="I22" s="2238"/>
      <c r="J22" s="2235"/>
      <c r="K22" s="2235"/>
      <c r="L22" s="2235"/>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c r="AS22" s="2235"/>
    </row>
    <row r="23" spans="1:45" ht="13.5" customHeight="1">
      <c r="A23" s="2236"/>
      <c r="B23" s="2237"/>
      <c r="C23" s="2237"/>
      <c r="D23" s="2237"/>
      <c r="E23" s="2237"/>
      <c r="F23" s="2237"/>
      <c r="G23" s="2237"/>
      <c r="H23" s="2237"/>
      <c r="I23" s="2238"/>
      <c r="J23" s="2235"/>
      <c r="K23" s="2235"/>
      <c r="L23" s="2235"/>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c r="AS23" s="2235"/>
    </row>
    <row r="24" spans="1:45" ht="13.5" customHeight="1">
      <c r="A24" s="2236"/>
      <c r="B24" s="2237"/>
      <c r="C24" s="2237"/>
      <c r="D24" s="2237"/>
      <c r="E24" s="2237"/>
      <c r="F24" s="2237"/>
      <c r="G24" s="2237"/>
      <c r="H24" s="2237"/>
      <c r="I24" s="2238"/>
      <c r="J24" s="2235"/>
      <c r="K24" s="2235"/>
      <c r="L24" s="2235"/>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c r="AS24" s="2235"/>
    </row>
    <row r="25" spans="1:45" ht="13.5" customHeight="1">
      <c r="A25" s="2236"/>
      <c r="B25" s="2237"/>
      <c r="C25" s="2237"/>
      <c r="D25" s="2237"/>
      <c r="E25" s="2237"/>
      <c r="F25" s="2237"/>
      <c r="G25" s="2237"/>
      <c r="H25" s="2237"/>
      <c r="I25" s="2238"/>
      <c r="J25" s="2235"/>
      <c r="K25" s="2235"/>
      <c r="L25" s="2235"/>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c r="AS25" s="2235"/>
    </row>
    <row r="26" spans="1:45" ht="13.5" customHeight="1">
      <c r="A26" s="2236"/>
      <c r="B26" s="2237"/>
      <c r="C26" s="2237"/>
      <c r="D26" s="2237"/>
      <c r="E26" s="2237"/>
      <c r="F26" s="2237"/>
      <c r="G26" s="2237"/>
      <c r="H26" s="2237"/>
      <c r="I26" s="2238"/>
      <c r="J26" s="2235"/>
      <c r="K26" s="2235"/>
      <c r="L26" s="2235"/>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c r="AS26" s="2235"/>
    </row>
    <row r="27" spans="1:45" ht="13.5" customHeight="1">
      <c r="A27" s="2236"/>
      <c r="B27" s="2237"/>
      <c r="C27" s="2237"/>
      <c r="D27" s="2237"/>
      <c r="E27" s="2237"/>
      <c r="F27" s="2237"/>
      <c r="G27" s="2237"/>
      <c r="H27" s="2237"/>
      <c r="I27" s="2238"/>
      <c r="J27" s="2235"/>
      <c r="K27" s="2235"/>
      <c r="L27" s="2235"/>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35"/>
    </row>
    <row r="28" spans="1:45" ht="13.5" customHeight="1">
      <c r="A28" s="2236"/>
      <c r="B28" s="2237"/>
      <c r="C28" s="2237"/>
      <c r="D28" s="2237"/>
      <c r="E28" s="2237"/>
      <c r="F28" s="2237"/>
      <c r="G28" s="2237"/>
      <c r="H28" s="2237"/>
      <c r="I28" s="2238"/>
      <c r="J28" s="2235"/>
      <c r="K28" s="2235"/>
      <c r="L28" s="2235"/>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35"/>
    </row>
    <row r="29" spans="1:45" ht="13.5" customHeight="1">
      <c r="A29" s="2236"/>
      <c r="B29" s="2237"/>
      <c r="C29" s="2237"/>
      <c r="D29" s="2237"/>
      <c r="E29" s="2237"/>
      <c r="F29" s="2237"/>
      <c r="G29" s="2237"/>
      <c r="H29" s="2237"/>
      <c r="I29" s="2238"/>
      <c r="J29" s="2235"/>
      <c r="K29" s="2235"/>
      <c r="L29" s="2235"/>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35"/>
    </row>
    <row r="30" spans="1:45" ht="13.5" customHeight="1">
      <c r="A30" s="2236"/>
      <c r="B30" s="2237"/>
      <c r="C30" s="2237"/>
      <c r="D30" s="2237"/>
      <c r="E30" s="2237"/>
      <c r="F30" s="2237"/>
      <c r="G30" s="2237"/>
      <c r="H30" s="2237"/>
      <c r="I30" s="2238"/>
      <c r="J30" s="2235"/>
      <c r="K30" s="2235"/>
      <c r="L30" s="2235"/>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35"/>
    </row>
    <row r="31" spans="1:45" ht="13.5" customHeight="1">
      <c r="A31" s="2236"/>
      <c r="B31" s="2237"/>
      <c r="C31" s="2237"/>
      <c r="D31" s="2237"/>
      <c r="E31" s="2237"/>
      <c r="F31" s="2237"/>
      <c r="G31" s="2237"/>
      <c r="H31" s="2237"/>
      <c r="I31" s="2238"/>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row>
    <row r="32" spans="1:45" ht="13.5" customHeight="1">
      <c r="A32" s="2236" t="s">
        <v>1571</v>
      </c>
      <c r="B32" s="2237"/>
      <c r="C32" s="2237"/>
      <c r="D32" s="2237"/>
      <c r="E32" s="2237"/>
      <c r="F32" s="2237"/>
      <c r="G32" s="2237"/>
      <c r="H32" s="2237"/>
      <c r="I32" s="2238"/>
      <c r="J32" s="2235"/>
      <c r="K32" s="2235"/>
      <c r="L32" s="2235"/>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35"/>
    </row>
    <row r="33" spans="1:45" ht="13.5" customHeight="1">
      <c r="A33" s="2236"/>
      <c r="B33" s="2237"/>
      <c r="C33" s="2237"/>
      <c r="D33" s="2237"/>
      <c r="E33" s="2237"/>
      <c r="F33" s="2237"/>
      <c r="G33" s="2237"/>
      <c r="H33" s="2237"/>
      <c r="I33" s="2238"/>
      <c r="J33" s="2235"/>
      <c r="K33" s="2235"/>
      <c r="L33" s="2235"/>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35"/>
    </row>
    <row r="34" spans="1:45" ht="13.5" customHeight="1">
      <c r="A34" s="2236"/>
      <c r="B34" s="2237"/>
      <c r="C34" s="2237"/>
      <c r="D34" s="2237"/>
      <c r="E34" s="2237"/>
      <c r="F34" s="2237"/>
      <c r="G34" s="2237"/>
      <c r="H34" s="2237"/>
      <c r="I34" s="2238"/>
      <c r="J34" s="2235"/>
      <c r="K34" s="2235"/>
      <c r="L34" s="2235"/>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35"/>
    </row>
    <row r="35" spans="1:45" ht="13.5" customHeight="1">
      <c r="A35" s="2236"/>
      <c r="B35" s="2237"/>
      <c r="C35" s="2237"/>
      <c r="D35" s="2237"/>
      <c r="E35" s="2237"/>
      <c r="F35" s="2237"/>
      <c r="G35" s="2237"/>
      <c r="H35" s="2237"/>
      <c r="I35" s="2238"/>
      <c r="J35" s="2235"/>
      <c r="K35" s="2235"/>
      <c r="L35" s="2235"/>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35"/>
    </row>
    <row r="36" spans="1:45" ht="13.5" customHeight="1">
      <c r="A36" s="2203" t="s">
        <v>242</v>
      </c>
      <c r="B36" s="2203"/>
      <c r="C36" s="2203"/>
      <c r="D36" s="2203"/>
      <c r="E36" s="251" t="s">
        <v>243</v>
      </c>
      <c r="F36" s="251"/>
      <c r="G36" s="251"/>
      <c r="H36" s="251"/>
      <c r="I36" s="251"/>
      <c r="J36" s="251"/>
      <c r="K36" s="251"/>
      <c r="L36" s="251"/>
      <c r="M36" s="251"/>
      <c r="N36" s="251"/>
      <c r="O36" s="251"/>
      <c r="P36" s="251"/>
      <c r="Q36" s="251"/>
      <c r="R36" s="251"/>
      <c r="S36" s="251"/>
      <c r="T36" s="251"/>
      <c r="U36" s="251"/>
      <c r="V36" s="251"/>
      <c r="W36" s="251"/>
      <c r="X36" s="251"/>
      <c r="Y36" s="251"/>
      <c r="Z36" s="251"/>
      <c r="AA36" s="251"/>
      <c r="AB36" s="251"/>
      <c r="AC36" s="251"/>
      <c r="AD36" s="251"/>
      <c r="AE36" s="251"/>
      <c r="AF36" s="251"/>
      <c r="AG36" s="251"/>
      <c r="AH36" s="251"/>
      <c r="AI36" s="251"/>
      <c r="AJ36" s="251"/>
      <c r="AK36" s="251"/>
      <c r="AL36" s="251"/>
      <c r="AM36" s="251"/>
      <c r="AN36" s="251"/>
      <c r="AO36" s="251"/>
      <c r="AP36" s="251"/>
      <c r="AQ36" s="251"/>
      <c r="AR36" s="251"/>
      <c r="AS36" s="251"/>
    </row>
    <row r="37" spans="1:45" ht="13.5" customHeight="1">
      <c r="A37" s="251"/>
      <c r="B37" s="251"/>
      <c r="C37" s="251"/>
      <c r="D37" s="251"/>
      <c r="E37" s="251" t="s">
        <v>244</v>
      </c>
      <c r="F37" s="251"/>
      <c r="G37" s="251"/>
      <c r="H37" s="251"/>
      <c r="I37" s="251"/>
      <c r="J37" s="251"/>
      <c r="K37" s="251"/>
      <c r="L37" s="251"/>
      <c r="M37" s="251"/>
      <c r="N37" s="251"/>
      <c r="O37" s="251"/>
      <c r="P37" s="251"/>
      <c r="Q37" s="251"/>
      <c r="R37" s="251"/>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c r="AQ37" s="251"/>
      <c r="AR37" s="251"/>
      <c r="AS37" s="251"/>
    </row>
    <row r="38" spans="1:45" ht="13.5" customHeight="1"/>
    <row r="40" spans="1:45" ht="12" customHeight="1"/>
    <row r="41" spans="1:45" ht="12" customHeight="1"/>
    <row r="42" spans="1:45" ht="12" customHeight="1"/>
  </sheetData>
  <mergeCells count="216">
    <mergeCell ref="A34:I35"/>
    <mergeCell ref="J34:K35"/>
    <mergeCell ref="L34:M35"/>
    <mergeCell ref="AF32:AG33"/>
    <mergeCell ref="AH32:AI33"/>
    <mergeCell ref="AJ32:AK33"/>
    <mergeCell ref="AR34:AS35"/>
    <mergeCell ref="A36:D36"/>
    <mergeCell ref="Z32:AA33"/>
    <mergeCell ref="AB32:AC33"/>
    <mergeCell ref="AD32:AE33"/>
    <mergeCell ref="A32:I33"/>
    <mergeCell ref="J32:K33"/>
    <mergeCell ref="L32:M33"/>
    <mergeCell ref="N32:O33"/>
    <mergeCell ref="P32:Q33"/>
    <mergeCell ref="R32:S33"/>
    <mergeCell ref="T32:U33"/>
    <mergeCell ref="V32:W33"/>
    <mergeCell ref="X32:Y33"/>
    <mergeCell ref="N34:O35"/>
    <mergeCell ref="P34:Q35"/>
    <mergeCell ref="R34:S35"/>
    <mergeCell ref="AF34:AG35"/>
    <mergeCell ref="AP28:AQ29"/>
    <mergeCell ref="AR28:AS29"/>
    <mergeCell ref="A30:I31"/>
    <mergeCell ref="AL32:AM33"/>
    <mergeCell ref="AN32:AO33"/>
    <mergeCell ref="AP32:AQ33"/>
    <mergeCell ref="AR32:AS33"/>
    <mergeCell ref="Z30:AA31"/>
    <mergeCell ref="AB30:AC31"/>
    <mergeCell ref="AD30:AE31"/>
    <mergeCell ref="J30:K31"/>
    <mergeCell ref="L30:M31"/>
    <mergeCell ref="N30:O31"/>
    <mergeCell ref="P30:Q31"/>
    <mergeCell ref="R30:S31"/>
    <mergeCell ref="Z28:AA29"/>
    <mergeCell ref="AB28:AC29"/>
    <mergeCell ref="AD28:AE29"/>
    <mergeCell ref="AF28:AG29"/>
    <mergeCell ref="T30:U31"/>
    <mergeCell ref="V30:W31"/>
    <mergeCell ref="X30:Y31"/>
    <mergeCell ref="AH28:AI29"/>
    <mergeCell ref="AJ28:AK29"/>
    <mergeCell ref="AH34:AI35"/>
    <mergeCell ref="AJ34:AK35"/>
    <mergeCell ref="AL34:AM35"/>
    <mergeCell ref="AN34:AO35"/>
    <mergeCell ref="AP34:AQ35"/>
    <mergeCell ref="T34:U35"/>
    <mergeCell ref="V34:W35"/>
    <mergeCell ref="X34:Y35"/>
    <mergeCell ref="Z34:AA35"/>
    <mergeCell ref="AB34:AC35"/>
    <mergeCell ref="AD34:AE35"/>
    <mergeCell ref="AR30:AS31"/>
    <mergeCell ref="AF30:AG31"/>
    <mergeCell ref="AH30:AI31"/>
    <mergeCell ref="AJ30:AK31"/>
    <mergeCell ref="AL30:AM31"/>
    <mergeCell ref="AN30:AO31"/>
    <mergeCell ref="AP30:AQ31"/>
    <mergeCell ref="AR26:AS27"/>
    <mergeCell ref="A28:I29"/>
    <mergeCell ref="J28:K29"/>
    <mergeCell ref="L28:M29"/>
    <mergeCell ref="N28:O29"/>
    <mergeCell ref="P28:Q29"/>
    <mergeCell ref="R28:S29"/>
    <mergeCell ref="T28:U29"/>
    <mergeCell ref="V28:W29"/>
    <mergeCell ref="X28:Y29"/>
    <mergeCell ref="AF26:AG27"/>
    <mergeCell ref="AH26:AI27"/>
    <mergeCell ref="AJ26:AK27"/>
    <mergeCell ref="AL26:AM27"/>
    <mergeCell ref="AN26:AO27"/>
    <mergeCell ref="AP26:AQ27"/>
    <mergeCell ref="T26:U27"/>
    <mergeCell ref="Z26:AA27"/>
    <mergeCell ref="AB26:AC27"/>
    <mergeCell ref="AD26:AE27"/>
    <mergeCell ref="AL28:AM29"/>
    <mergeCell ref="AN28:AO29"/>
    <mergeCell ref="A26:I27"/>
    <mergeCell ref="J26:K27"/>
    <mergeCell ref="L26:M27"/>
    <mergeCell ref="N26:O27"/>
    <mergeCell ref="P26:Q27"/>
    <mergeCell ref="R26:S27"/>
    <mergeCell ref="A24:I25"/>
    <mergeCell ref="J24:K25"/>
    <mergeCell ref="L24:M25"/>
    <mergeCell ref="N24:O25"/>
    <mergeCell ref="P24:Q25"/>
    <mergeCell ref="R24:S25"/>
    <mergeCell ref="T24:U25"/>
    <mergeCell ref="V26:W27"/>
    <mergeCell ref="X26:Y27"/>
    <mergeCell ref="V22:W23"/>
    <mergeCell ref="X22:Y23"/>
    <mergeCell ref="Z22:AA23"/>
    <mergeCell ref="AB22:AC23"/>
    <mergeCell ref="AD22:AE23"/>
    <mergeCell ref="AL24:AM25"/>
    <mergeCell ref="AN24:AO25"/>
    <mergeCell ref="AP24:AQ25"/>
    <mergeCell ref="AR24:AS25"/>
    <mergeCell ref="AF24:AG25"/>
    <mergeCell ref="AH24:AI25"/>
    <mergeCell ref="AJ24:AK25"/>
    <mergeCell ref="V24:W25"/>
    <mergeCell ref="X24:Y25"/>
    <mergeCell ref="Z24:AA25"/>
    <mergeCell ref="AB24:AC25"/>
    <mergeCell ref="AD24:AE25"/>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18:I19"/>
    <mergeCell ref="J18:K19"/>
    <mergeCell ref="L18:M19"/>
    <mergeCell ref="N18:O19"/>
    <mergeCell ref="P18:Q19"/>
    <mergeCell ref="R18:S19"/>
    <mergeCell ref="AH16:AI17"/>
    <mergeCell ref="AJ16:AK17"/>
    <mergeCell ref="AL16:AM17"/>
    <mergeCell ref="AN16:AO17"/>
    <mergeCell ref="AP16:AQ17"/>
    <mergeCell ref="AR16:AS17"/>
    <mergeCell ref="V16:W17"/>
    <mergeCell ref="X16:Y17"/>
    <mergeCell ref="Z16:AA17"/>
    <mergeCell ref="AB16:AC17"/>
    <mergeCell ref="AD16:AE17"/>
    <mergeCell ref="AF16:AG17"/>
    <mergeCell ref="AM14:AM15"/>
    <mergeCell ref="AN14:AR15"/>
    <mergeCell ref="AS14:AS15"/>
    <mergeCell ref="AA14:AA15"/>
    <mergeCell ref="AB14:AF15"/>
    <mergeCell ref="AG14:AG15"/>
    <mergeCell ref="AH14:AL15"/>
    <mergeCell ref="H16:I17"/>
    <mergeCell ref="J16:K17"/>
    <mergeCell ref="L16:M17"/>
    <mergeCell ref="N16:O17"/>
    <mergeCell ref="P16:Q17"/>
    <mergeCell ref="R16:S17"/>
    <mergeCell ref="T16:U17"/>
    <mergeCell ref="U14:U15"/>
    <mergeCell ref="V14:Z15"/>
    <mergeCell ref="A12:C12"/>
    <mergeCell ref="H14:I15"/>
    <mergeCell ref="J14:N15"/>
    <mergeCell ref="O14:O15"/>
    <mergeCell ref="P14:T15"/>
    <mergeCell ref="A6:AS6"/>
    <mergeCell ref="AM7:AS7"/>
    <mergeCell ref="A10:E10"/>
    <mergeCell ref="F10:AD10"/>
    <mergeCell ref="A11:C11"/>
    <mergeCell ref="AI9:AS10"/>
    <mergeCell ref="D11:AG11"/>
    <mergeCell ref="AI11:AS11"/>
    <mergeCell ref="E12:L12"/>
    <mergeCell ref="P12:W12"/>
    <mergeCell ref="AI12:AS12"/>
  </mergeCells>
  <phoneticPr fontId="19"/>
  <pageMargins left="0.70866141732283472" right="0.70866141732283472" top="0.74803149606299213" bottom="0.74803149606299213" header="0.31496062992125984" footer="0.31496062992125984"/>
  <pageSetup paperSize="9" scale="69" orientation="portrait" blackAndWhite="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sheetPr>
  <dimension ref="A6:Y47"/>
  <sheetViews>
    <sheetView view="pageBreakPreview" topLeftCell="A16" zoomScale="80" zoomScaleNormal="100" zoomScaleSheetLayoutView="80" workbookViewId="0">
      <selection activeCell="C11" sqref="C11"/>
    </sheetView>
  </sheetViews>
  <sheetFormatPr defaultColWidth="3.6640625" defaultRowHeight="13.2"/>
  <cols>
    <col min="1" max="12" width="3.6640625" style="88"/>
    <col min="13" max="13" width="7.6640625" style="88" customWidth="1"/>
    <col min="14" max="15" width="2.6640625" style="88" customWidth="1"/>
    <col min="16" max="16" width="3.6640625" style="88"/>
    <col min="17" max="18" width="2.6640625" style="88" customWidth="1"/>
    <col min="19" max="16384" width="3.6640625" style="88"/>
  </cols>
  <sheetData>
    <row r="6" spans="1:25">
      <c r="A6" s="87" t="s">
        <v>136</v>
      </c>
    </row>
    <row r="8" spans="1:25" ht="19.2">
      <c r="A8" s="2240" t="s">
        <v>250</v>
      </c>
      <c r="B8" s="2240"/>
      <c r="C8" s="2240"/>
      <c r="D8" s="2240"/>
      <c r="E8" s="2240"/>
      <c r="F8" s="2240"/>
      <c r="G8" s="2240"/>
      <c r="H8" s="2240"/>
      <c r="I8" s="2240"/>
      <c r="J8" s="2240"/>
      <c r="K8" s="2240"/>
      <c r="L8" s="2240"/>
      <c r="M8" s="2240"/>
      <c r="N8" s="2240"/>
      <c r="O8" s="2240"/>
      <c r="P8" s="2240"/>
      <c r="Q8" s="2240"/>
      <c r="R8" s="2240"/>
      <c r="S8" s="2240"/>
      <c r="T8" s="2240"/>
      <c r="U8" s="2240"/>
      <c r="V8" s="2240"/>
      <c r="W8" s="2240"/>
      <c r="X8" s="2240"/>
      <c r="Y8" s="2240"/>
    </row>
    <row r="10" spans="1:25">
      <c r="B10" s="88" t="s">
        <v>251</v>
      </c>
      <c r="C10" s="88" t="s">
        <v>252</v>
      </c>
    </row>
    <row r="11" spans="1:25">
      <c r="S11" s="89" t="s">
        <v>233</v>
      </c>
      <c r="T11" s="2241">
        <v>37778</v>
      </c>
      <c r="U11" s="2241"/>
      <c r="V11" s="2241"/>
      <c r="W11" s="2241"/>
      <c r="X11" s="2241"/>
    </row>
    <row r="13" spans="1:25">
      <c r="B13" s="90"/>
    </row>
    <row r="14" spans="1:25">
      <c r="B14" s="2242" t="str">
        <f>IF(入力シート!C24&lt;30000000,"福岡県"&amp;入力シート!C5&amp;"長　殿","福岡県知事　殿")</f>
        <v>福岡県○○県土整備事務所長　殿</v>
      </c>
      <c r="C14" s="2243"/>
      <c r="D14" s="2243"/>
      <c r="E14" s="2243"/>
      <c r="F14" s="2243"/>
      <c r="G14" s="2243"/>
      <c r="H14" s="2243"/>
      <c r="I14" s="2243"/>
      <c r="J14" s="236"/>
    </row>
    <row r="15" spans="1:25">
      <c r="M15" s="94"/>
      <c r="N15" s="94"/>
      <c r="O15" s="94"/>
      <c r="P15" s="94"/>
      <c r="Q15" s="2244" t="str">
        <f>入力シート!C25</f>
        <v>福岡市博多区東公園７－７</v>
      </c>
      <c r="R15" s="2221"/>
      <c r="S15" s="2221"/>
      <c r="T15" s="2221"/>
      <c r="U15" s="2221"/>
      <c r="V15" s="2221"/>
      <c r="W15" s="2221"/>
      <c r="X15" s="2221"/>
      <c r="Y15" s="2221"/>
    </row>
    <row r="16" spans="1:25">
      <c r="M16" s="94"/>
      <c r="O16" s="237"/>
      <c r="P16" s="237"/>
      <c r="Q16" s="2221"/>
      <c r="R16" s="2221"/>
      <c r="S16" s="2221"/>
      <c r="T16" s="2221"/>
      <c r="U16" s="2221"/>
      <c r="V16" s="2221"/>
      <c r="W16" s="2221"/>
      <c r="X16" s="2221"/>
      <c r="Y16" s="2221"/>
    </row>
    <row r="17" spans="1:25">
      <c r="M17" s="94"/>
      <c r="N17" s="94"/>
      <c r="O17" s="94"/>
      <c r="P17" s="237"/>
      <c r="Q17" s="2245" t="str">
        <f>入力シート!C26</f>
        <v>(株）福岡企画技調</v>
      </c>
      <c r="R17" s="2225"/>
      <c r="S17" s="2225"/>
      <c r="T17" s="2225"/>
      <c r="U17" s="2225"/>
      <c r="V17" s="2225"/>
      <c r="W17" s="2225"/>
      <c r="X17" s="2225"/>
      <c r="Y17" s="2225"/>
    </row>
    <row r="18" spans="1:25">
      <c r="M18" s="94"/>
      <c r="N18" s="94"/>
      <c r="O18" s="94"/>
      <c r="P18" s="89"/>
      <c r="Q18" s="2239" t="str">
        <f>入力シート!C27</f>
        <v>代表取締役　企画太郎</v>
      </c>
      <c r="R18" s="2229"/>
      <c r="S18" s="2229"/>
      <c r="T18" s="2229"/>
      <c r="U18" s="2229"/>
      <c r="V18" s="2229"/>
      <c r="W18" s="2229"/>
      <c r="X18" s="2229"/>
      <c r="Y18" s="2229"/>
    </row>
    <row r="19" spans="1:25">
      <c r="M19" s="94"/>
      <c r="N19" s="94"/>
      <c r="O19" s="94"/>
      <c r="P19" s="94"/>
      <c r="Q19" s="94"/>
      <c r="R19" s="94"/>
      <c r="S19" s="94"/>
      <c r="T19" s="94"/>
      <c r="U19" s="94"/>
      <c r="V19" s="94"/>
      <c r="W19" s="94"/>
      <c r="X19" s="94"/>
      <c r="Y19" s="94"/>
    </row>
    <row r="20" spans="1:25" ht="19.2">
      <c r="A20" s="238"/>
      <c r="B20" s="91"/>
      <c r="C20" s="91"/>
      <c r="D20" s="91"/>
      <c r="E20" s="92"/>
      <c r="F20" s="92"/>
      <c r="G20" s="92"/>
      <c r="H20" s="92"/>
      <c r="I20" s="92"/>
      <c r="J20" s="92"/>
      <c r="K20" s="92"/>
      <c r="L20" s="92"/>
      <c r="M20" s="224"/>
      <c r="N20" s="224"/>
      <c r="O20" s="239"/>
      <c r="P20" s="239"/>
      <c r="Q20" s="239"/>
      <c r="R20" s="239"/>
      <c r="S20" s="239"/>
      <c r="T20" s="239"/>
      <c r="U20" s="239"/>
      <c r="V20" s="239"/>
      <c r="W20" s="239"/>
      <c r="X20" s="239"/>
      <c r="Y20" s="239"/>
    </row>
    <row r="21" spans="1:25">
      <c r="M21" s="94"/>
      <c r="N21" s="94"/>
      <c r="O21" s="94"/>
      <c r="P21" s="94"/>
      <c r="Q21" s="94"/>
      <c r="R21" s="94"/>
      <c r="S21" s="94"/>
      <c r="T21" s="94"/>
      <c r="U21" s="94"/>
      <c r="V21" s="94"/>
      <c r="W21" s="94"/>
      <c r="X21" s="94"/>
      <c r="Y21" s="94"/>
    </row>
    <row r="23" spans="1:25">
      <c r="E23" s="240"/>
      <c r="F23" s="240"/>
      <c r="G23" s="240"/>
      <c r="H23" s="240"/>
      <c r="I23" s="240"/>
      <c r="J23" s="240"/>
      <c r="K23" s="240"/>
      <c r="L23" s="240"/>
      <c r="M23" s="240"/>
      <c r="N23" s="240"/>
      <c r="O23" s="240"/>
      <c r="P23" s="240"/>
      <c r="Q23" s="240"/>
      <c r="R23" s="240"/>
      <c r="S23" s="240"/>
      <c r="T23" s="240"/>
      <c r="U23" s="240"/>
      <c r="V23" s="240"/>
      <c r="W23" s="240"/>
      <c r="X23" s="240"/>
      <c r="Y23" s="241"/>
    </row>
    <row r="24" spans="1:25">
      <c r="D24" s="2248" t="str">
        <f>TEXT(入力シート!C13,"令和e年m月d日")&amp;"付けをもって請負契約を締結した 第50"&amp;入力シート!C3&amp;"-"&amp;入力シート!C4&amp;"号 "&amp;入力シート!C10&amp;"について工事請負契約書第10条に基づき現場代理人等を下記のとおり定めたので別紙経歴書を添えて通知します。"</f>
        <v>令和7年7月1日付けをもって請負契約を締結した 第507-12345-001号 県道博多天神線排水性舗装工事（第２工区）について工事請負契約書第10条に基づき現場代理人等を下記のとおり定めたので別紙経歴書を添えて通知します。</v>
      </c>
      <c r="E24" s="2249"/>
      <c r="F24" s="2249"/>
      <c r="G24" s="2249"/>
      <c r="H24" s="2249"/>
      <c r="I24" s="2249"/>
      <c r="J24" s="2249"/>
      <c r="K24" s="2249"/>
      <c r="L24" s="2249"/>
      <c r="M24" s="2249"/>
      <c r="N24" s="2249"/>
      <c r="O24" s="2249"/>
      <c r="P24" s="2249"/>
      <c r="Q24" s="2249"/>
      <c r="R24" s="2249"/>
      <c r="S24" s="2249"/>
      <c r="T24" s="2249"/>
      <c r="U24" s="2249"/>
      <c r="V24" s="2249"/>
      <c r="W24" s="2249"/>
      <c r="X24" s="2249"/>
      <c r="Y24" s="241"/>
    </row>
    <row r="25" spans="1:25">
      <c r="D25" s="2249"/>
      <c r="E25" s="2249"/>
      <c r="F25" s="2249"/>
      <c r="G25" s="2249"/>
      <c r="H25" s="2249"/>
      <c r="I25" s="2249"/>
      <c r="J25" s="2249"/>
      <c r="K25" s="2249"/>
      <c r="L25" s="2249"/>
      <c r="M25" s="2249"/>
      <c r="N25" s="2249"/>
      <c r="O25" s="2249"/>
      <c r="P25" s="2249"/>
      <c r="Q25" s="2249"/>
      <c r="R25" s="2249"/>
      <c r="S25" s="2249"/>
      <c r="T25" s="2249"/>
      <c r="U25" s="2249"/>
      <c r="V25" s="2249"/>
      <c r="W25" s="2249"/>
      <c r="X25" s="2249"/>
      <c r="Y25" s="241"/>
    </row>
    <row r="26" spans="1:25">
      <c r="D26" s="2249"/>
      <c r="E26" s="2249"/>
      <c r="F26" s="2249"/>
      <c r="G26" s="2249"/>
      <c r="H26" s="2249"/>
      <c r="I26" s="2249"/>
      <c r="J26" s="2249"/>
      <c r="K26" s="2249"/>
      <c r="L26" s="2249"/>
      <c r="M26" s="2249"/>
      <c r="N26" s="2249"/>
      <c r="O26" s="2249"/>
      <c r="P26" s="2249"/>
      <c r="Q26" s="2249"/>
      <c r="R26" s="2249"/>
      <c r="S26" s="2249"/>
      <c r="T26" s="2249"/>
      <c r="U26" s="2249"/>
      <c r="V26" s="2249"/>
      <c r="W26" s="2249"/>
      <c r="X26" s="2249"/>
      <c r="Y26" s="241"/>
    </row>
    <row r="27" spans="1:25">
      <c r="D27" s="2249"/>
      <c r="E27" s="2249"/>
      <c r="F27" s="2249"/>
      <c r="G27" s="2249"/>
      <c r="H27" s="2249"/>
      <c r="I27" s="2249"/>
      <c r="J27" s="2249"/>
      <c r="K27" s="2249"/>
      <c r="L27" s="2249"/>
      <c r="M27" s="2249"/>
      <c r="N27" s="2249"/>
      <c r="O27" s="2249"/>
      <c r="P27" s="2249"/>
      <c r="Q27" s="2249"/>
      <c r="R27" s="2249"/>
      <c r="S27" s="2249"/>
      <c r="T27" s="2249"/>
      <c r="U27" s="2249"/>
      <c r="V27" s="2249"/>
      <c r="W27" s="2249"/>
      <c r="X27" s="2249"/>
      <c r="Y27" s="241"/>
    </row>
    <row r="28" spans="1:25">
      <c r="D28" s="2249"/>
      <c r="E28" s="2249"/>
      <c r="F28" s="2249"/>
      <c r="G28" s="2249"/>
      <c r="H28" s="2249"/>
      <c r="I28" s="2249"/>
      <c r="J28" s="2249"/>
      <c r="K28" s="2249"/>
      <c r="L28" s="2249"/>
      <c r="M28" s="2249"/>
      <c r="N28" s="2249"/>
      <c r="O28" s="2249"/>
      <c r="P28" s="2249"/>
      <c r="Q28" s="2249"/>
      <c r="R28" s="2249"/>
      <c r="S28" s="2249"/>
      <c r="T28" s="2249"/>
      <c r="U28" s="2249"/>
      <c r="V28" s="2249"/>
      <c r="W28" s="2249"/>
      <c r="X28" s="2249"/>
    </row>
    <row r="31" spans="1:25">
      <c r="A31" s="2250" t="s">
        <v>10</v>
      </c>
      <c r="B31" s="2250"/>
      <c r="C31" s="2250"/>
      <c r="D31" s="2250"/>
      <c r="E31" s="2250"/>
      <c r="F31" s="2250"/>
      <c r="G31" s="2250"/>
      <c r="H31" s="2250"/>
      <c r="I31" s="2250"/>
      <c r="J31" s="2250"/>
      <c r="K31" s="2250"/>
      <c r="L31" s="2250"/>
      <c r="M31" s="2250"/>
      <c r="N31" s="2250"/>
      <c r="O31" s="2250"/>
      <c r="P31" s="2250"/>
      <c r="Q31" s="2250"/>
      <c r="R31" s="2250"/>
      <c r="S31" s="2250"/>
      <c r="T31" s="2250"/>
      <c r="U31" s="2250"/>
      <c r="V31" s="2250"/>
      <c r="W31" s="2250"/>
      <c r="X31" s="2250"/>
      <c r="Y31" s="2250"/>
    </row>
    <row r="33" spans="1:23">
      <c r="I33" s="2251" t="s" ph="1">
        <v>1561</v>
      </c>
      <c r="J33" s="2251" ph="1"/>
      <c r="K33" s="2251" ph="1"/>
      <c r="L33" s="2251" ph="1"/>
      <c r="M33" s="2251" ph="1"/>
      <c r="N33" s="2251" ph="1"/>
      <c r="O33" s="2251" ph="1"/>
      <c r="P33" s="2251" ph="1"/>
      <c r="Q33" s="2251" ph="1"/>
      <c r="R33" s="2251" ph="1"/>
    </row>
    <row r="34" spans="1:23">
      <c r="D34" s="88" t="s">
        <v>253</v>
      </c>
      <c r="I34" s="2251" ph="1"/>
      <c r="J34" s="2251" ph="1"/>
      <c r="K34" s="2251" ph="1"/>
      <c r="L34" s="2251" ph="1"/>
      <c r="M34" s="2251" ph="1"/>
      <c r="N34" s="2251" ph="1"/>
      <c r="O34" s="2251" ph="1"/>
      <c r="P34" s="2251" ph="1"/>
      <c r="Q34" s="2251" ph="1"/>
      <c r="R34" s="2251" ph="1"/>
    </row>
    <row r="37" spans="1:23" ht="13.5" customHeight="1">
      <c r="D37" s="335" t="s">
        <v>254</v>
      </c>
      <c r="E37" s="335"/>
      <c r="F37" s="335"/>
      <c r="G37" s="335"/>
      <c r="I37" s="2251" t="s" ph="1">
        <v>1562</v>
      </c>
      <c r="J37" s="2251" ph="1"/>
      <c r="K37" s="2251" ph="1"/>
      <c r="L37" s="2251" ph="1"/>
      <c r="M37" s="2251" ph="1"/>
      <c r="N37" s="2251" ph="1"/>
      <c r="O37" s="2251" ph="1"/>
      <c r="P37" s="2251" ph="1"/>
      <c r="Q37" s="2251" ph="1"/>
      <c r="R37" s="2251" ph="1"/>
    </row>
    <row r="38" spans="1:23" ht="13.5" customHeight="1">
      <c r="D38" s="336" t="s">
        <v>255</v>
      </c>
      <c r="E38" s="335"/>
      <c r="F38" s="335"/>
      <c r="G38" s="335"/>
      <c r="I38" s="2251" ph="1"/>
      <c r="J38" s="2251" ph="1"/>
      <c r="K38" s="2251" ph="1"/>
      <c r="L38" s="2251" ph="1"/>
      <c r="M38" s="2251" ph="1"/>
      <c r="N38" s="2251" ph="1"/>
      <c r="O38" s="2251" ph="1"/>
      <c r="P38" s="2251" ph="1"/>
      <c r="Q38" s="2251" ph="1"/>
      <c r="R38" s="2251" ph="1"/>
    </row>
    <row r="39" spans="1:23" ht="13.5" customHeight="1">
      <c r="I39" s="2251" t="s" ph="1">
        <v>1564</v>
      </c>
      <c r="J39" s="2251" ph="1"/>
      <c r="K39" s="2251" ph="1"/>
      <c r="L39" s="2251" ph="1"/>
      <c r="M39" s="2251" ph="1"/>
      <c r="N39" s="2251" ph="1"/>
      <c r="O39" s="2251" ph="1"/>
      <c r="P39" s="2251" ph="1"/>
      <c r="Q39" s="2251" ph="1"/>
      <c r="R39" s="2251" ph="1"/>
    </row>
    <row r="40" spans="1:23" ht="13.5" customHeight="1">
      <c r="I40" s="2251" ph="1"/>
      <c r="J40" s="2251" ph="1"/>
      <c r="K40" s="2251" ph="1"/>
      <c r="L40" s="2251" ph="1"/>
      <c r="M40" s="2251" ph="1"/>
      <c r="N40" s="2251" ph="1"/>
      <c r="O40" s="2251" ph="1"/>
      <c r="P40" s="2251" ph="1"/>
      <c r="Q40" s="2251" ph="1"/>
      <c r="R40" s="2251" ph="1"/>
    </row>
    <row r="41" spans="1:23" ht="13.5" customHeight="1">
      <c r="I41" s="2251" t="s" ph="1">
        <v>1563</v>
      </c>
      <c r="J41" s="2251" ph="1"/>
      <c r="K41" s="2251" ph="1"/>
      <c r="L41" s="2251" ph="1"/>
      <c r="M41" s="2251" ph="1"/>
      <c r="N41" s="2251" ph="1"/>
      <c r="O41" s="2251" ph="1"/>
      <c r="P41" s="2251" ph="1"/>
      <c r="Q41" s="2251" ph="1"/>
      <c r="R41" s="2251" ph="1"/>
    </row>
    <row r="42" spans="1:23">
      <c r="D42" s="88" t="s">
        <v>256</v>
      </c>
      <c r="I42" s="2251" ph="1"/>
      <c r="J42" s="2251" ph="1"/>
      <c r="K42" s="2251" ph="1"/>
      <c r="L42" s="2251" ph="1"/>
      <c r="M42" s="2251" ph="1"/>
      <c r="N42" s="2251" ph="1"/>
      <c r="O42" s="2251" ph="1"/>
      <c r="P42" s="2251" ph="1"/>
      <c r="Q42" s="2251" ph="1"/>
      <c r="R42" s="2251" ph="1"/>
    </row>
    <row r="43" spans="1:23">
      <c r="A43" s="93"/>
      <c r="B43" s="93"/>
      <c r="C43" s="93"/>
      <c r="D43" s="93"/>
      <c r="E43" s="93"/>
      <c r="F43" s="93"/>
      <c r="G43" s="93"/>
      <c r="H43" s="93"/>
      <c r="I43" s="93"/>
      <c r="J43" s="93"/>
      <c r="K43" s="93"/>
      <c r="L43" s="93"/>
      <c r="M43" s="93"/>
      <c r="N43" s="93"/>
      <c r="O43" s="93"/>
      <c r="P43" s="93"/>
      <c r="Q43" s="93"/>
      <c r="R43" s="93"/>
      <c r="S43" s="93"/>
      <c r="T43" s="93"/>
      <c r="U43" s="93"/>
      <c r="V43" s="93"/>
      <c r="W43" s="93"/>
    </row>
    <row r="44" spans="1:23">
      <c r="D44" s="88" t="s">
        <v>257</v>
      </c>
    </row>
    <row r="47" spans="1:23">
      <c r="D47" s="88" t="s">
        <v>457</v>
      </c>
      <c r="H47" s="89" t="s">
        <v>458</v>
      </c>
      <c r="I47" s="2246">
        <f>入力シート!C24</f>
        <v>4000000</v>
      </c>
      <c r="J47" s="2247"/>
      <c r="K47" s="2247"/>
      <c r="L47" s="2247"/>
      <c r="M47" s="2247"/>
      <c r="N47" s="2247"/>
      <c r="O47" s="2247"/>
      <c r="P47" s="2247"/>
      <c r="Q47" s="2247"/>
      <c r="R47" s="2247"/>
    </row>
  </sheetData>
  <mergeCells count="13">
    <mergeCell ref="I47:R47"/>
    <mergeCell ref="D24:X28"/>
    <mergeCell ref="A31:Y31"/>
    <mergeCell ref="I33:R34"/>
    <mergeCell ref="I37:R38"/>
    <mergeCell ref="I41:R42"/>
    <mergeCell ref="I39:R40"/>
    <mergeCell ref="Q18:Y18"/>
    <mergeCell ref="A8:Y8"/>
    <mergeCell ref="T11:X11"/>
    <mergeCell ref="B14:I14"/>
    <mergeCell ref="Q15:Y16"/>
    <mergeCell ref="Q17:Y17"/>
  </mergeCells>
  <phoneticPr fontId="40" type="Hiragana"/>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78</vt:i4>
      </vt:variant>
      <vt:variant>
        <vt:lpstr>名前付き一覧</vt:lpstr>
      </vt:variant>
      <vt:variant>
        <vt:i4>59</vt:i4>
      </vt:variant>
    </vt:vector>
  </HeadingPairs>
  <TitlesOfParts>
    <vt:vector size="137" baseType="lpstr">
      <vt:lpstr>改定履歴</vt:lpstr>
      <vt:lpstr>提出書類一覧</vt:lpstr>
      <vt:lpstr>入力シート</vt:lpstr>
      <vt:lpstr>010</vt:lpstr>
      <vt:lpstr>020</vt:lpstr>
      <vt:lpstr>021</vt:lpstr>
      <vt:lpstr>022</vt:lpstr>
      <vt:lpstr>030</vt:lpstr>
      <vt:lpstr>040</vt:lpstr>
      <vt:lpstr>050</vt:lpstr>
      <vt:lpstr>060</vt:lpstr>
      <vt:lpstr>080</vt:lpstr>
      <vt:lpstr>090</vt:lpstr>
      <vt:lpstr>100-1</vt:lpstr>
      <vt:lpstr>100-2</vt:lpstr>
      <vt:lpstr>110</vt:lpstr>
      <vt:lpstr>120</vt:lpstr>
      <vt:lpstr>130</vt:lpstr>
      <vt:lpstr>140</vt:lpstr>
      <vt:lpstr>150</vt:lpstr>
      <vt:lpstr>160</vt:lpstr>
      <vt:lpstr>170</vt:lpstr>
      <vt:lpstr>180</vt:lpstr>
      <vt:lpstr>190</vt:lpstr>
      <vt:lpstr>200</vt:lpstr>
      <vt:lpstr>210</vt:lpstr>
      <vt:lpstr>220</vt:lpstr>
      <vt:lpstr>ICT土工1000m3以上</vt:lpstr>
      <vt:lpstr>ICT土工1000m3未満</vt:lpstr>
      <vt:lpstr>ICT作業土工（床掘）</vt:lpstr>
      <vt:lpstr>ICT舗装工</vt:lpstr>
      <vt:lpstr>ICT河川浚渫工</vt:lpstr>
      <vt:lpstr>ICT付帯構造物設置工</vt:lpstr>
      <vt:lpstr>ICT法面工</vt:lpstr>
      <vt:lpstr>ICT地盤改良工</vt:lpstr>
      <vt:lpstr>ICT舗装工（修繕工）</vt:lpstr>
      <vt:lpstr>ICT基礎工</vt:lpstr>
      <vt:lpstr>ICT擁壁工</vt:lpstr>
      <vt:lpstr>ICT構造物工（橋梁上部）</vt:lpstr>
      <vt:lpstr>ICT構造物工（橋脚・橋台）</vt:lpstr>
      <vt:lpstr>ICTコンクリート堰堤工</vt:lpstr>
      <vt:lpstr>ICT範囲図</vt:lpstr>
      <vt:lpstr>ICTチェックシート</vt:lpstr>
      <vt:lpstr>230</vt:lpstr>
      <vt:lpstr>230-1</vt:lpstr>
      <vt:lpstr>230-１-例</vt:lpstr>
      <vt:lpstr>230-2</vt:lpstr>
      <vt:lpstr>230-2-例</vt:lpstr>
      <vt:lpstr>230-3(交替制・完全)</vt:lpstr>
      <vt:lpstr>230-3-例</vt:lpstr>
      <vt:lpstr>230-4(現場閉所・完全)</vt:lpstr>
      <vt:lpstr>230-4-例</vt:lpstr>
      <vt:lpstr>230-5(9か月以内の工期) </vt:lpstr>
      <vt:lpstr>230-6(9か月を超える工期)</vt:lpstr>
      <vt:lpstr>230-5,6-例</vt:lpstr>
      <vt:lpstr>240</vt:lpstr>
      <vt:lpstr>250</vt:lpstr>
      <vt:lpstr>270</vt:lpstr>
      <vt:lpstr>280</vt:lpstr>
      <vt:lpstr>290</vt:lpstr>
      <vt:lpstr>300</vt:lpstr>
      <vt:lpstr>310</vt:lpstr>
      <vt:lpstr>320</vt:lpstr>
      <vt:lpstr>330</vt:lpstr>
      <vt:lpstr>340</vt:lpstr>
      <vt:lpstr>340-2</vt:lpstr>
      <vt:lpstr>350</vt:lpstr>
      <vt:lpstr>360</vt:lpstr>
      <vt:lpstr>370</vt:lpstr>
      <vt:lpstr>380</vt:lpstr>
      <vt:lpstr>390</vt:lpstr>
      <vt:lpstr>390-1</vt:lpstr>
      <vt:lpstr>400</vt:lpstr>
      <vt:lpstr>410</vt:lpstr>
      <vt:lpstr>1220-1</vt:lpstr>
      <vt:lpstr>1220-2</vt:lpstr>
      <vt:lpstr>1220-3</vt:lpstr>
      <vt:lpstr>1270</vt:lpstr>
      <vt:lpstr>'210'!page1</vt:lpstr>
      <vt:lpstr>'210'!page2</vt:lpstr>
      <vt:lpstr>'010'!Print_Area</vt:lpstr>
      <vt:lpstr>'020'!Print_Area</vt:lpstr>
      <vt:lpstr>'021'!Print_Area</vt:lpstr>
      <vt:lpstr>'022'!Print_Area</vt:lpstr>
      <vt:lpstr>'030'!Print_Area</vt:lpstr>
      <vt:lpstr>'040'!Print_Area</vt:lpstr>
      <vt:lpstr>'050'!Print_Area</vt:lpstr>
      <vt:lpstr>'060'!Print_Area</vt:lpstr>
      <vt:lpstr>'080'!Print_Area</vt:lpstr>
      <vt:lpstr>'100-1'!Print_Area</vt:lpstr>
      <vt:lpstr>'100-2'!Print_Area</vt:lpstr>
      <vt:lpstr>'110'!Print_Area</vt:lpstr>
      <vt:lpstr>'1270'!Print_Area</vt:lpstr>
      <vt:lpstr>'130'!Print_Area</vt:lpstr>
      <vt:lpstr>'140'!Print_Area</vt:lpstr>
      <vt:lpstr>'150'!Print_Area</vt:lpstr>
      <vt:lpstr>'160'!Print_Area</vt:lpstr>
      <vt:lpstr>'180'!Print_Area</vt:lpstr>
      <vt:lpstr>'200'!Print_Area</vt:lpstr>
      <vt:lpstr>'210'!Print_Area</vt:lpstr>
      <vt:lpstr>'220'!Print_Area</vt:lpstr>
      <vt:lpstr>'230'!Print_Area</vt:lpstr>
      <vt:lpstr>'230-1'!Print_Area</vt:lpstr>
      <vt:lpstr>'230-１-例'!Print_Area</vt:lpstr>
      <vt:lpstr>'230-2'!Print_Area</vt:lpstr>
      <vt:lpstr>'230-2-例'!Print_Area</vt:lpstr>
      <vt:lpstr>'230-3(交替制・完全)'!Print_Area</vt:lpstr>
      <vt:lpstr>'230-3-例'!Print_Area</vt:lpstr>
      <vt:lpstr>'230-4(現場閉所・完全)'!Print_Area</vt:lpstr>
      <vt:lpstr>'230-4-例'!Print_Area</vt:lpstr>
      <vt:lpstr>'230-5(9か月以内の工期) '!Print_Area</vt:lpstr>
      <vt:lpstr>'230-5,6-例'!Print_Area</vt:lpstr>
      <vt:lpstr>'230-6(9か月を超える工期)'!Print_Area</vt:lpstr>
      <vt:lpstr>'250'!Print_Area</vt:lpstr>
      <vt:lpstr>'270'!Print_Area</vt:lpstr>
      <vt:lpstr>'290'!Print_Area</vt:lpstr>
      <vt:lpstr>'300'!Print_Area</vt:lpstr>
      <vt:lpstr>'310'!Print_Area</vt:lpstr>
      <vt:lpstr>'320'!Print_Area</vt:lpstr>
      <vt:lpstr>'330'!Print_Area</vt:lpstr>
      <vt:lpstr>'340-2'!Print_Area</vt:lpstr>
      <vt:lpstr>'360'!Print_Area</vt:lpstr>
      <vt:lpstr>'370'!Print_Area</vt:lpstr>
      <vt:lpstr>'380'!Print_Area</vt:lpstr>
      <vt:lpstr>'390'!Print_Area</vt:lpstr>
      <vt:lpstr>'390-1'!Print_Area</vt:lpstr>
      <vt:lpstr>'400'!Print_Area</vt:lpstr>
      <vt:lpstr>'410'!Print_Area</vt:lpstr>
      <vt:lpstr>改定履歴!Print_Area</vt:lpstr>
      <vt:lpstr>提出書類一覧!Print_Area</vt:lpstr>
      <vt:lpstr>入力シート!Print_Area</vt:lpstr>
      <vt:lpstr>'230-1'!Print_Titles</vt:lpstr>
      <vt:lpstr>'230-１-例'!Print_Titles</vt:lpstr>
      <vt:lpstr>'230-2'!Print_Titles</vt:lpstr>
      <vt:lpstr>'230-2-例'!Print_Titles</vt:lpstr>
      <vt:lpstr>'250'!Print_Titles</vt:lpstr>
      <vt:lpstr>提出書類一覧!Print_Titles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22/04/09異動 0100800 守真武弘</dc:creator>
  <cp:lastModifiedBy>福岡県土整備部</cp:lastModifiedBy>
  <cp:lastPrinted>2025-07-07T06:11:09Z</cp:lastPrinted>
  <dcterms:created xsi:type="dcterms:W3CDTF">2022-06-15T04:09:23Z</dcterms:created>
  <dcterms:modified xsi:type="dcterms:W3CDTF">2025-09-29T08:00:22Z</dcterms:modified>
</cp:coreProperties>
</file>